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defaultThemeVersion="124226"/>
  <bookViews>
    <workbookView xWindow="2445" yWindow="465" windowWidth="26610" windowHeight="15330" tabRatio="853" activeTab="8"/>
  </bookViews>
  <sheets>
    <sheet name="PinNo" sheetId="35" r:id="rId1"/>
    <sheet name="Netlist_VTable" sheetId="36" r:id="rId2"/>
    <sheet name="EtchLengthFromLayout" sheetId="1" r:id="rId3"/>
    <sheet name="Assigned_Channel" sheetId="4" r:id="rId4"/>
    <sheet name="BRPHY" sheetId="34" r:id="rId5"/>
    <sheet name="GIGAPHY" sheetId="57" r:id="rId6"/>
    <sheet name="FE" sheetId="41" r:id="rId7"/>
    <sheet name="PCIE_USXG" sheetId="42" r:id="rId8"/>
    <sheet name="XMII" sheetId="50" r:id="rId9"/>
    <sheet name="Scan_In_Out" sheetId="44" r:id="rId10"/>
    <sheet name="XTAL" sheetId="45" r:id="rId11"/>
    <sheet name="SPI" sheetId="46" r:id="rId1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240" i="44" l="1"/>
  <c r="J239" i="44"/>
  <c r="J246" i="44"/>
  <c r="J245" i="44"/>
  <c r="J244" i="44"/>
  <c r="J243" i="44"/>
  <c r="J242" i="44"/>
  <c r="J241" i="44"/>
  <c r="I240" i="44"/>
  <c r="I241" i="44"/>
  <c r="I242" i="44"/>
  <c r="I243" i="44"/>
  <c r="I244" i="44"/>
  <c r="I245" i="44"/>
  <c r="I246" i="44"/>
  <c r="I239" i="44"/>
  <c r="R246" i="44"/>
  <c r="L246" i="44" s="1"/>
  <c r="M246" i="44" s="1"/>
  <c r="B246" i="44"/>
  <c r="E246" i="44" s="1"/>
  <c r="R245" i="44"/>
  <c r="L245" i="44" s="1"/>
  <c r="M245" i="44" s="1"/>
  <c r="B245" i="44"/>
  <c r="E245" i="44" s="1"/>
  <c r="R244" i="44"/>
  <c r="L244" i="44" s="1"/>
  <c r="M244" i="44" s="1"/>
  <c r="B244" i="44"/>
  <c r="E244" i="44" s="1"/>
  <c r="R243" i="44"/>
  <c r="L243" i="44" s="1"/>
  <c r="M243" i="44" s="1"/>
  <c r="B243" i="44"/>
  <c r="E243" i="44" s="1"/>
  <c r="R242" i="44"/>
  <c r="L242" i="44"/>
  <c r="M242" i="44" s="1"/>
  <c r="B242" i="44"/>
  <c r="E242" i="44" s="1"/>
  <c r="R241" i="44"/>
  <c r="L241" i="44" s="1"/>
  <c r="M241" i="44" s="1"/>
  <c r="B241" i="44"/>
  <c r="E241" i="44" s="1"/>
  <c r="R240" i="44"/>
  <c r="L240" i="44" s="1"/>
  <c r="M240" i="44" s="1"/>
  <c r="L239" i="44"/>
  <c r="R239" i="44"/>
  <c r="B240" i="44"/>
  <c r="E240" i="44" s="1"/>
  <c r="B239" i="44"/>
  <c r="E239" i="44" s="1"/>
  <c r="G239" i="44" s="1"/>
  <c r="H239" i="44" s="1"/>
  <c r="G245" i="44" l="1"/>
  <c r="H245" i="44" s="1"/>
  <c r="F245" i="44"/>
  <c r="F246" i="44"/>
  <c r="G246" i="44"/>
  <c r="H246" i="44" s="1"/>
  <c r="G243" i="44"/>
  <c r="H243" i="44" s="1"/>
  <c r="F243" i="44"/>
  <c r="N243" i="44" s="1"/>
  <c r="O243" i="44" s="1"/>
  <c r="F244" i="44"/>
  <c r="G244" i="44"/>
  <c r="H244" i="44" s="1"/>
  <c r="G241" i="44"/>
  <c r="H241" i="44" s="1"/>
  <c r="F241" i="44"/>
  <c r="N241" i="44" s="1"/>
  <c r="O241" i="44" s="1"/>
  <c r="G242" i="44"/>
  <c r="H242" i="44" s="1"/>
  <c r="F242" i="44"/>
  <c r="N242" i="44" s="1"/>
  <c r="O242" i="44" s="1"/>
  <c r="M239" i="44"/>
  <c r="F240" i="44"/>
  <c r="N240" i="44" s="1"/>
  <c r="G240" i="44"/>
  <c r="H240" i="44" s="1"/>
  <c r="F239" i="44"/>
  <c r="N239" i="44" s="1"/>
  <c r="N246" i="44" l="1"/>
  <c r="O246" i="44" s="1"/>
  <c r="N245" i="44"/>
  <c r="O245" i="44" s="1"/>
  <c r="N244" i="44"/>
  <c r="O244" i="44" s="1"/>
  <c r="O239" i="44"/>
  <c r="O240" i="44"/>
  <c r="K177" i="44"/>
  <c r="L177" i="44" s="1"/>
  <c r="M177" i="44" s="1"/>
  <c r="B177" i="44"/>
  <c r="E177" i="44" s="1"/>
  <c r="K176" i="44"/>
  <c r="L176" i="44" s="1"/>
  <c r="M176" i="44" s="1"/>
  <c r="N176" i="44" s="1"/>
  <c r="B176" i="44"/>
  <c r="E176" i="44" s="1"/>
  <c r="F176" i="44" s="1"/>
  <c r="K175" i="44"/>
  <c r="L175" i="44" s="1"/>
  <c r="M175" i="44" s="1"/>
  <c r="B175" i="44"/>
  <c r="E175" i="44" s="1"/>
  <c r="K174" i="44"/>
  <c r="L174" i="44" s="1"/>
  <c r="M174" i="44" s="1"/>
  <c r="B174" i="44"/>
  <c r="E174" i="44" s="1"/>
  <c r="F174" i="44" s="1"/>
  <c r="K85" i="44"/>
  <c r="L85" i="44" s="1"/>
  <c r="M85" i="44" s="1"/>
  <c r="B85" i="44"/>
  <c r="E85" i="44" s="1"/>
  <c r="K84" i="44"/>
  <c r="L84" i="44" s="1"/>
  <c r="M84" i="44" s="1"/>
  <c r="N84" i="44" s="1"/>
  <c r="B84" i="44"/>
  <c r="E84" i="44" s="1"/>
  <c r="F84" i="44" s="1"/>
  <c r="K83" i="44"/>
  <c r="L83" i="44" s="1"/>
  <c r="M83" i="44" s="1"/>
  <c r="B83" i="44"/>
  <c r="E83" i="44" s="1"/>
  <c r="K82" i="44"/>
  <c r="L82" i="44" s="1"/>
  <c r="M82" i="44" s="1"/>
  <c r="B82" i="44"/>
  <c r="E82" i="44" s="1"/>
  <c r="F82" i="44" s="1"/>
  <c r="K131" i="44"/>
  <c r="L131" i="44" s="1"/>
  <c r="M131" i="44" s="1"/>
  <c r="B131" i="44"/>
  <c r="E131" i="44" s="1"/>
  <c r="K130" i="44"/>
  <c r="L130" i="44" s="1"/>
  <c r="M130" i="44" s="1"/>
  <c r="N130" i="44" s="1"/>
  <c r="B130" i="44"/>
  <c r="E130" i="44" s="1"/>
  <c r="F130" i="44" s="1"/>
  <c r="K129" i="44"/>
  <c r="L129" i="44" s="1"/>
  <c r="M129" i="44" s="1"/>
  <c r="B129" i="44"/>
  <c r="E129" i="44" s="1"/>
  <c r="K128" i="44"/>
  <c r="L128" i="44" s="1"/>
  <c r="M128" i="44" s="1"/>
  <c r="B128" i="44"/>
  <c r="E128" i="44" s="1"/>
  <c r="F128" i="44" s="1"/>
  <c r="K39" i="44"/>
  <c r="L39" i="44" s="1"/>
  <c r="M39" i="44" s="1"/>
  <c r="B39" i="44"/>
  <c r="E39" i="44" s="1"/>
  <c r="F39" i="44" s="1"/>
  <c r="K37" i="44"/>
  <c r="L37" i="44" s="1"/>
  <c r="M37" i="44" s="1"/>
  <c r="B37" i="44"/>
  <c r="E37" i="44" s="1"/>
  <c r="F37" i="44" s="1"/>
  <c r="N174" i="44" l="1"/>
  <c r="N128" i="44"/>
  <c r="N82" i="44"/>
  <c r="O82" i="44" s="1"/>
  <c r="N247" i="44"/>
  <c r="N248" i="44"/>
  <c r="O174" i="44"/>
  <c r="O128" i="44"/>
  <c r="O176" i="44"/>
  <c r="O130" i="44"/>
  <c r="O84" i="44"/>
  <c r="G177" i="44"/>
  <c r="H177" i="44" s="1"/>
  <c r="F177" i="44"/>
  <c r="N177" i="44" s="1"/>
  <c r="G175" i="44"/>
  <c r="H175" i="44" s="1"/>
  <c r="F175" i="44"/>
  <c r="N175" i="44" s="1"/>
  <c r="G83" i="44"/>
  <c r="H83" i="44" s="1"/>
  <c r="F83" i="44"/>
  <c r="N83" i="44" s="1"/>
  <c r="G85" i="44"/>
  <c r="H85" i="44" s="1"/>
  <c r="F85" i="44"/>
  <c r="N85" i="44" s="1"/>
  <c r="G129" i="44"/>
  <c r="H129" i="44" s="1"/>
  <c r="F129" i="44"/>
  <c r="N129" i="44" s="1"/>
  <c r="G131" i="44"/>
  <c r="H131" i="44" s="1"/>
  <c r="F131" i="44"/>
  <c r="N131" i="44" s="1"/>
  <c r="G37" i="44"/>
  <c r="H37" i="44" s="1"/>
  <c r="G39" i="44"/>
  <c r="H39" i="44" s="1"/>
  <c r="O39" i="44" l="1"/>
  <c r="O37" i="44"/>
  <c r="N37" i="44"/>
  <c r="N39" i="44"/>
  <c r="N249" i="44"/>
  <c r="O175" i="44"/>
  <c r="O131" i="44"/>
  <c r="O177" i="44"/>
  <c r="O129" i="44"/>
  <c r="O85" i="44"/>
  <c r="O83" i="44"/>
  <c r="K38" i="44" l="1"/>
  <c r="I10789" i="36" l="1"/>
  <c r="H10789" i="36"/>
  <c r="I10788" i="36"/>
  <c r="H10788" i="36"/>
  <c r="I10787" i="36"/>
  <c r="H10787" i="36"/>
  <c r="I10786" i="36"/>
  <c r="H10786" i="36"/>
  <c r="I10785" i="36"/>
  <c r="H10785" i="36"/>
  <c r="I10784" i="36"/>
  <c r="H10784" i="36"/>
  <c r="I10783" i="36"/>
  <c r="H10783" i="36"/>
  <c r="I10782" i="36"/>
  <c r="H10782" i="36"/>
  <c r="I10781" i="36"/>
  <c r="H10781" i="36"/>
  <c r="I10780" i="36"/>
  <c r="H10780" i="36"/>
  <c r="I10779" i="36"/>
  <c r="H10779" i="36"/>
  <c r="I10778" i="36"/>
  <c r="H10778" i="36"/>
  <c r="I10777" i="36"/>
  <c r="H10777" i="36"/>
  <c r="I10776" i="36"/>
  <c r="H10776" i="36"/>
  <c r="I10775" i="36"/>
  <c r="H10775" i="36"/>
  <c r="I10774" i="36"/>
  <c r="H10774" i="36"/>
  <c r="I10773" i="36"/>
  <c r="H10773" i="36"/>
  <c r="I10772" i="36"/>
  <c r="H10772" i="36"/>
  <c r="I10771" i="36"/>
  <c r="H10771" i="36"/>
  <c r="I10770" i="36"/>
  <c r="H10770" i="36"/>
  <c r="I10769" i="36"/>
  <c r="H10769" i="36"/>
  <c r="I10768" i="36"/>
  <c r="H10768" i="36"/>
  <c r="I10767" i="36"/>
  <c r="H10767" i="36"/>
  <c r="I10766" i="36"/>
  <c r="H10766" i="36"/>
  <c r="I10765" i="36"/>
  <c r="H10765" i="36"/>
  <c r="I10764" i="36"/>
  <c r="H10764" i="36"/>
  <c r="I10763" i="36"/>
  <c r="H10763" i="36"/>
  <c r="I10762" i="36"/>
  <c r="H10762" i="36"/>
  <c r="I10761" i="36"/>
  <c r="H10761" i="36"/>
  <c r="I10760" i="36"/>
  <c r="H10760" i="36"/>
  <c r="I10759" i="36"/>
  <c r="H10759" i="36"/>
  <c r="I10758" i="36"/>
  <c r="H10758" i="36"/>
  <c r="I10757" i="36"/>
  <c r="H10757" i="36"/>
  <c r="I10756" i="36"/>
  <c r="H10756" i="36"/>
  <c r="I10755" i="36"/>
  <c r="H10755" i="36"/>
  <c r="I10754" i="36"/>
  <c r="H10754" i="36"/>
  <c r="I10753" i="36"/>
  <c r="H10753" i="36"/>
  <c r="I10752" i="36"/>
  <c r="H10752" i="36"/>
  <c r="I10751" i="36"/>
  <c r="H10751" i="36"/>
  <c r="I10750" i="36"/>
  <c r="H10750" i="36"/>
  <c r="I10749" i="36"/>
  <c r="H10749" i="36"/>
  <c r="I10748" i="36"/>
  <c r="H10748" i="36"/>
  <c r="I10747" i="36"/>
  <c r="H10747" i="36"/>
  <c r="I10746" i="36"/>
  <c r="H10746" i="36"/>
  <c r="I10745" i="36"/>
  <c r="H10745" i="36"/>
  <c r="I10744" i="36"/>
  <c r="H10744" i="36"/>
  <c r="I10743" i="36"/>
  <c r="H10743" i="36"/>
  <c r="I10742" i="36"/>
  <c r="H10742" i="36"/>
  <c r="I10741" i="36"/>
  <c r="H10741" i="36"/>
  <c r="I10740" i="36"/>
  <c r="H10740" i="36"/>
  <c r="I10739" i="36"/>
  <c r="H10739" i="36"/>
  <c r="I10738" i="36"/>
  <c r="H10738" i="36"/>
  <c r="I10737" i="36"/>
  <c r="H10737" i="36"/>
  <c r="I10736" i="36"/>
  <c r="H10736" i="36"/>
  <c r="I10735" i="36"/>
  <c r="H10735" i="36"/>
  <c r="I10734" i="36"/>
  <c r="H10734" i="36"/>
  <c r="I10733" i="36"/>
  <c r="H10733" i="36"/>
  <c r="I10732" i="36"/>
  <c r="H10732" i="36"/>
  <c r="I10731" i="36"/>
  <c r="H10731" i="36"/>
  <c r="I10730" i="36"/>
  <c r="H10730" i="36"/>
  <c r="I10729" i="36"/>
  <c r="H10729" i="36"/>
  <c r="I10728" i="36"/>
  <c r="H10728" i="36"/>
  <c r="I10727" i="36"/>
  <c r="H10727" i="36"/>
  <c r="I10726" i="36"/>
  <c r="H10726" i="36"/>
  <c r="I10725" i="36"/>
  <c r="H10725" i="36"/>
  <c r="I10724" i="36"/>
  <c r="H10724" i="36"/>
  <c r="I10723" i="36"/>
  <c r="H10723" i="36"/>
  <c r="I10722" i="36"/>
  <c r="H10722" i="36"/>
  <c r="I10721" i="36"/>
  <c r="H10721" i="36"/>
  <c r="I10720" i="36"/>
  <c r="H10720" i="36"/>
  <c r="I10719" i="36"/>
  <c r="H10719" i="36"/>
  <c r="I10718" i="36"/>
  <c r="H10718" i="36"/>
  <c r="I10717" i="36"/>
  <c r="H10717" i="36"/>
  <c r="I10716" i="36"/>
  <c r="H10716" i="36"/>
  <c r="I10715" i="36"/>
  <c r="H10715" i="36"/>
  <c r="I10714" i="36"/>
  <c r="H10714" i="36"/>
  <c r="I10713" i="36"/>
  <c r="H10713" i="36"/>
  <c r="I10712" i="36"/>
  <c r="H10712" i="36"/>
  <c r="I10711" i="36"/>
  <c r="H10711" i="36"/>
  <c r="I10710" i="36"/>
  <c r="H10710" i="36"/>
  <c r="I10709" i="36"/>
  <c r="H10709" i="36"/>
  <c r="I10708" i="36"/>
  <c r="H10708" i="36"/>
  <c r="I10707" i="36"/>
  <c r="H10707" i="36"/>
  <c r="I10706" i="36"/>
  <c r="H10706" i="36"/>
  <c r="I10705" i="36"/>
  <c r="H10705" i="36"/>
  <c r="I10704" i="36"/>
  <c r="H10704" i="36"/>
  <c r="I10703" i="36"/>
  <c r="H10703" i="36"/>
  <c r="I10702" i="36"/>
  <c r="H10702" i="36"/>
  <c r="I10701" i="36"/>
  <c r="H10701" i="36"/>
  <c r="I10700" i="36"/>
  <c r="H10700" i="36"/>
  <c r="I10699" i="36"/>
  <c r="H10699" i="36"/>
  <c r="I10698" i="36"/>
  <c r="H10698" i="36"/>
  <c r="I10697" i="36"/>
  <c r="H10697" i="36"/>
  <c r="I10696" i="36"/>
  <c r="H10696" i="36"/>
  <c r="I10695" i="36"/>
  <c r="H10695" i="36"/>
  <c r="I10694" i="36"/>
  <c r="H10694" i="36"/>
  <c r="I10693" i="36"/>
  <c r="H10693" i="36"/>
  <c r="I10692" i="36"/>
  <c r="H10692" i="36"/>
  <c r="I10691" i="36"/>
  <c r="H10691" i="36"/>
  <c r="I10690" i="36"/>
  <c r="H10690" i="36"/>
  <c r="I10689" i="36"/>
  <c r="H10689" i="36"/>
  <c r="I10688" i="36"/>
  <c r="H10688" i="36"/>
  <c r="I10687" i="36"/>
  <c r="H10687" i="36"/>
  <c r="I10686" i="36"/>
  <c r="H10686" i="36"/>
  <c r="I10685" i="36"/>
  <c r="H10685" i="36"/>
  <c r="I10684" i="36"/>
  <c r="H10684" i="36"/>
  <c r="I10683" i="36"/>
  <c r="H10683" i="36"/>
  <c r="I10682" i="36"/>
  <c r="H10682" i="36"/>
  <c r="I10681" i="36"/>
  <c r="H10681" i="36"/>
  <c r="I10680" i="36"/>
  <c r="H10680" i="36"/>
  <c r="I10679" i="36"/>
  <c r="H10679" i="36"/>
  <c r="I10678" i="36"/>
  <c r="H10678" i="36"/>
  <c r="I10677" i="36"/>
  <c r="H10677" i="36"/>
  <c r="I10676" i="36"/>
  <c r="H10676" i="36"/>
  <c r="I10675" i="36"/>
  <c r="H10675" i="36"/>
  <c r="I10674" i="36"/>
  <c r="H10674" i="36"/>
  <c r="I10673" i="36"/>
  <c r="H10673" i="36"/>
  <c r="I10672" i="36"/>
  <c r="H10672" i="36"/>
  <c r="I10671" i="36"/>
  <c r="H10671" i="36"/>
  <c r="I10670" i="36"/>
  <c r="H10670" i="36"/>
  <c r="I10669" i="36"/>
  <c r="H10669" i="36"/>
  <c r="I10668" i="36"/>
  <c r="H10668" i="36"/>
  <c r="I10667" i="36"/>
  <c r="H10667" i="36"/>
  <c r="I10666" i="36"/>
  <c r="H10666" i="36"/>
  <c r="I10665" i="36"/>
  <c r="H10665" i="36"/>
  <c r="I10664" i="36"/>
  <c r="H10664" i="36"/>
  <c r="I10663" i="36"/>
  <c r="H10663" i="36"/>
  <c r="I10662" i="36"/>
  <c r="H10662" i="36"/>
  <c r="I10661" i="36"/>
  <c r="H10661" i="36"/>
  <c r="I10660" i="36"/>
  <c r="H10660" i="36"/>
  <c r="I10659" i="36"/>
  <c r="H10659" i="36"/>
  <c r="I10658" i="36"/>
  <c r="H10658" i="36"/>
  <c r="I10657" i="36"/>
  <c r="H10657" i="36"/>
  <c r="I10656" i="36"/>
  <c r="H10656" i="36"/>
  <c r="I10655" i="36"/>
  <c r="H10655" i="36"/>
  <c r="I10654" i="36"/>
  <c r="H10654" i="36"/>
  <c r="I10653" i="36"/>
  <c r="H10653" i="36"/>
  <c r="I10652" i="36"/>
  <c r="H10652" i="36"/>
  <c r="I10651" i="36"/>
  <c r="H10651" i="36"/>
  <c r="I10650" i="36"/>
  <c r="H10650" i="36"/>
  <c r="I10649" i="36"/>
  <c r="H10649" i="36"/>
  <c r="I10648" i="36"/>
  <c r="H10648" i="36"/>
  <c r="I10647" i="36"/>
  <c r="H10647" i="36"/>
  <c r="I10646" i="36"/>
  <c r="H10646" i="36"/>
  <c r="I10645" i="36"/>
  <c r="H10645" i="36"/>
  <c r="I10644" i="36"/>
  <c r="H10644" i="36"/>
  <c r="I10643" i="36"/>
  <c r="H10643" i="36"/>
  <c r="I10642" i="36"/>
  <c r="H10642" i="36"/>
  <c r="I10641" i="36"/>
  <c r="H10641" i="36"/>
  <c r="I10640" i="36"/>
  <c r="H10640" i="36"/>
  <c r="I10639" i="36"/>
  <c r="H10639" i="36"/>
  <c r="I10638" i="36"/>
  <c r="H10638" i="36"/>
  <c r="I10637" i="36"/>
  <c r="H10637" i="36"/>
  <c r="I10636" i="36"/>
  <c r="H10636" i="36"/>
  <c r="I10635" i="36"/>
  <c r="H10635" i="36"/>
  <c r="I10634" i="36"/>
  <c r="H10634" i="36"/>
  <c r="I10633" i="36"/>
  <c r="H10633" i="36"/>
  <c r="I10632" i="36"/>
  <c r="H10632" i="36"/>
  <c r="I10631" i="36"/>
  <c r="H10631" i="36"/>
  <c r="I10630" i="36"/>
  <c r="H10630" i="36"/>
  <c r="I10629" i="36"/>
  <c r="H10629" i="36"/>
  <c r="I10628" i="36"/>
  <c r="H10628" i="36"/>
  <c r="I10627" i="36"/>
  <c r="H10627" i="36"/>
  <c r="I10626" i="36"/>
  <c r="H10626" i="36"/>
  <c r="I10625" i="36"/>
  <c r="H10625" i="36"/>
  <c r="I10624" i="36"/>
  <c r="H10624" i="36"/>
  <c r="I10623" i="36"/>
  <c r="H10623" i="36"/>
  <c r="I10622" i="36"/>
  <c r="H10622" i="36"/>
  <c r="I10621" i="36"/>
  <c r="H10621" i="36"/>
  <c r="I10620" i="36"/>
  <c r="H10620" i="36"/>
  <c r="I10619" i="36"/>
  <c r="H10619" i="36"/>
  <c r="I10618" i="36"/>
  <c r="H10618" i="36"/>
  <c r="I10617" i="36"/>
  <c r="H10617" i="36"/>
  <c r="I10616" i="36"/>
  <c r="H10616" i="36"/>
  <c r="I10615" i="36"/>
  <c r="H10615" i="36"/>
  <c r="I10614" i="36"/>
  <c r="H10614" i="36"/>
  <c r="I10613" i="36"/>
  <c r="H10613" i="36"/>
  <c r="I10612" i="36"/>
  <c r="H10612" i="36"/>
  <c r="I10611" i="36"/>
  <c r="H10611" i="36"/>
  <c r="I10610" i="36"/>
  <c r="H10610" i="36"/>
  <c r="I10609" i="36"/>
  <c r="H10609" i="36"/>
  <c r="I10608" i="36"/>
  <c r="H10608" i="36"/>
  <c r="I10607" i="36"/>
  <c r="H10607" i="36"/>
  <c r="I10606" i="36"/>
  <c r="H10606" i="36"/>
  <c r="I10605" i="36"/>
  <c r="H10605" i="36"/>
  <c r="I10604" i="36"/>
  <c r="H10604" i="36"/>
  <c r="I10603" i="36"/>
  <c r="H10603" i="36"/>
  <c r="I10602" i="36"/>
  <c r="H10602" i="36"/>
  <c r="I10601" i="36"/>
  <c r="H10601" i="36"/>
  <c r="I10600" i="36"/>
  <c r="H10600" i="36"/>
  <c r="I10599" i="36"/>
  <c r="H10599" i="36"/>
  <c r="I10598" i="36"/>
  <c r="H10598" i="36"/>
  <c r="I10597" i="36"/>
  <c r="H10597" i="36"/>
  <c r="I10596" i="36"/>
  <c r="H10596" i="36"/>
  <c r="I10595" i="36"/>
  <c r="H10595" i="36"/>
  <c r="I10594" i="36"/>
  <c r="H10594" i="36"/>
  <c r="I10593" i="36"/>
  <c r="H10593" i="36"/>
  <c r="I10592" i="36"/>
  <c r="H10592" i="36"/>
  <c r="I10591" i="36"/>
  <c r="H10591" i="36"/>
  <c r="I10590" i="36"/>
  <c r="H10590" i="36"/>
  <c r="I10589" i="36"/>
  <c r="H10589" i="36"/>
  <c r="I10588" i="36"/>
  <c r="H10588" i="36"/>
  <c r="I10587" i="36"/>
  <c r="H10587" i="36"/>
  <c r="I10586" i="36"/>
  <c r="H10586" i="36"/>
  <c r="I10585" i="36"/>
  <c r="H10585" i="36"/>
  <c r="I10584" i="36"/>
  <c r="H10584" i="36"/>
  <c r="I10583" i="36"/>
  <c r="H10583" i="36"/>
  <c r="I10582" i="36"/>
  <c r="H10582" i="36"/>
  <c r="I10581" i="36"/>
  <c r="H10581" i="36"/>
  <c r="I10580" i="36"/>
  <c r="H10580" i="36"/>
  <c r="I10579" i="36"/>
  <c r="H10579" i="36"/>
  <c r="I10578" i="36"/>
  <c r="H10578" i="36"/>
  <c r="I10577" i="36"/>
  <c r="H10577" i="36"/>
  <c r="I10576" i="36"/>
  <c r="H10576" i="36"/>
  <c r="I10575" i="36"/>
  <c r="H10575" i="36"/>
  <c r="I10574" i="36"/>
  <c r="H10574" i="36"/>
  <c r="I10573" i="36"/>
  <c r="H10573" i="36"/>
  <c r="I10572" i="36"/>
  <c r="H10572" i="36"/>
  <c r="I10571" i="36"/>
  <c r="H10571" i="36"/>
  <c r="I10570" i="36"/>
  <c r="H10570" i="36"/>
  <c r="I10569" i="36"/>
  <c r="H10569" i="36"/>
  <c r="I10568" i="36"/>
  <c r="H10568" i="36"/>
  <c r="I10567" i="36"/>
  <c r="H10567" i="36"/>
  <c r="I10566" i="36"/>
  <c r="H10566" i="36"/>
  <c r="I10565" i="36"/>
  <c r="H10565" i="36"/>
  <c r="I10564" i="36"/>
  <c r="H10564" i="36"/>
  <c r="I10563" i="36"/>
  <c r="H10563" i="36"/>
  <c r="I10562" i="36"/>
  <c r="H10562" i="36"/>
  <c r="I10561" i="36"/>
  <c r="H10561" i="36"/>
  <c r="I10560" i="36"/>
  <c r="H10560" i="36"/>
  <c r="I10559" i="36"/>
  <c r="H10559" i="36"/>
  <c r="I10558" i="36"/>
  <c r="H10558" i="36"/>
  <c r="I10557" i="36"/>
  <c r="H10557" i="36"/>
  <c r="I10556" i="36"/>
  <c r="H10556" i="36"/>
  <c r="I10555" i="36"/>
  <c r="H10555" i="36"/>
  <c r="I10554" i="36"/>
  <c r="H10554" i="36"/>
  <c r="I10553" i="36"/>
  <c r="H10553" i="36"/>
  <c r="I10552" i="36"/>
  <c r="H10552" i="36"/>
  <c r="I10551" i="36"/>
  <c r="H10551" i="36"/>
  <c r="I10550" i="36"/>
  <c r="H10550" i="36"/>
  <c r="I10549" i="36"/>
  <c r="H10549" i="36"/>
  <c r="I10548" i="36"/>
  <c r="H10548" i="36"/>
  <c r="I10547" i="36"/>
  <c r="H10547" i="36"/>
  <c r="I10546" i="36"/>
  <c r="H10546" i="36"/>
  <c r="I10545" i="36"/>
  <c r="H10545" i="36"/>
  <c r="I10544" i="36"/>
  <c r="H10544" i="36"/>
  <c r="I10543" i="36"/>
  <c r="H10543" i="36"/>
  <c r="I10542" i="36"/>
  <c r="H10542" i="36"/>
  <c r="I10541" i="36"/>
  <c r="H10541" i="36"/>
  <c r="I10540" i="36"/>
  <c r="H10540" i="36"/>
  <c r="I10539" i="36"/>
  <c r="H10539" i="36"/>
  <c r="I10538" i="36"/>
  <c r="H10538" i="36"/>
  <c r="I10537" i="36"/>
  <c r="H10537" i="36"/>
  <c r="I10536" i="36"/>
  <c r="H10536" i="36"/>
  <c r="I10535" i="36"/>
  <c r="H10535" i="36"/>
  <c r="I10534" i="36"/>
  <c r="H10534" i="36"/>
  <c r="I10533" i="36"/>
  <c r="H10533" i="36"/>
  <c r="I10532" i="36"/>
  <c r="H10532" i="36"/>
  <c r="I10531" i="36"/>
  <c r="H10531" i="36"/>
  <c r="I10530" i="36"/>
  <c r="H10530" i="36"/>
  <c r="I10529" i="36"/>
  <c r="H10529" i="36"/>
  <c r="I10528" i="36"/>
  <c r="H10528" i="36"/>
  <c r="I10527" i="36"/>
  <c r="H10527" i="36"/>
  <c r="I10526" i="36"/>
  <c r="H10526" i="36"/>
  <c r="I10525" i="36"/>
  <c r="H10525" i="36"/>
  <c r="I10524" i="36"/>
  <c r="H10524" i="36"/>
  <c r="I10523" i="36"/>
  <c r="H10523" i="36"/>
  <c r="I10522" i="36"/>
  <c r="H10522" i="36"/>
  <c r="I10521" i="36"/>
  <c r="H10521" i="36"/>
  <c r="I10520" i="36"/>
  <c r="H10520" i="36"/>
  <c r="I10519" i="36"/>
  <c r="H10519" i="36"/>
  <c r="I10518" i="36"/>
  <c r="H10518" i="36"/>
  <c r="I10517" i="36"/>
  <c r="H10517" i="36"/>
  <c r="I10516" i="36"/>
  <c r="H10516" i="36"/>
  <c r="I10515" i="36"/>
  <c r="H10515" i="36"/>
  <c r="I10514" i="36"/>
  <c r="H10514" i="36"/>
  <c r="I10513" i="36"/>
  <c r="H10513" i="36"/>
  <c r="I10512" i="36"/>
  <c r="H10512" i="36"/>
  <c r="I10511" i="36"/>
  <c r="H10511" i="36"/>
  <c r="I10510" i="36"/>
  <c r="H10510" i="36"/>
  <c r="I10509" i="36"/>
  <c r="H10509" i="36"/>
  <c r="I10508" i="36"/>
  <c r="H10508" i="36"/>
  <c r="I10507" i="36"/>
  <c r="H10507" i="36"/>
  <c r="I10506" i="36"/>
  <c r="H10506" i="36"/>
  <c r="I10505" i="36"/>
  <c r="H10505" i="36"/>
  <c r="I10504" i="36"/>
  <c r="H10504" i="36"/>
  <c r="I10503" i="36"/>
  <c r="H10503" i="36"/>
  <c r="I10502" i="36"/>
  <c r="H10502" i="36"/>
  <c r="I10501" i="36"/>
  <c r="H10501" i="36"/>
  <c r="I10500" i="36"/>
  <c r="H10500" i="36"/>
  <c r="I10499" i="36"/>
  <c r="H10499" i="36"/>
  <c r="I10498" i="36"/>
  <c r="H10498" i="36"/>
  <c r="I10497" i="36"/>
  <c r="H10497" i="36"/>
  <c r="I10496" i="36"/>
  <c r="H10496" i="36"/>
  <c r="I10495" i="36"/>
  <c r="H10495" i="36"/>
  <c r="I10494" i="36"/>
  <c r="H10494" i="36"/>
  <c r="I10493" i="36"/>
  <c r="H10493" i="36"/>
  <c r="I10492" i="36"/>
  <c r="H10492" i="36"/>
  <c r="I10491" i="36"/>
  <c r="H10491" i="36"/>
  <c r="I10490" i="36"/>
  <c r="H10490" i="36"/>
  <c r="I10489" i="36"/>
  <c r="H10489" i="36"/>
  <c r="I10488" i="36"/>
  <c r="H10488" i="36"/>
  <c r="I10487" i="36"/>
  <c r="H10487" i="36"/>
  <c r="I10486" i="36"/>
  <c r="H10486" i="36"/>
  <c r="I10485" i="36"/>
  <c r="H10485" i="36"/>
  <c r="I10484" i="36"/>
  <c r="H10484" i="36"/>
  <c r="I10483" i="36"/>
  <c r="H10483" i="36"/>
  <c r="I10482" i="36"/>
  <c r="H10482" i="36"/>
  <c r="I10481" i="36"/>
  <c r="H10481" i="36"/>
  <c r="I10480" i="36"/>
  <c r="H10480" i="36"/>
  <c r="I10479" i="36"/>
  <c r="H10479" i="36"/>
  <c r="I10478" i="36"/>
  <c r="H10478" i="36"/>
  <c r="I10477" i="36"/>
  <c r="H10477" i="36"/>
  <c r="I10476" i="36"/>
  <c r="H10476" i="36"/>
  <c r="I10475" i="36"/>
  <c r="H10475" i="36"/>
  <c r="I10474" i="36"/>
  <c r="H10474" i="36"/>
  <c r="I10473" i="36"/>
  <c r="H10473" i="36"/>
  <c r="I10472" i="36"/>
  <c r="H10472" i="36"/>
  <c r="I10471" i="36"/>
  <c r="H10471" i="36"/>
  <c r="I10470" i="36"/>
  <c r="H10470" i="36"/>
  <c r="I10469" i="36"/>
  <c r="H10469" i="36"/>
  <c r="I10468" i="36"/>
  <c r="H10468" i="36"/>
  <c r="I10467" i="36"/>
  <c r="H10467" i="36"/>
  <c r="I10466" i="36"/>
  <c r="H10466" i="36"/>
  <c r="I10465" i="36"/>
  <c r="H10465" i="36"/>
  <c r="I10464" i="36"/>
  <c r="H10464" i="36"/>
  <c r="I10463" i="36"/>
  <c r="H10463" i="36"/>
  <c r="I10462" i="36"/>
  <c r="H10462" i="36"/>
  <c r="I10461" i="36"/>
  <c r="H10461" i="36"/>
  <c r="I10460" i="36"/>
  <c r="H10460" i="36"/>
  <c r="I10459" i="36"/>
  <c r="H10459" i="36"/>
  <c r="I10458" i="36"/>
  <c r="H10458" i="36"/>
  <c r="I10457" i="36"/>
  <c r="H10457" i="36"/>
  <c r="I10456" i="36"/>
  <c r="H10456" i="36"/>
  <c r="I10455" i="36"/>
  <c r="H10455" i="36"/>
  <c r="I10454" i="36"/>
  <c r="H10454" i="36"/>
  <c r="I10453" i="36"/>
  <c r="H10453" i="36"/>
  <c r="I10452" i="36"/>
  <c r="H10452" i="36"/>
  <c r="I10451" i="36"/>
  <c r="H10451" i="36"/>
  <c r="I10450" i="36"/>
  <c r="H10450" i="36"/>
  <c r="I10449" i="36"/>
  <c r="H10449" i="36"/>
  <c r="I10448" i="36"/>
  <c r="H10448" i="36"/>
  <c r="I10447" i="36"/>
  <c r="H10447" i="36"/>
  <c r="I10446" i="36"/>
  <c r="H10446" i="36"/>
  <c r="I10445" i="36"/>
  <c r="H10445" i="36"/>
  <c r="I10444" i="36"/>
  <c r="H10444" i="36"/>
  <c r="I10443" i="36"/>
  <c r="H10443" i="36"/>
  <c r="I10442" i="36"/>
  <c r="H10442" i="36"/>
  <c r="I10441" i="36"/>
  <c r="H10441" i="36"/>
  <c r="I10440" i="36"/>
  <c r="H10440" i="36"/>
  <c r="I10439" i="36"/>
  <c r="H10439" i="36"/>
  <c r="I10438" i="36"/>
  <c r="H10438" i="36"/>
  <c r="I10437" i="36"/>
  <c r="H10437" i="36"/>
  <c r="I10436" i="36"/>
  <c r="H10436" i="36"/>
  <c r="I10435" i="36"/>
  <c r="H10435" i="36"/>
  <c r="I10434" i="36"/>
  <c r="H10434" i="36"/>
  <c r="I10433" i="36"/>
  <c r="H10433" i="36"/>
  <c r="I10432" i="36"/>
  <c r="H10432" i="36"/>
  <c r="I10431" i="36"/>
  <c r="H10431" i="36"/>
  <c r="I10430" i="36"/>
  <c r="H10430" i="36"/>
  <c r="I10429" i="36"/>
  <c r="H10429" i="36"/>
  <c r="I10428" i="36"/>
  <c r="H10428" i="36"/>
  <c r="I10427" i="36"/>
  <c r="H10427" i="36"/>
  <c r="I10426" i="36"/>
  <c r="H10426" i="36"/>
  <c r="I10425" i="36"/>
  <c r="H10425" i="36"/>
  <c r="I10424" i="36"/>
  <c r="H10424" i="36"/>
  <c r="I10423" i="36"/>
  <c r="H10423" i="36"/>
  <c r="I10422" i="36"/>
  <c r="H10422" i="36"/>
  <c r="I10421" i="36"/>
  <c r="H10421" i="36"/>
  <c r="I10420" i="36"/>
  <c r="H10420" i="36"/>
  <c r="I10419" i="36"/>
  <c r="H10419" i="36"/>
  <c r="I10418" i="36"/>
  <c r="H10418" i="36"/>
  <c r="I10417" i="36"/>
  <c r="H10417" i="36"/>
  <c r="I10416" i="36"/>
  <c r="H10416" i="36"/>
  <c r="I10415" i="36"/>
  <c r="H10415" i="36"/>
  <c r="I10414" i="36"/>
  <c r="H10414" i="36"/>
  <c r="I10413" i="36"/>
  <c r="H10413" i="36"/>
  <c r="I10412" i="36"/>
  <c r="H10412" i="36"/>
  <c r="I10411" i="36"/>
  <c r="H10411" i="36"/>
  <c r="I10410" i="36"/>
  <c r="H10410" i="36"/>
  <c r="I10409" i="36"/>
  <c r="H10409" i="36"/>
  <c r="I10408" i="36"/>
  <c r="H10408" i="36"/>
  <c r="I10407" i="36"/>
  <c r="H10407" i="36"/>
  <c r="I10406" i="36"/>
  <c r="H10406" i="36"/>
  <c r="I10405" i="36"/>
  <c r="H10405" i="36"/>
  <c r="I10404" i="36"/>
  <c r="H10404" i="36"/>
  <c r="I10403" i="36"/>
  <c r="H10403" i="36"/>
  <c r="I10402" i="36"/>
  <c r="H10402" i="36"/>
  <c r="I10401" i="36"/>
  <c r="H10401" i="36"/>
  <c r="I10400" i="36"/>
  <c r="H10400" i="36"/>
  <c r="I10399" i="36"/>
  <c r="H10399" i="36"/>
  <c r="I10398" i="36"/>
  <c r="H10398" i="36"/>
  <c r="I10397" i="36"/>
  <c r="H10397" i="36"/>
  <c r="I10396" i="36"/>
  <c r="H10396" i="36"/>
  <c r="I10395" i="36"/>
  <c r="H10395" i="36"/>
  <c r="I10394" i="36"/>
  <c r="H10394" i="36"/>
  <c r="I10393" i="36"/>
  <c r="H10393" i="36"/>
  <c r="I10392" i="36"/>
  <c r="H10392" i="36"/>
  <c r="I10391" i="36"/>
  <c r="H10391" i="36"/>
  <c r="I10390" i="36"/>
  <c r="H10390" i="36"/>
  <c r="I10389" i="36"/>
  <c r="H10389" i="36"/>
  <c r="I10388" i="36"/>
  <c r="H10388" i="36"/>
  <c r="I10387" i="36"/>
  <c r="H10387" i="36"/>
  <c r="I10386" i="36"/>
  <c r="H10386" i="36"/>
  <c r="I10385" i="36"/>
  <c r="H10385" i="36"/>
  <c r="I10384" i="36"/>
  <c r="H10384" i="36"/>
  <c r="I10383" i="36"/>
  <c r="H10383" i="36"/>
  <c r="I10382" i="36"/>
  <c r="H10382" i="36"/>
  <c r="I10381" i="36"/>
  <c r="H10381" i="36"/>
  <c r="I10380" i="36"/>
  <c r="H10380" i="36"/>
  <c r="I10379" i="36"/>
  <c r="H10379" i="36"/>
  <c r="I10378" i="36"/>
  <c r="H10378" i="36"/>
  <c r="I10377" i="36"/>
  <c r="H10377" i="36"/>
  <c r="I10376" i="36"/>
  <c r="H10376" i="36"/>
  <c r="I10375" i="36"/>
  <c r="H10375" i="36"/>
  <c r="I10374" i="36"/>
  <c r="H10374" i="36"/>
  <c r="I10373" i="36"/>
  <c r="H10373" i="36"/>
  <c r="I10372" i="36"/>
  <c r="H10372" i="36"/>
  <c r="I10371" i="36"/>
  <c r="H10371" i="36"/>
  <c r="I10370" i="36"/>
  <c r="H10370" i="36"/>
  <c r="I10369" i="36"/>
  <c r="H10369" i="36"/>
  <c r="I10368" i="36"/>
  <c r="H10368" i="36"/>
  <c r="I10367" i="36"/>
  <c r="H10367" i="36"/>
  <c r="I10366" i="36"/>
  <c r="H10366" i="36"/>
  <c r="I10365" i="36"/>
  <c r="H10365" i="36"/>
  <c r="I10364" i="36"/>
  <c r="H10364" i="36"/>
  <c r="I10363" i="36"/>
  <c r="H10363" i="36"/>
  <c r="I10362" i="36"/>
  <c r="H10362" i="36"/>
  <c r="I10361" i="36"/>
  <c r="H10361" i="36"/>
  <c r="I10360" i="36"/>
  <c r="H10360" i="36"/>
  <c r="I10359" i="36"/>
  <c r="H10359" i="36"/>
  <c r="I10358" i="36"/>
  <c r="H10358" i="36"/>
  <c r="I10357" i="36"/>
  <c r="H10357" i="36"/>
  <c r="I10356" i="36"/>
  <c r="H10356" i="36"/>
  <c r="I10355" i="36"/>
  <c r="H10355" i="36"/>
  <c r="I10354" i="36"/>
  <c r="H10354" i="36"/>
  <c r="I10353" i="36"/>
  <c r="H10353" i="36"/>
  <c r="I10352" i="36"/>
  <c r="H10352" i="36"/>
  <c r="I10351" i="36"/>
  <c r="H10351" i="36"/>
  <c r="I10350" i="36"/>
  <c r="H10350" i="36"/>
  <c r="I10349" i="36"/>
  <c r="H10349" i="36"/>
  <c r="I10348" i="36"/>
  <c r="H10348" i="36"/>
  <c r="I10347" i="36"/>
  <c r="H10347" i="36"/>
  <c r="I10346" i="36"/>
  <c r="H10346" i="36"/>
  <c r="I10345" i="36"/>
  <c r="H10345" i="36"/>
  <c r="I10344" i="36"/>
  <c r="H10344" i="36"/>
  <c r="I10343" i="36"/>
  <c r="H10343" i="36"/>
  <c r="I10342" i="36"/>
  <c r="H10342" i="36"/>
  <c r="I10341" i="36"/>
  <c r="H10341" i="36"/>
  <c r="I10340" i="36"/>
  <c r="H10340" i="36"/>
  <c r="I10339" i="36"/>
  <c r="H10339" i="36"/>
  <c r="I10338" i="36"/>
  <c r="H10338" i="36"/>
  <c r="I10337" i="36"/>
  <c r="H10337" i="36"/>
  <c r="I10336" i="36"/>
  <c r="H10336" i="36"/>
  <c r="I10335" i="36"/>
  <c r="H10335" i="36"/>
  <c r="I10334" i="36"/>
  <c r="H10334" i="36"/>
  <c r="I10333" i="36"/>
  <c r="H10333" i="36"/>
  <c r="I10332" i="36"/>
  <c r="H10332" i="36"/>
  <c r="I10331" i="36"/>
  <c r="H10331" i="36"/>
  <c r="I10330" i="36"/>
  <c r="H10330" i="36"/>
  <c r="I10329" i="36"/>
  <c r="H10329" i="36"/>
  <c r="I10328" i="36"/>
  <c r="H10328" i="36"/>
  <c r="I10327" i="36"/>
  <c r="H10327" i="36"/>
  <c r="I10326" i="36"/>
  <c r="H10326" i="36"/>
  <c r="I10325" i="36"/>
  <c r="H10325" i="36"/>
  <c r="I10324" i="36"/>
  <c r="H10324" i="36"/>
  <c r="I10323" i="36"/>
  <c r="H10323" i="36"/>
  <c r="I10322" i="36"/>
  <c r="H10322" i="36"/>
  <c r="I10321" i="36"/>
  <c r="H10321" i="36"/>
  <c r="I10320" i="36"/>
  <c r="H10320" i="36"/>
  <c r="I10319" i="36"/>
  <c r="H10319" i="36"/>
  <c r="I10318" i="36"/>
  <c r="H10318" i="36"/>
  <c r="I10317" i="36"/>
  <c r="H10317" i="36"/>
  <c r="I10316" i="36"/>
  <c r="H10316" i="36"/>
  <c r="I10315" i="36"/>
  <c r="H10315" i="36"/>
  <c r="I10314" i="36"/>
  <c r="H10314" i="36"/>
  <c r="I10313" i="36"/>
  <c r="H10313" i="36"/>
  <c r="I10312" i="36"/>
  <c r="H10312" i="36"/>
  <c r="I10311" i="36"/>
  <c r="H10311" i="36"/>
  <c r="I10310" i="36"/>
  <c r="H10310" i="36"/>
  <c r="I10309" i="36"/>
  <c r="H10309" i="36"/>
  <c r="I10308" i="36"/>
  <c r="H10308" i="36"/>
  <c r="I10307" i="36"/>
  <c r="H10307" i="36"/>
  <c r="I10306" i="36"/>
  <c r="H10306" i="36"/>
  <c r="I10305" i="36"/>
  <c r="H10305" i="36"/>
  <c r="I10304" i="36"/>
  <c r="H10304" i="36"/>
  <c r="I10303" i="36"/>
  <c r="H10303" i="36"/>
  <c r="I10302" i="36"/>
  <c r="H10302" i="36"/>
  <c r="I10301" i="36"/>
  <c r="H10301" i="36"/>
  <c r="I10300" i="36"/>
  <c r="H10300" i="36"/>
  <c r="I10299" i="36"/>
  <c r="H10299" i="36"/>
  <c r="I10298" i="36"/>
  <c r="H10298" i="36"/>
  <c r="I10297" i="36"/>
  <c r="H10297" i="36"/>
  <c r="I10296" i="36"/>
  <c r="H10296" i="36"/>
  <c r="I10295" i="36"/>
  <c r="H10295" i="36"/>
  <c r="I10294" i="36"/>
  <c r="H10294" i="36"/>
  <c r="I10293" i="36"/>
  <c r="H10293" i="36"/>
  <c r="I10292" i="36"/>
  <c r="H10292" i="36"/>
  <c r="I10291" i="36"/>
  <c r="H10291" i="36"/>
  <c r="I10290" i="36"/>
  <c r="H10290" i="36"/>
  <c r="I10289" i="36"/>
  <c r="H10289" i="36"/>
  <c r="I10288" i="36"/>
  <c r="H10288" i="36"/>
  <c r="I10287" i="36"/>
  <c r="H10287" i="36"/>
  <c r="I10286" i="36"/>
  <c r="H10286" i="36"/>
  <c r="I10285" i="36"/>
  <c r="H10285" i="36"/>
  <c r="I10284" i="36"/>
  <c r="H10284" i="36"/>
  <c r="I10283" i="36"/>
  <c r="H10283" i="36"/>
  <c r="I10282" i="36"/>
  <c r="H10282" i="36"/>
  <c r="I10281" i="36"/>
  <c r="H10281" i="36"/>
  <c r="I10280" i="36"/>
  <c r="H10280" i="36"/>
  <c r="I10279" i="36"/>
  <c r="H10279" i="36"/>
  <c r="I10278" i="36"/>
  <c r="H10278" i="36"/>
  <c r="I10277" i="36"/>
  <c r="H10277" i="36"/>
  <c r="I10276" i="36"/>
  <c r="H10276" i="36"/>
  <c r="I10275" i="36"/>
  <c r="H10275" i="36"/>
  <c r="I10274" i="36"/>
  <c r="H10274" i="36"/>
  <c r="I10273" i="36"/>
  <c r="H10273" i="36"/>
  <c r="I10272" i="36"/>
  <c r="H10272" i="36"/>
  <c r="I10271" i="36"/>
  <c r="H10271" i="36"/>
  <c r="I10270" i="36"/>
  <c r="H10270" i="36"/>
  <c r="I10269" i="36"/>
  <c r="H10269" i="36"/>
  <c r="I10268" i="36"/>
  <c r="H10268" i="36"/>
  <c r="I10267" i="36"/>
  <c r="H10267" i="36"/>
  <c r="I10266" i="36"/>
  <c r="H10266" i="36"/>
  <c r="I10265" i="36"/>
  <c r="H10265" i="36"/>
  <c r="I10264" i="36"/>
  <c r="H10264" i="36"/>
  <c r="I10263" i="36"/>
  <c r="H10263" i="36"/>
  <c r="I10262" i="36"/>
  <c r="H10262" i="36"/>
  <c r="I10261" i="36"/>
  <c r="H10261" i="36"/>
  <c r="I10260" i="36"/>
  <c r="H10260" i="36"/>
  <c r="I10259" i="36"/>
  <c r="H10259" i="36"/>
  <c r="I10258" i="36"/>
  <c r="H10258" i="36"/>
  <c r="I10257" i="36"/>
  <c r="H10257" i="36"/>
  <c r="I10256" i="36"/>
  <c r="H10256" i="36"/>
  <c r="I10255" i="36"/>
  <c r="H10255" i="36"/>
  <c r="I10254" i="36"/>
  <c r="H10254" i="36"/>
  <c r="I10253" i="36"/>
  <c r="H10253" i="36"/>
  <c r="I10252" i="36"/>
  <c r="H10252" i="36"/>
  <c r="I10251" i="36"/>
  <c r="H10251" i="36"/>
  <c r="I10250" i="36"/>
  <c r="H10250" i="36"/>
  <c r="I10249" i="36"/>
  <c r="H10249" i="36"/>
  <c r="I10248" i="36"/>
  <c r="H10248" i="36"/>
  <c r="I10247" i="36"/>
  <c r="H10247" i="36"/>
  <c r="I10246" i="36"/>
  <c r="H10246" i="36"/>
  <c r="I10245" i="36"/>
  <c r="H10245" i="36"/>
  <c r="I10244" i="36"/>
  <c r="H10244" i="36"/>
  <c r="I10243" i="36"/>
  <c r="H10243" i="36"/>
  <c r="I10242" i="36"/>
  <c r="H10242" i="36"/>
  <c r="I10241" i="36"/>
  <c r="H10241" i="36"/>
  <c r="I10240" i="36"/>
  <c r="H10240" i="36"/>
  <c r="I10239" i="36"/>
  <c r="H10239" i="36"/>
  <c r="I10238" i="36"/>
  <c r="H10238" i="36"/>
  <c r="I10237" i="36"/>
  <c r="H10237" i="36"/>
  <c r="I10236" i="36"/>
  <c r="H10236" i="36"/>
  <c r="I10235" i="36"/>
  <c r="H10235" i="36"/>
  <c r="I10234" i="36"/>
  <c r="H10234" i="36"/>
  <c r="I10233" i="36"/>
  <c r="H10233" i="36"/>
  <c r="I10232" i="36"/>
  <c r="H10232" i="36"/>
  <c r="I10231" i="36"/>
  <c r="H10231" i="36"/>
  <c r="I10230" i="36"/>
  <c r="H10230" i="36"/>
  <c r="I10229" i="36"/>
  <c r="H10229" i="36"/>
  <c r="I10228" i="36"/>
  <c r="H10228" i="36"/>
  <c r="I10227" i="36"/>
  <c r="H10227" i="36"/>
  <c r="I10226" i="36"/>
  <c r="H10226" i="36"/>
  <c r="I10225" i="36"/>
  <c r="H10225" i="36"/>
  <c r="I10224" i="36"/>
  <c r="H10224" i="36"/>
  <c r="I10223" i="36"/>
  <c r="H10223" i="36"/>
  <c r="I10222" i="36"/>
  <c r="H10222" i="36"/>
  <c r="I10221" i="36"/>
  <c r="H10221" i="36"/>
  <c r="I10220" i="36"/>
  <c r="H10220" i="36"/>
  <c r="I10219" i="36"/>
  <c r="H10219" i="36"/>
  <c r="I10218" i="36"/>
  <c r="H10218" i="36"/>
  <c r="I10217" i="36"/>
  <c r="H10217" i="36"/>
  <c r="I10216" i="36"/>
  <c r="H10216" i="36"/>
  <c r="I10215" i="36"/>
  <c r="H10215" i="36"/>
  <c r="I10214" i="36"/>
  <c r="H10214" i="36"/>
  <c r="I10213" i="36"/>
  <c r="H10213" i="36"/>
  <c r="I10212" i="36"/>
  <c r="H10212" i="36"/>
  <c r="I10211" i="36"/>
  <c r="H10211" i="36"/>
  <c r="I10210" i="36"/>
  <c r="H10210" i="36"/>
  <c r="I10209" i="36"/>
  <c r="H10209" i="36"/>
  <c r="I10208" i="36"/>
  <c r="H10208" i="36"/>
  <c r="I10207" i="36"/>
  <c r="H10207" i="36"/>
  <c r="I10206" i="36"/>
  <c r="H10206" i="36"/>
  <c r="I10205" i="36"/>
  <c r="H10205" i="36"/>
  <c r="I10204" i="36"/>
  <c r="H10204" i="36"/>
  <c r="I10203" i="36"/>
  <c r="H10203" i="36"/>
  <c r="I10202" i="36"/>
  <c r="H10202" i="36"/>
  <c r="I10201" i="36"/>
  <c r="H10201" i="36"/>
  <c r="I10200" i="36"/>
  <c r="H10200" i="36"/>
  <c r="I10199" i="36"/>
  <c r="H10199" i="36"/>
  <c r="I10198" i="36"/>
  <c r="H10198" i="36"/>
  <c r="I10197" i="36"/>
  <c r="H10197" i="36"/>
  <c r="I10196" i="36"/>
  <c r="H10196" i="36"/>
  <c r="I10195" i="36"/>
  <c r="H10195" i="36"/>
  <c r="I10194" i="36"/>
  <c r="H10194" i="36"/>
  <c r="I10193" i="36"/>
  <c r="H10193" i="36"/>
  <c r="I10192" i="36"/>
  <c r="H10192" i="36"/>
  <c r="I10191" i="36"/>
  <c r="H10191" i="36"/>
  <c r="I10190" i="36"/>
  <c r="H10190" i="36"/>
  <c r="I10189" i="36"/>
  <c r="H10189" i="36"/>
  <c r="I10188" i="36"/>
  <c r="H10188" i="36"/>
  <c r="I10187" i="36"/>
  <c r="H10187" i="36"/>
  <c r="I10186" i="36"/>
  <c r="H10186" i="36"/>
  <c r="I10185" i="36"/>
  <c r="H10185" i="36"/>
  <c r="I10184" i="36"/>
  <c r="H10184" i="36"/>
  <c r="I10183" i="36"/>
  <c r="H10183" i="36"/>
  <c r="I10182" i="36"/>
  <c r="H10182" i="36"/>
  <c r="I10181" i="36"/>
  <c r="H10181" i="36"/>
  <c r="I10180" i="36"/>
  <c r="H10180" i="36"/>
  <c r="I10179" i="36"/>
  <c r="H10179" i="36"/>
  <c r="I10178" i="36"/>
  <c r="H10178" i="36"/>
  <c r="I10177" i="36"/>
  <c r="H10177" i="36"/>
  <c r="I10176" i="36"/>
  <c r="H10176" i="36"/>
  <c r="I10175" i="36"/>
  <c r="H10175" i="36"/>
  <c r="I10174" i="36"/>
  <c r="H10174" i="36"/>
  <c r="I10173" i="36"/>
  <c r="H10173" i="36"/>
  <c r="I10172" i="36"/>
  <c r="H10172" i="36"/>
  <c r="I10171" i="36"/>
  <c r="H10171" i="36"/>
  <c r="I10170" i="36"/>
  <c r="H10170" i="36"/>
  <c r="I10169" i="36"/>
  <c r="H10169" i="36"/>
  <c r="I10168" i="36"/>
  <c r="H10168" i="36"/>
  <c r="I10167" i="36"/>
  <c r="H10167" i="36"/>
  <c r="I10166" i="36"/>
  <c r="H10166" i="36"/>
  <c r="I10165" i="36"/>
  <c r="H10165" i="36"/>
  <c r="I10164" i="36"/>
  <c r="H10164" i="36"/>
  <c r="I10163" i="36"/>
  <c r="H10163" i="36"/>
  <c r="I10162" i="36"/>
  <c r="H10162" i="36"/>
  <c r="I10161" i="36"/>
  <c r="H10161" i="36"/>
  <c r="I10160" i="36"/>
  <c r="H10160" i="36"/>
  <c r="I10159" i="36"/>
  <c r="H10159" i="36"/>
  <c r="I10158" i="36"/>
  <c r="H10158" i="36"/>
  <c r="I10157" i="36"/>
  <c r="H10157" i="36"/>
  <c r="I10156" i="36"/>
  <c r="H10156" i="36"/>
  <c r="I10155" i="36"/>
  <c r="H10155" i="36"/>
  <c r="I10154" i="36"/>
  <c r="H10154" i="36"/>
  <c r="I10153" i="36"/>
  <c r="H10153" i="36"/>
  <c r="I10152" i="36"/>
  <c r="H10152" i="36"/>
  <c r="I10151" i="36"/>
  <c r="H10151" i="36"/>
  <c r="I10150" i="36"/>
  <c r="H10150" i="36"/>
  <c r="I10149" i="36"/>
  <c r="H10149" i="36"/>
  <c r="I10148" i="36"/>
  <c r="H10148" i="36"/>
  <c r="I10147" i="36"/>
  <c r="H10147" i="36"/>
  <c r="I10146" i="36"/>
  <c r="H10146" i="36"/>
  <c r="I10145" i="36"/>
  <c r="H10145" i="36"/>
  <c r="I10144" i="36"/>
  <c r="H10144" i="36"/>
  <c r="I10143" i="36"/>
  <c r="H10143" i="36"/>
  <c r="I10142" i="36"/>
  <c r="H10142" i="36"/>
  <c r="I10141" i="36"/>
  <c r="H10141" i="36"/>
  <c r="I10140" i="36"/>
  <c r="H10140" i="36"/>
  <c r="I10139" i="36"/>
  <c r="H10139" i="36"/>
  <c r="I10138" i="36"/>
  <c r="H10138" i="36"/>
  <c r="I10137" i="36"/>
  <c r="H10137" i="36"/>
  <c r="I10136" i="36"/>
  <c r="H10136" i="36"/>
  <c r="I10135" i="36"/>
  <c r="H10135" i="36"/>
  <c r="I10134" i="36"/>
  <c r="H10134" i="36"/>
  <c r="I10133" i="36"/>
  <c r="H10133" i="36"/>
  <c r="I10132" i="36"/>
  <c r="H10132" i="36"/>
  <c r="I10131" i="36"/>
  <c r="H10131" i="36"/>
  <c r="I10130" i="36"/>
  <c r="H10130" i="36"/>
  <c r="I10129" i="36"/>
  <c r="H10129" i="36"/>
  <c r="I10128" i="36"/>
  <c r="H10128" i="36"/>
  <c r="I10127" i="36"/>
  <c r="H10127" i="36"/>
  <c r="I10126" i="36"/>
  <c r="H10126" i="36"/>
  <c r="I10125" i="36"/>
  <c r="H10125" i="36"/>
  <c r="I10124" i="36"/>
  <c r="H10124" i="36"/>
  <c r="I10123" i="36"/>
  <c r="H10123" i="36"/>
  <c r="I10122" i="36"/>
  <c r="H10122" i="36"/>
  <c r="I10121" i="36"/>
  <c r="H10121" i="36"/>
  <c r="I10120" i="36"/>
  <c r="H10120" i="36"/>
  <c r="I10119" i="36"/>
  <c r="H10119" i="36"/>
  <c r="I10118" i="36"/>
  <c r="H10118" i="36"/>
  <c r="I10117" i="36"/>
  <c r="H10117" i="36"/>
  <c r="I10116" i="36"/>
  <c r="H10116" i="36"/>
  <c r="I10115" i="36"/>
  <c r="H10115" i="36"/>
  <c r="I10114" i="36"/>
  <c r="H10114" i="36"/>
  <c r="I10113" i="36"/>
  <c r="H10113" i="36"/>
  <c r="I10112" i="36"/>
  <c r="H10112" i="36"/>
  <c r="I10111" i="36"/>
  <c r="H10111" i="36"/>
  <c r="I10110" i="36"/>
  <c r="H10110" i="36"/>
  <c r="I10109" i="36"/>
  <c r="H10109" i="36"/>
  <c r="I10108" i="36"/>
  <c r="H10108" i="36"/>
  <c r="I10107" i="36"/>
  <c r="H10107" i="36"/>
  <c r="I10106" i="36"/>
  <c r="H10106" i="36"/>
  <c r="I10105" i="36"/>
  <c r="H10105" i="36"/>
  <c r="I10104" i="36"/>
  <c r="H10104" i="36"/>
  <c r="I10103" i="36"/>
  <c r="H10103" i="36"/>
  <c r="I10102" i="36"/>
  <c r="H10102" i="36"/>
  <c r="I10101" i="36"/>
  <c r="H10101" i="36"/>
  <c r="I10100" i="36"/>
  <c r="H10100" i="36"/>
  <c r="I10099" i="36"/>
  <c r="H10099" i="36"/>
  <c r="I10098" i="36"/>
  <c r="H10098" i="36"/>
  <c r="I10097" i="36"/>
  <c r="H10097" i="36"/>
  <c r="I10096" i="36"/>
  <c r="H10096" i="36"/>
  <c r="I10095" i="36"/>
  <c r="H10095" i="36"/>
  <c r="I10094" i="36"/>
  <c r="H10094" i="36"/>
  <c r="I10093" i="36"/>
  <c r="H10093" i="36"/>
  <c r="I10092" i="36"/>
  <c r="H10092" i="36"/>
  <c r="I10091" i="36"/>
  <c r="H10091" i="36"/>
  <c r="I10090" i="36"/>
  <c r="H10090" i="36"/>
  <c r="I10089" i="36"/>
  <c r="H10089" i="36"/>
  <c r="I10088" i="36"/>
  <c r="H10088" i="36"/>
  <c r="I10087" i="36"/>
  <c r="H10087" i="36"/>
  <c r="I10086" i="36"/>
  <c r="H10086" i="36"/>
  <c r="I10085" i="36"/>
  <c r="H10085" i="36"/>
  <c r="I10084" i="36"/>
  <c r="H10084" i="36"/>
  <c r="I10083" i="36"/>
  <c r="H10083" i="36"/>
  <c r="I10082" i="36"/>
  <c r="H10082" i="36"/>
  <c r="I10081" i="36"/>
  <c r="H10081" i="36"/>
  <c r="I10080" i="36"/>
  <c r="H10080" i="36"/>
  <c r="I10079" i="36"/>
  <c r="H10079" i="36"/>
  <c r="I10078" i="36"/>
  <c r="H10078" i="36"/>
  <c r="I10077" i="36"/>
  <c r="H10077" i="36"/>
  <c r="I10076" i="36"/>
  <c r="H10076" i="36"/>
  <c r="I10075" i="36"/>
  <c r="H10075" i="36"/>
  <c r="I10074" i="36"/>
  <c r="H10074" i="36"/>
  <c r="I10073" i="36"/>
  <c r="H10073" i="36"/>
  <c r="I10072" i="36"/>
  <c r="H10072" i="36"/>
  <c r="I10071" i="36"/>
  <c r="H10071" i="36"/>
  <c r="I10070" i="36"/>
  <c r="H10070" i="36"/>
  <c r="I10069" i="36"/>
  <c r="H10069" i="36"/>
  <c r="I10068" i="36"/>
  <c r="H10068" i="36"/>
  <c r="I10067" i="36"/>
  <c r="H10067" i="36"/>
  <c r="I10066" i="36"/>
  <c r="H10066" i="36"/>
  <c r="I10065" i="36"/>
  <c r="H10065" i="36"/>
  <c r="I10064" i="36"/>
  <c r="H10064" i="36"/>
  <c r="I10063" i="36"/>
  <c r="H10063" i="36"/>
  <c r="I10062" i="36"/>
  <c r="H10062" i="36"/>
  <c r="I10061" i="36"/>
  <c r="H10061" i="36"/>
  <c r="I10060" i="36"/>
  <c r="H10060" i="36"/>
  <c r="I10059" i="36"/>
  <c r="H10059" i="36"/>
  <c r="I10058" i="36"/>
  <c r="H10058" i="36"/>
  <c r="I10057" i="36"/>
  <c r="H10057" i="36"/>
  <c r="I10056" i="36"/>
  <c r="H10056" i="36"/>
  <c r="I10055" i="36"/>
  <c r="H10055" i="36"/>
  <c r="I10054" i="36"/>
  <c r="H10054" i="36"/>
  <c r="I10053" i="36"/>
  <c r="H10053" i="36"/>
  <c r="I10052" i="36"/>
  <c r="H10052" i="36"/>
  <c r="I10051" i="36"/>
  <c r="H10051" i="36"/>
  <c r="I10050" i="36"/>
  <c r="H10050" i="36"/>
  <c r="I10049" i="36"/>
  <c r="H10049" i="36"/>
  <c r="I10048" i="36"/>
  <c r="H10048" i="36"/>
  <c r="I10047" i="36"/>
  <c r="H10047" i="36"/>
  <c r="I10046" i="36"/>
  <c r="H10046" i="36"/>
  <c r="I10045" i="36"/>
  <c r="H10045" i="36"/>
  <c r="I10044" i="36"/>
  <c r="H10044" i="36"/>
  <c r="I10043" i="36"/>
  <c r="H10043" i="36"/>
  <c r="I10042" i="36"/>
  <c r="H10042" i="36"/>
  <c r="I10041" i="36"/>
  <c r="H10041" i="36"/>
  <c r="I10040" i="36"/>
  <c r="H10040" i="36"/>
  <c r="I10039" i="36"/>
  <c r="H10039" i="36"/>
  <c r="I10038" i="36"/>
  <c r="H10038" i="36"/>
  <c r="I10037" i="36"/>
  <c r="H10037" i="36"/>
  <c r="I10036" i="36"/>
  <c r="H10036" i="36"/>
  <c r="I10035" i="36"/>
  <c r="H10035" i="36"/>
  <c r="I10034" i="36"/>
  <c r="H10034" i="36"/>
  <c r="I10033" i="36"/>
  <c r="H10033" i="36"/>
  <c r="I10032" i="36"/>
  <c r="H10032" i="36"/>
  <c r="I10031" i="36"/>
  <c r="H10031" i="36"/>
  <c r="I10030" i="36"/>
  <c r="H10030" i="36"/>
  <c r="I10029" i="36"/>
  <c r="H10029" i="36"/>
  <c r="I10028" i="36"/>
  <c r="H10028" i="36"/>
  <c r="I10027" i="36"/>
  <c r="H10027" i="36"/>
  <c r="I10026" i="36"/>
  <c r="H10026" i="36"/>
  <c r="I10025" i="36"/>
  <c r="H10025" i="36"/>
  <c r="I10024" i="36"/>
  <c r="H10024" i="36"/>
  <c r="I10023" i="36"/>
  <c r="H10023" i="36"/>
  <c r="I10022" i="36"/>
  <c r="H10022" i="36"/>
  <c r="I10021" i="36"/>
  <c r="H10021" i="36"/>
  <c r="I10020" i="36"/>
  <c r="H10020" i="36"/>
  <c r="I10019" i="36"/>
  <c r="H10019" i="36"/>
  <c r="I10018" i="36"/>
  <c r="H10018" i="36"/>
  <c r="I10017" i="36"/>
  <c r="H10017" i="36"/>
  <c r="I10016" i="36"/>
  <c r="H10016" i="36"/>
  <c r="I10015" i="36"/>
  <c r="H10015" i="36"/>
  <c r="I10014" i="36"/>
  <c r="H10014" i="36"/>
  <c r="I10013" i="36"/>
  <c r="H10013" i="36"/>
  <c r="I10012" i="36"/>
  <c r="H10012" i="36"/>
  <c r="I10011" i="36"/>
  <c r="H10011" i="36"/>
  <c r="I10010" i="36"/>
  <c r="H10010" i="36"/>
  <c r="I10009" i="36"/>
  <c r="H10009" i="36"/>
  <c r="I10008" i="36"/>
  <c r="H10008" i="36"/>
  <c r="I10007" i="36"/>
  <c r="H10007" i="36"/>
  <c r="I10006" i="36"/>
  <c r="H10006" i="36"/>
  <c r="I10005" i="36"/>
  <c r="H10005" i="36"/>
  <c r="I10004" i="36"/>
  <c r="H10004" i="36"/>
  <c r="I10003" i="36"/>
  <c r="H10003" i="36"/>
  <c r="I10002" i="36"/>
  <c r="H10002" i="36"/>
  <c r="I10001" i="36"/>
  <c r="H10001" i="36"/>
  <c r="I10000" i="36"/>
  <c r="H10000" i="36"/>
  <c r="I9999" i="36"/>
  <c r="H9999" i="36"/>
  <c r="I9998" i="36"/>
  <c r="H9998" i="36"/>
  <c r="I9997" i="36"/>
  <c r="H9997" i="36"/>
  <c r="I9996" i="36"/>
  <c r="H9996" i="36"/>
  <c r="I9995" i="36"/>
  <c r="H9995" i="36"/>
  <c r="I9994" i="36"/>
  <c r="H9994" i="36"/>
  <c r="I9993" i="36"/>
  <c r="H9993" i="36"/>
  <c r="I9992" i="36"/>
  <c r="H9992" i="36"/>
  <c r="I9991" i="36"/>
  <c r="H9991" i="36"/>
  <c r="I9990" i="36"/>
  <c r="H9990" i="36"/>
  <c r="I9989" i="36"/>
  <c r="H9989" i="36"/>
  <c r="I9988" i="36"/>
  <c r="H9988" i="36"/>
  <c r="I9987" i="36"/>
  <c r="H9987" i="36"/>
  <c r="I9986" i="36"/>
  <c r="H9986" i="36"/>
  <c r="I9985" i="36"/>
  <c r="H9985" i="36"/>
  <c r="I9984" i="36"/>
  <c r="H9984" i="36"/>
  <c r="I9983" i="36"/>
  <c r="H9983" i="36"/>
  <c r="I9982" i="36"/>
  <c r="H9982" i="36"/>
  <c r="I9981" i="36"/>
  <c r="H9981" i="36"/>
  <c r="I9980" i="36"/>
  <c r="H9980" i="36"/>
  <c r="I9979" i="36"/>
  <c r="H9979" i="36"/>
  <c r="I9978" i="36"/>
  <c r="H9978" i="36"/>
  <c r="I9977" i="36"/>
  <c r="H9977" i="36"/>
  <c r="I9976" i="36"/>
  <c r="H9976" i="36"/>
  <c r="I9975" i="36"/>
  <c r="H9975" i="36"/>
  <c r="I9974" i="36"/>
  <c r="H9974" i="36"/>
  <c r="I9973" i="36"/>
  <c r="H9973" i="36"/>
  <c r="I9972" i="36"/>
  <c r="H9972" i="36"/>
  <c r="I9971" i="36"/>
  <c r="H9971" i="36"/>
  <c r="I9970" i="36"/>
  <c r="H9970" i="36"/>
  <c r="I9969" i="36"/>
  <c r="H9969" i="36"/>
  <c r="I9968" i="36"/>
  <c r="H9968" i="36"/>
  <c r="I9967" i="36"/>
  <c r="H9967" i="36"/>
  <c r="I9966" i="36"/>
  <c r="H9966" i="36"/>
  <c r="I9965" i="36"/>
  <c r="H9965" i="36"/>
  <c r="I9964" i="36"/>
  <c r="H9964" i="36"/>
  <c r="I9963" i="36"/>
  <c r="H9963" i="36"/>
  <c r="I9962" i="36"/>
  <c r="H9962" i="36"/>
  <c r="I9961" i="36"/>
  <c r="H9961" i="36"/>
  <c r="I9960" i="36"/>
  <c r="H9960" i="36"/>
  <c r="I9959" i="36"/>
  <c r="H9959" i="36"/>
  <c r="I9958" i="36"/>
  <c r="H9958" i="36"/>
  <c r="I9957" i="36"/>
  <c r="H9957" i="36"/>
  <c r="I9956" i="36"/>
  <c r="H9956" i="36"/>
  <c r="I9955" i="36"/>
  <c r="H9955" i="36"/>
  <c r="I9954" i="36"/>
  <c r="H9954" i="36"/>
  <c r="I9953" i="36"/>
  <c r="H9953" i="36"/>
  <c r="I9952" i="36"/>
  <c r="H9952" i="36"/>
  <c r="I9951" i="36"/>
  <c r="H9951" i="36"/>
  <c r="I9950" i="36"/>
  <c r="H9950" i="36"/>
  <c r="I9949" i="36"/>
  <c r="H9949" i="36"/>
  <c r="I9948" i="36"/>
  <c r="H9948" i="36"/>
  <c r="I9947" i="36"/>
  <c r="H9947" i="36"/>
  <c r="I9946" i="36"/>
  <c r="H9946" i="36"/>
  <c r="I9945" i="36"/>
  <c r="H9945" i="36"/>
  <c r="I9944" i="36"/>
  <c r="H9944" i="36"/>
  <c r="I9943" i="36"/>
  <c r="H9943" i="36"/>
  <c r="I9942" i="36"/>
  <c r="H9942" i="36"/>
  <c r="I9941" i="36"/>
  <c r="H9941" i="36"/>
  <c r="I9940" i="36"/>
  <c r="H9940" i="36"/>
  <c r="I9939" i="36"/>
  <c r="H9939" i="36"/>
  <c r="I9938" i="36"/>
  <c r="H9938" i="36"/>
  <c r="I9937" i="36"/>
  <c r="H9937" i="36"/>
  <c r="I9936" i="36"/>
  <c r="H9936" i="36"/>
  <c r="I9935" i="36"/>
  <c r="H9935" i="36"/>
  <c r="I9934" i="36"/>
  <c r="H9934" i="36"/>
  <c r="I9933" i="36"/>
  <c r="H9933" i="36"/>
  <c r="I9932" i="36"/>
  <c r="H9932" i="36"/>
  <c r="I9931" i="36"/>
  <c r="H9931" i="36"/>
  <c r="I9930" i="36"/>
  <c r="H9930" i="36"/>
  <c r="I9929" i="36"/>
  <c r="H9929" i="36"/>
  <c r="I9928" i="36"/>
  <c r="H9928" i="36"/>
  <c r="I9927" i="36"/>
  <c r="H9927" i="36"/>
  <c r="I9926" i="36"/>
  <c r="H9926" i="36"/>
  <c r="I9925" i="36"/>
  <c r="H9925" i="36"/>
  <c r="I9924" i="36"/>
  <c r="H9924" i="36"/>
  <c r="I9923" i="36"/>
  <c r="H9923" i="36"/>
  <c r="I9922" i="36"/>
  <c r="H9922" i="36"/>
  <c r="I9921" i="36"/>
  <c r="H9921" i="36"/>
  <c r="I9920" i="36"/>
  <c r="H9920" i="36"/>
  <c r="I9919" i="36"/>
  <c r="H9919" i="36"/>
  <c r="I9918" i="36"/>
  <c r="H9918" i="36"/>
  <c r="I9917" i="36"/>
  <c r="H9917" i="36"/>
  <c r="I9916" i="36"/>
  <c r="H9916" i="36"/>
  <c r="I9915" i="36"/>
  <c r="H9915" i="36"/>
  <c r="I9914" i="36"/>
  <c r="H9914" i="36"/>
  <c r="I9913" i="36"/>
  <c r="H9913" i="36"/>
  <c r="I9912" i="36"/>
  <c r="H9912" i="36"/>
  <c r="I9911" i="36"/>
  <c r="H9911" i="36"/>
  <c r="I9910" i="36"/>
  <c r="H9910" i="36"/>
  <c r="I9909" i="36"/>
  <c r="H9909" i="36"/>
  <c r="I9908" i="36"/>
  <c r="H9908" i="36"/>
  <c r="I9907" i="36"/>
  <c r="H9907" i="36"/>
  <c r="I9906" i="36"/>
  <c r="H9906" i="36"/>
  <c r="I9905" i="36"/>
  <c r="H9905" i="36"/>
  <c r="I9904" i="36"/>
  <c r="H9904" i="36"/>
  <c r="I9903" i="36"/>
  <c r="H9903" i="36"/>
  <c r="I9902" i="36"/>
  <c r="H9902" i="36"/>
  <c r="I9901" i="36"/>
  <c r="H9901" i="36"/>
  <c r="I9900" i="36"/>
  <c r="H9900" i="36"/>
  <c r="I9899" i="36"/>
  <c r="H9899" i="36"/>
  <c r="I9898" i="36"/>
  <c r="H9898" i="36"/>
  <c r="I9897" i="36"/>
  <c r="H9897" i="36"/>
  <c r="I9896" i="36"/>
  <c r="H9896" i="36"/>
  <c r="I9895" i="36"/>
  <c r="H9895" i="36"/>
  <c r="I9894" i="36"/>
  <c r="H9894" i="36"/>
  <c r="I9893" i="36"/>
  <c r="H9893" i="36"/>
  <c r="I9892" i="36"/>
  <c r="H9892" i="36"/>
  <c r="I9891" i="36"/>
  <c r="H9891" i="36"/>
  <c r="I9890" i="36"/>
  <c r="H9890" i="36"/>
  <c r="I9889" i="36"/>
  <c r="H9889" i="36"/>
  <c r="I9888" i="36"/>
  <c r="H9888" i="36"/>
  <c r="I9887" i="36"/>
  <c r="H9887" i="36"/>
  <c r="I9886" i="36"/>
  <c r="H9886" i="36"/>
  <c r="I9885" i="36"/>
  <c r="H9885" i="36"/>
  <c r="I9884" i="36"/>
  <c r="H9884" i="36"/>
  <c r="I9883" i="36"/>
  <c r="H9883" i="36"/>
  <c r="I9882" i="36"/>
  <c r="H9882" i="36"/>
  <c r="I9881" i="36"/>
  <c r="H9881" i="36"/>
  <c r="I9880" i="36"/>
  <c r="H9880" i="36"/>
  <c r="I9879" i="36"/>
  <c r="H9879" i="36"/>
  <c r="I9878" i="36"/>
  <c r="H9878" i="36"/>
  <c r="I9877" i="36"/>
  <c r="H9877" i="36"/>
  <c r="I9876" i="36"/>
  <c r="H9876" i="36"/>
  <c r="I9875" i="36"/>
  <c r="H9875" i="36"/>
  <c r="I9874" i="36"/>
  <c r="H9874" i="36"/>
  <c r="I9873" i="36"/>
  <c r="H9873" i="36"/>
  <c r="I9872" i="36"/>
  <c r="H9872" i="36"/>
  <c r="I9871" i="36"/>
  <c r="H9871" i="36"/>
  <c r="I9870" i="36"/>
  <c r="H9870" i="36"/>
  <c r="I9869" i="36"/>
  <c r="H9869" i="36"/>
  <c r="I9868" i="36"/>
  <c r="H9868" i="36"/>
  <c r="I9867" i="36"/>
  <c r="H9867" i="36"/>
  <c r="I9866" i="36"/>
  <c r="H9866" i="36"/>
  <c r="I9865" i="36"/>
  <c r="H9865" i="36"/>
  <c r="I9864" i="36"/>
  <c r="H9864" i="36"/>
  <c r="I9863" i="36"/>
  <c r="H9863" i="36"/>
  <c r="I9862" i="36"/>
  <c r="H9862" i="36"/>
  <c r="I9861" i="36"/>
  <c r="H9861" i="36"/>
  <c r="I9860" i="36"/>
  <c r="H9860" i="36"/>
  <c r="I9859" i="36"/>
  <c r="H9859" i="36"/>
  <c r="I9858" i="36"/>
  <c r="H9858" i="36"/>
  <c r="I9857" i="36"/>
  <c r="H9857" i="36"/>
  <c r="I9856" i="36"/>
  <c r="H9856" i="36"/>
  <c r="I9855" i="36"/>
  <c r="H9855" i="36"/>
  <c r="I9854" i="36"/>
  <c r="H9854" i="36"/>
  <c r="I9853" i="36"/>
  <c r="H9853" i="36"/>
  <c r="I9852" i="36"/>
  <c r="H9852" i="36"/>
  <c r="I9851" i="36"/>
  <c r="H9851" i="36"/>
  <c r="I9850" i="36"/>
  <c r="H9850" i="36"/>
  <c r="I9849" i="36"/>
  <c r="H9849" i="36"/>
  <c r="I9848" i="36"/>
  <c r="H9848" i="36"/>
  <c r="I9847" i="36"/>
  <c r="H9847" i="36"/>
  <c r="I9846" i="36"/>
  <c r="H9846" i="36"/>
  <c r="I9845" i="36"/>
  <c r="H9845" i="36"/>
  <c r="I9844" i="36"/>
  <c r="H9844" i="36"/>
  <c r="I9843" i="36"/>
  <c r="H9843" i="36"/>
  <c r="I9842" i="36"/>
  <c r="H9842" i="36"/>
  <c r="I9841" i="36"/>
  <c r="H9841" i="36"/>
  <c r="I9840" i="36"/>
  <c r="H9840" i="36"/>
  <c r="I9839" i="36"/>
  <c r="H9839" i="36"/>
  <c r="I9838" i="36"/>
  <c r="H9838" i="36"/>
  <c r="I9837" i="36"/>
  <c r="H9837" i="36"/>
  <c r="I9836" i="36"/>
  <c r="H9836" i="36"/>
  <c r="I9835" i="36"/>
  <c r="H9835" i="36"/>
  <c r="I9834" i="36"/>
  <c r="H9834" i="36"/>
  <c r="I9833" i="36"/>
  <c r="H9833" i="36"/>
  <c r="I9832" i="36"/>
  <c r="H9832" i="36"/>
  <c r="I9831" i="36"/>
  <c r="H9831" i="36"/>
  <c r="I9830" i="36"/>
  <c r="H9830" i="36"/>
  <c r="I9829" i="36"/>
  <c r="H9829" i="36"/>
  <c r="I9828" i="36"/>
  <c r="H9828" i="36"/>
  <c r="I9827" i="36"/>
  <c r="H9827" i="36"/>
  <c r="I9826" i="36"/>
  <c r="H9826" i="36"/>
  <c r="I9825" i="36"/>
  <c r="H9825" i="36"/>
  <c r="I9824" i="36"/>
  <c r="H9824" i="36"/>
  <c r="I9823" i="36"/>
  <c r="H9823" i="36"/>
  <c r="I9822" i="36"/>
  <c r="H9822" i="36"/>
  <c r="I9821" i="36"/>
  <c r="H9821" i="36"/>
  <c r="I9820" i="36"/>
  <c r="H9820" i="36"/>
  <c r="I9819" i="36"/>
  <c r="H9819" i="36"/>
  <c r="I9818" i="36"/>
  <c r="H9818" i="36"/>
  <c r="I9817" i="36"/>
  <c r="H9817" i="36"/>
  <c r="I9816" i="36"/>
  <c r="H9816" i="36"/>
  <c r="I9815" i="36"/>
  <c r="H9815" i="36"/>
  <c r="I9814" i="36"/>
  <c r="H9814" i="36"/>
  <c r="I9813" i="36"/>
  <c r="H9813" i="36"/>
  <c r="I9812" i="36"/>
  <c r="H9812" i="36"/>
  <c r="I9811" i="36"/>
  <c r="H9811" i="36"/>
  <c r="I9810" i="36"/>
  <c r="H9810" i="36"/>
  <c r="I9809" i="36"/>
  <c r="H9809" i="36"/>
  <c r="I9808" i="36"/>
  <c r="H9808" i="36"/>
  <c r="I9807" i="36"/>
  <c r="H9807" i="36"/>
  <c r="I9806" i="36"/>
  <c r="H9806" i="36"/>
  <c r="I9805" i="36"/>
  <c r="H9805" i="36"/>
  <c r="I9804" i="36"/>
  <c r="H9804" i="36"/>
  <c r="I9803" i="36"/>
  <c r="H9803" i="36"/>
  <c r="I9802" i="36"/>
  <c r="H9802" i="36"/>
  <c r="I9801" i="36"/>
  <c r="H9801" i="36"/>
  <c r="I9800" i="36"/>
  <c r="H9800" i="36"/>
  <c r="I9799" i="36"/>
  <c r="H9799" i="36"/>
  <c r="I9798" i="36"/>
  <c r="H9798" i="36"/>
  <c r="I9797" i="36"/>
  <c r="H9797" i="36"/>
  <c r="I9796" i="36"/>
  <c r="H9796" i="36"/>
  <c r="I9795" i="36"/>
  <c r="H9795" i="36"/>
  <c r="I9794" i="36"/>
  <c r="H9794" i="36"/>
  <c r="I9793" i="36"/>
  <c r="H9793" i="36"/>
  <c r="I9792" i="36"/>
  <c r="H9792" i="36"/>
  <c r="I9791" i="36"/>
  <c r="H9791" i="36"/>
  <c r="I9790" i="36"/>
  <c r="H9790" i="36"/>
  <c r="I9789" i="36"/>
  <c r="H9789" i="36"/>
  <c r="I9788" i="36"/>
  <c r="H9788" i="36"/>
  <c r="I9787" i="36"/>
  <c r="H9787" i="36"/>
  <c r="I9786" i="36"/>
  <c r="H9786" i="36"/>
  <c r="I9785" i="36"/>
  <c r="H9785" i="36"/>
  <c r="I9784" i="36"/>
  <c r="H9784" i="36"/>
  <c r="I9783" i="36"/>
  <c r="H9783" i="36"/>
  <c r="I9782" i="36"/>
  <c r="H9782" i="36"/>
  <c r="I9781" i="36"/>
  <c r="H9781" i="36"/>
  <c r="I9780" i="36"/>
  <c r="H9780" i="36"/>
  <c r="I9779" i="36"/>
  <c r="H9779" i="36"/>
  <c r="I9778" i="36"/>
  <c r="H9778" i="36"/>
  <c r="I9777" i="36"/>
  <c r="H9777" i="36"/>
  <c r="I9776" i="36"/>
  <c r="H9776" i="36"/>
  <c r="I9775" i="36"/>
  <c r="H9775" i="36"/>
  <c r="I9774" i="36"/>
  <c r="H9774" i="36"/>
  <c r="I9773" i="36"/>
  <c r="H9773" i="36"/>
  <c r="I9772" i="36"/>
  <c r="H9772" i="36"/>
  <c r="I9771" i="36"/>
  <c r="H9771" i="36"/>
  <c r="I9770" i="36"/>
  <c r="H9770" i="36"/>
  <c r="I9769" i="36"/>
  <c r="H9769" i="36"/>
  <c r="I9768" i="36"/>
  <c r="H9768" i="36"/>
  <c r="I9767" i="36"/>
  <c r="H9767" i="36"/>
  <c r="I9766" i="36"/>
  <c r="H9766" i="36"/>
  <c r="I9765" i="36"/>
  <c r="H9765" i="36"/>
  <c r="I9764" i="36"/>
  <c r="H9764" i="36"/>
  <c r="I9763" i="36"/>
  <c r="H9763" i="36"/>
  <c r="I9762" i="36"/>
  <c r="H9762" i="36"/>
  <c r="I9761" i="36"/>
  <c r="H9761" i="36"/>
  <c r="I9760" i="36"/>
  <c r="H9760" i="36"/>
  <c r="I9759" i="36"/>
  <c r="H9759" i="36"/>
  <c r="I9758" i="36"/>
  <c r="H9758" i="36"/>
  <c r="I9757" i="36"/>
  <c r="H9757" i="36"/>
  <c r="I9756" i="36"/>
  <c r="H9756" i="36"/>
  <c r="I9755" i="36"/>
  <c r="H9755" i="36"/>
  <c r="I9754" i="36"/>
  <c r="H9754" i="36"/>
  <c r="I9753" i="36"/>
  <c r="H9753" i="36"/>
  <c r="I9752" i="36"/>
  <c r="H9752" i="36"/>
  <c r="I9751" i="36"/>
  <c r="H9751" i="36"/>
  <c r="I9750" i="36"/>
  <c r="H9750" i="36"/>
  <c r="I9749" i="36"/>
  <c r="H9749" i="36"/>
  <c r="I9748" i="36"/>
  <c r="H9748" i="36"/>
  <c r="I9747" i="36"/>
  <c r="H9747" i="36"/>
  <c r="I9746" i="36"/>
  <c r="H9746" i="36"/>
  <c r="I9745" i="36"/>
  <c r="H9745" i="36"/>
  <c r="I9744" i="36"/>
  <c r="H9744" i="36"/>
  <c r="I9743" i="36"/>
  <c r="H9743" i="36"/>
  <c r="I9742" i="36"/>
  <c r="H9742" i="36"/>
  <c r="I9741" i="36"/>
  <c r="H9741" i="36"/>
  <c r="I9740" i="36"/>
  <c r="H9740" i="36"/>
  <c r="I9739" i="36"/>
  <c r="H9739" i="36"/>
  <c r="I9738" i="36"/>
  <c r="H9738" i="36"/>
  <c r="I9737" i="36"/>
  <c r="H9737" i="36"/>
  <c r="I9736" i="36"/>
  <c r="H9736" i="36"/>
  <c r="I9735" i="36"/>
  <c r="H9735" i="36"/>
  <c r="I9734" i="36"/>
  <c r="H9734" i="36"/>
  <c r="I9733" i="36"/>
  <c r="H9733" i="36"/>
  <c r="I9732" i="36"/>
  <c r="H9732" i="36"/>
  <c r="I9731" i="36"/>
  <c r="H9731" i="36"/>
  <c r="I9730" i="36"/>
  <c r="H9730" i="36"/>
  <c r="I9729" i="36"/>
  <c r="H9729" i="36"/>
  <c r="I9728" i="36"/>
  <c r="H9728" i="36"/>
  <c r="I9727" i="36"/>
  <c r="H9727" i="36"/>
  <c r="I9726" i="36"/>
  <c r="H9726" i="36"/>
  <c r="I9725" i="36"/>
  <c r="H9725" i="36"/>
  <c r="I9724" i="36"/>
  <c r="H9724" i="36"/>
  <c r="I9723" i="36"/>
  <c r="H9723" i="36"/>
  <c r="I9722" i="36"/>
  <c r="H9722" i="36"/>
  <c r="I9721" i="36"/>
  <c r="H9721" i="36"/>
  <c r="I9720" i="36"/>
  <c r="H9720" i="36"/>
  <c r="I9719" i="36"/>
  <c r="H9719" i="36"/>
  <c r="I9718" i="36"/>
  <c r="H9718" i="36"/>
  <c r="I9717" i="36"/>
  <c r="H9717" i="36"/>
  <c r="I9716" i="36"/>
  <c r="H9716" i="36"/>
  <c r="I9715" i="36"/>
  <c r="H9715" i="36"/>
  <c r="I9714" i="36"/>
  <c r="H9714" i="36"/>
  <c r="I9713" i="36"/>
  <c r="H9713" i="36"/>
  <c r="I9712" i="36"/>
  <c r="H9712" i="36"/>
  <c r="I9711" i="36"/>
  <c r="H9711" i="36"/>
  <c r="I9710" i="36"/>
  <c r="H9710" i="36"/>
  <c r="I9709" i="36"/>
  <c r="H9709" i="36"/>
  <c r="I9708" i="36"/>
  <c r="H9708" i="36"/>
  <c r="I9707" i="36"/>
  <c r="H9707" i="36"/>
  <c r="I9706" i="36"/>
  <c r="H9706" i="36"/>
  <c r="I9705" i="36"/>
  <c r="H9705" i="36"/>
  <c r="I9704" i="36"/>
  <c r="H9704" i="36"/>
  <c r="I9703" i="36"/>
  <c r="H9703" i="36"/>
  <c r="I9702" i="36"/>
  <c r="H9702" i="36"/>
  <c r="I9701" i="36"/>
  <c r="H9701" i="36"/>
  <c r="I9700" i="36"/>
  <c r="H9700" i="36"/>
  <c r="I9699" i="36"/>
  <c r="H9699" i="36"/>
  <c r="I9698" i="36"/>
  <c r="H9698" i="36"/>
  <c r="I9697" i="36"/>
  <c r="H9697" i="36"/>
  <c r="I9696" i="36"/>
  <c r="H9696" i="36"/>
  <c r="I9695" i="36"/>
  <c r="H9695" i="36"/>
  <c r="I9694" i="36"/>
  <c r="H9694" i="36"/>
  <c r="I9693" i="36"/>
  <c r="H9693" i="36"/>
  <c r="I9692" i="36"/>
  <c r="H9692" i="36"/>
  <c r="I9691" i="36"/>
  <c r="H9691" i="36"/>
  <c r="I9690" i="36"/>
  <c r="H9690" i="36"/>
  <c r="I9689" i="36"/>
  <c r="H9689" i="36"/>
  <c r="I9688" i="36"/>
  <c r="H9688" i="36"/>
  <c r="I9687" i="36"/>
  <c r="H9687" i="36"/>
  <c r="I9686" i="36"/>
  <c r="H9686" i="36"/>
  <c r="I9685" i="36"/>
  <c r="H9685" i="36"/>
  <c r="I9684" i="36"/>
  <c r="H9684" i="36"/>
  <c r="I9683" i="36"/>
  <c r="H9683" i="36"/>
  <c r="I9682" i="36"/>
  <c r="H9682" i="36"/>
  <c r="I9681" i="36"/>
  <c r="H9681" i="36"/>
  <c r="I9680" i="36"/>
  <c r="H9680" i="36"/>
  <c r="I9679" i="36"/>
  <c r="H9679" i="36"/>
  <c r="I9678" i="36"/>
  <c r="H9678" i="36"/>
  <c r="I9677" i="36"/>
  <c r="H9677" i="36"/>
  <c r="I9676" i="36"/>
  <c r="H9676" i="36"/>
  <c r="I9675" i="36"/>
  <c r="H9675" i="36"/>
  <c r="I9674" i="36"/>
  <c r="H9674" i="36"/>
  <c r="I9673" i="36"/>
  <c r="H9673" i="36"/>
  <c r="I9672" i="36"/>
  <c r="H9672" i="36"/>
  <c r="I9671" i="36"/>
  <c r="H9671" i="36"/>
  <c r="I9670" i="36"/>
  <c r="H9670" i="36"/>
  <c r="I9669" i="36"/>
  <c r="H9669" i="36"/>
  <c r="I9668" i="36"/>
  <c r="H9668" i="36"/>
  <c r="I9667" i="36"/>
  <c r="H9667" i="36"/>
  <c r="I9666" i="36"/>
  <c r="H9666" i="36"/>
  <c r="I9665" i="36"/>
  <c r="H9665" i="36"/>
  <c r="I9664" i="36"/>
  <c r="H9664" i="36"/>
  <c r="I9663" i="36"/>
  <c r="H9663" i="36"/>
  <c r="I9662" i="36"/>
  <c r="H9662" i="36"/>
  <c r="I9661" i="36"/>
  <c r="H9661" i="36"/>
  <c r="I9660" i="36"/>
  <c r="H9660" i="36"/>
  <c r="I9659" i="36"/>
  <c r="H9659" i="36"/>
  <c r="I9658" i="36"/>
  <c r="H9658" i="36"/>
  <c r="I9657" i="36"/>
  <c r="H9657" i="36"/>
  <c r="I9656" i="36"/>
  <c r="H9656" i="36"/>
  <c r="I9655" i="36"/>
  <c r="H9655" i="36"/>
  <c r="I9654" i="36"/>
  <c r="H9654" i="36"/>
  <c r="I9653" i="36"/>
  <c r="H9653" i="36"/>
  <c r="I9652" i="36"/>
  <c r="H9652" i="36"/>
  <c r="I9651" i="36"/>
  <c r="H9651" i="36"/>
  <c r="I9650" i="36"/>
  <c r="H9650" i="36"/>
  <c r="I9649" i="36"/>
  <c r="H9649" i="36"/>
  <c r="I9648" i="36"/>
  <c r="H9648" i="36"/>
  <c r="I9647" i="36"/>
  <c r="H9647" i="36"/>
  <c r="I9646" i="36"/>
  <c r="H9646" i="36"/>
  <c r="I9645" i="36"/>
  <c r="H9645" i="36"/>
  <c r="I9644" i="36"/>
  <c r="H9644" i="36"/>
  <c r="I9643" i="36"/>
  <c r="H9643" i="36"/>
  <c r="I9642" i="36"/>
  <c r="H9642" i="36"/>
  <c r="I9641" i="36"/>
  <c r="H9641" i="36"/>
  <c r="I9640" i="36"/>
  <c r="H9640" i="36"/>
  <c r="I9639" i="36"/>
  <c r="H9639" i="36"/>
  <c r="I9638" i="36"/>
  <c r="H9638" i="36"/>
  <c r="I9637" i="36"/>
  <c r="H9637" i="36"/>
  <c r="I9636" i="36"/>
  <c r="H9636" i="36"/>
  <c r="I9635" i="36"/>
  <c r="H9635" i="36"/>
  <c r="I9634" i="36"/>
  <c r="H9634" i="36"/>
  <c r="I9633" i="36"/>
  <c r="H9633" i="36"/>
  <c r="I9632" i="36"/>
  <c r="H9632" i="36"/>
  <c r="I9631" i="36"/>
  <c r="H9631" i="36"/>
  <c r="I9630" i="36"/>
  <c r="H9630" i="36"/>
  <c r="I9629" i="36"/>
  <c r="H9629" i="36"/>
  <c r="I9628" i="36"/>
  <c r="H9628" i="36"/>
  <c r="I9627" i="36"/>
  <c r="H9627" i="36"/>
  <c r="I9626" i="36"/>
  <c r="H9626" i="36"/>
  <c r="I9625" i="36"/>
  <c r="H9625" i="36"/>
  <c r="I9624" i="36"/>
  <c r="H9624" i="36"/>
  <c r="I9623" i="36"/>
  <c r="H9623" i="36"/>
  <c r="I9622" i="36"/>
  <c r="H9622" i="36"/>
  <c r="I9621" i="36"/>
  <c r="H9621" i="36"/>
  <c r="I9620" i="36"/>
  <c r="H9620" i="36"/>
  <c r="I9619" i="36"/>
  <c r="H9619" i="36"/>
  <c r="I9618" i="36"/>
  <c r="H9618" i="36"/>
  <c r="I9617" i="36"/>
  <c r="H9617" i="36"/>
  <c r="I9616" i="36"/>
  <c r="H9616" i="36"/>
  <c r="I9615" i="36"/>
  <c r="H9615" i="36"/>
  <c r="I9614" i="36"/>
  <c r="H9614" i="36"/>
  <c r="I9613" i="36"/>
  <c r="H9613" i="36"/>
  <c r="I9612" i="36"/>
  <c r="H9612" i="36"/>
  <c r="I9611" i="36"/>
  <c r="H9611" i="36"/>
  <c r="I9610" i="36"/>
  <c r="H9610" i="36"/>
  <c r="I9609" i="36"/>
  <c r="H9609" i="36"/>
  <c r="I9608" i="36"/>
  <c r="H9608" i="36"/>
  <c r="I9607" i="36"/>
  <c r="H9607" i="36"/>
  <c r="I9606" i="36"/>
  <c r="H9606" i="36"/>
  <c r="I9605" i="36"/>
  <c r="H9605" i="36"/>
  <c r="I9604" i="36"/>
  <c r="H9604" i="36"/>
  <c r="I9603" i="36"/>
  <c r="H9603" i="36"/>
  <c r="I9602" i="36"/>
  <c r="H9602" i="36"/>
  <c r="I9601" i="36"/>
  <c r="H9601" i="36"/>
  <c r="I9600" i="36"/>
  <c r="H9600" i="36"/>
  <c r="I9599" i="36"/>
  <c r="H9599" i="36"/>
  <c r="I9598" i="36"/>
  <c r="H9598" i="36"/>
  <c r="I9597" i="36"/>
  <c r="H9597" i="36"/>
  <c r="I9596" i="36"/>
  <c r="H9596" i="36"/>
  <c r="I9595" i="36"/>
  <c r="H9595" i="36"/>
  <c r="I9594" i="36"/>
  <c r="H9594" i="36"/>
  <c r="I9593" i="36"/>
  <c r="H9593" i="36"/>
  <c r="I9592" i="36"/>
  <c r="H9592" i="36"/>
  <c r="I9591" i="36"/>
  <c r="H9591" i="36"/>
  <c r="I9590" i="36"/>
  <c r="H9590" i="36"/>
  <c r="I9589" i="36"/>
  <c r="H9589" i="36"/>
  <c r="I9588" i="36"/>
  <c r="H9588" i="36"/>
  <c r="I9587" i="36"/>
  <c r="H9587" i="36"/>
  <c r="I9586" i="36"/>
  <c r="H9586" i="36"/>
  <c r="I9585" i="36"/>
  <c r="H9585" i="36"/>
  <c r="I9584" i="36"/>
  <c r="H9584" i="36"/>
  <c r="I9583" i="36"/>
  <c r="H9583" i="36"/>
  <c r="I9582" i="36"/>
  <c r="H9582" i="36"/>
  <c r="I9581" i="36"/>
  <c r="H9581" i="36"/>
  <c r="I9580" i="36"/>
  <c r="H9580" i="36"/>
  <c r="I9579" i="36"/>
  <c r="H9579" i="36"/>
  <c r="I9578" i="36"/>
  <c r="H9578" i="36"/>
  <c r="I9577" i="36"/>
  <c r="H9577" i="36"/>
  <c r="I9576" i="36"/>
  <c r="H9576" i="36"/>
  <c r="I9575" i="36"/>
  <c r="H9575" i="36"/>
  <c r="I9574" i="36"/>
  <c r="H9574" i="36"/>
  <c r="I9573" i="36"/>
  <c r="H9573" i="36"/>
  <c r="I9572" i="36"/>
  <c r="H9572" i="36"/>
  <c r="I9571" i="36"/>
  <c r="H9571" i="36"/>
  <c r="I9570" i="36"/>
  <c r="H9570" i="36"/>
  <c r="I9569" i="36"/>
  <c r="H9569" i="36"/>
  <c r="I9568" i="36"/>
  <c r="H9568" i="36"/>
  <c r="I9567" i="36"/>
  <c r="H9567" i="36"/>
  <c r="I9566" i="36"/>
  <c r="H9566" i="36"/>
  <c r="I9565" i="36"/>
  <c r="H9565" i="36"/>
  <c r="I9564" i="36"/>
  <c r="H9564" i="36"/>
  <c r="I9563" i="36"/>
  <c r="H9563" i="36"/>
  <c r="I9562" i="36"/>
  <c r="H9562" i="36"/>
  <c r="I9561" i="36"/>
  <c r="H9561" i="36"/>
  <c r="I9560" i="36"/>
  <c r="H9560" i="36"/>
  <c r="I9559" i="36"/>
  <c r="H9559" i="36"/>
  <c r="I9558" i="36"/>
  <c r="H9558" i="36"/>
  <c r="I9557" i="36"/>
  <c r="H9557" i="36"/>
  <c r="I9556" i="36"/>
  <c r="H9556" i="36"/>
  <c r="I9555" i="36"/>
  <c r="H9555" i="36"/>
  <c r="I9554" i="36"/>
  <c r="H9554" i="36"/>
  <c r="I9553" i="36"/>
  <c r="H9553" i="36"/>
  <c r="I9552" i="36"/>
  <c r="H9552" i="36"/>
  <c r="I9551" i="36"/>
  <c r="H9551" i="36"/>
  <c r="I9550" i="36"/>
  <c r="H9550" i="36"/>
  <c r="I9549" i="36"/>
  <c r="H9549" i="36"/>
  <c r="I9548" i="36"/>
  <c r="H9548" i="36"/>
  <c r="I9547" i="36"/>
  <c r="H9547" i="36"/>
  <c r="I9546" i="36"/>
  <c r="H9546" i="36"/>
  <c r="I9545" i="36"/>
  <c r="H9545" i="36"/>
  <c r="I9544" i="36"/>
  <c r="H9544" i="36"/>
  <c r="I9543" i="36"/>
  <c r="H9543" i="36"/>
  <c r="I9542" i="36"/>
  <c r="H9542" i="36"/>
  <c r="I9541" i="36"/>
  <c r="H9541" i="36"/>
  <c r="I9540" i="36"/>
  <c r="H9540" i="36"/>
  <c r="I9539" i="36"/>
  <c r="H9539" i="36"/>
  <c r="I9538" i="36"/>
  <c r="H9538" i="36"/>
  <c r="I9537" i="36"/>
  <c r="H9537" i="36"/>
  <c r="I9536" i="36"/>
  <c r="H9536" i="36"/>
  <c r="I9535" i="36"/>
  <c r="H9535" i="36"/>
  <c r="I9534" i="36"/>
  <c r="H9534" i="36"/>
  <c r="I9533" i="36"/>
  <c r="H9533" i="36"/>
  <c r="I9532" i="36"/>
  <c r="H9532" i="36"/>
  <c r="I9531" i="36"/>
  <c r="H9531" i="36"/>
  <c r="I9530" i="36"/>
  <c r="H9530" i="36"/>
  <c r="I9529" i="36"/>
  <c r="H9529" i="36"/>
  <c r="I9528" i="36"/>
  <c r="H9528" i="36"/>
  <c r="I9527" i="36"/>
  <c r="H9527" i="36"/>
  <c r="I9526" i="36"/>
  <c r="H9526" i="36"/>
  <c r="I9525" i="36"/>
  <c r="H9525" i="36"/>
  <c r="I9524" i="36"/>
  <c r="H9524" i="36"/>
  <c r="I9523" i="36"/>
  <c r="H9523" i="36"/>
  <c r="I9522" i="36"/>
  <c r="H9522" i="36"/>
  <c r="I9521" i="36"/>
  <c r="H9521" i="36"/>
  <c r="I9520" i="36"/>
  <c r="H9520" i="36"/>
  <c r="I9519" i="36"/>
  <c r="H9519" i="36"/>
  <c r="I9518" i="36"/>
  <c r="H9518" i="36"/>
  <c r="I9517" i="36"/>
  <c r="H9517" i="36"/>
  <c r="I9516" i="36"/>
  <c r="H9516" i="36"/>
  <c r="I9515" i="36"/>
  <c r="H9515" i="36"/>
  <c r="I9514" i="36"/>
  <c r="H9514" i="36"/>
  <c r="I9513" i="36"/>
  <c r="H9513" i="36"/>
  <c r="I9512" i="36"/>
  <c r="H9512" i="36"/>
  <c r="I9511" i="36"/>
  <c r="H9511" i="36"/>
  <c r="I9510" i="36"/>
  <c r="H9510" i="36"/>
  <c r="I9509" i="36"/>
  <c r="H9509" i="36"/>
  <c r="I9508" i="36"/>
  <c r="H9508" i="36"/>
  <c r="I9507" i="36"/>
  <c r="H9507" i="36"/>
  <c r="I9506" i="36"/>
  <c r="H9506" i="36"/>
  <c r="I9505" i="36"/>
  <c r="H9505" i="36"/>
  <c r="I9504" i="36"/>
  <c r="H9504" i="36"/>
  <c r="I9503" i="36"/>
  <c r="H9503" i="36"/>
  <c r="I9502" i="36"/>
  <c r="H9502" i="36"/>
  <c r="I9501" i="36"/>
  <c r="H9501" i="36"/>
  <c r="I9500" i="36"/>
  <c r="H9500" i="36"/>
  <c r="I9499" i="36"/>
  <c r="H9499" i="36"/>
  <c r="I9498" i="36"/>
  <c r="H9498" i="36"/>
  <c r="I9497" i="36"/>
  <c r="H9497" i="36"/>
  <c r="I9496" i="36"/>
  <c r="H9496" i="36"/>
  <c r="I9495" i="36"/>
  <c r="H9495" i="36"/>
  <c r="I9494" i="36"/>
  <c r="H9494" i="36"/>
  <c r="I9493" i="36"/>
  <c r="H9493" i="36"/>
  <c r="I9492" i="36"/>
  <c r="H9492" i="36"/>
  <c r="I9491" i="36"/>
  <c r="H9491" i="36"/>
  <c r="I9490" i="36"/>
  <c r="H9490" i="36"/>
  <c r="I9489" i="36"/>
  <c r="H9489" i="36"/>
  <c r="I9488" i="36"/>
  <c r="H9488" i="36"/>
  <c r="I9487" i="36"/>
  <c r="H9487" i="36"/>
  <c r="I9486" i="36"/>
  <c r="H9486" i="36"/>
  <c r="I9485" i="36"/>
  <c r="H9485" i="36"/>
  <c r="I9484" i="36"/>
  <c r="H9484" i="36"/>
  <c r="I9483" i="36"/>
  <c r="H9483" i="36"/>
  <c r="I9482" i="36"/>
  <c r="H9482" i="36"/>
  <c r="I9481" i="36"/>
  <c r="H9481" i="36"/>
  <c r="I9480" i="36"/>
  <c r="H9480" i="36"/>
  <c r="I9479" i="36"/>
  <c r="H9479" i="36"/>
  <c r="I9478" i="36"/>
  <c r="H9478" i="36"/>
  <c r="I9477" i="36"/>
  <c r="H9477" i="36"/>
  <c r="I9476" i="36"/>
  <c r="H9476" i="36"/>
  <c r="I9475" i="36"/>
  <c r="H9475" i="36"/>
  <c r="I9474" i="36"/>
  <c r="H9474" i="36"/>
  <c r="I9473" i="36"/>
  <c r="H9473" i="36"/>
  <c r="I9472" i="36"/>
  <c r="H9472" i="36"/>
  <c r="I9471" i="36"/>
  <c r="H9471" i="36"/>
  <c r="I9470" i="36"/>
  <c r="H9470" i="36"/>
  <c r="I9469" i="36"/>
  <c r="H9469" i="36"/>
  <c r="I9468" i="36"/>
  <c r="H9468" i="36"/>
  <c r="I9467" i="36"/>
  <c r="H9467" i="36"/>
  <c r="I9466" i="36"/>
  <c r="H9466" i="36"/>
  <c r="I9465" i="36"/>
  <c r="H9465" i="36"/>
  <c r="I9464" i="36"/>
  <c r="H9464" i="36"/>
  <c r="I9463" i="36"/>
  <c r="H9463" i="36"/>
  <c r="I9462" i="36"/>
  <c r="H9462" i="36"/>
  <c r="I9461" i="36"/>
  <c r="H9461" i="36"/>
  <c r="I9460" i="36"/>
  <c r="H9460" i="36"/>
  <c r="I9459" i="36"/>
  <c r="H9459" i="36"/>
  <c r="I9458" i="36"/>
  <c r="H9458" i="36"/>
  <c r="I9457" i="36"/>
  <c r="H9457" i="36"/>
  <c r="I9456" i="36"/>
  <c r="H9456" i="36"/>
  <c r="I9455" i="36"/>
  <c r="H9455" i="36"/>
  <c r="I9454" i="36"/>
  <c r="H9454" i="36"/>
  <c r="I9453" i="36"/>
  <c r="H9453" i="36"/>
  <c r="I9452" i="36"/>
  <c r="H9452" i="36"/>
  <c r="I9451" i="36"/>
  <c r="H9451" i="36"/>
  <c r="I9450" i="36"/>
  <c r="H9450" i="36"/>
  <c r="I9449" i="36"/>
  <c r="H9449" i="36"/>
  <c r="I9448" i="36"/>
  <c r="H9448" i="36"/>
  <c r="I9447" i="36"/>
  <c r="H9447" i="36"/>
  <c r="I9446" i="36"/>
  <c r="H9446" i="36"/>
  <c r="I9445" i="36"/>
  <c r="H9445" i="36"/>
  <c r="I9444" i="36"/>
  <c r="H9444" i="36"/>
  <c r="I9443" i="36"/>
  <c r="H9443" i="36"/>
  <c r="I9442" i="36"/>
  <c r="H9442" i="36"/>
  <c r="I9441" i="36"/>
  <c r="H9441" i="36"/>
  <c r="I9440" i="36"/>
  <c r="H9440" i="36"/>
  <c r="I9439" i="36"/>
  <c r="H9439" i="36"/>
  <c r="I9438" i="36"/>
  <c r="H9438" i="36"/>
  <c r="I9437" i="36"/>
  <c r="H9437" i="36"/>
  <c r="I9436" i="36"/>
  <c r="H9436" i="36"/>
  <c r="I9435" i="36"/>
  <c r="H9435" i="36"/>
  <c r="I9434" i="36"/>
  <c r="H9434" i="36"/>
  <c r="I9433" i="36"/>
  <c r="H9433" i="36"/>
  <c r="I9432" i="36"/>
  <c r="H9432" i="36"/>
  <c r="I9431" i="36"/>
  <c r="H9431" i="36"/>
  <c r="I9430" i="36"/>
  <c r="H9430" i="36"/>
  <c r="I9429" i="36"/>
  <c r="H9429" i="36"/>
  <c r="I9428" i="36"/>
  <c r="H9428" i="36"/>
  <c r="I9427" i="36"/>
  <c r="H9427" i="36"/>
  <c r="I9426" i="36"/>
  <c r="H9426" i="36"/>
  <c r="I9425" i="36"/>
  <c r="H9425" i="36"/>
  <c r="I9424" i="36"/>
  <c r="H9424" i="36"/>
  <c r="I9423" i="36"/>
  <c r="H9423" i="36"/>
  <c r="I9422" i="36"/>
  <c r="H9422" i="36"/>
  <c r="I9421" i="36"/>
  <c r="H9421" i="36"/>
  <c r="I9420" i="36"/>
  <c r="H9420" i="36"/>
  <c r="I9419" i="36"/>
  <c r="H9419" i="36"/>
  <c r="I9418" i="36"/>
  <c r="H9418" i="36"/>
  <c r="I9417" i="36"/>
  <c r="H9417" i="36"/>
  <c r="I9416" i="36"/>
  <c r="H9416" i="36"/>
  <c r="I9415" i="36"/>
  <c r="H9415" i="36"/>
  <c r="I9414" i="36"/>
  <c r="H9414" i="36"/>
  <c r="I9413" i="36"/>
  <c r="H9413" i="36"/>
  <c r="I9412" i="36"/>
  <c r="H9412" i="36"/>
  <c r="I9411" i="36"/>
  <c r="H9411" i="36"/>
  <c r="I9410" i="36"/>
  <c r="H9410" i="36"/>
  <c r="I9409" i="36"/>
  <c r="H9409" i="36"/>
  <c r="I9408" i="36"/>
  <c r="H9408" i="36"/>
  <c r="I9407" i="36"/>
  <c r="H9407" i="36"/>
  <c r="I9406" i="36"/>
  <c r="H9406" i="36"/>
  <c r="I9405" i="36"/>
  <c r="H9405" i="36"/>
  <c r="I9404" i="36"/>
  <c r="H9404" i="36"/>
  <c r="I9403" i="36"/>
  <c r="H9403" i="36"/>
  <c r="I9402" i="36"/>
  <c r="H9402" i="36"/>
  <c r="I9401" i="36"/>
  <c r="H9401" i="36"/>
  <c r="I9400" i="36"/>
  <c r="H9400" i="36"/>
  <c r="I9399" i="36"/>
  <c r="H9399" i="36"/>
  <c r="I9398" i="36"/>
  <c r="H9398" i="36"/>
  <c r="I9397" i="36"/>
  <c r="H9397" i="36"/>
  <c r="I9396" i="36"/>
  <c r="H9396" i="36"/>
  <c r="I9395" i="36"/>
  <c r="H9395" i="36"/>
  <c r="I9394" i="36"/>
  <c r="H9394" i="36"/>
  <c r="I9393" i="36"/>
  <c r="H9393" i="36"/>
  <c r="I9392" i="36"/>
  <c r="H9392" i="36"/>
  <c r="I9391" i="36"/>
  <c r="H9391" i="36"/>
  <c r="I9390" i="36"/>
  <c r="H9390" i="36"/>
  <c r="I9389" i="36"/>
  <c r="H9389" i="36"/>
  <c r="I9388" i="36"/>
  <c r="H9388" i="36"/>
  <c r="I9387" i="36"/>
  <c r="H9387" i="36"/>
  <c r="I9386" i="36"/>
  <c r="H9386" i="36"/>
  <c r="I9385" i="36"/>
  <c r="H9385" i="36"/>
  <c r="I9384" i="36"/>
  <c r="H9384" i="36"/>
  <c r="I9383" i="36"/>
  <c r="H9383" i="36"/>
  <c r="I9382" i="36"/>
  <c r="H9382" i="36"/>
  <c r="I9381" i="36"/>
  <c r="H9381" i="36"/>
  <c r="I9380" i="36"/>
  <c r="H9380" i="36"/>
  <c r="I9379" i="36"/>
  <c r="H9379" i="36"/>
  <c r="I9378" i="36"/>
  <c r="H9378" i="36"/>
  <c r="I9377" i="36"/>
  <c r="H9377" i="36"/>
  <c r="I9376" i="36"/>
  <c r="H9376" i="36"/>
  <c r="I9375" i="36"/>
  <c r="H9375" i="36"/>
  <c r="I9374" i="36"/>
  <c r="H9374" i="36"/>
  <c r="I9373" i="36"/>
  <c r="H9373" i="36"/>
  <c r="I9372" i="36"/>
  <c r="H9372" i="36"/>
  <c r="I9371" i="36"/>
  <c r="H9371" i="36"/>
  <c r="I9370" i="36"/>
  <c r="H9370" i="36"/>
  <c r="I9369" i="36"/>
  <c r="H9369" i="36"/>
  <c r="I9368" i="36"/>
  <c r="H9368" i="36"/>
  <c r="I9367" i="36"/>
  <c r="H9367" i="36"/>
  <c r="I9366" i="36"/>
  <c r="H9366" i="36"/>
  <c r="I9365" i="36"/>
  <c r="H9365" i="36"/>
  <c r="I9364" i="36"/>
  <c r="H9364" i="36"/>
  <c r="I9363" i="36"/>
  <c r="H9363" i="36"/>
  <c r="I9362" i="36"/>
  <c r="H9362" i="36"/>
  <c r="I9361" i="36"/>
  <c r="H9361" i="36"/>
  <c r="I9360" i="36"/>
  <c r="H9360" i="36"/>
  <c r="I9359" i="36"/>
  <c r="H9359" i="36"/>
  <c r="I9358" i="36"/>
  <c r="H9358" i="36"/>
  <c r="I9357" i="36"/>
  <c r="H9357" i="36"/>
  <c r="I9356" i="36"/>
  <c r="H9356" i="36"/>
  <c r="I9355" i="36"/>
  <c r="H9355" i="36"/>
  <c r="I9354" i="36"/>
  <c r="H9354" i="36"/>
  <c r="I9353" i="36"/>
  <c r="H9353" i="36"/>
  <c r="I9352" i="36"/>
  <c r="H9352" i="36"/>
  <c r="I9351" i="36"/>
  <c r="H9351" i="36"/>
  <c r="I9350" i="36"/>
  <c r="H9350" i="36"/>
  <c r="I9349" i="36"/>
  <c r="H9349" i="36"/>
  <c r="I9348" i="36"/>
  <c r="H9348" i="36"/>
  <c r="I9347" i="36"/>
  <c r="H9347" i="36"/>
  <c r="I9346" i="36"/>
  <c r="H9346" i="36"/>
  <c r="I9345" i="36"/>
  <c r="H9345" i="36"/>
  <c r="I9344" i="36"/>
  <c r="H9344" i="36"/>
  <c r="I9343" i="36"/>
  <c r="H9343" i="36"/>
  <c r="I9342" i="36"/>
  <c r="H9342" i="36"/>
  <c r="I9341" i="36"/>
  <c r="H9341" i="36"/>
  <c r="I9340" i="36"/>
  <c r="H9340" i="36"/>
  <c r="I9339" i="36"/>
  <c r="H9339" i="36"/>
  <c r="I9338" i="36"/>
  <c r="H9338" i="36"/>
  <c r="I9337" i="36"/>
  <c r="H9337" i="36"/>
  <c r="I9336" i="36"/>
  <c r="H9336" i="36"/>
  <c r="I9335" i="36"/>
  <c r="H9335" i="36"/>
  <c r="I9334" i="36"/>
  <c r="H9334" i="36"/>
  <c r="I9333" i="36"/>
  <c r="H9333" i="36"/>
  <c r="I9332" i="36"/>
  <c r="H9332" i="36"/>
  <c r="I9331" i="36"/>
  <c r="H9331" i="36"/>
  <c r="I9330" i="36"/>
  <c r="H9330" i="36"/>
  <c r="I9329" i="36"/>
  <c r="H9329" i="36"/>
  <c r="I9328" i="36"/>
  <c r="H9328" i="36"/>
  <c r="I9327" i="36"/>
  <c r="H9327" i="36"/>
  <c r="I9326" i="36"/>
  <c r="H9326" i="36"/>
  <c r="I9325" i="36"/>
  <c r="H9325" i="36"/>
  <c r="I9324" i="36"/>
  <c r="H9324" i="36"/>
  <c r="I9323" i="36"/>
  <c r="H9323" i="36"/>
  <c r="I9322" i="36"/>
  <c r="H9322" i="36"/>
  <c r="I9321" i="36"/>
  <c r="H9321" i="36"/>
  <c r="I9320" i="36"/>
  <c r="H9320" i="36"/>
  <c r="I9319" i="36"/>
  <c r="H9319" i="36"/>
  <c r="I9318" i="36"/>
  <c r="H9318" i="36"/>
  <c r="I9317" i="36"/>
  <c r="H9317" i="36"/>
  <c r="I9316" i="36"/>
  <c r="H9316" i="36"/>
  <c r="I9315" i="36"/>
  <c r="H9315" i="36"/>
  <c r="I9314" i="36"/>
  <c r="H9314" i="36"/>
  <c r="I9313" i="36"/>
  <c r="H9313" i="36"/>
  <c r="I9312" i="36"/>
  <c r="H9312" i="36"/>
  <c r="I9311" i="36"/>
  <c r="H9311" i="36"/>
  <c r="I9310" i="36"/>
  <c r="H9310" i="36"/>
  <c r="I9309" i="36"/>
  <c r="H9309" i="36"/>
  <c r="I9308" i="36"/>
  <c r="H9308" i="36"/>
  <c r="I9307" i="36"/>
  <c r="H9307" i="36"/>
  <c r="I9306" i="36"/>
  <c r="H9306" i="36"/>
  <c r="I9305" i="36"/>
  <c r="H9305" i="36"/>
  <c r="I9304" i="36"/>
  <c r="H9304" i="36"/>
  <c r="I9303" i="36"/>
  <c r="H9303" i="36"/>
  <c r="I9302" i="36"/>
  <c r="H9302" i="36"/>
  <c r="I9301" i="36"/>
  <c r="H9301" i="36"/>
  <c r="I9300" i="36"/>
  <c r="H9300" i="36"/>
  <c r="I9299" i="36"/>
  <c r="H9299" i="36"/>
  <c r="I9298" i="36"/>
  <c r="H9298" i="36"/>
  <c r="I9297" i="36"/>
  <c r="H9297" i="36"/>
  <c r="I9296" i="36"/>
  <c r="H9296" i="36"/>
  <c r="I9295" i="36"/>
  <c r="H9295" i="36"/>
  <c r="I9294" i="36"/>
  <c r="H9294" i="36"/>
  <c r="I9293" i="36"/>
  <c r="H9293" i="36"/>
  <c r="I9292" i="36"/>
  <c r="H9292" i="36"/>
  <c r="I9291" i="36"/>
  <c r="H9291" i="36"/>
  <c r="I9290" i="36"/>
  <c r="H9290" i="36"/>
  <c r="I9289" i="36"/>
  <c r="H9289" i="36"/>
  <c r="I9288" i="36"/>
  <c r="H9288" i="36"/>
  <c r="I9287" i="36"/>
  <c r="H9287" i="36"/>
  <c r="I9286" i="36"/>
  <c r="H9286" i="36"/>
  <c r="I9285" i="36"/>
  <c r="H9285" i="36"/>
  <c r="I9284" i="36"/>
  <c r="H9284" i="36"/>
  <c r="I9283" i="36"/>
  <c r="H9283" i="36"/>
  <c r="I9282" i="36"/>
  <c r="H9282" i="36"/>
  <c r="I9281" i="36"/>
  <c r="H9281" i="36"/>
  <c r="I9280" i="36"/>
  <c r="H9280" i="36"/>
  <c r="I9279" i="36"/>
  <c r="H9279" i="36"/>
  <c r="I9278" i="36"/>
  <c r="H9278" i="36"/>
  <c r="I9277" i="36"/>
  <c r="H9277" i="36"/>
  <c r="I9276" i="36"/>
  <c r="H9276" i="36"/>
  <c r="I9275" i="36"/>
  <c r="H9275" i="36"/>
  <c r="I9274" i="36"/>
  <c r="H9274" i="36"/>
  <c r="I9273" i="36"/>
  <c r="H9273" i="36"/>
  <c r="I9272" i="36"/>
  <c r="H9272" i="36"/>
  <c r="I9271" i="36"/>
  <c r="H9271" i="36"/>
  <c r="I9270" i="36"/>
  <c r="H9270" i="36"/>
  <c r="I9269" i="36"/>
  <c r="H9269" i="36"/>
  <c r="I9268" i="36"/>
  <c r="H9268" i="36"/>
  <c r="I9267" i="36"/>
  <c r="H9267" i="36"/>
  <c r="I9266" i="36"/>
  <c r="H9266" i="36"/>
  <c r="I9265" i="36"/>
  <c r="H9265" i="36"/>
  <c r="I9264" i="36"/>
  <c r="H9264" i="36"/>
  <c r="I9263" i="36"/>
  <c r="H9263" i="36"/>
  <c r="I9262" i="36"/>
  <c r="H9262" i="36"/>
  <c r="I9261" i="36"/>
  <c r="H9261" i="36"/>
  <c r="I9260" i="36"/>
  <c r="H9260" i="36"/>
  <c r="I9259" i="36"/>
  <c r="H9259" i="36"/>
  <c r="I9258" i="36"/>
  <c r="H9258" i="36"/>
  <c r="I9257" i="36"/>
  <c r="H9257" i="36"/>
  <c r="I9256" i="36"/>
  <c r="H9256" i="36"/>
  <c r="I9255" i="36"/>
  <c r="H9255" i="36"/>
  <c r="I9254" i="36"/>
  <c r="H9254" i="36"/>
  <c r="I9253" i="36"/>
  <c r="H9253" i="36"/>
  <c r="I9252" i="36"/>
  <c r="H9252" i="36"/>
  <c r="I9251" i="36"/>
  <c r="H9251" i="36"/>
  <c r="I9250" i="36"/>
  <c r="H9250" i="36"/>
  <c r="I9249" i="36"/>
  <c r="H9249" i="36"/>
  <c r="I9248" i="36"/>
  <c r="H9248" i="36"/>
  <c r="I9247" i="36"/>
  <c r="H9247" i="36"/>
  <c r="I9246" i="36"/>
  <c r="H9246" i="36"/>
  <c r="I9245" i="36"/>
  <c r="H9245" i="36"/>
  <c r="I9244" i="36"/>
  <c r="H9244" i="36"/>
  <c r="I9243" i="36"/>
  <c r="H9243" i="36"/>
  <c r="I9242" i="36"/>
  <c r="H9242" i="36"/>
  <c r="I9241" i="36"/>
  <c r="H9241" i="36"/>
  <c r="I9240" i="36"/>
  <c r="H9240" i="36"/>
  <c r="I9239" i="36"/>
  <c r="H9239" i="36"/>
  <c r="I9238" i="36"/>
  <c r="H9238" i="36"/>
  <c r="I9237" i="36"/>
  <c r="H9237" i="36"/>
  <c r="I9236" i="36"/>
  <c r="H9236" i="36"/>
  <c r="I9235" i="36"/>
  <c r="H9235" i="36"/>
  <c r="I9234" i="36"/>
  <c r="H9234" i="36"/>
  <c r="I9233" i="36"/>
  <c r="H9233" i="36"/>
  <c r="I9232" i="36"/>
  <c r="H9232" i="36"/>
  <c r="I9231" i="36"/>
  <c r="H9231" i="36"/>
  <c r="I9230" i="36"/>
  <c r="H9230" i="36"/>
  <c r="I9229" i="36"/>
  <c r="H9229" i="36"/>
  <c r="I9228" i="36"/>
  <c r="H9228" i="36"/>
  <c r="I9227" i="36"/>
  <c r="H9227" i="36"/>
  <c r="I9226" i="36"/>
  <c r="H9226" i="36"/>
  <c r="I9225" i="36"/>
  <c r="H9225" i="36"/>
  <c r="I9224" i="36"/>
  <c r="H9224" i="36"/>
  <c r="I9223" i="36"/>
  <c r="H9223" i="36"/>
  <c r="I9222" i="36"/>
  <c r="H9222" i="36"/>
  <c r="I9221" i="36"/>
  <c r="H9221" i="36"/>
  <c r="I9220" i="36"/>
  <c r="H9220" i="36"/>
  <c r="I9219" i="36"/>
  <c r="H9219" i="36"/>
  <c r="I9218" i="36"/>
  <c r="H9218" i="36"/>
  <c r="I9217" i="36"/>
  <c r="H9217" i="36"/>
  <c r="I9216" i="36"/>
  <c r="H9216" i="36"/>
  <c r="I9215" i="36"/>
  <c r="H9215" i="36"/>
  <c r="I9214" i="36"/>
  <c r="H9214" i="36"/>
  <c r="I9213" i="36"/>
  <c r="H9213" i="36"/>
  <c r="I9212" i="36"/>
  <c r="H9212" i="36"/>
  <c r="I9211" i="36"/>
  <c r="H9211" i="36"/>
  <c r="I9210" i="36"/>
  <c r="H9210" i="36"/>
  <c r="I9209" i="36"/>
  <c r="H9209" i="36"/>
  <c r="I9208" i="36"/>
  <c r="H9208" i="36"/>
  <c r="I9207" i="36"/>
  <c r="H9207" i="36"/>
  <c r="I9206" i="36"/>
  <c r="H9206" i="36"/>
  <c r="I9205" i="36"/>
  <c r="H9205" i="36"/>
  <c r="I9204" i="36"/>
  <c r="H9204" i="36"/>
  <c r="I9203" i="36"/>
  <c r="H9203" i="36"/>
  <c r="I9202" i="36"/>
  <c r="H9202" i="36"/>
  <c r="I9201" i="36"/>
  <c r="H9201" i="36"/>
  <c r="I9200" i="36"/>
  <c r="H9200" i="36"/>
  <c r="I9199" i="36"/>
  <c r="H9199" i="36"/>
  <c r="I9198" i="36"/>
  <c r="H9198" i="36"/>
  <c r="I9197" i="36"/>
  <c r="H9197" i="36"/>
  <c r="I9196" i="36"/>
  <c r="H9196" i="36"/>
  <c r="I9195" i="36"/>
  <c r="H9195" i="36"/>
  <c r="I9194" i="36"/>
  <c r="H9194" i="36"/>
  <c r="I9193" i="36"/>
  <c r="H9193" i="36"/>
  <c r="I9192" i="36"/>
  <c r="H9192" i="36"/>
  <c r="I9191" i="36"/>
  <c r="H9191" i="36"/>
  <c r="I9190" i="36"/>
  <c r="H9190" i="36"/>
  <c r="I9189" i="36"/>
  <c r="H9189" i="36"/>
  <c r="I9188" i="36"/>
  <c r="H9188" i="36"/>
  <c r="I9187" i="36"/>
  <c r="H9187" i="36"/>
  <c r="I9186" i="36"/>
  <c r="H9186" i="36"/>
  <c r="I9185" i="36"/>
  <c r="H9185" i="36"/>
  <c r="I9184" i="36"/>
  <c r="H9184" i="36"/>
  <c r="I9183" i="36"/>
  <c r="H9183" i="36"/>
  <c r="I9182" i="36"/>
  <c r="H9182" i="36"/>
  <c r="I9181" i="36"/>
  <c r="H9181" i="36"/>
  <c r="I9180" i="36"/>
  <c r="H9180" i="36"/>
  <c r="I9179" i="36"/>
  <c r="H9179" i="36"/>
  <c r="I9178" i="36"/>
  <c r="H9178" i="36"/>
  <c r="I9177" i="36"/>
  <c r="H9177" i="36"/>
  <c r="I9176" i="36"/>
  <c r="H9176" i="36"/>
  <c r="I9175" i="36"/>
  <c r="H9175" i="36"/>
  <c r="I9174" i="36"/>
  <c r="H9174" i="36"/>
  <c r="I9173" i="36"/>
  <c r="H9173" i="36"/>
  <c r="I9172" i="36"/>
  <c r="H9172" i="36"/>
  <c r="I9171" i="36"/>
  <c r="H9171" i="36"/>
  <c r="I9170" i="36"/>
  <c r="H9170" i="36"/>
  <c r="I9169" i="36"/>
  <c r="H9169" i="36"/>
  <c r="I9168" i="36"/>
  <c r="H9168" i="36"/>
  <c r="I9167" i="36"/>
  <c r="H9167" i="36"/>
  <c r="I9166" i="36"/>
  <c r="H9166" i="36"/>
  <c r="I9165" i="36"/>
  <c r="H9165" i="36"/>
  <c r="I9164" i="36"/>
  <c r="H9164" i="36"/>
  <c r="I9163" i="36"/>
  <c r="H9163" i="36"/>
  <c r="I9162" i="36"/>
  <c r="H9162" i="36"/>
  <c r="I9161" i="36"/>
  <c r="H9161" i="36"/>
  <c r="I9160" i="36"/>
  <c r="H9160" i="36"/>
  <c r="I9159" i="36"/>
  <c r="H9159" i="36"/>
  <c r="I9158" i="36"/>
  <c r="H9158" i="36"/>
  <c r="I9157" i="36"/>
  <c r="H9157" i="36"/>
  <c r="I9156" i="36"/>
  <c r="H9156" i="36"/>
  <c r="I9155" i="36"/>
  <c r="H9155" i="36"/>
  <c r="I9154" i="36"/>
  <c r="H9154" i="36"/>
  <c r="I9153" i="36"/>
  <c r="H9153" i="36"/>
  <c r="I9152" i="36"/>
  <c r="H9152" i="36"/>
  <c r="I9151" i="36"/>
  <c r="H9151" i="36"/>
  <c r="I9150" i="36"/>
  <c r="H9150" i="36"/>
  <c r="I9149" i="36"/>
  <c r="H9149" i="36"/>
  <c r="I9148" i="36"/>
  <c r="H9148" i="36"/>
  <c r="I9147" i="36"/>
  <c r="H9147" i="36"/>
  <c r="I9146" i="36"/>
  <c r="H9146" i="36"/>
  <c r="I9145" i="36"/>
  <c r="H9145" i="36"/>
  <c r="I9144" i="36"/>
  <c r="H9144" i="36"/>
  <c r="I9143" i="36"/>
  <c r="H9143" i="36"/>
  <c r="I9142" i="36"/>
  <c r="H9142" i="36"/>
  <c r="I9141" i="36"/>
  <c r="H9141" i="36"/>
  <c r="I9140" i="36"/>
  <c r="H9140" i="36"/>
  <c r="I9139" i="36"/>
  <c r="H9139" i="36"/>
  <c r="I9138" i="36"/>
  <c r="H9138" i="36"/>
  <c r="I9137" i="36"/>
  <c r="H9137" i="36"/>
  <c r="I9136" i="36"/>
  <c r="H9136" i="36"/>
  <c r="I9135" i="36"/>
  <c r="H9135" i="36"/>
  <c r="I9134" i="36"/>
  <c r="H9134" i="36"/>
  <c r="I9133" i="36"/>
  <c r="H9133" i="36"/>
  <c r="I9132" i="36"/>
  <c r="H9132" i="36"/>
  <c r="I9131" i="36"/>
  <c r="H9131" i="36"/>
  <c r="I9130" i="36"/>
  <c r="H9130" i="36"/>
  <c r="I9129" i="36"/>
  <c r="H9129" i="36"/>
  <c r="I9128" i="36"/>
  <c r="H9128" i="36"/>
  <c r="I9127" i="36"/>
  <c r="H9127" i="36"/>
  <c r="I9126" i="36"/>
  <c r="H9126" i="36"/>
  <c r="I9125" i="36"/>
  <c r="H9125" i="36"/>
  <c r="I9124" i="36"/>
  <c r="H9124" i="36"/>
  <c r="I9123" i="36"/>
  <c r="H9123" i="36"/>
  <c r="I9122" i="36"/>
  <c r="H9122" i="36"/>
  <c r="I9121" i="36"/>
  <c r="H9121" i="36"/>
  <c r="I9120" i="36"/>
  <c r="H9120" i="36"/>
  <c r="I9119" i="36"/>
  <c r="H9119" i="36"/>
  <c r="I9118" i="36"/>
  <c r="H9118" i="36"/>
  <c r="I9117" i="36"/>
  <c r="H9117" i="36"/>
  <c r="I9116" i="36"/>
  <c r="H9116" i="36"/>
  <c r="I9115" i="36"/>
  <c r="H9115" i="36"/>
  <c r="I9114" i="36"/>
  <c r="H9114" i="36"/>
  <c r="I9113" i="36"/>
  <c r="H9113" i="36"/>
  <c r="I9112" i="36"/>
  <c r="H9112" i="36"/>
  <c r="I9111" i="36"/>
  <c r="H9111" i="36"/>
  <c r="I9110" i="36"/>
  <c r="H9110" i="36"/>
  <c r="I9109" i="36"/>
  <c r="H9109" i="36"/>
  <c r="I9108" i="36"/>
  <c r="H9108" i="36"/>
  <c r="I9107" i="36"/>
  <c r="H9107" i="36"/>
  <c r="I9106" i="36"/>
  <c r="H9106" i="36"/>
  <c r="I9105" i="36"/>
  <c r="H9105" i="36"/>
  <c r="I9104" i="36"/>
  <c r="H9104" i="36"/>
  <c r="I9103" i="36"/>
  <c r="H9103" i="36"/>
  <c r="I9102" i="36"/>
  <c r="H9102" i="36"/>
  <c r="I9101" i="36"/>
  <c r="H9101" i="36"/>
  <c r="I9100" i="36"/>
  <c r="H9100" i="36"/>
  <c r="I9099" i="36"/>
  <c r="H9099" i="36"/>
  <c r="I9098" i="36"/>
  <c r="H9098" i="36"/>
  <c r="I9097" i="36"/>
  <c r="H9097" i="36"/>
  <c r="I9096" i="36"/>
  <c r="H9096" i="36"/>
  <c r="I9095" i="36"/>
  <c r="H9095" i="36"/>
  <c r="I9094" i="36"/>
  <c r="H9094" i="36"/>
  <c r="I9093" i="36"/>
  <c r="H9093" i="36"/>
  <c r="I9092" i="36"/>
  <c r="H9092" i="36"/>
  <c r="I9091" i="36"/>
  <c r="H9091" i="36"/>
  <c r="I9090" i="36"/>
  <c r="H9090" i="36"/>
  <c r="I9089" i="36"/>
  <c r="H9089" i="36"/>
  <c r="I9088" i="36"/>
  <c r="H9088" i="36"/>
  <c r="I9087" i="36"/>
  <c r="H9087" i="36"/>
  <c r="I9086" i="36"/>
  <c r="H9086" i="36"/>
  <c r="I9085" i="36"/>
  <c r="H9085" i="36"/>
  <c r="I9084" i="36"/>
  <c r="H9084" i="36"/>
  <c r="I9083" i="36"/>
  <c r="H9083" i="36"/>
  <c r="I9082" i="36"/>
  <c r="H9082" i="36"/>
  <c r="I9081" i="36"/>
  <c r="H9081" i="36"/>
  <c r="I9080" i="36"/>
  <c r="H9080" i="36"/>
  <c r="I9079" i="36"/>
  <c r="H9079" i="36"/>
  <c r="I9078" i="36"/>
  <c r="H9078" i="36"/>
  <c r="I9077" i="36"/>
  <c r="H9077" i="36"/>
  <c r="I9076" i="36"/>
  <c r="H9076" i="36"/>
  <c r="I9075" i="36"/>
  <c r="H9075" i="36"/>
  <c r="I9074" i="36"/>
  <c r="H9074" i="36"/>
  <c r="I9073" i="36"/>
  <c r="H9073" i="36"/>
  <c r="I9072" i="36"/>
  <c r="H9072" i="36"/>
  <c r="I9071" i="36"/>
  <c r="H9071" i="36"/>
  <c r="I9070" i="36"/>
  <c r="H9070" i="36"/>
  <c r="I9069" i="36"/>
  <c r="H9069" i="36"/>
  <c r="I9068" i="36"/>
  <c r="H9068" i="36"/>
  <c r="I9067" i="36"/>
  <c r="H9067" i="36"/>
  <c r="I9066" i="36"/>
  <c r="H9066" i="36"/>
  <c r="I9065" i="36"/>
  <c r="H9065" i="36"/>
  <c r="I9064" i="36"/>
  <c r="H9064" i="36"/>
  <c r="I9063" i="36"/>
  <c r="H9063" i="36"/>
  <c r="I9062" i="36"/>
  <c r="H9062" i="36"/>
  <c r="I9061" i="36"/>
  <c r="H9061" i="36"/>
  <c r="I9060" i="36"/>
  <c r="H9060" i="36"/>
  <c r="I9059" i="36"/>
  <c r="H9059" i="36"/>
  <c r="I9058" i="36"/>
  <c r="H9058" i="36"/>
  <c r="I9057" i="36"/>
  <c r="H9057" i="36"/>
  <c r="I9056" i="36"/>
  <c r="H9056" i="36"/>
  <c r="I9055" i="36"/>
  <c r="H9055" i="36"/>
  <c r="I9054" i="36"/>
  <c r="H9054" i="36"/>
  <c r="I9053" i="36"/>
  <c r="H9053" i="36"/>
  <c r="I9052" i="36"/>
  <c r="H9052" i="36"/>
  <c r="I9051" i="36"/>
  <c r="H9051" i="36"/>
  <c r="I9050" i="36"/>
  <c r="H9050" i="36"/>
  <c r="I9049" i="36"/>
  <c r="H9049" i="36"/>
  <c r="I9048" i="36"/>
  <c r="H9048" i="36"/>
  <c r="I9047" i="36"/>
  <c r="H9047" i="36"/>
  <c r="I9046" i="36"/>
  <c r="H9046" i="36"/>
  <c r="I9045" i="36"/>
  <c r="H9045" i="36"/>
  <c r="I9044" i="36"/>
  <c r="H9044" i="36"/>
  <c r="I9043" i="36"/>
  <c r="H9043" i="36"/>
  <c r="I9042" i="36"/>
  <c r="H9042" i="36"/>
  <c r="I9041" i="36"/>
  <c r="H9041" i="36"/>
  <c r="I9040" i="36"/>
  <c r="H9040" i="36"/>
  <c r="I9039" i="36"/>
  <c r="H9039" i="36"/>
  <c r="I9038" i="36"/>
  <c r="H9038" i="36"/>
  <c r="I9037" i="36"/>
  <c r="H9037" i="36"/>
  <c r="I9036" i="36"/>
  <c r="H9036" i="36"/>
  <c r="I9035" i="36"/>
  <c r="H9035" i="36"/>
  <c r="I9034" i="36"/>
  <c r="H9034" i="36"/>
  <c r="I9033" i="36"/>
  <c r="H9033" i="36"/>
  <c r="I9032" i="36"/>
  <c r="H9032" i="36"/>
  <c r="I9031" i="36"/>
  <c r="H9031" i="36"/>
  <c r="I9030" i="36"/>
  <c r="H9030" i="36"/>
  <c r="I9029" i="36"/>
  <c r="H9029" i="36"/>
  <c r="I9028" i="36"/>
  <c r="H9028" i="36"/>
  <c r="I9027" i="36"/>
  <c r="H9027" i="36"/>
  <c r="I9026" i="36"/>
  <c r="H9026" i="36"/>
  <c r="I9025" i="36"/>
  <c r="H9025" i="36"/>
  <c r="I9024" i="36"/>
  <c r="H9024" i="36"/>
  <c r="I9023" i="36"/>
  <c r="H9023" i="36"/>
  <c r="I9022" i="36"/>
  <c r="H9022" i="36"/>
  <c r="I9021" i="36"/>
  <c r="H9021" i="36"/>
  <c r="I9020" i="36"/>
  <c r="H9020" i="36"/>
  <c r="I9019" i="36"/>
  <c r="H9019" i="36"/>
  <c r="I9018" i="36"/>
  <c r="H9018" i="36"/>
  <c r="I9017" i="36"/>
  <c r="H9017" i="36"/>
  <c r="I9016" i="36"/>
  <c r="H9016" i="36"/>
  <c r="I9015" i="36"/>
  <c r="H9015" i="36"/>
  <c r="I9014" i="36"/>
  <c r="H9014" i="36"/>
  <c r="I9013" i="36"/>
  <c r="H9013" i="36"/>
  <c r="I9012" i="36"/>
  <c r="H9012" i="36"/>
  <c r="I9011" i="36"/>
  <c r="H9011" i="36"/>
  <c r="I9010" i="36"/>
  <c r="H9010" i="36"/>
  <c r="I9009" i="36"/>
  <c r="H9009" i="36"/>
  <c r="I9008" i="36"/>
  <c r="H9008" i="36"/>
  <c r="I9007" i="36"/>
  <c r="H9007" i="36"/>
  <c r="I9006" i="36"/>
  <c r="H9006" i="36"/>
  <c r="I9005" i="36"/>
  <c r="H9005" i="36"/>
  <c r="I9004" i="36"/>
  <c r="H9004" i="36"/>
  <c r="I9003" i="36"/>
  <c r="H9003" i="36"/>
  <c r="I9002" i="36"/>
  <c r="H9002" i="36"/>
  <c r="I9001" i="36"/>
  <c r="H9001" i="36"/>
  <c r="I9000" i="36"/>
  <c r="H9000" i="36"/>
  <c r="I8999" i="36"/>
  <c r="H8999" i="36"/>
  <c r="I8998" i="36"/>
  <c r="H8998" i="36"/>
  <c r="I8997" i="36"/>
  <c r="H8997" i="36"/>
  <c r="I8996" i="36"/>
  <c r="H8996" i="36"/>
  <c r="I8995" i="36"/>
  <c r="H8995" i="36"/>
  <c r="I8994" i="36"/>
  <c r="H8994" i="36"/>
  <c r="I8993" i="36"/>
  <c r="H8993" i="36"/>
  <c r="I8992" i="36"/>
  <c r="H8992" i="36"/>
  <c r="I8991" i="36"/>
  <c r="H8991" i="36"/>
  <c r="I8990" i="36"/>
  <c r="H8990" i="36"/>
  <c r="I8989" i="36"/>
  <c r="H8989" i="36"/>
  <c r="I8988" i="36"/>
  <c r="H8988" i="36"/>
  <c r="I8987" i="36"/>
  <c r="H8987" i="36"/>
  <c r="I8986" i="36"/>
  <c r="H8986" i="36"/>
  <c r="I8985" i="36"/>
  <c r="H8985" i="36"/>
  <c r="I8984" i="36"/>
  <c r="H8984" i="36"/>
  <c r="I8983" i="36"/>
  <c r="H8983" i="36"/>
  <c r="I8982" i="36"/>
  <c r="H8982" i="36"/>
  <c r="I8981" i="36"/>
  <c r="H8981" i="36"/>
  <c r="I8980" i="36"/>
  <c r="H8980" i="36"/>
  <c r="I8979" i="36"/>
  <c r="H8979" i="36"/>
  <c r="I8978" i="36"/>
  <c r="H8978" i="36"/>
  <c r="I8977" i="36"/>
  <c r="H8977" i="36"/>
  <c r="I8976" i="36"/>
  <c r="H8976" i="36"/>
  <c r="I8975" i="36"/>
  <c r="H8975" i="36"/>
  <c r="I8974" i="36"/>
  <c r="H8974" i="36"/>
  <c r="I8973" i="36"/>
  <c r="H8973" i="36"/>
  <c r="I8972" i="36"/>
  <c r="H8972" i="36"/>
  <c r="I8971" i="36"/>
  <c r="H8971" i="36"/>
  <c r="I8970" i="36"/>
  <c r="H8970" i="36"/>
  <c r="I8969" i="36"/>
  <c r="H8969" i="36"/>
  <c r="I8968" i="36"/>
  <c r="H8968" i="36"/>
  <c r="I8967" i="36"/>
  <c r="H8967" i="36"/>
  <c r="I8966" i="36"/>
  <c r="H8966" i="36"/>
  <c r="I8965" i="36"/>
  <c r="H8965" i="36"/>
  <c r="I8964" i="36"/>
  <c r="H8964" i="36"/>
  <c r="I8963" i="36"/>
  <c r="H8963" i="36"/>
  <c r="I8962" i="36"/>
  <c r="H8962" i="36"/>
  <c r="I8961" i="36"/>
  <c r="H8961" i="36"/>
  <c r="I8960" i="36"/>
  <c r="H8960" i="36"/>
  <c r="I8959" i="36"/>
  <c r="H8959" i="36"/>
  <c r="I8958" i="36"/>
  <c r="H8958" i="36"/>
  <c r="I8957" i="36"/>
  <c r="H8957" i="36"/>
  <c r="I8956" i="36"/>
  <c r="H8956" i="36"/>
  <c r="I8955" i="36"/>
  <c r="H8955" i="36"/>
  <c r="I8954" i="36"/>
  <c r="H8954" i="36"/>
  <c r="I8953" i="36"/>
  <c r="H8953" i="36"/>
  <c r="I8952" i="36"/>
  <c r="H8952" i="36"/>
  <c r="I8951" i="36"/>
  <c r="H8951" i="36"/>
  <c r="I8950" i="36"/>
  <c r="H8950" i="36"/>
  <c r="I8949" i="36"/>
  <c r="H8949" i="36"/>
  <c r="I8948" i="36"/>
  <c r="H8948" i="36"/>
  <c r="I8947" i="36"/>
  <c r="H8947" i="36"/>
  <c r="I8946" i="36"/>
  <c r="H8946" i="36"/>
  <c r="I8945" i="36"/>
  <c r="H8945" i="36"/>
  <c r="I8944" i="36"/>
  <c r="H8944" i="36"/>
  <c r="I8943" i="36"/>
  <c r="H8943" i="36"/>
  <c r="I8942" i="36"/>
  <c r="H8942" i="36"/>
  <c r="I8941" i="36"/>
  <c r="H8941" i="36"/>
  <c r="I8940" i="36"/>
  <c r="H8940" i="36"/>
  <c r="I8939" i="36"/>
  <c r="H8939" i="36"/>
  <c r="I8938" i="36"/>
  <c r="H8938" i="36"/>
  <c r="I8937" i="36"/>
  <c r="H8937" i="36"/>
  <c r="I8936" i="36"/>
  <c r="H8936" i="36"/>
  <c r="I8935" i="36"/>
  <c r="H8935" i="36"/>
  <c r="I8934" i="36"/>
  <c r="H8934" i="36"/>
  <c r="I8933" i="36"/>
  <c r="H8933" i="36"/>
  <c r="I8932" i="36"/>
  <c r="H8932" i="36"/>
  <c r="I8931" i="36"/>
  <c r="H8931" i="36"/>
  <c r="I8930" i="36"/>
  <c r="H8930" i="36"/>
  <c r="I8929" i="36"/>
  <c r="H8929" i="36"/>
  <c r="I8928" i="36"/>
  <c r="H8928" i="36"/>
  <c r="I8927" i="36"/>
  <c r="H8927" i="36"/>
  <c r="I8926" i="36"/>
  <c r="H8926" i="36"/>
  <c r="I8925" i="36"/>
  <c r="H8925" i="36"/>
  <c r="I8924" i="36"/>
  <c r="H8924" i="36"/>
  <c r="I8923" i="36"/>
  <c r="H8923" i="36"/>
  <c r="I8922" i="36"/>
  <c r="H8922" i="36"/>
  <c r="I8921" i="36"/>
  <c r="H8921" i="36"/>
  <c r="I8920" i="36"/>
  <c r="H8920" i="36"/>
  <c r="I8919" i="36"/>
  <c r="H8919" i="36"/>
  <c r="I8918" i="36"/>
  <c r="H8918" i="36"/>
  <c r="I8917" i="36"/>
  <c r="H8917" i="36"/>
  <c r="I8916" i="36"/>
  <c r="H8916" i="36"/>
  <c r="I8915" i="36"/>
  <c r="H8915" i="36"/>
  <c r="I8914" i="36"/>
  <c r="H8914" i="36"/>
  <c r="I8913" i="36"/>
  <c r="H8913" i="36"/>
  <c r="I8912" i="36"/>
  <c r="H8912" i="36"/>
  <c r="I8911" i="36"/>
  <c r="H8911" i="36"/>
  <c r="I8910" i="36"/>
  <c r="H8910" i="36"/>
  <c r="I8909" i="36"/>
  <c r="H8909" i="36"/>
  <c r="I8908" i="36"/>
  <c r="H8908" i="36"/>
  <c r="I8907" i="36"/>
  <c r="H8907" i="36"/>
  <c r="I8906" i="36"/>
  <c r="H8906" i="36"/>
  <c r="I8905" i="36"/>
  <c r="H8905" i="36"/>
  <c r="I8904" i="36"/>
  <c r="H8904" i="36"/>
  <c r="I8903" i="36"/>
  <c r="H8903" i="36"/>
  <c r="I8902" i="36"/>
  <c r="H8902" i="36"/>
  <c r="I8901" i="36"/>
  <c r="H8901" i="36"/>
  <c r="I8900" i="36"/>
  <c r="H8900" i="36"/>
  <c r="I8899" i="36"/>
  <c r="H8899" i="36"/>
  <c r="I8898" i="36"/>
  <c r="H8898" i="36"/>
  <c r="I8897" i="36"/>
  <c r="H8897" i="36"/>
  <c r="I8896" i="36"/>
  <c r="H8896" i="36"/>
  <c r="I8895" i="36"/>
  <c r="H8895" i="36"/>
  <c r="I8894" i="36"/>
  <c r="H8894" i="36"/>
  <c r="I8893" i="36"/>
  <c r="H8893" i="36"/>
  <c r="I8892" i="36"/>
  <c r="H8892" i="36"/>
  <c r="I8891" i="36"/>
  <c r="H8891" i="36"/>
  <c r="I8890" i="36"/>
  <c r="H8890" i="36"/>
  <c r="I8889" i="36"/>
  <c r="H8889" i="36"/>
  <c r="I8888" i="36"/>
  <c r="H8888" i="36"/>
  <c r="I8887" i="36"/>
  <c r="H8887" i="36"/>
  <c r="I8886" i="36"/>
  <c r="H8886" i="36"/>
  <c r="I8885" i="36"/>
  <c r="H8885" i="36"/>
  <c r="I8884" i="36"/>
  <c r="H8884" i="36"/>
  <c r="I8883" i="36"/>
  <c r="H8883" i="36"/>
  <c r="I8882" i="36"/>
  <c r="H8882" i="36"/>
  <c r="I8881" i="36"/>
  <c r="H8881" i="36"/>
  <c r="I8880" i="36"/>
  <c r="H8880" i="36"/>
  <c r="I8879" i="36"/>
  <c r="H8879" i="36"/>
  <c r="I8878" i="36"/>
  <c r="H8878" i="36"/>
  <c r="I8877" i="36"/>
  <c r="H8877" i="36"/>
  <c r="I8876" i="36"/>
  <c r="H8876" i="36"/>
  <c r="I8875" i="36"/>
  <c r="H8875" i="36"/>
  <c r="I8874" i="36"/>
  <c r="H8874" i="36"/>
  <c r="I8873" i="36"/>
  <c r="H8873" i="36"/>
  <c r="I8872" i="36"/>
  <c r="H8872" i="36"/>
  <c r="I8871" i="36"/>
  <c r="H8871" i="36"/>
  <c r="I8870" i="36"/>
  <c r="H8870" i="36"/>
  <c r="I8869" i="36"/>
  <c r="H8869" i="36"/>
  <c r="I8868" i="36"/>
  <c r="H8868" i="36"/>
  <c r="I8867" i="36"/>
  <c r="H8867" i="36"/>
  <c r="I8866" i="36"/>
  <c r="H8866" i="36"/>
  <c r="I8865" i="36"/>
  <c r="H8865" i="36"/>
  <c r="I8864" i="36"/>
  <c r="H8864" i="36"/>
  <c r="I8863" i="36"/>
  <c r="H8863" i="36"/>
  <c r="I8862" i="36"/>
  <c r="H8862" i="36"/>
  <c r="I8861" i="36"/>
  <c r="H8861" i="36"/>
  <c r="I8860" i="36"/>
  <c r="H8860" i="36"/>
  <c r="I8859" i="36"/>
  <c r="H8859" i="36"/>
  <c r="I8858" i="36"/>
  <c r="H8858" i="36"/>
  <c r="I8857" i="36"/>
  <c r="H8857" i="36"/>
  <c r="I8856" i="36"/>
  <c r="H8856" i="36"/>
  <c r="I8855" i="36"/>
  <c r="H8855" i="36"/>
  <c r="I8854" i="36"/>
  <c r="H8854" i="36"/>
  <c r="I8853" i="36"/>
  <c r="H8853" i="36"/>
  <c r="I8852" i="36"/>
  <c r="H8852" i="36"/>
  <c r="I8851" i="36"/>
  <c r="H8851" i="36"/>
  <c r="I8850" i="36"/>
  <c r="H8850" i="36"/>
  <c r="I8849" i="36"/>
  <c r="H8849" i="36"/>
  <c r="I8848" i="36"/>
  <c r="H8848" i="36"/>
  <c r="I8847" i="36"/>
  <c r="H8847" i="36"/>
  <c r="I8846" i="36"/>
  <c r="H8846" i="36"/>
  <c r="I8845" i="36"/>
  <c r="H8845" i="36"/>
  <c r="I8844" i="36"/>
  <c r="H8844" i="36"/>
  <c r="I8843" i="36"/>
  <c r="H8843" i="36"/>
  <c r="I8842" i="36"/>
  <c r="H8842" i="36"/>
  <c r="I8841" i="36"/>
  <c r="H8841" i="36"/>
  <c r="I8840" i="36"/>
  <c r="H8840" i="36"/>
  <c r="I8839" i="36"/>
  <c r="H8839" i="36"/>
  <c r="I8838" i="36"/>
  <c r="H8838" i="36"/>
  <c r="I8837" i="36"/>
  <c r="H8837" i="36"/>
  <c r="I8836" i="36"/>
  <c r="H8836" i="36"/>
  <c r="I8835" i="36"/>
  <c r="H8835" i="36"/>
  <c r="I8834" i="36"/>
  <c r="H8834" i="36"/>
  <c r="I8833" i="36"/>
  <c r="H8833" i="36"/>
  <c r="I8832" i="36"/>
  <c r="H8832" i="36"/>
  <c r="I8831" i="36"/>
  <c r="H8831" i="36"/>
  <c r="I8830" i="36"/>
  <c r="H8830" i="36"/>
  <c r="I8829" i="36"/>
  <c r="H8829" i="36"/>
  <c r="I8828" i="36"/>
  <c r="H8828" i="36"/>
  <c r="I8827" i="36"/>
  <c r="H8827" i="36"/>
  <c r="I8826" i="36"/>
  <c r="H8826" i="36"/>
  <c r="I8825" i="36"/>
  <c r="H8825" i="36"/>
  <c r="I8824" i="36"/>
  <c r="H8824" i="36"/>
  <c r="I8823" i="36"/>
  <c r="H8823" i="36"/>
  <c r="I8822" i="36"/>
  <c r="H8822" i="36"/>
  <c r="I8821" i="36"/>
  <c r="H8821" i="36"/>
  <c r="I8820" i="36"/>
  <c r="H8820" i="36"/>
  <c r="I8819" i="36"/>
  <c r="H8819" i="36"/>
  <c r="I8818" i="36"/>
  <c r="H8818" i="36"/>
  <c r="I8817" i="36"/>
  <c r="H8817" i="36"/>
  <c r="I8816" i="36"/>
  <c r="H8816" i="36"/>
  <c r="I8815" i="36"/>
  <c r="H8815" i="36"/>
  <c r="I8814" i="36"/>
  <c r="H8814" i="36"/>
  <c r="I8813" i="36"/>
  <c r="H8813" i="36"/>
  <c r="I8812" i="36"/>
  <c r="H8812" i="36"/>
  <c r="I8811" i="36"/>
  <c r="H8811" i="36"/>
  <c r="I8810" i="36"/>
  <c r="H8810" i="36"/>
  <c r="I8809" i="36"/>
  <c r="H8809" i="36"/>
  <c r="I8808" i="36"/>
  <c r="H8808" i="36"/>
  <c r="I8807" i="36"/>
  <c r="H8807" i="36"/>
  <c r="I8806" i="36"/>
  <c r="H8806" i="36"/>
  <c r="I8805" i="36"/>
  <c r="H8805" i="36"/>
  <c r="I8804" i="36"/>
  <c r="H8804" i="36"/>
  <c r="I8803" i="36"/>
  <c r="H8803" i="36"/>
  <c r="I8802" i="36"/>
  <c r="H8802" i="36"/>
  <c r="I8801" i="36"/>
  <c r="H8801" i="36"/>
  <c r="I8800" i="36"/>
  <c r="H8800" i="36"/>
  <c r="I8799" i="36"/>
  <c r="H8799" i="36"/>
  <c r="I8798" i="36"/>
  <c r="H8798" i="36"/>
  <c r="I8797" i="36"/>
  <c r="H8797" i="36"/>
  <c r="I8796" i="36"/>
  <c r="H8796" i="36"/>
  <c r="I8795" i="36"/>
  <c r="H8795" i="36"/>
  <c r="I8794" i="36"/>
  <c r="H8794" i="36"/>
  <c r="I8793" i="36"/>
  <c r="H8793" i="36"/>
  <c r="I8792" i="36"/>
  <c r="H8792" i="36"/>
  <c r="I8791" i="36"/>
  <c r="H8791" i="36"/>
  <c r="I8790" i="36"/>
  <c r="H8790" i="36"/>
  <c r="I8789" i="36"/>
  <c r="H8789" i="36"/>
  <c r="I8788" i="36"/>
  <c r="H8788" i="36"/>
  <c r="I8787" i="36"/>
  <c r="H8787" i="36"/>
  <c r="I8786" i="36"/>
  <c r="H8786" i="36"/>
  <c r="I8785" i="36"/>
  <c r="H8785" i="36"/>
  <c r="I8784" i="36"/>
  <c r="H8784" i="36"/>
  <c r="I8783" i="36"/>
  <c r="H8783" i="36"/>
  <c r="I8782" i="36"/>
  <c r="H8782" i="36"/>
  <c r="I8781" i="36"/>
  <c r="H8781" i="36"/>
  <c r="I8780" i="36"/>
  <c r="H8780" i="36"/>
  <c r="I8779" i="36"/>
  <c r="H8779" i="36"/>
  <c r="I8778" i="36"/>
  <c r="H8778" i="36"/>
  <c r="I8777" i="36"/>
  <c r="H8777" i="36"/>
  <c r="I8776" i="36"/>
  <c r="H8776" i="36"/>
  <c r="I8775" i="36"/>
  <c r="H8775" i="36"/>
  <c r="I8774" i="36"/>
  <c r="H8774" i="36"/>
  <c r="I8773" i="36"/>
  <c r="H8773" i="36"/>
  <c r="I8772" i="36"/>
  <c r="H8772" i="36"/>
  <c r="I8771" i="36"/>
  <c r="H8771" i="36"/>
  <c r="I8770" i="36"/>
  <c r="H8770" i="36"/>
  <c r="I8769" i="36"/>
  <c r="H8769" i="36"/>
  <c r="I8768" i="36"/>
  <c r="H8768" i="36"/>
  <c r="I8767" i="36"/>
  <c r="H8767" i="36"/>
  <c r="I8766" i="36"/>
  <c r="H8766" i="36"/>
  <c r="I8765" i="36"/>
  <c r="H8765" i="36"/>
  <c r="I8764" i="36"/>
  <c r="H8764" i="36"/>
  <c r="I8763" i="36"/>
  <c r="H8763" i="36"/>
  <c r="I8762" i="36"/>
  <c r="H8762" i="36"/>
  <c r="I8761" i="36"/>
  <c r="H8761" i="36"/>
  <c r="I8760" i="36"/>
  <c r="H8760" i="36"/>
  <c r="I8759" i="36"/>
  <c r="H8759" i="36"/>
  <c r="I8758" i="36"/>
  <c r="H8758" i="36"/>
  <c r="I8757" i="36"/>
  <c r="H8757" i="36"/>
  <c r="I8756" i="36"/>
  <c r="H8756" i="36"/>
  <c r="I8755" i="36"/>
  <c r="H8755" i="36"/>
  <c r="I8754" i="36"/>
  <c r="H8754" i="36"/>
  <c r="I8753" i="36"/>
  <c r="H8753" i="36"/>
  <c r="I8752" i="36"/>
  <c r="H8752" i="36"/>
  <c r="I8751" i="36"/>
  <c r="H8751" i="36"/>
  <c r="I8750" i="36"/>
  <c r="H8750" i="36"/>
  <c r="I8749" i="36"/>
  <c r="H8749" i="36"/>
  <c r="I8748" i="36"/>
  <c r="H8748" i="36"/>
  <c r="I8747" i="36"/>
  <c r="H8747" i="36"/>
  <c r="I8746" i="36"/>
  <c r="H8746" i="36"/>
  <c r="I8745" i="36"/>
  <c r="H8745" i="36"/>
  <c r="I8744" i="36"/>
  <c r="H8744" i="36"/>
  <c r="I8743" i="36"/>
  <c r="H8743" i="36"/>
  <c r="I8742" i="36"/>
  <c r="H8742" i="36"/>
  <c r="I8741" i="36"/>
  <c r="H8741" i="36"/>
  <c r="I8740" i="36"/>
  <c r="H8740" i="36"/>
  <c r="I8739" i="36"/>
  <c r="H8739" i="36"/>
  <c r="I8738" i="36"/>
  <c r="H8738" i="36"/>
  <c r="I8737" i="36"/>
  <c r="H8737" i="36"/>
  <c r="I8736" i="36"/>
  <c r="H8736" i="36"/>
  <c r="I8735" i="36"/>
  <c r="H8735" i="36"/>
  <c r="I8734" i="36"/>
  <c r="H8734" i="36"/>
  <c r="I8733" i="36"/>
  <c r="H8733" i="36"/>
  <c r="I8732" i="36"/>
  <c r="H8732" i="36"/>
  <c r="I8731" i="36"/>
  <c r="H8731" i="36"/>
  <c r="I8730" i="36"/>
  <c r="H8730" i="36"/>
  <c r="I8729" i="36"/>
  <c r="H8729" i="36"/>
  <c r="I8728" i="36"/>
  <c r="H8728" i="36"/>
  <c r="I8727" i="36"/>
  <c r="H8727" i="36"/>
  <c r="I8726" i="36"/>
  <c r="H8726" i="36"/>
  <c r="I8725" i="36"/>
  <c r="H8725" i="36"/>
  <c r="I8724" i="36"/>
  <c r="H8724" i="36"/>
  <c r="I8723" i="36"/>
  <c r="H8723" i="36"/>
  <c r="I8722" i="36"/>
  <c r="H8722" i="36"/>
  <c r="I8721" i="36"/>
  <c r="H8721" i="36"/>
  <c r="I8720" i="36"/>
  <c r="H8720" i="36"/>
  <c r="I8719" i="36"/>
  <c r="H8719" i="36"/>
  <c r="I8718" i="36"/>
  <c r="H8718" i="36"/>
  <c r="I8717" i="36"/>
  <c r="H8717" i="36"/>
  <c r="I8716" i="36"/>
  <c r="H8716" i="36"/>
  <c r="I8715" i="36"/>
  <c r="H8715" i="36"/>
  <c r="I8714" i="36"/>
  <c r="H8714" i="36"/>
  <c r="I8713" i="36"/>
  <c r="H8713" i="36"/>
  <c r="I8712" i="36"/>
  <c r="H8712" i="36"/>
  <c r="I8711" i="36"/>
  <c r="H8711" i="36"/>
  <c r="I8710" i="36"/>
  <c r="H8710" i="36"/>
  <c r="I8709" i="36"/>
  <c r="H8709" i="36"/>
  <c r="I8708" i="36"/>
  <c r="H8708" i="36"/>
  <c r="I8707" i="36"/>
  <c r="H8707" i="36"/>
  <c r="I8706" i="36"/>
  <c r="H8706" i="36"/>
  <c r="I8705" i="36"/>
  <c r="H8705" i="36"/>
  <c r="I8704" i="36"/>
  <c r="H8704" i="36"/>
  <c r="I8703" i="36"/>
  <c r="H8703" i="36"/>
  <c r="I8702" i="36"/>
  <c r="H8702" i="36"/>
  <c r="I8701" i="36"/>
  <c r="H8701" i="36"/>
  <c r="I8700" i="36"/>
  <c r="H8700" i="36"/>
  <c r="I8699" i="36"/>
  <c r="H8699" i="36"/>
  <c r="I8698" i="36"/>
  <c r="H8698" i="36"/>
  <c r="I8697" i="36"/>
  <c r="H8697" i="36"/>
  <c r="I8696" i="36"/>
  <c r="H8696" i="36"/>
  <c r="I8695" i="36"/>
  <c r="H8695" i="36"/>
  <c r="I8694" i="36"/>
  <c r="H8694" i="36"/>
  <c r="I8693" i="36"/>
  <c r="H8693" i="36"/>
  <c r="I8692" i="36"/>
  <c r="H8692" i="36"/>
  <c r="I8691" i="36"/>
  <c r="H8691" i="36"/>
  <c r="I8690" i="36"/>
  <c r="H8690" i="36"/>
  <c r="I8689" i="36"/>
  <c r="H8689" i="36"/>
  <c r="I8688" i="36"/>
  <c r="H8688" i="36"/>
  <c r="I8687" i="36"/>
  <c r="H8687" i="36"/>
  <c r="I8686" i="36"/>
  <c r="H8686" i="36"/>
  <c r="I8685" i="36"/>
  <c r="H8685" i="36"/>
  <c r="I8684" i="36"/>
  <c r="H8684" i="36"/>
  <c r="I8683" i="36"/>
  <c r="H8683" i="36"/>
  <c r="I8682" i="36"/>
  <c r="H8682" i="36"/>
  <c r="I8681" i="36"/>
  <c r="H8681" i="36"/>
  <c r="I8680" i="36"/>
  <c r="H8680" i="36"/>
  <c r="I8679" i="36"/>
  <c r="H8679" i="36"/>
  <c r="I8678" i="36"/>
  <c r="H8678" i="36"/>
  <c r="I8677" i="36"/>
  <c r="H8677" i="36"/>
  <c r="I8676" i="36"/>
  <c r="H8676" i="36"/>
  <c r="I8675" i="36"/>
  <c r="H8675" i="36"/>
  <c r="I8674" i="36"/>
  <c r="H8674" i="36"/>
  <c r="I8673" i="36"/>
  <c r="H8673" i="36"/>
  <c r="I8672" i="36"/>
  <c r="H8672" i="36"/>
  <c r="I8671" i="36"/>
  <c r="H8671" i="36"/>
  <c r="I8670" i="36"/>
  <c r="H8670" i="36"/>
  <c r="I8669" i="36"/>
  <c r="H8669" i="36"/>
  <c r="I8668" i="36"/>
  <c r="H8668" i="36"/>
  <c r="I8667" i="36"/>
  <c r="H8667" i="36"/>
  <c r="I8666" i="36"/>
  <c r="H8666" i="36"/>
  <c r="I8665" i="36"/>
  <c r="H8665" i="36"/>
  <c r="I8664" i="36"/>
  <c r="H8664" i="36"/>
  <c r="I8663" i="36"/>
  <c r="H8663" i="36"/>
  <c r="I8662" i="36"/>
  <c r="H8662" i="36"/>
  <c r="I8661" i="36"/>
  <c r="H8661" i="36"/>
  <c r="I8660" i="36"/>
  <c r="H8660" i="36"/>
  <c r="I8659" i="36"/>
  <c r="H8659" i="36"/>
  <c r="I8658" i="36"/>
  <c r="H8658" i="36"/>
  <c r="I8657" i="36"/>
  <c r="H8657" i="36"/>
  <c r="I8656" i="36"/>
  <c r="H8656" i="36"/>
  <c r="I8655" i="36"/>
  <c r="H8655" i="36"/>
  <c r="I8654" i="36"/>
  <c r="H8654" i="36"/>
  <c r="I8653" i="36"/>
  <c r="H8653" i="36"/>
  <c r="I8652" i="36"/>
  <c r="H8652" i="36"/>
  <c r="I8651" i="36"/>
  <c r="H8651" i="36"/>
  <c r="I8650" i="36"/>
  <c r="H8650" i="36"/>
  <c r="I8649" i="36"/>
  <c r="H8649" i="36"/>
  <c r="I8648" i="36"/>
  <c r="H8648" i="36"/>
  <c r="I8647" i="36"/>
  <c r="H8647" i="36"/>
  <c r="I8646" i="36"/>
  <c r="H8646" i="36"/>
  <c r="I8645" i="36"/>
  <c r="H8645" i="36"/>
  <c r="I8644" i="36"/>
  <c r="H8644" i="36"/>
  <c r="I8643" i="36"/>
  <c r="H8643" i="36"/>
  <c r="I8642" i="36"/>
  <c r="H8642" i="36"/>
  <c r="I8641" i="36"/>
  <c r="H8641" i="36"/>
  <c r="I8640" i="36"/>
  <c r="H8640" i="36"/>
  <c r="I8639" i="36"/>
  <c r="H8639" i="36"/>
  <c r="I8638" i="36"/>
  <c r="H8638" i="36"/>
  <c r="I8637" i="36"/>
  <c r="H8637" i="36"/>
  <c r="I8636" i="36"/>
  <c r="H8636" i="36"/>
  <c r="I8635" i="36"/>
  <c r="H8635" i="36"/>
  <c r="I8634" i="36"/>
  <c r="H8634" i="36"/>
  <c r="I8633" i="36"/>
  <c r="H8633" i="36"/>
  <c r="I8632" i="36"/>
  <c r="H8632" i="36"/>
  <c r="I8631" i="36"/>
  <c r="H8631" i="36"/>
  <c r="I8630" i="36"/>
  <c r="H8630" i="36"/>
  <c r="I8629" i="36"/>
  <c r="H8629" i="36"/>
  <c r="I8628" i="36"/>
  <c r="H8628" i="36"/>
  <c r="I8627" i="36"/>
  <c r="H8627" i="36"/>
  <c r="I8626" i="36"/>
  <c r="H8626" i="36"/>
  <c r="I8625" i="36"/>
  <c r="H8625" i="36"/>
  <c r="I8624" i="36"/>
  <c r="H8624" i="36"/>
  <c r="I8623" i="36"/>
  <c r="H8623" i="36"/>
  <c r="I8622" i="36"/>
  <c r="H8622" i="36"/>
  <c r="I8621" i="36"/>
  <c r="H8621" i="36"/>
  <c r="I8620" i="36"/>
  <c r="H8620" i="36"/>
  <c r="I8619" i="36"/>
  <c r="H8619" i="36"/>
  <c r="I8618" i="36"/>
  <c r="H8618" i="36"/>
  <c r="I8617" i="36"/>
  <c r="H8617" i="36"/>
  <c r="I8616" i="36"/>
  <c r="H8616" i="36"/>
  <c r="I8615" i="36"/>
  <c r="H8615" i="36"/>
  <c r="I8614" i="36"/>
  <c r="H8614" i="36"/>
  <c r="I8613" i="36"/>
  <c r="H8613" i="36"/>
  <c r="I8612" i="36"/>
  <c r="H8612" i="36"/>
  <c r="I8611" i="36"/>
  <c r="H8611" i="36"/>
  <c r="I8610" i="36"/>
  <c r="H8610" i="36"/>
  <c r="I8609" i="36"/>
  <c r="H8609" i="36"/>
  <c r="I8608" i="36"/>
  <c r="H8608" i="36"/>
  <c r="I8607" i="36"/>
  <c r="H8607" i="36"/>
  <c r="I8606" i="36"/>
  <c r="H8606" i="36"/>
  <c r="I8605" i="36"/>
  <c r="H8605" i="36"/>
  <c r="I8604" i="36"/>
  <c r="H8604" i="36"/>
  <c r="I8603" i="36"/>
  <c r="H8603" i="36"/>
  <c r="I8602" i="36"/>
  <c r="H8602" i="36"/>
  <c r="I8601" i="36"/>
  <c r="H8601" i="36"/>
  <c r="I8600" i="36"/>
  <c r="H8600" i="36"/>
  <c r="I8599" i="36"/>
  <c r="H8599" i="36"/>
  <c r="I8598" i="36"/>
  <c r="H8598" i="36"/>
  <c r="I8597" i="36"/>
  <c r="H8597" i="36"/>
  <c r="I8596" i="36"/>
  <c r="H8596" i="36"/>
  <c r="I8595" i="36"/>
  <c r="H8595" i="36"/>
  <c r="I8594" i="36"/>
  <c r="H8594" i="36"/>
  <c r="I8593" i="36"/>
  <c r="H8593" i="36"/>
  <c r="I8592" i="36"/>
  <c r="H8592" i="36"/>
  <c r="I8591" i="36"/>
  <c r="H8591" i="36"/>
  <c r="I8590" i="36"/>
  <c r="H8590" i="36"/>
  <c r="I8589" i="36"/>
  <c r="H8589" i="36"/>
  <c r="I8588" i="36"/>
  <c r="H8588" i="36"/>
  <c r="I8587" i="36"/>
  <c r="H8587" i="36"/>
  <c r="I8586" i="36"/>
  <c r="H8586" i="36"/>
  <c r="I8585" i="36"/>
  <c r="H8585" i="36"/>
  <c r="I8584" i="36"/>
  <c r="H8584" i="36"/>
  <c r="I8583" i="36"/>
  <c r="H8583" i="36"/>
  <c r="I8582" i="36"/>
  <c r="H8582" i="36"/>
  <c r="I8581" i="36"/>
  <c r="H8581" i="36"/>
  <c r="I8580" i="36"/>
  <c r="H8580" i="36"/>
  <c r="I8579" i="36"/>
  <c r="H8579" i="36"/>
  <c r="I8578" i="36"/>
  <c r="H8578" i="36"/>
  <c r="I8577" i="36"/>
  <c r="H8577" i="36"/>
  <c r="I8576" i="36"/>
  <c r="H8576" i="36"/>
  <c r="I8575" i="36"/>
  <c r="H8575" i="36"/>
  <c r="I8574" i="36"/>
  <c r="H8574" i="36"/>
  <c r="I8573" i="36"/>
  <c r="H8573" i="36"/>
  <c r="I8572" i="36"/>
  <c r="H8572" i="36"/>
  <c r="I8571" i="36"/>
  <c r="H8571" i="36"/>
  <c r="I8570" i="36"/>
  <c r="H8570" i="36"/>
  <c r="I8569" i="36"/>
  <c r="H8569" i="36"/>
  <c r="I8568" i="36"/>
  <c r="H8568" i="36"/>
  <c r="I8567" i="36"/>
  <c r="H8567" i="36"/>
  <c r="I8566" i="36"/>
  <c r="H8566" i="36"/>
  <c r="I8565" i="36"/>
  <c r="H8565" i="36"/>
  <c r="I8564" i="36"/>
  <c r="H8564" i="36"/>
  <c r="I8563" i="36"/>
  <c r="H8563" i="36"/>
  <c r="I8562" i="36"/>
  <c r="H8562" i="36"/>
  <c r="I8561" i="36"/>
  <c r="H8561" i="36"/>
  <c r="I8560" i="36"/>
  <c r="H8560" i="36"/>
  <c r="I8559" i="36"/>
  <c r="H8559" i="36"/>
  <c r="I8558" i="36"/>
  <c r="H8558" i="36"/>
  <c r="I8557" i="36"/>
  <c r="H8557" i="36"/>
  <c r="I8556" i="36"/>
  <c r="H8556" i="36"/>
  <c r="I8555" i="36"/>
  <c r="H8555" i="36"/>
  <c r="I8554" i="36"/>
  <c r="H8554" i="36"/>
  <c r="I8553" i="36"/>
  <c r="H8553" i="36"/>
  <c r="I8552" i="36"/>
  <c r="H8552" i="36"/>
  <c r="I8551" i="36"/>
  <c r="H8551" i="36"/>
  <c r="I8550" i="36"/>
  <c r="H8550" i="36"/>
  <c r="I8549" i="36"/>
  <c r="H8549" i="36"/>
  <c r="I8548" i="36"/>
  <c r="H8548" i="36"/>
  <c r="I8547" i="36"/>
  <c r="H8547" i="36"/>
  <c r="I8546" i="36"/>
  <c r="H8546" i="36"/>
  <c r="I8545" i="36"/>
  <c r="H8545" i="36"/>
  <c r="I8544" i="36"/>
  <c r="H8544" i="36"/>
  <c r="I8543" i="36"/>
  <c r="H8543" i="36"/>
  <c r="I8542" i="36"/>
  <c r="H8542" i="36"/>
  <c r="I8541" i="36"/>
  <c r="H8541" i="36"/>
  <c r="I8540" i="36"/>
  <c r="H8540" i="36"/>
  <c r="I8539" i="36"/>
  <c r="H8539" i="36"/>
  <c r="I8538" i="36"/>
  <c r="H8538" i="36"/>
  <c r="I8537" i="36"/>
  <c r="H8537" i="36"/>
  <c r="I8536" i="36"/>
  <c r="H8536" i="36"/>
  <c r="I8535" i="36"/>
  <c r="H8535" i="36"/>
  <c r="I8534" i="36"/>
  <c r="H8534" i="36"/>
  <c r="I8533" i="36"/>
  <c r="H8533" i="36"/>
  <c r="I8532" i="36"/>
  <c r="H8532" i="36"/>
  <c r="I8531" i="36"/>
  <c r="H8531" i="36"/>
  <c r="I8530" i="36"/>
  <c r="H8530" i="36"/>
  <c r="I8529" i="36"/>
  <c r="H8529" i="36"/>
  <c r="I8528" i="36"/>
  <c r="H8528" i="36"/>
  <c r="I8527" i="36"/>
  <c r="H8527" i="36"/>
  <c r="I8526" i="36"/>
  <c r="H8526" i="36"/>
  <c r="I8525" i="36"/>
  <c r="H8525" i="36"/>
  <c r="I8524" i="36"/>
  <c r="H8524" i="36"/>
  <c r="I8523" i="36"/>
  <c r="H8523" i="36"/>
  <c r="I8522" i="36"/>
  <c r="H8522" i="36"/>
  <c r="I8521" i="36"/>
  <c r="H8521" i="36"/>
  <c r="I8520" i="36"/>
  <c r="H8520" i="36"/>
  <c r="I8519" i="36"/>
  <c r="H8519" i="36"/>
  <c r="I8518" i="36"/>
  <c r="H8518" i="36"/>
  <c r="I8517" i="36"/>
  <c r="H8517" i="36"/>
  <c r="I8516" i="36"/>
  <c r="H8516" i="36"/>
  <c r="I8515" i="36"/>
  <c r="H8515" i="36"/>
  <c r="I8514" i="36"/>
  <c r="H8514" i="36"/>
  <c r="I8513" i="36"/>
  <c r="H8513" i="36"/>
  <c r="I8512" i="36"/>
  <c r="H8512" i="36"/>
  <c r="I8511" i="36"/>
  <c r="H8511" i="36"/>
  <c r="I8510" i="36"/>
  <c r="H8510" i="36"/>
  <c r="I8509" i="36"/>
  <c r="H8509" i="36"/>
  <c r="I8508" i="36"/>
  <c r="H8508" i="36"/>
  <c r="I8507" i="36"/>
  <c r="H8507" i="36"/>
  <c r="I8506" i="36"/>
  <c r="H8506" i="36"/>
  <c r="I8505" i="36"/>
  <c r="H8505" i="36"/>
  <c r="I8504" i="36"/>
  <c r="H8504" i="36"/>
  <c r="I8503" i="36"/>
  <c r="H8503" i="36"/>
  <c r="I8502" i="36"/>
  <c r="H8502" i="36"/>
  <c r="I8501" i="36"/>
  <c r="H8501" i="36"/>
  <c r="I8500" i="36"/>
  <c r="H8500" i="36"/>
  <c r="I8499" i="36"/>
  <c r="H8499" i="36"/>
  <c r="I8498" i="36"/>
  <c r="H8498" i="36"/>
  <c r="I8497" i="36"/>
  <c r="H8497" i="36"/>
  <c r="I8496" i="36"/>
  <c r="H8496" i="36"/>
  <c r="I8495" i="36"/>
  <c r="H8495" i="36"/>
  <c r="I8494" i="36"/>
  <c r="H8494" i="36"/>
  <c r="I8493" i="36"/>
  <c r="H8493" i="36"/>
  <c r="I8492" i="36"/>
  <c r="H8492" i="36"/>
  <c r="I8491" i="36"/>
  <c r="H8491" i="36"/>
  <c r="I8490" i="36"/>
  <c r="H8490" i="36"/>
  <c r="I8489" i="36"/>
  <c r="H8489" i="36"/>
  <c r="I8488" i="36"/>
  <c r="H8488" i="36"/>
  <c r="I8487" i="36"/>
  <c r="H8487" i="36"/>
  <c r="I8486" i="36"/>
  <c r="H8486" i="36"/>
  <c r="I8485" i="36"/>
  <c r="H8485" i="36"/>
  <c r="I8484" i="36"/>
  <c r="H8484" i="36"/>
  <c r="I8483" i="36"/>
  <c r="H8483" i="36"/>
  <c r="I8482" i="36"/>
  <c r="H8482" i="36"/>
  <c r="I8481" i="36"/>
  <c r="H8481" i="36"/>
  <c r="I8480" i="36"/>
  <c r="H8480" i="36"/>
  <c r="I8479" i="36"/>
  <c r="H8479" i="36"/>
  <c r="I8478" i="36"/>
  <c r="H8478" i="36"/>
  <c r="I8477" i="36"/>
  <c r="H8477" i="36"/>
  <c r="I8476" i="36"/>
  <c r="H8476" i="36"/>
  <c r="I8475" i="36"/>
  <c r="H8475" i="36"/>
  <c r="I8474" i="36"/>
  <c r="H8474" i="36"/>
  <c r="I8473" i="36"/>
  <c r="H8473" i="36"/>
  <c r="I8472" i="36"/>
  <c r="H8472" i="36"/>
  <c r="I8471" i="36"/>
  <c r="H8471" i="36"/>
  <c r="I8470" i="36"/>
  <c r="H8470" i="36"/>
  <c r="I8469" i="36"/>
  <c r="H8469" i="36"/>
  <c r="I8468" i="36"/>
  <c r="H8468" i="36"/>
  <c r="I8467" i="36"/>
  <c r="H8467" i="36"/>
  <c r="I8466" i="36"/>
  <c r="H8466" i="36"/>
  <c r="I8465" i="36"/>
  <c r="H8465" i="36"/>
  <c r="I8464" i="36"/>
  <c r="H8464" i="36"/>
  <c r="I8463" i="36"/>
  <c r="H8463" i="36"/>
  <c r="I8462" i="36"/>
  <c r="H8462" i="36"/>
  <c r="I8461" i="36"/>
  <c r="H8461" i="36"/>
  <c r="I8460" i="36"/>
  <c r="H8460" i="36"/>
  <c r="I8459" i="36"/>
  <c r="H8459" i="36"/>
  <c r="I8458" i="36"/>
  <c r="H8458" i="36"/>
  <c r="I8457" i="36"/>
  <c r="H8457" i="36"/>
  <c r="I8456" i="36"/>
  <c r="H8456" i="36"/>
  <c r="I8455" i="36"/>
  <c r="H8455" i="36"/>
  <c r="I8454" i="36"/>
  <c r="H8454" i="36"/>
  <c r="I8453" i="36"/>
  <c r="H8453" i="36"/>
  <c r="I8452" i="36"/>
  <c r="H8452" i="36"/>
  <c r="I8451" i="36"/>
  <c r="H8451" i="36"/>
  <c r="I8450" i="36"/>
  <c r="H8450" i="36"/>
  <c r="I8449" i="36"/>
  <c r="H8449" i="36"/>
  <c r="I8448" i="36"/>
  <c r="H8448" i="36"/>
  <c r="I8447" i="36"/>
  <c r="H8447" i="36"/>
  <c r="I8446" i="36"/>
  <c r="H8446" i="36"/>
  <c r="I8445" i="36"/>
  <c r="H8445" i="36"/>
  <c r="I8444" i="36"/>
  <c r="H8444" i="36"/>
  <c r="I8443" i="36"/>
  <c r="H8443" i="36"/>
  <c r="I8442" i="36"/>
  <c r="H8442" i="36"/>
  <c r="I8441" i="36"/>
  <c r="H8441" i="36"/>
  <c r="I8440" i="36"/>
  <c r="H8440" i="36"/>
  <c r="I8439" i="36"/>
  <c r="H8439" i="36"/>
  <c r="I8438" i="36"/>
  <c r="H8438" i="36"/>
  <c r="I8437" i="36"/>
  <c r="H8437" i="36"/>
  <c r="I8436" i="36"/>
  <c r="H8436" i="36"/>
  <c r="I8435" i="36"/>
  <c r="H8435" i="36"/>
  <c r="I8434" i="36"/>
  <c r="H8434" i="36"/>
  <c r="I8433" i="36"/>
  <c r="H8433" i="36"/>
  <c r="I8432" i="36"/>
  <c r="H8432" i="36"/>
  <c r="I8431" i="36"/>
  <c r="H8431" i="36"/>
  <c r="I8430" i="36"/>
  <c r="H8430" i="36"/>
  <c r="I8429" i="36"/>
  <c r="H8429" i="36"/>
  <c r="I8428" i="36"/>
  <c r="H8428" i="36"/>
  <c r="I8427" i="36"/>
  <c r="H8427" i="36"/>
  <c r="I8426" i="36"/>
  <c r="H8426" i="36"/>
  <c r="I8425" i="36"/>
  <c r="H8425" i="36"/>
  <c r="I8424" i="36"/>
  <c r="H8424" i="36"/>
  <c r="I8423" i="36"/>
  <c r="H8423" i="36"/>
  <c r="I8422" i="36"/>
  <c r="H8422" i="36"/>
  <c r="I8421" i="36"/>
  <c r="H8421" i="36"/>
  <c r="I8420" i="36"/>
  <c r="H8420" i="36"/>
  <c r="I8419" i="36"/>
  <c r="H8419" i="36"/>
  <c r="I8418" i="36"/>
  <c r="H8418" i="36"/>
  <c r="I8417" i="36"/>
  <c r="H8417" i="36"/>
  <c r="I8416" i="36"/>
  <c r="H8416" i="36"/>
  <c r="I8415" i="36"/>
  <c r="H8415" i="36"/>
  <c r="I8414" i="36"/>
  <c r="H8414" i="36"/>
  <c r="I8413" i="36"/>
  <c r="H8413" i="36"/>
  <c r="I8412" i="36"/>
  <c r="H8412" i="36"/>
  <c r="I8411" i="36"/>
  <c r="H8411" i="36"/>
  <c r="I8410" i="36"/>
  <c r="H8410" i="36"/>
  <c r="I8409" i="36"/>
  <c r="H8409" i="36"/>
  <c r="I8408" i="36"/>
  <c r="H8408" i="36"/>
  <c r="I8407" i="36"/>
  <c r="H8407" i="36"/>
  <c r="I8406" i="36"/>
  <c r="H8406" i="36"/>
  <c r="I8405" i="36"/>
  <c r="H8405" i="36"/>
  <c r="I8404" i="36"/>
  <c r="H8404" i="36"/>
  <c r="I8403" i="36"/>
  <c r="H8403" i="36"/>
  <c r="I8402" i="36"/>
  <c r="H8402" i="36"/>
  <c r="I8401" i="36"/>
  <c r="H8401" i="36"/>
  <c r="I8400" i="36"/>
  <c r="H8400" i="36"/>
  <c r="I8399" i="36"/>
  <c r="H8399" i="36"/>
  <c r="I8398" i="36"/>
  <c r="H8398" i="36"/>
  <c r="I8397" i="36"/>
  <c r="H8397" i="36"/>
  <c r="I8396" i="36"/>
  <c r="H8396" i="36"/>
  <c r="I8395" i="36"/>
  <c r="H8395" i="36"/>
  <c r="I8394" i="36"/>
  <c r="H8394" i="36"/>
  <c r="I8393" i="36"/>
  <c r="H8393" i="36"/>
  <c r="I8392" i="36"/>
  <c r="H8392" i="36"/>
  <c r="I8391" i="36"/>
  <c r="H8391" i="36"/>
  <c r="I8390" i="36"/>
  <c r="H8390" i="36"/>
  <c r="I8389" i="36"/>
  <c r="H8389" i="36"/>
  <c r="I8388" i="36"/>
  <c r="H8388" i="36"/>
  <c r="I8387" i="36"/>
  <c r="H8387" i="36"/>
  <c r="I8386" i="36"/>
  <c r="H8386" i="36"/>
  <c r="I8385" i="36"/>
  <c r="H8385" i="36"/>
  <c r="I8384" i="36"/>
  <c r="H8384" i="36"/>
  <c r="I8383" i="36"/>
  <c r="H8383" i="36"/>
  <c r="I8382" i="36"/>
  <c r="H8382" i="36"/>
  <c r="I8381" i="36"/>
  <c r="H8381" i="36"/>
  <c r="I8380" i="36"/>
  <c r="H8380" i="36"/>
  <c r="I8379" i="36"/>
  <c r="H8379" i="36"/>
  <c r="I8378" i="36"/>
  <c r="H8378" i="36"/>
  <c r="I8377" i="36"/>
  <c r="H8377" i="36"/>
  <c r="I8376" i="36"/>
  <c r="H8376" i="36"/>
  <c r="I8375" i="36"/>
  <c r="H8375" i="36"/>
  <c r="I8374" i="36"/>
  <c r="H8374" i="36"/>
  <c r="I8373" i="36"/>
  <c r="H8373" i="36"/>
  <c r="I8372" i="36"/>
  <c r="H8372" i="36"/>
  <c r="I8371" i="36"/>
  <c r="H8371" i="36"/>
  <c r="I8370" i="36"/>
  <c r="H8370" i="36"/>
  <c r="I8369" i="36"/>
  <c r="H8369" i="36"/>
  <c r="I8368" i="36"/>
  <c r="H8368" i="36"/>
  <c r="I8367" i="36"/>
  <c r="H8367" i="36"/>
  <c r="I8366" i="36"/>
  <c r="H8366" i="36"/>
  <c r="I8365" i="36"/>
  <c r="H8365" i="36"/>
  <c r="I8364" i="36"/>
  <c r="H8364" i="36"/>
  <c r="I8363" i="36"/>
  <c r="H8363" i="36"/>
  <c r="I8362" i="36"/>
  <c r="H8362" i="36"/>
  <c r="I8361" i="36"/>
  <c r="H8361" i="36"/>
  <c r="I8360" i="36"/>
  <c r="H8360" i="36"/>
  <c r="I8359" i="36"/>
  <c r="H8359" i="36"/>
  <c r="I8358" i="36"/>
  <c r="H8358" i="36"/>
  <c r="I8357" i="36"/>
  <c r="H8357" i="36"/>
  <c r="I8356" i="36"/>
  <c r="H8356" i="36"/>
  <c r="I8355" i="36"/>
  <c r="H8355" i="36"/>
  <c r="I8354" i="36"/>
  <c r="H8354" i="36"/>
  <c r="I8353" i="36"/>
  <c r="H8353" i="36"/>
  <c r="I8352" i="36"/>
  <c r="H8352" i="36"/>
  <c r="I8351" i="36"/>
  <c r="H8351" i="36"/>
  <c r="I8350" i="36"/>
  <c r="H8350" i="36"/>
  <c r="I8349" i="36"/>
  <c r="H8349" i="36"/>
  <c r="I8348" i="36"/>
  <c r="H8348" i="36"/>
  <c r="I8347" i="36"/>
  <c r="H8347" i="36"/>
  <c r="I8346" i="36"/>
  <c r="H8346" i="36"/>
  <c r="I8345" i="36"/>
  <c r="H8345" i="36"/>
  <c r="I8344" i="36"/>
  <c r="H8344" i="36"/>
  <c r="I8343" i="36"/>
  <c r="H8343" i="36"/>
  <c r="I8342" i="36"/>
  <c r="H8342" i="36"/>
  <c r="I8341" i="36"/>
  <c r="H8341" i="36"/>
  <c r="I8340" i="36"/>
  <c r="H8340" i="36"/>
  <c r="I8339" i="36"/>
  <c r="H8339" i="36"/>
  <c r="I8338" i="36"/>
  <c r="H8338" i="36"/>
  <c r="I8337" i="36"/>
  <c r="H8337" i="36"/>
  <c r="I8336" i="36"/>
  <c r="H8336" i="36"/>
  <c r="I8335" i="36"/>
  <c r="H8335" i="36"/>
  <c r="I8334" i="36"/>
  <c r="H8334" i="36"/>
  <c r="I8333" i="36"/>
  <c r="H8333" i="36"/>
  <c r="I8332" i="36"/>
  <c r="H8332" i="36"/>
  <c r="I8331" i="36"/>
  <c r="H8331" i="36"/>
  <c r="I8330" i="36"/>
  <c r="H8330" i="36"/>
  <c r="I8329" i="36"/>
  <c r="H8329" i="36"/>
  <c r="I8328" i="36"/>
  <c r="H8328" i="36"/>
  <c r="I8327" i="36"/>
  <c r="H8327" i="36"/>
  <c r="I8326" i="36"/>
  <c r="H8326" i="36"/>
  <c r="I8325" i="36"/>
  <c r="H8325" i="36"/>
  <c r="I8324" i="36"/>
  <c r="H8324" i="36"/>
  <c r="I8323" i="36"/>
  <c r="H8323" i="36"/>
  <c r="I8322" i="36"/>
  <c r="H8322" i="36"/>
  <c r="I8321" i="36"/>
  <c r="H8321" i="36"/>
  <c r="I8320" i="36"/>
  <c r="H8320" i="36"/>
  <c r="I8319" i="36"/>
  <c r="H8319" i="36"/>
  <c r="I8318" i="36"/>
  <c r="H8318" i="36"/>
  <c r="I8317" i="36"/>
  <c r="H8317" i="36"/>
  <c r="I8316" i="36"/>
  <c r="H8316" i="36"/>
  <c r="I8315" i="36"/>
  <c r="H8315" i="36"/>
  <c r="I8314" i="36"/>
  <c r="H8314" i="36"/>
  <c r="I8313" i="36"/>
  <c r="H8313" i="36"/>
  <c r="I8312" i="36"/>
  <c r="H8312" i="36"/>
  <c r="I8311" i="36"/>
  <c r="H8311" i="36"/>
  <c r="I8310" i="36"/>
  <c r="H8310" i="36"/>
  <c r="I8309" i="36"/>
  <c r="H8309" i="36"/>
  <c r="I8308" i="36"/>
  <c r="H8308" i="36"/>
  <c r="I8307" i="36"/>
  <c r="H8307" i="36"/>
  <c r="I8306" i="36"/>
  <c r="H8306" i="36"/>
  <c r="I8305" i="36"/>
  <c r="H8305" i="36"/>
  <c r="I8304" i="36"/>
  <c r="H8304" i="36"/>
  <c r="I8303" i="36"/>
  <c r="H8303" i="36"/>
  <c r="I8302" i="36"/>
  <c r="H8302" i="36"/>
  <c r="I8301" i="36"/>
  <c r="H8301" i="36"/>
  <c r="I8300" i="36"/>
  <c r="H8300" i="36"/>
  <c r="I8299" i="36"/>
  <c r="H8299" i="36"/>
  <c r="I8298" i="36"/>
  <c r="H8298" i="36"/>
  <c r="I8297" i="36"/>
  <c r="H8297" i="36"/>
  <c r="I8296" i="36"/>
  <c r="H8296" i="36"/>
  <c r="I8295" i="36"/>
  <c r="H8295" i="36"/>
  <c r="I8294" i="36"/>
  <c r="H8294" i="36"/>
  <c r="I8293" i="36"/>
  <c r="H8293" i="36"/>
  <c r="I8292" i="36"/>
  <c r="H8292" i="36"/>
  <c r="I8291" i="36"/>
  <c r="H8291" i="36"/>
  <c r="I8290" i="36"/>
  <c r="H8290" i="36"/>
  <c r="I8289" i="36"/>
  <c r="H8289" i="36"/>
  <c r="I8288" i="36"/>
  <c r="H8288" i="36"/>
  <c r="I8287" i="36"/>
  <c r="H8287" i="36"/>
  <c r="I8286" i="36"/>
  <c r="H8286" i="36"/>
  <c r="I8285" i="36"/>
  <c r="H8285" i="36"/>
  <c r="I8284" i="36"/>
  <c r="H8284" i="36"/>
  <c r="I8283" i="36"/>
  <c r="H8283" i="36"/>
  <c r="I8282" i="36"/>
  <c r="H8282" i="36"/>
  <c r="I8281" i="36"/>
  <c r="H8281" i="36"/>
  <c r="I8280" i="36"/>
  <c r="H8280" i="36"/>
  <c r="I8279" i="36"/>
  <c r="H8279" i="36"/>
  <c r="I8278" i="36"/>
  <c r="H8278" i="36"/>
  <c r="I8277" i="36"/>
  <c r="H8277" i="36"/>
  <c r="I8276" i="36"/>
  <c r="H8276" i="36"/>
  <c r="I8275" i="36"/>
  <c r="H8275" i="36"/>
  <c r="I8274" i="36"/>
  <c r="H8274" i="36"/>
  <c r="I8273" i="36"/>
  <c r="H8273" i="36"/>
  <c r="I8272" i="36"/>
  <c r="H8272" i="36"/>
  <c r="I8271" i="36"/>
  <c r="H8271" i="36"/>
  <c r="I8270" i="36"/>
  <c r="H8270" i="36"/>
  <c r="I8269" i="36"/>
  <c r="H8269" i="36"/>
  <c r="I8268" i="36"/>
  <c r="H8268" i="36"/>
  <c r="I8267" i="36"/>
  <c r="H8267" i="36"/>
  <c r="I8266" i="36"/>
  <c r="H8266" i="36"/>
  <c r="I8265" i="36"/>
  <c r="H8265" i="36"/>
  <c r="I8264" i="36"/>
  <c r="H8264" i="36"/>
  <c r="I8263" i="36"/>
  <c r="H8263" i="36"/>
  <c r="I8262" i="36"/>
  <c r="H8262" i="36"/>
  <c r="I8261" i="36"/>
  <c r="H8261" i="36"/>
  <c r="I8260" i="36"/>
  <c r="H8260" i="36"/>
  <c r="I8259" i="36"/>
  <c r="H8259" i="36"/>
  <c r="I8258" i="36"/>
  <c r="H8258" i="36"/>
  <c r="I8257" i="36"/>
  <c r="H8257" i="36"/>
  <c r="I8256" i="36"/>
  <c r="H8256" i="36"/>
  <c r="I8255" i="36"/>
  <c r="H8255" i="36"/>
  <c r="I8254" i="36"/>
  <c r="H8254" i="36"/>
  <c r="I8253" i="36"/>
  <c r="H8253" i="36"/>
  <c r="I8252" i="36"/>
  <c r="H8252" i="36"/>
  <c r="I8251" i="36"/>
  <c r="H8251" i="36"/>
  <c r="I8250" i="36"/>
  <c r="H8250" i="36"/>
  <c r="I8249" i="36"/>
  <c r="H8249" i="36"/>
  <c r="I8248" i="36"/>
  <c r="H8248" i="36"/>
  <c r="I8247" i="36"/>
  <c r="H8247" i="36"/>
  <c r="I8246" i="36"/>
  <c r="H8246" i="36"/>
  <c r="I8245" i="36"/>
  <c r="H8245" i="36"/>
  <c r="I8244" i="36"/>
  <c r="H8244" i="36"/>
  <c r="I8243" i="36"/>
  <c r="H8243" i="36"/>
  <c r="I8242" i="36"/>
  <c r="H8242" i="36"/>
  <c r="I8241" i="36"/>
  <c r="H8241" i="36"/>
  <c r="I8240" i="36"/>
  <c r="H8240" i="36"/>
  <c r="I8239" i="36"/>
  <c r="H8239" i="36"/>
  <c r="I8238" i="36"/>
  <c r="H8238" i="36"/>
  <c r="I8237" i="36"/>
  <c r="H8237" i="36"/>
  <c r="I8236" i="36"/>
  <c r="H8236" i="36"/>
  <c r="I8235" i="36"/>
  <c r="H8235" i="36"/>
  <c r="I8234" i="36"/>
  <c r="H8234" i="36"/>
  <c r="I8233" i="36"/>
  <c r="H8233" i="36"/>
  <c r="I8232" i="36"/>
  <c r="H8232" i="36"/>
  <c r="I8231" i="36"/>
  <c r="H8231" i="36"/>
  <c r="I8230" i="36"/>
  <c r="H8230" i="36"/>
  <c r="I8229" i="36"/>
  <c r="H8229" i="36"/>
  <c r="I8228" i="36"/>
  <c r="H8228" i="36"/>
  <c r="I8227" i="36"/>
  <c r="H8227" i="36"/>
  <c r="I8226" i="36"/>
  <c r="H8226" i="36"/>
  <c r="I8225" i="36"/>
  <c r="H8225" i="36"/>
  <c r="I8224" i="36"/>
  <c r="H8224" i="36"/>
  <c r="I8223" i="36"/>
  <c r="H8223" i="36"/>
  <c r="I8222" i="36"/>
  <c r="H8222" i="36"/>
  <c r="I8221" i="36"/>
  <c r="H8221" i="36"/>
  <c r="I8220" i="36"/>
  <c r="H8220" i="36"/>
  <c r="I8219" i="36"/>
  <c r="H8219" i="36"/>
  <c r="I8218" i="36"/>
  <c r="H8218" i="36"/>
  <c r="I8217" i="36"/>
  <c r="H8217" i="36"/>
  <c r="I8216" i="36"/>
  <c r="H8216" i="36"/>
  <c r="I8215" i="36"/>
  <c r="H8215" i="36"/>
  <c r="I8214" i="36"/>
  <c r="H8214" i="36"/>
  <c r="I8213" i="36"/>
  <c r="H8213" i="36"/>
  <c r="I8212" i="36"/>
  <c r="H8212" i="36"/>
  <c r="I8211" i="36"/>
  <c r="H8211" i="36"/>
  <c r="I8210" i="36"/>
  <c r="H8210" i="36"/>
  <c r="I8209" i="36"/>
  <c r="H8209" i="36"/>
  <c r="I8208" i="36"/>
  <c r="H8208" i="36"/>
  <c r="I8207" i="36"/>
  <c r="H8207" i="36"/>
  <c r="I8206" i="36"/>
  <c r="H8206" i="36"/>
  <c r="I8205" i="36"/>
  <c r="H8205" i="36"/>
  <c r="I8204" i="36"/>
  <c r="H8204" i="36"/>
  <c r="I8203" i="36"/>
  <c r="H8203" i="36"/>
  <c r="I8202" i="36"/>
  <c r="H8202" i="36"/>
  <c r="I8201" i="36"/>
  <c r="H8201" i="36"/>
  <c r="I8200" i="36"/>
  <c r="H8200" i="36"/>
  <c r="I8199" i="36"/>
  <c r="H8199" i="36"/>
  <c r="I8198" i="36"/>
  <c r="H8198" i="36"/>
  <c r="I8197" i="36"/>
  <c r="H8197" i="36"/>
  <c r="I8196" i="36"/>
  <c r="H8196" i="36"/>
  <c r="I8195" i="36"/>
  <c r="H8195" i="36"/>
  <c r="I8194" i="36"/>
  <c r="H8194" i="36"/>
  <c r="I8193" i="36"/>
  <c r="H8193" i="36"/>
  <c r="I8192" i="36"/>
  <c r="H8192" i="36"/>
  <c r="I8191" i="36"/>
  <c r="H8191" i="36"/>
  <c r="I8190" i="36"/>
  <c r="H8190" i="36"/>
  <c r="I8189" i="36"/>
  <c r="H8189" i="36"/>
  <c r="I8188" i="36"/>
  <c r="H8188" i="36"/>
  <c r="I8187" i="36"/>
  <c r="H8187" i="36"/>
  <c r="I8186" i="36"/>
  <c r="H8186" i="36"/>
  <c r="I8185" i="36"/>
  <c r="H8185" i="36"/>
  <c r="I8184" i="36"/>
  <c r="H8184" i="36"/>
  <c r="I8183" i="36"/>
  <c r="H8183" i="36"/>
  <c r="I8182" i="36"/>
  <c r="H8182" i="36"/>
  <c r="I8181" i="36"/>
  <c r="H8181" i="36"/>
  <c r="I8180" i="36"/>
  <c r="H8180" i="36"/>
  <c r="I8179" i="36"/>
  <c r="H8179" i="36"/>
  <c r="I8178" i="36"/>
  <c r="H8178" i="36"/>
  <c r="I8177" i="36"/>
  <c r="H8177" i="36"/>
  <c r="I8176" i="36"/>
  <c r="H8176" i="36"/>
  <c r="I8175" i="36"/>
  <c r="H8175" i="36"/>
  <c r="I8174" i="36"/>
  <c r="H8174" i="36"/>
  <c r="I8173" i="36"/>
  <c r="H8173" i="36"/>
  <c r="I8172" i="36"/>
  <c r="H8172" i="36"/>
  <c r="I8171" i="36"/>
  <c r="H8171" i="36"/>
  <c r="I8170" i="36"/>
  <c r="H8170" i="36"/>
  <c r="I8169" i="36"/>
  <c r="H8169" i="36"/>
  <c r="I8168" i="36"/>
  <c r="H8168" i="36"/>
  <c r="I8167" i="36"/>
  <c r="H8167" i="36"/>
  <c r="I8166" i="36"/>
  <c r="H8166" i="36"/>
  <c r="I8165" i="36"/>
  <c r="H8165" i="36"/>
  <c r="I8164" i="36"/>
  <c r="H8164" i="36"/>
  <c r="I8163" i="36"/>
  <c r="H8163" i="36"/>
  <c r="I8162" i="36"/>
  <c r="H8162" i="36"/>
  <c r="I8161" i="36"/>
  <c r="H8161" i="36"/>
  <c r="I8160" i="36"/>
  <c r="H8160" i="36"/>
  <c r="I8159" i="36"/>
  <c r="H8159" i="36"/>
  <c r="I8158" i="36"/>
  <c r="H8158" i="36"/>
  <c r="I8157" i="36"/>
  <c r="H8157" i="36"/>
  <c r="I8156" i="36"/>
  <c r="H8156" i="36"/>
  <c r="I8155" i="36"/>
  <c r="H8155" i="36"/>
  <c r="I8154" i="36"/>
  <c r="H8154" i="36"/>
  <c r="I8153" i="36"/>
  <c r="H8153" i="36"/>
  <c r="I8152" i="36"/>
  <c r="H8152" i="36"/>
  <c r="I8151" i="36"/>
  <c r="H8151" i="36"/>
  <c r="I8150" i="36"/>
  <c r="H8150" i="36"/>
  <c r="I8149" i="36"/>
  <c r="H8149" i="36"/>
  <c r="I8148" i="36"/>
  <c r="H8148" i="36"/>
  <c r="I8147" i="36"/>
  <c r="H8147" i="36"/>
  <c r="I8146" i="36"/>
  <c r="H8146" i="36"/>
  <c r="I8145" i="36"/>
  <c r="H8145" i="36"/>
  <c r="I8144" i="36"/>
  <c r="H8144" i="36"/>
  <c r="I8143" i="36"/>
  <c r="H8143" i="36"/>
  <c r="I8142" i="36"/>
  <c r="H8142" i="36"/>
  <c r="I8141" i="36"/>
  <c r="H8141" i="36"/>
  <c r="I8140" i="36"/>
  <c r="H8140" i="36"/>
  <c r="I8139" i="36"/>
  <c r="H8139" i="36"/>
  <c r="I8138" i="36"/>
  <c r="H8138" i="36"/>
  <c r="I8137" i="36"/>
  <c r="H8137" i="36"/>
  <c r="I8136" i="36"/>
  <c r="H8136" i="36"/>
  <c r="I8135" i="36"/>
  <c r="H8135" i="36"/>
  <c r="I8134" i="36"/>
  <c r="H8134" i="36"/>
  <c r="I8133" i="36"/>
  <c r="H8133" i="36"/>
  <c r="I8132" i="36"/>
  <c r="H8132" i="36"/>
  <c r="I8131" i="36"/>
  <c r="H8131" i="36"/>
  <c r="I8130" i="36"/>
  <c r="H8130" i="36"/>
  <c r="I8129" i="36"/>
  <c r="H8129" i="36"/>
  <c r="I8128" i="36"/>
  <c r="H8128" i="36"/>
  <c r="I8127" i="36"/>
  <c r="H8127" i="36"/>
  <c r="I8126" i="36"/>
  <c r="H8126" i="36"/>
  <c r="I8125" i="36"/>
  <c r="H8125" i="36"/>
  <c r="I8124" i="36"/>
  <c r="H8124" i="36"/>
  <c r="I8123" i="36"/>
  <c r="H8123" i="36"/>
  <c r="I8122" i="36"/>
  <c r="H8122" i="36"/>
  <c r="I8121" i="36"/>
  <c r="H8121" i="36"/>
  <c r="I8120" i="36"/>
  <c r="H8120" i="36"/>
  <c r="I8119" i="36"/>
  <c r="H8119" i="36"/>
  <c r="I8118" i="36"/>
  <c r="H8118" i="36"/>
  <c r="I8117" i="36"/>
  <c r="H8117" i="36"/>
  <c r="I8116" i="36"/>
  <c r="H8116" i="36"/>
  <c r="I8115" i="36"/>
  <c r="H8115" i="36"/>
  <c r="I8114" i="36"/>
  <c r="H8114" i="36"/>
  <c r="I8113" i="36"/>
  <c r="H8113" i="36"/>
  <c r="I8112" i="36"/>
  <c r="H8112" i="36"/>
  <c r="I8111" i="36"/>
  <c r="H8111" i="36"/>
  <c r="I8110" i="36"/>
  <c r="H8110" i="36"/>
  <c r="I8109" i="36"/>
  <c r="H8109" i="36"/>
  <c r="I8108" i="36"/>
  <c r="H8108" i="36"/>
  <c r="I8107" i="36"/>
  <c r="H8107" i="36"/>
  <c r="I8106" i="36"/>
  <c r="H8106" i="36"/>
  <c r="I8105" i="36"/>
  <c r="H8105" i="36"/>
  <c r="I8104" i="36"/>
  <c r="H8104" i="36"/>
  <c r="I8103" i="36"/>
  <c r="H8103" i="36"/>
  <c r="I8102" i="36"/>
  <c r="H8102" i="36"/>
  <c r="I8101" i="36"/>
  <c r="H8101" i="36"/>
  <c r="I8100" i="36"/>
  <c r="H8100" i="36"/>
  <c r="I8099" i="36"/>
  <c r="H8099" i="36"/>
  <c r="I8098" i="36"/>
  <c r="H8098" i="36"/>
  <c r="I8097" i="36"/>
  <c r="H8097" i="36"/>
  <c r="I8096" i="36"/>
  <c r="H8096" i="36"/>
  <c r="I8095" i="36"/>
  <c r="H8095" i="36"/>
  <c r="I8094" i="36"/>
  <c r="H8094" i="36"/>
  <c r="I8093" i="36"/>
  <c r="H8093" i="36"/>
  <c r="I8092" i="36"/>
  <c r="H8092" i="36"/>
  <c r="I8091" i="36"/>
  <c r="H8091" i="36"/>
  <c r="I8090" i="36"/>
  <c r="H8090" i="36"/>
  <c r="I8089" i="36"/>
  <c r="H8089" i="36"/>
  <c r="I8088" i="36"/>
  <c r="H8088" i="36"/>
  <c r="I8087" i="36"/>
  <c r="H8087" i="36"/>
  <c r="I8086" i="36"/>
  <c r="H8086" i="36"/>
  <c r="I8085" i="36"/>
  <c r="H8085" i="36"/>
  <c r="I8084" i="36"/>
  <c r="H8084" i="36"/>
  <c r="I8083" i="36"/>
  <c r="H8083" i="36"/>
  <c r="I8082" i="36"/>
  <c r="H8082" i="36"/>
  <c r="I8081" i="36"/>
  <c r="H8081" i="36"/>
  <c r="I8080" i="36"/>
  <c r="H8080" i="36"/>
  <c r="I8079" i="36"/>
  <c r="H8079" i="36"/>
  <c r="I8078" i="36"/>
  <c r="H8078" i="36"/>
  <c r="I8077" i="36"/>
  <c r="H8077" i="36"/>
  <c r="I8076" i="36"/>
  <c r="H8076" i="36"/>
  <c r="I8075" i="36"/>
  <c r="H8075" i="36"/>
  <c r="I8074" i="36"/>
  <c r="H8074" i="36"/>
  <c r="I8073" i="36"/>
  <c r="H8073" i="36"/>
  <c r="I8072" i="36"/>
  <c r="H8072" i="36"/>
  <c r="I8071" i="36"/>
  <c r="H8071" i="36"/>
  <c r="I8070" i="36"/>
  <c r="H8070" i="36"/>
  <c r="I8069" i="36"/>
  <c r="H8069" i="36"/>
  <c r="I8068" i="36"/>
  <c r="H8068" i="36"/>
  <c r="I8067" i="36"/>
  <c r="H8067" i="36"/>
  <c r="I8066" i="36"/>
  <c r="H8066" i="36"/>
  <c r="I8065" i="36"/>
  <c r="H8065" i="36"/>
  <c r="I8064" i="36"/>
  <c r="H8064" i="36"/>
  <c r="I8063" i="36"/>
  <c r="H8063" i="36"/>
  <c r="I8062" i="36"/>
  <c r="H8062" i="36"/>
  <c r="I8061" i="36"/>
  <c r="H8061" i="36"/>
  <c r="I8060" i="36"/>
  <c r="H8060" i="36"/>
  <c r="I8059" i="36"/>
  <c r="H8059" i="36"/>
  <c r="I8058" i="36"/>
  <c r="H8058" i="36"/>
  <c r="I8057" i="36"/>
  <c r="H8057" i="36"/>
  <c r="I8056" i="36"/>
  <c r="H8056" i="36"/>
  <c r="I8055" i="36"/>
  <c r="H8055" i="36"/>
  <c r="I8054" i="36"/>
  <c r="H8054" i="36"/>
  <c r="I8053" i="36"/>
  <c r="H8053" i="36"/>
  <c r="I8052" i="36"/>
  <c r="H8052" i="36"/>
  <c r="I8051" i="36"/>
  <c r="H8051" i="36"/>
  <c r="I8050" i="36"/>
  <c r="H8050" i="36"/>
  <c r="I8049" i="36"/>
  <c r="H8049" i="36"/>
  <c r="I8048" i="36"/>
  <c r="H8048" i="36"/>
  <c r="I8047" i="36"/>
  <c r="H8047" i="36"/>
  <c r="I8046" i="36"/>
  <c r="H8046" i="36"/>
  <c r="I8045" i="36"/>
  <c r="H8045" i="36"/>
  <c r="I8044" i="36"/>
  <c r="H8044" i="36"/>
  <c r="I8043" i="36"/>
  <c r="H8043" i="36"/>
  <c r="I8042" i="36"/>
  <c r="H8042" i="36"/>
  <c r="I8041" i="36"/>
  <c r="H8041" i="36"/>
  <c r="I8040" i="36"/>
  <c r="H8040" i="36"/>
  <c r="I8039" i="36"/>
  <c r="H8039" i="36"/>
  <c r="I8038" i="36"/>
  <c r="H8038" i="36"/>
  <c r="I8037" i="36"/>
  <c r="H8037" i="36"/>
  <c r="I8036" i="36"/>
  <c r="H8036" i="36"/>
  <c r="I8035" i="36"/>
  <c r="H8035" i="36"/>
  <c r="I8034" i="36"/>
  <c r="H8034" i="36"/>
  <c r="I8033" i="36"/>
  <c r="H8033" i="36"/>
  <c r="I8032" i="36"/>
  <c r="H8032" i="36"/>
  <c r="I8031" i="36"/>
  <c r="H8031" i="36"/>
  <c r="I8030" i="36"/>
  <c r="H8030" i="36"/>
  <c r="I8029" i="36"/>
  <c r="H8029" i="36"/>
  <c r="I8028" i="36"/>
  <c r="H8028" i="36"/>
  <c r="I8027" i="36"/>
  <c r="H8027" i="36"/>
  <c r="I8026" i="36"/>
  <c r="H8026" i="36"/>
  <c r="I8025" i="36"/>
  <c r="H8025" i="36"/>
  <c r="I8024" i="36"/>
  <c r="H8024" i="36"/>
  <c r="I8023" i="36"/>
  <c r="H8023" i="36"/>
  <c r="I8022" i="36"/>
  <c r="H8022" i="36"/>
  <c r="I8021" i="36"/>
  <c r="H8021" i="36"/>
  <c r="I8020" i="36"/>
  <c r="H8020" i="36"/>
  <c r="I8019" i="36"/>
  <c r="H8019" i="36"/>
  <c r="I8018" i="36"/>
  <c r="H8018" i="36"/>
  <c r="I8017" i="36"/>
  <c r="H8017" i="36"/>
  <c r="I8016" i="36"/>
  <c r="H8016" i="36"/>
  <c r="I8015" i="36"/>
  <c r="H8015" i="36"/>
  <c r="I8014" i="36"/>
  <c r="H8014" i="36"/>
  <c r="I8013" i="36"/>
  <c r="H8013" i="36"/>
  <c r="I8012" i="36"/>
  <c r="H8012" i="36"/>
  <c r="I8011" i="36"/>
  <c r="H8011" i="36"/>
  <c r="I8010" i="36"/>
  <c r="H8010" i="36"/>
  <c r="I8009" i="36"/>
  <c r="H8009" i="36"/>
  <c r="I8008" i="36"/>
  <c r="H8008" i="36"/>
  <c r="I8007" i="36"/>
  <c r="H8007" i="36"/>
  <c r="I8006" i="36"/>
  <c r="H8006" i="36"/>
  <c r="I8005" i="36"/>
  <c r="H8005" i="36"/>
  <c r="I8004" i="36"/>
  <c r="H8004" i="36"/>
  <c r="I8003" i="36"/>
  <c r="H8003" i="36"/>
  <c r="I8002" i="36"/>
  <c r="H8002" i="36"/>
  <c r="I8001" i="36"/>
  <c r="H8001" i="36"/>
  <c r="I8000" i="36"/>
  <c r="H8000" i="36"/>
  <c r="I7999" i="36"/>
  <c r="H7999" i="36"/>
  <c r="I7998" i="36"/>
  <c r="H7998" i="36"/>
  <c r="I7997" i="36"/>
  <c r="H7997" i="36"/>
  <c r="I7996" i="36"/>
  <c r="H7996" i="36"/>
  <c r="I7995" i="36"/>
  <c r="H7995" i="36"/>
  <c r="I7994" i="36"/>
  <c r="H7994" i="36"/>
  <c r="I7993" i="36"/>
  <c r="H7993" i="36"/>
  <c r="I7992" i="36"/>
  <c r="H7992" i="36"/>
  <c r="I7991" i="36"/>
  <c r="H7991" i="36"/>
  <c r="I7990" i="36"/>
  <c r="H7990" i="36"/>
  <c r="I7989" i="36"/>
  <c r="H7989" i="36"/>
  <c r="I7988" i="36"/>
  <c r="H7988" i="36"/>
  <c r="I7987" i="36"/>
  <c r="H7987" i="36"/>
  <c r="I7986" i="36"/>
  <c r="H7986" i="36"/>
  <c r="I7985" i="36"/>
  <c r="H7985" i="36"/>
  <c r="I7984" i="36"/>
  <c r="H7984" i="36"/>
  <c r="I7983" i="36"/>
  <c r="H7983" i="36"/>
  <c r="I7982" i="36"/>
  <c r="H7982" i="36"/>
  <c r="I7981" i="36"/>
  <c r="H7981" i="36"/>
  <c r="I7980" i="36"/>
  <c r="H7980" i="36"/>
  <c r="I7979" i="36"/>
  <c r="H7979" i="36"/>
  <c r="I7978" i="36"/>
  <c r="H7978" i="36"/>
  <c r="I7977" i="36"/>
  <c r="H7977" i="36"/>
  <c r="I7976" i="36"/>
  <c r="H7976" i="36"/>
  <c r="I7975" i="36"/>
  <c r="H7975" i="36"/>
  <c r="I7974" i="36"/>
  <c r="H7974" i="36"/>
  <c r="I7973" i="36"/>
  <c r="H7973" i="36"/>
  <c r="I7972" i="36"/>
  <c r="H7972" i="36"/>
  <c r="I7971" i="36"/>
  <c r="H7971" i="36"/>
  <c r="I7970" i="36"/>
  <c r="H7970" i="36"/>
  <c r="I7969" i="36"/>
  <c r="H7969" i="36"/>
  <c r="I7968" i="36"/>
  <c r="H7968" i="36"/>
  <c r="I7967" i="36"/>
  <c r="H7967" i="36"/>
  <c r="I7966" i="36"/>
  <c r="H7966" i="36"/>
  <c r="I7965" i="36"/>
  <c r="H7965" i="36"/>
  <c r="I7964" i="36"/>
  <c r="H7964" i="36"/>
  <c r="I7963" i="36"/>
  <c r="H7963" i="36"/>
  <c r="I7962" i="36"/>
  <c r="H7962" i="36"/>
  <c r="I7961" i="36"/>
  <c r="H7961" i="36"/>
  <c r="I7960" i="36"/>
  <c r="H7960" i="36"/>
  <c r="I7959" i="36"/>
  <c r="H7959" i="36"/>
  <c r="I7958" i="36"/>
  <c r="H7958" i="36"/>
  <c r="I7957" i="36"/>
  <c r="H7957" i="36"/>
  <c r="I7956" i="36"/>
  <c r="H7956" i="36"/>
  <c r="I7955" i="36"/>
  <c r="H7955" i="36"/>
  <c r="I7954" i="36"/>
  <c r="H7954" i="36"/>
  <c r="I7953" i="36"/>
  <c r="H7953" i="36"/>
  <c r="I7952" i="36"/>
  <c r="H7952" i="36"/>
  <c r="I7951" i="36"/>
  <c r="H7951" i="36"/>
  <c r="I7950" i="36"/>
  <c r="H7950" i="36"/>
  <c r="I7949" i="36"/>
  <c r="H7949" i="36"/>
  <c r="I7948" i="36"/>
  <c r="H7948" i="36"/>
  <c r="I7947" i="36"/>
  <c r="H7947" i="36"/>
  <c r="I7946" i="36"/>
  <c r="H7946" i="36"/>
  <c r="I7945" i="36"/>
  <c r="H7945" i="36"/>
  <c r="I7944" i="36"/>
  <c r="H7944" i="36"/>
  <c r="I7943" i="36"/>
  <c r="H7943" i="36"/>
  <c r="I7942" i="36"/>
  <c r="H7942" i="36"/>
  <c r="I7941" i="36"/>
  <c r="H7941" i="36"/>
  <c r="I7940" i="36"/>
  <c r="H7940" i="36"/>
  <c r="I7939" i="36"/>
  <c r="H7939" i="36"/>
  <c r="I7938" i="36"/>
  <c r="H7938" i="36"/>
  <c r="I7937" i="36"/>
  <c r="H7937" i="36"/>
  <c r="I7936" i="36"/>
  <c r="H7936" i="36"/>
  <c r="I7935" i="36"/>
  <c r="H7935" i="36"/>
  <c r="I7934" i="36"/>
  <c r="H7934" i="36"/>
  <c r="I7933" i="36"/>
  <c r="H7933" i="36"/>
  <c r="I7932" i="36"/>
  <c r="H7932" i="36"/>
  <c r="I7931" i="36"/>
  <c r="H7931" i="36"/>
  <c r="I7930" i="36"/>
  <c r="H7930" i="36"/>
  <c r="I7929" i="36"/>
  <c r="H7929" i="36"/>
  <c r="I7928" i="36"/>
  <c r="H7928" i="36"/>
  <c r="I7927" i="36"/>
  <c r="H7927" i="36"/>
  <c r="I7926" i="36"/>
  <c r="H7926" i="36"/>
  <c r="I7925" i="36"/>
  <c r="H7925" i="36"/>
  <c r="I7924" i="36"/>
  <c r="H7924" i="36"/>
  <c r="I7923" i="36"/>
  <c r="H7923" i="36"/>
  <c r="I7922" i="36"/>
  <c r="H7922" i="36"/>
  <c r="I7921" i="36"/>
  <c r="H7921" i="36"/>
  <c r="I7920" i="36"/>
  <c r="H7920" i="36"/>
  <c r="I7919" i="36"/>
  <c r="H7919" i="36"/>
  <c r="I7918" i="36"/>
  <c r="H7918" i="36"/>
  <c r="I7917" i="36"/>
  <c r="H7917" i="36"/>
  <c r="I7916" i="36"/>
  <c r="H7916" i="36"/>
  <c r="I7915" i="36"/>
  <c r="H7915" i="36"/>
  <c r="I7914" i="36"/>
  <c r="H7914" i="36"/>
  <c r="I7913" i="36"/>
  <c r="H7913" i="36"/>
  <c r="I7912" i="36"/>
  <c r="H7912" i="36"/>
  <c r="I7911" i="36"/>
  <c r="H7911" i="36"/>
  <c r="I7910" i="36"/>
  <c r="H7910" i="36"/>
  <c r="I7909" i="36"/>
  <c r="H7909" i="36"/>
  <c r="I7908" i="36"/>
  <c r="H7908" i="36"/>
  <c r="I7907" i="36"/>
  <c r="H7907" i="36"/>
  <c r="I7906" i="36"/>
  <c r="H7906" i="36"/>
  <c r="I7905" i="36"/>
  <c r="H7905" i="36"/>
  <c r="I7904" i="36"/>
  <c r="H7904" i="36"/>
  <c r="I7903" i="36"/>
  <c r="H7903" i="36"/>
  <c r="I7902" i="36"/>
  <c r="H7902" i="36"/>
  <c r="I7901" i="36"/>
  <c r="H7901" i="36"/>
  <c r="I7900" i="36"/>
  <c r="H7900" i="36"/>
  <c r="I7899" i="36"/>
  <c r="H7899" i="36"/>
  <c r="I7898" i="36"/>
  <c r="H7898" i="36"/>
  <c r="I7897" i="36"/>
  <c r="H7897" i="36"/>
  <c r="I7896" i="36"/>
  <c r="H7896" i="36"/>
  <c r="I7895" i="36"/>
  <c r="H7895" i="36"/>
  <c r="I7894" i="36"/>
  <c r="H7894" i="36"/>
  <c r="I7893" i="36"/>
  <c r="H7893" i="36"/>
  <c r="I7892" i="36"/>
  <c r="H7892" i="36"/>
  <c r="I7891" i="36"/>
  <c r="H7891" i="36"/>
  <c r="I7890" i="36"/>
  <c r="H7890" i="36"/>
  <c r="I7889" i="36"/>
  <c r="H7889" i="36"/>
  <c r="I7888" i="36"/>
  <c r="H7888" i="36"/>
  <c r="I7887" i="36"/>
  <c r="H7887" i="36"/>
  <c r="I7886" i="36"/>
  <c r="H7886" i="36"/>
  <c r="I7885" i="36"/>
  <c r="H7885" i="36"/>
  <c r="I7884" i="36"/>
  <c r="H7884" i="36"/>
  <c r="I7883" i="36"/>
  <c r="H7883" i="36"/>
  <c r="I7882" i="36"/>
  <c r="H7882" i="36"/>
  <c r="I7881" i="36"/>
  <c r="H7881" i="36"/>
  <c r="I7880" i="36"/>
  <c r="H7880" i="36"/>
  <c r="I7879" i="36"/>
  <c r="H7879" i="36"/>
  <c r="I7878" i="36"/>
  <c r="H7878" i="36"/>
  <c r="I7877" i="36"/>
  <c r="H7877" i="36"/>
  <c r="I7876" i="36"/>
  <c r="H7876" i="36"/>
  <c r="I7875" i="36"/>
  <c r="H7875" i="36"/>
  <c r="I7874" i="36"/>
  <c r="H7874" i="36"/>
  <c r="I7873" i="36"/>
  <c r="H7873" i="36"/>
  <c r="I7872" i="36"/>
  <c r="H7872" i="36"/>
  <c r="I7871" i="36"/>
  <c r="H7871" i="36"/>
  <c r="I7870" i="36"/>
  <c r="H7870" i="36"/>
  <c r="I7869" i="36"/>
  <c r="H7869" i="36"/>
  <c r="I7868" i="36"/>
  <c r="H7868" i="36"/>
  <c r="I7867" i="36"/>
  <c r="H7867" i="36"/>
  <c r="I7866" i="36"/>
  <c r="H7866" i="36"/>
  <c r="I7865" i="36"/>
  <c r="H7865" i="36"/>
  <c r="I7864" i="36"/>
  <c r="H7864" i="36"/>
  <c r="I7863" i="36"/>
  <c r="H7863" i="36"/>
  <c r="I7862" i="36"/>
  <c r="H7862" i="36"/>
  <c r="I7861" i="36"/>
  <c r="H7861" i="36"/>
  <c r="I7860" i="36"/>
  <c r="H7860" i="36"/>
  <c r="I7859" i="36"/>
  <c r="H7859" i="36"/>
  <c r="I7858" i="36"/>
  <c r="H7858" i="36"/>
  <c r="I7857" i="36"/>
  <c r="H7857" i="36"/>
  <c r="I7856" i="36"/>
  <c r="H7856" i="36"/>
  <c r="I7855" i="36"/>
  <c r="H7855" i="36"/>
  <c r="I7854" i="36"/>
  <c r="H7854" i="36"/>
  <c r="I7853" i="36"/>
  <c r="H7853" i="36"/>
  <c r="I7852" i="36"/>
  <c r="H7852" i="36"/>
  <c r="I7851" i="36"/>
  <c r="H7851" i="36"/>
  <c r="I7850" i="36"/>
  <c r="H7850" i="36"/>
  <c r="I7849" i="36"/>
  <c r="H7849" i="36"/>
  <c r="I7848" i="36"/>
  <c r="H7848" i="36"/>
  <c r="I7847" i="36"/>
  <c r="H7847" i="36"/>
  <c r="I7846" i="36"/>
  <c r="H7846" i="36"/>
  <c r="I7845" i="36"/>
  <c r="H7845" i="36"/>
  <c r="I7844" i="36"/>
  <c r="H7844" i="36"/>
  <c r="I7843" i="36"/>
  <c r="H7843" i="36"/>
  <c r="I7842" i="36"/>
  <c r="H7842" i="36"/>
  <c r="I7841" i="36"/>
  <c r="H7841" i="36"/>
  <c r="I7840" i="36"/>
  <c r="H7840" i="36"/>
  <c r="I7839" i="36"/>
  <c r="H7839" i="36"/>
  <c r="I7838" i="36"/>
  <c r="H7838" i="36"/>
  <c r="I7837" i="36"/>
  <c r="H7837" i="36"/>
  <c r="I7836" i="36"/>
  <c r="H7836" i="36"/>
  <c r="I7835" i="36"/>
  <c r="H7835" i="36"/>
  <c r="I7834" i="36"/>
  <c r="H7834" i="36"/>
  <c r="I7833" i="36"/>
  <c r="H7833" i="36"/>
  <c r="I7832" i="36"/>
  <c r="H7832" i="36"/>
  <c r="I7831" i="36"/>
  <c r="H7831" i="36"/>
  <c r="I7830" i="36"/>
  <c r="H7830" i="36"/>
  <c r="I7829" i="36"/>
  <c r="H7829" i="36"/>
  <c r="I7828" i="36"/>
  <c r="H7828" i="36"/>
  <c r="I7827" i="36"/>
  <c r="H7827" i="36"/>
  <c r="I7826" i="36"/>
  <c r="H7826" i="36"/>
  <c r="I7825" i="36"/>
  <c r="H7825" i="36"/>
  <c r="I7824" i="36"/>
  <c r="H7824" i="36"/>
  <c r="I7823" i="36"/>
  <c r="H7823" i="36"/>
  <c r="I7822" i="36"/>
  <c r="H7822" i="36"/>
  <c r="I7821" i="36"/>
  <c r="H7821" i="36"/>
  <c r="I7820" i="36"/>
  <c r="H7820" i="36"/>
  <c r="I7819" i="36"/>
  <c r="H7819" i="36"/>
  <c r="I7818" i="36"/>
  <c r="H7818" i="36"/>
  <c r="I7817" i="36"/>
  <c r="H7817" i="36"/>
  <c r="I7816" i="36"/>
  <c r="H7816" i="36"/>
  <c r="I7815" i="36"/>
  <c r="H7815" i="36"/>
  <c r="I7814" i="36"/>
  <c r="H7814" i="36"/>
  <c r="I7813" i="36"/>
  <c r="H7813" i="36"/>
  <c r="I7812" i="36"/>
  <c r="H7812" i="36"/>
  <c r="I7811" i="36"/>
  <c r="H7811" i="36"/>
  <c r="I7810" i="36"/>
  <c r="H7810" i="36"/>
  <c r="I7809" i="36"/>
  <c r="H7809" i="36"/>
  <c r="I7808" i="36"/>
  <c r="H7808" i="36"/>
  <c r="I7807" i="36"/>
  <c r="H7807" i="36"/>
  <c r="I7806" i="36"/>
  <c r="H7806" i="36"/>
  <c r="I7805" i="36"/>
  <c r="H7805" i="36"/>
  <c r="I7804" i="36"/>
  <c r="H7804" i="36"/>
  <c r="I7803" i="36"/>
  <c r="H7803" i="36"/>
  <c r="I7802" i="36"/>
  <c r="H7802" i="36"/>
  <c r="I7801" i="36"/>
  <c r="H7801" i="36"/>
  <c r="I7800" i="36"/>
  <c r="H7800" i="36"/>
  <c r="I7799" i="36"/>
  <c r="H7799" i="36"/>
  <c r="I7798" i="36"/>
  <c r="H7798" i="36"/>
  <c r="I7797" i="36"/>
  <c r="H7797" i="36"/>
  <c r="I7796" i="36"/>
  <c r="H7796" i="36"/>
  <c r="I7795" i="36"/>
  <c r="H7795" i="36"/>
  <c r="I7794" i="36"/>
  <c r="H7794" i="36"/>
  <c r="I7793" i="36"/>
  <c r="H7793" i="36"/>
  <c r="I7792" i="36"/>
  <c r="H7792" i="36"/>
  <c r="I7791" i="36"/>
  <c r="H7791" i="36"/>
  <c r="I7790" i="36"/>
  <c r="H7790" i="36"/>
  <c r="I7789" i="36"/>
  <c r="H7789" i="36"/>
  <c r="I7788" i="36"/>
  <c r="H7788" i="36"/>
  <c r="I7787" i="36"/>
  <c r="H7787" i="36"/>
  <c r="I7786" i="36"/>
  <c r="H7786" i="36"/>
  <c r="I7785" i="36"/>
  <c r="H7785" i="36"/>
  <c r="I7784" i="36"/>
  <c r="H7784" i="36"/>
  <c r="I7783" i="36"/>
  <c r="H7783" i="36"/>
  <c r="I7782" i="36"/>
  <c r="H7782" i="36"/>
  <c r="I7781" i="36"/>
  <c r="H7781" i="36"/>
  <c r="I7780" i="36"/>
  <c r="H7780" i="36"/>
  <c r="I7779" i="36"/>
  <c r="H7779" i="36"/>
  <c r="I7778" i="36"/>
  <c r="H7778" i="36"/>
  <c r="I7777" i="36"/>
  <c r="H7777" i="36"/>
  <c r="I7776" i="36"/>
  <c r="H7776" i="36"/>
  <c r="I7775" i="36"/>
  <c r="H7775" i="36"/>
  <c r="I7774" i="36"/>
  <c r="H7774" i="36"/>
  <c r="I7773" i="36"/>
  <c r="H7773" i="36"/>
  <c r="I7772" i="36"/>
  <c r="H7772" i="36"/>
  <c r="I7771" i="36"/>
  <c r="H7771" i="36"/>
  <c r="I7770" i="36"/>
  <c r="H7770" i="36"/>
  <c r="I7769" i="36"/>
  <c r="H7769" i="36"/>
  <c r="I7768" i="36"/>
  <c r="H7768" i="36"/>
  <c r="I7767" i="36"/>
  <c r="H7767" i="36"/>
  <c r="I7766" i="36"/>
  <c r="H7766" i="36"/>
  <c r="I7765" i="36"/>
  <c r="H7765" i="36"/>
  <c r="I7764" i="36"/>
  <c r="H7764" i="36"/>
  <c r="I7763" i="36"/>
  <c r="H7763" i="36"/>
  <c r="I7762" i="36"/>
  <c r="H7762" i="36"/>
  <c r="I7761" i="36"/>
  <c r="H7761" i="36"/>
  <c r="I7760" i="36"/>
  <c r="H7760" i="36"/>
  <c r="I7759" i="36"/>
  <c r="H7759" i="36"/>
  <c r="I7758" i="36"/>
  <c r="H7758" i="36"/>
  <c r="I7757" i="36"/>
  <c r="H7757" i="36"/>
  <c r="I7756" i="36"/>
  <c r="H7756" i="36"/>
  <c r="I7755" i="36"/>
  <c r="H7755" i="36"/>
  <c r="I7754" i="36"/>
  <c r="H7754" i="36"/>
  <c r="I7753" i="36"/>
  <c r="H7753" i="36"/>
  <c r="I7752" i="36"/>
  <c r="H7752" i="36"/>
  <c r="I7751" i="36"/>
  <c r="H7751" i="36"/>
  <c r="I7750" i="36"/>
  <c r="H7750" i="36"/>
  <c r="I7749" i="36"/>
  <c r="H7749" i="36"/>
  <c r="I7748" i="36"/>
  <c r="H7748" i="36"/>
  <c r="I7747" i="36"/>
  <c r="H7747" i="36"/>
  <c r="I7746" i="36"/>
  <c r="H7746" i="36"/>
  <c r="I7745" i="36"/>
  <c r="H7745" i="36"/>
  <c r="I7744" i="36"/>
  <c r="H7744" i="36"/>
  <c r="I7743" i="36"/>
  <c r="H7743" i="36"/>
  <c r="I7742" i="36"/>
  <c r="H7742" i="36"/>
  <c r="I7741" i="36"/>
  <c r="H7741" i="36"/>
  <c r="I7740" i="36"/>
  <c r="H7740" i="36"/>
  <c r="I7739" i="36"/>
  <c r="H7739" i="36"/>
  <c r="I7738" i="36"/>
  <c r="H7738" i="36"/>
  <c r="I7737" i="36"/>
  <c r="H7737" i="36"/>
  <c r="I7736" i="36"/>
  <c r="H7736" i="36"/>
  <c r="I7735" i="36"/>
  <c r="H7735" i="36"/>
  <c r="I7734" i="36"/>
  <c r="H7734" i="36"/>
  <c r="I7733" i="36"/>
  <c r="H7733" i="36"/>
  <c r="I7732" i="36"/>
  <c r="H7732" i="36"/>
  <c r="I7731" i="36"/>
  <c r="H7731" i="36"/>
  <c r="I7730" i="36"/>
  <c r="H7730" i="36"/>
  <c r="I7729" i="36"/>
  <c r="H7729" i="36"/>
  <c r="I7728" i="36"/>
  <c r="H7728" i="36"/>
  <c r="I7727" i="36"/>
  <c r="H7727" i="36"/>
  <c r="I7726" i="36"/>
  <c r="H7726" i="36"/>
  <c r="I7725" i="36"/>
  <c r="H7725" i="36"/>
  <c r="I7724" i="36"/>
  <c r="H7724" i="36"/>
  <c r="I7723" i="36"/>
  <c r="H7723" i="36"/>
  <c r="I7722" i="36"/>
  <c r="H7722" i="36"/>
  <c r="I7721" i="36"/>
  <c r="H7721" i="36"/>
  <c r="I7720" i="36"/>
  <c r="H7720" i="36"/>
  <c r="I7719" i="36"/>
  <c r="H7719" i="36"/>
  <c r="I7718" i="36"/>
  <c r="H7718" i="36"/>
  <c r="I7717" i="36"/>
  <c r="H7717" i="36"/>
  <c r="I7716" i="36"/>
  <c r="H7716" i="36"/>
  <c r="I7715" i="36"/>
  <c r="H7715" i="36"/>
  <c r="I7714" i="36"/>
  <c r="H7714" i="36"/>
  <c r="I7713" i="36"/>
  <c r="H7713" i="36"/>
  <c r="I7712" i="36"/>
  <c r="H7712" i="36"/>
  <c r="I7711" i="36"/>
  <c r="H7711" i="36"/>
  <c r="I7710" i="36"/>
  <c r="H7710" i="36"/>
  <c r="I7709" i="36"/>
  <c r="H7709" i="36"/>
  <c r="I7708" i="36"/>
  <c r="H7708" i="36"/>
  <c r="I7707" i="36"/>
  <c r="H7707" i="36"/>
  <c r="I7706" i="36"/>
  <c r="H7706" i="36"/>
  <c r="I7705" i="36"/>
  <c r="H7705" i="36"/>
  <c r="I7704" i="36"/>
  <c r="H7704" i="36"/>
  <c r="I7703" i="36"/>
  <c r="H7703" i="36"/>
  <c r="I7702" i="36"/>
  <c r="H7702" i="36"/>
  <c r="I7701" i="36"/>
  <c r="H7701" i="36"/>
  <c r="I7700" i="36"/>
  <c r="H7700" i="36"/>
  <c r="I7699" i="36"/>
  <c r="H7699" i="36"/>
  <c r="I7698" i="36"/>
  <c r="H7698" i="36"/>
  <c r="I7697" i="36"/>
  <c r="H7697" i="36"/>
  <c r="I7696" i="36"/>
  <c r="H7696" i="36"/>
  <c r="I7695" i="36"/>
  <c r="H7695" i="36"/>
  <c r="I7694" i="36"/>
  <c r="H7694" i="36"/>
  <c r="I7693" i="36"/>
  <c r="H7693" i="36"/>
  <c r="I7692" i="36"/>
  <c r="H7692" i="36"/>
  <c r="I7691" i="36"/>
  <c r="H7691" i="36"/>
  <c r="I7690" i="36"/>
  <c r="H7690" i="36"/>
  <c r="I7689" i="36"/>
  <c r="H7689" i="36"/>
  <c r="I7688" i="36"/>
  <c r="H7688" i="36"/>
  <c r="I7687" i="36"/>
  <c r="H7687" i="36"/>
  <c r="I7686" i="36"/>
  <c r="H7686" i="36"/>
  <c r="I7685" i="36"/>
  <c r="H7685" i="36"/>
  <c r="I7684" i="36"/>
  <c r="H7684" i="36"/>
  <c r="I7683" i="36"/>
  <c r="H7683" i="36"/>
  <c r="I7682" i="36"/>
  <c r="H7682" i="36"/>
  <c r="I7681" i="36"/>
  <c r="H7681" i="36"/>
  <c r="I7680" i="36"/>
  <c r="H7680" i="36"/>
  <c r="I7679" i="36"/>
  <c r="H7679" i="36"/>
  <c r="I7678" i="36"/>
  <c r="H7678" i="36"/>
  <c r="I7677" i="36"/>
  <c r="H7677" i="36"/>
  <c r="I7676" i="36"/>
  <c r="H7676" i="36"/>
  <c r="I7675" i="36"/>
  <c r="H7675" i="36"/>
  <c r="I7674" i="36"/>
  <c r="H7674" i="36"/>
  <c r="I7673" i="36"/>
  <c r="H7673" i="36"/>
  <c r="I7672" i="36"/>
  <c r="H7672" i="36"/>
  <c r="I7671" i="36"/>
  <c r="H7671" i="36"/>
  <c r="I7670" i="36"/>
  <c r="H7670" i="36"/>
  <c r="I7669" i="36"/>
  <c r="H7669" i="36"/>
  <c r="I7668" i="36"/>
  <c r="H7668" i="36"/>
  <c r="I7667" i="36"/>
  <c r="H7667" i="36"/>
  <c r="I7666" i="36"/>
  <c r="H7666" i="36"/>
  <c r="I7665" i="36"/>
  <c r="H7665" i="36"/>
  <c r="I7664" i="36"/>
  <c r="H7664" i="36"/>
  <c r="I7663" i="36"/>
  <c r="H7663" i="36"/>
  <c r="I7662" i="36"/>
  <c r="H7662" i="36"/>
  <c r="I7661" i="36"/>
  <c r="H7661" i="36"/>
  <c r="I7660" i="36"/>
  <c r="H7660" i="36"/>
  <c r="I7659" i="36"/>
  <c r="H7659" i="36"/>
  <c r="I7658" i="36"/>
  <c r="H7658" i="36"/>
  <c r="I7657" i="36"/>
  <c r="H7657" i="36"/>
  <c r="I7656" i="36"/>
  <c r="H7656" i="36"/>
  <c r="I7655" i="36"/>
  <c r="H7655" i="36"/>
  <c r="I7654" i="36"/>
  <c r="H7654" i="36"/>
  <c r="I7653" i="36"/>
  <c r="H7653" i="36"/>
  <c r="I7652" i="36"/>
  <c r="H7652" i="36"/>
  <c r="I7651" i="36"/>
  <c r="H7651" i="36"/>
  <c r="I7650" i="36"/>
  <c r="H7650" i="36"/>
  <c r="I7649" i="36"/>
  <c r="H7649" i="36"/>
  <c r="I7648" i="36"/>
  <c r="H7648" i="36"/>
  <c r="I7647" i="36"/>
  <c r="H7647" i="36"/>
  <c r="I7646" i="36"/>
  <c r="H7646" i="36"/>
  <c r="I7645" i="36"/>
  <c r="H7645" i="36"/>
  <c r="I7644" i="36"/>
  <c r="H7644" i="36"/>
  <c r="I7643" i="36"/>
  <c r="H7643" i="36"/>
  <c r="I7642" i="36"/>
  <c r="H7642" i="36"/>
  <c r="I7641" i="36"/>
  <c r="H7641" i="36"/>
  <c r="I7640" i="36"/>
  <c r="H7640" i="36"/>
  <c r="I7639" i="36"/>
  <c r="H7639" i="36"/>
  <c r="I7638" i="36"/>
  <c r="H7638" i="36"/>
  <c r="I7637" i="36"/>
  <c r="H7637" i="36"/>
  <c r="I7636" i="36"/>
  <c r="H7636" i="36"/>
  <c r="I7635" i="36"/>
  <c r="H7635" i="36"/>
  <c r="I7634" i="36"/>
  <c r="H7634" i="36"/>
  <c r="I7633" i="36"/>
  <c r="H7633" i="36"/>
  <c r="I7632" i="36"/>
  <c r="H7632" i="36"/>
  <c r="I7631" i="36"/>
  <c r="H7631" i="36"/>
  <c r="I7630" i="36"/>
  <c r="H7630" i="36"/>
  <c r="I7629" i="36"/>
  <c r="H7629" i="36"/>
  <c r="I7628" i="36"/>
  <c r="H7628" i="36"/>
  <c r="I7627" i="36"/>
  <c r="H7627" i="36"/>
  <c r="I7626" i="36"/>
  <c r="H7626" i="36"/>
  <c r="I7625" i="36"/>
  <c r="H7625" i="36"/>
  <c r="I7624" i="36"/>
  <c r="H7624" i="36"/>
  <c r="I7623" i="36"/>
  <c r="H7623" i="36"/>
  <c r="I7622" i="36"/>
  <c r="H7622" i="36"/>
  <c r="I7621" i="36"/>
  <c r="H7621" i="36"/>
  <c r="I7620" i="36"/>
  <c r="H7620" i="36"/>
  <c r="I7619" i="36"/>
  <c r="H7619" i="36"/>
  <c r="I7618" i="36"/>
  <c r="H7618" i="36"/>
  <c r="I7617" i="36"/>
  <c r="H7617" i="36"/>
  <c r="I7616" i="36"/>
  <c r="H7616" i="36"/>
  <c r="I7615" i="36"/>
  <c r="H7615" i="36"/>
  <c r="I7614" i="36"/>
  <c r="H7614" i="36"/>
  <c r="I7613" i="36"/>
  <c r="H7613" i="36"/>
  <c r="I7612" i="36"/>
  <c r="H7612" i="36"/>
  <c r="I7611" i="36"/>
  <c r="H7611" i="36"/>
  <c r="I7610" i="36"/>
  <c r="H7610" i="36"/>
  <c r="I7609" i="36"/>
  <c r="H7609" i="36"/>
  <c r="I7608" i="36"/>
  <c r="H7608" i="36"/>
  <c r="I7607" i="36"/>
  <c r="H7607" i="36"/>
  <c r="I7606" i="36"/>
  <c r="H7606" i="36"/>
  <c r="I7605" i="36"/>
  <c r="H7605" i="36"/>
  <c r="I7604" i="36"/>
  <c r="H7604" i="36"/>
  <c r="I7603" i="36"/>
  <c r="H7603" i="36"/>
  <c r="I7602" i="36"/>
  <c r="H7602" i="36"/>
  <c r="I7601" i="36"/>
  <c r="H7601" i="36"/>
  <c r="I7600" i="36"/>
  <c r="H7600" i="36"/>
  <c r="I7599" i="36"/>
  <c r="H7599" i="36"/>
  <c r="I7598" i="36"/>
  <c r="H7598" i="36"/>
  <c r="I7597" i="36"/>
  <c r="H7597" i="36"/>
  <c r="I7596" i="36"/>
  <c r="H7596" i="36"/>
  <c r="I7595" i="36"/>
  <c r="H7595" i="36"/>
  <c r="I7594" i="36"/>
  <c r="H7594" i="36"/>
  <c r="I7593" i="36"/>
  <c r="H7593" i="36"/>
  <c r="I7592" i="36"/>
  <c r="H7592" i="36"/>
  <c r="I7591" i="36"/>
  <c r="H7591" i="36"/>
  <c r="I7590" i="36"/>
  <c r="H7590" i="36"/>
  <c r="I7589" i="36"/>
  <c r="H7589" i="36"/>
  <c r="I7588" i="36"/>
  <c r="H7588" i="36"/>
  <c r="I7587" i="36"/>
  <c r="H7587" i="36"/>
  <c r="I7586" i="36"/>
  <c r="H7586" i="36"/>
  <c r="I7585" i="36"/>
  <c r="H7585" i="36"/>
  <c r="I7584" i="36"/>
  <c r="H7584" i="36"/>
  <c r="I7583" i="36"/>
  <c r="H7583" i="36"/>
  <c r="I7582" i="36"/>
  <c r="H7582" i="36"/>
  <c r="I7581" i="36"/>
  <c r="H7581" i="36"/>
  <c r="I7580" i="36"/>
  <c r="H7580" i="36"/>
  <c r="I7579" i="36"/>
  <c r="H7579" i="36"/>
  <c r="I7578" i="36"/>
  <c r="H7578" i="36"/>
  <c r="I7577" i="36"/>
  <c r="H7577" i="36"/>
  <c r="I7576" i="36"/>
  <c r="H7576" i="36"/>
  <c r="I7575" i="36"/>
  <c r="H7575" i="36"/>
  <c r="I7574" i="36"/>
  <c r="H7574" i="36"/>
  <c r="I7573" i="36"/>
  <c r="H7573" i="36"/>
  <c r="I7572" i="36"/>
  <c r="H7572" i="36"/>
  <c r="I7571" i="36"/>
  <c r="H7571" i="36"/>
  <c r="I7570" i="36"/>
  <c r="H7570" i="36"/>
  <c r="I7569" i="36"/>
  <c r="H7569" i="36"/>
  <c r="I7568" i="36"/>
  <c r="H7568" i="36"/>
  <c r="I7567" i="36"/>
  <c r="H7567" i="36"/>
  <c r="I7566" i="36"/>
  <c r="H7566" i="36"/>
  <c r="I7565" i="36"/>
  <c r="H7565" i="36"/>
  <c r="I7564" i="36"/>
  <c r="H7564" i="36"/>
  <c r="I7563" i="36"/>
  <c r="H7563" i="36"/>
  <c r="I7562" i="36"/>
  <c r="H7562" i="36"/>
  <c r="I7561" i="36"/>
  <c r="H7561" i="36"/>
  <c r="I7560" i="36"/>
  <c r="H7560" i="36"/>
  <c r="I7559" i="36"/>
  <c r="H7559" i="36"/>
  <c r="I7558" i="36"/>
  <c r="H7558" i="36"/>
  <c r="I7557" i="36"/>
  <c r="H7557" i="36"/>
  <c r="I7556" i="36"/>
  <c r="H7556" i="36"/>
  <c r="I7555" i="36"/>
  <c r="H7555" i="36"/>
  <c r="I7554" i="36"/>
  <c r="H7554" i="36"/>
  <c r="I7553" i="36"/>
  <c r="H7553" i="36"/>
  <c r="I7552" i="36"/>
  <c r="H7552" i="36"/>
  <c r="I7551" i="36"/>
  <c r="H7551" i="36"/>
  <c r="I7550" i="36"/>
  <c r="H7550" i="36"/>
  <c r="I7549" i="36"/>
  <c r="H7549" i="36"/>
  <c r="I7548" i="36"/>
  <c r="H7548" i="36"/>
  <c r="I7547" i="36"/>
  <c r="H7547" i="36"/>
  <c r="I7546" i="36"/>
  <c r="H7546" i="36"/>
  <c r="I7545" i="36"/>
  <c r="H7545" i="36"/>
  <c r="I7544" i="36"/>
  <c r="H7544" i="36"/>
  <c r="I7543" i="36"/>
  <c r="H7543" i="36"/>
  <c r="I7542" i="36"/>
  <c r="H7542" i="36"/>
  <c r="I7541" i="36"/>
  <c r="H7541" i="36"/>
  <c r="I7540" i="36"/>
  <c r="H7540" i="36"/>
  <c r="I7539" i="36"/>
  <c r="H7539" i="36"/>
  <c r="I7538" i="36"/>
  <c r="H7538" i="36"/>
  <c r="I7537" i="36"/>
  <c r="H7537" i="36"/>
  <c r="I7536" i="36"/>
  <c r="H7536" i="36"/>
  <c r="I7535" i="36"/>
  <c r="H7535" i="36"/>
  <c r="I7534" i="36"/>
  <c r="H7534" i="36"/>
  <c r="I7533" i="36"/>
  <c r="H7533" i="36"/>
  <c r="I7532" i="36"/>
  <c r="H7532" i="36"/>
  <c r="I7531" i="36"/>
  <c r="H7531" i="36"/>
  <c r="I7530" i="36"/>
  <c r="H7530" i="36"/>
  <c r="I7529" i="36"/>
  <c r="H7529" i="36"/>
  <c r="I7528" i="36"/>
  <c r="H7528" i="36"/>
  <c r="I7527" i="36"/>
  <c r="H7527" i="36"/>
  <c r="I7526" i="36"/>
  <c r="H7526" i="36"/>
  <c r="I7525" i="36"/>
  <c r="H7525" i="36"/>
  <c r="I7524" i="36"/>
  <c r="H7524" i="36"/>
  <c r="I7523" i="36"/>
  <c r="H7523" i="36"/>
  <c r="I7522" i="36"/>
  <c r="H7522" i="36"/>
  <c r="I7521" i="36"/>
  <c r="H7521" i="36"/>
  <c r="I7520" i="36"/>
  <c r="H7520" i="36"/>
  <c r="I7519" i="36"/>
  <c r="H7519" i="36"/>
  <c r="I7518" i="36"/>
  <c r="H7518" i="36"/>
  <c r="I7517" i="36"/>
  <c r="H7517" i="36"/>
  <c r="I7516" i="36"/>
  <c r="H7516" i="36"/>
  <c r="I7515" i="36"/>
  <c r="H7515" i="36"/>
  <c r="I7514" i="36"/>
  <c r="H7514" i="36"/>
  <c r="I7513" i="36"/>
  <c r="H7513" i="36"/>
  <c r="I7512" i="36"/>
  <c r="H7512" i="36"/>
  <c r="I7511" i="36"/>
  <c r="H7511" i="36"/>
  <c r="I7510" i="36"/>
  <c r="H7510" i="36"/>
  <c r="I7509" i="36"/>
  <c r="H7509" i="36"/>
  <c r="I7508" i="36"/>
  <c r="H7508" i="36"/>
  <c r="I7507" i="36"/>
  <c r="H7507" i="36"/>
  <c r="I7506" i="36"/>
  <c r="H7506" i="36"/>
  <c r="I7505" i="36"/>
  <c r="H7505" i="36"/>
  <c r="I7504" i="36"/>
  <c r="H7504" i="36"/>
  <c r="I7503" i="36"/>
  <c r="H7503" i="36"/>
  <c r="I7502" i="36"/>
  <c r="H7502" i="36"/>
  <c r="I7501" i="36"/>
  <c r="H7501" i="36"/>
  <c r="I7500" i="36"/>
  <c r="H7500" i="36"/>
  <c r="I7499" i="36"/>
  <c r="H7499" i="36"/>
  <c r="I7498" i="36"/>
  <c r="H7498" i="36"/>
  <c r="I7497" i="36"/>
  <c r="H7497" i="36"/>
  <c r="I7496" i="36"/>
  <c r="H7496" i="36"/>
  <c r="I7495" i="36"/>
  <c r="H7495" i="36"/>
  <c r="I7494" i="36"/>
  <c r="H7494" i="36"/>
  <c r="I7493" i="36"/>
  <c r="H7493" i="36"/>
  <c r="I7492" i="36"/>
  <c r="H7492" i="36"/>
  <c r="I7491" i="36"/>
  <c r="H7491" i="36"/>
  <c r="I7490" i="36"/>
  <c r="H7490" i="36"/>
  <c r="I7489" i="36"/>
  <c r="H7489" i="36"/>
  <c r="I7488" i="36"/>
  <c r="H7488" i="36"/>
  <c r="I7487" i="36"/>
  <c r="H7487" i="36"/>
  <c r="I7486" i="36"/>
  <c r="H7486" i="36"/>
  <c r="I7485" i="36"/>
  <c r="H7485" i="36"/>
  <c r="I7484" i="36"/>
  <c r="H7484" i="36"/>
  <c r="I7483" i="36"/>
  <c r="H7483" i="36"/>
  <c r="I7482" i="36"/>
  <c r="H7482" i="36"/>
  <c r="I7481" i="36"/>
  <c r="H7481" i="36"/>
  <c r="I7480" i="36"/>
  <c r="H7480" i="36"/>
  <c r="I7479" i="36"/>
  <c r="H7479" i="36"/>
  <c r="I7478" i="36"/>
  <c r="H7478" i="36"/>
  <c r="I7477" i="36"/>
  <c r="H7477" i="36"/>
  <c r="I7476" i="36"/>
  <c r="H7476" i="36"/>
  <c r="I7475" i="36"/>
  <c r="H7475" i="36"/>
  <c r="I7474" i="36"/>
  <c r="H7474" i="36"/>
  <c r="I7473" i="36"/>
  <c r="H7473" i="36"/>
  <c r="I7472" i="36"/>
  <c r="H7472" i="36"/>
  <c r="I7471" i="36"/>
  <c r="H7471" i="36"/>
  <c r="I7470" i="36"/>
  <c r="H7470" i="36"/>
  <c r="I7469" i="36"/>
  <c r="H7469" i="36"/>
  <c r="I7468" i="36"/>
  <c r="H7468" i="36"/>
  <c r="I7467" i="36"/>
  <c r="H7467" i="36"/>
  <c r="I7466" i="36"/>
  <c r="H7466" i="36"/>
  <c r="I7465" i="36"/>
  <c r="H7465" i="36"/>
  <c r="I7464" i="36"/>
  <c r="H7464" i="36"/>
  <c r="I7463" i="36"/>
  <c r="H7463" i="36"/>
  <c r="I7462" i="36"/>
  <c r="H7462" i="36"/>
  <c r="I7461" i="36"/>
  <c r="H7461" i="36"/>
  <c r="I7460" i="36"/>
  <c r="H7460" i="36"/>
  <c r="I7459" i="36"/>
  <c r="H7459" i="36"/>
  <c r="I7458" i="36"/>
  <c r="H7458" i="36"/>
  <c r="I7457" i="36"/>
  <c r="H7457" i="36"/>
  <c r="I7456" i="36"/>
  <c r="H7456" i="36"/>
  <c r="I7455" i="36"/>
  <c r="H7455" i="36"/>
  <c r="I7454" i="36"/>
  <c r="H7454" i="36"/>
  <c r="I7453" i="36"/>
  <c r="H7453" i="36"/>
  <c r="I7452" i="36"/>
  <c r="H7452" i="36"/>
  <c r="I7451" i="36"/>
  <c r="H7451" i="36"/>
  <c r="I7450" i="36"/>
  <c r="H7450" i="36"/>
  <c r="I7449" i="36"/>
  <c r="H7449" i="36"/>
  <c r="I7448" i="36"/>
  <c r="H7448" i="36"/>
  <c r="I7447" i="36"/>
  <c r="H7447" i="36"/>
  <c r="I7446" i="36"/>
  <c r="H7446" i="36"/>
  <c r="I7445" i="36"/>
  <c r="H7445" i="36"/>
  <c r="I7444" i="36"/>
  <c r="H7444" i="36"/>
  <c r="I7443" i="36"/>
  <c r="H7443" i="36"/>
  <c r="I7442" i="36"/>
  <c r="H7442" i="36"/>
  <c r="I7441" i="36"/>
  <c r="H7441" i="36"/>
  <c r="I7440" i="36"/>
  <c r="H7440" i="36"/>
  <c r="I7439" i="36"/>
  <c r="H7439" i="36"/>
  <c r="I7438" i="36"/>
  <c r="H7438" i="36"/>
  <c r="I7437" i="36"/>
  <c r="H7437" i="36"/>
  <c r="I7436" i="36"/>
  <c r="H7436" i="36"/>
  <c r="I7435" i="36"/>
  <c r="H7435" i="36"/>
  <c r="I7434" i="36"/>
  <c r="H7434" i="36"/>
  <c r="I7433" i="36"/>
  <c r="H7433" i="36"/>
  <c r="I7432" i="36"/>
  <c r="H7432" i="36"/>
  <c r="I7431" i="36"/>
  <c r="H7431" i="36"/>
  <c r="I7430" i="36"/>
  <c r="H7430" i="36"/>
  <c r="I7429" i="36"/>
  <c r="H7429" i="36"/>
  <c r="I7428" i="36"/>
  <c r="H7428" i="36"/>
  <c r="I7427" i="36"/>
  <c r="H7427" i="36"/>
  <c r="I7426" i="36"/>
  <c r="H7426" i="36"/>
  <c r="I7425" i="36"/>
  <c r="H7425" i="36"/>
  <c r="I7424" i="36"/>
  <c r="H7424" i="36"/>
  <c r="I7423" i="36"/>
  <c r="H7423" i="36"/>
  <c r="I7422" i="36"/>
  <c r="H7422" i="36"/>
  <c r="I7421" i="36"/>
  <c r="H7421" i="36"/>
  <c r="I7420" i="36"/>
  <c r="H7420" i="36"/>
  <c r="I7419" i="36"/>
  <c r="H7419" i="36"/>
  <c r="I7418" i="36"/>
  <c r="H7418" i="36"/>
  <c r="I7417" i="36"/>
  <c r="H7417" i="36"/>
  <c r="I7416" i="36"/>
  <c r="H7416" i="36"/>
  <c r="I7415" i="36"/>
  <c r="H7415" i="36"/>
  <c r="I7414" i="36"/>
  <c r="H7414" i="36"/>
  <c r="I7413" i="36"/>
  <c r="H7413" i="36"/>
  <c r="I7412" i="36"/>
  <c r="H7412" i="36"/>
  <c r="I7411" i="36"/>
  <c r="H7411" i="36"/>
  <c r="I7410" i="36"/>
  <c r="H7410" i="36"/>
  <c r="I7409" i="36"/>
  <c r="H7409" i="36"/>
  <c r="I7408" i="36"/>
  <c r="H7408" i="36"/>
  <c r="I7407" i="36"/>
  <c r="H7407" i="36"/>
  <c r="I7406" i="36"/>
  <c r="H7406" i="36"/>
  <c r="I7405" i="36"/>
  <c r="H7405" i="36"/>
  <c r="I7404" i="36"/>
  <c r="H7404" i="36"/>
  <c r="I7403" i="36"/>
  <c r="H7403" i="36"/>
  <c r="I7402" i="36"/>
  <c r="H7402" i="36"/>
  <c r="I7401" i="36"/>
  <c r="H7401" i="36"/>
  <c r="I7400" i="36"/>
  <c r="H7400" i="36"/>
  <c r="I7399" i="36"/>
  <c r="H7399" i="36"/>
  <c r="I7398" i="36"/>
  <c r="H7398" i="36"/>
  <c r="I7397" i="36"/>
  <c r="H7397" i="36"/>
  <c r="I7396" i="36"/>
  <c r="H7396" i="36"/>
  <c r="I7395" i="36"/>
  <c r="H7395" i="36"/>
  <c r="I7394" i="36"/>
  <c r="H7394" i="36"/>
  <c r="I7393" i="36"/>
  <c r="H7393" i="36"/>
  <c r="I7392" i="36"/>
  <c r="H7392" i="36"/>
  <c r="I7391" i="36"/>
  <c r="H7391" i="36"/>
  <c r="I7390" i="36"/>
  <c r="H7390" i="36"/>
  <c r="I7389" i="36"/>
  <c r="H7389" i="36"/>
  <c r="I7388" i="36"/>
  <c r="H7388" i="36"/>
  <c r="I7387" i="36"/>
  <c r="H7387" i="36"/>
  <c r="I7386" i="36"/>
  <c r="H7386" i="36"/>
  <c r="I7385" i="36"/>
  <c r="H7385" i="36"/>
  <c r="I7384" i="36"/>
  <c r="H7384" i="36"/>
  <c r="I7383" i="36"/>
  <c r="H7383" i="36"/>
  <c r="I7382" i="36"/>
  <c r="H7382" i="36"/>
  <c r="I7381" i="36"/>
  <c r="H7381" i="36"/>
  <c r="I7380" i="36"/>
  <c r="H7380" i="36"/>
  <c r="I7379" i="36"/>
  <c r="H7379" i="36"/>
  <c r="I7378" i="36"/>
  <c r="H7378" i="36"/>
  <c r="I7377" i="36"/>
  <c r="H7377" i="36"/>
  <c r="I7376" i="36"/>
  <c r="H7376" i="36"/>
  <c r="I7375" i="36"/>
  <c r="H7375" i="36"/>
  <c r="I7374" i="36"/>
  <c r="H7374" i="36"/>
  <c r="I7373" i="36"/>
  <c r="H7373" i="36"/>
  <c r="I7372" i="36"/>
  <c r="H7372" i="36"/>
  <c r="I7371" i="36"/>
  <c r="H7371" i="36"/>
  <c r="I7370" i="36"/>
  <c r="H7370" i="36"/>
  <c r="I7369" i="36"/>
  <c r="H7369" i="36"/>
  <c r="I7368" i="36"/>
  <c r="H7368" i="36"/>
  <c r="I7367" i="36"/>
  <c r="H7367" i="36"/>
  <c r="I7366" i="36"/>
  <c r="H7366" i="36"/>
  <c r="I7365" i="36"/>
  <c r="H7365" i="36"/>
  <c r="I7364" i="36"/>
  <c r="H7364" i="36"/>
  <c r="I7363" i="36"/>
  <c r="H7363" i="36"/>
  <c r="I7362" i="36"/>
  <c r="H7362" i="36"/>
  <c r="I7361" i="36"/>
  <c r="H7361" i="36"/>
  <c r="I7360" i="36"/>
  <c r="H7360" i="36"/>
  <c r="I7359" i="36"/>
  <c r="H7359" i="36"/>
  <c r="I7358" i="36"/>
  <c r="H7358" i="36"/>
  <c r="I7357" i="36"/>
  <c r="H7357" i="36"/>
  <c r="I7356" i="36"/>
  <c r="H7356" i="36"/>
  <c r="I7355" i="36"/>
  <c r="H7355" i="36"/>
  <c r="I7354" i="36"/>
  <c r="H7354" i="36"/>
  <c r="I7353" i="36"/>
  <c r="H7353" i="36"/>
  <c r="I7352" i="36"/>
  <c r="H7352" i="36"/>
  <c r="I7351" i="36"/>
  <c r="H7351" i="36"/>
  <c r="I7350" i="36"/>
  <c r="H7350" i="36"/>
  <c r="I7349" i="36"/>
  <c r="H7349" i="36"/>
  <c r="I7348" i="36"/>
  <c r="H7348" i="36"/>
  <c r="I7347" i="36"/>
  <c r="H7347" i="36"/>
  <c r="I7346" i="36"/>
  <c r="H7346" i="36"/>
  <c r="I7345" i="36"/>
  <c r="H7345" i="36"/>
  <c r="I7344" i="36"/>
  <c r="H7344" i="36"/>
  <c r="I7343" i="36"/>
  <c r="H7343" i="36"/>
  <c r="I7342" i="36"/>
  <c r="H7342" i="36"/>
  <c r="I7341" i="36"/>
  <c r="H7341" i="36"/>
  <c r="I7340" i="36"/>
  <c r="H7340" i="36"/>
  <c r="I7339" i="36"/>
  <c r="H7339" i="36"/>
  <c r="I7338" i="36"/>
  <c r="H7338" i="36"/>
  <c r="I7337" i="36"/>
  <c r="H7337" i="36"/>
  <c r="I7336" i="36"/>
  <c r="H7336" i="36"/>
  <c r="I7335" i="36"/>
  <c r="H7335" i="36"/>
  <c r="I7334" i="36"/>
  <c r="H7334" i="36"/>
  <c r="I7333" i="36"/>
  <c r="H7333" i="36"/>
  <c r="I7332" i="36"/>
  <c r="H7332" i="36"/>
  <c r="I7331" i="36"/>
  <c r="H7331" i="36"/>
  <c r="I7330" i="36"/>
  <c r="H7330" i="36"/>
  <c r="I7329" i="36"/>
  <c r="H7329" i="36"/>
  <c r="I7328" i="36"/>
  <c r="H7328" i="36"/>
  <c r="I7327" i="36"/>
  <c r="H7327" i="36"/>
  <c r="I7326" i="36"/>
  <c r="H7326" i="36"/>
  <c r="I7325" i="36"/>
  <c r="H7325" i="36"/>
  <c r="I7324" i="36"/>
  <c r="H7324" i="36"/>
  <c r="I7323" i="36"/>
  <c r="H7323" i="36"/>
  <c r="I7322" i="36"/>
  <c r="H7322" i="36"/>
  <c r="I7321" i="36"/>
  <c r="H7321" i="36"/>
  <c r="I7320" i="36"/>
  <c r="H7320" i="36"/>
  <c r="I7319" i="36"/>
  <c r="H7319" i="36"/>
  <c r="I7318" i="36"/>
  <c r="H7318" i="36"/>
  <c r="I7317" i="36"/>
  <c r="H7317" i="36"/>
  <c r="I7316" i="36"/>
  <c r="H7316" i="36"/>
  <c r="I7315" i="36"/>
  <c r="H7315" i="36"/>
  <c r="I7314" i="36"/>
  <c r="H7314" i="36"/>
  <c r="I7313" i="36"/>
  <c r="H7313" i="36"/>
  <c r="I7312" i="36"/>
  <c r="H7312" i="36"/>
  <c r="I7311" i="36"/>
  <c r="H7311" i="36"/>
  <c r="I7310" i="36"/>
  <c r="H7310" i="36"/>
  <c r="I7309" i="36"/>
  <c r="H7309" i="36"/>
  <c r="I7308" i="36"/>
  <c r="H7308" i="36"/>
  <c r="I7307" i="36"/>
  <c r="H7307" i="36"/>
  <c r="I7306" i="36"/>
  <c r="H7306" i="36"/>
  <c r="I7305" i="36"/>
  <c r="H7305" i="36"/>
  <c r="I7304" i="36"/>
  <c r="H7304" i="36"/>
  <c r="I7303" i="36"/>
  <c r="H7303" i="36"/>
  <c r="I7302" i="36"/>
  <c r="H7302" i="36"/>
  <c r="I7301" i="36"/>
  <c r="H7301" i="36"/>
  <c r="I7300" i="36"/>
  <c r="H7300" i="36"/>
  <c r="I7299" i="36"/>
  <c r="H7299" i="36"/>
  <c r="I7298" i="36"/>
  <c r="H7298" i="36"/>
  <c r="I7297" i="36"/>
  <c r="H7297" i="36"/>
  <c r="I7296" i="36"/>
  <c r="H7296" i="36"/>
  <c r="I7295" i="36"/>
  <c r="H7295" i="36"/>
  <c r="I7294" i="36"/>
  <c r="H7294" i="36"/>
  <c r="I7293" i="36"/>
  <c r="H7293" i="36"/>
  <c r="I7292" i="36"/>
  <c r="H7292" i="36"/>
  <c r="I7291" i="36"/>
  <c r="H7291" i="36"/>
  <c r="I7290" i="36"/>
  <c r="H7290" i="36"/>
  <c r="I7289" i="36"/>
  <c r="H7289" i="36"/>
  <c r="I7288" i="36"/>
  <c r="H7288" i="36"/>
  <c r="I7287" i="36"/>
  <c r="H7287" i="36"/>
  <c r="I7286" i="36"/>
  <c r="H7286" i="36"/>
  <c r="I7285" i="36"/>
  <c r="H7285" i="36"/>
  <c r="I7284" i="36"/>
  <c r="H7284" i="36"/>
  <c r="I7283" i="36"/>
  <c r="H7283" i="36"/>
  <c r="I7282" i="36"/>
  <c r="H7282" i="36"/>
  <c r="I7281" i="36"/>
  <c r="H7281" i="36"/>
  <c r="I7280" i="36"/>
  <c r="H7280" i="36"/>
  <c r="I7279" i="36"/>
  <c r="H7279" i="36"/>
  <c r="I7278" i="36"/>
  <c r="H7278" i="36"/>
  <c r="I7277" i="36"/>
  <c r="H7277" i="36"/>
  <c r="I7276" i="36"/>
  <c r="H7276" i="36"/>
  <c r="I7275" i="36"/>
  <c r="H7275" i="36"/>
  <c r="I7274" i="36"/>
  <c r="H7274" i="36"/>
  <c r="I7273" i="36"/>
  <c r="H7273" i="36"/>
  <c r="I7272" i="36"/>
  <c r="H7272" i="36"/>
  <c r="I7271" i="36"/>
  <c r="H7271" i="36"/>
  <c r="I7270" i="36"/>
  <c r="H7270" i="36"/>
  <c r="I7269" i="36"/>
  <c r="H7269" i="36"/>
  <c r="I7268" i="36"/>
  <c r="H7268" i="36"/>
  <c r="I7267" i="36"/>
  <c r="H7267" i="36"/>
  <c r="I7266" i="36"/>
  <c r="H7266" i="36"/>
  <c r="I7265" i="36"/>
  <c r="H7265" i="36"/>
  <c r="I7264" i="36"/>
  <c r="H7264" i="36"/>
  <c r="I7263" i="36"/>
  <c r="H7263" i="36"/>
  <c r="I7262" i="36"/>
  <c r="H7262" i="36"/>
  <c r="I7261" i="36"/>
  <c r="H7261" i="36"/>
  <c r="I7260" i="36"/>
  <c r="H7260" i="36"/>
  <c r="I7259" i="36"/>
  <c r="H7259" i="36"/>
  <c r="I7258" i="36"/>
  <c r="H7258" i="36"/>
  <c r="I7257" i="36"/>
  <c r="H7257" i="36"/>
  <c r="I7256" i="36"/>
  <c r="H7256" i="36"/>
  <c r="I7255" i="36"/>
  <c r="H7255" i="36"/>
  <c r="I7254" i="36"/>
  <c r="H7254" i="36"/>
  <c r="I7253" i="36"/>
  <c r="H7253" i="36"/>
  <c r="I7252" i="36"/>
  <c r="H7252" i="36"/>
  <c r="I7251" i="36"/>
  <c r="H7251" i="36"/>
  <c r="I7250" i="36"/>
  <c r="H7250" i="36"/>
  <c r="I7249" i="36"/>
  <c r="H7249" i="36"/>
  <c r="I7248" i="36"/>
  <c r="H7248" i="36"/>
  <c r="I7247" i="36"/>
  <c r="H7247" i="36"/>
  <c r="I7246" i="36"/>
  <c r="H7246" i="36"/>
  <c r="I7245" i="36"/>
  <c r="H7245" i="36"/>
  <c r="I7244" i="36"/>
  <c r="H7244" i="36"/>
  <c r="I7243" i="36"/>
  <c r="H7243" i="36"/>
  <c r="I7242" i="36"/>
  <c r="H7242" i="36"/>
  <c r="I7241" i="36"/>
  <c r="H7241" i="36"/>
  <c r="I7240" i="36"/>
  <c r="H7240" i="36"/>
  <c r="I7239" i="36"/>
  <c r="H7239" i="36"/>
  <c r="I7238" i="36"/>
  <c r="H7238" i="36"/>
  <c r="I7237" i="36"/>
  <c r="H7237" i="36"/>
  <c r="I7236" i="36"/>
  <c r="H7236" i="36"/>
  <c r="I7235" i="36"/>
  <c r="H7235" i="36"/>
  <c r="I7234" i="36"/>
  <c r="H7234" i="36"/>
  <c r="I7233" i="36"/>
  <c r="H7233" i="36"/>
  <c r="I7232" i="36"/>
  <c r="H7232" i="36"/>
  <c r="I7231" i="36"/>
  <c r="H7231" i="36"/>
  <c r="I7230" i="36"/>
  <c r="H7230" i="36"/>
  <c r="I7229" i="36"/>
  <c r="H7229" i="36"/>
  <c r="I7228" i="36"/>
  <c r="H7228" i="36"/>
  <c r="I7227" i="36"/>
  <c r="H7227" i="36"/>
  <c r="I7226" i="36"/>
  <c r="H7226" i="36"/>
  <c r="I7225" i="36"/>
  <c r="H7225" i="36"/>
  <c r="I7224" i="36"/>
  <c r="H7224" i="36"/>
  <c r="I7223" i="36"/>
  <c r="H7223" i="36"/>
  <c r="I7222" i="36"/>
  <c r="H7222" i="36"/>
  <c r="I7221" i="36"/>
  <c r="H7221" i="36"/>
  <c r="I7220" i="36"/>
  <c r="H7220" i="36"/>
  <c r="I7219" i="36"/>
  <c r="H7219" i="36"/>
  <c r="I7218" i="36"/>
  <c r="H7218" i="36"/>
  <c r="I7217" i="36"/>
  <c r="H7217" i="36"/>
  <c r="I7216" i="36"/>
  <c r="H7216" i="36"/>
  <c r="I7215" i="36"/>
  <c r="H7215" i="36"/>
  <c r="I7214" i="36"/>
  <c r="H7214" i="36"/>
  <c r="I7213" i="36"/>
  <c r="H7213" i="36"/>
  <c r="I7212" i="36"/>
  <c r="H7212" i="36"/>
  <c r="I7211" i="36"/>
  <c r="H7211" i="36"/>
  <c r="I7210" i="36"/>
  <c r="H7210" i="36"/>
  <c r="I7209" i="36"/>
  <c r="H7209" i="36"/>
  <c r="I7208" i="36"/>
  <c r="H7208" i="36"/>
  <c r="I7207" i="36"/>
  <c r="H7207" i="36"/>
  <c r="I7206" i="36"/>
  <c r="H7206" i="36"/>
  <c r="I7205" i="36"/>
  <c r="H7205" i="36"/>
  <c r="I7204" i="36"/>
  <c r="H7204" i="36"/>
  <c r="I7203" i="36"/>
  <c r="H7203" i="36"/>
  <c r="I7202" i="36"/>
  <c r="H7202" i="36"/>
  <c r="I7201" i="36"/>
  <c r="H7201" i="36"/>
  <c r="I7200" i="36"/>
  <c r="H7200" i="36"/>
  <c r="I7199" i="36"/>
  <c r="H7199" i="36"/>
  <c r="I7198" i="36"/>
  <c r="H7198" i="36"/>
  <c r="I7197" i="36"/>
  <c r="H7197" i="36"/>
  <c r="I7196" i="36"/>
  <c r="H7196" i="36"/>
  <c r="I7195" i="36"/>
  <c r="H7195" i="36"/>
  <c r="I7194" i="36"/>
  <c r="H7194" i="36"/>
  <c r="I7193" i="36"/>
  <c r="H7193" i="36"/>
  <c r="I7192" i="36"/>
  <c r="H7192" i="36"/>
  <c r="I7191" i="36"/>
  <c r="H7191" i="36"/>
  <c r="I7190" i="36"/>
  <c r="H7190" i="36"/>
  <c r="I7189" i="36"/>
  <c r="H7189" i="36"/>
  <c r="I7188" i="36"/>
  <c r="H7188" i="36"/>
  <c r="I7187" i="36"/>
  <c r="H7187" i="36"/>
  <c r="I7186" i="36"/>
  <c r="H7186" i="36"/>
  <c r="I7185" i="36"/>
  <c r="H7185" i="36"/>
  <c r="I7184" i="36"/>
  <c r="H7184" i="36"/>
  <c r="I7183" i="36"/>
  <c r="H7183" i="36"/>
  <c r="I7182" i="36"/>
  <c r="H7182" i="36"/>
  <c r="I7181" i="36"/>
  <c r="H7181" i="36"/>
  <c r="I7180" i="36"/>
  <c r="H7180" i="36"/>
  <c r="I7179" i="36"/>
  <c r="H7179" i="36"/>
  <c r="I7178" i="36"/>
  <c r="H7178" i="36"/>
  <c r="I7177" i="36"/>
  <c r="H7177" i="36"/>
  <c r="I7176" i="36"/>
  <c r="H7176" i="36"/>
  <c r="I7175" i="36"/>
  <c r="H7175" i="36"/>
  <c r="I7174" i="36"/>
  <c r="H7174" i="36"/>
  <c r="I7173" i="36"/>
  <c r="H7173" i="36"/>
  <c r="I7172" i="36"/>
  <c r="H7172" i="36"/>
  <c r="I7171" i="36"/>
  <c r="H7171" i="36"/>
  <c r="I7170" i="36"/>
  <c r="H7170" i="36"/>
  <c r="I7169" i="36"/>
  <c r="H7169" i="36"/>
  <c r="I7168" i="36"/>
  <c r="H7168" i="36"/>
  <c r="I7167" i="36"/>
  <c r="H7167" i="36"/>
  <c r="I7166" i="36"/>
  <c r="H7166" i="36"/>
  <c r="I7165" i="36"/>
  <c r="H7165" i="36"/>
  <c r="I7164" i="36"/>
  <c r="H7164" i="36"/>
  <c r="I7163" i="36"/>
  <c r="H7163" i="36"/>
  <c r="I7162" i="36"/>
  <c r="H7162" i="36"/>
  <c r="I7161" i="36"/>
  <c r="H7161" i="36"/>
  <c r="I7160" i="36"/>
  <c r="H7160" i="36"/>
  <c r="I7159" i="36"/>
  <c r="H7159" i="36"/>
  <c r="I7158" i="36"/>
  <c r="H7158" i="36"/>
  <c r="I7157" i="36"/>
  <c r="H7157" i="36"/>
  <c r="I7156" i="36"/>
  <c r="H7156" i="36"/>
  <c r="I7155" i="36"/>
  <c r="H7155" i="36"/>
  <c r="I7154" i="36"/>
  <c r="H7154" i="36"/>
  <c r="I7153" i="36"/>
  <c r="H7153" i="36"/>
  <c r="I7152" i="36"/>
  <c r="H7152" i="36"/>
  <c r="I7151" i="36"/>
  <c r="H7151" i="36"/>
  <c r="I7150" i="36"/>
  <c r="H7150" i="36"/>
  <c r="I7149" i="36"/>
  <c r="H7149" i="36"/>
  <c r="I7148" i="36"/>
  <c r="H7148" i="36"/>
  <c r="I7147" i="36"/>
  <c r="H7147" i="36"/>
  <c r="I7146" i="36"/>
  <c r="H7146" i="36"/>
  <c r="I7145" i="36"/>
  <c r="H7145" i="36"/>
  <c r="I7144" i="36"/>
  <c r="H7144" i="36"/>
  <c r="I7143" i="36"/>
  <c r="H7143" i="36"/>
  <c r="I7142" i="36"/>
  <c r="H7142" i="36"/>
  <c r="I7141" i="36"/>
  <c r="H7141" i="36"/>
  <c r="I7140" i="36"/>
  <c r="H7140" i="36"/>
  <c r="I7139" i="36"/>
  <c r="H7139" i="36"/>
  <c r="I7138" i="36"/>
  <c r="H7138" i="36"/>
  <c r="I7137" i="36"/>
  <c r="H7137" i="36"/>
  <c r="I7136" i="36"/>
  <c r="H7136" i="36"/>
  <c r="I7135" i="36"/>
  <c r="H7135" i="36"/>
  <c r="I7134" i="36"/>
  <c r="H7134" i="36"/>
  <c r="I7133" i="36"/>
  <c r="H7133" i="36"/>
  <c r="I7132" i="36"/>
  <c r="H7132" i="36"/>
  <c r="I7131" i="36"/>
  <c r="H7131" i="36"/>
  <c r="I7130" i="36"/>
  <c r="H7130" i="36"/>
  <c r="I7129" i="36"/>
  <c r="H7129" i="36"/>
  <c r="I7128" i="36"/>
  <c r="H7128" i="36"/>
  <c r="I7127" i="36"/>
  <c r="H7127" i="36"/>
  <c r="I7126" i="36"/>
  <c r="H7126" i="36"/>
  <c r="I7125" i="36"/>
  <c r="H7125" i="36"/>
  <c r="I7124" i="36"/>
  <c r="H7124" i="36"/>
  <c r="I7123" i="36"/>
  <c r="H7123" i="36"/>
  <c r="I7122" i="36"/>
  <c r="H7122" i="36"/>
  <c r="I7121" i="36"/>
  <c r="H7121" i="36"/>
  <c r="I7120" i="36"/>
  <c r="H7120" i="36"/>
  <c r="I7119" i="36"/>
  <c r="H7119" i="36"/>
  <c r="I7118" i="36"/>
  <c r="H7118" i="36"/>
  <c r="I7117" i="36"/>
  <c r="H7117" i="36"/>
  <c r="I7116" i="36"/>
  <c r="H7116" i="36"/>
  <c r="I7115" i="36"/>
  <c r="H7115" i="36"/>
  <c r="I7114" i="36"/>
  <c r="H7114" i="36"/>
  <c r="I7113" i="36"/>
  <c r="H7113" i="36"/>
  <c r="I7112" i="36"/>
  <c r="H7112" i="36"/>
  <c r="I7111" i="36"/>
  <c r="H7111" i="36"/>
  <c r="I7110" i="36"/>
  <c r="H7110" i="36"/>
  <c r="I7109" i="36"/>
  <c r="H7109" i="36"/>
  <c r="I7108" i="36"/>
  <c r="H7108" i="36"/>
  <c r="I7107" i="36"/>
  <c r="H7107" i="36"/>
  <c r="I7106" i="36"/>
  <c r="H7106" i="36"/>
  <c r="I7105" i="36"/>
  <c r="H7105" i="36"/>
  <c r="I7104" i="36"/>
  <c r="H7104" i="36"/>
  <c r="I7103" i="36"/>
  <c r="H7103" i="36"/>
  <c r="I7102" i="36"/>
  <c r="H7102" i="36"/>
  <c r="I7101" i="36"/>
  <c r="H7101" i="36"/>
  <c r="I7100" i="36"/>
  <c r="H7100" i="36"/>
  <c r="I7099" i="36"/>
  <c r="H7099" i="36"/>
  <c r="I7098" i="36"/>
  <c r="H7098" i="36"/>
  <c r="I7097" i="36"/>
  <c r="H7097" i="36"/>
  <c r="I7096" i="36"/>
  <c r="H7096" i="36"/>
  <c r="I7095" i="36"/>
  <c r="H7095" i="36"/>
  <c r="I7094" i="36"/>
  <c r="H7094" i="36"/>
  <c r="I7093" i="36"/>
  <c r="H7093" i="36"/>
  <c r="I7092" i="36"/>
  <c r="H7092" i="36"/>
  <c r="I7091" i="36"/>
  <c r="H7091" i="36"/>
  <c r="I7090" i="36"/>
  <c r="H7090" i="36"/>
  <c r="I7089" i="36"/>
  <c r="H7089" i="36"/>
  <c r="I7088" i="36"/>
  <c r="H7088" i="36"/>
  <c r="I7087" i="36"/>
  <c r="H7087" i="36"/>
  <c r="I7086" i="36"/>
  <c r="H7086" i="36"/>
  <c r="I7085" i="36"/>
  <c r="H7085" i="36"/>
  <c r="I7084" i="36"/>
  <c r="H7084" i="36"/>
  <c r="I7083" i="36"/>
  <c r="H7083" i="36"/>
  <c r="I7082" i="36"/>
  <c r="H7082" i="36"/>
  <c r="I7081" i="36"/>
  <c r="H7081" i="36"/>
  <c r="I7080" i="36"/>
  <c r="H7080" i="36"/>
  <c r="I7079" i="36"/>
  <c r="H7079" i="36"/>
  <c r="I7078" i="36"/>
  <c r="H7078" i="36"/>
  <c r="I7077" i="36"/>
  <c r="H7077" i="36"/>
  <c r="I7076" i="36"/>
  <c r="H7076" i="36"/>
  <c r="I7075" i="36"/>
  <c r="H7075" i="36"/>
  <c r="I7074" i="36"/>
  <c r="H7074" i="36"/>
  <c r="I7073" i="36"/>
  <c r="H7073" i="36"/>
  <c r="I7072" i="36"/>
  <c r="H7072" i="36"/>
  <c r="I7071" i="36"/>
  <c r="H7071" i="36"/>
  <c r="I7070" i="36"/>
  <c r="H7070" i="36"/>
  <c r="I7069" i="36"/>
  <c r="H7069" i="36"/>
  <c r="I7068" i="36"/>
  <c r="H7068" i="36"/>
  <c r="I7067" i="36"/>
  <c r="H7067" i="36"/>
  <c r="I7066" i="36"/>
  <c r="H7066" i="36"/>
  <c r="I7065" i="36"/>
  <c r="H7065" i="36"/>
  <c r="I7064" i="36"/>
  <c r="H7064" i="36"/>
  <c r="I7063" i="36"/>
  <c r="H7063" i="36"/>
  <c r="I7062" i="36"/>
  <c r="H7062" i="36"/>
  <c r="I7061" i="36"/>
  <c r="H7061" i="36"/>
  <c r="I7060" i="36"/>
  <c r="H7060" i="36"/>
  <c r="I7059" i="36"/>
  <c r="H7059" i="36"/>
  <c r="I7058" i="36"/>
  <c r="H7058" i="36"/>
  <c r="I7057" i="36"/>
  <c r="H7057" i="36"/>
  <c r="I7056" i="36"/>
  <c r="H7056" i="36"/>
  <c r="I7055" i="36"/>
  <c r="H7055" i="36"/>
  <c r="I7054" i="36"/>
  <c r="H7054" i="36"/>
  <c r="I7053" i="36"/>
  <c r="H7053" i="36"/>
  <c r="I7052" i="36"/>
  <c r="H7052" i="36"/>
  <c r="I7051" i="36"/>
  <c r="H7051" i="36"/>
  <c r="I7050" i="36"/>
  <c r="H7050" i="36"/>
  <c r="I7049" i="36"/>
  <c r="H7049" i="36"/>
  <c r="I7048" i="36"/>
  <c r="H7048" i="36"/>
  <c r="I7047" i="36"/>
  <c r="H7047" i="36"/>
  <c r="I7046" i="36"/>
  <c r="H7046" i="36"/>
  <c r="I7045" i="36"/>
  <c r="H7045" i="36"/>
  <c r="I7044" i="36"/>
  <c r="H7044" i="36"/>
  <c r="I7043" i="36"/>
  <c r="H7043" i="36"/>
  <c r="I7042" i="36"/>
  <c r="H7042" i="36"/>
  <c r="I7041" i="36"/>
  <c r="H7041" i="36"/>
  <c r="I7040" i="36"/>
  <c r="H7040" i="36"/>
  <c r="I7039" i="36"/>
  <c r="H7039" i="36"/>
  <c r="I7038" i="36"/>
  <c r="H7038" i="36"/>
  <c r="I7037" i="36"/>
  <c r="H7037" i="36"/>
  <c r="I7036" i="36"/>
  <c r="H7036" i="36"/>
  <c r="I7035" i="36"/>
  <c r="H7035" i="36"/>
  <c r="I7034" i="36"/>
  <c r="H7034" i="36"/>
  <c r="I7033" i="36"/>
  <c r="H7033" i="36"/>
  <c r="I7032" i="36"/>
  <c r="H7032" i="36"/>
  <c r="I7031" i="36"/>
  <c r="H7031" i="36"/>
  <c r="I7030" i="36"/>
  <c r="H7030" i="36"/>
  <c r="I7029" i="36"/>
  <c r="H7029" i="36"/>
  <c r="I7028" i="36"/>
  <c r="H7028" i="36"/>
  <c r="I7027" i="36"/>
  <c r="H7027" i="36"/>
  <c r="I7026" i="36"/>
  <c r="H7026" i="36"/>
  <c r="I7025" i="36"/>
  <c r="H7025" i="36"/>
  <c r="I7024" i="36"/>
  <c r="H7024" i="36"/>
  <c r="I7023" i="36"/>
  <c r="H7023" i="36"/>
  <c r="I7022" i="36"/>
  <c r="H7022" i="36"/>
  <c r="I7021" i="36"/>
  <c r="H7021" i="36"/>
  <c r="I7020" i="36"/>
  <c r="H7020" i="36"/>
  <c r="I7019" i="36"/>
  <c r="H7019" i="36"/>
  <c r="I7018" i="36"/>
  <c r="H7018" i="36"/>
  <c r="I7017" i="36"/>
  <c r="H7017" i="36"/>
  <c r="I7016" i="36"/>
  <c r="H7016" i="36"/>
  <c r="I7015" i="36"/>
  <c r="H7015" i="36"/>
  <c r="I7014" i="36"/>
  <c r="H7014" i="36"/>
  <c r="I7013" i="36"/>
  <c r="H7013" i="36"/>
  <c r="I7012" i="36"/>
  <c r="H7012" i="36"/>
  <c r="I7011" i="36"/>
  <c r="H7011" i="36"/>
  <c r="I7010" i="36"/>
  <c r="H7010" i="36"/>
  <c r="I7009" i="36"/>
  <c r="H7009" i="36"/>
  <c r="I7008" i="36"/>
  <c r="H7008" i="36"/>
  <c r="I7007" i="36"/>
  <c r="H7007" i="36"/>
  <c r="I7006" i="36"/>
  <c r="H7006" i="36"/>
  <c r="I7005" i="36"/>
  <c r="H7005" i="36"/>
  <c r="I7004" i="36"/>
  <c r="H7004" i="36"/>
  <c r="I7003" i="36"/>
  <c r="H7003" i="36"/>
  <c r="I7002" i="36"/>
  <c r="H7002" i="36"/>
  <c r="I7001" i="36"/>
  <c r="H7001" i="36"/>
  <c r="I7000" i="36"/>
  <c r="H7000" i="36"/>
  <c r="I6999" i="36"/>
  <c r="H6999" i="36"/>
  <c r="I6998" i="36"/>
  <c r="H6998" i="36"/>
  <c r="I6997" i="36"/>
  <c r="H6997" i="36"/>
  <c r="I6996" i="36"/>
  <c r="H6996" i="36"/>
  <c r="I6995" i="36"/>
  <c r="H6995" i="36"/>
  <c r="I6994" i="36"/>
  <c r="H6994" i="36"/>
  <c r="I6993" i="36"/>
  <c r="H6993" i="36"/>
  <c r="I6992" i="36"/>
  <c r="H6992" i="36"/>
  <c r="I6991" i="36"/>
  <c r="H6991" i="36"/>
  <c r="I6990" i="36"/>
  <c r="H6990" i="36"/>
  <c r="I6989" i="36"/>
  <c r="H6989" i="36"/>
  <c r="I6988" i="36"/>
  <c r="H6988" i="36"/>
  <c r="I6987" i="36"/>
  <c r="H6987" i="36"/>
  <c r="I6986" i="36"/>
  <c r="H6986" i="36"/>
  <c r="I6985" i="36"/>
  <c r="H6985" i="36"/>
  <c r="I6984" i="36"/>
  <c r="H6984" i="36"/>
  <c r="I6983" i="36"/>
  <c r="H6983" i="36"/>
  <c r="I6982" i="36"/>
  <c r="H6982" i="36"/>
  <c r="I6981" i="36"/>
  <c r="H6981" i="36"/>
  <c r="I6980" i="36"/>
  <c r="H6980" i="36"/>
  <c r="I6979" i="36"/>
  <c r="H6979" i="36"/>
  <c r="I6978" i="36"/>
  <c r="H6978" i="36"/>
  <c r="I6977" i="36"/>
  <c r="H6977" i="36"/>
  <c r="I6976" i="36"/>
  <c r="H6976" i="36"/>
  <c r="I6975" i="36"/>
  <c r="H6975" i="36"/>
  <c r="I6974" i="36"/>
  <c r="H6974" i="36"/>
  <c r="I6973" i="36"/>
  <c r="H6973" i="36"/>
  <c r="I6972" i="36"/>
  <c r="H6972" i="36"/>
  <c r="I6971" i="36"/>
  <c r="H6971" i="36"/>
  <c r="I6970" i="36"/>
  <c r="H6970" i="36"/>
  <c r="I6969" i="36"/>
  <c r="H6969" i="36"/>
  <c r="I6968" i="36"/>
  <c r="H6968" i="36"/>
  <c r="I6967" i="36"/>
  <c r="H6967" i="36"/>
  <c r="I6966" i="36"/>
  <c r="H6966" i="36"/>
  <c r="I6965" i="36"/>
  <c r="H6965" i="36"/>
  <c r="I6964" i="36"/>
  <c r="H6964" i="36"/>
  <c r="I6963" i="36"/>
  <c r="H6963" i="36"/>
  <c r="I6962" i="36"/>
  <c r="H6962" i="36"/>
  <c r="I6961" i="36"/>
  <c r="H6961" i="36"/>
  <c r="I6960" i="36"/>
  <c r="H6960" i="36"/>
  <c r="I6959" i="36"/>
  <c r="H6959" i="36"/>
  <c r="I6958" i="36"/>
  <c r="H6958" i="36"/>
  <c r="I6957" i="36"/>
  <c r="H6957" i="36"/>
  <c r="I6956" i="36"/>
  <c r="H6956" i="36"/>
  <c r="I6955" i="36"/>
  <c r="H6955" i="36"/>
  <c r="I6954" i="36"/>
  <c r="H6954" i="36"/>
  <c r="I6953" i="36"/>
  <c r="H6953" i="36"/>
  <c r="I6952" i="36"/>
  <c r="H6952" i="36"/>
  <c r="I6951" i="36"/>
  <c r="H6951" i="36"/>
  <c r="I6950" i="36"/>
  <c r="H6950" i="36"/>
  <c r="I6949" i="36"/>
  <c r="H6949" i="36"/>
  <c r="I6948" i="36"/>
  <c r="H6948" i="36"/>
  <c r="I6947" i="36"/>
  <c r="H6947" i="36"/>
  <c r="I6946" i="36"/>
  <c r="H6946" i="36"/>
  <c r="I6945" i="36"/>
  <c r="H6945" i="36"/>
  <c r="I6944" i="36"/>
  <c r="H6944" i="36"/>
  <c r="I6943" i="36"/>
  <c r="H6943" i="36"/>
  <c r="I6942" i="36"/>
  <c r="H6942" i="36"/>
  <c r="I6941" i="36"/>
  <c r="H6941" i="36"/>
  <c r="I6940" i="36"/>
  <c r="H6940" i="36"/>
  <c r="I6939" i="36"/>
  <c r="H6939" i="36"/>
  <c r="I6938" i="36"/>
  <c r="H6938" i="36"/>
  <c r="I6937" i="36"/>
  <c r="H6937" i="36"/>
  <c r="I6936" i="36"/>
  <c r="H6936" i="36"/>
  <c r="I6935" i="36"/>
  <c r="H6935" i="36"/>
  <c r="I6934" i="36"/>
  <c r="H6934" i="36"/>
  <c r="I6933" i="36"/>
  <c r="H6933" i="36"/>
  <c r="I6932" i="36"/>
  <c r="H6932" i="36"/>
  <c r="I6931" i="36"/>
  <c r="H6931" i="36"/>
  <c r="I6930" i="36"/>
  <c r="H6930" i="36"/>
  <c r="I6929" i="36"/>
  <c r="H6929" i="36"/>
  <c r="I6928" i="36"/>
  <c r="H6928" i="36"/>
  <c r="I6927" i="36"/>
  <c r="H6927" i="36"/>
  <c r="I6926" i="36"/>
  <c r="H6926" i="36"/>
  <c r="I6925" i="36"/>
  <c r="H6925" i="36"/>
  <c r="I6924" i="36"/>
  <c r="H6924" i="36"/>
  <c r="I6923" i="36"/>
  <c r="H6923" i="36"/>
  <c r="I6922" i="36"/>
  <c r="H6922" i="36"/>
  <c r="I6921" i="36"/>
  <c r="H6921" i="36"/>
  <c r="I6920" i="36"/>
  <c r="H6920" i="36"/>
  <c r="I6919" i="36"/>
  <c r="H6919" i="36"/>
  <c r="I6918" i="36"/>
  <c r="H6918" i="36"/>
  <c r="I6917" i="36"/>
  <c r="H6917" i="36"/>
  <c r="I6916" i="36"/>
  <c r="H6916" i="36"/>
  <c r="I6915" i="36"/>
  <c r="H6915" i="36"/>
  <c r="I6914" i="36"/>
  <c r="H6914" i="36"/>
  <c r="I6913" i="36"/>
  <c r="H6913" i="36"/>
  <c r="I6912" i="36"/>
  <c r="H6912" i="36"/>
  <c r="I6911" i="36"/>
  <c r="H6911" i="36"/>
  <c r="I6910" i="36"/>
  <c r="H6910" i="36"/>
  <c r="I6909" i="36"/>
  <c r="H6909" i="36"/>
  <c r="I6908" i="36"/>
  <c r="H6908" i="36"/>
  <c r="I6907" i="36"/>
  <c r="H6907" i="36"/>
  <c r="I6906" i="36"/>
  <c r="H6906" i="36"/>
  <c r="I6905" i="36"/>
  <c r="H6905" i="36"/>
  <c r="I6904" i="36"/>
  <c r="H6904" i="36"/>
  <c r="I6903" i="36"/>
  <c r="H6903" i="36"/>
  <c r="I6902" i="36"/>
  <c r="H6902" i="36"/>
  <c r="I6901" i="36"/>
  <c r="H6901" i="36"/>
  <c r="I6900" i="36"/>
  <c r="H6900" i="36"/>
  <c r="I6899" i="36"/>
  <c r="H6899" i="36"/>
  <c r="I6898" i="36"/>
  <c r="H6898" i="36"/>
  <c r="I6897" i="36"/>
  <c r="H6897" i="36"/>
  <c r="I6896" i="36"/>
  <c r="H6896" i="36"/>
  <c r="I6895" i="36"/>
  <c r="H6895" i="36"/>
  <c r="I6894" i="36"/>
  <c r="H6894" i="36"/>
  <c r="I6893" i="36"/>
  <c r="H6893" i="36"/>
  <c r="I6892" i="36"/>
  <c r="H6892" i="36"/>
  <c r="I6891" i="36"/>
  <c r="H6891" i="36"/>
  <c r="I6890" i="36"/>
  <c r="H6890" i="36"/>
  <c r="I6889" i="36"/>
  <c r="H6889" i="36"/>
  <c r="I6888" i="36"/>
  <c r="H6888" i="36"/>
  <c r="I6887" i="36"/>
  <c r="H6887" i="36"/>
  <c r="I6886" i="36"/>
  <c r="H6886" i="36"/>
  <c r="I6885" i="36"/>
  <c r="H6885" i="36"/>
  <c r="I6884" i="36"/>
  <c r="H6884" i="36"/>
  <c r="I6883" i="36"/>
  <c r="H6883" i="36"/>
  <c r="I6882" i="36"/>
  <c r="H6882" i="36"/>
  <c r="I6881" i="36"/>
  <c r="H6881" i="36"/>
  <c r="I6880" i="36"/>
  <c r="H6880" i="36"/>
  <c r="I6879" i="36"/>
  <c r="H6879" i="36"/>
  <c r="I6878" i="36"/>
  <c r="H6878" i="36"/>
  <c r="I6877" i="36"/>
  <c r="H6877" i="36"/>
  <c r="I6876" i="36"/>
  <c r="H6876" i="36"/>
  <c r="I6875" i="36"/>
  <c r="H6875" i="36"/>
  <c r="I6874" i="36"/>
  <c r="H6874" i="36"/>
  <c r="I6873" i="36"/>
  <c r="H6873" i="36"/>
  <c r="I6872" i="36"/>
  <c r="H6872" i="36"/>
  <c r="I6871" i="36"/>
  <c r="H6871" i="36"/>
  <c r="I6870" i="36"/>
  <c r="H6870" i="36"/>
  <c r="I6869" i="36"/>
  <c r="H6869" i="36"/>
  <c r="I6868" i="36"/>
  <c r="H6868" i="36"/>
  <c r="I6867" i="36"/>
  <c r="H6867" i="36"/>
  <c r="I6866" i="36"/>
  <c r="H6866" i="36"/>
  <c r="I6865" i="36"/>
  <c r="H6865" i="36"/>
  <c r="I6864" i="36"/>
  <c r="H6864" i="36"/>
  <c r="I6863" i="36"/>
  <c r="H6863" i="36"/>
  <c r="I6862" i="36"/>
  <c r="H6862" i="36"/>
  <c r="I6861" i="36"/>
  <c r="H6861" i="36"/>
  <c r="I6860" i="36"/>
  <c r="H6860" i="36"/>
  <c r="I6859" i="36"/>
  <c r="H6859" i="36"/>
  <c r="I6858" i="36"/>
  <c r="H6858" i="36"/>
  <c r="I6857" i="36"/>
  <c r="H6857" i="36"/>
  <c r="I6856" i="36"/>
  <c r="H6856" i="36"/>
  <c r="I6855" i="36"/>
  <c r="H6855" i="36"/>
  <c r="I6854" i="36"/>
  <c r="H6854" i="36"/>
  <c r="I6853" i="36"/>
  <c r="H6853" i="36"/>
  <c r="I6852" i="36"/>
  <c r="H6852" i="36"/>
  <c r="I6851" i="36"/>
  <c r="H6851" i="36"/>
  <c r="I6850" i="36"/>
  <c r="H6850" i="36"/>
  <c r="I6849" i="36"/>
  <c r="H6849" i="36"/>
  <c r="I6848" i="36"/>
  <c r="H6848" i="36"/>
  <c r="I6847" i="36"/>
  <c r="H6847" i="36"/>
  <c r="I6846" i="36"/>
  <c r="H6846" i="36"/>
  <c r="I6845" i="36"/>
  <c r="H6845" i="36"/>
  <c r="I6844" i="36"/>
  <c r="H6844" i="36"/>
  <c r="I6843" i="36"/>
  <c r="H6843" i="36"/>
  <c r="I6842" i="36"/>
  <c r="H6842" i="36"/>
  <c r="I6841" i="36"/>
  <c r="H6841" i="36"/>
  <c r="I6840" i="36"/>
  <c r="H6840" i="36"/>
  <c r="I6839" i="36"/>
  <c r="H6839" i="36"/>
  <c r="I6838" i="36"/>
  <c r="H6838" i="36"/>
  <c r="I6837" i="36"/>
  <c r="H6837" i="36"/>
  <c r="I6836" i="36"/>
  <c r="H6836" i="36"/>
  <c r="I6835" i="36"/>
  <c r="H6835" i="36"/>
  <c r="I6834" i="36"/>
  <c r="H6834" i="36"/>
  <c r="I6833" i="36"/>
  <c r="H6833" i="36"/>
  <c r="I6832" i="36"/>
  <c r="H6832" i="36"/>
  <c r="I6831" i="36"/>
  <c r="H6831" i="36"/>
  <c r="I6830" i="36"/>
  <c r="H6830" i="36"/>
  <c r="I6829" i="36"/>
  <c r="H6829" i="36"/>
  <c r="I6828" i="36"/>
  <c r="H6828" i="36"/>
  <c r="I6827" i="36"/>
  <c r="H6827" i="36"/>
  <c r="I6826" i="36"/>
  <c r="H6826" i="36"/>
  <c r="I6825" i="36"/>
  <c r="H6825" i="36"/>
  <c r="I6824" i="36"/>
  <c r="H6824" i="36"/>
  <c r="I6823" i="36"/>
  <c r="H6823" i="36"/>
  <c r="I6822" i="36"/>
  <c r="H6822" i="36"/>
  <c r="I6821" i="36"/>
  <c r="H6821" i="36"/>
  <c r="I6820" i="36"/>
  <c r="H6820" i="36"/>
  <c r="I6819" i="36"/>
  <c r="H6819" i="36"/>
  <c r="I6818" i="36"/>
  <c r="H6818" i="36"/>
  <c r="I6817" i="36"/>
  <c r="H6817" i="36"/>
  <c r="I6816" i="36"/>
  <c r="H6816" i="36"/>
  <c r="I6815" i="36"/>
  <c r="H6815" i="36"/>
  <c r="I6814" i="36"/>
  <c r="H6814" i="36"/>
  <c r="I6813" i="36"/>
  <c r="H6813" i="36"/>
  <c r="I6812" i="36"/>
  <c r="H6812" i="36"/>
  <c r="I6811" i="36"/>
  <c r="H6811" i="36"/>
  <c r="I6810" i="36"/>
  <c r="H6810" i="36"/>
  <c r="I6809" i="36"/>
  <c r="H6809" i="36"/>
  <c r="I6808" i="36"/>
  <c r="H6808" i="36"/>
  <c r="I6807" i="36"/>
  <c r="H6807" i="36"/>
  <c r="I6806" i="36"/>
  <c r="H6806" i="36"/>
  <c r="I6805" i="36"/>
  <c r="H6805" i="36"/>
  <c r="I6804" i="36"/>
  <c r="H6804" i="36"/>
  <c r="I6803" i="36"/>
  <c r="H6803" i="36"/>
  <c r="I6802" i="36"/>
  <c r="H6802" i="36"/>
  <c r="I6801" i="36"/>
  <c r="H6801" i="36"/>
  <c r="I6800" i="36"/>
  <c r="H6800" i="36"/>
  <c r="I6799" i="36"/>
  <c r="H6799" i="36"/>
  <c r="I6798" i="36"/>
  <c r="H6798" i="36"/>
  <c r="I6797" i="36"/>
  <c r="H6797" i="36"/>
  <c r="I6796" i="36"/>
  <c r="H6796" i="36"/>
  <c r="I6795" i="36"/>
  <c r="H6795" i="36"/>
  <c r="I6794" i="36"/>
  <c r="H6794" i="36"/>
  <c r="I6793" i="36"/>
  <c r="H6793" i="36"/>
  <c r="I6792" i="36"/>
  <c r="H6792" i="36"/>
  <c r="I6791" i="36"/>
  <c r="H6791" i="36"/>
  <c r="I6790" i="36"/>
  <c r="H6790" i="36"/>
  <c r="I6789" i="36"/>
  <c r="H6789" i="36"/>
  <c r="I6788" i="36"/>
  <c r="H6788" i="36"/>
  <c r="I6787" i="36"/>
  <c r="H6787" i="36"/>
  <c r="I6786" i="36"/>
  <c r="H6786" i="36"/>
  <c r="I6785" i="36"/>
  <c r="H6785" i="36"/>
  <c r="I6784" i="36"/>
  <c r="H6784" i="36"/>
  <c r="I6783" i="36"/>
  <c r="H6783" i="36"/>
  <c r="I6782" i="36"/>
  <c r="H6782" i="36"/>
  <c r="I6781" i="36"/>
  <c r="H6781" i="36"/>
  <c r="I6780" i="36"/>
  <c r="H6780" i="36"/>
  <c r="I6779" i="36"/>
  <c r="H6779" i="36"/>
  <c r="I6778" i="36"/>
  <c r="H6778" i="36"/>
  <c r="I6777" i="36"/>
  <c r="H6777" i="36"/>
  <c r="I6776" i="36"/>
  <c r="H6776" i="36"/>
  <c r="I6775" i="36"/>
  <c r="H6775" i="36"/>
  <c r="I6774" i="36"/>
  <c r="H6774" i="36"/>
  <c r="I6773" i="36"/>
  <c r="H6773" i="36"/>
  <c r="I6772" i="36"/>
  <c r="H6772" i="36"/>
  <c r="I6771" i="36"/>
  <c r="H6771" i="36"/>
  <c r="I6770" i="36"/>
  <c r="H6770" i="36"/>
  <c r="I6769" i="36"/>
  <c r="H6769" i="36"/>
  <c r="I6768" i="36"/>
  <c r="H6768" i="36"/>
  <c r="I6767" i="36"/>
  <c r="H6767" i="36"/>
  <c r="I6766" i="36"/>
  <c r="H6766" i="36"/>
  <c r="I6765" i="36"/>
  <c r="H6765" i="36"/>
  <c r="I6764" i="36"/>
  <c r="H6764" i="36"/>
  <c r="I6763" i="36"/>
  <c r="H6763" i="36"/>
  <c r="I6762" i="36"/>
  <c r="H6762" i="36"/>
  <c r="I6761" i="36"/>
  <c r="H6761" i="36"/>
  <c r="I6760" i="36"/>
  <c r="H6760" i="36"/>
  <c r="I6759" i="36"/>
  <c r="H6759" i="36"/>
  <c r="I6758" i="36"/>
  <c r="H6758" i="36"/>
  <c r="I6757" i="36"/>
  <c r="H6757" i="36"/>
  <c r="I6756" i="36"/>
  <c r="H6756" i="36"/>
  <c r="I6755" i="36"/>
  <c r="H6755" i="36"/>
  <c r="I6754" i="36"/>
  <c r="H6754" i="36"/>
  <c r="I6753" i="36"/>
  <c r="H6753" i="36"/>
  <c r="I6752" i="36"/>
  <c r="H6752" i="36"/>
  <c r="I6751" i="36"/>
  <c r="H6751" i="36"/>
  <c r="I6750" i="36"/>
  <c r="H6750" i="36"/>
  <c r="I6749" i="36"/>
  <c r="H6749" i="36"/>
  <c r="I6748" i="36"/>
  <c r="H6748" i="36"/>
  <c r="I6747" i="36"/>
  <c r="H6747" i="36"/>
  <c r="I6746" i="36"/>
  <c r="H6746" i="36"/>
  <c r="I6745" i="36"/>
  <c r="H6745" i="36"/>
  <c r="I6744" i="36"/>
  <c r="H6744" i="36"/>
  <c r="I6743" i="36"/>
  <c r="H6743" i="36"/>
  <c r="I6742" i="36"/>
  <c r="H6742" i="36"/>
  <c r="I6741" i="36"/>
  <c r="H6741" i="36"/>
  <c r="I6740" i="36"/>
  <c r="H6740" i="36"/>
  <c r="I6739" i="36"/>
  <c r="H6739" i="36"/>
  <c r="I6738" i="36"/>
  <c r="H6738" i="36"/>
  <c r="I6737" i="36"/>
  <c r="H6737" i="36"/>
  <c r="I6736" i="36"/>
  <c r="H6736" i="36"/>
  <c r="I6735" i="36"/>
  <c r="H6735" i="36"/>
  <c r="I6734" i="36"/>
  <c r="H6734" i="36"/>
  <c r="I6733" i="36"/>
  <c r="H6733" i="36"/>
  <c r="I6732" i="36"/>
  <c r="H6732" i="36"/>
  <c r="I6731" i="36"/>
  <c r="H6731" i="36"/>
  <c r="I6730" i="36"/>
  <c r="H6730" i="36"/>
  <c r="I6729" i="36"/>
  <c r="H6729" i="36"/>
  <c r="I6728" i="36"/>
  <c r="H6728" i="36"/>
  <c r="I6727" i="36"/>
  <c r="H6727" i="36"/>
  <c r="I6726" i="36"/>
  <c r="H6726" i="36"/>
  <c r="I6725" i="36"/>
  <c r="H6725" i="36"/>
  <c r="I6724" i="36"/>
  <c r="H6724" i="36"/>
  <c r="I6723" i="36"/>
  <c r="H6723" i="36"/>
  <c r="I6722" i="36"/>
  <c r="H6722" i="36"/>
  <c r="I6721" i="36"/>
  <c r="H6721" i="36"/>
  <c r="I6720" i="36"/>
  <c r="H6720" i="36"/>
  <c r="I6719" i="36"/>
  <c r="H6719" i="36"/>
  <c r="I6718" i="36"/>
  <c r="H6718" i="36"/>
  <c r="I6717" i="36"/>
  <c r="H6717" i="36"/>
  <c r="I6716" i="36"/>
  <c r="H6716" i="36"/>
  <c r="I6715" i="36"/>
  <c r="H6715" i="36"/>
  <c r="I6714" i="36"/>
  <c r="H6714" i="36"/>
  <c r="I6713" i="36"/>
  <c r="H6713" i="36"/>
  <c r="I6712" i="36"/>
  <c r="H6712" i="36"/>
  <c r="I6711" i="36"/>
  <c r="H6711" i="36"/>
  <c r="I6710" i="36"/>
  <c r="H6710" i="36"/>
  <c r="I6709" i="36"/>
  <c r="H6709" i="36"/>
  <c r="I6708" i="36"/>
  <c r="H6708" i="36"/>
  <c r="I6707" i="36"/>
  <c r="H6707" i="36"/>
  <c r="I6706" i="36"/>
  <c r="H6706" i="36"/>
  <c r="I6705" i="36"/>
  <c r="H6705" i="36"/>
  <c r="I6704" i="36"/>
  <c r="H6704" i="36"/>
  <c r="I6703" i="36"/>
  <c r="H6703" i="36"/>
  <c r="I6702" i="36"/>
  <c r="H6702" i="36"/>
  <c r="I6701" i="36"/>
  <c r="H6701" i="36"/>
  <c r="I6700" i="36"/>
  <c r="H6700" i="36"/>
  <c r="I6699" i="36"/>
  <c r="H6699" i="36"/>
  <c r="I6698" i="36"/>
  <c r="H6698" i="36"/>
  <c r="I6697" i="36"/>
  <c r="H6697" i="36"/>
  <c r="I6696" i="36"/>
  <c r="H6696" i="36"/>
  <c r="I6695" i="36"/>
  <c r="H6695" i="36"/>
  <c r="I6694" i="36"/>
  <c r="H6694" i="36"/>
  <c r="I6693" i="36"/>
  <c r="H6693" i="36"/>
  <c r="I6692" i="36"/>
  <c r="H6692" i="36"/>
  <c r="I6691" i="36"/>
  <c r="H6691" i="36"/>
  <c r="I6690" i="36"/>
  <c r="H6690" i="36"/>
  <c r="I6689" i="36"/>
  <c r="H6689" i="36"/>
  <c r="I6688" i="36"/>
  <c r="H6688" i="36"/>
  <c r="I6687" i="36"/>
  <c r="H6687" i="36"/>
  <c r="I6686" i="36"/>
  <c r="H6686" i="36"/>
  <c r="I6685" i="36"/>
  <c r="H6685" i="36"/>
  <c r="I6684" i="36"/>
  <c r="H6684" i="36"/>
  <c r="I6683" i="36"/>
  <c r="H6683" i="36"/>
  <c r="I6682" i="36"/>
  <c r="H6682" i="36"/>
  <c r="I6681" i="36"/>
  <c r="H6681" i="36"/>
  <c r="I6680" i="36"/>
  <c r="H6680" i="36"/>
  <c r="I6679" i="36"/>
  <c r="H6679" i="36"/>
  <c r="I6678" i="36"/>
  <c r="H6678" i="36"/>
  <c r="I6677" i="36"/>
  <c r="H6677" i="36"/>
  <c r="I6676" i="36"/>
  <c r="H6676" i="36"/>
  <c r="I6675" i="36"/>
  <c r="H6675" i="36"/>
  <c r="I6674" i="36"/>
  <c r="H6674" i="36"/>
  <c r="I6673" i="36"/>
  <c r="H6673" i="36"/>
  <c r="I6672" i="36"/>
  <c r="H6672" i="36"/>
  <c r="I6671" i="36"/>
  <c r="H6671" i="36"/>
  <c r="I6670" i="36"/>
  <c r="H6670" i="36"/>
  <c r="I6669" i="36"/>
  <c r="H6669" i="36"/>
  <c r="I6668" i="36"/>
  <c r="H6668" i="36"/>
  <c r="I6667" i="36"/>
  <c r="H6667" i="36"/>
  <c r="I6666" i="36"/>
  <c r="H6666" i="36"/>
  <c r="I6665" i="36"/>
  <c r="H6665" i="36"/>
  <c r="I6664" i="36"/>
  <c r="H6664" i="36"/>
  <c r="I6663" i="36"/>
  <c r="H6663" i="36"/>
  <c r="I6662" i="36"/>
  <c r="H6662" i="36"/>
  <c r="I6661" i="36"/>
  <c r="H6661" i="36"/>
  <c r="I6660" i="36"/>
  <c r="H6660" i="36"/>
  <c r="I6659" i="36"/>
  <c r="H6659" i="36"/>
  <c r="I6658" i="36"/>
  <c r="H6658" i="36"/>
  <c r="I6657" i="36"/>
  <c r="H6657" i="36"/>
  <c r="I6656" i="36"/>
  <c r="H6656" i="36"/>
  <c r="I6655" i="36"/>
  <c r="H6655" i="36"/>
  <c r="I6654" i="36"/>
  <c r="H6654" i="36"/>
  <c r="I6653" i="36"/>
  <c r="H6653" i="36"/>
  <c r="I6652" i="36"/>
  <c r="H6652" i="36"/>
  <c r="I6651" i="36"/>
  <c r="H6651" i="36"/>
  <c r="I6650" i="36"/>
  <c r="H6650" i="36"/>
  <c r="I6649" i="36"/>
  <c r="H6649" i="36"/>
  <c r="I6648" i="36"/>
  <c r="H6648" i="36"/>
  <c r="I6647" i="36"/>
  <c r="H6647" i="36"/>
  <c r="I6646" i="36"/>
  <c r="H6646" i="36"/>
  <c r="I6645" i="36"/>
  <c r="H6645" i="36"/>
  <c r="I6644" i="36"/>
  <c r="H6644" i="36"/>
  <c r="I6643" i="36"/>
  <c r="H6643" i="36"/>
  <c r="I6642" i="36"/>
  <c r="H6642" i="36"/>
  <c r="I6641" i="36"/>
  <c r="H6641" i="36"/>
  <c r="I6640" i="36"/>
  <c r="H6640" i="36"/>
  <c r="I6639" i="36"/>
  <c r="H6639" i="36"/>
  <c r="I6638" i="36"/>
  <c r="H6638" i="36"/>
  <c r="I6637" i="36"/>
  <c r="H6637" i="36"/>
  <c r="I6636" i="36"/>
  <c r="H6636" i="36"/>
  <c r="I6635" i="36"/>
  <c r="H6635" i="36"/>
  <c r="I6634" i="36"/>
  <c r="H6634" i="36"/>
  <c r="I6633" i="36"/>
  <c r="H6633" i="36"/>
  <c r="I6632" i="36"/>
  <c r="H6632" i="36"/>
  <c r="I6631" i="36"/>
  <c r="H6631" i="36"/>
  <c r="I6630" i="36"/>
  <c r="H6630" i="36"/>
  <c r="I6629" i="36"/>
  <c r="H6629" i="36"/>
  <c r="I6628" i="36"/>
  <c r="H6628" i="36"/>
  <c r="I6627" i="36"/>
  <c r="H6627" i="36"/>
  <c r="I6626" i="36"/>
  <c r="H6626" i="36"/>
  <c r="I6625" i="36"/>
  <c r="H6625" i="36"/>
  <c r="I6624" i="36"/>
  <c r="H6624" i="36"/>
  <c r="I6623" i="36"/>
  <c r="H6623" i="36"/>
  <c r="I6622" i="36"/>
  <c r="H6622" i="36"/>
  <c r="I6621" i="36"/>
  <c r="H6621" i="36"/>
  <c r="I6620" i="36"/>
  <c r="H6620" i="36"/>
  <c r="I6619" i="36"/>
  <c r="H6619" i="36"/>
  <c r="I6618" i="36"/>
  <c r="H6618" i="36"/>
  <c r="I6617" i="36"/>
  <c r="H6617" i="36"/>
  <c r="I6616" i="36"/>
  <c r="H6616" i="36"/>
  <c r="I6615" i="36"/>
  <c r="H6615" i="36"/>
  <c r="I6614" i="36"/>
  <c r="H6614" i="36"/>
  <c r="I6613" i="36"/>
  <c r="H6613" i="36"/>
  <c r="I6612" i="36"/>
  <c r="H6612" i="36"/>
  <c r="I6611" i="36"/>
  <c r="H6611" i="36"/>
  <c r="I6610" i="36"/>
  <c r="H6610" i="36"/>
  <c r="I6609" i="36"/>
  <c r="H6609" i="36"/>
  <c r="I6608" i="36"/>
  <c r="H6608" i="36"/>
  <c r="I6607" i="36"/>
  <c r="H6607" i="36"/>
  <c r="I6606" i="36"/>
  <c r="H6606" i="36"/>
  <c r="I6605" i="36"/>
  <c r="H6605" i="36"/>
  <c r="I6604" i="36"/>
  <c r="H6604" i="36"/>
  <c r="I6603" i="36"/>
  <c r="H6603" i="36"/>
  <c r="I6602" i="36"/>
  <c r="H6602" i="36"/>
  <c r="I6601" i="36"/>
  <c r="H6601" i="36"/>
  <c r="I6600" i="36"/>
  <c r="H6600" i="36"/>
  <c r="I6599" i="36"/>
  <c r="H6599" i="36"/>
  <c r="I6598" i="36"/>
  <c r="H6598" i="36"/>
  <c r="I6597" i="36"/>
  <c r="H6597" i="36"/>
  <c r="I6596" i="36"/>
  <c r="H6596" i="36"/>
  <c r="I6595" i="36"/>
  <c r="H6595" i="36"/>
  <c r="I6594" i="36"/>
  <c r="H6594" i="36"/>
  <c r="I6593" i="36"/>
  <c r="H6593" i="36"/>
  <c r="I6592" i="36"/>
  <c r="H6592" i="36"/>
  <c r="I6591" i="36"/>
  <c r="H6591" i="36"/>
  <c r="I6590" i="36"/>
  <c r="H6590" i="36"/>
  <c r="I6589" i="36"/>
  <c r="H6589" i="36"/>
  <c r="I6588" i="36"/>
  <c r="H6588" i="36"/>
  <c r="I6587" i="36"/>
  <c r="H6587" i="36"/>
  <c r="I6586" i="36"/>
  <c r="H6586" i="36"/>
  <c r="I6585" i="36"/>
  <c r="H6585" i="36"/>
  <c r="I6584" i="36"/>
  <c r="H6584" i="36"/>
  <c r="I6583" i="36"/>
  <c r="H6583" i="36"/>
  <c r="I6582" i="36"/>
  <c r="H6582" i="36"/>
  <c r="I6581" i="36"/>
  <c r="H6581" i="36"/>
  <c r="I6580" i="36"/>
  <c r="H6580" i="36"/>
  <c r="I6579" i="36"/>
  <c r="H6579" i="36"/>
  <c r="I6578" i="36"/>
  <c r="H6578" i="36"/>
  <c r="I6577" i="36"/>
  <c r="H6577" i="36"/>
  <c r="I6576" i="36"/>
  <c r="H6576" i="36"/>
  <c r="I6575" i="36"/>
  <c r="H6575" i="36"/>
  <c r="I6574" i="36"/>
  <c r="H6574" i="36"/>
  <c r="I6573" i="36"/>
  <c r="H6573" i="36"/>
  <c r="I6572" i="36"/>
  <c r="H6572" i="36"/>
  <c r="I6571" i="36"/>
  <c r="H6571" i="36"/>
  <c r="I6570" i="36"/>
  <c r="H6570" i="36"/>
  <c r="I6569" i="36"/>
  <c r="H6569" i="36"/>
  <c r="I6568" i="36"/>
  <c r="H6568" i="36"/>
  <c r="I6567" i="36"/>
  <c r="H6567" i="36"/>
  <c r="I6566" i="36"/>
  <c r="H6566" i="36"/>
  <c r="I6565" i="36"/>
  <c r="H6565" i="36"/>
  <c r="I6564" i="36"/>
  <c r="H6564" i="36"/>
  <c r="I6563" i="36"/>
  <c r="H6563" i="36"/>
  <c r="I6562" i="36"/>
  <c r="H6562" i="36"/>
  <c r="I6561" i="36"/>
  <c r="H6561" i="36"/>
  <c r="I6560" i="36"/>
  <c r="H6560" i="36"/>
  <c r="I6559" i="36"/>
  <c r="H6559" i="36"/>
  <c r="I6558" i="36"/>
  <c r="H6558" i="36"/>
  <c r="I6557" i="36"/>
  <c r="H6557" i="36"/>
  <c r="I6556" i="36"/>
  <c r="H6556" i="36"/>
  <c r="I6555" i="36"/>
  <c r="H6555" i="36"/>
  <c r="I6554" i="36"/>
  <c r="H6554" i="36"/>
  <c r="I6553" i="36"/>
  <c r="H6553" i="36"/>
  <c r="I6552" i="36"/>
  <c r="H6552" i="36"/>
  <c r="I6551" i="36"/>
  <c r="H6551" i="36"/>
  <c r="I6550" i="36"/>
  <c r="H6550" i="36"/>
  <c r="I6549" i="36"/>
  <c r="H6549" i="36"/>
  <c r="I6548" i="36"/>
  <c r="H6548" i="36"/>
  <c r="I6547" i="36"/>
  <c r="H6547" i="36"/>
  <c r="I6546" i="36"/>
  <c r="H6546" i="36"/>
  <c r="I6545" i="36"/>
  <c r="H6545" i="36"/>
  <c r="I6544" i="36"/>
  <c r="H6544" i="36"/>
  <c r="I6543" i="36"/>
  <c r="H6543" i="36"/>
  <c r="I6542" i="36"/>
  <c r="H6542" i="36"/>
  <c r="I6541" i="36"/>
  <c r="H6541" i="36"/>
  <c r="I6540" i="36"/>
  <c r="H6540" i="36"/>
  <c r="I6539" i="36"/>
  <c r="H6539" i="36"/>
  <c r="I6538" i="36"/>
  <c r="H6538" i="36"/>
  <c r="I6537" i="36"/>
  <c r="H6537" i="36"/>
  <c r="I6536" i="36"/>
  <c r="H6536" i="36"/>
  <c r="I6535" i="36"/>
  <c r="H6535" i="36"/>
  <c r="I6534" i="36"/>
  <c r="H6534" i="36"/>
  <c r="I6533" i="36"/>
  <c r="H6533" i="36"/>
  <c r="I6532" i="36"/>
  <c r="H6532" i="36"/>
  <c r="I6531" i="36"/>
  <c r="H6531" i="36"/>
  <c r="I6530" i="36"/>
  <c r="H6530" i="36"/>
  <c r="I6529" i="36"/>
  <c r="H6529" i="36"/>
  <c r="I6528" i="36"/>
  <c r="H6528" i="36"/>
  <c r="I6527" i="36"/>
  <c r="H6527" i="36"/>
  <c r="I6526" i="36"/>
  <c r="H6526" i="36"/>
  <c r="I6525" i="36"/>
  <c r="H6525" i="36"/>
  <c r="I6524" i="36"/>
  <c r="H6524" i="36"/>
  <c r="I6523" i="36"/>
  <c r="H6523" i="36"/>
  <c r="I6522" i="36"/>
  <c r="H6522" i="36"/>
  <c r="I6521" i="36"/>
  <c r="H6521" i="36"/>
  <c r="I6520" i="36"/>
  <c r="H6520" i="36"/>
  <c r="I6519" i="36"/>
  <c r="H6519" i="36"/>
  <c r="I6518" i="36"/>
  <c r="H6518" i="36"/>
  <c r="I6517" i="36"/>
  <c r="H6517" i="36"/>
  <c r="I6516" i="36"/>
  <c r="H6516" i="36"/>
  <c r="I6515" i="36"/>
  <c r="H6515" i="36"/>
  <c r="I6514" i="36"/>
  <c r="H6514" i="36"/>
  <c r="I6513" i="36"/>
  <c r="H6513" i="36"/>
  <c r="I6512" i="36"/>
  <c r="H6512" i="36"/>
  <c r="I6511" i="36"/>
  <c r="H6511" i="36"/>
  <c r="I6510" i="36"/>
  <c r="H6510" i="36"/>
  <c r="I6509" i="36"/>
  <c r="H6509" i="36"/>
  <c r="I6508" i="36"/>
  <c r="H6508" i="36"/>
  <c r="I6507" i="36"/>
  <c r="H6507" i="36"/>
  <c r="I6506" i="36"/>
  <c r="H6506" i="36"/>
  <c r="I6505" i="36"/>
  <c r="H6505" i="36"/>
  <c r="I6504" i="36"/>
  <c r="H6504" i="36"/>
  <c r="I6503" i="36"/>
  <c r="H6503" i="36"/>
  <c r="I6502" i="36"/>
  <c r="H6502" i="36"/>
  <c r="I6501" i="36"/>
  <c r="H6501" i="36"/>
  <c r="I6500" i="36"/>
  <c r="H6500" i="36"/>
  <c r="I6499" i="36"/>
  <c r="H6499" i="36"/>
  <c r="I6498" i="36"/>
  <c r="H6498" i="36"/>
  <c r="I6497" i="36"/>
  <c r="H6497" i="36"/>
  <c r="I6496" i="36"/>
  <c r="H6496" i="36"/>
  <c r="I6495" i="36"/>
  <c r="H6495" i="36"/>
  <c r="I6494" i="36"/>
  <c r="H6494" i="36"/>
  <c r="I6493" i="36"/>
  <c r="H6493" i="36"/>
  <c r="I6492" i="36"/>
  <c r="H6492" i="36"/>
  <c r="I6491" i="36"/>
  <c r="H6491" i="36"/>
  <c r="I6490" i="36"/>
  <c r="H6490" i="36"/>
  <c r="I6489" i="36"/>
  <c r="H6489" i="36"/>
  <c r="I6488" i="36"/>
  <c r="H6488" i="36"/>
  <c r="I6487" i="36"/>
  <c r="H6487" i="36"/>
  <c r="I6486" i="36"/>
  <c r="H6486" i="36"/>
  <c r="I6485" i="36"/>
  <c r="H6485" i="36"/>
  <c r="I6484" i="36"/>
  <c r="H6484" i="36"/>
  <c r="I6483" i="36"/>
  <c r="H6483" i="36"/>
  <c r="I6482" i="36"/>
  <c r="H6482" i="36"/>
  <c r="I6481" i="36"/>
  <c r="H6481" i="36"/>
  <c r="I6480" i="36"/>
  <c r="H6480" i="36"/>
  <c r="I6479" i="36"/>
  <c r="H6479" i="36"/>
  <c r="I6478" i="36"/>
  <c r="H6478" i="36"/>
  <c r="I6477" i="36"/>
  <c r="H6477" i="36"/>
  <c r="I6476" i="36"/>
  <c r="H6476" i="36"/>
  <c r="I6475" i="36"/>
  <c r="H6475" i="36"/>
  <c r="I6474" i="36"/>
  <c r="H6474" i="36"/>
  <c r="I6473" i="36"/>
  <c r="H6473" i="36"/>
  <c r="I6472" i="36"/>
  <c r="H6472" i="36"/>
  <c r="I6471" i="36"/>
  <c r="H6471" i="36"/>
  <c r="I6470" i="36"/>
  <c r="H6470" i="36"/>
  <c r="I6469" i="36"/>
  <c r="H6469" i="36"/>
  <c r="I6468" i="36"/>
  <c r="H6468" i="36"/>
  <c r="I6467" i="36"/>
  <c r="H6467" i="36"/>
  <c r="I6466" i="36"/>
  <c r="H6466" i="36"/>
  <c r="I6465" i="36"/>
  <c r="H6465" i="36"/>
  <c r="I6464" i="36"/>
  <c r="H6464" i="36"/>
  <c r="I6463" i="36"/>
  <c r="H6463" i="36"/>
  <c r="I6462" i="36"/>
  <c r="H6462" i="36"/>
  <c r="I6461" i="36"/>
  <c r="H6461" i="36"/>
  <c r="I6460" i="36"/>
  <c r="H6460" i="36"/>
  <c r="I6459" i="36"/>
  <c r="H6459" i="36"/>
  <c r="I6458" i="36"/>
  <c r="H6458" i="36"/>
  <c r="I6457" i="36"/>
  <c r="H6457" i="36"/>
  <c r="I6456" i="36"/>
  <c r="H6456" i="36"/>
  <c r="I6455" i="36"/>
  <c r="H6455" i="36"/>
  <c r="I6454" i="36"/>
  <c r="H6454" i="36"/>
  <c r="I6453" i="36"/>
  <c r="H6453" i="36"/>
  <c r="I6452" i="36"/>
  <c r="H6452" i="36"/>
  <c r="I6451" i="36"/>
  <c r="H6451" i="36"/>
  <c r="I6450" i="36"/>
  <c r="H6450" i="36"/>
  <c r="I6449" i="36"/>
  <c r="H6449" i="36"/>
  <c r="I6448" i="36"/>
  <c r="H6448" i="36"/>
  <c r="I6447" i="36"/>
  <c r="H6447" i="36"/>
  <c r="I6446" i="36"/>
  <c r="H6446" i="36"/>
  <c r="I6445" i="36"/>
  <c r="H6445" i="36"/>
  <c r="I6444" i="36"/>
  <c r="H6444" i="36"/>
  <c r="I6443" i="36"/>
  <c r="H6443" i="36"/>
  <c r="I6442" i="36"/>
  <c r="H6442" i="36"/>
  <c r="I6441" i="36"/>
  <c r="H6441" i="36"/>
  <c r="I6440" i="36"/>
  <c r="H6440" i="36"/>
  <c r="I6439" i="36"/>
  <c r="H6439" i="36"/>
  <c r="I6438" i="36"/>
  <c r="H6438" i="36"/>
  <c r="I6437" i="36"/>
  <c r="H6437" i="36"/>
  <c r="I6436" i="36"/>
  <c r="H6436" i="36"/>
  <c r="I6435" i="36"/>
  <c r="H6435" i="36"/>
  <c r="I6434" i="36"/>
  <c r="H6434" i="36"/>
  <c r="I6433" i="36"/>
  <c r="H6433" i="36"/>
  <c r="I6432" i="36"/>
  <c r="H6432" i="36"/>
  <c r="I6431" i="36"/>
  <c r="H6431" i="36"/>
  <c r="I6430" i="36"/>
  <c r="H6430" i="36"/>
  <c r="I6429" i="36"/>
  <c r="H6429" i="36"/>
  <c r="I6428" i="36"/>
  <c r="H6428" i="36"/>
  <c r="I6427" i="36"/>
  <c r="H6427" i="36"/>
  <c r="I6426" i="36"/>
  <c r="H6426" i="36"/>
  <c r="I6425" i="36"/>
  <c r="H6425" i="36"/>
  <c r="I6424" i="36"/>
  <c r="H6424" i="36"/>
  <c r="I6423" i="36"/>
  <c r="H6423" i="36"/>
  <c r="I6422" i="36"/>
  <c r="H6422" i="36"/>
  <c r="I6421" i="36"/>
  <c r="H6421" i="36"/>
  <c r="I6420" i="36"/>
  <c r="H6420" i="36"/>
  <c r="I6419" i="36"/>
  <c r="H6419" i="36"/>
  <c r="I6418" i="36"/>
  <c r="H6418" i="36"/>
  <c r="I6417" i="36"/>
  <c r="H6417" i="36"/>
  <c r="I6416" i="36"/>
  <c r="H6416" i="36"/>
  <c r="I6415" i="36"/>
  <c r="H6415" i="36"/>
  <c r="I6414" i="36"/>
  <c r="H6414" i="36"/>
  <c r="I6413" i="36"/>
  <c r="H6413" i="36"/>
  <c r="I6412" i="36"/>
  <c r="H6412" i="36"/>
  <c r="I6411" i="36"/>
  <c r="H6411" i="36"/>
  <c r="I6410" i="36"/>
  <c r="H6410" i="36"/>
  <c r="I6409" i="36"/>
  <c r="H6409" i="36"/>
  <c r="I6408" i="36"/>
  <c r="H6408" i="36"/>
  <c r="I6407" i="36"/>
  <c r="H6407" i="36"/>
  <c r="I6406" i="36"/>
  <c r="H6406" i="36"/>
  <c r="I6405" i="36"/>
  <c r="H6405" i="36"/>
  <c r="I6404" i="36"/>
  <c r="H6404" i="36"/>
  <c r="I6403" i="36"/>
  <c r="H6403" i="36"/>
  <c r="I6402" i="36"/>
  <c r="H6402" i="36"/>
  <c r="I6401" i="36"/>
  <c r="H6401" i="36"/>
  <c r="I6400" i="36"/>
  <c r="H6400" i="36"/>
  <c r="I6399" i="36"/>
  <c r="H6399" i="36"/>
  <c r="I6398" i="36"/>
  <c r="H6398" i="36"/>
  <c r="I6397" i="36"/>
  <c r="H6397" i="36"/>
  <c r="I6396" i="36"/>
  <c r="H6396" i="36"/>
  <c r="I6395" i="36"/>
  <c r="H6395" i="36"/>
  <c r="I6394" i="36"/>
  <c r="H6394" i="36"/>
  <c r="I6393" i="36"/>
  <c r="H6393" i="36"/>
  <c r="I6392" i="36"/>
  <c r="H6392" i="36"/>
  <c r="I6391" i="36"/>
  <c r="H6391" i="36"/>
  <c r="I6390" i="36"/>
  <c r="H6390" i="36"/>
  <c r="I6389" i="36"/>
  <c r="H6389" i="36"/>
  <c r="I6388" i="36"/>
  <c r="H6388" i="36"/>
  <c r="I6387" i="36"/>
  <c r="H6387" i="36"/>
  <c r="I6386" i="36"/>
  <c r="H6386" i="36"/>
  <c r="I6385" i="36"/>
  <c r="H6385" i="36"/>
  <c r="I6384" i="36"/>
  <c r="H6384" i="36"/>
  <c r="I6383" i="36"/>
  <c r="H6383" i="36"/>
  <c r="I6382" i="36"/>
  <c r="H6382" i="36"/>
  <c r="I6381" i="36"/>
  <c r="H6381" i="36"/>
  <c r="I6380" i="36"/>
  <c r="H6380" i="36"/>
  <c r="I6379" i="36"/>
  <c r="H6379" i="36"/>
  <c r="I6378" i="36"/>
  <c r="H6378" i="36"/>
  <c r="I6377" i="36"/>
  <c r="H6377" i="36"/>
  <c r="I6376" i="36"/>
  <c r="H6376" i="36"/>
  <c r="I6375" i="36"/>
  <c r="H6375" i="36"/>
  <c r="I6374" i="36"/>
  <c r="H6374" i="36"/>
  <c r="I6373" i="36"/>
  <c r="H6373" i="36"/>
  <c r="I6372" i="36"/>
  <c r="H6372" i="36"/>
  <c r="I6371" i="36"/>
  <c r="H6371" i="36"/>
  <c r="I6370" i="36"/>
  <c r="H6370" i="36"/>
  <c r="I6369" i="36"/>
  <c r="H6369" i="36"/>
  <c r="I6368" i="36"/>
  <c r="H6368" i="36"/>
  <c r="I6367" i="36"/>
  <c r="H6367" i="36"/>
  <c r="I6366" i="36"/>
  <c r="H6366" i="36"/>
  <c r="I6365" i="36"/>
  <c r="H6365" i="36"/>
  <c r="I6364" i="36"/>
  <c r="H6364" i="36"/>
  <c r="I6363" i="36"/>
  <c r="H6363" i="36"/>
  <c r="I6362" i="36"/>
  <c r="H6362" i="36"/>
  <c r="I6361" i="36"/>
  <c r="H6361" i="36"/>
  <c r="I6360" i="36"/>
  <c r="H6360" i="36"/>
  <c r="I6359" i="36"/>
  <c r="H6359" i="36"/>
  <c r="I6358" i="36"/>
  <c r="H6358" i="36"/>
  <c r="I6357" i="36"/>
  <c r="H6357" i="36"/>
  <c r="I6356" i="36"/>
  <c r="H6356" i="36"/>
  <c r="I6355" i="36"/>
  <c r="H6355" i="36"/>
  <c r="I6354" i="36"/>
  <c r="H6354" i="36"/>
  <c r="I6353" i="36"/>
  <c r="H6353" i="36"/>
  <c r="I6352" i="36"/>
  <c r="H6352" i="36"/>
  <c r="I6351" i="36"/>
  <c r="H6351" i="36"/>
  <c r="I6350" i="36"/>
  <c r="H6350" i="36"/>
  <c r="I6349" i="36"/>
  <c r="H6349" i="36"/>
  <c r="I6348" i="36"/>
  <c r="H6348" i="36"/>
  <c r="I6347" i="36"/>
  <c r="H6347" i="36"/>
  <c r="I6346" i="36"/>
  <c r="H6346" i="36"/>
  <c r="I6345" i="36"/>
  <c r="H6345" i="36"/>
  <c r="I6344" i="36"/>
  <c r="H6344" i="36"/>
  <c r="I6343" i="36"/>
  <c r="H6343" i="36"/>
  <c r="I6342" i="36"/>
  <c r="H6342" i="36"/>
  <c r="I6341" i="36"/>
  <c r="H6341" i="36"/>
  <c r="I6340" i="36"/>
  <c r="H6340" i="36"/>
  <c r="I6339" i="36"/>
  <c r="H6339" i="36"/>
  <c r="I6338" i="36"/>
  <c r="H6338" i="36"/>
  <c r="I6337" i="36"/>
  <c r="H6337" i="36"/>
  <c r="I6336" i="36"/>
  <c r="H6336" i="36"/>
  <c r="I6335" i="36"/>
  <c r="H6335" i="36"/>
  <c r="I6334" i="36"/>
  <c r="H6334" i="36"/>
  <c r="I6333" i="36"/>
  <c r="H6333" i="36"/>
  <c r="I6332" i="36"/>
  <c r="H6332" i="36"/>
  <c r="I6331" i="36"/>
  <c r="H6331" i="36"/>
  <c r="I6330" i="36"/>
  <c r="H6330" i="36"/>
  <c r="I6329" i="36"/>
  <c r="H6329" i="36"/>
  <c r="I6328" i="36"/>
  <c r="H6328" i="36"/>
  <c r="I6327" i="36"/>
  <c r="H6327" i="36"/>
  <c r="I6326" i="36"/>
  <c r="H6326" i="36"/>
  <c r="I6325" i="36"/>
  <c r="H6325" i="36"/>
  <c r="I6324" i="36"/>
  <c r="H6324" i="36"/>
  <c r="I6323" i="36"/>
  <c r="H6323" i="36"/>
  <c r="I6322" i="36"/>
  <c r="H6322" i="36"/>
  <c r="I6321" i="36"/>
  <c r="H6321" i="36"/>
  <c r="I6320" i="36"/>
  <c r="H6320" i="36"/>
  <c r="I6319" i="36"/>
  <c r="H6319" i="36"/>
  <c r="I6318" i="36"/>
  <c r="H6318" i="36"/>
  <c r="I6317" i="36"/>
  <c r="H6317" i="36"/>
  <c r="I6316" i="36"/>
  <c r="H6316" i="36"/>
  <c r="I6315" i="36"/>
  <c r="H6315" i="36"/>
  <c r="I6314" i="36"/>
  <c r="H6314" i="36"/>
  <c r="I6313" i="36"/>
  <c r="H6313" i="36"/>
  <c r="I6312" i="36"/>
  <c r="H6312" i="36"/>
  <c r="I6311" i="36"/>
  <c r="H6311" i="36"/>
  <c r="I6310" i="36"/>
  <c r="H6310" i="36"/>
  <c r="I6309" i="36"/>
  <c r="H6309" i="36"/>
  <c r="I6308" i="36"/>
  <c r="H6308" i="36"/>
  <c r="I6307" i="36"/>
  <c r="H6307" i="36"/>
  <c r="I6306" i="36"/>
  <c r="H6306" i="36"/>
  <c r="I6305" i="36"/>
  <c r="H6305" i="36"/>
  <c r="I6304" i="36"/>
  <c r="H6304" i="36"/>
  <c r="I6303" i="36"/>
  <c r="H6303" i="36"/>
  <c r="I6302" i="36"/>
  <c r="H6302" i="36"/>
  <c r="I6301" i="36"/>
  <c r="H6301" i="36"/>
  <c r="I6300" i="36"/>
  <c r="H6300" i="36"/>
  <c r="I6299" i="36"/>
  <c r="H6299" i="36"/>
  <c r="I6298" i="36"/>
  <c r="H6298" i="36"/>
  <c r="I6297" i="36"/>
  <c r="H6297" i="36"/>
  <c r="I6296" i="36"/>
  <c r="H6296" i="36"/>
  <c r="I6295" i="36"/>
  <c r="H6295" i="36"/>
  <c r="I6294" i="36"/>
  <c r="H6294" i="36"/>
  <c r="I6293" i="36"/>
  <c r="H6293" i="36"/>
  <c r="I6292" i="36"/>
  <c r="H6292" i="36"/>
  <c r="I6291" i="36"/>
  <c r="H6291" i="36"/>
  <c r="I6290" i="36"/>
  <c r="H6290" i="36"/>
  <c r="I6289" i="36"/>
  <c r="H6289" i="36"/>
  <c r="I6288" i="36"/>
  <c r="H6288" i="36"/>
  <c r="I6287" i="36"/>
  <c r="H6287" i="36"/>
  <c r="I6286" i="36"/>
  <c r="H6286" i="36"/>
  <c r="I6285" i="36"/>
  <c r="H6285" i="36"/>
  <c r="I6284" i="36"/>
  <c r="H6284" i="36"/>
  <c r="I6283" i="36"/>
  <c r="H6283" i="36"/>
  <c r="I6282" i="36"/>
  <c r="H6282" i="36"/>
  <c r="I6281" i="36"/>
  <c r="H6281" i="36"/>
  <c r="I6280" i="36"/>
  <c r="H6280" i="36"/>
  <c r="I6279" i="36"/>
  <c r="H6279" i="36"/>
  <c r="I6278" i="36"/>
  <c r="H6278" i="36"/>
  <c r="I6277" i="36"/>
  <c r="H6277" i="36"/>
  <c r="I6276" i="36"/>
  <c r="H6276" i="36"/>
  <c r="I6275" i="36"/>
  <c r="H6275" i="36"/>
  <c r="I6274" i="36"/>
  <c r="H6274" i="36"/>
  <c r="I6273" i="36"/>
  <c r="H6273" i="36"/>
  <c r="I6272" i="36"/>
  <c r="H6272" i="36"/>
  <c r="I6271" i="36"/>
  <c r="H6271" i="36"/>
  <c r="I6270" i="36"/>
  <c r="H6270" i="36"/>
  <c r="I6269" i="36"/>
  <c r="H6269" i="36"/>
  <c r="I6268" i="36"/>
  <c r="H6268" i="36"/>
  <c r="I6267" i="36"/>
  <c r="H6267" i="36"/>
  <c r="I6266" i="36"/>
  <c r="H6266" i="36"/>
  <c r="I6265" i="36"/>
  <c r="H6265" i="36"/>
  <c r="I6264" i="36"/>
  <c r="H6264" i="36"/>
  <c r="I6263" i="36"/>
  <c r="H6263" i="36"/>
  <c r="I6262" i="36"/>
  <c r="H6262" i="36"/>
  <c r="I6261" i="36"/>
  <c r="H6261" i="36"/>
  <c r="I6260" i="36"/>
  <c r="H6260" i="36"/>
  <c r="I6259" i="36"/>
  <c r="H6259" i="36"/>
  <c r="I6258" i="36"/>
  <c r="H6258" i="36"/>
  <c r="I6257" i="36"/>
  <c r="H6257" i="36"/>
  <c r="I6256" i="36"/>
  <c r="H6256" i="36"/>
  <c r="I6255" i="36"/>
  <c r="H6255" i="36"/>
  <c r="I6254" i="36"/>
  <c r="H6254" i="36"/>
  <c r="I6253" i="36"/>
  <c r="H6253" i="36"/>
  <c r="I6252" i="36"/>
  <c r="H6252" i="36"/>
  <c r="I6251" i="36"/>
  <c r="H6251" i="36"/>
  <c r="I6250" i="36"/>
  <c r="H6250" i="36"/>
  <c r="I6249" i="36"/>
  <c r="H6249" i="36"/>
  <c r="I6248" i="36"/>
  <c r="H6248" i="36"/>
  <c r="I6247" i="36"/>
  <c r="H6247" i="36"/>
  <c r="I6246" i="36"/>
  <c r="H6246" i="36"/>
  <c r="I6245" i="36"/>
  <c r="H6245" i="36"/>
  <c r="I6244" i="36"/>
  <c r="H6244" i="36"/>
  <c r="I6243" i="36"/>
  <c r="H6243" i="36"/>
  <c r="I6242" i="36"/>
  <c r="H6242" i="36"/>
  <c r="I6241" i="36"/>
  <c r="H6241" i="36"/>
  <c r="I6240" i="36"/>
  <c r="H6240" i="36"/>
  <c r="I6239" i="36"/>
  <c r="H6239" i="36"/>
  <c r="I6238" i="36"/>
  <c r="H6238" i="36"/>
  <c r="I6237" i="36"/>
  <c r="H6237" i="36"/>
  <c r="I6236" i="36"/>
  <c r="H6236" i="36"/>
  <c r="I6235" i="36"/>
  <c r="H6235" i="36"/>
  <c r="I6234" i="36"/>
  <c r="H6234" i="36"/>
  <c r="I6233" i="36"/>
  <c r="H6233" i="36"/>
  <c r="I6232" i="36"/>
  <c r="H6232" i="36"/>
  <c r="I6231" i="36"/>
  <c r="H6231" i="36"/>
  <c r="I6230" i="36"/>
  <c r="H6230" i="36"/>
  <c r="I6229" i="36"/>
  <c r="H6229" i="36"/>
  <c r="I6228" i="36"/>
  <c r="H6228" i="36"/>
  <c r="I6227" i="36"/>
  <c r="H6227" i="36"/>
  <c r="I6226" i="36"/>
  <c r="H6226" i="36"/>
  <c r="I6225" i="36"/>
  <c r="H6225" i="36"/>
  <c r="I6224" i="36"/>
  <c r="H6224" i="36"/>
  <c r="I6223" i="36"/>
  <c r="H6223" i="36"/>
  <c r="I6222" i="36"/>
  <c r="H6222" i="36"/>
  <c r="I6221" i="36"/>
  <c r="H6221" i="36"/>
  <c r="I6220" i="36"/>
  <c r="H6220" i="36"/>
  <c r="I6219" i="36"/>
  <c r="H6219" i="36"/>
  <c r="I6218" i="36"/>
  <c r="H6218" i="36"/>
  <c r="I6217" i="36"/>
  <c r="H6217" i="36"/>
  <c r="I6216" i="36"/>
  <c r="H6216" i="36"/>
  <c r="I6215" i="36"/>
  <c r="H6215" i="36"/>
  <c r="I6214" i="36"/>
  <c r="H6214" i="36"/>
  <c r="I6213" i="36"/>
  <c r="H6213" i="36"/>
  <c r="I6212" i="36"/>
  <c r="H6212" i="36"/>
  <c r="I6211" i="36"/>
  <c r="H6211" i="36"/>
  <c r="I6210" i="36"/>
  <c r="H6210" i="36"/>
  <c r="I6209" i="36"/>
  <c r="H6209" i="36"/>
  <c r="I6208" i="36"/>
  <c r="H6208" i="36"/>
  <c r="I6207" i="36"/>
  <c r="H6207" i="36"/>
  <c r="I6206" i="36"/>
  <c r="H6206" i="36"/>
  <c r="I6205" i="36"/>
  <c r="H6205" i="36"/>
  <c r="I6204" i="36"/>
  <c r="H6204" i="36"/>
  <c r="I6203" i="36"/>
  <c r="H6203" i="36"/>
  <c r="I6202" i="36"/>
  <c r="H6202" i="36"/>
  <c r="I6201" i="36"/>
  <c r="H6201" i="36"/>
  <c r="I6200" i="36"/>
  <c r="H6200" i="36"/>
  <c r="I6199" i="36"/>
  <c r="H6199" i="36"/>
  <c r="I6198" i="36"/>
  <c r="H6198" i="36"/>
  <c r="I6197" i="36"/>
  <c r="H6197" i="36"/>
  <c r="I6196" i="36"/>
  <c r="H6196" i="36"/>
  <c r="I6195" i="36"/>
  <c r="H6195" i="36"/>
  <c r="I6194" i="36"/>
  <c r="H6194" i="36"/>
  <c r="I6193" i="36"/>
  <c r="H6193" i="36"/>
  <c r="I6192" i="36"/>
  <c r="H6192" i="36"/>
  <c r="I6191" i="36"/>
  <c r="H6191" i="36"/>
  <c r="I6190" i="36"/>
  <c r="H6190" i="36"/>
  <c r="I6189" i="36"/>
  <c r="H6189" i="36"/>
  <c r="I6188" i="36"/>
  <c r="H6188" i="36"/>
  <c r="I6187" i="36"/>
  <c r="H6187" i="36"/>
  <c r="I6186" i="36"/>
  <c r="H6186" i="36"/>
  <c r="I6185" i="36"/>
  <c r="H6185" i="36"/>
  <c r="I6184" i="36"/>
  <c r="H6184" i="36"/>
  <c r="I6183" i="36"/>
  <c r="H6183" i="36"/>
  <c r="I6182" i="36"/>
  <c r="H6182" i="36"/>
  <c r="I6181" i="36"/>
  <c r="H6181" i="36"/>
  <c r="I6180" i="36"/>
  <c r="H6180" i="36"/>
  <c r="I6179" i="36"/>
  <c r="H6179" i="36"/>
  <c r="I6178" i="36"/>
  <c r="H6178" i="36"/>
  <c r="I6177" i="36"/>
  <c r="H6177" i="36"/>
  <c r="I6176" i="36"/>
  <c r="H6176" i="36"/>
  <c r="I6175" i="36"/>
  <c r="H6175" i="36"/>
  <c r="I6174" i="36"/>
  <c r="H6174" i="36"/>
  <c r="I6173" i="36"/>
  <c r="H6173" i="36"/>
  <c r="I6172" i="36"/>
  <c r="H6172" i="36"/>
  <c r="I6171" i="36"/>
  <c r="H6171" i="36"/>
  <c r="I6170" i="36"/>
  <c r="H6170" i="36"/>
  <c r="I6169" i="36"/>
  <c r="H6169" i="36"/>
  <c r="I6168" i="36"/>
  <c r="H6168" i="36"/>
  <c r="I6167" i="36"/>
  <c r="H6167" i="36"/>
  <c r="I6166" i="36"/>
  <c r="H6166" i="36"/>
  <c r="I6165" i="36"/>
  <c r="H6165" i="36"/>
  <c r="I6164" i="36"/>
  <c r="H6164" i="36"/>
  <c r="I6163" i="36"/>
  <c r="H6163" i="36"/>
  <c r="I6162" i="36"/>
  <c r="H6162" i="36"/>
  <c r="I6161" i="36"/>
  <c r="H6161" i="36"/>
  <c r="I6160" i="36"/>
  <c r="H6160" i="36"/>
  <c r="I6159" i="36"/>
  <c r="H6159" i="36"/>
  <c r="I6158" i="36"/>
  <c r="H6158" i="36"/>
  <c r="I6157" i="36"/>
  <c r="H6157" i="36"/>
  <c r="I6156" i="36"/>
  <c r="H6156" i="36"/>
  <c r="I6155" i="36"/>
  <c r="H6155" i="36"/>
  <c r="I6154" i="36"/>
  <c r="H6154" i="36"/>
  <c r="I6153" i="36"/>
  <c r="H6153" i="36"/>
  <c r="I6152" i="36"/>
  <c r="H6152" i="36"/>
  <c r="I6151" i="36"/>
  <c r="H6151" i="36"/>
  <c r="I6150" i="36"/>
  <c r="H6150" i="36"/>
  <c r="I6149" i="36"/>
  <c r="H6149" i="36"/>
  <c r="I6148" i="36"/>
  <c r="H6148" i="36"/>
  <c r="I6147" i="36"/>
  <c r="H6147" i="36"/>
  <c r="I6146" i="36"/>
  <c r="H6146" i="36"/>
  <c r="I6145" i="36"/>
  <c r="H6145" i="36"/>
  <c r="I6144" i="36"/>
  <c r="H6144" i="36"/>
  <c r="I6143" i="36"/>
  <c r="H6143" i="36"/>
  <c r="I6142" i="36"/>
  <c r="H6142" i="36"/>
  <c r="I6141" i="36"/>
  <c r="H6141" i="36"/>
  <c r="I6140" i="36"/>
  <c r="H6140" i="36"/>
  <c r="I6139" i="36"/>
  <c r="H6139" i="36"/>
  <c r="I6138" i="36"/>
  <c r="H6138" i="36"/>
  <c r="I6137" i="36"/>
  <c r="H6137" i="36"/>
  <c r="I6136" i="36"/>
  <c r="H6136" i="36"/>
  <c r="I6135" i="36"/>
  <c r="H6135" i="36"/>
  <c r="I6134" i="36"/>
  <c r="H6134" i="36"/>
  <c r="I6133" i="36"/>
  <c r="H6133" i="36"/>
  <c r="I6132" i="36"/>
  <c r="H6132" i="36"/>
  <c r="I6131" i="36"/>
  <c r="H6131" i="36"/>
  <c r="I6130" i="36"/>
  <c r="H6130" i="36"/>
  <c r="I6129" i="36"/>
  <c r="H6129" i="36"/>
  <c r="I6128" i="36"/>
  <c r="H6128" i="36"/>
  <c r="I6127" i="36"/>
  <c r="H6127" i="36"/>
  <c r="I6126" i="36"/>
  <c r="H6126" i="36"/>
  <c r="I6125" i="36"/>
  <c r="H6125" i="36"/>
  <c r="I6124" i="36"/>
  <c r="H6124" i="36"/>
  <c r="I6123" i="36"/>
  <c r="H6123" i="36"/>
  <c r="I6122" i="36"/>
  <c r="H6122" i="36"/>
  <c r="I6121" i="36"/>
  <c r="H6121" i="36"/>
  <c r="I6120" i="36"/>
  <c r="H6120" i="36"/>
  <c r="I6119" i="36"/>
  <c r="H6119" i="36"/>
  <c r="I6118" i="36"/>
  <c r="H6118" i="36"/>
  <c r="I6117" i="36"/>
  <c r="H6117" i="36"/>
  <c r="I6116" i="36"/>
  <c r="H6116" i="36"/>
  <c r="I6115" i="36"/>
  <c r="H6115" i="36"/>
  <c r="I6114" i="36"/>
  <c r="H6114" i="36"/>
  <c r="I6113" i="36"/>
  <c r="H6113" i="36"/>
  <c r="I6112" i="36"/>
  <c r="H6112" i="36"/>
  <c r="I6111" i="36"/>
  <c r="H6111" i="36"/>
  <c r="I6110" i="36"/>
  <c r="H6110" i="36"/>
  <c r="I6109" i="36"/>
  <c r="H6109" i="36"/>
  <c r="I6108" i="36"/>
  <c r="H6108" i="36"/>
  <c r="I6107" i="36"/>
  <c r="H6107" i="36"/>
  <c r="I6106" i="36"/>
  <c r="H6106" i="36"/>
  <c r="I6105" i="36"/>
  <c r="H6105" i="36"/>
  <c r="I6104" i="36"/>
  <c r="H6104" i="36"/>
  <c r="I6103" i="36"/>
  <c r="H6103" i="36"/>
  <c r="I6102" i="36"/>
  <c r="H6102" i="36"/>
  <c r="I6101" i="36"/>
  <c r="H6101" i="36"/>
  <c r="I6100" i="36"/>
  <c r="H6100" i="36"/>
  <c r="I6099" i="36"/>
  <c r="H6099" i="36"/>
  <c r="I6098" i="36"/>
  <c r="H6098" i="36"/>
  <c r="I6097" i="36"/>
  <c r="H6097" i="36"/>
  <c r="I6096" i="36"/>
  <c r="H6096" i="36"/>
  <c r="I6095" i="36"/>
  <c r="H6095" i="36"/>
  <c r="I6094" i="36"/>
  <c r="H6094" i="36"/>
  <c r="I6093" i="36"/>
  <c r="H6093" i="36"/>
  <c r="I6092" i="36"/>
  <c r="H6092" i="36"/>
  <c r="I6091" i="36"/>
  <c r="H6091" i="36"/>
  <c r="I6090" i="36"/>
  <c r="H6090" i="36"/>
  <c r="I6089" i="36"/>
  <c r="H6089" i="36"/>
  <c r="I6088" i="36"/>
  <c r="H6088" i="36"/>
  <c r="I6087" i="36"/>
  <c r="H6087" i="36"/>
  <c r="I6086" i="36"/>
  <c r="H6086" i="36"/>
  <c r="I6085" i="36"/>
  <c r="H6085" i="36"/>
  <c r="I6084" i="36"/>
  <c r="H6084" i="36"/>
  <c r="I6083" i="36"/>
  <c r="H6083" i="36"/>
  <c r="I6082" i="36"/>
  <c r="H6082" i="36"/>
  <c r="I6081" i="36"/>
  <c r="H6081" i="36"/>
  <c r="I6080" i="36"/>
  <c r="H6080" i="36"/>
  <c r="I6079" i="36"/>
  <c r="H6079" i="36"/>
  <c r="I6078" i="36"/>
  <c r="H6078" i="36"/>
  <c r="I6077" i="36"/>
  <c r="H6077" i="36"/>
  <c r="I6076" i="36"/>
  <c r="H6076" i="36"/>
  <c r="I6075" i="36"/>
  <c r="H6075" i="36"/>
  <c r="I6074" i="36"/>
  <c r="H6074" i="36"/>
  <c r="I6073" i="36"/>
  <c r="H6073" i="36"/>
  <c r="I6072" i="36"/>
  <c r="H6072" i="36"/>
  <c r="I6071" i="36"/>
  <c r="H6071" i="36"/>
  <c r="I6070" i="36"/>
  <c r="H6070" i="36"/>
  <c r="I6069" i="36"/>
  <c r="H6069" i="36"/>
  <c r="I6068" i="36"/>
  <c r="H6068" i="36"/>
  <c r="I6067" i="36"/>
  <c r="H6067" i="36"/>
  <c r="I6066" i="36"/>
  <c r="H6066" i="36"/>
  <c r="I6065" i="36"/>
  <c r="H6065" i="36"/>
  <c r="I6064" i="36"/>
  <c r="H6064" i="36"/>
  <c r="I6063" i="36"/>
  <c r="H6063" i="36"/>
  <c r="I6062" i="36"/>
  <c r="H6062" i="36"/>
  <c r="I6061" i="36"/>
  <c r="H6061" i="36"/>
  <c r="I6060" i="36"/>
  <c r="H6060" i="36"/>
  <c r="I6059" i="36"/>
  <c r="H6059" i="36"/>
  <c r="I6058" i="36"/>
  <c r="H6058" i="36"/>
  <c r="I6057" i="36"/>
  <c r="H6057" i="36"/>
  <c r="I6056" i="36"/>
  <c r="H6056" i="36"/>
  <c r="I6055" i="36"/>
  <c r="H6055" i="36"/>
  <c r="I6054" i="36"/>
  <c r="H6054" i="36"/>
  <c r="I6053" i="36"/>
  <c r="H6053" i="36"/>
  <c r="I6052" i="36"/>
  <c r="H6052" i="36"/>
  <c r="I6051" i="36"/>
  <c r="H6051" i="36"/>
  <c r="I6050" i="36"/>
  <c r="H6050" i="36"/>
  <c r="I6049" i="36"/>
  <c r="H6049" i="36"/>
  <c r="I6048" i="36"/>
  <c r="H6048" i="36"/>
  <c r="I6047" i="36"/>
  <c r="H6047" i="36"/>
  <c r="I6046" i="36"/>
  <c r="H6046" i="36"/>
  <c r="I6045" i="36"/>
  <c r="H6045" i="36"/>
  <c r="I6044" i="36"/>
  <c r="H6044" i="36"/>
  <c r="I6043" i="36"/>
  <c r="H6043" i="36"/>
  <c r="I6042" i="36"/>
  <c r="H6042" i="36"/>
  <c r="I6041" i="36"/>
  <c r="H6041" i="36"/>
  <c r="I6040" i="36"/>
  <c r="H6040" i="36"/>
  <c r="I6039" i="36"/>
  <c r="H6039" i="36"/>
  <c r="I6038" i="36"/>
  <c r="H6038" i="36"/>
  <c r="I6037" i="36"/>
  <c r="H6037" i="36"/>
  <c r="I6036" i="36"/>
  <c r="H6036" i="36"/>
  <c r="I6035" i="36"/>
  <c r="H6035" i="36"/>
  <c r="I6034" i="36"/>
  <c r="H6034" i="36"/>
  <c r="I6033" i="36"/>
  <c r="H6033" i="36"/>
  <c r="I6032" i="36"/>
  <c r="H6032" i="36"/>
  <c r="I6031" i="36"/>
  <c r="H6031" i="36"/>
  <c r="I6030" i="36"/>
  <c r="H6030" i="36"/>
  <c r="I6029" i="36"/>
  <c r="H6029" i="36"/>
  <c r="I6028" i="36"/>
  <c r="H6028" i="36"/>
  <c r="I6027" i="36"/>
  <c r="H6027" i="36"/>
  <c r="I6026" i="36"/>
  <c r="H6026" i="36"/>
  <c r="I6025" i="36"/>
  <c r="H6025" i="36"/>
  <c r="I6024" i="36"/>
  <c r="H6024" i="36"/>
  <c r="I6023" i="36"/>
  <c r="H6023" i="36"/>
  <c r="I6022" i="36"/>
  <c r="H6022" i="36"/>
  <c r="I6021" i="36"/>
  <c r="H6021" i="36"/>
  <c r="I6020" i="36"/>
  <c r="H6020" i="36"/>
  <c r="I6019" i="36"/>
  <c r="H6019" i="36"/>
  <c r="I6018" i="36"/>
  <c r="H6018" i="36"/>
  <c r="I6017" i="36"/>
  <c r="H6017" i="36"/>
  <c r="I6016" i="36"/>
  <c r="H6016" i="36"/>
  <c r="I6015" i="36"/>
  <c r="H6015" i="36"/>
  <c r="I6014" i="36"/>
  <c r="H6014" i="36"/>
  <c r="I6013" i="36"/>
  <c r="H6013" i="36"/>
  <c r="I6012" i="36"/>
  <c r="H6012" i="36"/>
  <c r="I6011" i="36"/>
  <c r="H6011" i="36"/>
  <c r="I6010" i="36"/>
  <c r="H6010" i="36"/>
  <c r="I6009" i="36"/>
  <c r="H6009" i="36"/>
  <c r="I6008" i="36"/>
  <c r="H6008" i="36"/>
  <c r="I6007" i="36"/>
  <c r="H6007" i="36"/>
  <c r="I6006" i="36"/>
  <c r="H6006" i="36"/>
  <c r="I6005" i="36"/>
  <c r="H6005" i="36"/>
  <c r="I6004" i="36"/>
  <c r="H6004" i="36"/>
  <c r="I6003" i="36"/>
  <c r="H6003" i="36"/>
  <c r="I6002" i="36"/>
  <c r="H6002" i="36"/>
  <c r="I6001" i="36"/>
  <c r="H6001" i="36"/>
  <c r="I6000" i="36"/>
  <c r="H6000" i="36"/>
  <c r="I5999" i="36"/>
  <c r="H5999" i="36"/>
  <c r="I5998" i="36"/>
  <c r="H5998" i="36"/>
  <c r="I5997" i="36"/>
  <c r="H5997" i="36"/>
  <c r="I5996" i="36"/>
  <c r="H5996" i="36"/>
  <c r="I5995" i="36"/>
  <c r="H5995" i="36"/>
  <c r="I5994" i="36"/>
  <c r="H5994" i="36"/>
  <c r="I5993" i="36"/>
  <c r="H5993" i="36"/>
  <c r="I5992" i="36"/>
  <c r="H5992" i="36"/>
  <c r="I5991" i="36"/>
  <c r="H5991" i="36"/>
  <c r="I5990" i="36"/>
  <c r="H5990" i="36"/>
  <c r="I5989" i="36"/>
  <c r="H5989" i="36"/>
  <c r="I5988" i="36"/>
  <c r="H5988" i="36"/>
  <c r="I5987" i="36"/>
  <c r="H5987" i="36"/>
  <c r="I5986" i="36"/>
  <c r="H5986" i="36"/>
  <c r="I5985" i="36"/>
  <c r="H5985" i="36"/>
  <c r="I5984" i="36"/>
  <c r="H5984" i="36"/>
  <c r="I5983" i="36"/>
  <c r="H5983" i="36"/>
  <c r="I5982" i="36"/>
  <c r="H5982" i="36"/>
  <c r="I5981" i="36"/>
  <c r="H5981" i="36"/>
  <c r="I5980" i="36"/>
  <c r="H5980" i="36"/>
  <c r="I5979" i="36"/>
  <c r="H5979" i="36"/>
  <c r="I5978" i="36"/>
  <c r="H5978" i="36"/>
  <c r="I5977" i="36"/>
  <c r="H5977" i="36"/>
  <c r="I5976" i="36"/>
  <c r="H5976" i="36"/>
  <c r="I5975" i="36"/>
  <c r="H5975" i="36"/>
  <c r="I5974" i="36"/>
  <c r="H5974" i="36"/>
  <c r="I5973" i="36"/>
  <c r="H5973" i="36"/>
  <c r="I5972" i="36"/>
  <c r="H5972" i="36"/>
  <c r="I5971" i="36"/>
  <c r="H5971" i="36"/>
  <c r="I5970" i="36"/>
  <c r="H5970" i="36"/>
  <c r="I5969" i="36"/>
  <c r="H5969" i="36"/>
  <c r="I5968" i="36"/>
  <c r="H5968" i="36"/>
  <c r="I5967" i="36"/>
  <c r="H5967" i="36"/>
  <c r="I5966" i="36"/>
  <c r="H5966" i="36"/>
  <c r="I5965" i="36"/>
  <c r="H5965" i="36"/>
  <c r="I5964" i="36"/>
  <c r="H5964" i="36"/>
  <c r="I5963" i="36"/>
  <c r="H5963" i="36"/>
  <c r="I5962" i="36"/>
  <c r="H5962" i="36"/>
  <c r="I5961" i="36"/>
  <c r="H5961" i="36"/>
  <c r="I5960" i="36"/>
  <c r="H5960" i="36"/>
  <c r="I5959" i="36"/>
  <c r="H5959" i="36"/>
  <c r="I5958" i="36"/>
  <c r="H5958" i="36"/>
  <c r="I5957" i="36"/>
  <c r="H5957" i="36"/>
  <c r="I5956" i="36"/>
  <c r="H5956" i="36"/>
  <c r="I5955" i="36"/>
  <c r="H5955" i="36"/>
  <c r="I5954" i="36"/>
  <c r="H5954" i="36"/>
  <c r="I5953" i="36"/>
  <c r="H5953" i="36"/>
  <c r="I5952" i="36"/>
  <c r="H5952" i="36"/>
  <c r="I5951" i="36"/>
  <c r="H5951" i="36"/>
  <c r="I5950" i="36"/>
  <c r="H5950" i="36"/>
  <c r="I5949" i="36"/>
  <c r="H5949" i="36"/>
  <c r="I5948" i="36"/>
  <c r="H5948" i="36"/>
  <c r="I5947" i="36"/>
  <c r="H5947" i="36"/>
  <c r="I5946" i="36"/>
  <c r="H5946" i="36"/>
  <c r="I5945" i="36"/>
  <c r="H5945" i="36"/>
  <c r="I5944" i="36"/>
  <c r="H5944" i="36"/>
  <c r="I5943" i="36"/>
  <c r="H5943" i="36"/>
  <c r="I5942" i="36"/>
  <c r="H5942" i="36"/>
  <c r="I5941" i="36"/>
  <c r="H5941" i="36"/>
  <c r="I5940" i="36"/>
  <c r="H5940" i="36"/>
  <c r="I5939" i="36"/>
  <c r="H5939" i="36"/>
  <c r="I5938" i="36"/>
  <c r="H5938" i="36"/>
  <c r="I5937" i="36"/>
  <c r="H5937" i="36"/>
  <c r="I5936" i="36"/>
  <c r="H5936" i="36"/>
  <c r="I5935" i="36"/>
  <c r="H5935" i="36"/>
  <c r="I5934" i="36"/>
  <c r="H5934" i="36"/>
  <c r="I5933" i="36"/>
  <c r="H5933" i="36"/>
  <c r="I5932" i="36"/>
  <c r="H5932" i="36"/>
  <c r="I5931" i="36"/>
  <c r="H5931" i="36"/>
  <c r="I5930" i="36"/>
  <c r="H5930" i="36"/>
  <c r="I5929" i="36"/>
  <c r="H5929" i="36"/>
  <c r="I5928" i="36"/>
  <c r="H5928" i="36"/>
  <c r="I5927" i="36"/>
  <c r="H5927" i="36"/>
  <c r="I5926" i="36"/>
  <c r="H5926" i="36"/>
  <c r="I5925" i="36"/>
  <c r="H5925" i="36"/>
  <c r="I5924" i="36"/>
  <c r="H5924" i="36"/>
  <c r="I5923" i="36"/>
  <c r="H5923" i="36"/>
  <c r="I5922" i="36"/>
  <c r="H5922" i="36"/>
  <c r="I5921" i="36"/>
  <c r="H5921" i="36"/>
  <c r="I5920" i="36"/>
  <c r="H5920" i="36"/>
  <c r="I5919" i="36"/>
  <c r="H5919" i="36"/>
  <c r="I5918" i="36"/>
  <c r="H5918" i="36"/>
  <c r="I5917" i="36"/>
  <c r="H5917" i="36"/>
  <c r="I5916" i="36"/>
  <c r="H5916" i="36"/>
  <c r="I5915" i="36"/>
  <c r="H5915" i="36"/>
  <c r="I5914" i="36"/>
  <c r="H5914" i="36"/>
  <c r="I5913" i="36"/>
  <c r="H5913" i="36"/>
  <c r="I5912" i="36"/>
  <c r="H5912" i="36"/>
  <c r="I5911" i="36"/>
  <c r="H5911" i="36"/>
  <c r="I5910" i="36"/>
  <c r="H5910" i="36"/>
  <c r="I5909" i="36"/>
  <c r="H5909" i="36"/>
  <c r="I5908" i="36"/>
  <c r="H5908" i="36"/>
  <c r="I5907" i="36"/>
  <c r="H5907" i="36"/>
  <c r="I5906" i="36"/>
  <c r="H5906" i="36"/>
  <c r="I5905" i="36"/>
  <c r="H5905" i="36"/>
  <c r="I5904" i="36"/>
  <c r="H5904" i="36"/>
  <c r="I5903" i="36"/>
  <c r="H5903" i="36"/>
  <c r="I5902" i="36"/>
  <c r="H5902" i="36"/>
  <c r="I5901" i="36"/>
  <c r="H5901" i="36"/>
  <c r="I5900" i="36"/>
  <c r="H5900" i="36"/>
  <c r="I5899" i="36"/>
  <c r="H5899" i="36"/>
  <c r="I5898" i="36"/>
  <c r="H5898" i="36"/>
  <c r="I5897" i="36"/>
  <c r="H5897" i="36"/>
  <c r="I5896" i="36"/>
  <c r="H5896" i="36"/>
  <c r="I5895" i="36"/>
  <c r="H5895" i="36"/>
  <c r="I5894" i="36"/>
  <c r="H5894" i="36"/>
  <c r="I5893" i="36"/>
  <c r="H5893" i="36"/>
  <c r="I5892" i="36"/>
  <c r="H5892" i="36"/>
  <c r="I5891" i="36"/>
  <c r="H5891" i="36"/>
  <c r="I5890" i="36"/>
  <c r="H5890" i="36"/>
  <c r="I5889" i="36"/>
  <c r="H5889" i="36"/>
  <c r="I5888" i="36"/>
  <c r="H5888" i="36"/>
  <c r="I5887" i="36"/>
  <c r="H5887" i="36"/>
  <c r="I5886" i="36"/>
  <c r="H5886" i="36"/>
  <c r="I5885" i="36"/>
  <c r="H5885" i="36"/>
  <c r="I5884" i="36"/>
  <c r="H5884" i="36"/>
  <c r="I5883" i="36"/>
  <c r="H5883" i="36"/>
  <c r="I5882" i="36"/>
  <c r="H5882" i="36"/>
  <c r="I5881" i="36"/>
  <c r="H5881" i="36"/>
  <c r="I5880" i="36"/>
  <c r="H5880" i="36"/>
  <c r="I5879" i="36"/>
  <c r="H5879" i="36"/>
  <c r="I5878" i="36"/>
  <c r="H5878" i="36"/>
  <c r="I5877" i="36"/>
  <c r="H5877" i="36"/>
  <c r="I5876" i="36"/>
  <c r="H5876" i="36"/>
  <c r="I5875" i="36"/>
  <c r="H5875" i="36"/>
  <c r="I5874" i="36"/>
  <c r="H5874" i="36"/>
  <c r="I5873" i="36"/>
  <c r="H5873" i="36"/>
  <c r="I5872" i="36"/>
  <c r="H5872" i="36"/>
  <c r="I5871" i="36"/>
  <c r="H5871" i="36"/>
  <c r="I5870" i="36"/>
  <c r="H5870" i="36"/>
  <c r="I5869" i="36"/>
  <c r="H5869" i="36"/>
  <c r="I5868" i="36"/>
  <c r="H5868" i="36"/>
  <c r="I5867" i="36"/>
  <c r="H5867" i="36"/>
  <c r="I5866" i="36"/>
  <c r="H5866" i="36"/>
  <c r="I5865" i="36"/>
  <c r="H5865" i="36"/>
  <c r="I5864" i="36"/>
  <c r="H5864" i="36"/>
  <c r="I5863" i="36"/>
  <c r="H5863" i="36"/>
  <c r="I5862" i="36"/>
  <c r="H5862" i="36"/>
  <c r="I5861" i="36"/>
  <c r="H5861" i="36"/>
  <c r="I5860" i="36"/>
  <c r="H5860" i="36"/>
  <c r="I5859" i="36"/>
  <c r="H5859" i="36"/>
  <c r="I5858" i="36"/>
  <c r="H5858" i="36"/>
  <c r="I5857" i="36"/>
  <c r="H5857" i="36"/>
  <c r="I5856" i="36"/>
  <c r="H5856" i="36"/>
  <c r="I5855" i="36"/>
  <c r="H5855" i="36"/>
  <c r="I5854" i="36"/>
  <c r="H5854" i="36"/>
  <c r="I5853" i="36"/>
  <c r="H5853" i="36"/>
  <c r="I5852" i="36"/>
  <c r="H5852" i="36"/>
  <c r="I5851" i="36"/>
  <c r="H5851" i="36"/>
  <c r="I5850" i="36"/>
  <c r="H5850" i="36"/>
  <c r="I5849" i="36"/>
  <c r="H5849" i="36"/>
  <c r="I5848" i="36"/>
  <c r="H5848" i="36"/>
  <c r="I5847" i="36"/>
  <c r="H5847" i="36"/>
  <c r="I5846" i="36"/>
  <c r="H5846" i="36"/>
  <c r="I5845" i="36"/>
  <c r="H5845" i="36"/>
  <c r="I5844" i="36"/>
  <c r="H5844" i="36"/>
  <c r="I5843" i="36"/>
  <c r="H5843" i="36"/>
  <c r="I5842" i="36"/>
  <c r="H5842" i="36"/>
  <c r="I5841" i="36"/>
  <c r="H5841" i="36"/>
  <c r="I5840" i="36"/>
  <c r="H5840" i="36"/>
  <c r="I5839" i="36"/>
  <c r="H5839" i="36"/>
  <c r="I5838" i="36"/>
  <c r="H5838" i="36"/>
  <c r="I5837" i="36"/>
  <c r="H5837" i="36"/>
  <c r="I5836" i="36"/>
  <c r="H5836" i="36"/>
  <c r="I5835" i="36"/>
  <c r="H5835" i="36"/>
  <c r="I5834" i="36"/>
  <c r="H5834" i="36"/>
  <c r="I5833" i="36"/>
  <c r="H5833" i="36"/>
  <c r="I5832" i="36"/>
  <c r="H5832" i="36"/>
  <c r="I5831" i="36"/>
  <c r="H5831" i="36"/>
  <c r="I5830" i="36"/>
  <c r="H5830" i="36"/>
  <c r="I5829" i="36"/>
  <c r="H5829" i="36"/>
  <c r="I5828" i="36"/>
  <c r="H5828" i="36"/>
  <c r="I5827" i="36"/>
  <c r="H5827" i="36"/>
  <c r="I5826" i="36"/>
  <c r="H5826" i="36"/>
  <c r="I5825" i="36"/>
  <c r="H5825" i="36"/>
  <c r="I5824" i="36"/>
  <c r="H5824" i="36"/>
  <c r="I5823" i="36"/>
  <c r="H5823" i="36"/>
  <c r="I5822" i="36"/>
  <c r="H5822" i="36"/>
  <c r="I5821" i="36"/>
  <c r="H5821" i="36"/>
  <c r="I5820" i="36"/>
  <c r="H5820" i="36"/>
  <c r="I5819" i="36"/>
  <c r="H5819" i="36"/>
  <c r="I5818" i="36"/>
  <c r="H5818" i="36"/>
  <c r="I5817" i="36"/>
  <c r="H5817" i="36"/>
  <c r="I5816" i="36"/>
  <c r="H5816" i="36"/>
  <c r="I5815" i="36"/>
  <c r="H5815" i="36"/>
  <c r="I5814" i="36"/>
  <c r="H5814" i="36"/>
  <c r="I5813" i="36"/>
  <c r="H5813" i="36"/>
  <c r="I5812" i="36"/>
  <c r="H5812" i="36"/>
  <c r="I5811" i="36"/>
  <c r="H5811" i="36"/>
  <c r="I5810" i="36"/>
  <c r="H5810" i="36"/>
  <c r="I5809" i="36"/>
  <c r="H5809" i="36"/>
  <c r="I5808" i="36"/>
  <c r="H5808" i="36"/>
  <c r="I5807" i="36"/>
  <c r="H5807" i="36"/>
  <c r="I5806" i="36"/>
  <c r="H5806" i="36"/>
  <c r="I5805" i="36"/>
  <c r="H5805" i="36"/>
  <c r="I5804" i="36"/>
  <c r="H5804" i="36"/>
  <c r="I5803" i="36"/>
  <c r="H5803" i="36"/>
  <c r="I5802" i="36"/>
  <c r="H5802" i="36"/>
  <c r="I5801" i="36"/>
  <c r="H5801" i="36"/>
  <c r="I5800" i="36"/>
  <c r="H5800" i="36"/>
  <c r="I5799" i="36"/>
  <c r="H5799" i="36"/>
  <c r="I5798" i="36"/>
  <c r="H5798" i="36"/>
  <c r="I5797" i="36"/>
  <c r="H5797" i="36"/>
  <c r="I5796" i="36"/>
  <c r="H5796" i="36"/>
  <c r="I5795" i="36"/>
  <c r="H5795" i="36"/>
  <c r="I5794" i="36"/>
  <c r="H5794" i="36"/>
  <c r="I5793" i="36"/>
  <c r="H5793" i="36"/>
  <c r="I5792" i="36"/>
  <c r="H5792" i="36"/>
  <c r="I5791" i="36"/>
  <c r="H5791" i="36"/>
  <c r="I5790" i="36"/>
  <c r="H5790" i="36"/>
  <c r="I5789" i="36"/>
  <c r="H5789" i="36"/>
  <c r="I5788" i="36"/>
  <c r="H5788" i="36"/>
  <c r="I5787" i="36"/>
  <c r="H5787" i="36"/>
  <c r="I5786" i="36"/>
  <c r="H5786" i="36"/>
  <c r="I5785" i="36"/>
  <c r="H5785" i="36"/>
  <c r="I5784" i="36"/>
  <c r="H5784" i="36"/>
  <c r="I5783" i="36"/>
  <c r="H5783" i="36"/>
  <c r="I5782" i="36"/>
  <c r="H5782" i="36"/>
  <c r="I5781" i="36"/>
  <c r="H5781" i="36"/>
  <c r="I5780" i="36"/>
  <c r="H5780" i="36"/>
  <c r="I5779" i="36"/>
  <c r="H5779" i="36"/>
  <c r="I5778" i="36"/>
  <c r="H5778" i="36"/>
  <c r="I5777" i="36"/>
  <c r="H5777" i="36"/>
  <c r="I5776" i="36"/>
  <c r="H5776" i="36"/>
  <c r="I5775" i="36"/>
  <c r="H5775" i="36"/>
  <c r="I5774" i="36"/>
  <c r="H5774" i="36"/>
  <c r="I5773" i="36"/>
  <c r="H5773" i="36"/>
  <c r="I5772" i="36"/>
  <c r="H5772" i="36"/>
  <c r="I5771" i="36"/>
  <c r="H5771" i="36"/>
  <c r="I5770" i="36"/>
  <c r="H5770" i="36"/>
  <c r="I5769" i="36"/>
  <c r="H5769" i="36"/>
  <c r="I5768" i="36"/>
  <c r="H5768" i="36"/>
  <c r="I5767" i="36"/>
  <c r="H5767" i="36"/>
  <c r="I5766" i="36"/>
  <c r="H5766" i="36"/>
  <c r="I5765" i="36"/>
  <c r="H5765" i="36"/>
  <c r="I5764" i="36"/>
  <c r="H5764" i="36"/>
  <c r="I5763" i="36"/>
  <c r="H5763" i="36"/>
  <c r="I5762" i="36"/>
  <c r="H5762" i="36"/>
  <c r="I5761" i="36"/>
  <c r="H5761" i="36"/>
  <c r="I5760" i="36"/>
  <c r="H5760" i="36"/>
  <c r="I5759" i="36"/>
  <c r="H5759" i="36"/>
  <c r="I5758" i="36"/>
  <c r="H5758" i="36"/>
  <c r="I5757" i="36"/>
  <c r="H5757" i="36"/>
  <c r="I5756" i="36"/>
  <c r="H5756" i="36"/>
  <c r="I5755" i="36"/>
  <c r="H5755" i="36"/>
  <c r="I5754" i="36"/>
  <c r="H5754" i="36"/>
  <c r="I5753" i="36"/>
  <c r="H5753" i="36"/>
  <c r="I5752" i="36"/>
  <c r="H5752" i="36"/>
  <c r="I5751" i="36"/>
  <c r="H5751" i="36"/>
  <c r="I5750" i="36"/>
  <c r="H5750" i="36"/>
  <c r="I5749" i="36"/>
  <c r="H5749" i="36"/>
  <c r="I5748" i="36"/>
  <c r="H5748" i="36"/>
  <c r="I5747" i="36"/>
  <c r="H5747" i="36"/>
  <c r="I5746" i="36"/>
  <c r="H5746" i="36"/>
  <c r="I5745" i="36"/>
  <c r="H5745" i="36"/>
  <c r="I5744" i="36"/>
  <c r="H5744" i="36"/>
  <c r="I5743" i="36"/>
  <c r="H5743" i="36"/>
  <c r="I5742" i="36"/>
  <c r="H5742" i="36"/>
  <c r="I5741" i="36"/>
  <c r="H5741" i="36"/>
  <c r="I5740" i="36"/>
  <c r="H5740" i="36"/>
  <c r="I5739" i="36"/>
  <c r="H5739" i="36"/>
  <c r="I5738" i="36"/>
  <c r="H5738" i="36"/>
  <c r="I5737" i="36"/>
  <c r="H5737" i="36"/>
  <c r="I5736" i="36"/>
  <c r="H5736" i="36"/>
  <c r="I5735" i="36"/>
  <c r="H5735" i="36"/>
  <c r="I5734" i="36"/>
  <c r="H5734" i="36"/>
  <c r="I5733" i="36"/>
  <c r="H5733" i="36"/>
  <c r="I5732" i="36"/>
  <c r="H5732" i="36"/>
  <c r="I5731" i="36"/>
  <c r="H5731" i="36"/>
  <c r="I5730" i="36"/>
  <c r="H5730" i="36"/>
  <c r="I5729" i="36"/>
  <c r="H5729" i="36"/>
  <c r="I5728" i="36"/>
  <c r="H5728" i="36"/>
  <c r="I5727" i="36"/>
  <c r="H5727" i="36"/>
  <c r="I5726" i="36"/>
  <c r="H5726" i="36"/>
  <c r="I5725" i="36"/>
  <c r="H5725" i="36"/>
  <c r="I5724" i="36"/>
  <c r="H5724" i="36"/>
  <c r="I5723" i="36"/>
  <c r="H5723" i="36"/>
  <c r="I5722" i="36"/>
  <c r="H5722" i="36"/>
  <c r="I5721" i="36"/>
  <c r="H5721" i="36"/>
  <c r="I5720" i="36"/>
  <c r="H5720" i="36"/>
  <c r="I5719" i="36"/>
  <c r="H5719" i="36"/>
  <c r="I5718" i="36"/>
  <c r="H5718" i="36"/>
  <c r="I5717" i="36"/>
  <c r="H5717" i="36"/>
  <c r="I5716" i="36"/>
  <c r="H5716" i="36"/>
  <c r="I5715" i="36"/>
  <c r="H5715" i="36"/>
  <c r="I5714" i="36"/>
  <c r="H5714" i="36"/>
  <c r="I5713" i="36"/>
  <c r="H5713" i="36"/>
  <c r="I5712" i="36"/>
  <c r="H5712" i="36"/>
  <c r="I5711" i="36"/>
  <c r="H5711" i="36"/>
  <c r="I5710" i="36"/>
  <c r="H5710" i="36"/>
  <c r="I5709" i="36"/>
  <c r="H5709" i="36"/>
  <c r="I5708" i="36"/>
  <c r="H5708" i="36"/>
  <c r="I5707" i="36"/>
  <c r="H5707" i="36"/>
  <c r="I5706" i="36"/>
  <c r="H5706" i="36"/>
  <c r="I5705" i="36"/>
  <c r="H5705" i="36"/>
  <c r="I5704" i="36"/>
  <c r="H5704" i="36"/>
  <c r="I5703" i="36"/>
  <c r="H5703" i="36"/>
  <c r="I5702" i="36"/>
  <c r="H5702" i="36"/>
  <c r="I5701" i="36"/>
  <c r="H5701" i="36"/>
  <c r="I5700" i="36"/>
  <c r="H5700" i="36"/>
  <c r="I5699" i="36"/>
  <c r="H5699" i="36"/>
  <c r="I5698" i="36"/>
  <c r="H5698" i="36"/>
  <c r="I5697" i="36"/>
  <c r="H5697" i="36"/>
  <c r="I5696" i="36"/>
  <c r="H5696" i="36"/>
  <c r="I5695" i="36"/>
  <c r="H5695" i="36"/>
  <c r="I5694" i="36"/>
  <c r="H5694" i="36"/>
  <c r="I5693" i="36"/>
  <c r="H5693" i="36"/>
  <c r="I5692" i="36"/>
  <c r="H5692" i="36"/>
  <c r="I5691" i="36"/>
  <c r="H5691" i="36"/>
  <c r="I5690" i="36"/>
  <c r="H5690" i="36"/>
  <c r="I5689" i="36"/>
  <c r="H5689" i="36"/>
  <c r="I5688" i="36"/>
  <c r="H5688" i="36"/>
  <c r="I5687" i="36"/>
  <c r="H5687" i="36"/>
  <c r="I5686" i="36"/>
  <c r="H5686" i="36"/>
  <c r="I5685" i="36"/>
  <c r="H5685" i="36"/>
  <c r="I5684" i="36"/>
  <c r="H5684" i="36"/>
  <c r="I5683" i="36"/>
  <c r="H5683" i="36"/>
  <c r="I5682" i="36"/>
  <c r="H5682" i="36"/>
  <c r="I5681" i="36"/>
  <c r="H5681" i="36"/>
  <c r="I5680" i="36"/>
  <c r="H5680" i="36"/>
  <c r="I5679" i="36"/>
  <c r="H5679" i="36"/>
  <c r="I5678" i="36"/>
  <c r="H5678" i="36"/>
  <c r="I5677" i="36"/>
  <c r="H5677" i="36"/>
  <c r="I5676" i="36"/>
  <c r="H5676" i="36"/>
  <c r="I5675" i="36"/>
  <c r="H5675" i="36"/>
  <c r="I5674" i="36"/>
  <c r="H5674" i="36"/>
  <c r="I5673" i="36"/>
  <c r="H5673" i="36"/>
  <c r="I5672" i="36"/>
  <c r="H5672" i="36"/>
  <c r="I5671" i="36"/>
  <c r="H5671" i="36"/>
  <c r="I5670" i="36"/>
  <c r="H5670" i="36"/>
  <c r="I5669" i="36"/>
  <c r="H5669" i="36"/>
  <c r="I5668" i="36"/>
  <c r="H5668" i="36"/>
  <c r="I5667" i="36"/>
  <c r="H5667" i="36"/>
  <c r="I5666" i="36"/>
  <c r="H5666" i="36"/>
  <c r="I5665" i="36"/>
  <c r="H5665" i="36"/>
  <c r="I5664" i="36"/>
  <c r="H5664" i="36"/>
  <c r="I5663" i="36"/>
  <c r="H5663" i="36"/>
  <c r="I5662" i="36"/>
  <c r="H5662" i="36"/>
  <c r="I5661" i="36"/>
  <c r="H5661" i="36"/>
  <c r="I5660" i="36"/>
  <c r="H5660" i="36"/>
  <c r="I5659" i="36"/>
  <c r="H5659" i="36"/>
  <c r="I5658" i="36"/>
  <c r="H5658" i="36"/>
  <c r="I5657" i="36"/>
  <c r="H5657" i="36"/>
  <c r="I5656" i="36"/>
  <c r="H5656" i="36"/>
  <c r="I5655" i="36"/>
  <c r="H5655" i="36"/>
  <c r="I5654" i="36"/>
  <c r="H5654" i="36"/>
  <c r="I5653" i="36"/>
  <c r="H5653" i="36"/>
  <c r="I5652" i="36"/>
  <c r="H5652" i="36"/>
  <c r="I5651" i="36"/>
  <c r="H5651" i="36"/>
  <c r="I5650" i="36"/>
  <c r="H5650" i="36"/>
  <c r="I5649" i="36"/>
  <c r="H5649" i="36"/>
  <c r="I5648" i="36"/>
  <c r="H5648" i="36"/>
  <c r="I5647" i="36"/>
  <c r="H5647" i="36"/>
  <c r="I5646" i="36"/>
  <c r="H5646" i="36"/>
  <c r="I5645" i="36"/>
  <c r="H5645" i="36"/>
  <c r="I5644" i="36"/>
  <c r="H5644" i="36"/>
  <c r="I5643" i="36"/>
  <c r="H5643" i="36"/>
  <c r="I5642" i="36"/>
  <c r="H5642" i="36"/>
  <c r="I5641" i="36"/>
  <c r="H5641" i="36"/>
  <c r="I5640" i="36"/>
  <c r="H5640" i="36"/>
  <c r="I5639" i="36"/>
  <c r="H5639" i="36"/>
  <c r="I5638" i="36"/>
  <c r="H5638" i="36"/>
  <c r="I5637" i="36"/>
  <c r="H5637" i="36"/>
  <c r="I5636" i="36"/>
  <c r="H5636" i="36"/>
  <c r="I5635" i="36"/>
  <c r="H5635" i="36"/>
  <c r="I5634" i="36"/>
  <c r="H5634" i="36"/>
  <c r="I5633" i="36"/>
  <c r="H5633" i="36"/>
  <c r="I5632" i="36"/>
  <c r="H5632" i="36"/>
  <c r="I5631" i="36"/>
  <c r="H5631" i="36"/>
  <c r="I5630" i="36"/>
  <c r="H5630" i="36"/>
  <c r="I5629" i="36"/>
  <c r="H5629" i="36"/>
  <c r="I5628" i="36"/>
  <c r="H5628" i="36"/>
  <c r="I5627" i="36"/>
  <c r="H5627" i="36"/>
  <c r="I5626" i="36"/>
  <c r="H5626" i="36"/>
  <c r="I5625" i="36"/>
  <c r="H5625" i="36"/>
  <c r="I5624" i="36"/>
  <c r="H5624" i="36"/>
  <c r="I5623" i="36"/>
  <c r="H5623" i="36"/>
  <c r="I5622" i="36"/>
  <c r="H5622" i="36"/>
  <c r="I5621" i="36"/>
  <c r="H5621" i="36"/>
  <c r="I5620" i="36"/>
  <c r="H5620" i="36"/>
  <c r="I5619" i="36"/>
  <c r="H5619" i="36"/>
  <c r="I5618" i="36"/>
  <c r="H5618" i="36"/>
  <c r="I5617" i="36"/>
  <c r="H5617" i="36"/>
  <c r="I5616" i="36"/>
  <c r="H5616" i="36"/>
  <c r="I5615" i="36"/>
  <c r="H5615" i="36"/>
  <c r="I5614" i="36"/>
  <c r="H5614" i="36"/>
  <c r="I5613" i="36"/>
  <c r="H5613" i="36"/>
  <c r="I5612" i="36"/>
  <c r="H5612" i="36"/>
  <c r="I5611" i="36"/>
  <c r="H5611" i="36"/>
  <c r="I5610" i="36"/>
  <c r="H5610" i="36"/>
  <c r="I5609" i="36"/>
  <c r="H5609" i="36"/>
  <c r="I5608" i="36"/>
  <c r="H5608" i="36"/>
  <c r="I5607" i="36"/>
  <c r="H5607" i="36"/>
  <c r="I5606" i="36"/>
  <c r="H5606" i="36"/>
  <c r="I5605" i="36"/>
  <c r="H5605" i="36"/>
  <c r="I5604" i="36"/>
  <c r="H5604" i="36"/>
  <c r="I5603" i="36"/>
  <c r="H5603" i="36"/>
  <c r="I5602" i="36"/>
  <c r="H5602" i="36"/>
  <c r="I5601" i="36"/>
  <c r="H5601" i="36"/>
  <c r="I5600" i="36"/>
  <c r="H5600" i="36"/>
  <c r="I5599" i="36"/>
  <c r="H5599" i="36"/>
  <c r="I5598" i="36"/>
  <c r="H5598" i="36"/>
  <c r="I5597" i="36"/>
  <c r="H5597" i="36"/>
  <c r="I5596" i="36"/>
  <c r="H5596" i="36"/>
  <c r="I5595" i="36"/>
  <c r="H5595" i="36"/>
  <c r="I5594" i="36"/>
  <c r="H5594" i="36"/>
  <c r="I5593" i="36"/>
  <c r="H5593" i="36"/>
  <c r="I5592" i="36"/>
  <c r="H5592" i="36"/>
  <c r="I5591" i="36"/>
  <c r="H5591" i="36"/>
  <c r="I5590" i="36"/>
  <c r="H5590" i="36"/>
  <c r="I5589" i="36"/>
  <c r="H5589" i="36"/>
  <c r="I5588" i="36"/>
  <c r="H5588" i="36"/>
  <c r="I5587" i="36"/>
  <c r="H5587" i="36"/>
  <c r="I5586" i="36"/>
  <c r="H5586" i="36"/>
  <c r="I5585" i="36"/>
  <c r="H5585" i="36"/>
  <c r="I5584" i="36"/>
  <c r="H5584" i="36"/>
  <c r="I5583" i="36"/>
  <c r="H5583" i="36"/>
  <c r="I5582" i="36"/>
  <c r="H5582" i="36"/>
  <c r="I5581" i="36"/>
  <c r="H5581" i="36"/>
  <c r="I5580" i="36"/>
  <c r="H5580" i="36"/>
  <c r="I5579" i="36"/>
  <c r="H5579" i="36"/>
  <c r="I5578" i="36"/>
  <c r="H5578" i="36"/>
  <c r="I5577" i="36"/>
  <c r="H5577" i="36"/>
  <c r="I5576" i="36"/>
  <c r="H5576" i="36"/>
  <c r="I5575" i="36"/>
  <c r="H5575" i="36"/>
  <c r="I5574" i="36"/>
  <c r="H5574" i="36"/>
  <c r="I5573" i="36"/>
  <c r="H5573" i="36"/>
  <c r="I5572" i="36"/>
  <c r="H5572" i="36"/>
  <c r="I5571" i="36"/>
  <c r="H5571" i="36"/>
  <c r="I5570" i="36"/>
  <c r="H5570" i="36"/>
  <c r="I5569" i="36"/>
  <c r="H5569" i="36"/>
  <c r="I5568" i="36"/>
  <c r="H5568" i="36"/>
  <c r="I5567" i="36"/>
  <c r="H5567" i="36"/>
  <c r="I5566" i="36"/>
  <c r="H5566" i="36"/>
  <c r="I5565" i="36"/>
  <c r="H5565" i="36"/>
  <c r="I5564" i="36"/>
  <c r="H5564" i="36"/>
  <c r="I5563" i="36"/>
  <c r="H5563" i="36"/>
  <c r="I5562" i="36"/>
  <c r="H5562" i="36"/>
  <c r="I5561" i="36"/>
  <c r="H5561" i="36"/>
  <c r="I5560" i="36"/>
  <c r="H5560" i="36"/>
  <c r="I5559" i="36"/>
  <c r="H5559" i="36"/>
  <c r="I5558" i="36"/>
  <c r="H5558" i="36"/>
  <c r="I5557" i="36"/>
  <c r="H5557" i="36"/>
  <c r="I5556" i="36"/>
  <c r="H5556" i="36"/>
  <c r="I5555" i="36"/>
  <c r="H5555" i="36"/>
  <c r="I5554" i="36"/>
  <c r="H5554" i="36"/>
  <c r="I5553" i="36"/>
  <c r="H5553" i="36"/>
  <c r="I5552" i="36"/>
  <c r="H5552" i="36"/>
  <c r="I5551" i="36"/>
  <c r="H5551" i="36"/>
  <c r="I5550" i="36"/>
  <c r="H5550" i="36"/>
  <c r="I5549" i="36"/>
  <c r="H5549" i="36"/>
  <c r="I5548" i="36"/>
  <c r="H5548" i="36"/>
  <c r="I5547" i="36"/>
  <c r="H5547" i="36"/>
  <c r="I5546" i="36"/>
  <c r="H5546" i="36"/>
  <c r="I5545" i="36"/>
  <c r="H5545" i="36"/>
  <c r="I5544" i="36"/>
  <c r="H5544" i="36"/>
  <c r="I5543" i="36"/>
  <c r="H5543" i="36"/>
  <c r="I5542" i="36"/>
  <c r="H5542" i="36"/>
  <c r="I5541" i="36"/>
  <c r="H5541" i="36"/>
  <c r="I5540" i="36"/>
  <c r="H5540" i="36"/>
  <c r="I5539" i="36"/>
  <c r="H5539" i="36"/>
  <c r="I5538" i="36"/>
  <c r="H5538" i="36"/>
  <c r="I5537" i="36"/>
  <c r="H5537" i="36"/>
  <c r="I5536" i="36"/>
  <c r="H5536" i="36"/>
  <c r="I5535" i="36"/>
  <c r="H5535" i="36"/>
  <c r="I5534" i="36"/>
  <c r="H5534" i="36"/>
  <c r="I5533" i="36"/>
  <c r="H5533" i="36"/>
  <c r="I5532" i="36"/>
  <c r="H5532" i="36"/>
  <c r="I5531" i="36"/>
  <c r="H5531" i="36"/>
  <c r="I5530" i="36"/>
  <c r="H5530" i="36"/>
  <c r="I5529" i="36"/>
  <c r="H5529" i="36"/>
  <c r="I5528" i="36"/>
  <c r="H5528" i="36"/>
  <c r="I5527" i="36"/>
  <c r="H5527" i="36"/>
  <c r="I5526" i="36"/>
  <c r="H5526" i="36"/>
  <c r="I5525" i="36"/>
  <c r="H5525" i="36"/>
  <c r="I5524" i="36"/>
  <c r="H5524" i="36"/>
  <c r="I5523" i="36"/>
  <c r="H5523" i="36"/>
  <c r="I5522" i="36"/>
  <c r="H5522" i="36"/>
  <c r="I5521" i="36"/>
  <c r="H5521" i="36"/>
  <c r="I5520" i="36"/>
  <c r="H5520" i="36"/>
  <c r="I5519" i="36"/>
  <c r="H5519" i="36"/>
  <c r="I5518" i="36"/>
  <c r="H5518" i="36"/>
  <c r="I5517" i="36"/>
  <c r="H5517" i="36"/>
  <c r="I5516" i="36"/>
  <c r="H5516" i="36"/>
  <c r="I5515" i="36"/>
  <c r="H5515" i="36"/>
  <c r="I5514" i="36"/>
  <c r="H5514" i="36"/>
  <c r="I5513" i="36"/>
  <c r="H5513" i="36"/>
  <c r="I5512" i="36"/>
  <c r="H5512" i="36"/>
  <c r="I5511" i="36"/>
  <c r="H5511" i="36"/>
  <c r="I5510" i="36"/>
  <c r="H5510" i="36"/>
  <c r="I5509" i="36"/>
  <c r="H5509" i="36"/>
  <c r="I5508" i="36"/>
  <c r="H5508" i="36"/>
  <c r="I5507" i="36"/>
  <c r="H5507" i="36"/>
  <c r="I5506" i="36"/>
  <c r="H5506" i="36"/>
  <c r="I5505" i="36"/>
  <c r="H5505" i="36"/>
  <c r="I5504" i="36"/>
  <c r="H5504" i="36"/>
  <c r="I5503" i="36"/>
  <c r="H5503" i="36"/>
  <c r="I5502" i="36"/>
  <c r="H5502" i="36"/>
  <c r="I5501" i="36"/>
  <c r="H5501" i="36"/>
  <c r="I5500" i="36"/>
  <c r="H5500" i="36"/>
  <c r="I5499" i="36"/>
  <c r="H5499" i="36"/>
  <c r="I5498" i="36"/>
  <c r="H5498" i="36"/>
  <c r="I5497" i="36"/>
  <c r="H5497" i="36"/>
  <c r="I5496" i="36"/>
  <c r="H5496" i="36"/>
  <c r="I5495" i="36"/>
  <c r="H5495" i="36"/>
  <c r="I5494" i="36"/>
  <c r="H5494" i="36"/>
  <c r="I5493" i="36"/>
  <c r="H5493" i="36"/>
  <c r="I5492" i="36"/>
  <c r="H5492" i="36"/>
  <c r="I5491" i="36"/>
  <c r="H5491" i="36"/>
  <c r="I5490" i="36"/>
  <c r="H5490" i="36"/>
  <c r="I5489" i="36"/>
  <c r="H5489" i="36"/>
  <c r="I5488" i="36"/>
  <c r="H5488" i="36"/>
  <c r="I5487" i="36"/>
  <c r="H5487" i="36"/>
  <c r="I5486" i="36"/>
  <c r="H5486" i="36"/>
  <c r="I5485" i="36"/>
  <c r="H5485" i="36"/>
  <c r="I5484" i="36"/>
  <c r="H5484" i="36"/>
  <c r="I5483" i="36"/>
  <c r="H5483" i="36"/>
  <c r="I5482" i="36"/>
  <c r="H5482" i="36"/>
  <c r="I5481" i="36"/>
  <c r="H5481" i="36"/>
  <c r="I5480" i="36"/>
  <c r="H5480" i="36"/>
  <c r="I5479" i="36"/>
  <c r="H5479" i="36"/>
  <c r="I5478" i="36"/>
  <c r="H5478" i="36"/>
  <c r="I5477" i="36"/>
  <c r="H5477" i="36"/>
  <c r="I5476" i="36"/>
  <c r="H5476" i="36"/>
  <c r="I5475" i="36"/>
  <c r="H5475" i="36"/>
  <c r="I5474" i="36"/>
  <c r="H5474" i="36"/>
  <c r="I5473" i="36"/>
  <c r="H5473" i="36"/>
  <c r="I5472" i="36"/>
  <c r="H5472" i="36"/>
  <c r="I5471" i="36"/>
  <c r="H5471" i="36"/>
  <c r="I5470" i="36"/>
  <c r="H5470" i="36"/>
  <c r="I5469" i="36"/>
  <c r="H5469" i="36"/>
  <c r="I5468" i="36"/>
  <c r="H5468" i="36"/>
  <c r="I5467" i="36"/>
  <c r="H5467" i="36"/>
  <c r="I5466" i="36"/>
  <c r="H5466" i="36"/>
  <c r="I5465" i="36"/>
  <c r="H5465" i="36"/>
  <c r="I5464" i="36"/>
  <c r="H5464" i="36"/>
  <c r="I5463" i="36"/>
  <c r="H5463" i="36"/>
  <c r="I5462" i="36"/>
  <c r="H5462" i="36"/>
  <c r="I5461" i="36"/>
  <c r="H5461" i="36"/>
  <c r="I5460" i="36"/>
  <c r="H5460" i="36"/>
  <c r="I5459" i="36"/>
  <c r="H5459" i="36"/>
  <c r="I5458" i="36"/>
  <c r="H5458" i="36"/>
  <c r="I5457" i="36"/>
  <c r="H5457" i="36"/>
  <c r="I5456" i="36"/>
  <c r="H5456" i="36"/>
  <c r="I5455" i="36"/>
  <c r="H5455" i="36"/>
  <c r="I5454" i="36"/>
  <c r="H5454" i="36"/>
  <c r="I5453" i="36"/>
  <c r="H5453" i="36"/>
  <c r="I5452" i="36"/>
  <c r="H5452" i="36"/>
  <c r="I5451" i="36"/>
  <c r="H5451" i="36"/>
  <c r="I5450" i="36"/>
  <c r="H5450" i="36"/>
  <c r="I5449" i="36"/>
  <c r="H5449" i="36"/>
  <c r="I5448" i="36"/>
  <c r="H5448" i="36"/>
  <c r="I5447" i="36"/>
  <c r="H5447" i="36"/>
  <c r="I5446" i="36"/>
  <c r="H5446" i="36"/>
  <c r="I5445" i="36"/>
  <c r="H5445" i="36"/>
  <c r="I5444" i="36"/>
  <c r="H5444" i="36"/>
  <c r="I5443" i="36"/>
  <c r="H5443" i="36"/>
  <c r="I5442" i="36"/>
  <c r="H5442" i="36"/>
  <c r="I5441" i="36"/>
  <c r="H5441" i="36"/>
  <c r="I5440" i="36"/>
  <c r="H5440" i="36"/>
  <c r="I5439" i="36"/>
  <c r="H5439" i="36"/>
  <c r="I5438" i="36"/>
  <c r="H5438" i="36"/>
  <c r="I5437" i="36"/>
  <c r="H5437" i="36"/>
  <c r="I5436" i="36"/>
  <c r="H5436" i="36"/>
  <c r="I5435" i="36"/>
  <c r="H5435" i="36"/>
  <c r="I5434" i="36"/>
  <c r="H5434" i="36"/>
  <c r="I5433" i="36"/>
  <c r="H5433" i="36"/>
  <c r="I5432" i="36"/>
  <c r="H5432" i="36"/>
  <c r="I5431" i="36"/>
  <c r="H5431" i="36"/>
  <c r="I5430" i="36"/>
  <c r="H5430" i="36"/>
  <c r="I5429" i="36"/>
  <c r="H5429" i="36"/>
  <c r="I5428" i="36"/>
  <c r="H5428" i="36"/>
  <c r="I5427" i="36"/>
  <c r="H5427" i="36"/>
  <c r="I5426" i="36"/>
  <c r="H5426" i="36"/>
  <c r="I5425" i="36"/>
  <c r="H5425" i="36"/>
  <c r="I5424" i="36"/>
  <c r="H5424" i="36"/>
  <c r="I5423" i="36"/>
  <c r="H5423" i="36"/>
  <c r="I5422" i="36"/>
  <c r="H5422" i="36"/>
  <c r="I5421" i="36"/>
  <c r="H5421" i="36"/>
  <c r="I5420" i="36"/>
  <c r="H5420" i="36"/>
  <c r="I5419" i="36"/>
  <c r="H5419" i="36"/>
  <c r="I5418" i="36"/>
  <c r="H5418" i="36"/>
  <c r="I5417" i="36"/>
  <c r="H5417" i="36"/>
  <c r="I5416" i="36"/>
  <c r="H5416" i="36"/>
  <c r="I5415" i="36"/>
  <c r="H5415" i="36"/>
  <c r="I5414" i="36"/>
  <c r="H5414" i="36"/>
  <c r="I5413" i="36"/>
  <c r="H5413" i="36"/>
  <c r="I5412" i="36"/>
  <c r="H5412" i="36"/>
  <c r="I5411" i="36"/>
  <c r="H5411" i="36"/>
  <c r="I5410" i="36"/>
  <c r="H5410" i="36"/>
  <c r="I5409" i="36"/>
  <c r="H5409" i="36"/>
  <c r="I5408" i="36"/>
  <c r="H5408" i="36"/>
  <c r="I5407" i="36"/>
  <c r="H5407" i="36"/>
  <c r="I5406" i="36"/>
  <c r="H5406" i="36"/>
  <c r="I5405" i="36"/>
  <c r="H5405" i="36"/>
  <c r="I5404" i="36"/>
  <c r="H5404" i="36"/>
  <c r="I5403" i="36"/>
  <c r="H5403" i="36"/>
  <c r="I5402" i="36"/>
  <c r="H5402" i="36"/>
  <c r="I5401" i="36"/>
  <c r="H5401" i="36"/>
  <c r="I5400" i="36"/>
  <c r="H5400" i="36"/>
  <c r="I5399" i="36"/>
  <c r="H5399" i="36"/>
  <c r="I5398" i="36"/>
  <c r="H5398" i="36"/>
  <c r="I5397" i="36"/>
  <c r="H5397" i="36"/>
  <c r="I5396" i="36"/>
  <c r="H5396" i="36"/>
  <c r="I5395" i="36"/>
  <c r="H5395" i="36"/>
  <c r="I5394" i="36"/>
  <c r="H5394" i="36"/>
  <c r="I5393" i="36"/>
  <c r="H5393" i="36"/>
  <c r="I5392" i="36"/>
  <c r="H5392" i="36"/>
  <c r="I5391" i="36"/>
  <c r="H5391" i="36"/>
  <c r="I5390" i="36"/>
  <c r="H5390" i="36"/>
  <c r="I5389" i="36"/>
  <c r="H5389" i="36"/>
  <c r="I5388" i="36"/>
  <c r="H5388" i="36"/>
  <c r="I5387" i="36"/>
  <c r="H5387" i="36"/>
  <c r="I5386" i="36"/>
  <c r="H5386" i="36"/>
  <c r="I5385" i="36"/>
  <c r="H5385" i="36"/>
  <c r="I5384" i="36"/>
  <c r="H5384" i="36"/>
  <c r="I5383" i="36"/>
  <c r="H5383" i="36"/>
  <c r="I5382" i="36"/>
  <c r="H5382" i="36"/>
  <c r="I5381" i="36"/>
  <c r="H5381" i="36"/>
  <c r="I5380" i="36"/>
  <c r="H5380" i="36"/>
  <c r="I5379" i="36"/>
  <c r="H5379" i="36"/>
  <c r="I5378" i="36"/>
  <c r="H5378" i="36"/>
  <c r="I5377" i="36"/>
  <c r="H5377" i="36"/>
  <c r="I5376" i="36"/>
  <c r="H5376" i="36"/>
  <c r="I5375" i="36"/>
  <c r="H5375" i="36"/>
  <c r="I5374" i="36"/>
  <c r="H5374" i="36"/>
  <c r="I5373" i="36"/>
  <c r="H5373" i="36"/>
  <c r="I5372" i="36"/>
  <c r="H5372" i="36"/>
  <c r="I5371" i="36"/>
  <c r="H5371" i="36"/>
  <c r="I5370" i="36"/>
  <c r="H5370" i="36"/>
  <c r="I5369" i="36"/>
  <c r="H5369" i="36"/>
  <c r="I5368" i="36"/>
  <c r="H5368" i="36"/>
  <c r="I5367" i="36"/>
  <c r="H5367" i="36"/>
  <c r="I5366" i="36"/>
  <c r="H5366" i="36"/>
  <c r="I5365" i="36"/>
  <c r="H5365" i="36"/>
  <c r="I5364" i="36"/>
  <c r="H5364" i="36"/>
  <c r="I5363" i="36"/>
  <c r="H5363" i="36"/>
  <c r="I5362" i="36"/>
  <c r="H5362" i="36"/>
  <c r="I5361" i="36"/>
  <c r="H5361" i="36"/>
  <c r="I5360" i="36"/>
  <c r="H5360" i="36"/>
  <c r="I5359" i="36"/>
  <c r="H5359" i="36"/>
  <c r="I5358" i="36"/>
  <c r="H5358" i="36"/>
  <c r="I5357" i="36"/>
  <c r="H5357" i="36"/>
  <c r="I5356" i="36"/>
  <c r="H5356" i="36"/>
  <c r="I5355" i="36"/>
  <c r="H5355" i="36"/>
  <c r="I5354" i="36"/>
  <c r="H5354" i="36"/>
  <c r="I5353" i="36"/>
  <c r="H5353" i="36"/>
  <c r="I5352" i="36"/>
  <c r="H5352" i="36"/>
  <c r="I5351" i="36"/>
  <c r="H5351" i="36"/>
  <c r="I5350" i="36"/>
  <c r="H5350" i="36"/>
  <c r="I5349" i="36"/>
  <c r="H5349" i="36"/>
  <c r="I5348" i="36"/>
  <c r="H5348" i="36"/>
  <c r="I5347" i="36"/>
  <c r="H5347" i="36"/>
  <c r="I5346" i="36"/>
  <c r="H5346" i="36"/>
  <c r="I5345" i="36"/>
  <c r="H5345" i="36"/>
  <c r="I5344" i="36"/>
  <c r="H5344" i="36"/>
  <c r="I5343" i="36"/>
  <c r="H5343" i="36"/>
  <c r="I5342" i="36"/>
  <c r="H5342" i="36"/>
  <c r="I5341" i="36"/>
  <c r="H5341" i="36"/>
  <c r="I5340" i="36"/>
  <c r="H5340" i="36"/>
  <c r="I5339" i="36"/>
  <c r="H5339" i="36"/>
  <c r="I5338" i="36"/>
  <c r="H5338" i="36"/>
  <c r="I5337" i="36"/>
  <c r="H5337" i="36"/>
  <c r="I5336" i="36"/>
  <c r="H5336" i="36"/>
  <c r="I5335" i="36"/>
  <c r="H5335" i="36"/>
  <c r="I5334" i="36"/>
  <c r="H5334" i="36"/>
  <c r="I5333" i="36"/>
  <c r="H5333" i="36"/>
  <c r="I5332" i="36"/>
  <c r="H5332" i="36"/>
  <c r="I5331" i="36"/>
  <c r="H5331" i="36"/>
  <c r="I5330" i="36"/>
  <c r="H5330" i="36"/>
  <c r="I5329" i="36"/>
  <c r="H5329" i="36"/>
  <c r="I5328" i="36"/>
  <c r="H5328" i="36"/>
  <c r="I5327" i="36"/>
  <c r="H5327" i="36"/>
  <c r="I5326" i="36"/>
  <c r="H5326" i="36"/>
  <c r="I5325" i="36"/>
  <c r="H5325" i="36"/>
  <c r="I5324" i="36"/>
  <c r="H5324" i="36"/>
  <c r="I5323" i="36"/>
  <c r="H5323" i="36"/>
  <c r="I5322" i="36"/>
  <c r="H5322" i="36"/>
  <c r="I5321" i="36"/>
  <c r="H5321" i="36"/>
  <c r="I5320" i="36"/>
  <c r="H5320" i="36"/>
  <c r="I5319" i="36"/>
  <c r="H5319" i="36"/>
  <c r="I5318" i="36"/>
  <c r="H5318" i="36"/>
  <c r="I5317" i="36"/>
  <c r="H5317" i="36"/>
  <c r="I5316" i="36"/>
  <c r="H5316" i="36"/>
  <c r="I5315" i="36"/>
  <c r="H5315" i="36"/>
  <c r="I5314" i="36"/>
  <c r="H5314" i="36"/>
  <c r="I5313" i="36"/>
  <c r="H5313" i="36"/>
  <c r="I5312" i="36"/>
  <c r="H5312" i="36"/>
  <c r="I5311" i="36"/>
  <c r="H5311" i="36"/>
  <c r="I5310" i="36"/>
  <c r="H5310" i="36"/>
  <c r="I5309" i="36"/>
  <c r="H5309" i="36"/>
  <c r="I5308" i="36"/>
  <c r="H5308" i="36"/>
  <c r="I5307" i="36"/>
  <c r="H5307" i="36"/>
  <c r="I5306" i="36"/>
  <c r="H5306" i="36"/>
  <c r="I5305" i="36"/>
  <c r="H5305" i="36"/>
  <c r="I5304" i="36"/>
  <c r="H5304" i="36"/>
  <c r="I5303" i="36"/>
  <c r="H5303" i="36"/>
  <c r="I5302" i="36"/>
  <c r="H5302" i="36"/>
  <c r="I5301" i="36"/>
  <c r="H5301" i="36"/>
  <c r="I5300" i="36"/>
  <c r="H5300" i="36"/>
  <c r="I5299" i="36"/>
  <c r="H5299" i="36"/>
  <c r="I5298" i="36"/>
  <c r="H5298" i="36"/>
  <c r="I5297" i="36"/>
  <c r="H5297" i="36"/>
  <c r="I5296" i="36"/>
  <c r="H5296" i="36"/>
  <c r="I5295" i="36"/>
  <c r="H5295" i="36"/>
  <c r="I5294" i="36"/>
  <c r="H5294" i="36"/>
  <c r="I5293" i="36"/>
  <c r="H5293" i="36"/>
  <c r="I5292" i="36"/>
  <c r="H5292" i="36"/>
  <c r="I5291" i="36"/>
  <c r="H5291" i="36"/>
  <c r="I5290" i="36"/>
  <c r="H5290" i="36"/>
  <c r="I5289" i="36"/>
  <c r="H5289" i="36"/>
  <c r="I5288" i="36"/>
  <c r="H5288" i="36"/>
  <c r="I5287" i="36"/>
  <c r="H5287" i="36"/>
  <c r="I5286" i="36"/>
  <c r="H5286" i="36"/>
  <c r="I5285" i="36"/>
  <c r="H5285" i="36"/>
  <c r="I5284" i="36"/>
  <c r="H5284" i="36"/>
  <c r="I5283" i="36"/>
  <c r="H5283" i="36"/>
  <c r="I5282" i="36"/>
  <c r="H5282" i="36"/>
  <c r="I5281" i="36"/>
  <c r="H5281" i="36"/>
  <c r="I5280" i="36"/>
  <c r="H5280" i="36"/>
  <c r="I5279" i="36"/>
  <c r="H5279" i="36"/>
  <c r="I5278" i="36"/>
  <c r="H5278" i="36"/>
  <c r="I5277" i="36"/>
  <c r="H5277" i="36"/>
  <c r="I5276" i="36"/>
  <c r="H5276" i="36"/>
  <c r="I5275" i="36"/>
  <c r="H5275" i="36"/>
  <c r="I5274" i="36"/>
  <c r="H5274" i="36"/>
  <c r="I5273" i="36"/>
  <c r="H5273" i="36"/>
  <c r="I5272" i="36"/>
  <c r="H5272" i="36"/>
  <c r="I5271" i="36"/>
  <c r="H5271" i="36"/>
  <c r="I5270" i="36"/>
  <c r="H5270" i="36"/>
  <c r="I5269" i="36"/>
  <c r="H5269" i="36"/>
  <c r="I5268" i="36"/>
  <c r="H5268" i="36"/>
  <c r="I5267" i="36"/>
  <c r="H5267" i="36"/>
  <c r="I5266" i="36"/>
  <c r="H5266" i="36"/>
  <c r="I5265" i="36"/>
  <c r="H5265" i="36"/>
  <c r="I5264" i="36"/>
  <c r="H5264" i="36"/>
  <c r="I5263" i="36"/>
  <c r="H5263" i="36"/>
  <c r="I5262" i="36"/>
  <c r="H5262" i="36"/>
  <c r="I5261" i="36"/>
  <c r="H5261" i="36"/>
  <c r="I5260" i="36"/>
  <c r="H5260" i="36"/>
  <c r="I5259" i="36"/>
  <c r="H5259" i="36"/>
  <c r="I5258" i="36"/>
  <c r="H5258" i="36"/>
  <c r="I5257" i="36"/>
  <c r="H5257" i="36"/>
  <c r="I5256" i="36"/>
  <c r="H5256" i="36"/>
  <c r="I5255" i="36"/>
  <c r="H5255" i="36"/>
  <c r="I5254" i="36"/>
  <c r="H5254" i="36"/>
  <c r="I5253" i="36"/>
  <c r="H5253" i="36"/>
  <c r="I5252" i="36"/>
  <c r="H5252" i="36"/>
  <c r="I5251" i="36"/>
  <c r="H5251" i="36"/>
  <c r="I5250" i="36"/>
  <c r="H5250" i="36"/>
  <c r="I5249" i="36"/>
  <c r="H5249" i="36"/>
  <c r="I5248" i="36"/>
  <c r="H5248" i="36"/>
  <c r="I5247" i="36"/>
  <c r="H5247" i="36"/>
  <c r="I5246" i="36"/>
  <c r="H5246" i="36"/>
  <c r="I5245" i="36"/>
  <c r="H5245" i="36"/>
  <c r="I5244" i="36"/>
  <c r="H5244" i="36"/>
  <c r="I5243" i="36"/>
  <c r="H5243" i="36"/>
  <c r="I5242" i="36"/>
  <c r="H5242" i="36"/>
  <c r="I5241" i="36"/>
  <c r="H5241" i="36"/>
  <c r="I5240" i="36"/>
  <c r="H5240" i="36"/>
  <c r="I5239" i="36"/>
  <c r="H5239" i="36"/>
  <c r="I5238" i="36"/>
  <c r="H5238" i="36"/>
  <c r="I5237" i="36"/>
  <c r="H5237" i="36"/>
  <c r="I5236" i="36"/>
  <c r="H5236" i="36"/>
  <c r="I5235" i="36"/>
  <c r="H5235" i="36"/>
  <c r="I5234" i="36"/>
  <c r="H5234" i="36"/>
  <c r="I5233" i="36"/>
  <c r="H5233" i="36"/>
  <c r="I5232" i="36"/>
  <c r="H5232" i="36"/>
  <c r="I5231" i="36"/>
  <c r="H5231" i="36"/>
  <c r="I5230" i="36"/>
  <c r="H5230" i="36"/>
  <c r="I5229" i="36"/>
  <c r="H5229" i="36"/>
  <c r="I5228" i="36"/>
  <c r="H5228" i="36"/>
  <c r="I5227" i="36"/>
  <c r="H5227" i="36"/>
  <c r="I5226" i="36"/>
  <c r="H5226" i="36"/>
  <c r="I5225" i="36"/>
  <c r="H5225" i="36"/>
  <c r="I5224" i="36"/>
  <c r="H5224" i="36"/>
  <c r="I5223" i="36"/>
  <c r="H5223" i="36"/>
  <c r="I5222" i="36"/>
  <c r="H5222" i="36"/>
  <c r="I5221" i="36"/>
  <c r="H5221" i="36"/>
  <c r="I5220" i="36"/>
  <c r="H5220" i="36"/>
  <c r="I5219" i="36"/>
  <c r="H5219" i="36"/>
  <c r="I5218" i="36"/>
  <c r="H5218" i="36"/>
  <c r="I5217" i="36"/>
  <c r="H5217" i="36"/>
  <c r="I5216" i="36"/>
  <c r="H5216" i="36"/>
  <c r="I5215" i="36"/>
  <c r="H5215" i="36"/>
  <c r="I5214" i="36"/>
  <c r="H5214" i="36"/>
  <c r="I5213" i="36"/>
  <c r="H5213" i="36"/>
  <c r="I5212" i="36"/>
  <c r="H5212" i="36"/>
  <c r="I5211" i="36"/>
  <c r="H5211" i="36"/>
  <c r="I5210" i="36"/>
  <c r="H5210" i="36"/>
  <c r="I5209" i="36"/>
  <c r="H5209" i="36"/>
  <c r="I5208" i="36"/>
  <c r="H5208" i="36"/>
  <c r="I5207" i="36"/>
  <c r="H5207" i="36"/>
  <c r="I5206" i="36"/>
  <c r="H5206" i="36"/>
  <c r="I5205" i="36"/>
  <c r="H5205" i="36"/>
  <c r="I5204" i="36"/>
  <c r="H5204" i="36"/>
  <c r="I5203" i="36"/>
  <c r="H5203" i="36"/>
  <c r="I5202" i="36"/>
  <c r="H5202" i="36"/>
  <c r="I5201" i="36"/>
  <c r="H5201" i="36"/>
  <c r="I5200" i="36"/>
  <c r="H5200" i="36"/>
  <c r="I5199" i="36"/>
  <c r="H5199" i="36"/>
  <c r="I5198" i="36"/>
  <c r="H5198" i="36"/>
  <c r="I5197" i="36"/>
  <c r="H5197" i="36"/>
  <c r="I5196" i="36"/>
  <c r="H5196" i="36"/>
  <c r="I5195" i="36"/>
  <c r="H5195" i="36"/>
  <c r="I5194" i="36"/>
  <c r="H5194" i="36"/>
  <c r="I5193" i="36"/>
  <c r="H5193" i="36"/>
  <c r="I5192" i="36"/>
  <c r="H5192" i="36"/>
  <c r="I5191" i="36"/>
  <c r="H5191" i="36"/>
  <c r="I5190" i="36"/>
  <c r="H5190" i="36"/>
  <c r="I5189" i="36"/>
  <c r="H5189" i="36"/>
  <c r="I5188" i="36"/>
  <c r="H5188" i="36"/>
  <c r="I5187" i="36"/>
  <c r="H5187" i="36"/>
  <c r="I5186" i="36"/>
  <c r="H5186" i="36"/>
  <c r="I5185" i="36"/>
  <c r="H5185" i="36"/>
  <c r="I5184" i="36"/>
  <c r="H5184" i="36"/>
  <c r="I5183" i="36"/>
  <c r="H5183" i="36"/>
  <c r="I5182" i="36"/>
  <c r="H5182" i="36"/>
  <c r="I5181" i="36"/>
  <c r="H5181" i="36"/>
  <c r="I5180" i="36"/>
  <c r="H5180" i="36"/>
  <c r="I5179" i="36"/>
  <c r="H5179" i="36"/>
  <c r="I5178" i="36"/>
  <c r="H5178" i="36"/>
  <c r="I5177" i="36"/>
  <c r="H5177" i="36"/>
  <c r="I5176" i="36"/>
  <c r="H5176" i="36"/>
  <c r="I5175" i="36"/>
  <c r="H5175" i="36"/>
  <c r="I5174" i="36"/>
  <c r="H5174" i="36"/>
  <c r="I5173" i="36"/>
  <c r="H5173" i="36"/>
  <c r="I5172" i="36"/>
  <c r="H5172" i="36"/>
  <c r="I5171" i="36"/>
  <c r="H5171" i="36"/>
  <c r="I5170" i="36"/>
  <c r="H5170" i="36"/>
  <c r="I5169" i="36"/>
  <c r="H5169" i="36"/>
  <c r="I5168" i="36"/>
  <c r="H5168" i="36"/>
  <c r="I5167" i="36"/>
  <c r="H5167" i="36"/>
  <c r="I5166" i="36"/>
  <c r="H5166" i="36"/>
  <c r="I5165" i="36"/>
  <c r="H5165" i="36"/>
  <c r="I5164" i="36"/>
  <c r="H5164" i="36"/>
  <c r="I5163" i="36"/>
  <c r="H5163" i="36"/>
  <c r="I5162" i="36"/>
  <c r="H5162" i="36"/>
  <c r="I5161" i="36"/>
  <c r="H5161" i="36"/>
  <c r="I5160" i="36"/>
  <c r="H5160" i="36"/>
  <c r="I5159" i="36"/>
  <c r="H5159" i="36"/>
  <c r="I5158" i="36"/>
  <c r="H5158" i="36"/>
  <c r="I5157" i="36"/>
  <c r="H5157" i="36"/>
  <c r="I5156" i="36"/>
  <c r="H5156" i="36"/>
  <c r="I5155" i="36"/>
  <c r="H5155" i="36"/>
  <c r="I5154" i="36"/>
  <c r="H5154" i="36"/>
  <c r="I5153" i="36"/>
  <c r="H5153" i="36"/>
  <c r="I5152" i="36"/>
  <c r="H5152" i="36"/>
  <c r="I5151" i="36"/>
  <c r="H5151" i="36"/>
  <c r="I5150" i="36"/>
  <c r="H5150" i="36"/>
  <c r="I5149" i="36"/>
  <c r="H5149" i="36"/>
  <c r="I5148" i="36"/>
  <c r="H5148" i="36"/>
  <c r="I5147" i="36"/>
  <c r="H5147" i="36"/>
  <c r="I5146" i="36"/>
  <c r="H5146" i="36"/>
  <c r="I5145" i="36"/>
  <c r="H5145" i="36"/>
  <c r="I5144" i="36"/>
  <c r="H5144" i="36"/>
  <c r="I5143" i="36"/>
  <c r="H5143" i="36"/>
  <c r="I5142" i="36"/>
  <c r="H5142" i="36"/>
  <c r="I5141" i="36"/>
  <c r="H5141" i="36"/>
  <c r="I5140" i="36"/>
  <c r="H5140" i="36"/>
  <c r="I5139" i="36"/>
  <c r="H5139" i="36"/>
  <c r="I5138" i="36"/>
  <c r="H5138" i="36"/>
  <c r="I5137" i="36"/>
  <c r="H5137" i="36"/>
  <c r="I5136" i="36"/>
  <c r="H5136" i="36"/>
  <c r="I5135" i="36"/>
  <c r="H5135" i="36"/>
  <c r="I5134" i="36"/>
  <c r="H5134" i="36"/>
  <c r="I5133" i="36"/>
  <c r="H5133" i="36"/>
  <c r="I5132" i="36"/>
  <c r="H5132" i="36"/>
  <c r="I5131" i="36"/>
  <c r="H5131" i="36"/>
  <c r="I5130" i="36"/>
  <c r="H5130" i="36"/>
  <c r="I5129" i="36"/>
  <c r="H5129" i="36"/>
  <c r="I5128" i="36"/>
  <c r="H5128" i="36"/>
  <c r="I5127" i="36"/>
  <c r="H5127" i="36"/>
  <c r="I5126" i="36"/>
  <c r="H5126" i="36"/>
  <c r="I5125" i="36"/>
  <c r="H5125" i="36"/>
  <c r="I5124" i="36"/>
  <c r="H5124" i="36"/>
  <c r="I5123" i="36"/>
  <c r="H5123" i="36"/>
  <c r="I5122" i="36"/>
  <c r="H5122" i="36"/>
  <c r="I5121" i="36"/>
  <c r="H5121" i="36"/>
  <c r="I5120" i="36"/>
  <c r="H5120" i="36"/>
  <c r="I5119" i="36"/>
  <c r="H5119" i="36"/>
  <c r="I5118" i="36"/>
  <c r="H5118" i="36"/>
  <c r="I5117" i="36"/>
  <c r="H5117" i="36"/>
  <c r="I5116" i="36"/>
  <c r="H5116" i="36"/>
  <c r="I5115" i="36"/>
  <c r="H5115" i="36"/>
  <c r="I5114" i="36"/>
  <c r="H5114" i="36"/>
  <c r="I5113" i="36"/>
  <c r="H5113" i="36"/>
  <c r="I5112" i="36"/>
  <c r="H5112" i="36"/>
  <c r="I5111" i="36"/>
  <c r="H5111" i="36"/>
  <c r="I5110" i="36"/>
  <c r="H5110" i="36"/>
  <c r="I5109" i="36"/>
  <c r="H5109" i="36"/>
  <c r="I5108" i="36"/>
  <c r="H5108" i="36"/>
  <c r="I5107" i="36"/>
  <c r="H5107" i="36"/>
  <c r="I5106" i="36"/>
  <c r="H5106" i="36"/>
  <c r="I5105" i="36"/>
  <c r="H5105" i="36"/>
  <c r="I5104" i="36"/>
  <c r="H5104" i="36"/>
  <c r="I5103" i="36"/>
  <c r="H5103" i="36"/>
  <c r="I5102" i="36"/>
  <c r="H5102" i="36"/>
  <c r="I5101" i="36"/>
  <c r="H5101" i="36"/>
  <c r="I5100" i="36"/>
  <c r="H5100" i="36"/>
  <c r="I5099" i="36"/>
  <c r="H5099" i="36"/>
  <c r="I5098" i="36"/>
  <c r="H5098" i="36"/>
  <c r="I5097" i="36"/>
  <c r="H5097" i="36"/>
  <c r="I5096" i="36"/>
  <c r="H5096" i="36"/>
  <c r="I5095" i="36"/>
  <c r="H5095" i="36"/>
  <c r="I5094" i="36"/>
  <c r="H5094" i="36"/>
  <c r="I5093" i="36"/>
  <c r="H5093" i="36"/>
  <c r="I5092" i="36"/>
  <c r="H5092" i="36"/>
  <c r="I5091" i="36"/>
  <c r="H5091" i="36"/>
  <c r="I5090" i="36"/>
  <c r="H5090" i="36"/>
  <c r="I5089" i="36"/>
  <c r="H5089" i="36"/>
  <c r="I5088" i="36"/>
  <c r="H5088" i="36"/>
  <c r="I5087" i="36"/>
  <c r="H5087" i="36"/>
  <c r="I5086" i="36"/>
  <c r="H5086" i="36"/>
  <c r="I5085" i="36"/>
  <c r="H5085" i="36"/>
  <c r="I5084" i="36"/>
  <c r="H5084" i="36"/>
  <c r="I5083" i="36"/>
  <c r="H5083" i="36"/>
  <c r="I5082" i="36"/>
  <c r="H5082" i="36"/>
  <c r="I5081" i="36"/>
  <c r="H5081" i="36"/>
  <c r="I5080" i="36"/>
  <c r="H5080" i="36"/>
  <c r="I5079" i="36"/>
  <c r="H5079" i="36"/>
  <c r="I5078" i="36"/>
  <c r="H5078" i="36"/>
  <c r="I5077" i="36"/>
  <c r="H5077" i="36"/>
  <c r="I5076" i="36"/>
  <c r="H5076" i="36"/>
  <c r="I5075" i="36"/>
  <c r="H5075" i="36"/>
  <c r="I5074" i="36"/>
  <c r="H5074" i="36"/>
  <c r="I5073" i="36"/>
  <c r="H5073" i="36"/>
  <c r="I5072" i="36"/>
  <c r="H5072" i="36"/>
  <c r="I5071" i="36"/>
  <c r="H5071" i="36"/>
  <c r="I5070" i="36"/>
  <c r="H5070" i="36"/>
  <c r="I5069" i="36"/>
  <c r="H5069" i="36"/>
  <c r="I5068" i="36"/>
  <c r="H5068" i="36"/>
  <c r="I5067" i="36"/>
  <c r="H5067" i="36"/>
  <c r="I5066" i="36"/>
  <c r="H5066" i="36"/>
  <c r="I5065" i="36"/>
  <c r="H5065" i="36"/>
  <c r="I5064" i="36"/>
  <c r="H5064" i="36"/>
  <c r="I5063" i="36"/>
  <c r="H5063" i="36"/>
  <c r="I5062" i="36"/>
  <c r="H5062" i="36"/>
  <c r="I5061" i="36"/>
  <c r="H5061" i="36"/>
  <c r="I5060" i="36"/>
  <c r="H5060" i="36"/>
  <c r="I5059" i="36"/>
  <c r="H5059" i="36"/>
  <c r="I5058" i="36"/>
  <c r="H5058" i="36"/>
  <c r="I5057" i="36"/>
  <c r="H5057" i="36"/>
  <c r="I5056" i="36"/>
  <c r="H5056" i="36"/>
  <c r="I5055" i="36"/>
  <c r="H5055" i="36"/>
  <c r="I5054" i="36"/>
  <c r="H5054" i="36"/>
  <c r="I5053" i="36"/>
  <c r="H5053" i="36"/>
  <c r="I5052" i="36"/>
  <c r="H5052" i="36"/>
  <c r="I5051" i="36"/>
  <c r="H5051" i="36"/>
  <c r="I5050" i="36"/>
  <c r="H5050" i="36"/>
  <c r="I5049" i="36"/>
  <c r="H5049" i="36"/>
  <c r="I5048" i="36"/>
  <c r="H5048" i="36"/>
  <c r="I5047" i="36"/>
  <c r="H5047" i="36"/>
  <c r="I5046" i="36"/>
  <c r="H5046" i="36"/>
  <c r="I5045" i="36"/>
  <c r="H5045" i="36"/>
  <c r="I5044" i="36"/>
  <c r="H5044" i="36"/>
  <c r="I5043" i="36"/>
  <c r="H5043" i="36"/>
  <c r="I5042" i="36"/>
  <c r="H5042" i="36"/>
  <c r="I5041" i="36"/>
  <c r="H5041" i="36"/>
  <c r="I5040" i="36"/>
  <c r="H5040" i="36"/>
  <c r="I5039" i="36"/>
  <c r="H5039" i="36"/>
  <c r="I5038" i="36"/>
  <c r="H5038" i="36"/>
  <c r="I5037" i="36"/>
  <c r="H5037" i="36"/>
  <c r="I5036" i="36"/>
  <c r="H5036" i="36"/>
  <c r="I5035" i="36"/>
  <c r="H5035" i="36"/>
  <c r="I5034" i="36"/>
  <c r="H5034" i="36"/>
  <c r="I5033" i="36"/>
  <c r="H5033" i="36"/>
  <c r="I5032" i="36"/>
  <c r="H5032" i="36"/>
  <c r="I5031" i="36"/>
  <c r="H5031" i="36"/>
  <c r="I5030" i="36"/>
  <c r="H5030" i="36"/>
  <c r="I5029" i="36"/>
  <c r="H5029" i="36"/>
  <c r="I5028" i="36"/>
  <c r="H5028" i="36"/>
  <c r="I5027" i="36"/>
  <c r="H5027" i="36"/>
  <c r="I5026" i="36"/>
  <c r="H5026" i="36"/>
  <c r="I5025" i="36"/>
  <c r="H5025" i="36"/>
  <c r="I5024" i="36"/>
  <c r="H5024" i="36"/>
  <c r="I5023" i="36"/>
  <c r="H5023" i="36"/>
  <c r="I5022" i="36"/>
  <c r="H5022" i="36"/>
  <c r="I5021" i="36"/>
  <c r="H5021" i="36"/>
  <c r="I5020" i="36"/>
  <c r="H5020" i="36"/>
  <c r="I5019" i="36"/>
  <c r="H5019" i="36"/>
  <c r="I5018" i="36"/>
  <c r="H5018" i="36"/>
  <c r="I5017" i="36"/>
  <c r="H5017" i="36"/>
  <c r="I5016" i="36"/>
  <c r="H5016" i="36"/>
  <c r="I5015" i="36"/>
  <c r="H5015" i="36"/>
  <c r="I5014" i="36"/>
  <c r="H5014" i="36"/>
  <c r="I5013" i="36"/>
  <c r="H5013" i="36"/>
  <c r="I5012" i="36"/>
  <c r="H5012" i="36"/>
  <c r="I5011" i="36"/>
  <c r="H5011" i="36"/>
  <c r="I5010" i="36"/>
  <c r="H5010" i="36"/>
  <c r="I5009" i="36"/>
  <c r="H5009" i="36"/>
  <c r="I5008" i="36"/>
  <c r="H5008" i="36"/>
  <c r="I5007" i="36"/>
  <c r="H5007" i="36"/>
  <c r="I5006" i="36"/>
  <c r="H5006" i="36"/>
  <c r="I5005" i="36"/>
  <c r="H5005" i="36"/>
  <c r="I5004" i="36"/>
  <c r="H5004" i="36"/>
  <c r="I5003" i="36"/>
  <c r="H5003" i="36"/>
  <c r="I5002" i="36"/>
  <c r="H5002" i="36"/>
  <c r="I5001" i="36"/>
  <c r="H5001" i="36"/>
  <c r="I5000" i="36"/>
  <c r="H5000" i="36"/>
  <c r="I4999" i="36"/>
  <c r="H4999" i="36"/>
  <c r="I4998" i="36"/>
  <c r="H4998" i="36"/>
  <c r="I4997" i="36"/>
  <c r="H4997" i="36"/>
  <c r="I4996" i="36"/>
  <c r="H4996" i="36"/>
  <c r="I4995" i="36"/>
  <c r="H4995" i="36"/>
  <c r="I4994" i="36"/>
  <c r="H4994" i="36"/>
  <c r="I4993" i="36"/>
  <c r="H4993" i="36"/>
  <c r="I4992" i="36"/>
  <c r="H4992" i="36"/>
  <c r="I4991" i="36"/>
  <c r="H4991" i="36"/>
  <c r="I4990" i="36"/>
  <c r="H4990" i="36"/>
  <c r="I4989" i="36"/>
  <c r="H4989" i="36"/>
  <c r="I4988" i="36"/>
  <c r="H4988" i="36"/>
  <c r="I4987" i="36"/>
  <c r="H4987" i="36"/>
  <c r="I4986" i="36"/>
  <c r="H4986" i="36"/>
  <c r="I4985" i="36"/>
  <c r="H4985" i="36"/>
  <c r="I4984" i="36"/>
  <c r="H4984" i="36"/>
  <c r="I4983" i="36"/>
  <c r="H4983" i="36"/>
  <c r="I4982" i="36"/>
  <c r="H4982" i="36"/>
  <c r="I4981" i="36"/>
  <c r="H4981" i="36"/>
  <c r="I4980" i="36"/>
  <c r="H4980" i="36"/>
  <c r="I4979" i="36"/>
  <c r="H4979" i="36"/>
  <c r="I4978" i="36"/>
  <c r="H4978" i="36"/>
  <c r="I4977" i="36"/>
  <c r="H4977" i="36"/>
  <c r="I4976" i="36"/>
  <c r="H4976" i="36"/>
  <c r="I4975" i="36"/>
  <c r="H4975" i="36"/>
  <c r="I4974" i="36"/>
  <c r="H4974" i="36"/>
  <c r="I4973" i="36"/>
  <c r="H4973" i="36"/>
  <c r="I4972" i="36"/>
  <c r="H4972" i="36"/>
  <c r="I4971" i="36"/>
  <c r="H4971" i="36"/>
  <c r="I4970" i="36"/>
  <c r="H4970" i="36"/>
  <c r="I4969" i="36"/>
  <c r="H4969" i="36"/>
  <c r="I4968" i="36"/>
  <c r="H4968" i="36"/>
  <c r="I4967" i="36"/>
  <c r="H4967" i="36"/>
  <c r="I4966" i="36"/>
  <c r="H4966" i="36"/>
  <c r="I4965" i="36"/>
  <c r="H4965" i="36"/>
  <c r="I4964" i="36"/>
  <c r="H4964" i="36"/>
  <c r="I4963" i="36"/>
  <c r="H4963" i="36"/>
  <c r="I4962" i="36"/>
  <c r="H4962" i="36"/>
  <c r="I4961" i="36"/>
  <c r="H4961" i="36"/>
  <c r="I4960" i="36"/>
  <c r="H4960" i="36"/>
  <c r="I4959" i="36"/>
  <c r="H4959" i="36"/>
  <c r="I4958" i="36"/>
  <c r="H4958" i="36"/>
  <c r="I4957" i="36"/>
  <c r="H4957" i="36"/>
  <c r="I4956" i="36"/>
  <c r="H4956" i="36"/>
  <c r="I4955" i="36"/>
  <c r="H4955" i="36"/>
  <c r="I4954" i="36"/>
  <c r="H4954" i="36"/>
  <c r="I4953" i="36"/>
  <c r="H4953" i="36"/>
  <c r="I4952" i="36"/>
  <c r="H4952" i="36"/>
  <c r="I4951" i="36"/>
  <c r="H4951" i="36"/>
  <c r="I4950" i="36"/>
  <c r="H4950" i="36"/>
  <c r="I4949" i="36"/>
  <c r="H4949" i="36"/>
  <c r="I4948" i="36"/>
  <c r="H4948" i="36"/>
  <c r="I4947" i="36"/>
  <c r="H4947" i="36"/>
  <c r="I4946" i="36"/>
  <c r="H4946" i="36"/>
  <c r="I4945" i="36"/>
  <c r="H4945" i="36"/>
  <c r="I4944" i="36"/>
  <c r="H4944" i="36"/>
  <c r="I4943" i="36"/>
  <c r="H4943" i="36"/>
  <c r="I4942" i="36"/>
  <c r="H4942" i="36"/>
  <c r="I4941" i="36"/>
  <c r="H4941" i="36"/>
  <c r="I4940" i="36"/>
  <c r="H4940" i="36"/>
  <c r="I4939" i="36"/>
  <c r="H4939" i="36"/>
  <c r="I4938" i="36"/>
  <c r="H4938" i="36"/>
  <c r="I4937" i="36"/>
  <c r="H4937" i="36"/>
  <c r="I4936" i="36"/>
  <c r="H4936" i="36"/>
  <c r="I4935" i="36"/>
  <c r="H4935" i="36"/>
  <c r="I4934" i="36"/>
  <c r="H4934" i="36"/>
  <c r="I4933" i="36"/>
  <c r="H4933" i="36"/>
  <c r="I4932" i="36"/>
  <c r="H4932" i="36"/>
  <c r="I4931" i="36"/>
  <c r="H4931" i="36"/>
  <c r="I4930" i="36"/>
  <c r="H4930" i="36"/>
  <c r="I4929" i="36"/>
  <c r="H4929" i="36"/>
  <c r="I4928" i="36"/>
  <c r="H4928" i="36"/>
  <c r="I4927" i="36"/>
  <c r="H4927" i="36"/>
  <c r="I4926" i="36"/>
  <c r="H4926" i="36"/>
  <c r="I4925" i="36"/>
  <c r="H4925" i="36"/>
  <c r="I4924" i="36"/>
  <c r="H4924" i="36"/>
  <c r="I4923" i="36"/>
  <c r="H4923" i="36"/>
  <c r="I4922" i="36"/>
  <c r="H4922" i="36"/>
  <c r="I4921" i="36"/>
  <c r="H4921" i="36"/>
  <c r="I4920" i="36"/>
  <c r="H4920" i="36"/>
  <c r="I4919" i="36"/>
  <c r="H4919" i="36"/>
  <c r="I4918" i="36"/>
  <c r="H4918" i="36"/>
  <c r="I4917" i="36"/>
  <c r="H4917" i="36"/>
  <c r="I4916" i="36"/>
  <c r="H4916" i="36"/>
  <c r="I4915" i="36"/>
  <c r="H4915" i="36"/>
  <c r="I4914" i="36"/>
  <c r="H4914" i="36"/>
  <c r="I4913" i="36"/>
  <c r="H4913" i="36"/>
  <c r="I4912" i="36"/>
  <c r="H4912" i="36"/>
  <c r="I4911" i="36"/>
  <c r="H4911" i="36"/>
  <c r="I4910" i="36"/>
  <c r="H4910" i="36"/>
  <c r="I4909" i="36"/>
  <c r="H4909" i="36"/>
  <c r="I4908" i="36"/>
  <c r="H4908" i="36"/>
  <c r="I4907" i="36"/>
  <c r="H4907" i="36"/>
  <c r="I4906" i="36"/>
  <c r="H4906" i="36"/>
  <c r="I4905" i="36"/>
  <c r="H4905" i="36"/>
  <c r="I4904" i="36"/>
  <c r="H4904" i="36"/>
  <c r="I4903" i="36"/>
  <c r="H4903" i="36"/>
  <c r="I4902" i="36"/>
  <c r="H4902" i="36"/>
  <c r="I4901" i="36"/>
  <c r="H4901" i="36"/>
  <c r="I4900" i="36"/>
  <c r="H4900" i="36"/>
  <c r="I4899" i="36"/>
  <c r="H4899" i="36"/>
  <c r="I4898" i="36"/>
  <c r="H4898" i="36"/>
  <c r="I4897" i="36"/>
  <c r="H4897" i="36"/>
  <c r="I4896" i="36"/>
  <c r="H4896" i="36"/>
  <c r="I4895" i="36"/>
  <c r="H4895" i="36"/>
  <c r="I4894" i="36"/>
  <c r="H4894" i="36"/>
  <c r="I4893" i="36"/>
  <c r="H4893" i="36"/>
  <c r="I4892" i="36"/>
  <c r="H4892" i="36"/>
  <c r="I4891" i="36"/>
  <c r="H4891" i="36"/>
  <c r="I4890" i="36"/>
  <c r="H4890" i="36"/>
  <c r="I4889" i="36"/>
  <c r="H4889" i="36"/>
  <c r="I4888" i="36"/>
  <c r="H4888" i="36"/>
  <c r="I4887" i="36"/>
  <c r="H4887" i="36"/>
  <c r="I4886" i="36"/>
  <c r="H4886" i="36"/>
  <c r="I4885" i="36"/>
  <c r="H4885" i="36"/>
  <c r="I4884" i="36"/>
  <c r="H4884" i="36"/>
  <c r="I4883" i="36"/>
  <c r="H4883" i="36"/>
  <c r="I4882" i="36"/>
  <c r="H4882" i="36"/>
  <c r="I4881" i="36"/>
  <c r="H4881" i="36"/>
  <c r="I4880" i="36"/>
  <c r="H4880" i="36"/>
  <c r="I4879" i="36"/>
  <c r="H4879" i="36"/>
  <c r="I4878" i="36"/>
  <c r="H4878" i="36"/>
  <c r="I4877" i="36"/>
  <c r="H4877" i="36"/>
  <c r="I4876" i="36"/>
  <c r="H4876" i="36"/>
  <c r="I4875" i="36"/>
  <c r="H4875" i="36"/>
  <c r="I4874" i="36"/>
  <c r="H4874" i="36"/>
  <c r="I4873" i="36"/>
  <c r="H4873" i="36"/>
  <c r="I4872" i="36"/>
  <c r="H4872" i="36"/>
  <c r="I4871" i="36"/>
  <c r="H4871" i="36"/>
  <c r="I4870" i="36"/>
  <c r="H4870" i="36"/>
  <c r="I4869" i="36"/>
  <c r="H4869" i="36"/>
  <c r="I4868" i="36"/>
  <c r="H4868" i="36"/>
  <c r="I4867" i="36"/>
  <c r="H4867" i="36"/>
  <c r="I4866" i="36"/>
  <c r="H4866" i="36"/>
  <c r="I4865" i="36"/>
  <c r="H4865" i="36"/>
  <c r="I4864" i="36"/>
  <c r="H4864" i="36"/>
  <c r="I4863" i="36"/>
  <c r="H4863" i="36"/>
  <c r="I4862" i="36"/>
  <c r="H4862" i="36"/>
  <c r="I4861" i="36"/>
  <c r="H4861" i="36"/>
  <c r="I4860" i="36"/>
  <c r="H4860" i="36"/>
  <c r="I4859" i="36"/>
  <c r="H4859" i="36"/>
  <c r="I4858" i="36"/>
  <c r="H4858" i="36"/>
  <c r="I4857" i="36"/>
  <c r="H4857" i="36"/>
  <c r="I4856" i="36"/>
  <c r="H4856" i="36"/>
  <c r="I4855" i="36"/>
  <c r="H4855" i="36"/>
  <c r="I4854" i="36"/>
  <c r="H4854" i="36"/>
  <c r="I4853" i="36"/>
  <c r="H4853" i="36"/>
  <c r="I4852" i="36"/>
  <c r="H4852" i="36"/>
  <c r="I4851" i="36"/>
  <c r="H4851" i="36"/>
  <c r="I4850" i="36"/>
  <c r="H4850" i="36"/>
  <c r="I4849" i="36"/>
  <c r="H4849" i="36"/>
  <c r="I4848" i="36"/>
  <c r="H4848" i="36"/>
  <c r="I4847" i="36"/>
  <c r="H4847" i="36"/>
  <c r="I4846" i="36"/>
  <c r="H4846" i="36"/>
  <c r="I4845" i="36"/>
  <c r="H4845" i="36"/>
  <c r="I4844" i="36"/>
  <c r="H4844" i="36"/>
  <c r="I4843" i="36"/>
  <c r="H4843" i="36"/>
  <c r="I4842" i="36"/>
  <c r="H4842" i="36"/>
  <c r="I4841" i="36"/>
  <c r="H4841" i="36"/>
  <c r="I4840" i="36"/>
  <c r="H4840" i="36"/>
  <c r="I4839" i="36"/>
  <c r="H4839" i="36"/>
  <c r="I4838" i="36"/>
  <c r="H4838" i="36"/>
  <c r="I4837" i="36"/>
  <c r="H4837" i="36"/>
  <c r="I4836" i="36"/>
  <c r="H4836" i="36"/>
  <c r="I4835" i="36"/>
  <c r="H4835" i="36"/>
  <c r="I4834" i="36"/>
  <c r="H4834" i="36"/>
  <c r="I4833" i="36"/>
  <c r="H4833" i="36"/>
  <c r="I4832" i="36"/>
  <c r="H4832" i="36"/>
  <c r="I4831" i="36"/>
  <c r="H4831" i="36"/>
  <c r="I4830" i="36"/>
  <c r="H4830" i="36"/>
  <c r="I4829" i="36"/>
  <c r="H4829" i="36"/>
  <c r="I4828" i="36"/>
  <c r="H4828" i="36"/>
  <c r="I4827" i="36"/>
  <c r="H4827" i="36"/>
  <c r="I4826" i="36"/>
  <c r="H4826" i="36"/>
  <c r="I4825" i="36"/>
  <c r="H4825" i="36"/>
  <c r="I4824" i="36"/>
  <c r="H4824" i="36"/>
  <c r="I4823" i="36"/>
  <c r="H4823" i="36"/>
  <c r="I4822" i="36"/>
  <c r="H4822" i="36"/>
  <c r="I4821" i="36"/>
  <c r="H4821" i="36"/>
  <c r="I4820" i="36"/>
  <c r="H4820" i="36"/>
  <c r="I4819" i="36"/>
  <c r="H4819" i="36"/>
  <c r="I4818" i="36"/>
  <c r="H4818" i="36"/>
  <c r="I4817" i="36"/>
  <c r="H4817" i="36"/>
  <c r="I4816" i="36"/>
  <c r="H4816" i="36"/>
  <c r="I4815" i="36"/>
  <c r="H4815" i="36"/>
  <c r="I4814" i="36"/>
  <c r="H4814" i="36"/>
  <c r="I4813" i="36"/>
  <c r="H4813" i="36"/>
  <c r="I4812" i="36"/>
  <c r="H4812" i="36"/>
  <c r="I4811" i="36"/>
  <c r="H4811" i="36"/>
  <c r="I4810" i="36"/>
  <c r="H4810" i="36"/>
  <c r="I4809" i="36"/>
  <c r="H4809" i="36"/>
  <c r="I4808" i="36"/>
  <c r="H4808" i="36"/>
  <c r="I4807" i="36"/>
  <c r="H4807" i="36"/>
  <c r="I4806" i="36"/>
  <c r="H4806" i="36"/>
  <c r="I4805" i="36"/>
  <c r="H4805" i="36"/>
  <c r="I4804" i="36"/>
  <c r="H4804" i="36"/>
  <c r="I4803" i="36"/>
  <c r="H4803" i="36"/>
  <c r="I4802" i="36"/>
  <c r="H4802" i="36"/>
  <c r="I4801" i="36"/>
  <c r="H4801" i="36"/>
  <c r="I4800" i="36"/>
  <c r="H4800" i="36"/>
  <c r="I4799" i="36"/>
  <c r="H4799" i="36"/>
  <c r="I4798" i="36"/>
  <c r="H4798" i="36"/>
  <c r="I4797" i="36"/>
  <c r="H4797" i="36"/>
  <c r="I4796" i="36"/>
  <c r="H4796" i="36"/>
  <c r="I4795" i="36"/>
  <c r="H4795" i="36"/>
  <c r="I4794" i="36"/>
  <c r="H4794" i="36"/>
  <c r="I4793" i="36"/>
  <c r="H4793" i="36"/>
  <c r="I4792" i="36"/>
  <c r="H4792" i="36"/>
  <c r="I4791" i="36"/>
  <c r="H4791" i="36"/>
  <c r="I4790" i="36"/>
  <c r="H4790" i="36"/>
  <c r="I4789" i="36"/>
  <c r="H4789" i="36"/>
  <c r="I4788" i="36"/>
  <c r="H4788" i="36"/>
  <c r="I4787" i="36"/>
  <c r="H4787" i="36"/>
  <c r="I4786" i="36"/>
  <c r="H4786" i="36"/>
  <c r="I4785" i="36"/>
  <c r="H4785" i="36"/>
  <c r="I4784" i="36"/>
  <c r="H4784" i="36"/>
  <c r="I4783" i="36"/>
  <c r="H4783" i="36"/>
  <c r="I4782" i="36"/>
  <c r="H4782" i="36"/>
  <c r="I4781" i="36"/>
  <c r="H4781" i="36"/>
  <c r="I4780" i="36"/>
  <c r="H4780" i="36"/>
  <c r="I4779" i="36"/>
  <c r="H4779" i="36"/>
  <c r="I4778" i="36"/>
  <c r="H4778" i="36"/>
  <c r="I4777" i="36"/>
  <c r="H4777" i="36"/>
  <c r="I4776" i="36"/>
  <c r="H4776" i="36"/>
  <c r="I4775" i="36"/>
  <c r="H4775" i="36"/>
  <c r="I4774" i="36"/>
  <c r="H4774" i="36"/>
  <c r="I4773" i="36"/>
  <c r="H4773" i="36"/>
  <c r="I4772" i="36"/>
  <c r="H4772" i="36"/>
  <c r="I4771" i="36"/>
  <c r="H4771" i="36"/>
  <c r="I4770" i="36"/>
  <c r="H4770" i="36"/>
  <c r="I4769" i="36"/>
  <c r="H4769" i="36"/>
  <c r="I4768" i="36"/>
  <c r="H4768" i="36"/>
  <c r="I4767" i="36"/>
  <c r="H4767" i="36"/>
  <c r="I4766" i="36"/>
  <c r="H4766" i="36"/>
  <c r="I4765" i="36"/>
  <c r="H4765" i="36"/>
  <c r="I4764" i="36"/>
  <c r="H4764" i="36"/>
  <c r="I4763" i="36"/>
  <c r="H4763" i="36"/>
  <c r="I4762" i="36"/>
  <c r="H4762" i="36"/>
  <c r="I4761" i="36"/>
  <c r="H4761" i="36"/>
  <c r="I4760" i="36"/>
  <c r="H4760" i="36"/>
  <c r="I4759" i="36"/>
  <c r="H4759" i="36"/>
  <c r="I4758" i="36"/>
  <c r="H4758" i="36"/>
  <c r="I4757" i="36"/>
  <c r="H4757" i="36"/>
  <c r="I4756" i="36"/>
  <c r="H4756" i="36"/>
  <c r="I4755" i="36"/>
  <c r="H4755" i="36"/>
  <c r="I4754" i="36"/>
  <c r="H4754" i="36"/>
  <c r="I4753" i="36"/>
  <c r="H4753" i="36"/>
  <c r="I4752" i="36"/>
  <c r="H4752" i="36"/>
  <c r="I4751" i="36"/>
  <c r="H4751" i="36"/>
  <c r="I4750" i="36"/>
  <c r="H4750" i="36"/>
  <c r="I4749" i="36"/>
  <c r="H4749" i="36"/>
  <c r="I4748" i="36"/>
  <c r="H4748" i="36"/>
  <c r="I4747" i="36"/>
  <c r="H4747" i="36"/>
  <c r="I4746" i="36"/>
  <c r="H4746" i="36"/>
  <c r="I4745" i="36"/>
  <c r="H4745" i="36"/>
  <c r="I4744" i="36"/>
  <c r="H4744" i="36"/>
  <c r="I4743" i="36"/>
  <c r="H4743" i="36"/>
  <c r="I4742" i="36"/>
  <c r="H4742" i="36"/>
  <c r="I4741" i="36"/>
  <c r="H4741" i="36"/>
  <c r="I4740" i="36"/>
  <c r="H4740" i="36"/>
  <c r="I4739" i="36"/>
  <c r="H4739" i="36"/>
  <c r="I4738" i="36"/>
  <c r="H4738" i="36"/>
  <c r="I4737" i="36"/>
  <c r="H4737" i="36"/>
  <c r="I4736" i="36"/>
  <c r="H4736" i="36"/>
  <c r="I4735" i="36"/>
  <c r="H4735" i="36"/>
  <c r="I4734" i="36"/>
  <c r="H4734" i="36"/>
  <c r="I4733" i="36"/>
  <c r="H4733" i="36"/>
  <c r="I4732" i="36"/>
  <c r="H4732" i="36"/>
  <c r="I4731" i="36"/>
  <c r="H4731" i="36"/>
  <c r="I4730" i="36"/>
  <c r="H4730" i="36"/>
  <c r="I4729" i="36"/>
  <c r="H4729" i="36"/>
  <c r="I4728" i="36"/>
  <c r="H4728" i="36"/>
  <c r="I4727" i="36"/>
  <c r="H4727" i="36"/>
  <c r="I4726" i="36"/>
  <c r="H4726" i="36"/>
  <c r="I4725" i="36"/>
  <c r="H4725" i="36"/>
  <c r="I4724" i="36"/>
  <c r="H4724" i="36"/>
  <c r="I4723" i="36"/>
  <c r="H4723" i="36"/>
  <c r="I4722" i="36"/>
  <c r="H4722" i="36"/>
  <c r="I4721" i="36"/>
  <c r="H4721" i="36"/>
  <c r="I4720" i="36"/>
  <c r="H4720" i="36"/>
  <c r="I4719" i="36"/>
  <c r="H4719" i="36"/>
  <c r="I4718" i="36"/>
  <c r="H4718" i="36"/>
  <c r="I4717" i="36"/>
  <c r="H4717" i="36"/>
  <c r="I4716" i="36"/>
  <c r="H4716" i="36"/>
  <c r="I4715" i="36"/>
  <c r="H4715" i="36"/>
  <c r="I4714" i="36"/>
  <c r="H4714" i="36"/>
  <c r="I4713" i="36"/>
  <c r="H4713" i="36"/>
  <c r="I4712" i="36"/>
  <c r="H4712" i="36"/>
  <c r="I4711" i="36"/>
  <c r="H4711" i="36"/>
  <c r="I4710" i="36"/>
  <c r="H4710" i="36"/>
  <c r="I4709" i="36"/>
  <c r="H4709" i="36"/>
  <c r="I4708" i="36"/>
  <c r="H4708" i="36"/>
  <c r="I4707" i="36"/>
  <c r="H4707" i="36"/>
  <c r="I4706" i="36"/>
  <c r="H4706" i="36"/>
  <c r="I4705" i="36"/>
  <c r="H4705" i="36"/>
  <c r="I4704" i="36"/>
  <c r="H4704" i="36"/>
  <c r="I4703" i="36"/>
  <c r="H4703" i="36"/>
  <c r="I4702" i="36"/>
  <c r="H4702" i="36"/>
  <c r="I4701" i="36"/>
  <c r="H4701" i="36"/>
  <c r="I4700" i="36"/>
  <c r="H4700" i="36"/>
  <c r="I4699" i="36"/>
  <c r="H4699" i="36"/>
  <c r="I4698" i="36"/>
  <c r="H4698" i="36"/>
  <c r="I4697" i="36"/>
  <c r="H4697" i="36"/>
  <c r="I4696" i="36"/>
  <c r="H4696" i="36"/>
  <c r="I4695" i="36"/>
  <c r="H4695" i="36"/>
  <c r="I4694" i="36"/>
  <c r="H4694" i="36"/>
  <c r="I4693" i="36"/>
  <c r="H4693" i="36"/>
  <c r="I4692" i="36"/>
  <c r="H4692" i="36"/>
  <c r="I4691" i="36"/>
  <c r="H4691" i="36"/>
  <c r="I4690" i="36"/>
  <c r="H4690" i="36"/>
  <c r="I4689" i="36"/>
  <c r="H4689" i="36"/>
  <c r="I4688" i="36"/>
  <c r="H4688" i="36"/>
  <c r="I4687" i="36"/>
  <c r="H4687" i="36"/>
  <c r="I4686" i="36"/>
  <c r="H4686" i="36"/>
  <c r="I4685" i="36"/>
  <c r="H4685" i="36"/>
  <c r="I4684" i="36"/>
  <c r="H4684" i="36"/>
  <c r="I4683" i="36"/>
  <c r="H4683" i="36"/>
  <c r="I4682" i="36"/>
  <c r="H4682" i="36"/>
  <c r="I4681" i="36"/>
  <c r="H4681" i="36"/>
  <c r="I4680" i="36"/>
  <c r="H4680" i="36"/>
  <c r="I4679" i="36"/>
  <c r="H4679" i="36"/>
  <c r="I4678" i="36"/>
  <c r="H4678" i="36"/>
  <c r="I4677" i="36"/>
  <c r="H4677" i="36"/>
  <c r="I4676" i="36"/>
  <c r="H4676" i="36"/>
  <c r="I4675" i="36"/>
  <c r="H4675" i="36"/>
  <c r="I4674" i="36"/>
  <c r="H4674" i="36"/>
  <c r="I4673" i="36"/>
  <c r="H4673" i="36"/>
  <c r="I4672" i="36"/>
  <c r="H4672" i="36"/>
  <c r="I4671" i="36"/>
  <c r="H4671" i="36"/>
  <c r="I4670" i="36"/>
  <c r="H4670" i="36"/>
  <c r="I4669" i="36"/>
  <c r="H4669" i="36"/>
  <c r="I4668" i="36"/>
  <c r="H4668" i="36"/>
  <c r="I4667" i="36"/>
  <c r="H4667" i="36"/>
  <c r="I4666" i="36"/>
  <c r="H4666" i="36"/>
  <c r="I4665" i="36"/>
  <c r="H4665" i="36"/>
  <c r="I4664" i="36"/>
  <c r="H4664" i="36"/>
  <c r="I4663" i="36"/>
  <c r="H4663" i="36"/>
  <c r="I4662" i="36"/>
  <c r="H4662" i="36"/>
  <c r="I4661" i="36"/>
  <c r="H4661" i="36"/>
  <c r="I4660" i="36"/>
  <c r="H4660" i="36"/>
  <c r="I4659" i="36"/>
  <c r="H4659" i="36"/>
  <c r="I4658" i="36"/>
  <c r="H4658" i="36"/>
  <c r="I4657" i="36"/>
  <c r="H4657" i="36"/>
  <c r="I4656" i="36"/>
  <c r="H4656" i="36"/>
  <c r="I4655" i="36"/>
  <c r="H4655" i="36"/>
  <c r="I4654" i="36"/>
  <c r="H4654" i="36"/>
  <c r="I4653" i="36"/>
  <c r="H4653" i="36"/>
  <c r="I4652" i="36"/>
  <c r="H4652" i="36"/>
  <c r="I4651" i="36"/>
  <c r="H4651" i="36"/>
  <c r="I4650" i="36"/>
  <c r="H4650" i="36"/>
  <c r="I4649" i="36"/>
  <c r="H4649" i="36"/>
  <c r="I4648" i="36"/>
  <c r="H4648" i="36"/>
  <c r="I4647" i="36"/>
  <c r="H4647" i="36"/>
  <c r="I4646" i="36"/>
  <c r="H4646" i="36"/>
  <c r="I4645" i="36"/>
  <c r="H4645" i="36"/>
  <c r="I4644" i="36"/>
  <c r="H4644" i="36"/>
  <c r="I4643" i="36"/>
  <c r="H4643" i="36"/>
  <c r="I4642" i="36"/>
  <c r="H4642" i="36"/>
  <c r="I4641" i="36"/>
  <c r="H4641" i="36"/>
  <c r="I4640" i="36"/>
  <c r="H4640" i="36"/>
  <c r="I4639" i="36"/>
  <c r="H4639" i="36"/>
  <c r="I4638" i="36"/>
  <c r="H4638" i="36"/>
  <c r="I4637" i="36"/>
  <c r="H4637" i="36"/>
  <c r="I4636" i="36"/>
  <c r="H4636" i="36"/>
  <c r="I4635" i="36"/>
  <c r="H4635" i="36"/>
  <c r="I4634" i="36"/>
  <c r="H4634" i="36"/>
  <c r="I4633" i="36"/>
  <c r="H4633" i="36"/>
  <c r="I4632" i="36"/>
  <c r="H4632" i="36"/>
  <c r="I4631" i="36"/>
  <c r="H4631" i="36"/>
  <c r="I4630" i="36"/>
  <c r="H4630" i="36"/>
  <c r="I4629" i="36"/>
  <c r="H4629" i="36"/>
  <c r="I4628" i="36"/>
  <c r="H4628" i="36"/>
  <c r="I4627" i="36"/>
  <c r="H4627" i="36"/>
  <c r="I4626" i="36"/>
  <c r="H4626" i="36"/>
  <c r="I4625" i="36"/>
  <c r="H4625" i="36"/>
  <c r="I4624" i="36"/>
  <c r="H4624" i="36"/>
  <c r="I4623" i="36"/>
  <c r="H4623" i="36"/>
  <c r="I4622" i="36"/>
  <c r="H4622" i="36"/>
  <c r="I4621" i="36"/>
  <c r="H4621" i="36"/>
  <c r="I4620" i="36"/>
  <c r="H4620" i="36"/>
  <c r="I4619" i="36"/>
  <c r="H4619" i="36"/>
  <c r="I4618" i="36"/>
  <c r="H4618" i="36"/>
  <c r="I4617" i="36"/>
  <c r="H4617" i="36"/>
  <c r="I4616" i="36"/>
  <c r="H4616" i="36"/>
  <c r="I4615" i="36"/>
  <c r="H4615" i="36"/>
  <c r="I4614" i="36"/>
  <c r="H4614" i="36"/>
  <c r="I4613" i="36"/>
  <c r="H4613" i="36"/>
  <c r="I4612" i="36"/>
  <c r="H4612" i="36"/>
  <c r="I4611" i="36"/>
  <c r="H4611" i="36"/>
  <c r="I4610" i="36"/>
  <c r="H4610" i="36"/>
  <c r="I4609" i="36"/>
  <c r="H4609" i="36"/>
  <c r="I4608" i="36"/>
  <c r="H4608" i="36"/>
  <c r="I4607" i="36"/>
  <c r="H4607" i="36"/>
  <c r="I4606" i="36"/>
  <c r="H4606" i="36"/>
  <c r="I4605" i="36"/>
  <c r="H4605" i="36"/>
  <c r="I4604" i="36"/>
  <c r="H4604" i="36"/>
  <c r="I4603" i="36"/>
  <c r="H4603" i="36"/>
  <c r="I4602" i="36"/>
  <c r="H4602" i="36"/>
  <c r="I4601" i="36"/>
  <c r="H4601" i="36"/>
  <c r="I4600" i="36"/>
  <c r="H4600" i="36"/>
  <c r="I4599" i="36"/>
  <c r="H4599" i="36"/>
  <c r="I4598" i="36"/>
  <c r="H4598" i="36"/>
  <c r="I4597" i="36"/>
  <c r="H4597" i="36"/>
  <c r="I4596" i="36"/>
  <c r="H4596" i="36"/>
  <c r="I4595" i="36"/>
  <c r="H4595" i="36"/>
  <c r="I4594" i="36"/>
  <c r="H4594" i="36"/>
  <c r="I4593" i="36"/>
  <c r="H4593" i="36"/>
  <c r="I4592" i="36"/>
  <c r="H4592" i="36"/>
  <c r="I4591" i="36"/>
  <c r="H4591" i="36"/>
  <c r="I4590" i="36"/>
  <c r="H4590" i="36"/>
  <c r="I4589" i="36"/>
  <c r="H4589" i="36"/>
  <c r="I4588" i="36"/>
  <c r="H4588" i="36"/>
  <c r="I4587" i="36"/>
  <c r="H4587" i="36"/>
  <c r="I4586" i="36"/>
  <c r="H4586" i="36"/>
  <c r="I4585" i="36"/>
  <c r="H4585" i="36"/>
  <c r="I4584" i="36"/>
  <c r="H4584" i="36"/>
  <c r="I4583" i="36"/>
  <c r="H4583" i="36"/>
  <c r="I4582" i="36"/>
  <c r="H4582" i="36"/>
  <c r="I4581" i="36"/>
  <c r="H4581" i="36"/>
  <c r="I4580" i="36"/>
  <c r="H4580" i="36"/>
  <c r="I4579" i="36"/>
  <c r="H4579" i="36"/>
  <c r="I4578" i="36"/>
  <c r="H4578" i="36"/>
  <c r="I4577" i="36"/>
  <c r="H4577" i="36"/>
  <c r="I4576" i="36"/>
  <c r="H4576" i="36"/>
  <c r="I4575" i="36"/>
  <c r="H4575" i="36"/>
  <c r="I4574" i="36"/>
  <c r="H4574" i="36"/>
  <c r="I4573" i="36"/>
  <c r="H4573" i="36"/>
  <c r="I4572" i="36"/>
  <c r="H4572" i="36"/>
  <c r="I4571" i="36"/>
  <c r="H4571" i="36"/>
  <c r="I4570" i="36"/>
  <c r="H4570" i="36"/>
  <c r="I4569" i="36"/>
  <c r="H4569" i="36"/>
  <c r="I4568" i="36"/>
  <c r="H4568" i="36"/>
  <c r="I4567" i="36"/>
  <c r="H4567" i="36"/>
  <c r="I4566" i="36"/>
  <c r="H4566" i="36"/>
  <c r="I4565" i="36"/>
  <c r="H4565" i="36"/>
  <c r="I4564" i="36"/>
  <c r="H4564" i="36"/>
  <c r="I4563" i="36"/>
  <c r="H4563" i="36"/>
  <c r="I4562" i="36"/>
  <c r="H4562" i="36"/>
  <c r="I4561" i="36"/>
  <c r="H4561" i="36"/>
  <c r="I4560" i="36"/>
  <c r="H4560" i="36"/>
  <c r="I4559" i="36"/>
  <c r="H4559" i="36"/>
  <c r="I4558" i="36"/>
  <c r="H4558" i="36"/>
  <c r="I4557" i="36"/>
  <c r="H4557" i="36"/>
  <c r="I4556" i="36"/>
  <c r="H4556" i="36"/>
  <c r="I4555" i="36"/>
  <c r="H4555" i="36"/>
  <c r="I4554" i="36"/>
  <c r="H4554" i="36"/>
  <c r="I4553" i="36"/>
  <c r="H4553" i="36"/>
  <c r="I4552" i="36"/>
  <c r="H4552" i="36"/>
  <c r="I4551" i="36"/>
  <c r="H4551" i="36"/>
  <c r="I4550" i="36"/>
  <c r="H4550" i="36"/>
  <c r="I4549" i="36"/>
  <c r="H4549" i="36"/>
  <c r="I4548" i="36"/>
  <c r="H4548" i="36"/>
  <c r="I4547" i="36"/>
  <c r="H4547" i="36"/>
  <c r="I4546" i="36"/>
  <c r="H4546" i="36"/>
  <c r="I4545" i="36"/>
  <c r="H4545" i="36"/>
  <c r="I4544" i="36"/>
  <c r="H4544" i="36"/>
  <c r="I4543" i="36"/>
  <c r="H4543" i="36"/>
  <c r="I4542" i="36"/>
  <c r="H4542" i="36"/>
  <c r="I4541" i="36"/>
  <c r="H4541" i="36"/>
  <c r="I4540" i="36"/>
  <c r="H4540" i="36"/>
  <c r="I4539" i="36"/>
  <c r="H4539" i="36"/>
  <c r="I4538" i="36"/>
  <c r="H4538" i="36"/>
  <c r="I4537" i="36"/>
  <c r="H4537" i="36"/>
  <c r="I4536" i="36"/>
  <c r="H4536" i="36"/>
  <c r="I4535" i="36"/>
  <c r="H4535" i="36"/>
  <c r="I4534" i="36"/>
  <c r="H4534" i="36"/>
  <c r="I4533" i="36"/>
  <c r="H4533" i="36"/>
  <c r="I4532" i="36"/>
  <c r="H4532" i="36"/>
  <c r="I4531" i="36"/>
  <c r="H4531" i="36"/>
  <c r="I4530" i="36"/>
  <c r="H4530" i="36"/>
  <c r="I4529" i="36"/>
  <c r="H4529" i="36"/>
  <c r="I4528" i="36"/>
  <c r="H4528" i="36"/>
  <c r="I4527" i="36"/>
  <c r="H4527" i="36"/>
  <c r="I4526" i="36"/>
  <c r="H4526" i="36"/>
  <c r="I4525" i="36"/>
  <c r="H4525" i="36"/>
  <c r="I4524" i="36"/>
  <c r="H4524" i="36"/>
  <c r="I4523" i="36"/>
  <c r="H4523" i="36"/>
  <c r="I4522" i="36"/>
  <c r="H4522" i="36"/>
  <c r="I4521" i="36"/>
  <c r="H4521" i="36"/>
  <c r="I4520" i="36"/>
  <c r="H4520" i="36"/>
  <c r="I4519" i="36"/>
  <c r="H4519" i="36"/>
  <c r="I4518" i="36"/>
  <c r="H4518" i="36"/>
  <c r="I4517" i="36"/>
  <c r="H4517" i="36"/>
  <c r="I4516" i="36"/>
  <c r="H4516" i="36"/>
  <c r="I4515" i="36"/>
  <c r="H4515" i="36"/>
  <c r="I4514" i="36"/>
  <c r="H4514" i="36"/>
  <c r="I4513" i="36"/>
  <c r="H4513" i="36"/>
  <c r="I4512" i="36"/>
  <c r="H4512" i="36"/>
  <c r="I4511" i="36"/>
  <c r="H4511" i="36"/>
  <c r="I4510" i="36"/>
  <c r="H4510" i="36"/>
  <c r="I4509" i="36"/>
  <c r="H4509" i="36"/>
  <c r="I4508" i="36"/>
  <c r="H4508" i="36"/>
  <c r="I4507" i="36"/>
  <c r="H4507" i="36"/>
  <c r="I4506" i="36"/>
  <c r="H4506" i="36"/>
  <c r="I4505" i="36"/>
  <c r="H4505" i="36"/>
  <c r="I4504" i="36"/>
  <c r="H4504" i="36"/>
  <c r="I4503" i="36"/>
  <c r="H4503" i="36"/>
  <c r="I4502" i="36"/>
  <c r="H4502" i="36"/>
  <c r="I4501" i="36"/>
  <c r="H4501" i="36"/>
  <c r="I4500" i="36"/>
  <c r="H4500" i="36"/>
  <c r="I4499" i="36"/>
  <c r="H4499" i="36"/>
  <c r="I4498" i="36"/>
  <c r="H4498" i="36"/>
  <c r="I4497" i="36"/>
  <c r="H4497" i="36"/>
  <c r="I4496" i="36"/>
  <c r="H4496" i="36"/>
  <c r="I4495" i="36"/>
  <c r="H4495" i="36"/>
  <c r="I4494" i="36"/>
  <c r="H4494" i="36"/>
  <c r="I4493" i="36"/>
  <c r="H4493" i="36"/>
  <c r="I4492" i="36"/>
  <c r="H4492" i="36"/>
  <c r="I4491" i="36"/>
  <c r="H4491" i="36"/>
  <c r="I4490" i="36"/>
  <c r="H4490" i="36"/>
  <c r="I4489" i="36"/>
  <c r="H4489" i="36"/>
  <c r="I4488" i="36"/>
  <c r="H4488" i="36"/>
  <c r="I4487" i="36"/>
  <c r="H4487" i="36"/>
  <c r="I4486" i="36"/>
  <c r="H4486" i="36"/>
  <c r="I4485" i="36"/>
  <c r="H4485" i="36"/>
  <c r="I4484" i="36"/>
  <c r="H4484" i="36"/>
  <c r="I4483" i="36"/>
  <c r="H4483" i="36"/>
  <c r="I4482" i="36"/>
  <c r="H4482" i="36"/>
  <c r="I4481" i="36"/>
  <c r="H4481" i="36"/>
  <c r="I4480" i="36"/>
  <c r="H4480" i="36"/>
  <c r="I4479" i="36"/>
  <c r="H4479" i="36"/>
  <c r="I4478" i="36"/>
  <c r="H4478" i="36"/>
  <c r="I4477" i="36"/>
  <c r="H4477" i="36"/>
  <c r="I4476" i="36"/>
  <c r="H4476" i="36"/>
  <c r="I4475" i="36"/>
  <c r="H4475" i="36"/>
  <c r="I4474" i="36"/>
  <c r="H4474" i="36"/>
  <c r="I4473" i="36"/>
  <c r="H4473" i="36"/>
  <c r="I4472" i="36"/>
  <c r="H4472" i="36"/>
  <c r="I4471" i="36"/>
  <c r="H4471" i="36"/>
  <c r="I4470" i="36"/>
  <c r="H4470" i="36"/>
  <c r="I4469" i="36"/>
  <c r="H4469" i="36"/>
  <c r="I4468" i="36"/>
  <c r="H4468" i="36"/>
  <c r="I4467" i="36"/>
  <c r="H4467" i="36"/>
  <c r="I4466" i="36"/>
  <c r="H4466" i="36"/>
  <c r="I4465" i="36"/>
  <c r="H4465" i="36"/>
  <c r="I4464" i="36"/>
  <c r="H4464" i="36"/>
  <c r="I4463" i="36"/>
  <c r="H4463" i="36"/>
  <c r="I4462" i="36"/>
  <c r="H4462" i="36"/>
  <c r="I4461" i="36"/>
  <c r="H4461" i="36"/>
  <c r="I4460" i="36"/>
  <c r="H4460" i="36"/>
  <c r="I4459" i="36"/>
  <c r="H4459" i="36"/>
  <c r="I4458" i="36"/>
  <c r="H4458" i="36"/>
  <c r="I4457" i="36"/>
  <c r="H4457" i="36"/>
  <c r="I4456" i="36"/>
  <c r="H4456" i="36"/>
  <c r="I4455" i="36"/>
  <c r="H4455" i="36"/>
  <c r="I4454" i="36"/>
  <c r="H4454" i="36"/>
  <c r="I4453" i="36"/>
  <c r="H4453" i="36"/>
  <c r="I4452" i="36"/>
  <c r="H4452" i="36"/>
  <c r="I4451" i="36"/>
  <c r="H4451" i="36"/>
  <c r="I4450" i="36"/>
  <c r="H4450" i="36"/>
  <c r="I4449" i="36"/>
  <c r="H4449" i="36"/>
  <c r="I4448" i="36"/>
  <c r="H4448" i="36"/>
  <c r="I4447" i="36"/>
  <c r="H4447" i="36"/>
  <c r="I4446" i="36"/>
  <c r="H4446" i="36"/>
  <c r="I4445" i="36"/>
  <c r="H4445" i="36"/>
  <c r="I4444" i="36"/>
  <c r="H4444" i="36"/>
  <c r="I4443" i="36"/>
  <c r="H4443" i="36"/>
  <c r="I4442" i="36"/>
  <c r="H4442" i="36"/>
  <c r="I4441" i="36"/>
  <c r="H4441" i="36"/>
  <c r="I4440" i="36"/>
  <c r="H4440" i="36"/>
  <c r="I4439" i="36"/>
  <c r="H4439" i="36"/>
  <c r="I4438" i="36"/>
  <c r="H4438" i="36"/>
  <c r="I4437" i="36"/>
  <c r="H4437" i="36"/>
  <c r="I4436" i="36"/>
  <c r="H4436" i="36"/>
  <c r="I4435" i="36"/>
  <c r="H4435" i="36"/>
  <c r="I4434" i="36"/>
  <c r="H4434" i="36"/>
  <c r="I4433" i="36"/>
  <c r="H4433" i="36"/>
  <c r="I4432" i="36"/>
  <c r="H4432" i="36"/>
  <c r="I4431" i="36"/>
  <c r="H4431" i="36"/>
  <c r="I4430" i="36"/>
  <c r="H4430" i="36"/>
  <c r="I4429" i="36"/>
  <c r="H4429" i="36"/>
  <c r="I4428" i="36"/>
  <c r="H4428" i="36"/>
  <c r="I4427" i="36"/>
  <c r="H4427" i="36"/>
  <c r="I4426" i="36"/>
  <c r="H4426" i="36"/>
  <c r="I4425" i="36"/>
  <c r="H4425" i="36"/>
  <c r="I4424" i="36"/>
  <c r="H4424" i="36"/>
  <c r="I4423" i="36"/>
  <c r="H4423" i="36"/>
  <c r="I4422" i="36"/>
  <c r="H4422" i="36"/>
  <c r="I4421" i="36"/>
  <c r="H4421" i="36"/>
  <c r="I4420" i="36"/>
  <c r="H4420" i="36"/>
  <c r="I4419" i="36"/>
  <c r="H4419" i="36"/>
  <c r="I4418" i="36"/>
  <c r="H4418" i="36"/>
  <c r="I4417" i="36"/>
  <c r="H4417" i="36"/>
  <c r="I4416" i="36"/>
  <c r="H4416" i="36"/>
  <c r="I4415" i="36"/>
  <c r="H4415" i="36"/>
  <c r="I4414" i="36"/>
  <c r="H4414" i="36"/>
  <c r="I4413" i="36"/>
  <c r="H4413" i="36"/>
  <c r="I4412" i="36"/>
  <c r="H4412" i="36"/>
  <c r="I4411" i="36"/>
  <c r="H4411" i="36"/>
  <c r="I4410" i="36"/>
  <c r="H4410" i="36"/>
  <c r="I4409" i="36"/>
  <c r="H4409" i="36"/>
  <c r="I4408" i="36"/>
  <c r="H4408" i="36"/>
  <c r="I4407" i="36"/>
  <c r="H4407" i="36"/>
  <c r="I4406" i="36"/>
  <c r="H4406" i="36"/>
  <c r="I4405" i="36"/>
  <c r="H4405" i="36"/>
  <c r="I4404" i="36"/>
  <c r="H4404" i="36"/>
  <c r="I4403" i="36"/>
  <c r="H4403" i="36"/>
  <c r="I4402" i="36"/>
  <c r="H4402" i="36"/>
  <c r="I4401" i="36"/>
  <c r="H4401" i="36"/>
  <c r="I4400" i="36"/>
  <c r="H4400" i="36"/>
  <c r="I4399" i="36"/>
  <c r="H4399" i="36"/>
  <c r="I4398" i="36"/>
  <c r="H4398" i="36"/>
  <c r="I4397" i="36"/>
  <c r="H4397" i="36"/>
  <c r="I4396" i="36"/>
  <c r="H4396" i="36"/>
  <c r="I4395" i="36"/>
  <c r="H4395" i="36"/>
  <c r="I4394" i="36"/>
  <c r="H4394" i="36"/>
  <c r="I4393" i="36"/>
  <c r="H4393" i="36"/>
  <c r="I4392" i="36"/>
  <c r="H4392" i="36"/>
  <c r="I4391" i="36"/>
  <c r="H4391" i="36"/>
  <c r="I4390" i="36"/>
  <c r="H4390" i="36"/>
  <c r="I4389" i="36"/>
  <c r="H4389" i="36"/>
  <c r="I4388" i="36"/>
  <c r="H4388" i="36"/>
  <c r="I4387" i="36"/>
  <c r="H4387" i="36"/>
  <c r="I4386" i="36"/>
  <c r="H4386" i="36"/>
  <c r="I4385" i="36"/>
  <c r="H4385" i="36"/>
  <c r="I4384" i="36"/>
  <c r="H4384" i="36"/>
  <c r="I4383" i="36"/>
  <c r="H4383" i="36"/>
  <c r="I4382" i="36"/>
  <c r="H4382" i="36"/>
  <c r="I4381" i="36"/>
  <c r="H4381" i="36"/>
  <c r="I4380" i="36"/>
  <c r="H4380" i="36"/>
  <c r="I4379" i="36"/>
  <c r="H4379" i="36"/>
  <c r="I4378" i="36"/>
  <c r="H4378" i="36"/>
  <c r="I4377" i="36"/>
  <c r="H4377" i="36"/>
  <c r="I4376" i="36"/>
  <c r="H4376" i="36"/>
  <c r="I4375" i="36"/>
  <c r="H4375" i="36"/>
  <c r="I4374" i="36"/>
  <c r="H4374" i="36"/>
  <c r="I4373" i="36"/>
  <c r="H4373" i="36"/>
  <c r="I4372" i="36"/>
  <c r="H4372" i="36"/>
  <c r="I4371" i="36"/>
  <c r="H4371" i="36"/>
  <c r="I4370" i="36"/>
  <c r="H4370" i="36"/>
  <c r="I4369" i="36"/>
  <c r="H4369" i="36"/>
  <c r="I4368" i="36"/>
  <c r="H4368" i="36"/>
  <c r="I4367" i="36"/>
  <c r="H4367" i="36"/>
  <c r="I4366" i="36"/>
  <c r="H4366" i="36"/>
  <c r="I4365" i="36"/>
  <c r="H4365" i="36"/>
  <c r="I4364" i="36"/>
  <c r="H4364" i="36"/>
  <c r="I4363" i="36"/>
  <c r="H4363" i="36"/>
  <c r="I4362" i="36"/>
  <c r="H4362" i="36"/>
  <c r="I4361" i="36"/>
  <c r="H4361" i="36"/>
  <c r="I4360" i="36"/>
  <c r="H4360" i="36"/>
  <c r="I4359" i="36"/>
  <c r="H4359" i="36"/>
  <c r="I4358" i="36"/>
  <c r="H4358" i="36"/>
  <c r="I4357" i="36"/>
  <c r="H4357" i="36"/>
  <c r="I4356" i="36"/>
  <c r="H4356" i="36"/>
  <c r="I4355" i="36"/>
  <c r="H4355" i="36"/>
  <c r="I4354" i="36"/>
  <c r="H4354" i="36"/>
  <c r="I4353" i="36"/>
  <c r="H4353" i="36"/>
  <c r="I4352" i="36"/>
  <c r="H4352" i="36"/>
  <c r="I4351" i="36"/>
  <c r="H4351" i="36"/>
  <c r="I4350" i="36"/>
  <c r="H4350" i="36"/>
  <c r="I4349" i="36"/>
  <c r="H4349" i="36"/>
  <c r="I4348" i="36"/>
  <c r="H4348" i="36"/>
  <c r="I4347" i="36"/>
  <c r="H4347" i="36"/>
  <c r="I4346" i="36"/>
  <c r="H4346" i="36"/>
  <c r="I4345" i="36"/>
  <c r="H4345" i="36"/>
  <c r="I4344" i="36"/>
  <c r="H4344" i="36"/>
  <c r="I4343" i="36"/>
  <c r="H4343" i="36"/>
  <c r="I4342" i="36"/>
  <c r="H4342" i="36"/>
  <c r="I4341" i="36"/>
  <c r="H4341" i="36"/>
  <c r="I4340" i="36"/>
  <c r="H4340" i="36"/>
  <c r="I4339" i="36"/>
  <c r="H4339" i="36"/>
  <c r="I4338" i="36"/>
  <c r="H4338" i="36"/>
  <c r="I4337" i="36"/>
  <c r="H4337" i="36"/>
  <c r="I4336" i="36"/>
  <c r="H4336" i="36"/>
  <c r="I4335" i="36"/>
  <c r="H4335" i="36"/>
  <c r="I4334" i="36"/>
  <c r="H4334" i="36"/>
  <c r="I4333" i="36"/>
  <c r="H4333" i="36"/>
  <c r="I4332" i="36"/>
  <c r="H4332" i="36"/>
  <c r="I4331" i="36"/>
  <c r="H4331" i="36"/>
  <c r="I4330" i="36"/>
  <c r="H4330" i="36"/>
  <c r="I4329" i="36"/>
  <c r="H4329" i="36"/>
  <c r="I4328" i="36"/>
  <c r="H4328" i="36"/>
  <c r="I4327" i="36"/>
  <c r="H4327" i="36"/>
  <c r="I4326" i="36"/>
  <c r="H4326" i="36"/>
  <c r="I4325" i="36"/>
  <c r="H4325" i="36"/>
  <c r="I4324" i="36"/>
  <c r="H4324" i="36"/>
  <c r="I4323" i="36"/>
  <c r="H4323" i="36"/>
  <c r="I4322" i="36"/>
  <c r="H4322" i="36"/>
  <c r="I4321" i="36"/>
  <c r="H4321" i="36"/>
  <c r="I4320" i="36"/>
  <c r="H4320" i="36"/>
  <c r="I4319" i="36"/>
  <c r="H4319" i="36"/>
  <c r="I4318" i="36"/>
  <c r="H4318" i="36"/>
  <c r="I4317" i="36"/>
  <c r="H4317" i="36"/>
  <c r="I4316" i="36"/>
  <c r="H4316" i="36"/>
  <c r="I4315" i="36"/>
  <c r="H4315" i="36"/>
  <c r="I4314" i="36"/>
  <c r="H4314" i="36"/>
  <c r="I4313" i="36"/>
  <c r="H4313" i="36"/>
  <c r="I4312" i="36"/>
  <c r="H4312" i="36"/>
  <c r="I4311" i="36"/>
  <c r="H4311" i="36"/>
  <c r="I4310" i="36"/>
  <c r="H4310" i="36"/>
  <c r="I4309" i="36"/>
  <c r="H4309" i="36"/>
  <c r="I4308" i="36"/>
  <c r="H4308" i="36"/>
  <c r="I4307" i="36"/>
  <c r="H4307" i="36"/>
  <c r="I4306" i="36"/>
  <c r="H4306" i="36"/>
  <c r="I4305" i="36"/>
  <c r="H4305" i="36"/>
  <c r="I4304" i="36"/>
  <c r="H4304" i="36"/>
  <c r="I4303" i="36"/>
  <c r="H4303" i="36"/>
  <c r="I4302" i="36"/>
  <c r="H4302" i="36"/>
  <c r="I4301" i="36"/>
  <c r="H4301" i="36"/>
  <c r="I4300" i="36"/>
  <c r="H4300" i="36"/>
  <c r="I4299" i="36"/>
  <c r="H4299" i="36"/>
  <c r="I4298" i="36"/>
  <c r="H4298" i="36"/>
  <c r="I4297" i="36"/>
  <c r="H4297" i="36"/>
  <c r="I4296" i="36"/>
  <c r="H4296" i="36"/>
  <c r="I4295" i="36"/>
  <c r="H4295" i="36"/>
  <c r="I4294" i="36"/>
  <c r="H4294" i="36"/>
  <c r="I4293" i="36"/>
  <c r="H4293" i="36"/>
  <c r="I4292" i="36"/>
  <c r="H4292" i="36"/>
  <c r="I4291" i="36"/>
  <c r="H4291" i="36"/>
  <c r="I4290" i="36"/>
  <c r="H4290" i="36"/>
  <c r="I4289" i="36"/>
  <c r="H4289" i="36"/>
  <c r="I4288" i="36"/>
  <c r="H4288" i="36"/>
  <c r="I4287" i="36"/>
  <c r="H4287" i="36"/>
  <c r="I4286" i="36"/>
  <c r="H4286" i="36"/>
  <c r="I4285" i="36"/>
  <c r="H4285" i="36"/>
  <c r="I4284" i="36"/>
  <c r="H4284" i="36"/>
  <c r="I4283" i="36"/>
  <c r="H4283" i="36"/>
  <c r="I4282" i="36"/>
  <c r="H4282" i="36"/>
  <c r="I4281" i="36"/>
  <c r="H4281" i="36"/>
  <c r="I4280" i="36"/>
  <c r="H4280" i="36"/>
  <c r="I4279" i="36"/>
  <c r="H4279" i="36"/>
  <c r="I4278" i="36"/>
  <c r="H4278" i="36"/>
  <c r="I4277" i="36"/>
  <c r="H4277" i="36"/>
  <c r="I4276" i="36"/>
  <c r="H4276" i="36"/>
  <c r="I4275" i="36"/>
  <c r="H4275" i="36"/>
  <c r="I4274" i="36"/>
  <c r="H4274" i="36"/>
  <c r="I4273" i="36"/>
  <c r="H4273" i="36"/>
  <c r="I4272" i="36"/>
  <c r="H4272" i="36"/>
  <c r="I4271" i="36"/>
  <c r="H4271" i="36"/>
  <c r="I4270" i="36"/>
  <c r="H4270" i="36"/>
  <c r="I4269" i="36"/>
  <c r="H4269" i="36"/>
  <c r="I4268" i="36"/>
  <c r="H4268" i="36"/>
  <c r="I4267" i="36"/>
  <c r="H4267" i="36"/>
  <c r="I4266" i="36"/>
  <c r="H4266" i="36"/>
  <c r="I4265" i="36"/>
  <c r="H4265" i="36"/>
  <c r="I4264" i="36"/>
  <c r="H4264" i="36"/>
  <c r="I4263" i="36"/>
  <c r="H4263" i="36"/>
  <c r="I4262" i="36"/>
  <c r="H4262" i="36"/>
  <c r="I4261" i="36"/>
  <c r="H4261" i="36"/>
  <c r="I4260" i="36"/>
  <c r="H4260" i="36"/>
  <c r="I4259" i="36"/>
  <c r="H4259" i="36"/>
  <c r="I4258" i="36"/>
  <c r="H4258" i="36"/>
  <c r="I4257" i="36"/>
  <c r="H4257" i="36"/>
  <c r="I4256" i="36"/>
  <c r="H4256" i="36"/>
  <c r="I4255" i="36"/>
  <c r="H4255" i="36"/>
  <c r="I4254" i="36"/>
  <c r="H4254" i="36"/>
  <c r="I4253" i="36"/>
  <c r="H4253" i="36"/>
  <c r="I4252" i="36"/>
  <c r="H4252" i="36"/>
  <c r="I4251" i="36"/>
  <c r="H4251" i="36"/>
  <c r="I4250" i="36"/>
  <c r="H4250" i="36"/>
  <c r="I4249" i="36"/>
  <c r="H4249" i="36"/>
  <c r="I4248" i="36"/>
  <c r="H4248" i="36"/>
  <c r="I4247" i="36"/>
  <c r="H4247" i="36"/>
  <c r="I4246" i="36"/>
  <c r="H4246" i="36"/>
  <c r="I4245" i="36"/>
  <c r="H4245" i="36"/>
  <c r="I4244" i="36"/>
  <c r="H4244" i="36"/>
  <c r="I4243" i="36"/>
  <c r="H4243" i="36"/>
  <c r="I4242" i="36"/>
  <c r="H4242" i="36"/>
  <c r="I4241" i="36"/>
  <c r="H4241" i="36"/>
  <c r="I4240" i="36"/>
  <c r="H4240" i="36"/>
  <c r="I4239" i="36"/>
  <c r="H4239" i="36"/>
  <c r="I4238" i="36"/>
  <c r="H4238" i="36"/>
  <c r="I4237" i="36"/>
  <c r="H4237" i="36"/>
  <c r="I4236" i="36"/>
  <c r="H4236" i="36"/>
  <c r="I4235" i="36"/>
  <c r="H4235" i="36"/>
  <c r="I4234" i="36"/>
  <c r="H4234" i="36"/>
  <c r="I4233" i="36"/>
  <c r="H4233" i="36"/>
  <c r="I4232" i="36"/>
  <c r="H4232" i="36"/>
  <c r="I4231" i="36"/>
  <c r="H4231" i="36"/>
  <c r="I4230" i="36"/>
  <c r="H4230" i="36"/>
  <c r="I4229" i="36"/>
  <c r="H4229" i="36"/>
  <c r="I4228" i="36"/>
  <c r="H4228" i="36"/>
  <c r="I4227" i="36"/>
  <c r="H4227" i="36"/>
  <c r="I4226" i="36"/>
  <c r="H4226" i="36"/>
  <c r="I4225" i="36"/>
  <c r="H4225" i="36"/>
  <c r="I4224" i="36"/>
  <c r="H4224" i="36"/>
  <c r="I4223" i="36"/>
  <c r="H4223" i="36"/>
  <c r="I4222" i="36"/>
  <c r="H4222" i="36"/>
  <c r="I4221" i="36"/>
  <c r="H4221" i="36"/>
  <c r="I4220" i="36"/>
  <c r="H4220" i="36"/>
  <c r="I4219" i="36"/>
  <c r="H4219" i="36"/>
  <c r="I4218" i="36"/>
  <c r="H4218" i="36"/>
  <c r="I4217" i="36"/>
  <c r="H4217" i="36"/>
  <c r="I4216" i="36"/>
  <c r="H4216" i="36"/>
  <c r="I4215" i="36"/>
  <c r="H4215" i="36"/>
  <c r="I4214" i="36"/>
  <c r="H4214" i="36"/>
  <c r="I4213" i="36"/>
  <c r="H4213" i="36"/>
  <c r="I4212" i="36"/>
  <c r="H4212" i="36"/>
  <c r="I4211" i="36"/>
  <c r="H4211" i="36"/>
  <c r="I4210" i="36"/>
  <c r="H4210" i="36"/>
  <c r="I4209" i="36"/>
  <c r="H4209" i="36"/>
  <c r="I4208" i="36"/>
  <c r="H4208" i="36"/>
  <c r="I4207" i="36"/>
  <c r="H4207" i="36"/>
  <c r="I4206" i="36"/>
  <c r="H4206" i="36"/>
  <c r="I4205" i="36"/>
  <c r="H4205" i="36"/>
  <c r="I4204" i="36"/>
  <c r="H4204" i="36"/>
  <c r="I4203" i="36"/>
  <c r="H4203" i="36"/>
  <c r="I4202" i="36"/>
  <c r="H4202" i="36"/>
  <c r="I4201" i="36"/>
  <c r="H4201" i="36"/>
  <c r="I4200" i="36"/>
  <c r="H4200" i="36"/>
  <c r="I4199" i="36"/>
  <c r="H4199" i="36"/>
  <c r="I4198" i="36"/>
  <c r="H4198" i="36"/>
  <c r="I4197" i="36"/>
  <c r="H4197" i="36"/>
  <c r="I4196" i="36"/>
  <c r="H4196" i="36"/>
  <c r="I4195" i="36"/>
  <c r="H4195" i="36"/>
  <c r="I4194" i="36"/>
  <c r="H4194" i="36"/>
  <c r="I4193" i="36"/>
  <c r="H4193" i="36"/>
  <c r="I4192" i="36"/>
  <c r="H4192" i="36"/>
  <c r="I4191" i="36"/>
  <c r="H4191" i="36"/>
  <c r="I4190" i="36"/>
  <c r="H4190" i="36"/>
  <c r="I4189" i="36"/>
  <c r="H4189" i="36"/>
  <c r="I4188" i="36"/>
  <c r="H4188" i="36"/>
  <c r="I4187" i="36"/>
  <c r="H4187" i="36"/>
  <c r="I4186" i="36"/>
  <c r="H4186" i="36"/>
  <c r="I4185" i="36"/>
  <c r="H4185" i="36"/>
  <c r="I4184" i="36"/>
  <c r="H4184" i="36"/>
  <c r="I4183" i="36"/>
  <c r="H4183" i="36"/>
  <c r="I4182" i="36"/>
  <c r="H4182" i="36"/>
  <c r="I4181" i="36"/>
  <c r="H4181" i="36"/>
  <c r="I4180" i="36"/>
  <c r="H4180" i="36"/>
  <c r="I4179" i="36"/>
  <c r="H4179" i="36"/>
  <c r="I4178" i="36"/>
  <c r="H4178" i="36"/>
  <c r="I4177" i="36"/>
  <c r="H4177" i="36"/>
  <c r="I4176" i="36"/>
  <c r="H4176" i="36"/>
  <c r="I4175" i="36"/>
  <c r="H4175" i="36"/>
  <c r="I4174" i="36"/>
  <c r="H4174" i="36"/>
  <c r="I4173" i="36"/>
  <c r="H4173" i="36"/>
  <c r="I4172" i="36"/>
  <c r="H4172" i="36"/>
  <c r="I4171" i="36"/>
  <c r="H4171" i="36"/>
  <c r="I4170" i="36"/>
  <c r="H4170" i="36"/>
  <c r="I4169" i="36"/>
  <c r="H4169" i="36"/>
  <c r="I4168" i="36"/>
  <c r="H4168" i="36"/>
  <c r="I4167" i="36"/>
  <c r="H4167" i="36"/>
  <c r="I4166" i="36"/>
  <c r="H4166" i="36"/>
  <c r="I4165" i="36"/>
  <c r="H4165" i="36"/>
  <c r="I4164" i="36"/>
  <c r="H4164" i="36"/>
  <c r="I4163" i="36"/>
  <c r="H4163" i="36"/>
  <c r="I4162" i="36"/>
  <c r="H4162" i="36"/>
  <c r="I4161" i="36"/>
  <c r="H4161" i="36"/>
  <c r="I4160" i="36"/>
  <c r="H4160" i="36"/>
  <c r="I4159" i="36"/>
  <c r="H4159" i="36"/>
  <c r="I4158" i="36"/>
  <c r="H4158" i="36"/>
  <c r="I4157" i="36"/>
  <c r="H4157" i="36"/>
  <c r="I4156" i="36"/>
  <c r="H4156" i="36"/>
  <c r="I4155" i="36"/>
  <c r="H4155" i="36"/>
  <c r="I4154" i="36"/>
  <c r="H4154" i="36"/>
  <c r="I4153" i="36"/>
  <c r="H4153" i="36"/>
  <c r="I4152" i="36"/>
  <c r="H4152" i="36"/>
  <c r="I4151" i="36"/>
  <c r="H4151" i="36"/>
  <c r="I4150" i="36"/>
  <c r="H4150" i="36"/>
  <c r="I4149" i="36"/>
  <c r="H4149" i="36"/>
  <c r="I4148" i="36"/>
  <c r="H4148" i="36"/>
  <c r="I4147" i="36"/>
  <c r="H4147" i="36"/>
  <c r="I4146" i="36"/>
  <c r="H4146" i="36"/>
  <c r="I4145" i="36"/>
  <c r="H4145" i="36"/>
  <c r="I4144" i="36"/>
  <c r="H4144" i="36"/>
  <c r="I4143" i="36"/>
  <c r="H4143" i="36"/>
  <c r="I4142" i="36"/>
  <c r="H4142" i="36"/>
  <c r="I4141" i="36"/>
  <c r="H4141" i="36"/>
  <c r="I4140" i="36"/>
  <c r="H4140" i="36"/>
  <c r="I4139" i="36"/>
  <c r="H4139" i="36"/>
  <c r="I4138" i="36"/>
  <c r="H4138" i="36"/>
  <c r="I4137" i="36"/>
  <c r="H4137" i="36"/>
  <c r="I4136" i="36"/>
  <c r="H4136" i="36"/>
  <c r="I4135" i="36"/>
  <c r="H4135" i="36"/>
  <c r="I4134" i="36"/>
  <c r="H4134" i="36"/>
  <c r="I4133" i="36"/>
  <c r="H4133" i="36"/>
  <c r="I4132" i="36"/>
  <c r="H4132" i="36"/>
  <c r="I4131" i="36"/>
  <c r="H4131" i="36"/>
  <c r="I4130" i="36"/>
  <c r="H4130" i="36"/>
  <c r="I4129" i="36"/>
  <c r="H4129" i="36"/>
  <c r="I4128" i="36"/>
  <c r="H4128" i="36"/>
  <c r="I4127" i="36"/>
  <c r="H4127" i="36"/>
  <c r="I4126" i="36"/>
  <c r="H4126" i="36"/>
  <c r="I4125" i="36"/>
  <c r="H4125" i="36"/>
  <c r="I4124" i="36"/>
  <c r="H4124" i="36"/>
  <c r="I4123" i="36"/>
  <c r="H4123" i="36"/>
  <c r="I4122" i="36"/>
  <c r="H4122" i="36"/>
  <c r="I4121" i="36"/>
  <c r="H4121" i="36"/>
  <c r="I4120" i="36"/>
  <c r="H4120" i="36"/>
  <c r="I4119" i="36"/>
  <c r="H4119" i="36"/>
  <c r="I4118" i="36"/>
  <c r="H4118" i="36"/>
  <c r="I4117" i="36"/>
  <c r="H4117" i="36"/>
  <c r="I4116" i="36"/>
  <c r="H4116" i="36"/>
  <c r="I4115" i="36"/>
  <c r="H4115" i="36"/>
  <c r="I4114" i="36"/>
  <c r="H4114" i="36"/>
  <c r="I4113" i="36"/>
  <c r="H4113" i="36"/>
  <c r="I4112" i="36"/>
  <c r="H4112" i="36"/>
  <c r="I4111" i="36"/>
  <c r="H4111" i="36"/>
  <c r="I4110" i="36"/>
  <c r="H4110" i="36"/>
  <c r="I4109" i="36"/>
  <c r="H4109" i="36"/>
  <c r="I4108" i="36"/>
  <c r="H4108" i="36"/>
  <c r="I4107" i="36"/>
  <c r="H4107" i="36"/>
  <c r="I4106" i="36"/>
  <c r="H4106" i="36"/>
  <c r="I4105" i="36"/>
  <c r="H4105" i="36"/>
  <c r="I4104" i="36"/>
  <c r="H4104" i="36"/>
  <c r="I4103" i="36"/>
  <c r="H4103" i="36"/>
  <c r="I4102" i="36"/>
  <c r="H4102" i="36"/>
  <c r="I4101" i="36"/>
  <c r="H4101" i="36"/>
  <c r="I4100" i="36"/>
  <c r="H4100" i="36"/>
  <c r="I4099" i="36"/>
  <c r="H4099" i="36"/>
  <c r="I4098" i="36"/>
  <c r="H4098" i="36"/>
  <c r="I4097" i="36"/>
  <c r="H4097" i="36"/>
  <c r="I4096" i="36"/>
  <c r="H4096" i="36"/>
  <c r="I4095" i="36"/>
  <c r="H4095" i="36"/>
  <c r="I4094" i="36"/>
  <c r="H4094" i="36"/>
  <c r="I4093" i="36"/>
  <c r="H4093" i="36"/>
  <c r="I4092" i="36"/>
  <c r="H4092" i="36"/>
  <c r="I4091" i="36"/>
  <c r="H4091" i="36"/>
  <c r="I4090" i="36"/>
  <c r="H4090" i="36"/>
  <c r="I4089" i="36"/>
  <c r="H4089" i="36"/>
  <c r="I4088" i="36"/>
  <c r="H4088" i="36"/>
  <c r="I4087" i="36"/>
  <c r="H4087" i="36"/>
  <c r="I4086" i="36"/>
  <c r="H4086" i="36"/>
  <c r="I4085" i="36"/>
  <c r="H4085" i="36"/>
  <c r="I4084" i="36"/>
  <c r="H4084" i="36"/>
  <c r="I4083" i="36"/>
  <c r="H4083" i="36"/>
  <c r="I4082" i="36"/>
  <c r="H4082" i="36"/>
  <c r="I4081" i="36"/>
  <c r="H4081" i="36"/>
  <c r="I4080" i="36"/>
  <c r="H4080" i="36"/>
  <c r="I4079" i="36"/>
  <c r="H4079" i="36"/>
  <c r="I4078" i="36"/>
  <c r="H4078" i="36"/>
  <c r="I4077" i="36"/>
  <c r="H4077" i="36"/>
  <c r="I4076" i="36"/>
  <c r="H4076" i="36"/>
  <c r="I4075" i="36"/>
  <c r="H4075" i="36"/>
  <c r="I4074" i="36"/>
  <c r="H4074" i="36"/>
  <c r="I4073" i="36"/>
  <c r="H4073" i="36"/>
  <c r="I4072" i="36"/>
  <c r="H4072" i="36"/>
  <c r="I4071" i="36"/>
  <c r="H4071" i="36"/>
  <c r="I4070" i="36"/>
  <c r="H4070" i="36"/>
  <c r="I4069" i="36"/>
  <c r="H4069" i="36"/>
  <c r="I4068" i="36"/>
  <c r="H4068" i="36"/>
  <c r="I4067" i="36"/>
  <c r="H4067" i="36"/>
  <c r="I4066" i="36"/>
  <c r="H4066" i="36"/>
  <c r="I4065" i="36"/>
  <c r="H4065" i="36"/>
  <c r="I4064" i="36"/>
  <c r="H4064" i="36"/>
  <c r="I4063" i="36"/>
  <c r="H4063" i="36"/>
  <c r="I4062" i="36"/>
  <c r="H4062" i="36"/>
  <c r="I4061" i="36"/>
  <c r="H4061" i="36"/>
  <c r="I4060" i="36"/>
  <c r="H4060" i="36"/>
  <c r="I4059" i="36"/>
  <c r="H4059" i="36"/>
  <c r="I4058" i="36"/>
  <c r="H4058" i="36"/>
  <c r="I4057" i="36"/>
  <c r="H4057" i="36"/>
  <c r="I4056" i="36"/>
  <c r="H4056" i="36"/>
  <c r="I4055" i="36"/>
  <c r="H4055" i="36"/>
  <c r="I4054" i="36"/>
  <c r="H4054" i="36"/>
  <c r="I4053" i="36"/>
  <c r="H4053" i="36"/>
  <c r="I4052" i="36"/>
  <c r="H4052" i="36"/>
  <c r="I4051" i="36"/>
  <c r="H4051" i="36"/>
  <c r="I4050" i="36"/>
  <c r="H4050" i="36"/>
  <c r="I4049" i="36"/>
  <c r="H4049" i="36"/>
  <c r="I4048" i="36"/>
  <c r="H4048" i="36"/>
  <c r="I4047" i="36"/>
  <c r="H4047" i="36"/>
  <c r="I4046" i="36"/>
  <c r="H4046" i="36"/>
  <c r="I4045" i="36"/>
  <c r="H4045" i="36"/>
  <c r="I4044" i="36"/>
  <c r="H4044" i="36"/>
  <c r="I4043" i="36"/>
  <c r="H4043" i="36"/>
  <c r="I4042" i="36"/>
  <c r="H4042" i="36"/>
  <c r="I4041" i="36"/>
  <c r="H4041" i="36"/>
  <c r="I4040" i="36"/>
  <c r="H4040" i="36"/>
  <c r="I4039" i="36"/>
  <c r="H4039" i="36"/>
  <c r="I4038" i="36"/>
  <c r="H4038" i="36"/>
  <c r="I4037" i="36"/>
  <c r="H4037" i="36"/>
  <c r="I4036" i="36"/>
  <c r="H4036" i="36"/>
  <c r="I4035" i="36"/>
  <c r="H4035" i="36"/>
  <c r="I4034" i="36"/>
  <c r="H4034" i="36"/>
  <c r="I4033" i="36"/>
  <c r="H4033" i="36"/>
  <c r="I4032" i="36"/>
  <c r="H4032" i="36"/>
  <c r="I4031" i="36"/>
  <c r="H4031" i="36"/>
  <c r="I4030" i="36"/>
  <c r="H4030" i="36"/>
  <c r="I4029" i="36"/>
  <c r="H4029" i="36"/>
  <c r="I4028" i="36"/>
  <c r="H4028" i="36"/>
  <c r="I4027" i="36"/>
  <c r="H4027" i="36"/>
  <c r="I4026" i="36"/>
  <c r="H4026" i="36"/>
  <c r="I4025" i="36"/>
  <c r="H4025" i="36"/>
  <c r="I4024" i="36"/>
  <c r="H4024" i="36"/>
  <c r="I4023" i="36"/>
  <c r="H4023" i="36"/>
  <c r="I4022" i="36"/>
  <c r="H4022" i="36"/>
  <c r="I4021" i="36"/>
  <c r="H4021" i="36"/>
  <c r="I4020" i="36"/>
  <c r="H4020" i="36"/>
  <c r="I4019" i="36"/>
  <c r="H4019" i="36"/>
  <c r="I4018" i="36"/>
  <c r="H4018" i="36"/>
  <c r="I4017" i="36"/>
  <c r="H4017" i="36"/>
  <c r="I4016" i="36"/>
  <c r="H4016" i="36"/>
  <c r="I4015" i="36"/>
  <c r="H4015" i="36"/>
  <c r="I4014" i="36"/>
  <c r="H4014" i="36"/>
  <c r="I4013" i="36"/>
  <c r="H4013" i="36"/>
  <c r="I4012" i="36"/>
  <c r="H4012" i="36"/>
  <c r="I4011" i="36"/>
  <c r="H4011" i="36"/>
  <c r="I4010" i="36"/>
  <c r="H4010" i="36"/>
  <c r="I4009" i="36"/>
  <c r="H4009" i="36"/>
  <c r="I4008" i="36"/>
  <c r="H4008" i="36"/>
  <c r="I4007" i="36"/>
  <c r="H4007" i="36"/>
  <c r="I4006" i="36"/>
  <c r="H4006" i="36"/>
  <c r="I4005" i="36"/>
  <c r="H4005" i="36"/>
  <c r="I4004" i="36"/>
  <c r="H4004" i="36"/>
  <c r="I4003" i="36"/>
  <c r="H4003" i="36"/>
  <c r="I4002" i="36"/>
  <c r="H4002" i="36"/>
  <c r="I4001" i="36"/>
  <c r="H4001" i="36"/>
  <c r="I4000" i="36"/>
  <c r="H4000" i="36"/>
  <c r="I3999" i="36"/>
  <c r="H3999" i="36"/>
  <c r="I3998" i="36"/>
  <c r="H3998" i="36"/>
  <c r="I3997" i="36"/>
  <c r="H3997" i="36"/>
  <c r="I3996" i="36"/>
  <c r="H3996" i="36"/>
  <c r="I3995" i="36"/>
  <c r="H3995" i="36"/>
  <c r="I3994" i="36"/>
  <c r="H3994" i="36"/>
  <c r="I3993" i="36"/>
  <c r="H3993" i="36"/>
  <c r="I3992" i="36"/>
  <c r="H3992" i="36"/>
  <c r="I3991" i="36"/>
  <c r="H3991" i="36"/>
  <c r="I3990" i="36"/>
  <c r="H3990" i="36"/>
  <c r="I3989" i="36"/>
  <c r="H3989" i="36"/>
  <c r="I3988" i="36"/>
  <c r="H3988" i="36"/>
  <c r="I3987" i="36"/>
  <c r="H3987" i="36"/>
  <c r="I3986" i="36"/>
  <c r="H3986" i="36"/>
  <c r="I3985" i="36"/>
  <c r="H3985" i="36"/>
  <c r="I3984" i="36"/>
  <c r="H3984" i="36"/>
  <c r="I3983" i="36"/>
  <c r="H3983" i="36"/>
  <c r="I3982" i="36"/>
  <c r="H3982" i="36"/>
  <c r="I3981" i="36"/>
  <c r="H3981" i="36"/>
  <c r="I3980" i="36"/>
  <c r="H3980" i="36"/>
  <c r="I3979" i="36"/>
  <c r="H3979" i="36"/>
  <c r="I3978" i="36"/>
  <c r="H3978" i="36"/>
  <c r="I3977" i="36"/>
  <c r="H3977" i="36"/>
  <c r="I3976" i="36"/>
  <c r="H3976" i="36"/>
  <c r="I3975" i="36"/>
  <c r="H3975" i="36"/>
  <c r="I3974" i="36"/>
  <c r="H3974" i="36"/>
  <c r="I3973" i="36"/>
  <c r="H3973" i="36"/>
  <c r="I3972" i="36"/>
  <c r="H3972" i="36"/>
  <c r="I3971" i="36"/>
  <c r="H3971" i="36"/>
  <c r="I3970" i="36"/>
  <c r="H3970" i="36"/>
  <c r="I3969" i="36"/>
  <c r="H3969" i="36"/>
  <c r="I3968" i="36"/>
  <c r="H3968" i="36"/>
  <c r="I3967" i="36"/>
  <c r="H3967" i="36"/>
  <c r="I3966" i="36"/>
  <c r="H3966" i="36"/>
  <c r="I3965" i="36"/>
  <c r="H3965" i="36"/>
  <c r="I3964" i="36"/>
  <c r="H3964" i="36"/>
  <c r="I3963" i="36"/>
  <c r="H3963" i="36"/>
  <c r="I3962" i="36"/>
  <c r="H3962" i="36"/>
  <c r="I3961" i="36"/>
  <c r="H3961" i="36"/>
  <c r="I3960" i="36"/>
  <c r="H3960" i="36"/>
  <c r="I3959" i="36"/>
  <c r="H3959" i="36"/>
  <c r="I3958" i="36"/>
  <c r="H3958" i="36"/>
  <c r="I3957" i="36"/>
  <c r="H3957" i="36"/>
  <c r="I3956" i="36"/>
  <c r="H3956" i="36"/>
  <c r="I3955" i="36"/>
  <c r="H3955" i="36"/>
  <c r="I3954" i="36"/>
  <c r="H3954" i="36"/>
  <c r="I3953" i="36"/>
  <c r="H3953" i="36"/>
  <c r="I3952" i="36"/>
  <c r="H3952" i="36"/>
  <c r="I3951" i="36"/>
  <c r="H3951" i="36"/>
  <c r="I3950" i="36"/>
  <c r="H3950" i="36"/>
  <c r="I3949" i="36"/>
  <c r="H3949" i="36"/>
  <c r="I3948" i="36"/>
  <c r="H3948" i="36"/>
  <c r="I3947" i="36"/>
  <c r="H3947" i="36"/>
  <c r="I3946" i="36"/>
  <c r="H3946" i="36"/>
  <c r="I3945" i="36"/>
  <c r="H3945" i="36"/>
  <c r="I3944" i="36"/>
  <c r="H3944" i="36"/>
  <c r="I3943" i="36"/>
  <c r="H3943" i="36"/>
  <c r="I3942" i="36"/>
  <c r="H3942" i="36"/>
  <c r="I3941" i="36"/>
  <c r="H3941" i="36"/>
  <c r="I3940" i="36"/>
  <c r="H3940" i="36"/>
  <c r="I3939" i="36"/>
  <c r="H3939" i="36"/>
  <c r="I3938" i="36"/>
  <c r="H3938" i="36"/>
  <c r="I3937" i="36"/>
  <c r="H3937" i="36"/>
  <c r="I3936" i="36"/>
  <c r="H3936" i="36"/>
  <c r="I3935" i="36"/>
  <c r="H3935" i="36"/>
  <c r="I3934" i="36"/>
  <c r="H3934" i="36"/>
  <c r="I3933" i="36"/>
  <c r="H3933" i="36"/>
  <c r="I3932" i="36"/>
  <c r="H3932" i="36"/>
  <c r="I3931" i="36"/>
  <c r="H3931" i="36"/>
  <c r="I3930" i="36"/>
  <c r="H3930" i="36"/>
  <c r="I3929" i="36"/>
  <c r="H3929" i="36"/>
  <c r="I3928" i="36"/>
  <c r="H3928" i="36"/>
  <c r="I3927" i="36"/>
  <c r="H3927" i="36"/>
  <c r="I3926" i="36"/>
  <c r="H3926" i="36"/>
  <c r="I3925" i="36"/>
  <c r="H3925" i="36"/>
  <c r="I3924" i="36"/>
  <c r="H3924" i="36"/>
  <c r="I3923" i="36"/>
  <c r="H3923" i="36"/>
  <c r="I3922" i="36"/>
  <c r="H3922" i="36"/>
  <c r="I3921" i="36"/>
  <c r="H3921" i="36"/>
  <c r="I3920" i="36"/>
  <c r="H3920" i="36"/>
  <c r="I3919" i="36"/>
  <c r="H3919" i="36"/>
  <c r="I3918" i="36"/>
  <c r="H3918" i="36"/>
  <c r="I3917" i="36"/>
  <c r="H3917" i="36"/>
  <c r="I3916" i="36"/>
  <c r="H3916" i="36"/>
  <c r="I3915" i="36"/>
  <c r="H3915" i="36"/>
  <c r="I3914" i="36"/>
  <c r="H3914" i="36"/>
  <c r="I3913" i="36"/>
  <c r="H3913" i="36"/>
  <c r="I3912" i="36"/>
  <c r="H3912" i="36"/>
  <c r="I3911" i="36"/>
  <c r="H3911" i="36"/>
  <c r="I3910" i="36"/>
  <c r="H3910" i="36"/>
  <c r="I3909" i="36"/>
  <c r="H3909" i="36"/>
  <c r="I3908" i="36"/>
  <c r="H3908" i="36"/>
  <c r="I3907" i="36"/>
  <c r="H3907" i="36"/>
  <c r="I3906" i="36"/>
  <c r="H3906" i="36"/>
  <c r="I3905" i="36"/>
  <c r="H3905" i="36"/>
  <c r="I3904" i="36"/>
  <c r="H3904" i="36"/>
  <c r="I3903" i="36"/>
  <c r="H3903" i="36"/>
  <c r="I3902" i="36"/>
  <c r="H3902" i="36"/>
  <c r="I3901" i="36"/>
  <c r="H3901" i="36"/>
  <c r="I3900" i="36"/>
  <c r="H3900" i="36"/>
  <c r="I3899" i="36"/>
  <c r="H3899" i="36"/>
  <c r="I3898" i="36"/>
  <c r="H3898" i="36"/>
  <c r="I3897" i="36"/>
  <c r="H3897" i="36"/>
  <c r="I3896" i="36"/>
  <c r="H3896" i="36"/>
  <c r="I3895" i="36"/>
  <c r="H3895" i="36"/>
  <c r="I3894" i="36"/>
  <c r="H3894" i="36"/>
  <c r="I3893" i="36"/>
  <c r="H3893" i="36"/>
  <c r="I3892" i="36"/>
  <c r="H3892" i="36"/>
  <c r="I3891" i="36"/>
  <c r="H3891" i="36"/>
  <c r="I3890" i="36"/>
  <c r="H3890" i="36"/>
  <c r="I3889" i="36"/>
  <c r="H3889" i="36"/>
  <c r="I3888" i="36"/>
  <c r="H3888" i="36"/>
  <c r="I3887" i="36"/>
  <c r="H3887" i="36"/>
  <c r="I3886" i="36"/>
  <c r="H3886" i="36"/>
  <c r="I3885" i="36"/>
  <c r="H3885" i="36"/>
  <c r="I3884" i="36"/>
  <c r="H3884" i="36"/>
  <c r="I3883" i="36"/>
  <c r="H3883" i="36"/>
  <c r="I3882" i="36"/>
  <c r="H3882" i="36"/>
  <c r="I3881" i="36"/>
  <c r="H3881" i="36"/>
  <c r="I3880" i="36"/>
  <c r="H3880" i="36"/>
  <c r="I3879" i="36"/>
  <c r="H3879" i="36"/>
  <c r="I3878" i="36"/>
  <c r="H3878" i="36"/>
  <c r="I3877" i="36"/>
  <c r="H3877" i="36"/>
  <c r="I3876" i="36"/>
  <c r="H3876" i="36"/>
  <c r="I3875" i="36"/>
  <c r="H3875" i="36"/>
  <c r="I3874" i="36"/>
  <c r="H3874" i="36"/>
  <c r="I3873" i="36"/>
  <c r="H3873" i="36"/>
  <c r="I3872" i="36"/>
  <c r="H3872" i="36"/>
  <c r="I3871" i="36"/>
  <c r="H3871" i="36"/>
  <c r="I3870" i="36"/>
  <c r="H3870" i="36"/>
  <c r="I3869" i="36"/>
  <c r="H3869" i="36"/>
  <c r="I3868" i="36"/>
  <c r="H3868" i="36"/>
  <c r="I3867" i="36"/>
  <c r="H3867" i="36"/>
  <c r="I3866" i="36"/>
  <c r="H3866" i="36"/>
  <c r="I3865" i="36"/>
  <c r="H3865" i="36"/>
  <c r="I3864" i="36"/>
  <c r="H3864" i="36"/>
  <c r="I3863" i="36"/>
  <c r="H3863" i="36"/>
  <c r="I3862" i="36"/>
  <c r="H3862" i="36"/>
  <c r="I3861" i="36"/>
  <c r="H3861" i="36"/>
  <c r="I3860" i="36"/>
  <c r="H3860" i="36"/>
  <c r="I3859" i="36"/>
  <c r="H3859" i="36"/>
  <c r="I3858" i="36"/>
  <c r="H3858" i="36"/>
  <c r="I3857" i="36"/>
  <c r="H3857" i="36"/>
  <c r="I3856" i="36"/>
  <c r="H3856" i="36"/>
  <c r="I3855" i="36"/>
  <c r="H3855" i="36"/>
  <c r="I3854" i="36"/>
  <c r="H3854" i="36"/>
  <c r="I3853" i="36"/>
  <c r="H3853" i="36"/>
  <c r="I3852" i="36"/>
  <c r="H3852" i="36"/>
  <c r="I3851" i="36"/>
  <c r="H3851" i="36"/>
  <c r="I3850" i="36"/>
  <c r="H3850" i="36"/>
  <c r="I3849" i="36"/>
  <c r="H3849" i="36"/>
  <c r="I3848" i="36"/>
  <c r="H3848" i="36"/>
  <c r="I3847" i="36"/>
  <c r="H3847" i="36"/>
  <c r="I3846" i="36"/>
  <c r="H3846" i="36"/>
  <c r="I3845" i="36"/>
  <c r="H3845" i="36"/>
  <c r="I3844" i="36"/>
  <c r="H3844" i="36"/>
  <c r="I3843" i="36"/>
  <c r="H3843" i="36"/>
  <c r="I3842" i="36"/>
  <c r="H3842" i="36"/>
  <c r="I3841" i="36"/>
  <c r="H3841" i="36"/>
  <c r="I3840" i="36"/>
  <c r="H3840" i="36"/>
  <c r="I3839" i="36"/>
  <c r="H3839" i="36"/>
  <c r="I3838" i="36"/>
  <c r="H3838" i="36"/>
  <c r="I3837" i="36"/>
  <c r="H3837" i="36"/>
  <c r="I3836" i="36"/>
  <c r="H3836" i="36"/>
  <c r="I3835" i="36"/>
  <c r="H3835" i="36"/>
  <c r="I3834" i="36"/>
  <c r="H3834" i="36"/>
  <c r="I3833" i="36"/>
  <c r="H3833" i="36"/>
  <c r="I3832" i="36"/>
  <c r="H3832" i="36"/>
  <c r="I3831" i="36"/>
  <c r="H3831" i="36"/>
  <c r="I3830" i="36"/>
  <c r="H3830" i="36"/>
  <c r="I3829" i="36"/>
  <c r="H3829" i="36"/>
  <c r="I3828" i="36"/>
  <c r="H3828" i="36"/>
  <c r="I3827" i="36"/>
  <c r="H3827" i="36"/>
  <c r="I3826" i="36"/>
  <c r="H3826" i="36"/>
  <c r="I3825" i="36"/>
  <c r="H3825" i="36"/>
  <c r="I3824" i="36"/>
  <c r="H3824" i="36"/>
  <c r="I3823" i="36"/>
  <c r="H3823" i="36"/>
  <c r="I3822" i="36"/>
  <c r="H3822" i="36"/>
  <c r="I3821" i="36"/>
  <c r="H3821" i="36"/>
  <c r="I3820" i="36"/>
  <c r="H3820" i="36"/>
  <c r="I3819" i="36"/>
  <c r="H3819" i="36"/>
  <c r="I3818" i="36"/>
  <c r="H3818" i="36"/>
  <c r="I3817" i="36"/>
  <c r="H3817" i="36"/>
  <c r="I3816" i="36"/>
  <c r="H3816" i="36"/>
  <c r="I3815" i="36"/>
  <c r="H3815" i="36"/>
  <c r="I3814" i="36"/>
  <c r="H3814" i="36"/>
  <c r="I3813" i="36"/>
  <c r="H3813" i="36"/>
  <c r="I3812" i="36"/>
  <c r="H3812" i="36"/>
  <c r="I3811" i="36"/>
  <c r="H3811" i="36"/>
  <c r="I3810" i="36"/>
  <c r="H3810" i="36"/>
  <c r="I3809" i="36"/>
  <c r="H3809" i="36"/>
  <c r="I3808" i="36"/>
  <c r="H3808" i="36"/>
  <c r="I3807" i="36"/>
  <c r="H3807" i="36"/>
  <c r="I3806" i="36"/>
  <c r="H3806" i="36"/>
  <c r="I3805" i="36"/>
  <c r="H3805" i="36"/>
  <c r="I3804" i="36"/>
  <c r="H3804" i="36"/>
  <c r="I3803" i="36"/>
  <c r="H3803" i="36"/>
  <c r="I3802" i="36"/>
  <c r="H3802" i="36"/>
  <c r="I3801" i="36"/>
  <c r="H3801" i="36"/>
  <c r="I3800" i="36"/>
  <c r="H3800" i="36"/>
  <c r="I3799" i="36"/>
  <c r="H3799" i="36"/>
  <c r="I3798" i="36"/>
  <c r="H3798" i="36"/>
  <c r="I3797" i="36"/>
  <c r="H3797" i="36"/>
  <c r="I3796" i="36"/>
  <c r="H3796" i="36"/>
  <c r="I3795" i="36"/>
  <c r="H3795" i="36"/>
  <c r="I3794" i="36"/>
  <c r="H3794" i="36"/>
  <c r="I3793" i="36"/>
  <c r="H3793" i="36"/>
  <c r="I3792" i="36"/>
  <c r="H3792" i="36"/>
  <c r="I3791" i="36"/>
  <c r="H3791" i="36"/>
  <c r="I3790" i="36"/>
  <c r="H3790" i="36"/>
  <c r="I3789" i="36"/>
  <c r="H3789" i="36"/>
  <c r="I3788" i="36"/>
  <c r="H3788" i="36"/>
  <c r="I3787" i="36"/>
  <c r="H3787" i="36"/>
  <c r="I3786" i="36"/>
  <c r="H3786" i="36"/>
  <c r="I3785" i="36"/>
  <c r="H3785" i="36"/>
  <c r="I3784" i="36"/>
  <c r="H3784" i="36"/>
  <c r="I3783" i="36"/>
  <c r="H3783" i="36"/>
  <c r="I3782" i="36"/>
  <c r="H3782" i="36"/>
  <c r="I3781" i="36"/>
  <c r="H3781" i="36"/>
  <c r="I3780" i="36"/>
  <c r="H3780" i="36"/>
  <c r="I3779" i="36"/>
  <c r="H3779" i="36"/>
  <c r="I3778" i="36"/>
  <c r="H3778" i="36"/>
  <c r="I3777" i="36"/>
  <c r="H3777" i="36"/>
  <c r="I3776" i="36"/>
  <c r="H3776" i="36"/>
  <c r="I3775" i="36"/>
  <c r="H3775" i="36"/>
  <c r="I3774" i="36"/>
  <c r="H3774" i="36"/>
  <c r="I3773" i="36"/>
  <c r="H3773" i="36"/>
  <c r="I3772" i="36"/>
  <c r="H3772" i="36"/>
  <c r="I3771" i="36"/>
  <c r="H3771" i="36"/>
  <c r="I3770" i="36"/>
  <c r="H3770" i="36"/>
  <c r="I3769" i="36"/>
  <c r="H3769" i="36"/>
  <c r="I3768" i="36"/>
  <c r="H3768" i="36"/>
  <c r="I3767" i="36"/>
  <c r="H3767" i="36"/>
  <c r="I3766" i="36"/>
  <c r="H3766" i="36"/>
  <c r="I3765" i="36"/>
  <c r="H3765" i="36"/>
  <c r="I3764" i="36"/>
  <c r="H3764" i="36"/>
  <c r="I3763" i="36"/>
  <c r="H3763" i="36"/>
  <c r="I3762" i="36"/>
  <c r="H3762" i="36"/>
  <c r="I3761" i="36"/>
  <c r="H3761" i="36"/>
  <c r="I3760" i="36"/>
  <c r="H3760" i="36"/>
  <c r="I3759" i="36"/>
  <c r="H3759" i="36"/>
  <c r="I3758" i="36"/>
  <c r="H3758" i="36"/>
  <c r="I3757" i="36"/>
  <c r="H3757" i="36"/>
  <c r="I3756" i="36"/>
  <c r="H3756" i="36"/>
  <c r="I3755" i="36"/>
  <c r="H3755" i="36"/>
  <c r="I3754" i="36"/>
  <c r="H3754" i="36"/>
  <c r="I3753" i="36"/>
  <c r="H3753" i="36"/>
  <c r="I3752" i="36"/>
  <c r="H3752" i="36"/>
  <c r="I3751" i="36"/>
  <c r="H3751" i="36"/>
  <c r="I3750" i="36"/>
  <c r="H3750" i="36"/>
  <c r="I3749" i="36"/>
  <c r="H3749" i="36"/>
  <c r="I3748" i="36"/>
  <c r="H3748" i="36"/>
  <c r="I3747" i="36"/>
  <c r="H3747" i="36"/>
  <c r="I3746" i="36"/>
  <c r="H3746" i="36"/>
  <c r="I3745" i="36"/>
  <c r="H3745" i="36"/>
  <c r="I3744" i="36"/>
  <c r="H3744" i="36"/>
  <c r="I3743" i="36"/>
  <c r="H3743" i="36"/>
  <c r="I3742" i="36"/>
  <c r="H3742" i="36"/>
  <c r="I3741" i="36"/>
  <c r="H3741" i="36"/>
  <c r="I3740" i="36"/>
  <c r="H3740" i="36"/>
  <c r="I3739" i="36"/>
  <c r="H3739" i="36"/>
  <c r="I3738" i="36"/>
  <c r="H3738" i="36"/>
  <c r="I3737" i="36"/>
  <c r="H3737" i="36"/>
  <c r="I3736" i="36"/>
  <c r="H3736" i="36"/>
  <c r="I3735" i="36"/>
  <c r="H3735" i="36"/>
  <c r="I3734" i="36"/>
  <c r="H3734" i="36"/>
  <c r="I3733" i="36"/>
  <c r="H3733" i="36"/>
  <c r="I3732" i="36"/>
  <c r="H3732" i="36"/>
  <c r="I3731" i="36"/>
  <c r="H3731" i="36"/>
  <c r="I3730" i="36"/>
  <c r="H3730" i="36"/>
  <c r="I3729" i="36"/>
  <c r="H3729" i="36"/>
  <c r="I3728" i="36"/>
  <c r="H3728" i="36"/>
  <c r="I3727" i="36"/>
  <c r="H3727" i="36"/>
  <c r="I3726" i="36"/>
  <c r="H3726" i="36"/>
  <c r="I3725" i="36"/>
  <c r="H3725" i="36"/>
  <c r="I3724" i="36"/>
  <c r="H3724" i="36"/>
  <c r="I3723" i="36"/>
  <c r="H3723" i="36"/>
  <c r="I3722" i="36"/>
  <c r="H3722" i="36"/>
  <c r="I3721" i="36"/>
  <c r="H3721" i="36"/>
  <c r="I3720" i="36"/>
  <c r="H3720" i="36"/>
  <c r="I3719" i="36"/>
  <c r="H3719" i="36"/>
  <c r="I3718" i="36"/>
  <c r="H3718" i="36"/>
  <c r="I3717" i="36"/>
  <c r="H3717" i="36"/>
  <c r="I3716" i="36"/>
  <c r="H3716" i="36"/>
  <c r="I3715" i="36"/>
  <c r="H3715" i="36"/>
  <c r="I3714" i="36"/>
  <c r="H3714" i="36"/>
  <c r="I3713" i="36"/>
  <c r="H3713" i="36"/>
  <c r="I3712" i="36"/>
  <c r="H3712" i="36"/>
  <c r="I3711" i="36"/>
  <c r="H3711" i="36"/>
  <c r="I3710" i="36"/>
  <c r="H3710" i="36"/>
  <c r="I3709" i="36"/>
  <c r="H3709" i="36"/>
  <c r="I3708" i="36"/>
  <c r="H3708" i="36"/>
  <c r="I3707" i="36"/>
  <c r="H3707" i="36"/>
  <c r="I3706" i="36"/>
  <c r="H3706" i="36"/>
  <c r="I3705" i="36"/>
  <c r="H3705" i="36"/>
  <c r="I3704" i="36"/>
  <c r="H3704" i="36"/>
  <c r="I3703" i="36"/>
  <c r="H3703" i="36"/>
  <c r="I3702" i="36"/>
  <c r="H3702" i="36"/>
  <c r="I3701" i="36"/>
  <c r="H3701" i="36"/>
  <c r="I3700" i="36"/>
  <c r="H3700" i="36"/>
  <c r="I3699" i="36"/>
  <c r="H3699" i="36"/>
  <c r="I3698" i="36"/>
  <c r="H3698" i="36"/>
  <c r="I3697" i="36"/>
  <c r="H3697" i="36"/>
  <c r="I3696" i="36"/>
  <c r="H3696" i="36"/>
  <c r="I3695" i="36"/>
  <c r="H3695" i="36"/>
  <c r="I3694" i="36"/>
  <c r="H3694" i="36"/>
  <c r="I3693" i="36"/>
  <c r="H3693" i="36"/>
  <c r="I3692" i="36"/>
  <c r="H3692" i="36"/>
  <c r="I3691" i="36"/>
  <c r="H3691" i="36"/>
  <c r="I3690" i="36"/>
  <c r="H3690" i="36"/>
  <c r="I3689" i="36"/>
  <c r="H3689" i="36"/>
  <c r="I3688" i="36"/>
  <c r="H3688" i="36"/>
  <c r="I3687" i="36"/>
  <c r="H3687" i="36"/>
  <c r="I3686" i="36"/>
  <c r="H3686" i="36"/>
  <c r="I3685" i="36"/>
  <c r="H3685" i="36"/>
  <c r="I3684" i="36"/>
  <c r="H3684" i="36"/>
  <c r="I3683" i="36"/>
  <c r="H3683" i="36"/>
  <c r="I3682" i="36"/>
  <c r="H3682" i="36"/>
  <c r="I3681" i="36"/>
  <c r="H3681" i="36"/>
  <c r="I3680" i="36"/>
  <c r="H3680" i="36"/>
  <c r="I3679" i="36"/>
  <c r="H3679" i="36"/>
  <c r="I3678" i="36"/>
  <c r="H3678" i="36"/>
  <c r="I3677" i="36"/>
  <c r="H3677" i="36"/>
  <c r="I3676" i="36"/>
  <c r="H3676" i="36"/>
  <c r="I3675" i="36"/>
  <c r="H3675" i="36"/>
  <c r="I3674" i="36"/>
  <c r="H3674" i="36"/>
  <c r="I3673" i="36"/>
  <c r="H3673" i="36"/>
  <c r="I3672" i="36"/>
  <c r="H3672" i="36"/>
  <c r="I3671" i="36"/>
  <c r="H3671" i="36"/>
  <c r="I3670" i="36"/>
  <c r="H3670" i="36"/>
  <c r="I3669" i="36"/>
  <c r="H3669" i="36"/>
  <c r="I3668" i="36"/>
  <c r="H3668" i="36"/>
  <c r="I3667" i="36"/>
  <c r="H3667" i="36"/>
  <c r="I3666" i="36"/>
  <c r="H3666" i="36"/>
  <c r="I3665" i="36"/>
  <c r="H3665" i="36"/>
  <c r="I3664" i="36"/>
  <c r="H3664" i="36"/>
  <c r="I3663" i="36"/>
  <c r="H3663" i="36"/>
  <c r="I3662" i="36"/>
  <c r="H3662" i="36"/>
  <c r="I3661" i="36"/>
  <c r="H3661" i="36"/>
  <c r="I3660" i="36"/>
  <c r="H3660" i="36"/>
  <c r="I3659" i="36"/>
  <c r="H3659" i="36"/>
  <c r="I3658" i="36"/>
  <c r="H3658" i="36"/>
  <c r="I3657" i="36"/>
  <c r="H3657" i="36"/>
  <c r="I3656" i="36"/>
  <c r="H3656" i="36"/>
  <c r="I3655" i="36"/>
  <c r="H3655" i="36"/>
  <c r="I3654" i="36"/>
  <c r="H3654" i="36"/>
  <c r="I3653" i="36"/>
  <c r="H3653" i="36"/>
  <c r="I3652" i="36"/>
  <c r="H3652" i="36"/>
  <c r="I3651" i="36"/>
  <c r="H3651" i="36"/>
  <c r="I3650" i="36"/>
  <c r="H3650" i="36"/>
  <c r="I3649" i="36"/>
  <c r="H3649" i="36"/>
  <c r="I3648" i="36"/>
  <c r="H3648" i="36"/>
  <c r="I3647" i="36"/>
  <c r="H3647" i="36"/>
  <c r="I3646" i="36"/>
  <c r="H3646" i="36"/>
  <c r="I3645" i="36"/>
  <c r="H3645" i="36"/>
  <c r="I3644" i="36"/>
  <c r="H3644" i="36"/>
  <c r="I3643" i="36"/>
  <c r="H3643" i="36"/>
  <c r="I3642" i="36"/>
  <c r="H3642" i="36"/>
  <c r="I3641" i="36"/>
  <c r="H3641" i="36"/>
  <c r="I3640" i="36"/>
  <c r="H3640" i="36"/>
  <c r="I3639" i="36"/>
  <c r="H3639" i="36"/>
  <c r="I3638" i="36"/>
  <c r="H3638" i="36"/>
  <c r="I3637" i="36"/>
  <c r="H3637" i="36"/>
  <c r="I3636" i="36"/>
  <c r="H3636" i="36"/>
  <c r="I3635" i="36"/>
  <c r="H3635" i="36"/>
  <c r="I3634" i="36"/>
  <c r="H3634" i="36"/>
  <c r="I3633" i="36"/>
  <c r="H3633" i="36"/>
  <c r="I3632" i="36"/>
  <c r="H3632" i="36"/>
  <c r="I3631" i="36"/>
  <c r="H3631" i="36"/>
  <c r="I3630" i="36"/>
  <c r="H3630" i="36"/>
  <c r="I3629" i="36"/>
  <c r="H3629" i="36"/>
  <c r="I3628" i="36"/>
  <c r="H3628" i="36"/>
  <c r="I3627" i="36"/>
  <c r="H3627" i="36"/>
  <c r="I3626" i="36"/>
  <c r="H3626" i="36"/>
  <c r="I3625" i="36"/>
  <c r="H3625" i="36"/>
  <c r="I3624" i="36"/>
  <c r="H3624" i="36"/>
  <c r="I3623" i="36"/>
  <c r="H3623" i="36"/>
  <c r="I3622" i="36"/>
  <c r="H3622" i="36"/>
  <c r="I3621" i="36"/>
  <c r="H3621" i="36"/>
  <c r="I3620" i="36"/>
  <c r="H3620" i="36"/>
  <c r="I3619" i="36"/>
  <c r="H3619" i="36"/>
  <c r="I3618" i="36"/>
  <c r="H3618" i="36"/>
  <c r="I3617" i="36"/>
  <c r="H3617" i="36"/>
  <c r="I3616" i="36"/>
  <c r="H3616" i="36"/>
  <c r="I3615" i="36"/>
  <c r="H3615" i="36"/>
  <c r="I3614" i="36"/>
  <c r="H3614" i="36"/>
  <c r="I3613" i="36"/>
  <c r="H3613" i="36"/>
  <c r="I3612" i="36"/>
  <c r="H3612" i="36"/>
  <c r="I3611" i="36"/>
  <c r="H3611" i="36"/>
  <c r="I3610" i="36"/>
  <c r="H3610" i="36"/>
  <c r="I3609" i="36"/>
  <c r="H3609" i="36"/>
  <c r="I3608" i="36"/>
  <c r="H3608" i="36"/>
  <c r="I3607" i="36"/>
  <c r="H3607" i="36"/>
  <c r="I3606" i="36"/>
  <c r="H3606" i="36"/>
  <c r="I3605" i="36"/>
  <c r="H3605" i="36"/>
  <c r="I3604" i="36"/>
  <c r="H3604" i="36"/>
  <c r="I3603" i="36"/>
  <c r="H3603" i="36"/>
  <c r="I3602" i="36"/>
  <c r="H3602" i="36"/>
  <c r="I3601" i="36"/>
  <c r="H3601" i="36"/>
  <c r="I3600" i="36"/>
  <c r="H3600" i="36"/>
  <c r="I3599" i="36"/>
  <c r="H3599" i="36"/>
  <c r="I3598" i="36"/>
  <c r="H3598" i="36"/>
  <c r="I3597" i="36"/>
  <c r="H3597" i="36"/>
  <c r="I3596" i="36"/>
  <c r="H3596" i="36"/>
  <c r="I3595" i="36"/>
  <c r="H3595" i="36"/>
  <c r="I3594" i="36"/>
  <c r="H3594" i="36"/>
  <c r="I3593" i="36"/>
  <c r="H3593" i="36"/>
  <c r="I3592" i="36"/>
  <c r="H3592" i="36"/>
  <c r="I3591" i="36"/>
  <c r="H3591" i="36"/>
  <c r="I3590" i="36"/>
  <c r="H3590" i="36"/>
  <c r="I3589" i="36"/>
  <c r="H3589" i="36"/>
  <c r="I3588" i="36"/>
  <c r="H3588" i="36"/>
  <c r="I3587" i="36"/>
  <c r="H3587" i="36"/>
  <c r="I3586" i="36"/>
  <c r="H3586" i="36"/>
  <c r="I3585" i="36"/>
  <c r="H3585" i="36"/>
  <c r="I3584" i="36"/>
  <c r="H3584" i="36"/>
  <c r="I3583" i="36"/>
  <c r="H3583" i="36"/>
  <c r="I3582" i="36"/>
  <c r="H3582" i="36"/>
  <c r="I3581" i="36"/>
  <c r="H3581" i="36"/>
  <c r="I3580" i="36"/>
  <c r="H3580" i="36"/>
  <c r="I3579" i="36"/>
  <c r="H3579" i="36"/>
  <c r="I3578" i="36"/>
  <c r="H3578" i="36"/>
  <c r="I3577" i="36"/>
  <c r="H3577" i="36"/>
  <c r="I3576" i="36"/>
  <c r="H3576" i="36"/>
  <c r="I3575" i="36"/>
  <c r="H3575" i="36"/>
  <c r="I3574" i="36"/>
  <c r="H3574" i="36"/>
  <c r="I3573" i="36"/>
  <c r="H3573" i="36"/>
  <c r="I3572" i="36"/>
  <c r="H3572" i="36"/>
  <c r="I3571" i="36"/>
  <c r="H3571" i="36"/>
  <c r="I3570" i="36"/>
  <c r="H3570" i="36"/>
  <c r="I3569" i="36"/>
  <c r="H3569" i="36"/>
  <c r="I3568" i="36"/>
  <c r="H3568" i="36"/>
  <c r="I3567" i="36"/>
  <c r="H3567" i="36"/>
  <c r="I3566" i="36"/>
  <c r="H3566" i="36"/>
  <c r="I3565" i="36"/>
  <c r="H3565" i="36"/>
  <c r="I3564" i="36"/>
  <c r="H3564" i="36"/>
  <c r="I3563" i="36"/>
  <c r="H3563" i="36"/>
  <c r="I3562" i="36"/>
  <c r="H3562" i="36"/>
  <c r="I3561" i="36"/>
  <c r="H3561" i="36"/>
  <c r="I3560" i="36"/>
  <c r="H3560" i="36"/>
  <c r="I3559" i="36"/>
  <c r="H3559" i="36"/>
  <c r="I3558" i="36"/>
  <c r="H3558" i="36"/>
  <c r="I3557" i="36"/>
  <c r="H3557" i="36"/>
  <c r="I3556" i="36"/>
  <c r="H3556" i="36"/>
  <c r="I3555" i="36"/>
  <c r="H3555" i="36"/>
  <c r="I3554" i="36"/>
  <c r="H3554" i="36"/>
  <c r="I3553" i="36"/>
  <c r="H3553" i="36"/>
  <c r="I3552" i="36"/>
  <c r="H3552" i="36"/>
  <c r="I3551" i="36"/>
  <c r="H3551" i="36"/>
  <c r="I3550" i="36"/>
  <c r="H3550" i="36"/>
  <c r="I3549" i="36"/>
  <c r="H3549" i="36"/>
  <c r="I3548" i="36"/>
  <c r="H3548" i="36"/>
  <c r="I3547" i="36"/>
  <c r="H3547" i="36"/>
  <c r="I3546" i="36"/>
  <c r="H3546" i="36"/>
  <c r="I3545" i="36"/>
  <c r="H3545" i="36"/>
  <c r="I3544" i="36"/>
  <c r="H3544" i="36"/>
  <c r="I3543" i="36"/>
  <c r="H3543" i="36"/>
  <c r="I3542" i="36"/>
  <c r="H3542" i="36"/>
  <c r="I3541" i="36"/>
  <c r="H3541" i="36"/>
  <c r="I3540" i="36"/>
  <c r="H3540" i="36"/>
  <c r="I3539" i="36"/>
  <c r="H3539" i="36"/>
  <c r="I3538" i="36"/>
  <c r="H3538" i="36"/>
  <c r="I3537" i="36"/>
  <c r="H3537" i="36"/>
  <c r="I3536" i="36"/>
  <c r="H3536" i="36"/>
  <c r="I3535" i="36"/>
  <c r="H3535" i="36"/>
  <c r="I3534" i="36"/>
  <c r="H3534" i="36"/>
  <c r="I3533" i="36"/>
  <c r="H3533" i="36"/>
  <c r="I3532" i="36"/>
  <c r="H3532" i="36"/>
  <c r="I3531" i="36"/>
  <c r="H3531" i="36"/>
  <c r="I3530" i="36"/>
  <c r="H3530" i="36"/>
  <c r="I3529" i="36"/>
  <c r="H3529" i="36"/>
  <c r="I3528" i="36"/>
  <c r="H3528" i="36"/>
  <c r="I3527" i="36"/>
  <c r="H3527" i="36"/>
  <c r="I3526" i="36"/>
  <c r="H3526" i="36"/>
  <c r="I3525" i="36"/>
  <c r="H3525" i="36"/>
  <c r="I3524" i="36"/>
  <c r="H3524" i="36"/>
  <c r="I3523" i="36"/>
  <c r="H3523" i="36"/>
  <c r="I3522" i="36"/>
  <c r="H3522" i="36"/>
  <c r="I3521" i="36"/>
  <c r="H3521" i="36"/>
  <c r="I3520" i="36"/>
  <c r="H3520" i="36"/>
  <c r="I3519" i="36"/>
  <c r="H3519" i="36"/>
  <c r="I3518" i="36"/>
  <c r="H3518" i="36"/>
  <c r="I3517" i="36"/>
  <c r="H3517" i="36"/>
  <c r="I3516" i="36"/>
  <c r="H3516" i="36"/>
  <c r="I3515" i="36"/>
  <c r="H3515" i="36"/>
  <c r="I3514" i="36"/>
  <c r="H3514" i="36"/>
  <c r="I3513" i="36"/>
  <c r="H3513" i="36"/>
  <c r="I3512" i="36"/>
  <c r="H3512" i="36"/>
  <c r="I3511" i="36"/>
  <c r="H3511" i="36"/>
  <c r="I3510" i="36"/>
  <c r="H3510" i="36"/>
  <c r="I3509" i="36"/>
  <c r="H3509" i="36"/>
  <c r="I3508" i="36"/>
  <c r="H3508" i="36"/>
  <c r="I3507" i="36"/>
  <c r="H3507" i="36"/>
  <c r="I3506" i="36"/>
  <c r="H3506" i="36"/>
  <c r="I3505" i="36"/>
  <c r="H3505" i="36"/>
  <c r="I3504" i="36"/>
  <c r="H3504" i="36"/>
  <c r="I3503" i="36"/>
  <c r="H3503" i="36"/>
  <c r="I3502" i="36"/>
  <c r="H3502" i="36"/>
  <c r="I3501" i="36"/>
  <c r="H3501" i="36"/>
  <c r="I3500" i="36"/>
  <c r="H3500" i="36"/>
  <c r="I3499" i="36"/>
  <c r="H3499" i="36"/>
  <c r="I3498" i="36"/>
  <c r="H3498" i="36"/>
  <c r="I3497" i="36"/>
  <c r="H3497" i="36"/>
  <c r="I3496" i="36"/>
  <c r="H3496" i="36"/>
  <c r="I3495" i="36"/>
  <c r="H3495" i="36"/>
  <c r="I3494" i="36"/>
  <c r="H3494" i="36"/>
  <c r="I3493" i="36"/>
  <c r="H3493" i="36"/>
  <c r="I3492" i="36"/>
  <c r="H3492" i="36"/>
  <c r="I3491" i="36"/>
  <c r="H3491" i="36"/>
  <c r="I3490" i="36"/>
  <c r="H3490" i="36"/>
  <c r="I3489" i="36"/>
  <c r="H3489" i="36"/>
  <c r="I3488" i="36"/>
  <c r="H3488" i="36"/>
  <c r="I3487" i="36"/>
  <c r="H3487" i="36"/>
  <c r="I3486" i="36"/>
  <c r="H3486" i="36"/>
  <c r="I3485" i="36"/>
  <c r="H3485" i="36"/>
  <c r="I3484" i="36"/>
  <c r="H3484" i="36"/>
  <c r="I3483" i="36"/>
  <c r="H3483" i="36"/>
  <c r="I3482" i="36"/>
  <c r="H3482" i="36"/>
  <c r="I3481" i="36"/>
  <c r="H3481" i="36"/>
  <c r="I3480" i="36"/>
  <c r="H3480" i="36"/>
  <c r="I3479" i="36"/>
  <c r="H3479" i="36"/>
  <c r="I3478" i="36"/>
  <c r="H3478" i="36"/>
  <c r="I3477" i="36"/>
  <c r="H3477" i="36"/>
  <c r="I3476" i="36"/>
  <c r="H3476" i="36"/>
  <c r="I3475" i="36"/>
  <c r="H3475" i="36"/>
  <c r="I3474" i="36"/>
  <c r="H3474" i="36"/>
  <c r="I3473" i="36"/>
  <c r="H3473" i="36"/>
  <c r="I3472" i="36"/>
  <c r="H3472" i="36"/>
  <c r="I3471" i="36"/>
  <c r="H3471" i="36"/>
  <c r="I3470" i="36"/>
  <c r="H3470" i="36"/>
  <c r="I3469" i="36"/>
  <c r="H3469" i="36"/>
  <c r="I3468" i="36"/>
  <c r="H3468" i="36"/>
  <c r="I3467" i="36"/>
  <c r="H3467" i="36"/>
  <c r="I3466" i="36"/>
  <c r="H3466" i="36"/>
  <c r="I3465" i="36"/>
  <c r="H3465" i="36"/>
  <c r="I3464" i="36"/>
  <c r="H3464" i="36"/>
  <c r="I3463" i="36"/>
  <c r="H3463" i="36"/>
  <c r="I3462" i="36"/>
  <c r="H3462" i="36"/>
  <c r="I3461" i="36"/>
  <c r="H3461" i="36"/>
  <c r="I3460" i="36"/>
  <c r="H3460" i="36"/>
  <c r="I3459" i="36"/>
  <c r="H3459" i="36"/>
  <c r="I3458" i="36"/>
  <c r="H3458" i="36"/>
  <c r="I3457" i="36"/>
  <c r="H3457" i="36"/>
  <c r="I3456" i="36"/>
  <c r="H3456" i="36"/>
  <c r="I3455" i="36"/>
  <c r="H3455" i="36"/>
  <c r="I3454" i="36"/>
  <c r="H3454" i="36"/>
  <c r="I3453" i="36"/>
  <c r="H3453" i="36"/>
  <c r="I3452" i="36"/>
  <c r="H3452" i="36"/>
  <c r="I3451" i="36"/>
  <c r="H3451" i="36"/>
  <c r="I3450" i="36"/>
  <c r="H3450" i="36"/>
  <c r="I3449" i="36"/>
  <c r="H3449" i="36"/>
  <c r="I3448" i="36"/>
  <c r="H3448" i="36"/>
  <c r="I3447" i="36"/>
  <c r="H3447" i="36"/>
  <c r="I3446" i="36"/>
  <c r="H3446" i="36"/>
  <c r="I3445" i="36"/>
  <c r="H3445" i="36"/>
  <c r="I3444" i="36"/>
  <c r="H3444" i="36"/>
  <c r="I3443" i="36"/>
  <c r="H3443" i="36"/>
  <c r="I3442" i="36"/>
  <c r="H3442" i="36"/>
  <c r="I3441" i="36"/>
  <c r="H3441" i="36"/>
  <c r="I3440" i="36"/>
  <c r="H3440" i="36"/>
  <c r="I3439" i="36"/>
  <c r="H3439" i="36"/>
  <c r="I3438" i="36"/>
  <c r="H3438" i="36"/>
  <c r="I3437" i="36"/>
  <c r="H3437" i="36"/>
  <c r="I3436" i="36"/>
  <c r="H3436" i="36"/>
  <c r="I3435" i="36"/>
  <c r="H3435" i="36"/>
  <c r="I3434" i="36"/>
  <c r="H3434" i="36"/>
  <c r="I3433" i="36"/>
  <c r="H3433" i="36"/>
  <c r="I3432" i="36"/>
  <c r="H3432" i="36"/>
  <c r="I3431" i="36"/>
  <c r="H3431" i="36"/>
  <c r="I3430" i="36"/>
  <c r="H3430" i="36"/>
  <c r="I3429" i="36"/>
  <c r="H3429" i="36"/>
  <c r="I3428" i="36"/>
  <c r="H3428" i="36"/>
  <c r="I3427" i="36"/>
  <c r="H3427" i="36"/>
  <c r="I3426" i="36"/>
  <c r="H3426" i="36"/>
  <c r="I3425" i="36"/>
  <c r="H3425" i="36"/>
  <c r="I3424" i="36"/>
  <c r="H3424" i="36"/>
  <c r="I3423" i="36"/>
  <c r="H3423" i="36"/>
  <c r="I3422" i="36"/>
  <c r="H3422" i="36"/>
  <c r="I3421" i="36"/>
  <c r="H3421" i="36"/>
  <c r="I3420" i="36"/>
  <c r="H3420" i="36"/>
  <c r="I3419" i="36"/>
  <c r="H3419" i="36"/>
  <c r="I3418" i="36"/>
  <c r="H3418" i="36"/>
  <c r="I3417" i="36"/>
  <c r="H3417" i="36"/>
  <c r="I3416" i="36"/>
  <c r="H3416" i="36"/>
  <c r="I3415" i="36"/>
  <c r="H3415" i="36"/>
  <c r="I3414" i="36"/>
  <c r="H3414" i="36"/>
  <c r="I3413" i="36"/>
  <c r="H3413" i="36"/>
  <c r="I3412" i="36"/>
  <c r="H3412" i="36"/>
  <c r="I3411" i="36"/>
  <c r="H3411" i="36"/>
  <c r="I3410" i="36"/>
  <c r="H3410" i="36"/>
  <c r="I3409" i="36"/>
  <c r="H3409" i="36"/>
  <c r="I3408" i="36"/>
  <c r="H3408" i="36"/>
  <c r="I3407" i="36"/>
  <c r="H3407" i="36"/>
  <c r="I3406" i="36"/>
  <c r="H3406" i="36"/>
  <c r="I3405" i="36"/>
  <c r="H3405" i="36"/>
  <c r="I3404" i="36"/>
  <c r="H3404" i="36"/>
  <c r="I3403" i="36"/>
  <c r="H3403" i="36"/>
  <c r="I3402" i="36"/>
  <c r="H3402" i="36"/>
  <c r="I3401" i="36"/>
  <c r="H3401" i="36"/>
  <c r="I3400" i="36"/>
  <c r="H3400" i="36"/>
  <c r="I3399" i="36"/>
  <c r="H3399" i="36"/>
  <c r="I3398" i="36"/>
  <c r="H3398" i="36"/>
  <c r="I3397" i="36"/>
  <c r="H3397" i="36"/>
  <c r="I3396" i="36"/>
  <c r="H3396" i="36"/>
  <c r="I3395" i="36"/>
  <c r="H3395" i="36"/>
  <c r="I3394" i="36"/>
  <c r="H3394" i="36"/>
  <c r="I3393" i="36"/>
  <c r="H3393" i="36"/>
  <c r="I3392" i="36"/>
  <c r="H3392" i="36"/>
  <c r="I3391" i="36"/>
  <c r="H3391" i="36"/>
  <c r="I3390" i="36"/>
  <c r="H3390" i="36"/>
  <c r="I3389" i="36"/>
  <c r="H3389" i="36"/>
  <c r="I3388" i="36"/>
  <c r="H3388" i="36"/>
  <c r="I3387" i="36"/>
  <c r="H3387" i="36"/>
  <c r="I3386" i="36"/>
  <c r="H3386" i="36"/>
  <c r="I3385" i="36"/>
  <c r="H3385" i="36"/>
  <c r="I3384" i="36"/>
  <c r="H3384" i="36"/>
  <c r="I3383" i="36"/>
  <c r="H3383" i="36"/>
  <c r="I3382" i="36"/>
  <c r="H3382" i="36"/>
  <c r="I3381" i="36"/>
  <c r="H3381" i="36"/>
  <c r="I3380" i="36"/>
  <c r="H3380" i="36"/>
  <c r="I3379" i="36"/>
  <c r="H3379" i="36"/>
  <c r="I3378" i="36"/>
  <c r="H3378" i="36"/>
  <c r="I3377" i="36"/>
  <c r="H3377" i="36"/>
  <c r="I3376" i="36"/>
  <c r="H3376" i="36"/>
  <c r="I3375" i="36"/>
  <c r="H3375" i="36"/>
  <c r="I3374" i="36"/>
  <c r="H3374" i="36"/>
  <c r="I3373" i="36"/>
  <c r="H3373" i="36"/>
  <c r="I3372" i="36"/>
  <c r="H3372" i="36"/>
  <c r="I3371" i="36"/>
  <c r="H3371" i="36"/>
  <c r="I3370" i="36"/>
  <c r="H3370" i="36"/>
  <c r="I3369" i="36"/>
  <c r="H3369" i="36"/>
  <c r="I3368" i="36"/>
  <c r="H3368" i="36"/>
  <c r="I3367" i="36"/>
  <c r="H3367" i="36"/>
  <c r="I3366" i="36"/>
  <c r="H3366" i="36"/>
  <c r="I3365" i="36"/>
  <c r="H3365" i="36"/>
  <c r="I3364" i="36"/>
  <c r="H3364" i="36"/>
  <c r="I3363" i="36"/>
  <c r="H3363" i="36"/>
  <c r="I3362" i="36"/>
  <c r="H3362" i="36"/>
  <c r="I3361" i="36"/>
  <c r="H3361" i="36"/>
  <c r="I3360" i="36"/>
  <c r="H3360" i="36"/>
  <c r="I3359" i="36"/>
  <c r="H3359" i="36"/>
  <c r="I3358" i="36"/>
  <c r="H3358" i="36"/>
  <c r="I3357" i="36"/>
  <c r="H3357" i="36"/>
  <c r="I3356" i="36"/>
  <c r="H3356" i="36"/>
  <c r="I3355" i="36"/>
  <c r="H3355" i="36"/>
  <c r="I3354" i="36"/>
  <c r="H3354" i="36"/>
  <c r="I3353" i="36"/>
  <c r="H3353" i="36"/>
  <c r="I3352" i="36"/>
  <c r="H3352" i="36"/>
  <c r="I3351" i="36"/>
  <c r="H3351" i="36"/>
  <c r="I3350" i="36"/>
  <c r="H3350" i="36"/>
  <c r="I3349" i="36"/>
  <c r="H3349" i="36"/>
  <c r="I3348" i="36"/>
  <c r="H3348" i="36"/>
  <c r="I3347" i="36"/>
  <c r="H3347" i="36"/>
  <c r="I3346" i="36"/>
  <c r="H3346" i="36"/>
  <c r="I3345" i="36"/>
  <c r="H3345" i="36"/>
  <c r="I3344" i="36"/>
  <c r="H3344" i="36"/>
  <c r="I3343" i="36"/>
  <c r="H3343" i="36"/>
  <c r="I3342" i="36"/>
  <c r="H3342" i="36"/>
  <c r="I3341" i="36"/>
  <c r="H3341" i="36"/>
  <c r="I3340" i="36"/>
  <c r="H3340" i="36"/>
  <c r="I3339" i="36"/>
  <c r="H3339" i="36"/>
  <c r="I3338" i="36"/>
  <c r="H3338" i="36"/>
  <c r="I3337" i="36"/>
  <c r="H3337" i="36"/>
  <c r="I3336" i="36"/>
  <c r="H3336" i="36"/>
  <c r="I3335" i="36"/>
  <c r="H3335" i="36"/>
  <c r="I3334" i="36"/>
  <c r="H3334" i="36"/>
  <c r="I3333" i="36"/>
  <c r="H3333" i="36"/>
  <c r="I3332" i="36"/>
  <c r="H3332" i="36"/>
  <c r="I3331" i="36"/>
  <c r="H3331" i="36"/>
  <c r="I3330" i="36"/>
  <c r="H3330" i="36"/>
  <c r="I3329" i="36"/>
  <c r="H3329" i="36"/>
  <c r="I3328" i="36"/>
  <c r="H3328" i="36"/>
  <c r="I3327" i="36"/>
  <c r="H3327" i="36"/>
  <c r="I3326" i="36"/>
  <c r="H3326" i="36"/>
  <c r="I3325" i="36"/>
  <c r="H3325" i="36"/>
  <c r="I3324" i="36"/>
  <c r="H3324" i="36"/>
  <c r="I3323" i="36"/>
  <c r="H3323" i="36"/>
  <c r="I3322" i="36"/>
  <c r="H3322" i="36"/>
  <c r="I3321" i="36"/>
  <c r="H3321" i="36"/>
  <c r="I3320" i="36"/>
  <c r="H3320" i="36"/>
  <c r="I3319" i="36"/>
  <c r="H3319" i="36"/>
  <c r="I3318" i="36"/>
  <c r="H3318" i="36"/>
  <c r="I3317" i="36"/>
  <c r="H3317" i="36"/>
  <c r="I3316" i="36"/>
  <c r="H3316" i="36"/>
  <c r="I3315" i="36"/>
  <c r="H3315" i="36"/>
  <c r="I3314" i="36"/>
  <c r="H3314" i="36"/>
  <c r="I3313" i="36"/>
  <c r="H3313" i="36"/>
  <c r="I3312" i="36"/>
  <c r="H3312" i="36"/>
  <c r="I3311" i="36"/>
  <c r="H3311" i="36"/>
  <c r="I3310" i="36"/>
  <c r="H3310" i="36"/>
  <c r="I3309" i="36"/>
  <c r="H3309" i="36"/>
  <c r="I3308" i="36"/>
  <c r="H3308" i="36"/>
  <c r="I3307" i="36"/>
  <c r="H3307" i="36"/>
  <c r="I3306" i="36"/>
  <c r="H3306" i="36"/>
  <c r="I3305" i="36"/>
  <c r="H3305" i="36"/>
  <c r="I3304" i="36"/>
  <c r="H3304" i="36"/>
  <c r="I3303" i="36"/>
  <c r="H3303" i="36"/>
  <c r="I3302" i="36"/>
  <c r="H3302" i="36"/>
  <c r="I3301" i="36"/>
  <c r="H3301" i="36"/>
  <c r="I3300" i="36"/>
  <c r="H3300" i="36"/>
  <c r="I3299" i="36"/>
  <c r="H3299" i="36"/>
  <c r="I3298" i="36"/>
  <c r="H3298" i="36"/>
  <c r="I3297" i="36"/>
  <c r="H3297" i="36"/>
  <c r="I3296" i="36"/>
  <c r="H3296" i="36"/>
  <c r="I3295" i="36"/>
  <c r="H3295" i="36"/>
  <c r="I3294" i="36"/>
  <c r="H3294" i="36"/>
  <c r="I3293" i="36"/>
  <c r="H3293" i="36"/>
  <c r="I3292" i="36"/>
  <c r="H3292" i="36"/>
  <c r="I3291" i="36"/>
  <c r="H3291" i="36"/>
  <c r="I3290" i="36"/>
  <c r="H3290" i="36"/>
  <c r="I3289" i="36"/>
  <c r="H3289" i="36"/>
  <c r="I3288" i="36"/>
  <c r="H3288" i="36"/>
  <c r="I3287" i="36"/>
  <c r="H3287" i="36"/>
  <c r="I3286" i="36"/>
  <c r="H3286" i="36"/>
  <c r="I3285" i="36"/>
  <c r="H3285" i="36"/>
  <c r="I3284" i="36"/>
  <c r="H3284" i="36"/>
  <c r="I3283" i="36"/>
  <c r="H3283" i="36"/>
  <c r="I3282" i="36"/>
  <c r="H3282" i="36"/>
  <c r="I3281" i="36"/>
  <c r="H3281" i="36"/>
  <c r="I3280" i="36"/>
  <c r="H3280" i="36"/>
  <c r="I3279" i="36"/>
  <c r="H3279" i="36"/>
  <c r="I3278" i="36"/>
  <c r="H3278" i="36"/>
  <c r="I3277" i="36"/>
  <c r="H3277" i="36"/>
  <c r="I3276" i="36"/>
  <c r="H3276" i="36"/>
  <c r="I3275" i="36"/>
  <c r="H3275" i="36"/>
  <c r="I3274" i="36"/>
  <c r="H3274" i="36"/>
  <c r="I3273" i="36"/>
  <c r="H3273" i="36"/>
  <c r="I3272" i="36"/>
  <c r="H3272" i="36"/>
  <c r="I3271" i="36"/>
  <c r="H3271" i="36"/>
  <c r="I3270" i="36"/>
  <c r="H3270" i="36"/>
  <c r="I3269" i="36"/>
  <c r="H3269" i="36"/>
  <c r="I3268" i="36"/>
  <c r="H3268" i="36"/>
  <c r="I3267" i="36"/>
  <c r="H3267" i="36"/>
  <c r="I3266" i="36"/>
  <c r="H3266" i="36"/>
  <c r="I3265" i="36"/>
  <c r="H3265" i="36"/>
  <c r="I3264" i="36"/>
  <c r="H3264" i="36"/>
  <c r="I3263" i="36"/>
  <c r="H3263" i="36"/>
  <c r="I3262" i="36"/>
  <c r="H3262" i="36"/>
  <c r="I3261" i="36"/>
  <c r="H3261" i="36"/>
  <c r="I3260" i="36"/>
  <c r="H3260" i="36"/>
  <c r="I3259" i="36"/>
  <c r="H3259" i="36"/>
  <c r="I3258" i="36"/>
  <c r="H3258" i="36"/>
  <c r="I3257" i="36"/>
  <c r="H3257" i="36"/>
  <c r="I3256" i="36"/>
  <c r="H3256" i="36"/>
  <c r="I3255" i="36"/>
  <c r="H3255" i="36"/>
  <c r="I3254" i="36"/>
  <c r="H3254" i="36"/>
  <c r="I3253" i="36"/>
  <c r="H3253" i="36"/>
  <c r="I3252" i="36"/>
  <c r="H3252" i="36"/>
  <c r="I3251" i="36"/>
  <c r="H3251" i="36"/>
  <c r="I3250" i="36"/>
  <c r="H3250" i="36"/>
  <c r="I3249" i="36"/>
  <c r="H3249" i="36"/>
  <c r="I3248" i="36"/>
  <c r="H3248" i="36"/>
  <c r="I3247" i="36"/>
  <c r="H3247" i="36"/>
  <c r="I3246" i="36"/>
  <c r="H3246" i="36"/>
  <c r="I3245" i="36"/>
  <c r="H3245" i="36"/>
  <c r="I3244" i="36"/>
  <c r="H3244" i="36"/>
  <c r="I3243" i="36"/>
  <c r="H3243" i="36"/>
  <c r="I3242" i="36"/>
  <c r="H3242" i="36"/>
  <c r="I3241" i="36"/>
  <c r="H3241" i="36"/>
  <c r="I3240" i="36"/>
  <c r="H3240" i="36"/>
  <c r="I3239" i="36"/>
  <c r="H3239" i="36"/>
  <c r="I3238" i="36"/>
  <c r="H3238" i="36"/>
  <c r="I3237" i="36"/>
  <c r="H3237" i="36"/>
  <c r="I3236" i="36"/>
  <c r="H3236" i="36"/>
  <c r="I3235" i="36"/>
  <c r="H3235" i="36"/>
  <c r="I3234" i="36"/>
  <c r="H3234" i="36"/>
  <c r="I3233" i="36"/>
  <c r="H3233" i="36"/>
  <c r="I3232" i="36"/>
  <c r="H3232" i="36"/>
  <c r="I3231" i="36"/>
  <c r="H3231" i="36"/>
  <c r="I3230" i="36"/>
  <c r="H3230" i="36"/>
  <c r="I3229" i="36"/>
  <c r="H3229" i="36"/>
  <c r="I3228" i="36"/>
  <c r="H3228" i="36"/>
  <c r="I3227" i="36"/>
  <c r="H3227" i="36"/>
  <c r="I3226" i="36"/>
  <c r="H3226" i="36"/>
  <c r="I3225" i="36"/>
  <c r="H3225" i="36"/>
  <c r="I3224" i="36"/>
  <c r="H3224" i="36"/>
  <c r="I3223" i="36"/>
  <c r="H3223" i="36"/>
  <c r="I3222" i="36"/>
  <c r="H3222" i="36"/>
  <c r="I3221" i="36"/>
  <c r="H3221" i="36"/>
  <c r="I3220" i="36"/>
  <c r="H3220" i="36"/>
  <c r="I3219" i="36"/>
  <c r="H3219" i="36"/>
  <c r="I3218" i="36"/>
  <c r="H3218" i="36"/>
  <c r="I3217" i="36"/>
  <c r="H3217" i="36"/>
  <c r="I3216" i="36"/>
  <c r="H3216" i="36"/>
  <c r="I3215" i="36"/>
  <c r="H3215" i="36"/>
  <c r="I3214" i="36"/>
  <c r="H3214" i="36"/>
  <c r="I3213" i="36"/>
  <c r="H3213" i="36"/>
  <c r="I3212" i="36"/>
  <c r="H3212" i="36"/>
  <c r="I3211" i="36"/>
  <c r="H3211" i="36"/>
  <c r="I3210" i="36"/>
  <c r="H3210" i="36"/>
  <c r="I3209" i="36"/>
  <c r="H3209" i="36"/>
  <c r="I3208" i="36"/>
  <c r="H3208" i="36"/>
  <c r="I3207" i="36"/>
  <c r="H3207" i="36"/>
  <c r="I3206" i="36"/>
  <c r="H3206" i="36"/>
  <c r="I3205" i="36"/>
  <c r="H3205" i="36"/>
  <c r="I3204" i="36"/>
  <c r="H3204" i="36"/>
  <c r="I3203" i="36"/>
  <c r="H3203" i="36"/>
  <c r="I3202" i="36"/>
  <c r="H3202" i="36"/>
  <c r="I3201" i="36"/>
  <c r="H3201" i="36"/>
  <c r="I3200" i="36"/>
  <c r="H3200" i="36"/>
  <c r="I3199" i="36"/>
  <c r="H3199" i="36"/>
  <c r="I3198" i="36"/>
  <c r="H3198" i="36"/>
  <c r="I3197" i="36"/>
  <c r="H3197" i="36"/>
  <c r="I3196" i="36"/>
  <c r="H3196" i="36"/>
  <c r="I3195" i="36"/>
  <c r="H3195" i="36"/>
  <c r="I3194" i="36"/>
  <c r="H3194" i="36"/>
  <c r="I3193" i="36"/>
  <c r="H3193" i="36"/>
  <c r="I3192" i="36"/>
  <c r="H3192" i="36"/>
  <c r="I3191" i="36"/>
  <c r="H3191" i="36"/>
  <c r="I3190" i="36"/>
  <c r="H3190" i="36"/>
  <c r="I3189" i="36"/>
  <c r="H3189" i="36"/>
  <c r="I3188" i="36"/>
  <c r="H3188" i="36"/>
  <c r="I3187" i="36"/>
  <c r="H3187" i="36"/>
  <c r="I3186" i="36"/>
  <c r="H3186" i="36"/>
  <c r="I3185" i="36"/>
  <c r="H3185" i="36"/>
  <c r="I3184" i="36"/>
  <c r="H3184" i="36"/>
  <c r="I3183" i="36"/>
  <c r="H3183" i="36"/>
  <c r="I3182" i="36"/>
  <c r="H3182" i="36"/>
  <c r="I3181" i="36"/>
  <c r="H3181" i="36"/>
  <c r="I3180" i="36"/>
  <c r="H3180" i="36"/>
  <c r="I3179" i="36"/>
  <c r="H3179" i="36"/>
  <c r="I3178" i="36"/>
  <c r="H3178" i="36"/>
  <c r="I3177" i="36"/>
  <c r="H3177" i="36"/>
  <c r="I3176" i="36"/>
  <c r="H3176" i="36"/>
  <c r="I3175" i="36"/>
  <c r="H3175" i="36"/>
  <c r="I3174" i="36"/>
  <c r="H3174" i="36"/>
  <c r="I3173" i="36"/>
  <c r="H3173" i="36"/>
  <c r="I3172" i="36"/>
  <c r="H3172" i="36"/>
  <c r="I3171" i="36"/>
  <c r="H3171" i="36"/>
  <c r="I3170" i="36"/>
  <c r="H3170" i="36"/>
  <c r="I3169" i="36"/>
  <c r="H3169" i="36"/>
  <c r="I3168" i="36"/>
  <c r="H3168" i="36"/>
  <c r="I3167" i="36"/>
  <c r="H3167" i="36"/>
  <c r="I3166" i="36"/>
  <c r="H3166" i="36"/>
  <c r="I3165" i="36"/>
  <c r="H3165" i="36"/>
  <c r="I3164" i="36"/>
  <c r="H3164" i="36"/>
  <c r="I3163" i="36"/>
  <c r="H3163" i="36"/>
  <c r="I3162" i="36"/>
  <c r="H3162" i="36"/>
  <c r="I3161" i="36"/>
  <c r="H3161" i="36"/>
  <c r="I3160" i="36"/>
  <c r="H3160" i="36"/>
  <c r="I3159" i="36"/>
  <c r="H3159" i="36"/>
  <c r="I3158" i="36"/>
  <c r="H3158" i="36"/>
  <c r="I3157" i="36"/>
  <c r="H3157" i="36"/>
  <c r="I3156" i="36"/>
  <c r="H3156" i="36"/>
  <c r="I3155" i="36"/>
  <c r="H3155" i="36"/>
  <c r="I3154" i="36"/>
  <c r="H3154" i="36"/>
  <c r="I3153" i="36"/>
  <c r="H3153" i="36"/>
  <c r="I3152" i="36"/>
  <c r="H3152" i="36"/>
  <c r="I3151" i="36"/>
  <c r="H3151" i="36"/>
  <c r="I3150" i="36"/>
  <c r="H3150" i="36"/>
  <c r="I3149" i="36"/>
  <c r="H3149" i="36"/>
  <c r="I3148" i="36"/>
  <c r="H3148" i="36"/>
  <c r="I3147" i="36"/>
  <c r="H3147" i="36"/>
  <c r="I3146" i="36"/>
  <c r="H3146" i="36"/>
  <c r="I3145" i="36"/>
  <c r="H3145" i="36"/>
  <c r="I3144" i="36"/>
  <c r="H3144" i="36"/>
  <c r="I3143" i="36"/>
  <c r="H3143" i="36"/>
  <c r="I3142" i="36"/>
  <c r="H3142" i="36"/>
  <c r="I3141" i="36"/>
  <c r="H3141" i="36"/>
  <c r="I3140" i="36"/>
  <c r="H3140" i="36"/>
  <c r="I3139" i="36"/>
  <c r="H3139" i="36"/>
  <c r="I3138" i="36"/>
  <c r="H3138" i="36"/>
  <c r="I3137" i="36"/>
  <c r="H3137" i="36"/>
  <c r="I3136" i="36"/>
  <c r="H3136" i="36"/>
  <c r="I3135" i="36"/>
  <c r="H3135" i="36"/>
  <c r="I3134" i="36"/>
  <c r="H3134" i="36"/>
  <c r="I3133" i="36"/>
  <c r="H3133" i="36"/>
  <c r="I3132" i="36"/>
  <c r="H3132" i="36"/>
  <c r="I3131" i="36"/>
  <c r="H3131" i="36"/>
  <c r="I3130" i="36"/>
  <c r="H3130" i="36"/>
  <c r="I3129" i="36"/>
  <c r="H3129" i="36"/>
  <c r="I3128" i="36"/>
  <c r="H3128" i="36"/>
  <c r="I3127" i="36"/>
  <c r="H3127" i="36"/>
  <c r="I3126" i="36"/>
  <c r="H3126" i="36"/>
  <c r="I3125" i="36"/>
  <c r="H3125" i="36"/>
  <c r="I3124" i="36"/>
  <c r="H3124" i="36"/>
  <c r="I3123" i="36"/>
  <c r="H3123" i="36"/>
  <c r="I3122" i="36"/>
  <c r="H3122" i="36"/>
  <c r="I3121" i="36"/>
  <c r="H3121" i="36"/>
  <c r="I3120" i="36"/>
  <c r="H3120" i="36"/>
  <c r="I3119" i="36"/>
  <c r="H3119" i="36"/>
  <c r="I3118" i="36"/>
  <c r="H3118" i="36"/>
  <c r="I3117" i="36"/>
  <c r="H3117" i="36"/>
  <c r="I3116" i="36"/>
  <c r="H3116" i="36"/>
  <c r="I3115" i="36"/>
  <c r="H3115" i="36"/>
  <c r="I3114" i="36"/>
  <c r="H3114" i="36"/>
  <c r="I3113" i="36"/>
  <c r="H3113" i="36"/>
  <c r="I3112" i="36"/>
  <c r="H3112" i="36"/>
  <c r="I3111" i="36"/>
  <c r="H3111" i="36"/>
  <c r="I3110" i="36"/>
  <c r="H3110" i="36"/>
  <c r="I3109" i="36"/>
  <c r="H3109" i="36"/>
  <c r="I3108" i="36"/>
  <c r="H3108" i="36"/>
  <c r="I3107" i="36"/>
  <c r="H3107" i="36"/>
  <c r="I3106" i="36"/>
  <c r="H3106" i="36"/>
  <c r="I3105" i="36"/>
  <c r="H3105" i="36"/>
  <c r="I3104" i="36"/>
  <c r="H3104" i="36"/>
  <c r="I3103" i="36"/>
  <c r="H3103" i="36"/>
  <c r="I3102" i="36"/>
  <c r="H3102" i="36"/>
  <c r="I3101" i="36"/>
  <c r="H3101" i="36"/>
  <c r="I3100" i="36"/>
  <c r="H3100" i="36"/>
  <c r="I3099" i="36"/>
  <c r="H3099" i="36"/>
  <c r="I3098" i="36"/>
  <c r="H3098" i="36"/>
  <c r="I3097" i="36"/>
  <c r="H3097" i="36"/>
  <c r="I3096" i="36"/>
  <c r="H3096" i="36"/>
  <c r="I3095" i="36"/>
  <c r="H3095" i="36"/>
  <c r="I3094" i="36"/>
  <c r="H3094" i="36"/>
  <c r="I3093" i="36"/>
  <c r="H3093" i="36"/>
  <c r="I3092" i="36"/>
  <c r="H3092" i="36"/>
  <c r="I3091" i="36"/>
  <c r="H3091" i="36"/>
  <c r="I3090" i="36"/>
  <c r="H3090" i="36"/>
  <c r="I3089" i="36"/>
  <c r="H3089" i="36"/>
  <c r="I3088" i="36"/>
  <c r="H3088" i="36"/>
  <c r="I3087" i="36"/>
  <c r="H3087" i="36"/>
  <c r="I3086" i="36"/>
  <c r="H3086" i="36"/>
  <c r="I3085" i="36"/>
  <c r="H3085" i="36"/>
  <c r="I3084" i="36"/>
  <c r="H3084" i="36"/>
  <c r="I3083" i="36"/>
  <c r="H3083" i="36"/>
  <c r="I3082" i="36"/>
  <c r="H3082" i="36"/>
  <c r="I3081" i="36"/>
  <c r="H3081" i="36"/>
  <c r="I3080" i="36"/>
  <c r="H3080" i="36"/>
  <c r="I3079" i="36"/>
  <c r="H3079" i="36"/>
  <c r="I3078" i="36"/>
  <c r="H3078" i="36"/>
  <c r="I3077" i="36"/>
  <c r="H3077" i="36"/>
  <c r="I3076" i="36"/>
  <c r="H3076" i="36"/>
  <c r="I3075" i="36"/>
  <c r="H3075" i="36"/>
  <c r="I3074" i="36"/>
  <c r="H3074" i="36"/>
  <c r="I3073" i="36"/>
  <c r="H3073" i="36"/>
  <c r="I3072" i="36"/>
  <c r="H3072" i="36"/>
  <c r="I3071" i="36"/>
  <c r="H3071" i="36"/>
  <c r="I3070" i="36"/>
  <c r="H3070" i="36"/>
  <c r="I3069" i="36"/>
  <c r="H3069" i="36"/>
  <c r="I3068" i="36"/>
  <c r="H3068" i="36"/>
  <c r="I3067" i="36"/>
  <c r="H3067" i="36"/>
  <c r="I3066" i="36"/>
  <c r="H3066" i="36"/>
  <c r="I3065" i="36"/>
  <c r="H3065" i="36"/>
  <c r="I3064" i="36"/>
  <c r="H3064" i="36"/>
  <c r="I3063" i="36"/>
  <c r="H3063" i="36"/>
  <c r="I3062" i="36"/>
  <c r="H3062" i="36"/>
  <c r="I3061" i="36"/>
  <c r="H3061" i="36"/>
  <c r="I3060" i="36"/>
  <c r="H3060" i="36"/>
  <c r="I3059" i="36"/>
  <c r="H3059" i="36"/>
  <c r="I3058" i="36"/>
  <c r="H3058" i="36"/>
  <c r="I3057" i="36"/>
  <c r="H3057" i="36"/>
  <c r="I3056" i="36"/>
  <c r="H3056" i="36"/>
  <c r="I3055" i="36"/>
  <c r="H3055" i="36"/>
  <c r="I3054" i="36"/>
  <c r="H3054" i="36"/>
  <c r="I3053" i="36"/>
  <c r="H3053" i="36"/>
  <c r="I3052" i="36"/>
  <c r="H3052" i="36"/>
  <c r="I3051" i="36"/>
  <c r="H3051" i="36"/>
  <c r="I3050" i="36"/>
  <c r="H3050" i="36"/>
  <c r="I3049" i="36"/>
  <c r="H3049" i="36"/>
  <c r="I3048" i="36"/>
  <c r="H3048" i="36"/>
  <c r="I3047" i="36"/>
  <c r="H3047" i="36"/>
  <c r="I3046" i="36"/>
  <c r="H3046" i="36"/>
  <c r="I3045" i="36"/>
  <c r="H3045" i="36"/>
  <c r="I3044" i="36"/>
  <c r="H3044" i="36"/>
  <c r="I3043" i="36"/>
  <c r="H3043" i="36"/>
  <c r="I3042" i="36"/>
  <c r="H3042" i="36"/>
  <c r="I3041" i="36"/>
  <c r="H3041" i="36"/>
  <c r="I3040" i="36"/>
  <c r="H3040" i="36"/>
  <c r="I3039" i="36"/>
  <c r="H3039" i="36"/>
  <c r="I3038" i="36"/>
  <c r="H3038" i="36"/>
  <c r="I3037" i="36"/>
  <c r="H3037" i="36"/>
  <c r="I3036" i="36"/>
  <c r="H3036" i="36"/>
  <c r="I3035" i="36"/>
  <c r="H3035" i="36"/>
  <c r="I3034" i="36"/>
  <c r="H3034" i="36"/>
  <c r="I3033" i="36"/>
  <c r="H3033" i="36"/>
  <c r="I3032" i="36"/>
  <c r="H3032" i="36"/>
  <c r="I3031" i="36"/>
  <c r="H3031" i="36"/>
  <c r="I3030" i="36"/>
  <c r="H3030" i="36"/>
  <c r="I3029" i="36"/>
  <c r="H3029" i="36"/>
  <c r="I3028" i="36"/>
  <c r="H3028" i="36"/>
  <c r="I3027" i="36"/>
  <c r="H3027" i="36"/>
  <c r="I3026" i="36"/>
  <c r="H3026" i="36"/>
  <c r="I3025" i="36"/>
  <c r="H3025" i="36"/>
  <c r="I3024" i="36"/>
  <c r="H3024" i="36"/>
  <c r="I3023" i="36"/>
  <c r="H3023" i="36"/>
  <c r="I3022" i="36"/>
  <c r="H3022" i="36"/>
  <c r="I3021" i="36"/>
  <c r="H3021" i="36"/>
  <c r="I3020" i="36"/>
  <c r="H3020" i="36"/>
  <c r="I3019" i="36"/>
  <c r="H3019" i="36"/>
  <c r="I3018" i="36"/>
  <c r="H3018" i="36"/>
  <c r="I3017" i="36"/>
  <c r="H3017" i="36"/>
  <c r="I3016" i="36"/>
  <c r="H3016" i="36"/>
  <c r="I3015" i="36"/>
  <c r="H3015" i="36"/>
  <c r="I3014" i="36"/>
  <c r="H3014" i="36"/>
  <c r="I3013" i="36"/>
  <c r="H3013" i="36"/>
  <c r="I3012" i="36"/>
  <c r="H3012" i="36"/>
  <c r="I3011" i="36"/>
  <c r="H3011" i="36"/>
  <c r="I3010" i="36"/>
  <c r="H3010" i="36"/>
  <c r="I3009" i="36"/>
  <c r="H3009" i="36"/>
  <c r="I3008" i="36"/>
  <c r="H3008" i="36"/>
  <c r="I3007" i="36"/>
  <c r="H3007" i="36"/>
  <c r="I3006" i="36"/>
  <c r="H3006" i="36"/>
  <c r="I3005" i="36"/>
  <c r="H3005" i="36"/>
  <c r="I3004" i="36"/>
  <c r="H3004" i="36"/>
  <c r="I3003" i="36"/>
  <c r="H3003" i="36"/>
  <c r="I3002" i="36"/>
  <c r="H3002" i="36"/>
  <c r="I3001" i="36"/>
  <c r="H3001" i="36"/>
  <c r="I3000" i="36"/>
  <c r="H3000" i="36"/>
  <c r="I2999" i="36"/>
  <c r="H2999" i="36"/>
  <c r="I2998" i="36"/>
  <c r="H2998" i="36"/>
  <c r="I2997" i="36"/>
  <c r="H2997" i="36"/>
  <c r="I2996" i="36"/>
  <c r="H2996" i="36"/>
  <c r="I2995" i="36"/>
  <c r="H2995" i="36"/>
  <c r="I2994" i="36"/>
  <c r="H2994" i="36"/>
  <c r="I2993" i="36"/>
  <c r="H2993" i="36"/>
  <c r="I2992" i="36"/>
  <c r="H2992" i="36"/>
  <c r="I2991" i="36"/>
  <c r="H2991" i="36"/>
  <c r="I2990" i="36"/>
  <c r="H2990" i="36"/>
  <c r="I2989" i="36"/>
  <c r="H2989" i="36"/>
  <c r="I2988" i="36"/>
  <c r="H2988" i="36"/>
  <c r="I2987" i="36"/>
  <c r="H2987" i="36"/>
  <c r="I2986" i="36"/>
  <c r="H2986" i="36"/>
  <c r="I2985" i="36"/>
  <c r="H2985" i="36"/>
  <c r="I2984" i="36"/>
  <c r="H2984" i="36"/>
  <c r="I2983" i="36"/>
  <c r="H2983" i="36"/>
  <c r="I2982" i="36"/>
  <c r="H2982" i="36"/>
  <c r="I2981" i="36"/>
  <c r="H2981" i="36"/>
  <c r="I2980" i="36"/>
  <c r="H2980" i="36"/>
  <c r="I2979" i="36"/>
  <c r="H2979" i="36"/>
  <c r="I2978" i="36"/>
  <c r="H2978" i="36"/>
  <c r="I2977" i="36"/>
  <c r="H2977" i="36"/>
  <c r="I2976" i="36"/>
  <c r="H2976" i="36"/>
  <c r="I2975" i="36"/>
  <c r="H2975" i="36"/>
  <c r="I2974" i="36"/>
  <c r="H2974" i="36"/>
  <c r="I2973" i="36"/>
  <c r="H2973" i="36"/>
  <c r="I2972" i="36"/>
  <c r="H2972" i="36"/>
  <c r="I2971" i="36"/>
  <c r="H2971" i="36"/>
  <c r="I2970" i="36"/>
  <c r="H2970" i="36"/>
  <c r="I2969" i="36"/>
  <c r="H2969" i="36"/>
  <c r="I2968" i="36"/>
  <c r="H2968" i="36"/>
  <c r="I2967" i="36"/>
  <c r="H2967" i="36"/>
  <c r="I2966" i="36"/>
  <c r="H2966" i="36"/>
  <c r="I2965" i="36"/>
  <c r="H2965" i="36"/>
  <c r="I2964" i="36"/>
  <c r="H2964" i="36"/>
  <c r="I2963" i="36"/>
  <c r="H2963" i="36"/>
  <c r="I2962" i="36"/>
  <c r="H2962" i="36"/>
  <c r="I2961" i="36"/>
  <c r="H2961" i="36"/>
  <c r="I2960" i="36"/>
  <c r="H2960" i="36"/>
  <c r="I2959" i="36"/>
  <c r="H2959" i="36"/>
  <c r="I2958" i="36"/>
  <c r="H2958" i="36"/>
  <c r="I2957" i="36"/>
  <c r="H2957" i="36"/>
  <c r="I2956" i="36"/>
  <c r="H2956" i="36"/>
  <c r="I2955" i="36"/>
  <c r="H2955" i="36"/>
  <c r="I2954" i="36"/>
  <c r="H2954" i="36"/>
  <c r="I2953" i="36"/>
  <c r="H2953" i="36"/>
  <c r="I2952" i="36"/>
  <c r="H2952" i="36"/>
  <c r="I2951" i="36"/>
  <c r="H2951" i="36"/>
  <c r="I2950" i="36"/>
  <c r="H2950" i="36"/>
  <c r="I2949" i="36"/>
  <c r="H2949" i="36"/>
  <c r="I2948" i="36"/>
  <c r="H2948" i="36"/>
  <c r="I2947" i="36"/>
  <c r="H2947" i="36"/>
  <c r="I2946" i="36"/>
  <c r="H2946" i="36"/>
  <c r="I2945" i="36"/>
  <c r="H2945" i="36"/>
  <c r="I2944" i="36"/>
  <c r="H2944" i="36"/>
  <c r="I2943" i="36"/>
  <c r="H2943" i="36"/>
  <c r="I2942" i="36"/>
  <c r="H2942" i="36"/>
  <c r="I2941" i="36"/>
  <c r="H2941" i="36"/>
  <c r="I2940" i="36"/>
  <c r="H2940" i="36"/>
  <c r="I2939" i="36"/>
  <c r="H2939" i="36"/>
  <c r="I2938" i="36"/>
  <c r="H2938" i="36"/>
  <c r="I2937" i="36"/>
  <c r="H2937" i="36"/>
  <c r="I2936" i="36"/>
  <c r="H2936" i="36"/>
  <c r="I2935" i="36"/>
  <c r="H2935" i="36"/>
  <c r="I2934" i="36"/>
  <c r="H2934" i="36"/>
  <c r="I2933" i="36"/>
  <c r="H2933" i="36"/>
  <c r="I2932" i="36"/>
  <c r="H2932" i="36"/>
  <c r="I2931" i="36"/>
  <c r="H2931" i="36"/>
  <c r="I2930" i="36"/>
  <c r="H2930" i="36"/>
  <c r="I2929" i="36"/>
  <c r="H2929" i="36"/>
  <c r="I2928" i="36"/>
  <c r="H2928" i="36"/>
  <c r="I2927" i="36"/>
  <c r="H2927" i="36"/>
  <c r="I2926" i="36"/>
  <c r="H2926" i="36"/>
  <c r="I2925" i="36"/>
  <c r="H2925" i="36"/>
  <c r="I2924" i="36"/>
  <c r="H2924" i="36"/>
  <c r="I2923" i="36"/>
  <c r="H2923" i="36"/>
  <c r="I2922" i="36"/>
  <c r="H2922" i="36"/>
  <c r="I2921" i="36"/>
  <c r="H2921" i="36"/>
  <c r="I2920" i="36"/>
  <c r="H2920" i="36"/>
  <c r="I2919" i="36"/>
  <c r="H2919" i="36"/>
  <c r="I2918" i="36"/>
  <c r="H2918" i="36"/>
  <c r="I2917" i="36"/>
  <c r="H2917" i="36"/>
  <c r="I2916" i="36"/>
  <c r="H2916" i="36"/>
  <c r="I2915" i="36"/>
  <c r="H2915" i="36"/>
  <c r="I2914" i="36"/>
  <c r="H2914" i="36"/>
  <c r="I2913" i="36"/>
  <c r="H2913" i="36"/>
  <c r="I2912" i="36"/>
  <c r="H2912" i="36"/>
  <c r="I2911" i="36"/>
  <c r="H2911" i="36"/>
  <c r="I2910" i="36"/>
  <c r="H2910" i="36"/>
  <c r="I2909" i="36"/>
  <c r="H2909" i="36"/>
  <c r="I2908" i="36"/>
  <c r="H2908" i="36"/>
  <c r="I2907" i="36"/>
  <c r="H2907" i="36"/>
  <c r="I2906" i="36"/>
  <c r="H2906" i="36"/>
  <c r="I2905" i="36"/>
  <c r="H2905" i="36"/>
  <c r="I2904" i="36"/>
  <c r="H2904" i="36"/>
  <c r="I2903" i="36"/>
  <c r="H2903" i="36"/>
  <c r="I2902" i="36"/>
  <c r="H2902" i="36"/>
  <c r="I2901" i="36"/>
  <c r="H2901" i="36"/>
  <c r="I2900" i="36"/>
  <c r="H2900" i="36"/>
  <c r="I2899" i="36"/>
  <c r="H2899" i="36"/>
  <c r="I2898" i="36"/>
  <c r="H2898" i="36"/>
  <c r="I2897" i="36"/>
  <c r="H2897" i="36"/>
  <c r="I2896" i="36"/>
  <c r="H2896" i="36"/>
  <c r="I2895" i="36"/>
  <c r="H2895" i="36"/>
  <c r="I2894" i="36"/>
  <c r="H2894" i="36"/>
  <c r="I2893" i="36"/>
  <c r="H2893" i="36"/>
  <c r="I2892" i="36"/>
  <c r="H2892" i="36"/>
  <c r="I2891" i="36"/>
  <c r="H2891" i="36"/>
  <c r="I2890" i="36"/>
  <c r="H2890" i="36"/>
  <c r="I2889" i="36"/>
  <c r="H2889" i="36"/>
  <c r="I2888" i="36"/>
  <c r="H2888" i="36"/>
  <c r="I2887" i="36"/>
  <c r="H2887" i="36"/>
  <c r="I2886" i="36"/>
  <c r="H2886" i="36"/>
  <c r="I2885" i="36"/>
  <c r="H2885" i="36"/>
  <c r="I2884" i="36"/>
  <c r="H2884" i="36"/>
  <c r="I2883" i="36"/>
  <c r="H2883" i="36"/>
  <c r="I2882" i="36"/>
  <c r="H2882" i="36"/>
  <c r="I2881" i="36"/>
  <c r="H2881" i="36"/>
  <c r="I2880" i="36"/>
  <c r="H2880" i="36"/>
  <c r="I2879" i="36"/>
  <c r="H2879" i="36"/>
  <c r="I2878" i="36"/>
  <c r="H2878" i="36"/>
  <c r="I2877" i="36"/>
  <c r="H2877" i="36"/>
  <c r="I2876" i="36"/>
  <c r="H2876" i="36"/>
  <c r="I2875" i="36"/>
  <c r="H2875" i="36"/>
  <c r="I2874" i="36"/>
  <c r="H2874" i="36"/>
  <c r="I2873" i="36"/>
  <c r="H2873" i="36"/>
  <c r="I2872" i="36"/>
  <c r="H2872" i="36"/>
  <c r="I2871" i="36"/>
  <c r="H2871" i="36"/>
  <c r="I2870" i="36"/>
  <c r="H2870" i="36"/>
  <c r="I2869" i="36"/>
  <c r="H2869" i="36"/>
  <c r="I2868" i="36"/>
  <c r="H2868" i="36"/>
  <c r="I2867" i="36"/>
  <c r="H2867" i="36"/>
  <c r="I2866" i="36"/>
  <c r="H2866" i="36"/>
  <c r="I2865" i="36"/>
  <c r="H2865" i="36"/>
  <c r="I2864" i="36"/>
  <c r="H2864" i="36"/>
  <c r="I2863" i="36"/>
  <c r="H2863" i="36"/>
  <c r="I2862" i="36"/>
  <c r="H2862" i="36"/>
  <c r="I2861" i="36"/>
  <c r="H2861" i="36"/>
  <c r="I2860" i="36"/>
  <c r="H2860" i="36"/>
  <c r="I2859" i="36"/>
  <c r="H2859" i="36"/>
  <c r="I2858" i="36"/>
  <c r="H2858" i="36"/>
  <c r="I2857" i="36"/>
  <c r="H2857" i="36"/>
  <c r="I2856" i="36"/>
  <c r="H2856" i="36"/>
  <c r="I2855" i="36"/>
  <c r="H2855" i="36"/>
  <c r="I2854" i="36"/>
  <c r="H2854" i="36"/>
  <c r="I2853" i="36"/>
  <c r="H2853" i="36"/>
  <c r="I2852" i="36"/>
  <c r="H2852" i="36"/>
  <c r="I2851" i="36"/>
  <c r="H2851" i="36"/>
  <c r="I2850" i="36"/>
  <c r="H2850" i="36"/>
  <c r="I2849" i="36"/>
  <c r="H2849" i="36"/>
  <c r="I2848" i="36"/>
  <c r="H2848" i="36"/>
  <c r="I2847" i="36"/>
  <c r="H2847" i="36"/>
  <c r="I2846" i="36"/>
  <c r="H2846" i="36"/>
  <c r="I2845" i="36"/>
  <c r="H2845" i="36"/>
  <c r="I2844" i="36"/>
  <c r="H2844" i="36"/>
  <c r="I2843" i="36"/>
  <c r="H2843" i="36"/>
  <c r="I2842" i="36"/>
  <c r="H2842" i="36"/>
  <c r="I2841" i="36"/>
  <c r="H2841" i="36"/>
  <c r="I2840" i="36"/>
  <c r="H2840" i="36"/>
  <c r="I2839" i="36"/>
  <c r="H2839" i="36"/>
  <c r="I2838" i="36"/>
  <c r="H2838" i="36"/>
  <c r="I2837" i="36"/>
  <c r="H2837" i="36"/>
  <c r="I2836" i="36"/>
  <c r="H2836" i="36"/>
  <c r="I2835" i="36"/>
  <c r="H2835" i="36"/>
  <c r="I2834" i="36"/>
  <c r="H2834" i="36"/>
  <c r="I2833" i="36"/>
  <c r="H2833" i="36"/>
  <c r="I2832" i="36"/>
  <c r="H2832" i="36"/>
  <c r="I2831" i="36"/>
  <c r="H2831" i="36"/>
  <c r="I2830" i="36"/>
  <c r="H2830" i="36"/>
  <c r="I2829" i="36"/>
  <c r="H2829" i="36"/>
  <c r="I2828" i="36"/>
  <c r="H2828" i="36"/>
  <c r="I2827" i="36"/>
  <c r="H2827" i="36"/>
  <c r="I2826" i="36"/>
  <c r="H2826" i="36"/>
  <c r="I2825" i="36"/>
  <c r="H2825" i="36"/>
  <c r="I2824" i="36"/>
  <c r="H2824" i="36"/>
  <c r="I2823" i="36"/>
  <c r="H2823" i="36"/>
  <c r="I2822" i="36"/>
  <c r="H2822" i="36"/>
  <c r="I2821" i="36"/>
  <c r="H2821" i="36"/>
  <c r="I2820" i="36"/>
  <c r="H2820" i="36"/>
  <c r="I2819" i="36"/>
  <c r="H2819" i="36"/>
  <c r="I2818" i="36"/>
  <c r="H2818" i="36"/>
  <c r="I2817" i="36"/>
  <c r="H2817" i="36"/>
  <c r="I2816" i="36"/>
  <c r="H2816" i="36"/>
  <c r="I2815" i="36"/>
  <c r="H2815" i="36"/>
  <c r="I2814" i="36"/>
  <c r="H2814" i="36"/>
  <c r="I2813" i="36"/>
  <c r="H2813" i="36"/>
  <c r="I2812" i="36"/>
  <c r="H2812" i="36"/>
  <c r="I2811" i="36"/>
  <c r="H2811" i="36"/>
  <c r="I2810" i="36"/>
  <c r="H2810" i="36"/>
  <c r="I2809" i="36"/>
  <c r="H2809" i="36"/>
  <c r="I2808" i="36"/>
  <c r="H2808" i="36"/>
  <c r="I2807" i="36"/>
  <c r="H2807" i="36"/>
  <c r="I2806" i="36"/>
  <c r="H2806" i="36"/>
  <c r="I2805" i="36"/>
  <c r="H2805" i="36"/>
  <c r="I2804" i="36"/>
  <c r="H2804" i="36"/>
  <c r="I2803" i="36"/>
  <c r="H2803" i="36"/>
  <c r="I2802" i="36"/>
  <c r="H2802" i="36"/>
  <c r="I2801" i="36"/>
  <c r="H2801" i="36"/>
  <c r="I2800" i="36"/>
  <c r="H2800" i="36"/>
  <c r="I2799" i="36"/>
  <c r="H2799" i="36"/>
  <c r="I2798" i="36"/>
  <c r="H2798" i="36"/>
  <c r="I2797" i="36"/>
  <c r="H2797" i="36"/>
  <c r="I2796" i="36"/>
  <c r="H2796" i="36"/>
  <c r="I2795" i="36"/>
  <c r="H2795" i="36"/>
  <c r="I2794" i="36"/>
  <c r="H2794" i="36"/>
  <c r="I2793" i="36"/>
  <c r="H2793" i="36"/>
  <c r="I2792" i="36"/>
  <c r="H2792" i="36"/>
  <c r="I2791" i="36"/>
  <c r="H2791" i="36"/>
  <c r="I2790" i="36"/>
  <c r="H2790" i="36"/>
  <c r="I2789" i="36"/>
  <c r="H2789" i="36"/>
  <c r="I2788" i="36"/>
  <c r="H2788" i="36"/>
  <c r="I2787" i="36"/>
  <c r="H2787" i="36"/>
  <c r="I2786" i="36"/>
  <c r="H2786" i="36"/>
  <c r="I2785" i="36"/>
  <c r="H2785" i="36"/>
  <c r="I2784" i="36"/>
  <c r="H2784" i="36"/>
  <c r="I2783" i="36"/>
  <c r="H2783" i="36"/>
  <c r="I2782" i="36"/>
  <c r="H2782" i="36"/>
  <c r="I2781" i="36"/>
  <c r="H2781" i="36"/>
  <c r="I2780" i="36"/>
  <c r="H2780" i="36"/>
  <c r="I2779" i="36"/>
  <c r="H2779" i="36"/>
  <c r="I2778" i="36"/>
  <c r="H2778" i="36"/>
  <c r="I2777" i="36"/>
  <c r="H2777" i="36"/>
  <c r="I2776" i="36"/>
  <c r="H2776" i="36"/>
  <c r="I2775" i="36"/>
  <c r="H2775" i="36"/>
  <c r="I2774" i="36"/>
  <c r="H2774" i="36"/>
  <c r="I2773" i="36"/>
  <c r="H2773" i="36"/>
  <c r="I2772" i="36"/>
  <c r="H2772" i="36"/>
  <c r="I2771" i="36"/>
  <c r="H2771" i="36"/>
  <c r="I2770" i="36"/>
  <c r="H2770" i="36"/>
  <c r="I2769" i="36"/>
  <c r="H2769" i="36"/>
  <c r="I2768" i="36"/>
  <c r="H2768" i="36"/>
  <c r="I2767" i="36"/>
  <c r="H2767" i="36"/>
  <c r="I2766" i="36"/>
  <c r="H2766" i="36"/>
  <c r="I2765" i="36"/>
  <c r="H2765" i="36"/>
  <c r="I2764" i="36"/>
  <c r="H2764" i="36"/>
  <c r="I2763" i="36"/>
  <c r="H2763" i="36"/>
  <c r="I2762" i="36"/>
  <c r="H2762" i="36"/>
  <c r="I2761" i="36"/>
  <c r="H2761" i="36"/>
  <c r="I2760" i="36"/>
  <c r="H2760" i="36"/>
  <c r="I2759" i="36"/>
  <c r="H2759" i="36"/>
  <c r="I2758" i="36"/>
  <c r="H2758" i="36"/>
  <c r="I2757" i="36"/>
  <c r="H2757" i="36"/>
  <c r="I2756" i="36"/>
  <c r="H2756" i="36"/>
  <c r="I2755" i="36"/>
  <c r="H2755" i="36"/>
  <c r="I2754" i="36"/>
  <c r="H2754" i="36"/>
  <c r="I2753" i="36"/>
  <c r="H2753" i="36"/>
  <c r="I2752" i="36"/>
  <c r="H2752" i="36"/>
  <c r="I2751" i="36"/>
  <c r="H2751" i="36"/>
  <c r="I2750" i="36"/>
  <c r="H2750" i="36"/>
  <c r="I2749" i="36"/>
  <c r="H2749" i="36"/>
  <c r="I2748" i="36"/>
  <c r="H2748" i="36"/>
  <c r="I2747" i="36"/>
  <c r="H2747" i="36"/>
  <c r="I2746" i="36"/>
  <c r="H2746" i="36"/>
  <c r="I2745" i="36"/>
  <c r="H2745" i="36"/>
  <c r="I2744" i="36"/>
  <c r="H2744" i="36"/>
  <c r="I2743" i="36"/>
  <c r="H2743" i="36"/>
  <c r="I2742" i="36"/>
  <c r="H2742" i="36"/>
  <c r="I2741" i="36"/>
  <c r="H2741" i="36"/>
  <c r="I2740" i="36"/>
  <c r="H2740" i="36"/>
  <c r="I2739" i="36"/>
  <c r="H2739" i="36"/>
  <c r="I2738" i="36"/>
  <c r="H2738" i="36"/>
  <c r="I2737" i="36"/>
  <c r="H2737" i="36"/>
  <c r="I2736" i="36"/>
  <c r="H2736" i="36"/>
  <c r="I2735" i="36"/>
  <c r="H2735" i="36"/>
  <c r="I2734" i="36"/>
  <c r="H2734" i="36"/>
  <c r="I2733" i="36"/>
  <c r="H2733" i="36"/>
  <c r="I2732" i="36"/>
  <c r="H2732" i="36"/>
  <c r="I2731" i="36"/>
  <c r="H2731" i="36"/>
  <c r="I2730" i="36"/>
  <c r="H2730" i="36"/>
  <c r="I2729" i="36"/>
  <c r="H2729" i="36"/>
  <c r="I2728" i="36"/>
  <c r="H2728" i="36"/>
  <c r="I2727" i="36"/>
  <c r="H2727" i="36"/>
  <c r="I2726" i="36"/>
  <c r="H2726" i="36"/>
  <c r="I2725" i="36"/>
  <c r="H2725" i="36"/>
  <c r="I2724" i="36"/>
  <c r="H2724" i="36"/>
  <c r="I2723" i="36"/>
  <c r="H2723" i="36"/>
  <c r="I2722" i="36"/>
  <c r="H2722" i="36"/>
  <c r="I2721" i="36"/>
  <c r="H2721" i="36"/>
  <c r="I2720" i="36"/>
  <c r="H2720" i="36"/>
  <c r="I2719" i="36"/>
  <c r="H2719" i="36"/>
  <c r="I2718" i="36"/>
  <c r="H2718" i="36"/>
  <c r="I2717" i="36"/>
  <c r="H2717" i="36"/>
  <c r="I2716" i="36"/>
  <c r="H2716" i="36"/>
  <c r="I2715" i="36"/>
  <c r="H2715" i="36"/>
  <c r="I2714" i="36"/>
  <c r="H2714" i="36"/>
  <c r="I2713" i="36"/>
  <c r="H2713" i="36"/>
  <c r="I2712" i="36"/>
  <c r="H2712" i="36"/>
  <c r="I2711" i="36"/>
  <c r="H2711" i="36"/>
  <c r="I2710" i="36"/>
  <c r="H2710" i="36"/>
  <c r="I2709" i="36"/>
  <c r="H2709" i="36"/>
  <c r="I2708" i="36"/>
  <c r="H2708" i="36"/>
  <c r="I2707" i="36"/>
  <c r="H2707" i="36"/>
  <c r="I2706" i="36"/>
  <c r="H2706" i="36"/>
  <c r="I2705" i="36"/>
  <c r="H2705" i="36"/>
  <c r="I2704" i="36"/>
  <c r="H2704" i="36"/>
  <c r="I2703" i="36"/>
  <c r="H2703" i="36"/>
  <c r="I2702" i="36"/>
  <c r="H2702" i="36"/>
  <c r="I2701" i="36"/>
  <c r="H2701" i="36"/>
  <c r="I2700" i="36"/>
  <c r="H2700" i="36"/>
  <c r="I2699" i="36"/>
  <c r="H2699" i="36"/>
  <c r="I2698" i="36"/>
  <c r="H2698" i="36"/>
  <c r="I2697" i="36"/>
  <c r="H2697" i="36"/>
  <c r="I2696" i="36"/>
  <c r="H2696" i="36"/>
  <c r="I2695" i="36"/>
  <c r="H2695" i="36"/>
  <c r="I2694" i="36"/>
  <c r="H2694" i="36"/>
  <c r="I2693" i="36"/>
  <c r="H2693" i="36"/>
  <c r="I2692" i="36"/>
  <c r="H2692" i="36"/>
  <c r="I2691" i="36"/>
  <c r="H2691" i="36"/>
  <c r="I2690" i="36"/>
  <c r="H2690" i="36"/>
  <c r="I2689" i="36"/>
  <c r="H2689" i="36"/>
  <c r="I2688" i="36"/>
  <c r="H2688" i="36"/>
  <c r="I2687" i="36"/>
  <c r="H2687" i="36"/>
  <c r="I2686" i="36"/>
  <c r="H2686" i="36"/>
  <c r="I2685" i="36"/>
  <c r="H2685" i="36"/>
  <c r="I2684" i="36"/>
  <c r="H2684" i="36"/>
  <c r="I2683" i="36"/>
  <c r="H2683" i="36"/>
  <c r="I2682" i="36"/>
  <c r="H2682" i="36"/>
  <c r="I2681" i="36"/>
  <c r="H2681" i="36"/>
  <c r="I2680" i="36"/>
  <c r="H2680" i="36"/>
  <c r="I2679" i="36"/>
  <c r="H2679" i="36"/>
  <c r="I2678" i="36"/>
  <c r="H2678" i="36"/>
  <c r="I2677" i="36"/>
  <c r="H2677" i="36"/>
  <c r="I2676" i="36"/>
  <c r="H2676" i="36"/>
  <c r="I2675" i="36"/>
  <c r="H2675" i="36"/>
  <c r="I2674" i="36"/>
  <c r="H2674" i="36"/>
  <c r="I2673" i="36"/>
  <c r="H2673" i="36"/>
  <c r="I2672" i="36"/>
  <c r="H2672" i="36"/>
  <c r="I2671" i="36"/>
  <c r="H2671" i="36"/>
  <c r="I2670" i="36"/>
  <c r="H2670" i="36"/>
  <c r="I2669" i="36"/>
  <c r="H2669" i="36"/>
  <c r="I2668" i="36"/>
  <c r="H2668" i="36"/>
  <c r="I2667" i="36"/>
  <c r="H2667" i="36"/>
  <c r="I2666" i="36"/>
  <c r="H2666" i="36"/>
  <c r="I2665" i="36"/>
  <c r="H2665" i="36"/>
  <c r="I2664" i="36"/>
  <c r="H2664" i="36"/>
  <c r="I2663" i="36"/>
  <c r="H2663" i="36"/>
  <c r="I2662" i="36"/>
  <c r="H2662" i="36"/>
  <c r="I2661" i="36"/>
  <c r="H2661" i="36"/>
  <c r="I2660" i="36"/>
  <c r="H2660" i="36"/>
  <c r="I2659" i="36"/>
  <c r="H2659" i="36"/>
  <c r="I2658" i="36"/>
  <c r="H2658" i="36"/>
  <c r="I2657" i="36"/>
  <c r="H2657" i="36"/>
  <c r="I2656" i="36"/>
  <c r="H2656" i="36"/>
  <c r="I2655" i="36"/>
  <c r="H2655" i="36"/>
  <c r="I2654" i="36"/>
  <c r="H2654" i="36"/>
  <c r="I2653" i="36"/>
  <c r="H2653" i="36"/>
  <c r="I2652" i="36"/>
  <c r="H2652" i="36"/>
  <c r="I2651" i="36"/>
  <c r="H2651" i="36"/>
  <c r="I2650" i="36"/>
  <c r="H2650" i="36"/>
  <c r="I2649" i="36"/>
  <c r="H2649" i="36"/>
  <c r="I2648" i="36"/>
  <c r="H2648" i="36"/>
  <c r="I2647" i="36"/>
  <c r="H2647" i="36"/>
  <c r="I2646" i="36"/>
  <c r="H2646" i="36"/>
  <c r="I2645" i="36"/>
  <c r="H2645" i="36"/>
  <c r="I2644" i="36"/>
  <c r="H2644" i="36"/>
  <c r="I2643" i="36"/>
  <c r="H2643" i="36"/>
  <c r="I2642" i="36"/>
  <c r="H2642" i="36"/>
  <c r="I2641" i="36"/>
  <c r="H2641" i="36"/>
  <c r="I2640" i="36"/>
  <c r="H2640" i="36"/>
  <c r="I2639" i="36"/>
  <c r="H2639" i="36"/>
  <c r="I2638" i="36"/>
  <c r="H2638" i="36"/>
  <c r="I2637" i="36"/>
  <c r="H2637" i="36"/>
  <c r="I2636" i="36"/>
  <c r="H2636" i="36"/>
  <c r="I2635" i="36"/>
  <c r="H2635" i="36"/>
  <c r="I2634" i="36"/>
  <c r="H2634" i="36"/>
  <c r="I2633" i="36"/>
  <c r="H2633" i="36"/>
  <c r="I2632" i="36"/>
  <c r="H2632" i="36"/>
  <c r="I2631" i="36"/>
  <c r="H2631" i="36"/>
  <c r="I2630" i="36"/>
  <c r="H2630" i="36"/>
  <c r="I2629" i="36"/>
  <c r="H2629" i="36"/>
  <c r="I2628" i="36"/>
  <c r="H2628" i="36"/>
  <c r="I2627" i="36"/>
  <c r="H2627" i="36"/>
  <c r="I2626" i="36"/>
  <c r="H2626" i="36"/>
  <c r="I2625" i="36"/>
  <c r="H2625" i="36"/>
  <c r="I2624" i="36"/>
  <c r="H2624" i="36"/>
  <c r="I2623" i="36"/>
  <c r="H2623" i="36"/>
  <c r="I2622" i="36"/>
  <c r="H2622" i="36"/>
  <c r="I2621" i="36"/>
  <c r="H2621" i="36"/>
  <c r="I2620" i="36"/>
  <c r="H2620" i="36"/>
  <c r="I2619" i="36"/>
  <c r="H2619" i="36"/>
  <c r="I2618" i="36"/>
  <c r="H2618" i="36"/>
  <c r="I2617" i="36"/>
  <c r="H2617" i="36"/>
  <c r="I2616" i="36"/>
  <c r="H2616" i="36"/>
  <c r="I2615" i="36"/>
  <c r="H2615" i="36"/>
  <c r="I2614" i="36"/>
  <c r="H2614" i="36"/>
  <c r="I2613" i="36"/>
  <c r="H2613" i="36"/>
  <c r="I2612" i="36"/>
  <c r="H2612" i="36"/>
  <c r="I2611" i="36"/>
  <c r="H2611" i="36"/>
  <c r="I2610" i="36"/>
  <c r="H2610" i="36"/>
  <c r="I2609" i="36"/>
  <c r="H2609" i="36"/>
  <c r="I2608" i="36"/>
  <c r="H2608" i="36"/>
  <c r="I2607" i="36"/>
  <c r="H2607" i="36"/>
  <c r="I2606" i="36"/>
  <c r="H2606" i="36"/>
  <c r="I2605" i="36"/>
  <c r="H2605" i="36"/>
  <c r="I2604" i="36"/>
  <c r="H2604" i="36"/>
  <c r="I2603" i="36"/>
  <c r="H2603" i="36"/>
  <c r="I2602" i="36"/>
  <c r="H2602" i="36"/>
  <c r="I2601" i="36"/>
  <c r="H2601" i="36"/>
  <c r="I2600" i="36"/>
  <c r="H2600" i="36"/>
  <c r="I2599" i="36"/>
  <c r="H2599" i="36"/>
  <c r="I2598" i="36"/>
  <c r="H2598" i="36"/>
  <c r="I2597" i="36"/>
  <c r="H2597" i="36"/>
  <c r="I2596" i="36"/>
  <c r="H2596" i="36"/>
  <c r="I2595" i="36"/>
  <c r="H2595" i="36"/>
  <c r="I2594" i="36"/>
  <c r="H2594" i="36"/>
  <c r="I2593" i="36"/>
  <c r="H2593" i="36"/>
  <c r="I2592" i="36"/>
  <c r="H2592" i="36"/>
  <c r="I2591" i="36"/>
  <c r="H2591" i="36"/>
  <c r="I2590" i="36"/>
  <c r="H2590" i="36"/>
  <c r="I2589" i="36"/>
  <c r="H2589" i="36"/>
  <c r="I2588" i="36"/>
  <c r="H2588" i="36"/>
  <c r="I2587" i="36"/>
  <c r="H2587" i="36"/>
  <c r="I2586" i="36"/>
  <c r="H2586" i="36"/>
  <c r="I2585" i="36"/>
  <c r="H2585" i="36"/>
  <c r="I2584" i="36"/>
  <c r="H2584" i="36"/>
  <c r="I2583" i="36"/>
  <c r="H2583" i="36"/>
  <c r="I2582" i="36"/>
  <c r="H2582" i="36"/>
  <c r="I2581" i="36"/>
  <c r="H2581" i="36"/>
  <c r="I2580" i="36"/>
  <c r="H2580" i="36"/>
  <c r="I2579" i="36"/>
  <c r="H2579" i="36"/>
  <c r="I2578" i="36"/>
  <c r="H2578" i="36"/>
  <c r="I2577" i="36"/>
  <c r="H2577" i="36"/>
  <c r="I2576" i="36"/>
  <c r="H2576" i="36"/>
  <c r="I2575" i="36"/>
  <c r="H2575" i="36"/>
  <c r="I2574" i="36"/>
  <c r="H2574" i="36"/>
  <c r="I2573" i="36"/>
  <c r="H2573" i="36"/>
  <c r="I2572" i="36"/>
  <c r="H2572" i="36"/>
  <c r="I2571" i="36"/>
  <c r="H2571" i="36"/>
  <c r="I2570" i="36"/>
  <c r="H2570" i="36"/>
  <c r="I2569" i="36"/>
  <c r="H2569" i="36"/>
  <c r="I2568" i="36"/>
  <c r="H2568" i="36"/>
  <c r="I2567" i="36"/>
  <c r="H2567" i="36"/>
  <c r="I2566" i="36"/>
  <c r="H2566" i="36"/>
  <c r="I2565" i="36"/>
  <c r="H2565" i="36"/>
  <c r="I2564" i="36"/>
  <c r="H2564" i="36"/>
  <c r="I2563" i="36"/>
  <c r="H2563" i="36"/>
  <c r="I2562" i="36"/>
  <c r="H2562" i="36"/>
  <c r="I2561" i="36"/>
  <c r="H2561" i="36"/>
  <c r="I2560" i="36"/>
  <c r="H2560" i="36"/>
  <c r="I2559" i="36"/>
  <c r="H2559" i="36"/>
  <c r="I2558" i="36"/>
  <c r="H2558" i="36"/>
  <c r="I2557" i="36"/>
  <c r="H2557" i="36"/>
  <c r="I2556" i="36"/>
  <c r="H2556" i="36"/>
  <c r="I2555" i="36"/>
  <c r="H2555" i="36"/>
  <c r="I2554" i="36"/>
  <c r="H2554" i="36"/>
  <c r="I2553" i="36"/>
  <c r="H2553" i="36"/>
  <c r="I2552" i="36"/>
  <c r="H2552" i="36"/>
  <c r="I2551" i="36"/>
  <c r="H2551" i="36"/>
  <c r="I2550" i="36"/>
  <c r="H2550" i="36"/>
  <c r="I2549" i="36"/>
  <c r="H2549" i="36"/>
  <c r="I2548" i="36"/>
  <c r="H2548" i="36"/>
  <c r="I2547" i="36"/>
  <c r="H2547" i="36"/>
  <c r="I2546" i="36"/>
  <c r="H2546" i="36"/>
  <c r="I2545" i="36"/>
  <c r="H2545" i="36"/>
  <c r="I2544" i="36"/>
  <c r="H2544" i="36"/>
  <c r="I2543" i="36"/>
  <c r="H2543" i="36"/>
  <c r="I2542" i="36"/>
  <c r="H2542" i="36"/>
  <c r="I2541" i="36"/>
  <c r="H2541" i="36"/>
  <c r="I2540" i="36"/>
  <c r="H2540" i="36"/>
  <c r="I2539" i="36"/>
  <c r="H2539" i="36"/>
  <c r="I2538" i="36"/>
  <c r="H2538" i="36"/>
  <c r="I2537" i="36"/>
  <c r="H2537" i="36"/>
  <c r="I2536" i="36"/>
  <c r="H2536" i="36"/>
  <c r="I2535" i="36"/>
  <c r="H2535" i="36"/>
  <c r="I2534" i="36"/>
  <c r="H2534" i="36"/>
  <c r="I2533" i="36"/>
  <c r="H2533" i="36"/>
  <c r="I2532" i="36"/>
  <c r="H2532" i="36"/>
  <c r="I2531" i="36"/>
  <c r="H2531" i="36"/>
  <c r="I2530" i="36"/>
  <c r="H2530" i="36"/>
  <c r="I2529" i="36"/>
  <c r="H2529" i="36"/>
  <c r="I2528" i="36"/>
  <c r="H2528" i="36"/>
  <c r="I2527" i="36"/>
  <c r="H2527" i="36"/>
  <c r="I2526" i="36"/>
  <c r="H2526" i="36"/>
  <c r="I2525" i="36"/>
  <c r="H2525" i="36"/>
  <c r="I2524" i="36"/>
  <c r="H2524" i="36"/>
  <c r="I2523" i="36"/>
  <c r="H2523" i="36"/>
  <c r="I2522" i="36"/>
  <c r="H2522" i="36"/>
  <c r="I2521" i="36"/>
  <c r="H2521" i="36"/>
  <c r="I2520" i="36"/>
  <c r="H2520" i="36"/>
  <c r="I2519" i="36"/>
  <c r="H2519" i="36"/>
  <c r="I2518" i="36"/>
  <c r="H2518" i="36"/>
  <c r="I2517" i="36"/>
  <c r="H2517" i="36"/>
  <c r="I2516" i="36"/>
  <c r="H2516" i="36"/>
  <c r="I2515" i="36"/>
  <c r="H2515" i="36"/>
  <c r="I2514" i="36"/>
  <c r="H2514" i="36"/>
  <c r="I2513" i="36"/>
  <c r="H2513" i="36"/>
  <c r="I2512" i="36"/>
  <c r="H2512" i="36"/>
  <c r="I2511" i="36"/>
  <c r="H2511" i="36"/>
  <c r="I2510" i="36"/>
  <c r="H2510" i="36"/>
  <c r="I2509" i="36"/>
  <c r="H2509" i="36"/>
  <c r="I2508" i="36"/>
  <c r="H2508" i="36"/>
  <c r="I2507" i="36"/>
  <c r="H2507" i="36"/>
  <c r="I2506" i="36"/>
  <c r="H2506" i="36"/>
  <c r="I2505" i="36"/>
  <c r="H2505" i="36"/>
  <c r="I2504" i="36"/>
  <c r="H2504" i="36"/>
  <c r="I2503" i="36"/>
  <c r="H2503" i="36"/>
  <c r="I2502" i="36"/>
  <c r="H2502" i="36"/>
  <c r="I2501" i="36"/>
  <c r="H2501" i="36"/>
  <c r="I2500" i="36"/>
  <c r="H2500" i="36"/>
  <c r="I2499" i="36"/>
  <c r="H2499" i="36"/>
  <c r="I2498" i="36"/>
  <c r="H2498" i="36"/>
  <c r="I2497" i="36"/>
  <c r="H2497" i="36"/>
  <c r="I2496" i="36"/>
  <c r="H2496" i="36"/>
  <c r="I2495" i="36"/>
  <c r="H2495" i="36"/>
  <c r="I2494" i="36"/>
  <c r="H2494" i="36"/>
  <c r="I2493" i="36"/>
  <c r="H2493" i="36"/>
  <c r="I2492" i="36"/>
  <c r="H2492" i="36"/>
  <c r="I2491" i="36"/>
  <c r="H2491" i="36"/>
  <c r="I2490" i="36"/>
  <c r="H2490" i="36"/>
  <c r="I2489" i="36"/>
  <c r="H2489" i="36"/>
  <c r="I2488" i="36"/>
  <c r="H2488" i="36"/>
  <c r="I2487" i="36"/>
  <c r="H2487" i="36"/>
  <c r="I2486" i="36"/>
  <c r="H2486" i="36"/>
  <c r="I2485" i="36"/>
  <c r="H2485" i="36"/>
  <c r="I2484" i="36"/>
  <c r="H2484" i="36"/>
  <c r="I2483" i="36"/>
  <c r="H2483" i="36"/>
  <c r="I2482" i="36"/>
  <c r="H2482" i="36"/>
  <c r="I2481" i="36"/>
  <c r="H2481" i="36"/>
  <c r="I2480" i="36"/>
  <c r="H2480" i="36"/>
  <c r="I2479" i="36"/>
  <c r="H2479" i="36"/>
  <c r="I2478" i="36"/>
  <c r="H2478" i="36"/>
  <c r="I2477" i="36"/>
  <c r="H2477" i="36"/>
  <c r="I2476" i="36"/>
  <c r="H2476" i="36"/>
  <c r="I2475" i="36"/>
  <c r="H2475" i="36"/>
  <c r="I2474" i="36"/>
  <c r="H2474" i="36"/>
  <c r="I2473" i="36"/>
  <c r="H2473" i="36"/>
  <c r="I2472" i="36"/>
  <c r="H2472" i="36"/>
  <c r="I2471" i="36"/>
  <c r="H2471" i="36"/>
  <c r="I2470" i="36"/>
  <c r="H2470" i="36"/>
  <c r="I2469" i="36"/>
  <c r="H2469" i="36"/>
  <c r="I2468" i="36"/>
  <c r="H2468" i="36"/>
  <c r="I2467" i="36"/>
  <c r="H2467" i="36"/>
  <c r="I2466" i="36"/>
  <c r="H2466" i="36"/>
  <c r="I2465" i="36"/>
  <c r="H2465" i="36"/>
  <c r="I2464" i="36"/>
  <c r="H2464" i="36"/>
  <c r="I2463" i="36"/>
  <c r="H2463" i="36"/>
  <c r="I2462" i="36"/>
  <c r="H2462" i="36"/>
  <c r="I2461" i="36"/>
  <c r="H2461" i="36"/>
  <c r="I2460" i="36"/>
  <c r="H2460" i="36"/>
  <c r="I2459" i="36"/>
  <c r="H2459" i="36"/>
  <c r="I2458" i="36"/>
  <c r="H2458" i="36"/>
  <c r="I2457" i="36"/>
  <c r="H2457" i="36"/>
  <c r="I2456" i="36"/>
  <c r="H2456" i="36"/>
  <c r="I2455" i="36"/>
  <c r="H2455" i="36"/>
  <c r="I2454" i="36"/>
  <c r="H2454" i="36"/>
  <c r="I2453" i="36"/>
  <c r="H2453" i="36"/>
  <c r="I2452" i="36"/>
  <c r="H2452" i="36"/>
  <c r="I2451" i="36"/>
  <c r="H2451" i="36"/>
  <c r="I2450" i="36"/>
  <c r="H2450" i="36"/>
  <c r="I2449" i="36"/>
  <c r="H2449" i="36"/>
  <c r="I2448" i="36"/>
  <c r="H2448" i="36"/>
  <c r="I2447" i="36"/>
  <c r="H2447" i="36"/>
  <c r="I2446" i="36"/>
  <c r="H2446" i="36"/>
  <c r="I2445" i="36"/>
  <c r="H2445" i="36"/>
  <c r="I2444" i="36"/>
  <c r="H2444" i="36"/>
  <c r="I2443" i="36"/>
  <c r="H2443" i="36"/>
  <c r="I2442" i="36"/>
  <c r="H2442" i="36"/>
  <c r="I2441" i="36"/>
  <c r="H2441" i="36"/>
  <c r="I2440" i="36"/>
  <c r="H2440" i="36"/>
  <c r="I2439" i="36"/>
  <c r="H2439" i="36"/>
  <c r="I2438" i="36"/>
  <c r="H2438" i="36"/>
  <c r="I2437" i="36"/>
  <c r="H2437" i="36"/>
  <c r="I2436" i="36"/>
  <c r="H2436" i="36"/>
  <c r="I2435" i="36"/>
  <c r="H2435" i="36"/>
  <c r="I2434" i="36"/>
  <c r="H2434" i="36"/>
  <c r="I2433" i="36"/>
  <c r="H2433" i="36"/>
  <c r="I2432" i="36"/>
  <c r="H2432" i="36"/>
  <c r="I2431" i="36"/>
  <c r="H2431" i="36"/>
  <c r="I2430" i="36"/>
  <c r="H2430" i="36"/>
  <c r="I2429" i="36"/>
  <c r="H2429" i="36"/>
  <c r="I2428" i="36"/>
  <c r="H2428" i="36"/>
  <c r="I2427" i="36"/>
  <c r="H2427" i="36"/>
  <c r="I2426" i="36"/>
  <c r="H2426" i="36"/>
  <c r="I2425" i="36"/>
  <c r="H2425" i="36"/>
  <c r="I2424" i="36"/>
  <c r="H2424" i="36"/>
  <c r="I2423" i="36"/>
  <c r="H2423" i="36"/>
  <c r="I2422" i="36"/>
  <c r="H2422" i="36"/>
  <c r="I2421" i="36"/>
  <c r="H2421" i="36"/>
  <c r="I2420" i="36"/>
  <c r="H2420" i="36"/>
  <c r="I2419" i="36"/>
  <c r="H2419" i="36"/>
  <c r="I2418" i="36"/>
  <c r="H2418" i="36"/>
  <c r="I2417" i="36"/>
  <c r="H2417" i="36"/>
  <c r="I2416" i="36"/>
  <c r="H2416" i="36"/>
  <c r="I2415" i="36"/>
  <c r="H2415" i="36"/>
  <c r="I2414" i="36"/>
  <c r="H2414" i="36"/>
  <c r="I2413" i="36"/>
  <c r="H2413" i="36"/>
  <c r="I2412" i="36"/>
  <c r="H2412" i="36"/>
  <c r="I2411" i="36"/>
  <c r="H2411" i="36"/>
  <c r="I2410" i="36"/>
  <c r="H2410" i="36"/>
  <c r="I2409" i="36"/>
  <c r="H2409" i="36"/>
  <c r="I2408" i="36"/>
  <c r="H2408" i="36"/>
  <c r="I2407" i="36"/>
  <c r="H2407" i="36"/>
  <c r="I2406" i="36"/>
  <c r="H2406" i="36"/>
  <c r="I2405" i="36"/>
  <c r="H2405" i="36"/>
  <c r="I2404" i="36"/>
  <c r="H2404" i="36"/>
  <c r="I2403" i="36"/>
  <c r="H2403" i="36"/>
  <c r="I2402" i="36"/>
  <c r="H2402" i="36"/>
  <c r="I2401" i="36"/>
  <c r="H2401" i="36"/>
  <c r="I2400" i="36"/>
  <c r="H2400" i="36"/>
  <c r="I2399" i="36"/>
  <c r="H2399" i="36"/>
  <c r="I2398" i="36"/>
  <c r="H2398" i="36"/>
  <c r="I2397" i="36"/>
  <c r="H2397" i="36"/>
  <c r="I2396" i="36"/>
  <c r="H2396" i="36"/>
  <c r="I2395" i="36"/>
  <c r="H2395" i="36"/>
  <c r="I2394" i="36"/>
  <c r="H2394" i="36"/>
  <c r="I2393" i="36"/>
  <c r="H2393" i="36"/>
  <c r="I2392" i="36"/>
  <c r="H2392" i="36"/>
  <c r="I2391" i="36"/>
  <c r="H2391" i="36"/>
  <c r="I2390" i="36"/>
  <c r="H2390" i="36"/>
  <c r="I2389" i="36"/>
  <c r="H2389" i="36"/>
  <c r="I2388" i="36"/>
  <c r="H2388" i="36"/>
  <c r="I2387" i="36"/>
  <c r="H2387" i="36"/>
  <c r="I2386" i="36"/>
  <c r="H2386" i="36"/>
  <c r="I2385" i="36"/>
  <c r="H2385" i="36"/>
  <c r="I2384" i="36"/>
  <c r="H2384" i="36"/>
  <c r="I2383" i="36"/>
  <c r="H2383" i="36"/>
  <c r="I2382" i="36"/>
  <c r="H2382" i="36"/>
  <c r="I2381" i="36"/>
  <c r="H2381" i="36"/>
  <c r="I2380" i="36"/>
  <c r="H2380" i="36"/>
  <c r="I2379" i="36"/>
  <c r="H2379" i="36"/>
  <c r="I2378" i="36"/>
  <c r="H2378" i="36"/>
  <c r="I2377" i="36"/>
  <c r="H2377" i="36"/>
  <c r="I2376" i="36"/>
  <c r="H2376" i="36"/>
  <c r="I2375" i="36"/>
  <c r="H2375" i="36"/>
  <c r="I2374" i="36"/>
  <c r="H2374" i="36"/>
  <c r="I2373" i="36"/>
  <c r="H2373" i="36"/>
  <c r="I2372" i="36"/>
  <c r="H2372" i="36"/>
  <c r="I2371" i="36"/>
  <c r="H2371" i="36"/>
  <c r="I2370" i="36"/>
  <c r="H2370" i="36"/>
  <c r="I2369" i="36"/>
  <c r="H2369" i="36"/>
  <c r="I2368" i="36"/>
  <c r="H2368" i="36"/>
  <c r="I2367" i="36"/>
  <c r="H2367" i="36"/>
  <c r="I2366" i="36"/>
  <c r="H2366" i="36"/>
  <c r="I2365" i="36"/>
  <c r="H2365" i="36"/>
  <c r="I2364" i="36"/>
  <c r="H2364" i="36"/>
  <c r="I2363" i="36"/>
  <c r="H2363" i="36"/>
  <c r="I2362" i="36"/>
  <c r="H2362" i="36"/>
  <c r="I2361" i="36"/>
  <c r="H2361" i="36"/>
  <c r="I2360" i="36"/>
  <c r="H2360" i="36"/>
  <c r="I2359" i="36"/>
  <c r="H2359" i="36"/>
  <c r="I2358" i="36"/>
  <c r="H2358" i="36"/>
  <c r="I2357" i="36"/>
  <c r="H2357" i="36"/>
  <c r="I2356" i="36"/>
  <c r="H2356" i="36"/>
  <c r="I2355" i="36"/>
  <c r="H2355" i="36"/>
  <c r="I2354" i="36"/>
  <c r="H2354" i="36"/>
  <c r="I2353" i="36"/>
  <c r="H2353" i="36"/>
  <c r="I2352" i="36"/>
  <c r="H2352" i="36"/>
  <c r="I2351" i="36"/>
  <c r="H2351" i="36"/>
  <c r="I2350" i="36"/>
  <c r="H2350" i="36"/>
  <c r="I2349" i="36"/>
  <c r="H2349" i="36"/>
  <c r="I2348" i="36"/>
  <c r="H2348" i="36"/>
  <c r="I2347" i="36"/>
  <c r="H2347" i="36"/>
  <c r="I2346" i="36"/>
  <c r="H2346" i="36"/>
  <c r="I2345" i="36"/>
  <c r="H2345" i="36"/>
  <c r="I2344" i="36"/>
  <c r="H2344" i="36"/>
  <c r="I2343" i="36"/>
  <c r="H2343" i="36"/>
  <c r="I2342" i="36"/>
  <c r="H2342" i="36"/>
  <c r="I2341" i="36"/>
  <c r="H2341" i="36"/>
  <c r="I2340" i="36"/>
  <c r="H2340" i="36"/>
  <c r="I2339" i="36"/>
  <c r="H2339" i="36"/>
  <c r="I2338" i="36"/>
  <c r="H2338" i="36"/>
  <c r="I2337" i="36"/>
  <c r="H2337" i="36"/>
  <c r="I2336" i="36"/>
  <c r="H2336" i="36"/>
  <c r="I2335" i="36"/>
  <c r="H2335" i="36"/>
  <c r="I2334" i="36"/>
  <c r="H2334" i="36"/>
  <c r="I2333" i="36"/>
  <c r="H2333" i="36"/>
  <c r="I2332" i="36"/>
  <c r="H2332" i="36"/>
  <c r="I2331" i="36"/>
  <c r="H2331" i="36"/>
  <c r="I2330" i="36"/>
  <c r="H2330" i="36"/>
  <c r="I2329" i="36"/>
  <c r="H2329" i="36"/>
  <c r="I2328" i="36"/>
  <c r="H2328" i="36"/>
  <c r="I2327" i="36"/>
  <c r="H2327" i="36"/>
  <c r="I2326" i="36"/>
  <c r="H2326" i="36"/>
  <c r="I2325" i="36"/>
  <c r="H2325" i="36"/>
  <c r="I2324" i="36"/>
  <c r="H2324" i="36"/>
  <c r="I2323" i="36"/>
  <c r="H2323" i="36"/>
  <c r="I2322" i="36"/>
  <c r="H2322" i="36"/>
  <c r="I2321" i="36"/>
  <c r="H2321" i="36"/>
  <c r="I2320" i="36"/>
  <c r="H2320" i="36"/>
  <c r="I2319" i="36"/>
  <c r="H2319" i="36"/>
  <c r="I2318" i="36"/>
  <c r="H2318" i="36"/>
  <c r="I2317" i="36"/>
  <c r="H2317" i="36"/>
  <c r="I2316" i="36"/>
  <c r="H2316" i="36"/>
  <c r="I2315" i="36"/>
  <c r="H2315" i="36"/>
  <c r="I2314" i="36"/>
  <c r="H2314" i="36"/>
  <c r="I2313" i="36"/>
  <c r="H2313" i="36"/>
  <c r="I2312" i="36"/>
  <c r="H2312" i="36"/>
  <c r="I2311" i="36"/>
  <c r="H2311" i="36"/>
  <c r="I2310" i="36"/>
  <c r="H2310" i="36"/>
  <c r="I2309" i="36"/>
  <c r="H2309" i="36"/>
  <c r="I2308" i="36"/>
  <c r="H2308" i="36"/>
  <c r="I2307" i="36"/>
  <c r="H2307" i="36"/>
  <c r="I2306" i="36"/>
  <c r="H2306" i="36"/>
  <c r="I2305" i="36"/>
  <c r="H2305" i="36"/>
  <c r="I2304" i="36"/>
  <c r="H2304" i="36"/>
  <c r="I2303" i="36"/>
  <c r="H2303" i="36"/>
  <c r="I2302" i="36"/>
  <c r="H2302" i="36"/>
  <c r="I2301" i="36"/>
  <c r="H2301" i="36"/>
  <c r="I2300" i="36"/>
  <c r="H2300" i="36"/>
  <c r="I2299" i="36"/>
  <c r="H2299" i="36"/>
  <c r="I2298" i="36"/>
  <c r="H2298" i="36"/>
  <c r="I2297" i="36"/>
  <c r="H2297" i="36"/>
  <c r="I2296" i="36"/>
  <c r="H2296" i="36"/>
  <c r="I2295" i="36"/>
  <c r="H2295" i="36"/>
  <c r="I2294" i="36"/>
  <c r="H2294" i="36"/>
  <c r="I2293" i="36"/>
  <c r="H2293" i="36"/>
  <c r="I2292" i="36"/>
  <c r="H2292" i="36"/>
  <c r="I2291" i="36"/>
  <c r="H2291" i="36"/>
  <c r="I2290" i="36"/>
  <c r="H2290" i="36"/>
  <c r="I2289" i="36"/>
  <c r="H2289" i="36"/>
  <c r="I2288" i="36"/>
  <c r="H2288" i="36"/>
  <c r="I2287" i="36"/>
  <c r="H2287" i="36"/>
  <c r="I2286" i="36"/>
  <c r="H2286" i="36"/>
  <c r="I2285" i="36"/>
  <c r="H2285" i="36"/>
  <c r="I2284" i="36"/>
  <c r="H2284" i="36"/>
  <c r="I2283" i="36"/>
  <c r="H2283" i="36"/>
  <c r="I2282" i="36"/>
  <c r="H2282" i="36"/>
  <c r="I2281" i="36"/>
  <c r="H2281" i="36"/>
  <c r="I2280" i="36"/>
  <c r="H2280" i="36"/>
  <c r="I2279" i="36"/>
  <c r="H2279" i="36"/>
  <c r="I2278" i="36"/>
  <c r="H2278" i="36"/>
  <c r="I2277" i="36"/>
  <c r="H2277" i="36"/>
  <c r="I2276" i="36"/>
  <c r="H2276" i="36"/>
  <c r="I2275" i="36"/>
  <c r="H2275" i="36"/>
  <c r="I2274" i="36"/>
  <c r="H2274" i="36"/>
  <c r="I2273" i="36"/>
  <c r="H2273" i="36"/>
  <c r="I2272" i="36"/>
  <c r="H2272" i="36"/>
  <c r="I2271" i="36"/>
  <c r="H2271" i="36"/>
  <c r="I2270" i="36"/>
  <c r="H2270" i="36"/>
  <c r="I2269" i="36"/>
  <c r="H2269" i="36"/>
  <c r="I2268" i="36"/>
  <c r="H2268" i="36"/>
  <c r="I2267" i="36"/>
  <c r="H2267" i="36"/>
  <c r="I2266" i="36"/>
  <c r="H2266" i="36"/>
  <c r="I2265" i="36"/>
  <c r="H2265" i="36"/>
  <c r="I2264" i="36"/>
  <c r="H2264" i="36"/>
  <c r="I2263" i="36"/>
  <c r="H2263" i="36"/>
  <c r="I2262" i="36"/>
  <c r="H2262" i="36"/>
  <c r="I2261" i="36"/>
  <c r="H2261" i="36"/>
  <c r="I2260" i="36"/>
  <c r="H2260" i="36"/>
  <c r="I2259" i="36"/>
  <c r="H2259" i="36"/>
  <c r="I2258" i="36"/>
  <c r="H2258" i="36"/>
  <c r="I2257" i="36"/>
  <c r="H2257" i="36"/>
  <c r="I2256" i="36"/>
  <c r="H2256" i="36"/>
  <c r="I2255" i="36"/>
  <c r="H2255" i="36"/>
  <c r="I2254" i="36"/>
  <c r="H2254" i="36"/>
  <c r="I2253" i="36"/>
  <c r="H2253" i="36"/>
  <c r="I2252" i="36"/>
  <c r="H2252" i="36"/>
  <c r="I2251" i="36"/>
  <c r="H2251" i="36"/>
  <c r="I2250" i="36"/>
  <c r="H2250" i="36"/>
  <c r="I2249" i="36"/>
  <c r="H2249" i="36"/>
  <c r="I2248" i="36"/>
  <c r="H2248" i="36"/>
  <c r="I2247" i="36"/>
  <c r="H2247" i="36"/>
  <c r="I2246" i="36"/>
  <c r="H2246" i="36"/>
  <c r="I2245" i="36"/>
  <c r="H2245" i="36"/>
  <c r="I2244" i="36"/>
  <c r="H2244" i="36"/>
  <c r="I2243" i="36"/>
  <c r="H2243" i="36"/>
  <c r="I2242" i="36"/>
  <c r="H2242" i="36"/>
  <c r="I2241" i="36"/>
  <c r="H2241" i="36"/>
  <c r="I2240" i="36"/>
  <c r="H2240" i="36"/>
  <c r="I2239" i="36"/>
  <c r="H2239" i="36"/>
  <c r="I2238" i="36"/>
  <c r="H2238" i="36"/>
  <c r="I2237" i="36"/>
  <c r="H2237" i="36"/>
  <c r="I2236" i="36"/>
  <c r="H2236" i="36"/>
  <c r="I2235" i="36"/>
  <c r="H2235" i="36"/>
  <c r="I2234" i="36"/>
  <c r="H2234" i="36"/>
  <c r="I2233" i="36"/>
  <c r="H2233" i="36"/>
  <c r="I2232" i="36"/>
  <c r="H2232" i="36"/>
  <c r="I2231" i="36"/>
  <c r="H2231" i="36"/>
  <c r="I2230" i="36"/>
  <c r="H2230" i="36"/>
  <c r="I2229" i="36"/>
  <c r="H2229" i="36"/>
  <c r="I2228" i="36"/>
  <c r="H2228" i="36"/>
  <c r="I2227" i="36"/>
  <c r="H2227" i="36"/>
  <c r="I2226" i="36"/>
  <c r="H2226" i="36"/>
  <c r="I2225" i="36"/>
  <c r="H2225" i="36"/>
  <c r="I2224" i="36"/>
  <c r="H2224" i="36"/>
  <c r="I2223" i="36"/>
  <c r="H2223" i="36"/>
  <c r="I2222" i="36"/>
  <c r="H2222" i="36"/>
  <c r="I2221" i="36"/>
  <c r="H2221" i="36"/>
  <c r="I2220" i="36"/>
  <c r="H2220" i="36"/>
  <c r="I2219" i="36"/>
  <c r="H2219" i="36"/>
  <c r="I2218" i="36"/>
  <c r="H2218" i="36"/>
  <c r="I2217" i="36"/>
  <c r="H2217" i="36"/>
  <c r="I2216" i="36"/>
  <c r="H2216" i="36"/>
  <c r="I2215" i="36"/>
  <c r="H2215" i="36"/>
  <c r="I2214" i="36"/>
  <c r="H2214" i="36"/>
  <c r="I2213" i="36"/>
  <c r="H2213" i="36"/>
  <c r="I2212" i="36"/>
  <c r="H2212" i="36"/>
  <c r="I2211" i="36"/>
  <c r="H2211" i="36"/>
  <c r="I2210" i="36"/>
  <c r="H2210" i="36"/>
  <c r="I2209" i="36"/>
  <c r="H2209" i="36"/>
  <c r="I2208" i="36"/>
  <c r="H2208" i="36"/>
  <c r="I2207" i="36"/>
  <c r="H2207" i="36"/>
  <c r="I2206" i="36"/>
  <c r="H2206" i="36"/>
  <c r="I2205" i="36"/>
  <c r="H2205" i="36"/>
  <c r="I2204" i="36"/>
  <c r="H2204" i="36"/>
  <c r="I2203" i="36"/>
  <c r="H2203" i="36"/>
  <c r="I2202" i="36"/>
  <c r="H2202" i="36"/>
  <c r="I2201" i="36"/>
  <c r="H2201" i="36"/>
  <c r="I2200" i="36"/>
  <c r="H2200" i="36"/>
  <c r="I2199" i="36"/>
  <c r="H2199" i="36"/>
  <c r="I2198" i="36"/>
  <c r="H2198" i="36"/>
  <c r="I2197" i="36"/>
  <c r="H2197" i="36"/>
  <c r="I2196" i="36"/>
  <c r="H2196" i="36"/>
  <c r="I2195" i="36"/>
  <c r="H2195" i="36"/>
  <c r="I2194" i="36"/>
  <c r="H2194" i="36"/>
  <c r="I2193" i="36"/>
  <c r="H2193" i="36"/>
  <c r="I2192" i="36"/>
  <c r="H2192" i="36"/>
  <c r="I2191" i="36"/>
  <c r="H2191" i="36"/>
  <c r="I2190" i="36"/>
  <c r="H2190" i="36"/>
  <c r="I2189" i="36"/>
  <c r="H2189" i="36"/>
  <c r="I2188" i="36"/>
  <c r="H2188" i="36"/>
  <c r="I2187" i="36"/>
  <c r="H2187" i="36"/>
  <c r="I2186" i="36"/>
  <c r="H2186" i="36"/>
  <c r="I2185" i="36"/>
  <c r="H2185" i="36"/>
  <c r="I2184" i="36"/>
  <c r="H2184" i="36"/>
  <c r="I2183" i="36"/>
  <c r="H2183" i="36"/>
  <c r="I2182" i="36"/>
  <c r="H2182" i="36"/>
  <c r="I2181" i="36"/>
  <c r="H2181" i="36"/>
  <c r="I2180" i="36"/>
  <c r="H2180" i="36"/>
  <c r="I2179" i="36"/>
  <c r="H2179" i="36"/>
  <c r="I2178" i="36"/>
  <c r="H2178" i="36"/>
  <c r="I2177" i="36"/>
  <c r="H2177" i="36"/>
  <c r="I2176" i="36"/>
  <c r="H2176" i="36"/>
  <c r="I2175" i="36"/>
  <c r="H2175" i="36"/>
  <c r="I2174" i="36"/>
  <c r="H2174" i="36"/>
  <c r="I2173" i="36"/>
  <c r="H2173" i="36"/>
  <c r="I2172" i="36"/>
  <c r="H2172" i="36"/>
  <c r="I2171" i="36"/>
  <c r="H2171" i="36"/>
  <c r="I2170" i="36"/>
  <c r="H2170" i="36"/>
  <c r="I2169" i="36"/>
  <c r="H2169" i="36"/>
  <c r="I2168" i="36"/>
  <c r="H2168" i="36"/>
  <c r="I2167" i="36"/>
  <c r="H2167" i="36"/>
  <c r="I2166" i="36"/>
  <c r="H2166" i="36"/>
  <c r="I2165" i="36"/>
  <c r="H2165" i="36"/>
  <c r="I2164" i="36"/>
  <c r="H2164" i="36"/>
  <c r="I2163" i="36"/>
  <c r="H2163" i="36"/>
  <c r="I2162" i="36"/>
  <c r="H2162" i="36"/>
  <c r="I2161" i="36"/>
  <c r="H2161" i="36"/>
  <c r="I2160" i="36"/>
  <c r="H2160" i="36"/>
  <c r="I2159" i="36"/>
  <c r="H2159" i="36"/>
  <c r="I2158" i="36"/>
  <c r="H2158" i="36"/>
  <c r="I2157" i="36"/>
  <c r="H2157" i="36"/>
  <c r="I2156" i="36"/>
  <c r="H2156" i="36"/>
  <c r="I2155" i="36"/>
  <c r="H2155" i="36"/>
  <c r="I2154" i="36"/>
  <c r="H2154" i="36"/>
  <c r="I2153" i="36"/>
  <c r="H2153" i="36"/>
  <c r="I2152" i="36"/>
  <c r="H2152" i="36"/>
  <c r="I2151" i="36"/>
  <c r="H2151" i="36"/>
  <c r="I2150" i="36"/>
  <c r="H2150" i="36"/>
  <c r="I2149" i="36"/>
  <c r="H2149" i="36"/>
  <c r="I2148" i="36"/>
  <c r="H2148" i="36"/>
  <c r="I2147" i="36"/>
  <c r="H2147" i="36"/>
  <c r="I2146" i="36"/>
  <c r="H2146" i="36"/>
  <c r="I2145" i="36"/>
  <c r="H2145" i="36"/>
  <c r="I2144" i="36"/>
  <c r="H2144" i="36"/>
  <c r="I2143" i="36"/>
  <c r="H2143" i="36"/>
  <c r="I2142" i="36"/>
  <c r="H2142" i="36"/>
  <c r="I2141" i="36"/>
  <c r="H2141" i="36"/>
  <c r="I2140" i="36"/>
  <c r="H2140" i="36"/>
  <c r="I2139" i="36"/>
  <c r="H2139" i="36"/>
  <c r="I2138" i="36"/>
  <c r="H2138" i="36"/>
  <c r="I2137" i="36"/>
  <c r="H2137" i="36"/>
  <c r="I2136" i="36"/>
  <c r="H2136" i="36"/>
  <c r="I2135" i="36"/>
  <c r="H2135" i="36"/>
  <c r="I2134" i="36"/>
  <c r="H2134" i="36"/>
  <c r="I2133" i="36"/>
  <c r="H2133" i="36"/>
  <c r="I2132" i="36"/>
  <c r="H2132" i="36"/>
  <c r="I2131" i="36"/>
  <c r="H2131" i="36"/>
  <c r="I2130" i="36"/>
  <c r="H2130" i="36"/>
  <c r="I2129" i="36"/>
  <c r="H2129" i="36"/>
  <c r="I2128" i="36"/>
  <c r="H2128" i="36"/>
  <c r="I2127" i="36"/>
  <c r="H2127" i="36"/>
  <c r="I2126" i="36"/>
  <c r="H2126" i="36"/>
  <c r="I2125" i="36"/>
  <c r="H2125" i="36"/>
  <c r="I2124" i="36"/>
  <c r="H2124" i="36"/>
  <c r="I2123" i="36"/>
  <c r="H2123" i="36"/>
  <c r="I2122" i="36"/>
  <c r="H2122" i="36"/>
  <c r="I2121" i="36"/>
  <c r="H2121" i="36"/>
  <c r="I2120" i="36"/>
  <c r="H2120" i="36"/>
  <c r="I2119" i="36"/>
  <c r="H2119" i="36"/>
  <c r="I2118" i="36"/>
  <c r="H2118" i="36"/>
  <c r="I2117" i="36"/>
  <c r="H2117" i="36"/>
  <c r="I2116" i="36"/>
  <c r="H2116" i="36"/>
  <c r="I2115" i="36"/>
  <c r="H2115" i="36"/>
  <c r="I2114" i="36"/>
  <c r="H2114" i="36"/>
  <c r="I2113" i="36"/>
  <c r="H2113" i="36"/>
  <c r="I2112" i="36"/>
  <c r="H2112" i="36"/>
  <c r="I2111" i="36"/>
  <c r="H2111" i="36"/>
  <c r="I2110" i="36"/>
  <c r="H2110" i="36"/>
  <c r="I2109" i="36"/>
  <c r="H2109" i="36"/>
  <c r="I2108" i="36"/>
  <c r="H2108" i="36"/>
  <c r="I2107" i="36"/>
  <c r="H2107" i="36"/>
  <c r="I2106" i="36"/>
  <c r="H2106" i="36"/>
  <c r="I2105" i="36"/>
  <c r="H2105" i="36"/>
  <c r="I2104" i="36"/>
  <c r="H2104" i="36"/>
  <c r="I2103" i="36"/>
  <c r="H2103" i="36"/>
  <c r="I2102" i="36"/>
  <c r="H2102" i="36"/>
  <c r="I2101" i="36"/>
  <c r="H2101" i="36"/>
  <c r="I2100" i="36"/>
  <c r="H2100" i="36"/>
  <c r="I2099" i="36"/>
  <c r="H2099" i="36"/>
  <c r="I2098" i="36"/>
  <c r="H2098" i="36"/>
  <c r="I2097" i="36"/>
  <c r="H2097" i="36"/>
  <c r="I2096" i="36"/>
  <c r="H2096" i="36"/>
  <c r="I2095" i="36"/>
  <c r="H2095" i="36"/>
  <c r="I2094" i="36"/>
  <c r="H2094" i="36"/>
  <c r="I2093" i="36"/>
  <c r="H2093" i="36"/>
  <c r="I2092" i="36"/>
  <c r="H2092" i="36"/>
  <c r="I2091" i="36"/>
  <c r="H2091" i="36"/>
  <c r="I2090" i="36"/>
  <c r="H2090" i="36"/>
  <c r="I2089" i="36"/>
  <c r="H2089" i="36"/>
  <c r="I2088" i="36"/>
  <c r="H2088" i="36"/>
  <c r="I2087" i="36"/>
  <c r="H2087" i="36"/>
  <c r="I2086" i="36"/>
  <c r="H2086" i="36"/>
  <c r="I2085" i="36"/>
  <c r="H2085" i="36"/>
  <c r="I2084" i="36"/>
  <c r="H2084" i="36"/>
  <c r="I2083" i="36"/>
  <c r="H2083" i="36"/>
  <c r="I2082" i="36"/>
  <c r="H2082" i="36"/>
  <c r="I2081" i="36"/>
  <c r="H2081" i="36"/>
  <c r="I2080" i="36"/>
  <c r="H2080" i="36"/>
  <c r="I2079" i="36"/>
  <c r="H2079" i="36"/>
  <c r="I2078" i="36"/>
  <c r="H2078" i="36"/>
  <c r="I2077" i="36"/>
  <c r="H2077" i="36"/>
  <c r="I2076" i="36"/>
  <c r="H2076" i="36"/>
  <c r="I2075" i="36"/>
  <c r="H2075" i="36"/>
  <c r="I2074" i="36"/>
  <c r="H2074" i="36"/>
  <c r="I2073" i="36"/>
  <c r="H2073" i="36"/>
  <c r="I2072" i="36"/>
  <c r="H2072" i="36"/>
  <c r="I2071" i="36"/>
  <c r="H2071" i="36"/>
  <c r="I2070" i="36"/>
  <c r="H2070" i="36"/>
  <c r="I2069" i="36"/>
  <c r="H2069" i="36"/>
  <c r="I2068" i="36"/>
  <c r="H2068" i="36"/>
  <c r="I2067" i="36"/>
  <c r="H2067" i="36"/>
  <c r="I2066" i="36"/>
  <c r="H2066" i="36"/>
  <c r="I2065" i="36"/>
  <c r="H2065" i="36"/>
  <c r="I2064" i="36"/>
  <c r="H2064" i="36"/>
  <c r="I2063" i="36"/>
  <c r="H2063" i="36"/>
  <c r="I2062" i="36"/>
  <c r="H2062" i="36"/>
  <c r="I2061" i="36"/>
  <c r="H2061" i="36"/>
  <c r="I2060" i="36"/>
  <c r="H2060" i="36"/>
  <c r="I2059" i="36"/>
  <c r="H2059" i="36"/>
  <c r="I2058" i="36"/>
  <c r="H2058" i="36"/>
  <c r="I2057" i="36"/>
  <c r="H2057" i="36"/>
  <c r="I2056" i="36"/>
  <c r="H2056" i="36"/>
  <c r="I2055" i="36"/>
  <c r="H2055" i="36"/>
  <c r="I2054" i="36"/>
  <c r="H2054" i="36"/>
  <c r="I2053" i="36"/>
  <c r="H2053" i="36"/>
  <c r="I2052" i="36"/>
  <c r="H2052" i="36"/>
  <c r="I2051" i="36"/>
  <c r="H2051" i="36"/>
  <c r="I2050" i="36"/>
  <c r="H2050" i="36"/>
  <c r="I2049" i="36"/>
  <c r="H2049" i="36"/>
  <c r="I2048" i="36"/>
  <c r="H2048" i="36"/>
  <c r="I2047" i="36"/>
  <c r="H2047" i="36"/>
  <c r="I2046" i="36"/>
  <c r="H2046" i="36"/>
  <c r="I2045" i="36"/>
  <c r="H2045" i="36"/>
  <c r="I2044" i="36"/>
  <c r="H2044" i="36"/>
  <c r="I2043" i="36"/>
  <c r="H2043" i="36"/>
  <c r="I2042" i="36"/>
  <c r="H2042" i="36"/>
  <c r="I2041" i="36"/>
  <c r="H2041" i="36"/>
  <c r="I2040" i="36"/>
  <c r="H2040" i="36"/>
  <c r="I2039" i="36"/>
  <c r="H2039" i="36"/>
  <c r="I2038" i="36"/>
  <c r="H2038" i="36"/>
  <c r="I2037" i="36"/>
  <c r="H2037" i="36"/>
  <c r="I2036" i="36"/>
  <c r="H2036" i="36"/>
  <c r="I2035" i="36"/>
  <c r="H2035" i="36"/>
  <c r="I2034" i="36"/>
  <c r="H2034" i="36"/>
  <c r="I2033" i="36"/>
  <c r="H2033" i="36"/>
  <c r="I2032" i="36"/>
  <c r="H2032" i="36"/>
  <c r="I2031" i="36"/>
  <c r="H2031" i="36"/>
  <c r="I2030" i="36"/>
  <c r="H2030" i="36"/>
  <c r="I2029" i="36"/>
  <c r="H2029" i="36"/>
  <c r="I2028" i="36"/>
  <c r="H2028" i="36"/>
  <c r="I2027" i="36"/>
  <c r="H2027" i="36"/>
  <c r="I2026" i="36"/>
  <c r="H2026" i="36"/>
  <c r="I2025" i="36"/>
  <c r="H2025" i="36"/>
  <c r="I2024" i="36"/>
  <c r="H2024" i="36"/>
  <c r="I2023" i="36"/>
  <c r="H2023" i="36"/>
  <c r="I2022" i="36"/>
  <c r="H2022" i="36"/>
  <c r="I2021" i="36"/>
  <c r="H2021" i="36"/>
  <c r="I2020" i="36"/>
  <c r="H2020" i="36"/>
  <c r="I2019" i="36"/>
  <c r="H2019" i="36"/>
  <c r="I2018" i="36"/>
  <c r="H2018" i="36"/>
  <c r="I2017" i="36"/>
  <c r="H2017" i="36"/>
  <c r="I2016" i="36"/>
  <c r="H2016" i="36"/>
  <c r="I2015" i="36"/>
  <c r="H2015" i="36"/>
  <c r="I2014" i="36"/>
  <c r="H2014" i="36"/>
  <c r="I2013" i="36"/>
  <c r="H2013" i="36"/>
  <c r="I2012" i="36"/>
  <c r="H2012" i="36"/>
  <c r="I2011" i="36"/>
  <c r="H2011" i="36"/>
  <c r="I2010" i="36"/>
  <c r="H2010" i="36"/>
  <c r="I2009" i="36"/>
  <c r="H2009" i="36"/>
  <c r="I2008" i="36"/>
  <c r="H2008" i="36"/>
  <c r="I2007" i="36"/>
  <c r="H2007" i="36"/>
  <c r="I2006" i="36"/>
  <c r="H2006" i="36"/>
  <c r="I2005" i="36"/>
  <c r="H2005" i="36"/>
  <c r="I2004" i="36"/>
  <c r="H2004" i="36"/>
  <c r="I2003" i="36"/>
  <c r="H2003" i="36"/>
  <c r="I2002" i="36"/>
  <c r="H2002" i="36"/>
  <c r="I2001" i="36"/>
  <c r="H2001" i="36"/>
  <c r="I2000" i="36"/>
  <c r="H2000" i="36"/>
  <c r="I1999" i="36"/>
  <c r="H1999" i="36"/>
  <c r="I1998" i="36"/>
  <c r="H1998" i="36"/>
  <c r="I1997" i="36"/>
  <c r="H1997" i="36"/>
  <c r="I1996" i="36"/>
  <c r="H1996" i="36"/>
  <c r="I1995" i="36"/>
  <c r="H1995" i="36"/>
  <c r="I1994" i="36"/>
  <c r="H1994" i="36"/>
  <c r="I1993" i="36"/>
  <c r="H1993" i="36"/>
  <c r="I1992" i="36"/>
  <c r="H1992" i="36"/>
  <c r="I1991" i="36"/>
  <c r="H1991" i="36"/>
  <c r="I1990" i="36"/>
  <c r="H1990" i="36"/>
  <c r="I1989" i="36"/>
  <c r="H1989" i="36"/>
  <c r="I1988" i="36"/>
  <c r="H1988" i="36"/>
  <c r="I1987" i="36"/>
  <c r="H1987" i="36"/>
  <c r="I1986" i="36"/>
  <c r="H1986" i="36"/>
  <c r="I1985" i="36"/>
  <c r="H1985" i="36"/>
  <c r="I1984" i="36"/>
  <c r="H1984" i="36"/>
  <c r="I1983" i="36"/>
  <c r="H1983" i="36"/>
  <c r="I1982" i="36"/>
  <c r="H1982" i="36"/>
  <c r="I1981" i="36"/>
  <c r="H1981" i="36"/>
  <c r="I1980" i="36"/>
  <c r="H1980" i="36"/>
  <c r="I1979" i="36"/>
  <c r="H1979" i="36"/>
  <c r="I1978" i="36"/>
  <c r="H1978" i="36"/>
  <c r="I1977" i="36"/>
  <c r="H1977" i="36"/>
  <c r="I1976" i="36"/>
  <c r="H1976" i="36"/>
  <c r="I1975" i="36"/>
  <c r="H1975" i="36"/>
  <c r="I1974" i="36"/>
  <c r="H1974" i="36"/>
  <c r="I1973" i="36"/>
  <c r="H1973" i="36"/>
  <c r="I1972" i="36"/>
  <c r="H1972" i="36"/>
  <c r="I1971" i="36"/>
  <c r="H1971" i="36"/>
  <c r="I1970" i="36"/>
  <c r="H1970" i="36"/>
  <c r="I1969" i="36"/>
  <c r="H1969" i="36"/>
  <c r="I1968" i="36"/>
  <c r="H1968" i="36"/>
  <c r="I1967" i="36"/>
  <c r="H1967" i="36"/>
  <c r="I1966" i="36"/>
  <c r="H1966" i="36"/>
  <c r="I1965" i="36"/>
  <c r="H1965" i="36"/>
  <c r="I1964" i="36"/>
  <c r="H1964" i="36"/>
  <c r="I1963" i="36"/>
  <c r="H1963" i="36"/>
  <c r="I1962" i="36"/>
  <c r="H1962" i="36"/>
  <c r="I1961" i="36"/>
  <c r="H1961" i="36"/>
  <c r="I1960" i="36"/>
  <c r="H1960" i="36"/>
  <c r="I1959" i="36"/>
  <c r="H1959" i="36"/>
  <c r="I1958" i="36"/>
  <c r="H1958" i="36"/>
  <c r="I1957" i="36"/>
  <c r="H1957" i="36"/>
  <c r="I1956" i="36"/>
  <c r="H1956" i="36"/>
  <c r="I1955" i="36"/>
  <c r="H1955" i="36"/>
  <c r="I1954" i="36"/>
  <c r="H1954" i="36"/>
  <c r="I1953" i="36"/>
  <c r="H1953" i="36"/>
  <c r="I1952" i="36"/>
  <c r="H1952" i="36"/>
  <c r="I1951" i="36"/>
  <c r="H1951" i="36"/>
  <c r="I1950" i="36"/>
  <c r="H1950" i="36"/>
  <c r="I1949" i="36"/>
  <c r="H1949" i="36"/>
  <c r="I1948" i="36"/>
  <c r="H1948" i="36"/>
  <c r="I1947" i="36"/>
  <c r="H1947" i="36"/>
  <c r="I1946" i="36"/>
  <c r="H1946" i="36"/>
  <c r="I1945" i="36"/>
  <c r="H1945" i="36"/>
  <c r="I1944" i="36"/>
  <c r="H1944" i="36"/>
  <c r="I1943" i="36"/>
  <c r="H1943" i="36"/>
  <c r="I1942" i="36"/>
  <c r="H1942" i="36"/>
  <c r="I1941" i="36"/>
  <c r="H1941" i="36"/>
  <c r="I1940" i="36"/>
  <c r="H1940" i="36"/>
  <c r="I1939" i="36"/>
  <c r="H1939" i="36"/>
  <c r="I1938" i="36"/>
  <c r="H1938" i="36"/>
  <c r="I1937" i="36"/>
  <c r="H1937" i="36"/>
  <c r="I1936" i="36"/>
  <c r="H1936" i="36"/>
  <c r="I1935" i="36"/>
  <c r="H1935" i="36"/>
  <c r="I1934" i="36"/>
  <c r="H1934" i="36"/>
  <c r="I1933" i="36"/>
  <c r="H1933" i="36"/>
  <c r="I1932" i="36"/>
  <c r="H1932" i="36"/>
  <c r="I1931" i="36"/>
  <c r="H1931" i="36"/>
  <c r="I1930" i="36"/>
  <c r="H1930" i="36"/>
  <c r="I1929" i="36"/>
  <c r="H1929" i="36"/>
  <c r="I1928" i="36"/>
  <c r="H1928" i="36"/>
  <c r="I1927" i="36"/>
  <c r="H1927" i="36"/>
  <c r="I1926" i="36"/>
  <c r="H1926" i="36"/>
  <c r="I1925" i="36"/>
  <c r="H1925" i="36"/>
  <c r="I1924" i="36"/>
  <c r="H1924" i="36"/>
  <c r="I1923" i="36"/>
  <c r="H1923" i="36"/>
  <c r="I1922" i="36"/>
  <c r="H1922" i="36"/>
  <c r="I1921" i="36"/>
  <c r="H1921" i="36"/>
  <c r="I1920" i="36"/>
  <c r="H1920" i="36"/>
  <c r="I1919" i="36"/>
  <c r="H1919" i="36"/>
  <c r="I1918" i="36"/>
  <c r="H1918" i="36"/>
  <c r="I1917" i="36"/>
  <c r="H1917" i="36"/>
  <c r="I1916" i="36"/>
  <c r="H1916" i="36"/>
  <c r="I1915" i="36"/>
  <c r="H1915" i="36"/>
  <c r="I1914" i="36"/>
  <c r="H1914" i="36"/>
  <c r="I1913" i="36"/>
  <c r="H1913" i="36"/>
  <c r="I1912" i="36"/>
  <c r="H1912" i="36"/>
  <c r="I1911" i="36"/>
  <c r="H1911" i="36"/>
  <c r="I1910" i="36"/>
  <c r="H1910" i="36"/>
  <c r="I1909" i="36"/>
  <c r="H1909" i="36"/>
  <c r="I1908" i="36"/>
  <c r="H1908" i="36"/>
  <c r="I1907" i="36"/>
  <c r="H1907" i="36"/>
  <c r="I1906" i="36"/>
  <c r="H1906" i="36"/>
  <c r="I1905" i="36"/>
  <c r="H1905" i="36"/>
  <c r="I1904" i="36"/>
  <c r="H1904" i="36"/>
  <c r="I1903" i="36"/>
  <c r="H1903" i="36"/>
  <c r="I1902" i="36"/>
  <c r="H1902" i="36"/>
  <c r="I1901" i="36"/>
  <c r="H1901" i="36"/>
  <c r="I1900" i="36"/>
  <c r="H1900" i="36"/>
  <c r="I1899" i="36"/>
  <c r="H1899" i="36"/>
  <c r="I1898" i="36"/>
  <c r="H1898" i="36"/>
  <c r="I1897" i="36"/>
  <c r="H1897" i="36"/>
  <c r="I1896" i="36"/>
  <c r="H1896" i="36"/>
  <c r="I1895" i="36"/>
  <c r="H1895" i="36"/>
  <c r="I1894" i="36"/>
  <c r="H1894" i="36"/>
  <c r="I1893" i="36"/>
  <c r="H1893" i="36"/>
  <c r="I1892" i="36"/>
  <c r="H1892" i="36"/>
  <c r="I1891" i="36"/>
  <c r="H1891" i="36"/>
  <c r="I1890" i="36"/>
  <c r="H1890" i="36"/>
  <c r="I1889" i="36"/>
  <c r="H1889" i="36"/>
  <c r="I1888" i="36"/>
  <c r="H1888" i="36"/>
  <c r="I1887" i="36"/>
  <c r="H1887" i="36"/>
  <c r="I1886" i="36"/>
  <c r="H1886" i="36"/>
  <c r="I1885" i="36"/>
  <c r="H1885" i="36"/>
  <c r="I1884" i="36"/>
  <c r="H1884" i="36"/>
  <c r="I1883" i="36"/>
  <c r="H1883" i="36"/>
  <c r="I1882" i="36"/>
  <c r="H1882" i="36"/>
  <c r="I1881" i="36"/>
  <c r="H1881" i="36"/>
  <c r="I1880" i="36"/>
  <c r="H1880" i="36"/>
  <c r="I1879" i="36"/>
  <c r="H1879" i="36"/>
  <c r="I1878" i="36"/>
  <c r="H1878" i="36"/>
  <c r="I1877" i="36"/>
  <c r="H1877" i="36"/>
  <c r="I1876" i="36"/>
  <c r="H1876" i="36"/>
  <c r="I1875" i="36"/>
  <c r="H1875" i="36"/>
  <c r="I1874" i="36"/>
  <c r="H1874" i="36"/>
  <c r="I1873" i="36"/>
  <c r="H1873" i="36"/>
  <c r="I1872" i="36"/>
  <c r="H1872" i="36"/>
  <c r="I1871" i="36"/>
  <c r="H1871" i="36"/>
  <c r="I1870" i="36"/>
  <c r="H1870" i="36"/>
  <c r="I1869" i="36"/>
  <c r="H1869" i="36"/>
  <c r="I1868" i="36"/>
  <c r="H1868" i="36"/>
  <c r="I1867" i="36"/>
  <c r="H1867" i="36"/>
  <c r="I1866" i="36"/>
  <c r="H1866" i="36"/>
  <c r="I1865" i="36"/>
  <c r="H1865" i="36"/>
  <c r="I1864" i="36"/>
  <c r="H1864" i="36"/>
  <c r="I1863" i="36"/>
  <c r="H1863" i="36"/>
  <c r="I1862" i="36"/>
  <c r="H1862" i="36"/>
  <c r="I1861" i="36"/>
  <c r="H1861" i="36"/>
  <c r="I1860" i="36"/>
  <c r="H1860" i="36"/>
  <c r="I1859" i="36"/>
  <c r="H1859" i="36"/>
  <c r="I1858" i="36"/>
  <c r="H1858" i="36"/>
  <c r="I1857" i="36"/>
  <c r="H1857" i="36"/>
  <c r="I1856" i="36"/>
  <c r="H1856" i="36"/>
  <c r="I1855" i="36"/>
  <c r="H1855" i="36"/>
  <c r="I1854" i="36"/>
  <c r="H1854" i="36"/>
  <c r="I1853" i="36"/>
  <c r="H1853" i="36"/>
  <c r="I1852" i="36"/>
  <c r="H1852" i="36"/>
  <c r="I1851" i="36"/>
  <c r="H1851" i="36"/>
  <c r="I1850" i="36"/>
  <c r="H1850" i="36"/>
  <c r="I1849" i="36"/>
  <c r="H1849" i="36"/>
  <c r="I1848" i="36"/>
  <c r="H1848" i="36"/>
  <c r="I1847" i="36"/>
  <c r="H1847" i="36"/>
  <c r="I1846" i="36"/>
  <c r="H1846" i="36"/>
  <c r="I1845" i="36"/>
  <c r="H1845" i="36"/>
  <c r="I1844" i="36"/>
  <c r="H1844" i="36"/>
  <c r="I1843" i="36"/>
  <c r="H1843" i="36"/>
  <c r="I1842" i="36"/>
  <c r="H1842" i="36"/>
  <c r="I1841" i="36"/>
  <c r="H1841" i="36"/>
  <c r="I1840" i="36"/>
  <c r="H1840" i="36"/>
  <c r="I1839" i="36"/>
  <c r="H1839" i="36"/>
  <c r="I1838" i="36"/>
  <c r="H1838" i="36"/>
  <c r="I1837" i="36"/>
  <c r="H1837" i="36"/>
  <c r="I1836" i="36"/>
  <c r="H1836" i="36"/>
  <c r="I1835" i="36"/>
  <c r="H1835" i="36"/>
  <c r="I1834" i="36"/>
  <c r="H1834" i="36"/>
  <c r="I1833" i="36"/>
  <c r="H1833" i="36"/>
  <c r="I1832" i="36"/>
  <c r="H1832" i="36"/>
  <c r="I1831" i="36"/>
  <c r="H1831" i="36"/>
  <c r="I1830" i="36"/>
  <c r="H1830" i="36"/>
  <c r="I1829" i="36"/>
  <c r="H1829" i="36"/>
  <c r="I1828" i="36"/>
  <c r="H1828" i="36"/>
  <c r="I1827" i="36"/>
  <c r="H1827" i="36"/>
  <c r="I1826" i="36"/>
  <c r="H1826" i="36"/>
  <c r="I1825" i="36"/>
  <c r="H1825" i="36"/>
  <c r="I1824" i="36"/>
  <c r="H1824" i="36"/>
  <c r="I1823" i="36"/>
  <c r="H1823" i="36"/>
  <c r="I1822" i="36"/>
  <c r="H1822" i="36"/>
  <c r="I1821" i="36"/>
  <c r="H1821" i="36"/>
  <c r="I1820" i="36"/>
  <c r="H1820" i="36"/>
  <c r="I1819" i="36"/>
  <c r="H1819" i="36"/>
  <c r="I1818" i="36"/>
  <c r="H1818" i="36"/>
  <c r="I1817" i="36"/>
  <c r="H1817" i="36"/>
  <c r="I1816" i="36"/>
  <c r="H1816" i="36"/>
  <c r="I1815" i="36"/>
  <c r="H1815" i="36"/>
  <c r="I1814" i="36"/>
  <c r="H1814" i="36"/>
  <c r="I1813" i="36"/>
  <c r="H1813" i="36"/>
  <c r="I1812" i="36"/>
  <c r="H1812" i="36"/>
  <c r="I1811" i="36"/>
  <c r="H1811" i="36"/>
  <c r="I1810" i="36"/>
  <c r="H1810" i="36"/>
  <c r="I1809" i="36"/>
  <c r="H1809" i="36"/>
  <c r="I1808" i="36"/>
  <c r="H1808" i="36"/>
  <c r="I1807" i="36"/>
  <c r="H1807" i="36"/>
  <c r="I1806" i="36"/>
  <c r="H1806" i="36"/>
  <c r="I1805" i="36"/>
  <c r="H1805" i="36"/>
  <c r="I1804" i="36"/>
  <c r="H1804" i="36"/>
  <c r="I1803" i="36"/>
  <c r="H1803" i="36"/>
  <c r="I1802" i="36"/>
  <c r="H1802" i="36"/>
  <c r="I1801" i="36"/>
  <c r="H1801" i="36"/>
  <c r="I1800" i="36"/>
  <c r="H1800" i="36"/>
  <c r="I1799" i="36"/>
  <c r="H1799" i="36"/>
  <c r="I1798" i="36"/>
  <c r="H1798" i="36"/>
  <c r="I1797" i="36"/>
  <c r="H1797" i="36"/>
  <c r="I1796" i="36"/>
  <c r="H1796" i="36"/>
  <c r="I1795" i="36"/>
  <c r="H1795" i="36"/>
  <c r="I1794" i="36"/>
  <c r="H1794" i="36"/>
  <c r="I1793" i="36"/>
  <c r="H1793" i="36"/>
  <c r="I1792" i="36"/>
  <c r="H1792" i="36"/>
  <c r="I1791" i="36"/>
  <c r="H1791" i="36"/>
  <c r="I1790" i="36"/>
  <c r="H1790" i="36"/>
  <c r="I1789" i="36"/>
  <c r="H1789" i="36"/>
  <c r="I1788" i="36"/>
  <c r="H1788" i="36"/>
  <c r="I1787" i="36"/>
  <c r="H1787" i="36"/>
  <c r="I1786" i="36"/>
  <c r="H1786" i="36"/>
  <c r="I1785" i="36"/>
  <c r="H1785" i="36"/>
  <c r="I1784" i="36"/>
  <c r="H1784" i="36"/>
  <c r="I1783" i="36"/>
  <c r="H1783" i="36"/>
  <c r="I1782" i="36"/>
  <c r="H1782" i="36"/>
  <c r="I1781" i="36"/>
  <c r="H1781" i="36"/>
  <c r="I1780" i="36"/>
  <c r="H1780" i="36"/>
  <c r="I1779" i="36"/>
  <c r="H1779" i="36"/>
  <c r="I1778" i="36"/>
  <c r="H1778" i="36"/>
  <c r="I1777" i="36"/>
  <c r="H1777" i="36"/>
  <c r="I1776" i="36"/>
  <c r="H1776" i="36"/>
  <c r="I1775" i="36"/>
  <c r="H1775" i="36"/>
  <c r="I1774" i="36"/>
  <c r="H1774" i="36"/>
  <c r="I1773" i="36"/>
  <c r="H1773" i="36"/>
  <c r="I1772" i="36"/>
  <c r="H1772" i="36"/>
  <c r="I1771" i="36"/>
  <c r="H1771" i="36"/>
  <c r="I1770" i="36"/>
  <c r="H1770" i="36"/>
  <c r="I1769" i="36"/>
  <c r="H1769" i="36"/>
  <c r="I1768" i="36"/>
  <c r="H1768" i="36"/>
  <c r="I1767" i="36"/>
  <c r="H1767" i="36"/>
  <c r="I1766" i="36"/>
  <c r="H1766" i="36"/>
  <c r="I1765" i="36"/>
  <c r="H1765" i="36"/>
  <c r="I1764" i="36"/>
  <c r="H1764" i="36"/>
  <c r="I1763" i="36"/>
  <c r="H1763" i="36"/>
  <c r="I1762" i="36"/>
  <c r="H1762" i="36"/>
  <c r="I1761" i="36"/>
  <c r="H1761" i="36"/>
  <c r="I1760" i="36"/>
  <c r="H1760" i="36"/>
  <c r="I1759" i="36"/>
  <c r="H1759" i="36"/>
  <c r="I1758" i="36"/>
  <c r="H1758" i="36"/>
  <c r="I1757" i="36"/>
  <c r="H1757" i="36"/>
  <c r="I1756" i="36"/>
  <c r="H1756" i="36"/>
  <c r="I1755" i="36"/>
  <c r="H1755" i="36"/>
  <c r="I1754" i="36"/>
  <c r="H1754" i="36"/>
  <c r="I1753" i="36"/>
  <c r="H1753" i="36"/>
  <c r="I1752" i="36"/>
  <c r="H1752" i="36"/>
  <c r="I1751" i="36"/>
  <c r="H1751" i="36"/>
  <c r="I1750" i="36"/>
  <c r="H1750" i="36"/>
  <c r="I1749" i="36"/>
  <c r="H1749" i="36"/>
  <c r="I1748" i="36"/>
  <c r="H1748" i="36"/>
  <c r="I1747" i="36"/>
  <c r="H1747" i="36"/>
  <c r="I1746" i="36"/>
  <c r="H1746" i="36"/>
  <c r="I1745" i="36"/>
  <c r="H1745" i="36"/>
  <c r="I1744" i="36"/>
  <c r="H1744" i="36"/>
  <c r="I1743" i="36"/>
  <c r="H1743" i="36"/>
  <c r="I1742" i="36"/>
  <c r="H1742" i="36"/>
  <c r="I1741" i="36"/>
  <c r="H1741" i="36"/>
  <c r="I1740" i="36"/>
  <c r="H1740" i="36"/>
  <c r="I1739" i="36"/>
  <c r="H1739" i="36"/>
  <c r="I1738" i="36"/>
  <c r="H1738" i="36"/>
  <c r="I1737" i="36"/>
  <c r="H1737" i="36"/>
  <c r="I1736" i="36"/>
  <c r="H1736" i="36"/>
  <c r="I1735" i="36"/>
  <c r="H1735" i="36"/>
  <c r="I1734" i="36"/>
  <c r="H1734" i="36"/>
  <c r="I1733" i="36"/>
  <c r="H1733" i="36"/>
  <c r="I1732" i="36"/>
  <c r="H1732" i="36"/>
  <c r="I1731" i="36"/>
  <c r="H1731" i="36"/>
  <c r="I1730" i="36"/>
  <c r="H1730" i="36"/>
  <c r="I1729" i="36"/>
  <c r="H1729" i="36"/>
  <c r="I1728" i="36"/>
  <c r="H1728" i="36"/>
  <c r="I1727" i="36"/>
  <c r="H1727" i="36"/>
  <c r="I1726" i="36"/>
  <c r="H1726" i="36"/>
  <c r="I1725" i="36"/>
  <c r="H1725" i="36"/>
  <c r="I1724" i="36"/>
  <c r="H1724" i="36"/>
  <c r="I1723" i="36"/>
  <c r="H1723" i="36"/>
  <c r="I1722" i="36"/>
  <c r="H1722" i="36"/>
  <c r="I1721" i="36"/>
  <c r="H1721" i="36"/>
  <c r="I1720" i="36"/>
  <c r="H1720" i="36"/>
  <c r="I1719" i="36"/>
  <c r="H1719" i="36"/>
  <c r="I1718" i="36"/>
  <c r="H1718" i="36"/>
  <c r="I1717" i="36"/>
  <c r="H1717" i="36"/>
  <c r="I1716" i="36"/>
  <c r="H1716" i="36"/>
  <c r="I1715" i="36"/>
  <c r="H1715" i="36"/>
  <c r="I1714" i="36"/>
  <c r="H1714" i="36"/>
  <c r="I1713" i="36"/>
  <c r="H1713" i="36"/>
  <c r="I1712" i="36"/>
  <c r="H1712" i="36"/>
  <c r="I1711" i="36"/>
  <c r="H1711" i="36"/>
  <c r="I1710" i="36"/>
  <c r="H1710" i="36"/>
  <c r="I1709" i="36"/>
  <c r="H1709" i="36"/>
  <c r="I1708" i="36"/>
  <c r="H1708" i="36"/>
  <c r="I1707" i="36"/>
  <c r="H1707" i="36"/>
  <c r="I1706" i="36"/>
  <c r="H1706" i="36"/>
  <c r="I1705" i="36"/>
  <c r="H1705" i="36"/>
  <c r="I1704" i="36"/>
  <c r="H1704" i="36"/>
  <c r="I1703" i="36"/>
  <c r="H1703" i="36"/>
  <c r="I1702" i="36"/>
  <c r="H1702" i="36"/>
  <c r="I1701" i="36"/>
  <c r="H1701" i="36"/>
  <c r="I1700" i="36"/>
  <c r="H1700" i="36"/>
  <c r="I1699" i="36"/>
  <c r="H1699" i="36"/>
  <c r="I1698" i="36"/>
  <c r="H1698" i="36"/>
  <c r="I1697" i="36"/>
  <c r="H1697" i="36"/>
  <c r="I1696" i="36"/>
  <c r="H1696" i="36"/>
  <c r="I1695" i="36"/>
  <c r="H1695" i="36"/>
  <c r="I1694" i="36"/>
  <c r="H1694" i="36"/>
  <c r="I1693" i="36"/>
  <c r="H1693" i="36"/>
  <c r="I1692" i="36"/>
  <c r="H1692" i="36"/>
  <c r="I1691" i="36"/>
  <c r="H1691" i="36"/>
  <c r="I1690" i="36"/>
  <c r="H1690" i="36"/>
  <c r="I1689" i="36"/>
  <c r="H1689" i="36"/>
  <c r="I1688" i="36"/>
  <c r="H1688" i="36"/>
  <c r="I1687" i="36"/>
  <c r="H1687" i="36"/>
  <c r="I1686" i="36"/>
  <c r="H1686" i="36"/>
  <c r="I1685" i="36"/>
  <c r="H1685" i="36"/>
  <c r="I1684" i="36"/>
  <c r="H1684" i="36"/>
  <c r="I1683" i="36"/>
  <c r="H1683" i="36"/>
  <c r="I1682" i="36"/>
  <c r="H1682" i="36"/>
  <c r="I1681" i="36"/>
  <c r="H1681" i="36"/>
  <c r="I1680" i="36"/>
  <c r="H1680" i="36"/>
  <c r="I1679" i="36"/>
  <c r="H1679" i="36"/>
  <c r="I1678" i="36"/>
  <c r="H1678" i="36"/>
  <c r="I1677" i="36"/>
  <c r="H1677" i="36"/>
  <c r="I1676" i="36"/>
  <c r="H1676" i="36"/>
  <c r="I1675" i="36"/>
  <c r="H1675" i="36"/>
  <c r="I1674" i="36"/>
  <c r="H1674" i="36"/>
  <c r="I1673" i="36"/>
  <c r="H1673" i="36"/>
  <c r="I1672" i="36"/>
  <c r="H1672" i="36"/>
  <c r="I1671" i="36"/>
  <c r="H1671" i="36"/>
  <c r="I1670" i="36"/>
  <c r="H1670" i="36"/>
  <c r="I1669" i="36"/>
  <c r="H1669" i="36"/>
  <c r="I1668" i="36"/>
  <c r="H1668" i="36"/>
  <c r="I1667" i="36"/>
  <c r="H1667" i="36"/>
  <c r="I1666" i="36"/>
  <c r="H1666" i="36"/>
  <c r="I1665" i="36"/>
  <c r="H1665" i="36"/>
  <c r="I1664" i="36"/>
  <c r="H1664" i="36"/>
  <c r="I1663" i="36"/>
  <c r="H1663" i="36"/>
  <c r="I1662" i="36"/>
  <c r="H1662" i="36"/>
  <c r="I1661" i="36"/>
  <c r="H1661" i="36"/>
  <c r="I1660" i="36"/>
  <c r="H1660" i="36"/>
  <c r="I1659" i="36"/>
  <c r="H1659" i="36"/>
  <c r="I1658" i="36"/>
  <c r="H1658" i="36"/>
  <c r="I1657" i="36"/>
  <c r="H1657" i="36"/>
  <c r="I1656" i="36"/>
  <c r="H1656" i="36"/>
  <c r="I1655" i="36"/>
  <c r="H1655" i="36"/>
  <c r="I1654" i="36"/>
  <c r="H1654" i="36"/>
  <c r="I1653" i="36"/>
  <c r="H1653" i="36"/>
  <c r="I1652" i="36"/>
  <c r="H1652" i="36"/>
  <c r="I1651" i="36"/>
  <c r="H1651" i="36"/>
  <c r="I1650" i="36"/>
  <c r="H1650" i="36"/>
  <c r="I1649" i="36"/>
  <c r="H1649" i="36"/>
  <c r="I1648" i="36"/>
  <c r="H1648" i="36"/>
  <c r="I1647" i="36"/>
  <c r="H1647" i="36"/>
  <c r="I1646" i="36"/>
  <c r="H1646" i="36"/>
  <c r="I1645" i="36"/>
  <c r="H1645" i="36"/>
  <c r="I1644" i="36"/>
  <c r="H1644" i="36"/>
  <c r="I1643" i="36"/>
  <c r="H1643" i="36"/>
  <c r="I1642" i="36"/>
  <c r="H1642" i="36"/>
  <c r="I1641" i="36"/>
  <c r="H1641" i="36"/>
  <c r="I1640" i="36"/>
  <c r="H1640" i="36"/>
  <c r="I1639" i="36"/>
  <c r="H1639" i="36"/>
  <c r="I1638" i="36"/>
  <c r="H1638" i="36"/>
  <c r="I1637" i="36"/>
  <c r="H1637" i="36"/>
  <c r="I1636" i="36"/>
  <c r="H1636" i="36"/>
  <c r="I1635" i="36"/>
  <c r="H1635" i="36"/>
  <c r="I1634" i="36"/>
  <c r="H1634" i="36"/>
  <c r="I1633" i="36"/>
  <c r="H1633" i="36"/>
  <c r="I1632" i="36"/>
  <c r="H1632" i="36"/>
  <c r="I1631" i="36"/>
  <c r="H1631" i="36"/>
  <c r="I1630" i="36"/>
  <c r="H1630" i="36"/>
  <c r="I1629" i="36"/>
  <c r="H1629" i="36"/>
  <c r="I1628" i="36"/>
  <c r="H1628" i="36"/>
  <c r="I1627" i="36"/>
  <c r="H1627" i="36"/>
  <c r="I1626" i="36"/>
  <c r="H1626" i="36"/>
  <c r="I1625" i="36"/>
  <c r="H1625" i="36"/>
  <c r="I1624" i="36"/>
  <c r="H1624" i="36"/>
  <c r="I1623" i="36"/>
  <c r="H1623" i="36"/>
  <c r="I1622" i="36"/>
  <c r="H1622" i="36"/>
  <c r="I1621" i="36"/>
  <c r="H1621" i="36"/>
  <c r="I1620" i="36"/>
  <c r="H1620" i="36"/>
  <c r="I1619" i="36"/>
  <c r="H1619" i="36"/>
  <c r="I1618" i="36"/>
  <c r="H1618" i="36"/>
  <c r="I1617" i="36"/>
  <c r="H1617" i="36"/>
  <c r="I1616" i="36"/>
  <c r="H1616" i="36"/>
  <c r="I1615" i="36"/>
  <c r="H1615" i="36"/>
  <c r="I1614" i="36"/>
  <c r="H1614" i="36"/>
  <c r="I1613" i="36"/>
  <c r="H1613" i="36"/>
  <c r="I1612" i="36"/>
  <c r="H1612" i="36"/>
  <c r="I1611" i="36"/>
  <c r="H1611" i="36"/>
  <c r="I1610" i="36"/>
  <c r="H1610" i="36"/>
  <c r="I1609" i="36"/>
  <c r="H1609" i="36"/>
  <c r="I1608" i="36"/>
  <c r="H1608" i="36"/>
  <c r="I1607" i="36"/>
  <c r="H1607" i="36"/>
  <c r="I1606" i="36"/>
  <c r="H1606" i="36"/>
  <c r="I1605" i="36"/>
  <c r="H1605" i="36"/>
  <c r="I1604" i="36"/>
  <c r="H1604" i="36"/>
  <c r="I1603" i="36"/>
  <c r="H1603" i="36"/>
  <c r="I1602" i="36"/>
  <c r="H1602" i="36"/>
  <c r="I1601" i="36"/>
  <c r="H1601" i="36"/>
  <c r="I1600" i="36"/>
  <c r="H1600" i="36"/>
  <c r="I1599" i="36"/>
  <c r="H1599" i="36"/>
  <c r="I1598" i="36"/>
  <c r="H1598" i="36"/>
  <c r="I1597" i="36"/>
  <c r="H1597" i="36"/>
  <c r="I1596" i="36"/>
  <c r="H1596" i="36"/>
  <c r="I1595" i="36"/>
  <c r="H1595" i="36"/>
  <c r="I1594" i="36"/>
  <c r="H1594" i="36"/>
  <c r="I1593" i="36"/>
  <c r="H1593" i="36"/>
  <c r="I1592" i="36"/>
  <c r="H1592" i="36"/>
  <c r="I1591" i="36"/>
  <c r="H1591" i="36"/>
  <c r="I1590" i="36"/>
  <c r="H1590" i="36"/>
  <c r="I1589" i="36"/>
  <c r="H1589" i="36"/>
  <c r="I1588" i="36"/>
  <c r="H1588" i="36"/>
  <c r="I1587" i="36"/>
  <c r="H1587" i="36"/>
  <c r="I1586" i="36"/>
  <c r="H1586" i="36"/>
  <c r="I1585" i="36"/>
  <c r="H1585" i="36"/>
  <c r="I1584" i="36"/>
  <c r="H1584" i="36"/>
  <c r="I1583" i="36"/>
  <c r="H1583" i="36"/>
  <c r="I1582" i="36"/>
  <c r="H1582" i="36"/>
  <c r="I1581" i="36"/>
  <c r="H1581" i="36"/>
  <c r="I1580" i="36"/>
  <c r="H1580" i="36"/>
  <c r="I1579" i="36"/>
  <c r="H1579" i="36"/>
  <c r="I1578" i="36"/>
  <c r="H1578" i="36"/>
  <c r="I1577" i="36"/>
  <c r="H1577" i="36"/>
  <c r="I1576" i="36"/>
  <c r="H1576" i="36"/>
  <c r="I1575" i="36"/>
  <c r="H1575" i="36"/>
  <c r="I1574" i="36"/>
  <c r="H1574" i="36"/>
  <c r="I1573" i="36"/>
  <c r="H1573" i="36"/>
  <c r="I1572" i="36"/>
  <c r="H1572" i="36"/>
  <c r="I1571" i="36"/>
  <c r="H1571" i="36"/>
  <c r="I1570" i="36"/>
  <c r="H1570" i="36"/>
  <c r="I1569" i="36"/>
  <c r="H1569" i="36"/>
  <c r="I1568" i="36"/>
  <c r="H1568" i="36"/>
  <c r="I1567" i="36"/>
  <c r="H1567" i="36"/>
  <c r="I1566" i="36"/>
  <c r="H1566" i="36"/>
  <c r="I1565" i="36"/>
  <c r="H1565" i="36"/>
  <c r="I1564" i="36"/>
  <c r="H1564" i="36"/>
  <c r="I1563" i="36"/>
  <c r="H1563" i="36"/>
  <c r="I1562" i="36"/>
  <c r="H1562" i="36"/>
  <c r="I1561" i="36"/>
  <c r="H1561" i="36"/>
  <c r="I1560" i="36"/>
  <c r="H1560" i="36"/>
  <c r="I1559" i="36"/>
  <c r="H1559" i="36"/>
  <c r="I1558" i="36"/>
  <c r="H1558" i="36"/>
  <c r="I1557" i="36"/>
  <c r="H1557" i="36"/>
  <c r="I1556" i="36"/>
  <c r="H1556" i="36"/>
  <c r="I1555" i="36"/>
  <c r="H1555" i="36"/>
  <c r="I1554" i="36"/>
  <c r="H1554" i="36"/>
  <c r="I1553" i="36"/>
  <c r="H1553" i="36"/>
  <c r="I1552" i="36"/>
  <c r="H1552" i="36"/>
  <c r="I1551" i="36"/>
  <c r="H1551" i="36"/>
  <c r="I1550" i="36"/>
  <c r="H1550" i="36"/>
  <c r="I1549" i="36"/>
  <c r="H1549" i="36"/>
  <c r="I1548" i="36"/>
  <c r="H1548" i="36"/>
  <c r="I1547" i="36"/>
  <c r="H1547" i="36"/>
  <c r="I1546" i="36"/>
  <c r="H1546" i="36"/>
  <c r="I1545" i="36"/>
  <c r="H1545" i="36"/>
  <c r="I1544" i="36"/>
  <c r="H1544" i="36"/>
  <c r="I1543" i="36"/>
  <c r="H1543" i="36"/>
  <c r="I1542" i="36"/>
  <c r="H1542" i="36"/>
  <c r="I1541" i="36"/>
  <c r="H1541" i="36"/>
  <c r="I1540" i="36"/>
  <c r="H1540" i="36"/>
  <c r="I1539" i="36"/>
  <c r="H1539" i="36"/>
  <c r="I1538" i="36"/>
  <c r="H1538" i="36"/>
  <c r="I1537" i="36"/>
  <c r="H1537" i="36"/>
  <c r="I1536" i="36"/>
  <c r="H1536" i="36"/>
  <c r="I1535" i="36"/>
  <c r="H1535" i="36"/>
  <c r="I1534" i="36"/>
  <c r="H1534" i="36"/>
  <c r="I1533" i="36"/>
  <c r="H1533" i="36"/>
  <c r="I1532" i="36"/>
  <c r="H1532" i="36"/>
  <c r="I1531" i="36"/>
  <c r="H1531" i="36"/>
  <c r="I1530" i="36"/>
  <c r="H1530" i="36"/>
  <c r="I1529" i="36"/>
  <c r="H1529" i="36"/>
  <c r="I1528" i="36"/>
  <c r="H1528" i="36"/>
  <c r="I1527" i="36"/>
  <c r="H1527" i="36"/>
  <c r="I1526" i="36"/>
  <c r="H1526" i="36"/>
  <c r="I1525" i="36"/>
  <c r="H1525" i="36"/>
  <c r="I1524" i="36"/>
  <c r="H1524" i="36"/>
  <c r="I1523" i="36"/>
  <c r="H1523" i="36"/>
  <c r="I1522" i="36"/>
  <c r="H1522" i="36"/>
  <c r="I1521" i="36"/>
  <c r="H1521" i="36"/>
  <c r="I1520" i="36"/>
  <c r="H1520" i="36"/>
  <c r="I1519" i="36"/>
  <c r="H1519" i="36"/>
  <c r="I1518" i="36"/>
  <c r="H1518" i="36"/>
  <c r="I1517" i="36"/>
  <c r="H1517" i="36"/>
  <c r="I1516" i="36"/>
  <c r="H1516" i="36"/>
  <c r="I1515" i="36"/>
  <c r="H1515" i="36"/>
  <c r="I1514" i="36"/>
  <c r="H1514" i="36"/>
  <c r="I1513" i="36"/>
  <c r="H1513" i="36"/>
  <c r="I1512" i="36"/>
  <c r="H1512" i="36"/>
  <c r="I1511" i="36"/>
  <c r="H1511" i="36"/>
  <c r="I1510" i="36"/>
  <c r="H1510" i="36"/>
  <c r="I1509" i="36"/>
  <c r="H1509" i="36"/>
  <c r="I1508" i="36"/>
  <c r="H1508" i="36"/>
  <c r="I1507" i="36"/>
  <c r="H1507" i="36"/>
  <c r="I1506" i="36"/>
  <c r="H1506" i="36"/>
  <c r="I1505" i="36"/>
  <c r="H1505" i="36"/>
  <c r="I1504" i="36"/>
  <c r="H1504" i="36"/>
  <c r="I1503" i="36"/>
  <c r="H1503" i="36"/>
  <c r="I1502" i="36"/>
  <c r="H1502" i="36"/>
  <c r="I1501" i="36"/>
  <c r="H1501" i="36"/>
  <c r="I1500" i="36"/>
  <c r="H1500" i="36"/>
  <c r="I1499" i="36"/>
  <c r="H1499" i="36"/>
  <c r="I1498" i="36"/>
  <c r="H1498" i="36"/>
  <c r="I1497" i="36"/>
  <c r="H1497" i="36"/>
  <c r="I1496" i="36"/>
  <c r="H1496" i="36"/>
  <c r="I1495" i="36"/>
  <c r="H1495" i="36"/>
  <c r="I1494" i="36"/>
  <c r="H1494" i="36"/>
  <c r="I1493" i="36"/>
  <c r="H1493" i="36"/>
  <c r="I1492" i="36"/>
  <c r="H1492" i="36"/>
  <c r="I1491" i="36"/>
  <c r="H1491" i="36"/>
  <c r="I1490" i="36"/>
  <c r="H1490" i="36"/>
  <c r="I1489" i="36"/>
  <c r="H1489" i="36"/>
  <c r="I1488" i="36"/>
  <c r="H1488" i="36"/>
  <c r="I1487" i="36"/>
  <c r="H1487" i="36"/>
  <c r="I1486" i="36"/>
  <c r="H1486" i="36"/>
  <c r="I1485" i="36"/>
  <c r="H1485" i="36"/>
  <c r="I1484" i="36"/>
  <c r="H1484" i="36"/>
  <c r="I1483" i="36"/>
  <c r="H1483" i="36"/>
  <c r="I1482" i="36"/>
  <c r="H1482" i="36"/>
  <c r="I1481" i="36"/>
  <c r="H1481" i="36"/>
  <c r="I1480" i="36"/>
  <c r="H1480" i="36"/>
  <c r="I1479" i="36"/>
  <c r="H1479" i="36"/>
  <c r="I1478" i="36"/>
  <c r="H1478" i="36"/>
  <c r="I1477" i="36"/>
  <c r="H1477" i="36"/>
  <c r="I1476" i="36"/>
  <c r="H1476" i="36"/>
  <c r="I1475" i="36"/>
  <c r="H1475" i="36"/>
  <c r="I1474" i="36"/>
  <c r="H1474" i="36"/>
  <c r="I1473" i="36"/>
  <c r="H1473" i="36"/>
  <c r="I1472" i="36"/>
  <c r="H1472" i="36"/>
  <c r="I1471" i="36"/>
  <c r="H1471" i="36"/>
  <c r="I1470" i="36"/>
  <c r="H1470" i="36"/>
  <c r="I1469" i="36"/>
  <c r="H1469" i="36"/>
  <c r="I1468" i="36"/>
  <c r="H1468" i="36"/>
  <c r="I1467" i="36"/>
  <c r="H1467" i="36"/>
  <c r="I1466" i="36"/>
  <c r="H1466" i="36"/>
  <c r="I1465" i="36"/>
  <c r="H1465" i="36"/>
  <c r="I1464" i="36"/>
  <c r="H1464" i="36"/>
  <c r="I1463" i="36"/>
  <c r="H1463" i="36"/>
  <c r="I1462" i="36"/>
  <c r="H1462" i="36"/>
  <c r="I1461" i="36"/>
  <c r="H1461" i="36"/>
  <c r="I1460" i="36"/>
  <c r="H1460" i="36"/>
  <c r="I1459" i="36"/>
  <c r="H1459" i="36"/>
  <c r="I1458" i="36"/>
  <c r="H1458" i="36"/>
  <c r="I1457" i="36"/>
  <c r="H1457" i="36"/>
  <c r="I1456" i="36"/>
  <c r="H1456" i="36"/>
  <c r="I1455" i="36"/>
  <c r="H1455" i="36"/>
  <c r="I1454" i="36"/>
  <c r="H1454" i="36"/>
  <c r="I1453" i="36"/>
  <c r="H1453" i="36"/>
  <c r="I1452" i="36"/>
  <c r="H1452" i="36"/>
  <c r="I1451" i="36"/>
  <c r="H1451" i="36"/>
  <c r="I1450" i="36"/>
  <c r="H1450" i="36"/>
  <c r="I1449" i="36"/>
  <c r="H1449" i="36"/>
  <c r="I1448" i="36"/>
  <c r="H1448" i="36"/>
  <c r="I1447" i="36"/>
  <c r="H1447" i="36"/>
  <c r="I1446" i="36"/>
  <c r="H1446" i="36"/>
  <c r="I1445" i="36"/>
  <c r="H1445" i="36"/>
  <c r="I1444" i="36"/>
  <c r="H1444" i="36"/>
  <c r="I1443" i="36"/>
  <c r="H1443" i="36"/>
  <c r="I1442" i="36"/>
  <c r="H1442" i="36"/>
  <c r="I1441" i="36"/>
  <c r="H1441" i="36"/>
  <c r="I1440" i="36"/>
  <c r="H1440" i="36"/>
  <c r="I1439" i="36"/>
  <c r="H1439" i="36"/>
  <c r="I1438" i="36"/>
  <c r="H1438" i="36"/>
  <c r="I1437" i="36"/>
  <c r="H1437" i="36"/>
  <c r="I1436" i="36"/>
  <c r="H1436" i="36"/>
  <c r="I1435" i="36"/>
  <c r="H1435" i="36"/>
  <c r="I1434" i="36"/>
  <c r="H1434" i="36"/>
  <c r="I1433" i="36"/>
  <c r="H1433" i="36"/>
  <c r="I1432" i="36"/>
  <c r="H1432" i="36"/>
  <c r="I1431" i="36"/>
  <c r="H1431" i="36"/>
  <c r="I1430" i="36"/>
  <c r="H1430" i="36"/>
  <c r="I1429" i="36"/>
  <c r="H1429" i="36"/>
  <c r="I1428" i="36"/>
  <c r="H1428" i="36"/>
  <c r="I1427" i="36"/>
  <c r="H1427" i="36"/>
  <c r="I1426" i="36"/>
  <c r="H1426" i="36"/>
  <c r="I1425" i="36"/>
  <c r="H1425" i="36"/>
  <c r="I1424" i="36"/>
  <c r="H1424" i="36"/>
  <c r="I1423" i="36"/>
  <c r="H1423" i="36"/>
  <c r="I1422" i="36"/>
  <c r="H1422" i="36"/>
  <c r="I1421" i="36"/>
  <c r="H1421" i="36"/>
  <c r="I1420" i="36"/>
  <c r="H1420" i="36"/>
  <c r="I1419" i="36"/>
  <c r="H1419" i="36"/>
  <c r="I1418" i="36"/>
  <c r="H1418" i="36"/>
  <c r="I1417" i="36"/>
  <c r="H1417" i="36"/>
  <c r="I1416" i="36"/>
  <c r="H1416" i="36"/>
  <c r="I1415" i="36"/>
  <c r="H1415" i="36"/>
  <c r="I1414" i="36"/>
  <c r="H1414" i="36"/>
  <c r="I1413" i="36"/>
  <c r="H1413" i="36"/>
  <c r="I1412" i="36"/>
  <c r="H1412" i="36"/>
  <c r="I1411" i="36"/>
  <c r="H1411" i="36"/>
  <c r="I1410" i="36"/>
  <c r="H1410" i="36"/>
  <c r="I1409" i="36"/>
  <c r="H1409" i="36"/>
  <c r="I1408" i="36"/>
  <c r="H1408" i="36"/>
  <c r="I1407" i="36"/>
  <c r="H1407" i="36"/>
  <c r="I1406" i="36"/>
  <c r="H1406" i="36"/>
  <c r="I1405" i="36"/>
  <c r="H1405" i="36"/>
  <c r="I1404" i="36"/>
  <c r="H1404" i="36"/>
  <c r="I1403" i="36"/>
  <c r="H1403" i="36"/>
  <c r="I1402" i="36"/>
  <c r="H1402" i="36"/>
  <c r="I1401" i="36"/>
  <c r="H1401" i="36"/>
  <c r="I1400" i="36"/>
  <c r="H1400" i="36"/>
  <c r="I1399" i="36"/>
  <c r="H1399" i="36"/>
  <c r="I1398" i="36"/>
  <c r="H1398" i="36"/>
  <c r="I1397" i="36"/>
  <c r="H1397" i="36"/>
  <c r="I1396" i="36"/>
  <c r="H1396" i="36"/>
  <c r="I1395" i="36"/>
  <c r="H1395" i="36"/>
  <c r="I1394" i="36"/>
  <c r="H1394" i="36"/>
  <c r="I1393" i="36"/>
  <c r="H1393" i="36"/>
  <c r="I1392" i="36"/>
  <c r="H1392" i="36"/>
  <c r="I1391" i="36"/>
  <c r="H1391" i="36"/>
  <c r="I1390" i="36"/>
  <c r="H1390" i="36"/>
  <c r="I1389" i="36"/>
  <c r="H1389" i="36"/>
  <c r="I1388" i="36"/>
  <c r="H1388" i="36"/>
  <c r="I1387" i="36"/>
  <c r="H1387" i="36"/>
  <c r="I1386" i="36"/>
  <c r="H1386" i="36"/>
  <c r="I1385" i="36"/>
  <c r="H1385" i="36"/>
  <c r="I1384" i="36"/>
  <c r="H1384" i="36"/>
  <c r="I1383" i="36"/>
  <c r="H1383" i="36"/>
  <c r="I1382" i="36"/>
  <c r="H1382" i="36"/>
  <c r="I1381" i="36"/>
  <c r="H1381" i="36"/>
  <c r="I1380" i="36"/>
  <c r="H1380" i="36"/>
  <c r="I1379" i="36"/>
  <c r="H1379" i="36"/>
  <c r="I1378" i="36"/>
  <c r="H1378" i="36"/>
  <c r="I1377" i="36"/>
  <c r="H1377" i="36"/>
  <c r="I1376" i="36"/>
  <c r="H1376" i="36"/>
  <c r="I1375" i="36"/>
  <c r="H1375" i="36"/>
  <c r="I1374" i="36"/>
  <c r="H1374" i="36"/>
  <c r="I1373" i="36"/>
  <c r="H1373" i="36"/>
  <c r="I1372" i="36"/>
  <c r="H1372" i="36"/>
  <c r="I1371" i="36"/>
  <c r="H1371" i="36"/>
  <c r="I1370" i="36"/>
  <c r="H1370" i="36"/>
  <c r="I1369" i="36"/>
  <c r="H1369" i="36"/>
  <c r="I1368" i="36"/>
  <c r="H1368" i="36"/>
  <c r="I1367" i="36"/>
  <c r="H1367" i="36"/>
  <c r="I1366" i="36"/>
  <c r="H1366" i="36"/>
  <c r="I1365" i="36"/>
  <c r="H1365" i="36"/>
  <c r="I1364" i="36"/>
  <c r="H1364" i="36"/>
  <c r="I1363" i="36"/>
  <c r="H1363" i="36"/>
  <c r="I1362" i="36"/>
  <c r="H1362" i="36"/>
  <c r="I1361" i="36"/>
  <c r="H1361" i="36"/>
  <c r="I1360" i="36"/>
  <c r="H1360" i="36"/>
  <c r="I1359" i="36"/>
  <c r="H1359" i="36"/>
  <c r="I1358" i="36"/>
  <c r="H1358" i="36"/>
  <c r="I1357" i="36"/>
  <c r="H1357" i="36"/>
  <c r="I1356" i="36"/>
  <c r="H1356" i="36"/>
  <c r="I1355" i="36"/>
  <c r="H1355" i="36"/>
  <c r="I1354" i="36"/>
  <c r="H1354" i="36"/>
  <c r="I1353" i="36"/>
  <c r="H1353" i="36"/>
  <c r="I1352" i="36"/>
  <c r="H1352" i="36"/>
  <c r="I1351" i="36"/>
  <c r="H1351" i="36"/>
  <c r="I1350" i="36"/>
  <c r="H1350" i="36"/>
  <c r="I1349" i="36"/>
  <c r="H1349" i="36"/>
  <c r="I1348" i="36"/>
  <c r="H1348" i="36"/>
  <c r="I1347" i="36"/>
  <c r="H1347" i="36"/>
  <c r="I1346" i="36"/>
  <c r="H1346" i="36"/>
  <c r="I1345" i="36"/>
  <c r="H1345" i="36"/>
  <c r="I1344" i="36"/>
  <c r="H1344" i="36"/>
  <c r="I1343" i="36"/>
  <c r="H1343" i="36"/>
  <c r="I1342" i="36"/>
  <c r="H1342" i="36"/>
  <c r="I1341" i="36"/>
  <c r="H1341" i="36"/>
  <c r="I1340" i="36"/>
  <c r="H1340" i="36"/>
  <c r="I1339" i="36"/>
  <c r="H1339" i="36"/>
  <c r="I1338" i="36"/>
  <c r="H1338" i="36"/>
  <c r="I1337" i="36"/>
  <c r="H1337" i="36"/>
  <c r="I1336" i="36"/>
  <c r="H1336" i="36"/>
  <c r="I1335" i="36"/>
  <c r="H1335" i="36"/>
  <c r="I1334" i="36"/>
  <c r="H1334" i="36"/>
  <c r="I1333" i="36"/>
  <c r="H1333" i="36"/>
  <c r="I1332" i="36"/>
  <c r="H1332" i="36"/>
  <c r="I1331" i="36"/>
  <c r="H1331" i="36"/>
  <c r="I1330" i="36"/>
  <c r="H1330" i="36"/>
  <c r="I1329" i="36"/>
  <c r="H1329" i="36"/>
  <c r="I1328" i="36"/>
  <c r="H1328" i="36"/>
  <c r="I1327" i="36"/>
  <c r="H1327" i="36"/>
  <c r="I1326" i="36"/>
  <c r="H1326" i="36"/>
  <c r="I1325" i="36"/>
  <c r="H1325" i="36"/>
  <c r="I1324" i="36"/>
  <c r="H1324" i="36"/>
  <c r="I1323" i="36"/>
  <c r="H1323" i="36"/>
  <c r="I1322" i="36"/>
  <c r="H1322" i="36"/>
  <c r="I1321" i="36"/>
  <c r="H1321" i="36"/>
  <c r="I1320" i="36"/>
  <c r="H1320" i="36"/>
  <c r="I1319" i="36"/>
  <c r="H1319" i="36"/>
  <c r="I1318" i="36"/>
  <c r="H1318" i="36"/>
  <c r="I1317" i="36"/>
  <c r="H1317" i="36"/>
  <c r="I1316" i="36"/>
  <c r="H1316" i="36"/>
  <c r="I1315" i="36"/>
  <c r="H1315" i="36"/>
  <c r="I1314" i="36"/>
  <c r="H1314" i="36"/>
  <c r="I1313" i="36"/>
  <c r="H1313" i="36"/>
  <c r="I1312" i="36"/>
  <c r="H1312" i="36"/>
  <c r="I1311" i="36"/>
  <c r="H1311" i="36"/>
  <c r="I1310" i="36"/>
  <c r="H1310" i="36"/>
  <c r="I1309" i="36"/>
  <c r="H1309" i="36"/>
  <c r="I1308" i="36"/>
  <c r="H1308" i="36"/>
  <c r="I1307" i="36"/>
  <c r="H1307" i="36"/>
  <c r="I1306" i="36"/>
  <c r="H1306" i="36"/>
  <c r="I1305" i="36"/>
  <c r="H1305" i="36"/>
  <c r="I1304" i="36"/>
  <c r="H1304" i="36"/>
  <c r="I1303" i="36"/>
  <c r="H1303" i="36"/>
  <c r="I1302" i="36"/>
  <c r="H1302" i="36"/>
  <c r="I1301" i="36"/>
  <c r="H1301" i="36"/>
  <c r="I1300" i="36"/>
  <c r="H1300" i="36"/>
  <c r="I1299" i="36"/>
  <c r="H1299" i="36"/>
  <c r="I1298" i="36"/>
  <c r="H1298" i="36"/>
  <c r="I1297" i="36"/>
  <c r="H1297" i="36"/>
  <c r="I1296" i="36"/>
  <c r="H1296" i="36"/>
  <c r="I1295" i="36"/>
  <c r="H1295" i="36"/>
  <c r="I1294" i="36"/>
  <c r="H1294" i="36"/>
  <c r="I1293" i="36"/>
  <c r="H1293" i="36"/>
  <c r="I1292" i="36"/>
  <c r="H1292" i="36"/>
  <c r="I1291" i="36"/>
  <c r="H1291" i="36"/>
  <c r="I1290" i="36"/>
  <c r="H1290" i="36"/>
  <c r="I1289" i="36"/>
  <c r="H1289" i="36"/>
  <c r="I1288" i="36"/>
  <c r="H1288" i="36"/>
  <c r="I1287" i="36"/>
  <c r="H1287" i="36"/>
  <c r="I1286" i="36"/>
  <c r="H1286" i="36"/>
  <c r="I1285" i="36"/>
  <c r="H1285" i="36"/>
  <c r="I1284" i="36"/>
  <c r="H1284" i="36"/>
  <c r="I1283" i="36"/>
  <c r="H1283" i="36"/>
  <c r="I1282" i="36"/>
  <c r="H1282" i="36"/>
  <c r="I1281" i="36"/>
  <c r="H1281" i="36"/>
  <c r="I1280" i="36"/>
  <c r="H1280" i="36"/>
  <c r="I1279" i="36"/>
  <c r="H1279" i="36"/>
  <c r="I1278" i="36"/>
  <c r="H1278" i="36"/>
  <c r="I1277" i="36"/>
  <c r="H1277" i="36"/>
  <c r="I1276" i="36"/>
  <c r="H1276" i="36"/>
  <c r="I1275" i="36"/>
  <c r="H1275" i="36"/>
  <c r="I1274" i="36"/>
  <c r="H1274" i="36"/>
  <c r="I1273" i="36"/>
  <c r="H1273" i="36"/>
  <c r="I1272" i="36"/>
  <c r="H1272" i="36"/>
  <c r="I1271" i="36"/>
  <c r="H1271" i="36"/>
  <c r="I1270" i="36"/>
  <c r="H1270" i="36"/>
  <c r="I1269" i="36"/>
  <c r="H1269" i="36"/>
  <c r="I1268" i="36"/>
  <c r="H1268" i="36"/>
  <c r="I1267" i="36"/>
  <c r="H1267" i="36"/>
  <c r="I1266" i="36"/>
  <c r="H1266" i="36"/>
  <c r="I1265" i="36"/>
  <c r="H1265" i="36"/>
  <c r="I1264" i="36"/>
  <c r="H1264" i="36"/>
  <c r="I1263" i="36"/>
  <c r="H1263" i="36"/>
  <c r="I1262" i="36"/>
  <c r="H1262" i="36"/>
  <c r="I1261" i="36"/>
  <c r="H1261" i="36"/>
  <c r="I1260" i="36"/>
  <c r="H1260" i="36"/>
  <c r="I1259" i="36"/>
  <c r="H1259" i="36"/>
  <c r="I1258" i="36"/>
  <c r="H1258" i="36"/>
  <c r="I1257" i="36"/>
  <c r="H1257" i="36"/>
  <c r="I1256" i="36"/>
  <c r="H1256" i="36"/>
  <c r="I1255" i="36"/>
  <c r="H1255" i="36"/>
  <c r="I1254" i="36"/>
  <c r="H1254" i="36"/>
  <c r="I1253" i="36"/>
  <c r="H1253" i="36"/>
  <c r="I1252" i="36"/>
  <c r="H1252" i="36"/>
  <c r="I1251" i="36"/>
  <c r="H1251" i="36"/>
  <c r="I1250" i="36"/>
  <c r="H1250" i="36"/>
  <c r="I1249" i="36"/>
  <c r="H1249" i="36"/>
  <c r="I1248" i="36"/>
  <c r="H1248" i="36"/>
  <c r="I1247" i="36"/>
  <c r="H1247" i="36"/>
  <c r="I1246" i="36"/>
  <c r="H1246" i="36"/>
  <c r="I1245" i="36"/>
  <c r="H1245" i="36"/>
  <c r="I1244" i="36"/>
  <c r="H1244" i="36"/>
  <c r="I1243" i="36"/>
  <c r="H1243" i="36"/>
  <c r="I1242" i="36"/>
  <c r="H1242" i="36"/>
  <c r="I1241" i="36"/>
  <c r="H1241" i="36"/>
  <c r="I1240" i="36"/>
  <c r="H1240" i="36"/>
  <c r="I1239" i="36"/>
  <c r="H1239" i="36"/>
  <c r="I1238" i="36"/>
  <c r="H1238" i="36"/>
  <c r="I1237" i="36"/>
  <c r="H1237" i="36"/>
  <c r="I1236" i="36"/>
  <c r="H1236" i="36"/>
  <c r="I1235" i="36"/>
  <c r="H1235" i="36"/>
  <c r="I1234" i="36"/>
  <c r="H1234" i="36"/>
  <c r="I1233" i="36"/>
  <c r="H1233" i="36"/>
  <c r="I1232" i="36"/>
  <c r="H1232" i="36"/>
  <c r="I1231" i="36"/>
  <c r="H1231" i="36"/>
  <c r="I1230" i="36"/>
  <c r="H1230" i="36"/>
  <c r="I1229" i="36"/>
  <c r="H1229" i="36"/>
  <c r="I1228" i="36"/>
  <c r="H1228" i="36"/>
  <c r="I1227" i="36"/>
  <c r="H1227" i="36"/>
  <c r="I1226" i="36"/>
  <c r="H1226" i="36"/>
  <c r="I1225" i="36"/>
  <c r="H1225" i="36"/>
  <c r="I1224" i="36"/>
  <c r="H1224" i="36"/>
  <c r="I1223" i="36"/>
  <c r="H1223" i="36"/>
  <c r="I1222" i="36"/>
  <c r="H1222" i="36"/>
  <c r="I1221" i="36"/>
  <c r="H1221" i="36"/>
  <c r="I1220" i="36"/>
  <c r="H1220" i="36"/>
  <c r="I1219" i="36"/>
  <c r="H1219" i="36"/>
  <c r="I1218" i="36"/>
  <c r="H1218" i="36"/>
  <c r="I1217" i="36"/>
  <c r="H1217" i="36"/>
  <c r="I1216" i="36"/>
  <c r="H1216" i="36"/>
  <c r="I1215" i="36"/>
  <c r="H1215" i="36"/>
  <c r="I1214" i="36"/>
  <c r="H1214" i="36"/>
  <c r="I1213" i="36"/>
  <c r="H1213" i="36"/>
  <c r="I1212" i="36"/>
  <c r="H1212" i="36"/>
  <c r="I1211" i="36"/>
  <c r="H1211" i="36"/>
  <c r="I1210" i="36"/>
  <c r="H1210" i="36"/>
  <c r="I1209" i="36"/>
  <c r="H1209" i="36"/>
  <c r="I1208" i="36"/>
  <c r="H1208" i="36"/>
  <c r="I1207" i="36"/>
  <c r="H1207" i="36"/>
  <c r="I1206" i="36"/>
  <c r="H1206" i="36"/>
  <c r="I1205" i="36"/>
  <c r="H1205" i="36"/>
  <c r="I1204" i="36"/>
  <c r="H1204" i="36"/>
  <c r="I1203" i="36"/>
  <c r="H1203" i="36"/>
  <c r="I1202" i="36"/>
  <c r="H1202" i="36"/>
  <c r="I1201" i="36"/>
  <c r="H1201" i="36"/>
  <c r="I1200" i="36"/>
  <c r="H1200" i="36"/>
  <c r="I1199" i="36"/>
  <c r="H1199" i="36"/>
  <c r="I1198" i="36"/>
  <c r="H1198" i="36"/>
  <c r="I1197" i="36"/>
  <c r="H1197" i="36"/>
  <c r="I1196" i="36"/>
  <c r="H1196" i="36"/>
  <c r="I1195" i="36"/>
  <c r="H1195" i="36"/>
  <c r="I1194" i="36"/>
  <c r="H1194" i="36"/>
  <c r="I1193" i="36"/>
  <c r="H1193" i="36"/>
  <c r="I1192" i="36"/>
  <c r="H1192" i="36"/>
  <c r="I1191" i="36"/>
  <c r="H1191" i="36"/>
  <c r="I1190" i="36"/>
  <c r="H1190" i="36"/>
  <c r="I1189" i="36"/>
  <c r="H1189" i="36"/>
  <c r="I1188" i="36"/>
  <c r="H1188" i="36"/>
  <c r="I1187" i="36"/>
  <c r="H1187" i="36"/>
  <c r="I1186" i="36"/>
  <c r="H1186" i="36"/>
  <c r="I1185" i="36"/>
  <c r="H1185" i="36"/>
  <c r="I1184" i="36"/>
  <c r="H1184" i="36"/>
  <c r="I1183" i="36"/>
  <c r="H1183" i="36"/>
  <c r="I1182" i="36"/>
  <c r="H1182" i="36"/>
  <c r="I1181" i="36"/>
  <c r="H1181" i="36"/>
  <c r="I1180" i="36"/>
  <c r="H1180" i="36"/>
  <c r="I1179" i="36"/>
  <c r="H1179" i="36"/>
  <c r="I1178" i="36"/>
  <c r="H1178" i="36"/>
  <c r="I1177" i="36"/>
  <c r="H1177" i="36"/>
  <c r="I1176" i="36"/>
  <c r="H1176" i="36"/>
  <c r="I1175" i="36"/>
  <c r="H1175" i="36"/>
  <c r="I1174" i="36"/>
  <c r="H1174" i="36"/>
  <c r="I1173" i="36"/>
  <c r="H1173" i="36"/>
  <c r="I1172" i="36"/>
  <c r="H1172" i="36"/>
  <c r="I1171" i="36"/>
  <c r="H1171" i="36"/>
  <c r="I1170" i="36"/>
  <c r="H1170" i="36"/>
  <c r="I1169" i="36"/>
  <c r="H1169" i="36"/>
  <c r="I1168" i="36"/>
  <c r="H1168" i="36"/>
  <c r="I1167" i="36"/>
  <c r="H1167" i="36"/>
  <c r="I1166" i="36"/>
  <c r="H1166" i="36"/>
  <c r="I1165" i="36"/>
  <c r="H1165" i="36"/>
  <c r="I1164" i="36"/>
  <c r="H1164" i="36"/>
  <c r="I1163" i="36"/>
  <c r="H1163" i="36"/>
  <c r="I1162" i="36"/>
  <c r="H1162" i="36"/>
  <c r="I1161" i="36"/>
  <c r="H1161" i="36"/>
  <c r="I1160" i="36"/>
  <c r="H1160" i="36"/>
  <c r="I1159" i="36"/>
  <c r="H1159" i="36"/>
  <c r="I1158" i="36"/>
  <c r="H1158" i="36"/>
  <c r="I1157" i="36"/>
  <c r="H1157" i="36"/>
  <c r="I1156" i="36"/>
  <c r="H1156" i="36"/>
  <c r="I1155" i="36"/>
  <c r="H1155" i="36"/>
  <c r="I1154" i="36"/>
  <c r="H1154" i="36"/>
  <c r="I1153" i="36"/>
  <c r="H1153" i="36"/>
  <c r="I1152" i="36"/>
  <c r="H1152" i="36"/>
  <c r="I1151" i="36"/>
  <c r="H1151" i="36"/>
  <c r="I1150" i="36"/>
  <c r="H1150" i="36"/>
  <c r="I1149" i="36"/>
  <c r="H1149" i="36"/>
  <c r="I1148" i="36"/>
  <c r="H1148" i="36"/>
  <c r="I1147" i="36"/>
  <c r="H1147" i="36"/>
  <c r="I1146" i="36"/>
  <c r="H1146" i="36"/>
  <c r="I1145" i="36"/>
  <c r="H1145" i="36"/>
  <c r="I1144" i="36"/>
  <c r="H1144" i="36"/>
  <c r="I1143" i="36"/>
  <c r="H1143" i="36"/>
  <c r="I1142" i="36"/>
  <c r="H1142" i="36"/>
  <c r="I1141" i="36"/>
  <c r="H1141" i="36"/>
  <c r="I1140" i="36"/>
  <c r="H1140" i="36"/>
  <c r="I1139" i="36"/>
  <c r="H1139" i="36"/>
  <c r="I1138" i="36"/>
  <c r="H1138" i="36"/>
  <c r="I1137" i="36"/>
  <c r="H1137" i="36"/>
  <c r="I1136" i="36"/>
  <c r="H1136" i="36"/>
  <c r="I1135" i="36"/>
  <c r="H1135" i="36"/>
  <c r="I1134" i="36"/>
  <c r="H1134" i="36"/>
  <c r="I1133" i="36"/>
  <c r="H1133" i="36"/>
  <c r="I1132" i="36"/>
  <c r="H1132" i="36"/>
  <c r="I1131" i="36"/>
  <c r="H1131" i="36"/>
  <c r="I1130" i="36"/>
  <c r="H1130" i="36"/>
  <c r="I1129" i="36"/>
  <c r="H1129" i="36"/>
  <c r="I1128" i="36"/>
  <c r="H1128" i="36"/>
  <c r="I1127" i="36"/>
  <c r="H1127" i="36"/>
  <c r="I1126" i="36"/>
  <c r="H1126" i="36"/>
  <c r="I1125" i="36"/>
  <c r="H1125" i="36"/>
  <c r="I1124" i="36"/>
  <c r="H1124" i="36"/>
  <c r="I1123" i="36"/>
  <c r="H1123" i="36"/>
  <c r="I1122" i="36"/>
  <c r="H1122" i="36"/>
  <c r="I1121" i="36"/>
  <c r="H1121" i="36"/>
  <c r="I1120" i="36"/>
  <c r="H1120" i="36"/>
  <c r="I1119" i="36"/>
  <c r="H1119" i="36"/>
  <c r="I1118" i="36"/>
  <c r="H1118" i="36"/>
  <c r="I1117" i="36"/>
  <c r="H1117" i="36"/>
  <c r="I1116" i="36"/>
  <c r="H1116" i="36"/>
  <c r="I1115" i="36"/>
  <c r="H1115" i="36"/>
  <c r="I1114" i="36"/>
  <c r="H1114" i="36"/>
  <c r="I1113" i="36"/>
  <c r="H1113" i="36"/>
  <c r="I1112" i="36"/>
  <c r="H1112" i="36"/>
  <c r="I1111" i="36"/>
  <c r="H1111" i="36"/>
  <c r="I1110" i="36"/>
  <c r="H1110" i="36"/>
  <c r="I1109" i="36"/>
  <c r="H1109" i="36"/>
  <c r="I1108" i="36"/>
  <c r="H1108" i="36"/>
  <c r="I1107" i="36"/>
  <c r="H1107" i="36"/>
  <c r="I1106" i="36"/>
  <c r="H1106" i="36"/>
  <c r="I1105" i="36"/>
  <c r="H1105" i="36"/>
  <c r="I1104" i="36"/>
  <c r="H1104" i="36"/>
  <c r="I1103" i="36"/>
  <c r="H1103" i="36"/>
  <c r="I1102" i="36"/>
  <c r="H1102" i="36"/>
  <c r="I1101" i="36"/>
  <c r="H1101" i="36"/>
  <c r="I1100" i="36"/>
  <c r="H1100" i="36"/>
  <c r="I1099" i="36"/>
  <c r="H1099" i="36"/>
  <c r="I1098" i="36"/>
  <c r="H1098" i="36"/>
  <c r="I1097" i="36"/>
  <c r="H1097" i="36"/>
  <c r="I1096" i="36"/>
  <c r="H1096" i="36"/>
  <c r="I1095" i="36"/>
  <c r="H1095" i="36"/>
  <c r="I1094" i="36"/>
  <c r="H1094" i="36"/>
  <c r="I1093" i="36"/>
  <c r="H1093" i="36"/>
  <c r="I1092" i="36"/>
  <c r="H1092" i="36"/>
  <c r="I1091" i="36"/>
  <c r="H1091" i="36"/>
  <c r="I1090" i="36"/>
  <c r="H1090" i="36"/>
  <c r="I1089" i="36"/>
  <c r="H1089" i="36"/>
  <c r="I1088" i="36"/>
  <c r="H1088" i="36"/>
  <c r="I1087" i="36"/>
  <c r="H1087" i="36"/>
  <c r="I1086" i="36"/>
  <c r="H1086" i="36"/>
  <c r="I1085" i="36"/>
  <c r="H1085" i="36"/>
  <c r="I1084" i="36"/>
  <c r="H1084" i="36"/>
  <c r="I1083" i="36"/>
  <c r="H1083" i="36"/>
  <c r="I1082" i="36"/>
  <c r="H1082" i="36"/>
  <c r="I1081" i="36"/>
  <c r="H1081" i="36"/>
  <c r="I1080" i="36"/>
  <c r="H1080" i="36"/>
  <c r="I1079" i="36"/>
  <c r="H1079" i="36"/>
  <c r="I1078" i="36"/>
  <c r="H1078" i="36"/>
  <c r="I1077" i="36"/>
  <c r="H1077" i="36"/>
  <c r="I1076" i="36"/>
  <c r="H1076" i="36"/>
  <c r="I1075" i="36"/>
  <c r="H1075" i="36"/>
  <c r="I1074" i="36"/>
  <c r="H1074" i="36"/>
  <c r="I1073" i="36"/>
  <c r="H1073" i="36"/>
  <c r="I1072" i="36"/>
  <c r="H1072" i="36"/>
  <c r="I1071" i="36"/>
  <c r="H1071" i="36"/>
  <c r="I1070" i="36"/>
  <c r="H1070" i="36"/>
  <c r="I1069" i="36"/>
  <c r="H1069" i="36"/>
  <c r="I1068" i="36"/>
  <c r="H1068" i="36"/>
  <c r="I1067" i="36"/>
  <c r="H1067" i="36"/>
  <c r="I1066" i="36"/>
  <c r="H1066" i="36"/>
  <c r="I1065" i="36"/>
  <c r="H1065" i="36"/>
  <c r="I1064" i="36"/>
  <c r="H1064" i="36"/>
  <c r="I1063" i="36"/>
  <c r="H1063" i="36"/>
  <c r="I1062" i="36"/>
  <c r="H1062" i="36"/>
  <c r="I1061" i="36"/>
  <c r="H1061" i="36"/>
  <c r="I1060" i="36"/>
  <c r="H1060" i="36"/>
  <c r="I1059" i="36"/>
  <c r="H1059" i="36"/>
  <c r="I1058" i="36"/>
  <c r="H1058" i="36"/>
  <c r="I1057" i="36"/>
  <c r="H1057" i="36"/>
  <c r="I1056" i="36"/>
  <c r="H1056" i="36"/>
  <c r="I1055" i="36"/>
  <c r="H1055" i="36"/>
  <c r="I1054" i="36"/>
  <c r="H1054" i="36"/>
  <c r="I1053" i="36"/>
  <c r="H1053" i="36"/>
  <c r="I1052" i="36"/>
  <c r="H1052" i="36"/>
  <c r="I1051" i="36"/>
  <c r="H1051" i="36"/>
  <c r="I1050" i="36"/>
  <c r="H1050" i="36"/>
  <c r="I1049" i="36"/>
  <c r="H1049" i="36"/>
  <c r="I1048" i="36"/>
  <c r="H1048" i="36"/>
  <c r="I1047" i="36"/>
  <c r="H1047" i="36"/>
  <c r="I1046" i="36"/>
  <c r="H1046" i="36"/>
  <c r="I1045" i="36"/>
  <c r="H1045" i="36"/>
  <c r="I1044" i="36"/>
  <c r="H1044" i="36"/>
  <c r="I1043" i="36"/>
  <c r="H1043" i="36"/>
  <c r="I1042" i="36"/>
  <c r="H1042" i="36"/>
  <c r="I1041" i="36"/>
  <c r="H1041" i="36"/>
  <c r="I1040" i="36"/>
  <c r="H1040" i="36"/>
  <c r="I1039" i="36"/>
  <c r="H1039" i="36"/>
  <c r="I1038" i="36"/>
  <c r="H1038" i="36"/>
  <c r="I1037" i="36"/>
  <c r="H1037" i="36"/>
  <c r="I1036" i="36"/>
  <c r="H1036" i="36"/>
  <c r="I1035" i="36"/>
  <c r="H1035" i="36"/>
  <c r="I1034" i="36"/>
  <c r="H1034" i="36"/>
  <c r="I1033" i="36"/>
  <c r="H1033" i="36"/>
  <c r="I1032" i="36"/>
  <c r="H1032" i="36"/>
  <c r="I1031" i="36"/>
  <c r="H1031" i="36"/>
  <c r="I1030" i="36"/>
  <c r="H1030" i="36"/>
  <c r="I1029" i="36"/>
  <c r="H1029" i="36"/>
  <c r="I1028" i="36"/>
  <c r="H1028" i="36"/>
  <c r="I1027" i="36"/>
  <c r="H1027" i="36"/>
  <c r="I1026" i="36"/>
  <c r="H1026" i="36"/>
  <c r="I1025" i="36"/>
  <c r="H1025" i="36"/>
  <c r="I1024" i="36"/>
  <c r="H1024" i="36"/>
  <c r="I1023" i="36"/>
  <c r="H1023" i="36"/>
  <c r="I1022" i="36"/>
  <c r="H1022" i="36"/>
  <c r="I1021" i="36"/>
  <c r="H1021" i="36"/>
  <c r="I1020" i="36"/>
  <c r="H1020" i="36"/>
  <c r="I1019" i="36"/>
  <c r="H1019" i="36"/>
  <c r="I1018" i="36"/>
  <c r="H1018" i="36"/>
  <c r="I1017" i="36"/>
  <c r="H1017" i="36"/>
  <c r="I1016" i="36"/>
  <c r="H1016" i="36"/>
  <c r="I1015" i="36"/>
  <c r="H1015" i="36"/>
  <c r="I1014" i="36"/>
  <c r="H1014" i="36"/>
  <c r="I1013" i="36"/>
  <c r="H1013" i="36"/>
  <c r="I1012" i="36"/>
  <c r="H1012" i="36"/>
  <c r="I1011" i="36"/>
  <c r="H1011" i="36"/>
  <c r="I1010" i="36"/>
  <c r="H1010" i="36"/>
  <c r="I1009" i="36"/>
  <c r="H1009" i="36"/>
  <c r="I1008" i="36"/>
  <c r="H1008" i="36"/>
  <c r="I1007" i="36"/>
  <c r="H1007" i="36"/>
  <c r="I1006" i="36"/>
  <c r="H1006" i="36"/>
  <c r="I1005" i="36"/>
  <c r="H1005" i="36"/>
  <c r="I1004" i="36"/>
  <c r="H1004" i="36"/>
  <c r="I1003" i="36"/>
  <c r="H1003" i="36"/>
  <c r="I1002" i="36"/>
  <c r="H1002" i="36"/>
  <c r="I1001" i="36"/>
  <c r="H1001" i="36"/>
  <c r="I1000" i="36"/>
  <c r="H1000" i="36"/>
  <c r="I999" i="36"/>
  <c r="H999" i="36"/>
  <c r="I998" i="36"/>
  <c r="H998" i="36"/>
  <c r="I997" i="36"/>
  <c r="H997" i="36"/>
  <c r="I996" i="36"/>
  <c r="H996" i="36"/>
  <c r="I995" i="36"/>
  <c r="H995" i="36"/>
  <c r="I994" i="36"/>
  <c r="H994" i="36"/>
  <c r="I993" i="36"/>
  <c r="H993" i="36"/>
  <c r="I992" i="36"/>
  <c r="H992" i="36"/>
  <c r="I991" i="36"/>
  <c r="H991" i="36"/>
  <c r="I990" i="36"/>
  <c r="H990" i="36"/>
  <c r="I989" i="36"/>
  <c r="H989" i="36"/>
  <c r="I988" i="36"/>
  <c r="H988" i="36"/>
  <c r="I987" i="36"/>
  <c r="H987" i="36"/>
  <c r="I986" i="36"/>
  <c r="H986" i="36"/>
  <c r="I985" i="36"/>
  <c r="H985" i="36"/>
  <c r="I984" i="36"/>
  <c r="H984" i="36"/>
  <c r="I983" i="36"/>
  <c r="H983" i="36"/>
  <c r="I982" i="36"/>
  <c r="H982" i="36"/>
  <c r="I981" i="36"/>
  <c r="H981" i="36"/>
  <c r="I980" i="36"/>
  <c r="H980" i="36"/>
  <c r="I979" i="36"/>
  <c r="H979" i="36"/>
  <c r="I978" i="36"/>
  <c r="H978" i="36"/>
  <c r="I977" i="36"/>
  <c r="H977" i="36"/>
  <c r="I976" i="36"/>
  <c r="H976" i="36"/>
  <c r="I975" i="36"/>
  <c r="H975" i="36"/>
  <c r="I974" i="36"/>
  <c r="H974" i="36"/>
  <c r="I973" i="36"/>
  <c r="H973" i="36"/>
  <c r="I972" i="36"/>
  <c r="H972" i="36"/>
  <c r="I971" i="36"/>
  <c r="H971" i="36"/>
  <c r="I970" i="36"/>
  <c r="H970" i="36"/>
  <c r="I969" i="36"/>
  <c r="H969" i="36"/>
  <c r="I968" i="36"/>
  <c r="H968" i="36"/>
  <c r="I967" i="36"/>
  <c r="H967" i="36"/>
  <c r="I966" i="36"/>
  <c r="H966" i="36"/>
  <c r="I965" i="36"/>
  <c r="H965" i="36"/>
  <c r="I964" i="36"/>
  <c r="H964" i="36"/>
  <c r="I963" i="36"/>
  <c r="H963" i="36"/>
  <c r="I962" i="36"/>
  <c r="H962" i="36"/>
  <c r="I961" i="36"/>
  <c r="H961" i="36"/>
  <c r="I960" i="36"/>
  <c r="H960" i="36"/>
  <c r="I959" i="36"/>
  <c r="H959" i="36"/>
  <c r="I958" i="36"/>
  <c r="H958" i="36"/>
  <c r="I957" i="36"/>
  <c r="H957" i="36"/>
  <c r="I956" i="36"/>
  <c r="H956" i="36"/>
  <c r="I955" i="36"/>
  <c r="H955" i="36"/>
  <c r="I954" i="36"/>
  <c r="H954" i="36"/>
  <c r="I953" i="36"/>
  <c r="H953" i="36"/>
  <c r="I952" i="36"/>
  <c r="H952" i="36"/>
  <c r="I951" i="36"/>
  <c r="H951" i="36"/>
  <c r="I950" i="36"/>
  <c r="H950" i="36"/>
  <c r="I949" i="36"/>
  <c r="H949" i="36"/>
  <c r="I948" i="36"/>
  <c r="H948" i="36"/>
  <c r="I947" i="36"/>
  <c r="H947" i="36"/>
  <c r="I946" i="36"/>
  <c r="H946" i="36"/>
  <c r="I945" i="36"/>
  <c r="H945" i="36"/>
  <c r="I944" i="36"/>
  <c r="H944" i="36"/>
  <c r="I943" i="36"/>
  <c r="H943" i="36"/>
  <c r="I942" i="36"/>
  <c r="H942" i="36"/>
  <c r="I941" i="36"/>
  <c r="H941" i="36"/>
  <c r="I940" i="36"/>
  <c r="H940" i="36"/>
  <c r="I939" i="36"/>
  <c r="H939" i="36"/>
  <c r="I938" i="36"/>
  <c r="H938" i="36"/>
  <c r="I937" i="36"/>
  <c r="H937" i="36"/>
  <c r="I936" i="36"/>
  <c r="H936" i="36"/>
  <c r="I935" i="36"/>
  <c r="H935" i="36"/>
  <c r="I934" i="36"/>
  <c r="H934" i="36"/>
  <c r="I933" i="36"/>
  <c r="H933" i="36"/>
  <c r="I932" i="36"/>
  <c r="H932" i="36"/>
  <c r="I931" i="36"/>
  <c r="H931" i="36"/>
  <c r="I930" i="36"/>
  <c r="H930" i="36"/>
  <c r="I929" i="36"/>
  <c r="H929" i="36"/>
  <c r="I928" i="36"/>
  <c r="H928" i="36"/>
  <c r="I927" i="36"/>
  <c r="H927" i="36"/>
  <c r="I926" i="36"/>
  <c r="H926" i="36"/>
  <c r="I925" i="36"/>
  <c r="H925" i="36"/>
  <c r="I924" i="36"/>
  <c r="H924" i="36"/>
  <c r="I923" i="36"/>
  <c r="H923" i="36"/>
  <c r="I922" i="36"/>
  <c r="H922" i="36"/>
  <c r="I921" i="36"/>
  <c r="H921" i="36"/>
  <c r="I920" i="36"/>
  <c r="H920" i="36"/>
  <c r="I919" i="36"/>
  <c r="H919" i="36"/>
  <c r="I918" i="36"/>
  <c r="H918" i="36"/>
  <c r="I917" i="36"/>
  <c r="H917" i="36"/>
  <c r="I916" i="36"/>
  <c r="H916" i="36"/>
  <c r="I915" i="36"/>
  <c r="H915" i="36"/>
  <c r="I914" i="36"/>
  <c r="H914" i="36"/>
  <c r="I913" i="36"/>
  <c r="H913" i="36"/>
  <c r="I912" i="36"/>
  <c r="H912" i="36"/>
  <c r="I911" i="36"/>
  <c r="H911" i="36"/>
  <c r="I910" i="36"/>
  <c r="H910" i="36"/>
  <c r="I909" i="36"/>
  <c r="H909" i="36"/>
  <c r="I908" i="36"/>
  <c r="H908" i="36"/>
  <c r="I907" i="36"/>
  <c r="H907" i="36"/>
  <c r="I906" i="36"/>
  <c r="H906" i="36"/>
  <c r="I905" i="36"/>
  <c r="H905" i="36"/>
  <c r="I904" i="36"/>
  <c r="H904" i="36"/>
  <c r="I903" i="36"/>
  <c r="H903" i="36"/>
  <c r="I902" i="36"/>
  <c r="H902" i="36"/>
  <c r="I901" i="36"/>
  <c r="H901" i="36"/>
  <c r="I900" i="36"/>
  <c r="H900" i="36"/>
  <c r="I899" i="36"/>
  <c r="H899" i="36"/>
  <c r="I898" i="36"/>
  <c r="H898" i="36"/>
  <c r="I897" i="36"/>
  <c r="H897" i="36"/>
  <c r="I896" i="36"/>
  <c r="H896" i="36"/>
  <c r="I895" i="36"/>
  <c r="H895" i="36"/>
  <c r="I894" i="36"/>
  <c r="H894" i="36"/>
  <c r="I893" i="36"/>
  <c r="H893" i="36"/>
  <c r="I892" i="36"/>
  <c r="H892" i="36"/>
  <c r="I891" i="36"/>
  <c r="H891" i="36"/>
  <c r="I890" i="36"/>
  <c r="H890" i="36"/>
  <c r="I889" i="36"/>
  <c r="H889" i="36"/>
  <c r="I888" i="36"/>
  <c r="H888" i="36"/>
  <c r="I887" i="36"/>
  <c r="H887" i="36"/>
  <c r="I886" i="36"/>
  <c r="H886" i="36"/>
  <c r="I885" i="36"/>
  <c r="H885" i="36"/>
  <c r="I884" i="36"/>
  <c r="H884" i="36"/>
  <c r="I883" i="36"/>
  <c r="H883" i="36"/>
  <c r="I882" i="36"/>
  <c r="H882" i="36"/>
  <c r="I881" i="36"/>
  <c r="H881" i="36"/>
  <c r="I880" i="36"/>
  <c r="H880" i="36"/>
  <c r="I879" i="36"/>
  <c r="H879" i="36"/>
  <c r="I878" i="36"/>
  <c r="H878" i="36"/>
  <c r="I877" i="36"/>
  <c r="H877" i="36"/>
  <c r="I876" i="36"/>
  <c r="H876" i="36"/>
  <c r="I875" i="36"/>
  <c r="H875" i="36"/>
  <c r="I874" i="36"/>
  <c r="H874" i="36"/>
  <c r="I873" i="36"/>
  <c r="H873" i="36"/>
  <c r="I872" i="36"/>
  <c r="H872" i="36"/>
  <c r="I871" i="36"/>
  <c r="H871" i="36"/>
  <c r="I870" i="36"/>
  <c r="H870" i="36"/>
  <c r="I869" i="36"/>
  <c r="H869" i="36"/>
  <c r="I868" i="36"/>
  <c r="H868" i="36"/>
  <c r="I867" i="36"/>
  <c r="H867" i="36"/>
  <c r="I866" i="36"/>
  <c r="H866" i="36"/>
  <c r="I865" i="36"/>
  <c r="H865" i="36"/>
  <c r="I864" i="36"/>
  <c r="H864" i="36"/>
  <c r="I863" i="36"/>
  <c r="H863" i="36"/>
  <c r="I862" i="36"/>
  <c r="H862" i="36"/>
  <c r="I861" i="36"/>
  <c r="H861" i="36"/>
  <c r="I860" i="36"/>
  <c r="H860" i="36"/>
  <c r="I859" i="36"/>
  <c r="H859" i="36"/>
  <c r="I858" i="36"/>
  <c r="H858" i="36"/>
  <c r="I857" i="36"/>
  <c r="H857" i="36"/>
  <c r="I856" i="36"/>
  <c r="H856" i="36"/>
  <c r="I855" i="36"/>
  <c r="H855" i="36"/>
  <c r="I854" i="36"/>
  <c r="H854" i="36"/>
  <c r="I853" i="36"/>
  <c r="H853" i="36"/>
  <c r="I852" i="36"/>
  <c r="H852" i="36"/>
  <c r="I851" i="36"/>
  <c r="H851" i="36"/>
  <c r="I850" i="36"/>
  <c r="H850" i="36"/>
  <c r="I849" i="36"/>
  <c r="H849" i="36"/>
  <c r="I848" i="36"/>
  <c r="H848" i="36"/>
  <c r="I847" i="36"/>
  <c r="H847" i="36"/>
  <c r="I846" i="36"/>
  <c r="H846" i="36"/>
  <c r="I845" i="36"/>
  <c r="H845" i="36"/>
  <c r="I844" i="36"/>
  <c r="H844" i="36"/>
  <c r="I843" i="36"/>
  <c r="H843" i="36"/>
  <c r="I842" i="36"/>
  <c r="H842" i="36"/>
  <c r="I841" i="36"/>
  <c r="H841" i="36"/>
  <c r="I840" i="36"/>
  <c r="H840" i="36"/>
  <c r="I839" i="36"/>
  <c r="H839" i="36"/>
  <c r="I838" i="36"/>
  <c r="H838" i="36"/>
  <c r="I837" i="36"/>
  <c r="H837" i="36"/>
  <c r="I836" i="36"/>
  <c r="H836" i="36"/>
  <c r="I835" i="36"/>
  <c r="H835" i="36"/>
  <c r="I834" i="36"/>
  <c r="H834" i="36"/>
  <c r="I833" i="36"/>
  <c r="H833" i="36"/>
  <c r="I832" i="36"/>
  <c r="H832" i="36"/>
  <c r="I831" i="36"/>
  <c r="H831" i="36"/>
  <c r="I830" i="36"/>
  <c r="H830" i="36"/>
  <c r="I829" i="36"/>
  <c r="H829" i="36"/>
  <c r="I828" i="36"/>
  <c r="H828" i="36"/>
  <c r="I827" i="36"/>
  <c r="H827" i="36"/>
  <c r="I826" i="36"/>
  <c r="H826" i="36"/>
  <c r="I825" i="36"/>
  <c r="H825" i="36"/>
  <c r="I824" i="36"/>
  <c r="H824" i="36"/>
  <c r="I823" i="36"/>
  <c r="H823" i="36"/>
  <c r="I822" i="36"/>
  <c r="H822" i="36"/>
  <c r="I821" i="36"/>
  <c r="H821" i="36"/>
  <c r="I820" i="36"/>
  <c r="H820" i="36"/>
  <c r="I819" i="36"/>
  <c r="H819" i="36"/>
  <c r="I818" i="36"/>
  <c r="H818" i="36"/>
  <c r="I817" i="36"/>
  <c r="H817" i="36"/>
  <c r="I816" i="36"/>
  <c r="H816" i="36"/>
  <c r="I815" i="36"/>
  <c r="H815" i="36"/>
  <c r="I814" i="36"/>
  <c r="H814" i="36"/>
  <c r="I813" i="36"/>
  <c r="H813" i="36"/>
  <c r="I812" i="36"/>
  <c r="H812" i="36"/>
  <c r="I811" i="36"/>
  <c r="H811" i="36"/>
  <c r="I810" i="36"/>
  <c r="H810" i="36"/>
  <c r="I809" i="36"/>
  <c r="H809" i="36"/>
  <c r="I808" i="36"/>
  <c r="H808" i="36"/>
  <c r="I807" i="36"/>
  <c r="H807" i="36"/>
  <c r="I806" i="36"/>
  <c r="H806" i="36"/>
  <c r="I805" i="36"/>
  <c r="H805" i="36"/>
  <c r="I804" i="36"/>
  <c r="H804" i="36"/>
  <c r="I803" i="36"/>
  <c r="H803" i="36"/>
  <c r="I802" i="36"/>
  <c r="H802" i="36"/>
  <c r="I801" i="36"/>
  <c r="H801" i="36"/>
  <c r="I800" i="36"/>
  <c r="H800" i="36"/>
  <c r="I799" i="36"/>
  <c r="H799" i="36"/>
  <c r="I798" i="36"/>
  <c r="H798" i="36"/>
  <c r="I797" i="36"/>
  <c r="H797" i="36"/>
  <c r="I796" i="36"/>
  <c r="H796" i="36"/>
  <c r="I795" i="36"/>
  <c r="H795" i="36"/>
  <c r="I794" i="36"/>
  <c r="H794" i="36"/>
  <c r="I793" i="36"/>
  <c r="H793" i="36"/>
  <c r="I792" i="36"/>
  <c r="H792" i="36"/>
  <c r="I791" i="36"/>
  <c r="H791" i="36"/>
  <c r="I790" i="36"/>
  <c r="H790" i="36"/>
  <c r="I789" i="36"/>
  <c r="H789" i="36"/>
  <c r="I788" i="36"/>
  <c r="H788" i="36"/>
  <c r="I787" i="36"/>
  <c r="H787" i="36"/>
  <c r="I786" i="36"/>
  <c r="H786" i="36"/>
  <c r="I785" i="36"/>
  <c r="H785" i="36"/>
  <c r="I784" i="36"/>
  <c r="H784" i="36"/>
  <c r="I783" i="36"/>
  <c r="H783" i="36"/>
  <c r="I782" i="36"/>
  <c r="H782" i="36"/>
  <c r="I781" i="36"/>
  <c r="H781" i="36"/>
  <c r="I780" i="36"/>
  <c r="H780" i="36"/>
  <c r="I779" i="36"/>
  <c r="H779" i="36"/>
  <c r="I778" i="36"/>
  <c r="H778" i="36"/>
  <c r="I777" i="36"/>
  <c r="H777" i="36"/>
  <c r="I776" i="36"/>
  <c r="H776" i="36"/>
  <c r="I775" i="36"/>
  <c r="H775" i="36"/>
  <c r="I774" i="36"/>
  <c r="H774" i="36"/>
  <c r="I773" i="36"/>
  <c r="H773" i="36"/>
  <c r="I772" i="36"/>
  <c r="H772" i="36"/>
  <c r="I771" i="36"/>
  <c r="H771" i="36"/>
  <c r="I770" i="36"/>
  <c r="H770" i="36"/>
  <c r="I769" i="36"/>
  <c r="H769" i="36"/>
  <c r="I768" i="36"/>
  <c r="H768" i="36"/>
  <c r="I767" i="36"/>
  <c r="H767" i="36"/>
  <c r="I766" i="36"/>
  <c r="H766" i="36"/>
  <c r="I765" i="36"/>
  <c r="H765" i="36"/>
  <c r="I764" i="36"/>
  <c r="H764" i="36"/>
  <c r="I763" i="36"/>
  <c r="H763" i="36"/>
  <c r="I762" i="36"/>
  <c r="H762" i="36"/>
  <c r="I761" i="36"/>
  <c r="H761" i="36"/>
  <c r="I760" i="36"/>
  <c r="H760" i="36"/>
  <c r="I759" i="36"/>
  <c r="H759" i="36"/>
  <c r="I758" i="36"/>
  <c r="H758" i="36"/>
  <c r="I757" i="36"/>
  <c r="H757" i="36"/>
  <c r="I756" i="36"/>
  <c r="H756" i="36"/>
  <c r="I755" i="36"/>
  <c r="H755" i="36"/>
  <c r="I754" i="36"/>
  <c r="H754" i="36"/>
  <c r="I753" i="36"/>
  <c r="H753" i="36"/>
  <c r="I752" i="36"/>
  <c r="H752" i="36"/>
  <c r="I751" i="36"/>
  <c r="H751" i="36"/>
  <c r="I750" i="36"/>
  <c r="H750" i="36"/>
  <c r="I749" i="36"/>
  <c r="H749" i="36"/>
  <c r="I748" i="36"/>
  <c r="H748" i="36"/>
  <c r="I747" i="36"/>
  <c r="H747" i="36"/>
  <c r="I746" i="36"/>
  <c r="H746" i="36"/>
  <c r="I745" i="36"/>
  <c r="H745" i="36"/>
  <c r="I744" i="36"/>
  <c r="H744" i="36"/>
  <c r="I743" i="36"/>
  <c r="H743" i="36"/>
  <c r="I742" i="36"/>
  <c r="H742" i="36"/>
  <c r="I741" i="36"/>
  <c r="H741" i="36"/>
  <c r="I740" i="36"/>
  <c r="H740" i="36"/>
  <c r="I739" i="36"/>
  <c r="H739" i="36"/>
  <c r="I738" i="36"/>
  <c r="H738" i="36"/>
  <c r="I737" i="36"/>
  <c r="H737" i="36"/>
  <c r="I736" i="36"/>
  <c r="H736" i="36"/>
  <c r="I735" i="36"/>
  <c r="H735" i="36"/>
  <c r="I734" i="36"/>
  <c r="H734" i="36"/>
  <c r="I733" i="36"/>
  <c r="H733" i="36"/>
  <c r="I732" i="36"/>
  <c r="H732" i="36"/>
  <c r="I731" i="36"/>
  <c r="H731" i="36"/>
  <c r="I730" i="36"/>
  <c r="H730" i="36"/>
  <c r="I729" i="36"/>
  <c r="H729" i="36"/>
  <c r="I728" i="36"/>
  <c r="H728" i="36"/>
  <c r="I727" i="36"/>
  <c r="H727" i="36"/>
  <c r="I726" i="36"/>
  <c r="H726" i="36"/>
  <c r="I725" i="36"/>
  <c r="H725" i="36"/>
  <c r="I724" i="36"/>
  <c r="H724" i="36"/>
  <c r="I723" i="36"/>
  <c r="H723" i="36"/>
  <c r="I722" i="36"/>
  <c r="H722" i="36"/>
  <c r="I721" i="36"/>
  <c r="H721" i="36"/>
  <c r="I720" i="36"/>
  <c r="H720" i="36"/>
  <c r="I719" i="36"/>
  <c r="H719" i="36"/>
  <c r="I718" i="36"/>
  <c r="H718" i="36"/>
  <c r="I717" i="36"/>
  <c r="H717" i="36"/>
  <c r="I716" i="36"/>
  <c r="H716" i="36"/>
  <c r="I715" i="36"/>
  <c r="H715" i="36"/>
  <c r="I714" i="36"/>
  <c r="H714" i="36"/>
  <c r="I713" i="36"/>
  <c r="H713" i="36"/>
  <c r="I712" i="36"/>
  <c r="H712" i="36"/>
  <c r="I711" i="36"/>
  <c r="H711" i="36"/>
  <c r="I710" i="36"/>
  <c r="H710" i="36"/>
  <c r="I709" i="36"/>
  <c r="H709" i="36"/>
  <c r="I708" i="36"/>
  <c r="H708" i="36"/>
  <c r="I707" i="36"/>
  <c r="H707" i="36"/>
  <c r="I706" i="36"/>
  <c r="H706" i="36"/>
  <c r="I705" i="36"/>
  <c r="H705" i="36"/>
  <c r="I704" i="36"/>
  <c r="H704" i="36"/>
  <c r="I703" i="36"/>
  <c r="H703" i="36"/>
  <c r="I702" i="36"/>
  <c r="H702" i="36"/>
  <c r="I701" i="36"/>
  <c r="H701" i="36"/>
  <c r="I700" i="36"/>
  <c r="H700" i="36"/>
  <c r="I699" i="36"/>
  <c r="H699" i="36"/>
  <c r="I698" i="36"/>
  <c r="H698" i="36"/>
  <c r="I697" i="36"/>
  <c r="H697" i="36"/>
  <c r="I696" i="36"/>
  <c r="H696" i="36"/>
  <c r="I695" i="36"/>
  <c r="H695" i="36"/>
  <c r="I694" i="36"/>
  <c r="H694" i="36"/>
  <c r="I693" i="36"/>
  <c r="H693" i="36"/>
  <c r="I692" i="36"/>
  <c r="H692" i="36"/>
  <c r="I691" i="36"/>
  <c r="H691" i="36"/>
  <c r="I690" i="36"/>
  <c r="H690" i="36"/>
  <c r="I689" i="36"/>
  <c r="H689" i="36"/>
  <c r="I688" i="36"/>
  <c r="H688" i="36"/>
  <c r="I687" i="36"/>
  <c r="H687" i="36"/>
  <c r="I686" i="36"/>
  <c r="H686" i="36"/>
  <c r="I685" i="36"/>
  <c r="H685" i="36"/>
  <c r="I684" i="36"/>
  <c r="H684" i="36"/>
  <c r="I683" i="36"/>
  <c r="H683" i="36"/>
  <c r="I682" i="36"/>
  <c r="H682" i="36"/>
  <c r="I681" i="36"/>
  <c r="H681" i="36"/>
  <c r="I680" i="36"/>
  <c r="H680" i="36"/>
  <c r="I679" i="36"/>
  <c r="H679" i="36"/>
  <c r="I678" i="36"/>
  <c r="H678" i="36"/>
  <c r="I677" i="36"/>
  <c r="H677" i="36"/>
  <c r="I676" i="36"/>
  <c r="H676" i="36"/>
  <c r="I675" i="36"/>
  <c r="H675" i="36"/>
  <c r="I674" i="36"/>
  <c r="H674" i="36"/>
  <c r="I673" i="36"/>
  <c r="H673" i="36"/>
  <c r="I672" i="36"/>
  <c r="H672" i="36"/>
  <c r="I671" i="36"/>
  <c r="H671" i="36"/>
  <c r="I670" i="36"/>
  <c r="H670" i="36"/>
  <c r="I669" i="36"/>
  <c r="H669" i="36"/>
  <c r="I668" i="36"/>
  <c r="H668" i="36"/>
  <c r="I667" i="36"/>
  <c r="H667" i="36"/>
  <c r="I666" i="36"/>
  <c r="H666" i="36"/>
  <c r="I665" i="36"/>
  <c r="H665" i="36"/>
  <c r="I664" i="36"/>
  <c r="H664" i="36"/>
  <c r="I663" i="36"/>
  <c r="H663" i="36"/>
  <c r="I662" i="36"/>
  <c r="H662" i="36"/>
  <c r="I661" i="36"/>
  <c r="H661" i="36"/>
  <c r="I660" i="36"/>
  <c r="H660" i="36"/>
  <c r="I659" i="36"/>
  <c r="H659" i="36"/>
  <c r="I658" i="36"/>
  <c r="H658" i="36"/>
  <c r="I657" i="36"/>
  <c r="H657" i="36"/>
  <c r="I656" i="36"/>
  <c r="H656" i="36"/>
  <c r="I655" i="36"/>
  <c r="H655" i="36"/>
  <c r="I654" i="36"/>
  <c r="H654" i="36"/>
  <c r="I653" i="36"/>
  <c r="H653" i="36"/>
  <c r="I652" i="36"/>
  <c r="H652" i="36"/>
  <c r="I651" i="36"/>
  <c r="H651" i="36"/>
  <c r="I650" i="36"/>
  <c r="H650" i="36"/>
  <c r="I649" i="36"/>
  <c r="H649" i="36"/>
  <c r="I648" i="36"/>
  <c r="H648" i="36"/>
  <c r="I647" i="36"/>
  <c r="H647" i="36"/>
  <c r="I646" i="36"/>
  <c r="H646" i="36"/>
  <c r="I645" i="36"/>
  <c r="H645" i="36"/>
  <c r="I644" i="36"/>
  <c r="H644" i="36"/>
  <c r="I643" i="36"/>
  <c r="H643" i="36"/>
  <c r="I642" i="36"/>
  <c r="H642" i="36"/>
  <c r="I641" i="36"/>
  <c r="H641" i="36"/>
  <c r="I640" i="36"/>
  <c r="H640" i="36"/>
  <c r="I639" i="36"/>
  <c r="H639" i="36"/>
  <c r="I638" i="36"/>
  <c r="H638" i="36"/>
  <c r="I637" i="36"/>
  <c r="H637" i="36"/>
  <c r="I636" i="36"/>
  <c r="H636" i="36"/>
  <c r="I635" i="36"/>
  <c r="H635" i="36"/>
  <c r="I634" i="36"/>
  <c r="H634" i="36"/>
  <c r="I633" i="36"/>
  <c r="H633" i="36"/>
  <c r="I632" i="36"/>
  <c r="H632" i="36"/>
  <c r="I631" i="36"/>
  <c r="H631" i="36"/>
  <c r="I630" i="36"/>
  <c r="H630" i="36"/>
  <c r="I629" i="36"/>
  <c r="H629" i="36"/>
  <c r="I628" i="36"/>
  <c r="H628" i="36"/>
  <c r="I627" i="36"/>
  <c r="H627" i="36"/>
  <c r="I626" i="36"/>
  <c r="H626" i="36"/>
  <c r="I625" i="36"/>
  <c r="H625" i="36"/>
  <c r="I624" i="36"/>
  <c r="H624" i="36"/>
  <c r="I623" i="36"/>
  <c r="H623" i="36"/>
  <c r="I622" i="36"/>
  <c r="H622" i="36"/>
  <c r="I621" i="36"/>
  <c r="H621" i="36"/>
  <c r="I620" i="36"/>
  <c r="H620" i="36"/>
  <c r="I619" i="36"/>
  <c r="H619" i="36"/>
  <c r="I618" i="36"/>
  <c r="H618" i="36"/>
  <c r="I617" i="36"/>
  <c r="H617" i="36"/>
  <c r="I616" i="36"/>
  <c r="H616" i="36"/>
  <c r="I615" i="36"/>
  <c r="H615" i="36"/>
  <c r="I614" i="36"/>
  <c r="H614" i="36"/>
  <c r="I613" i="36"/>
  <c r="H613" i="36"/>
  <c r="I612" i="36"/>
  <c r="H612" i="36"/>
  <c r="I611" i="36"/>
  <c r="H611" i="36"/>
  <c r="I610" i="36"/>
  <c r="H610" i="36"/>
  <c r="I609" i="36"/>
  <c r="H609" i="36"/>
  <c r="I608" i="36"/>
  <c r="H608" i="36"/>
  <c r="I607" i="36"/>
  <c r="H607" i="36"/>
  <c r="I606" i="36"/>
  <c r="H606" i="36"/>
  <c r="I605" i="36"/>
  <c r="H605" i="36"/>
  <c r="I604" i="36"/>
  <c r="H604" i="36"/>
  <c r="I603" i="36"/>
  <c r="H603" i="36"/>
  <c r="I602" i="36"/>
  <c r="H602" i="36"/>
  <c r="I601" i="36"/>
  <c r="H601" i="36"/>
  <c r="I600" i="36"/>
  <c r="H600" i="36"/>
  <c r="I599" i="36"/>
  <c r="H599" i="36"/>
  <c r="I598" i="36"/>
  <c r="H598" i="36"/>
  <c r="I597" i="36"/>
  <c r="H597" i="36"/>
  <c r="I596" i="36"/>
  <c r="H596" i="36"/>
  <c r="I595" i="36"/>
  <c r="H595" i="36"/>
  <c r="I594" i="36"/>
  <c r="H594" i="36"/>
  <c r="I593" i="36"/>
  <c r="H593" i="36"/>
  <c r="I592" i="36"/>
  <c r="H592" i="36"/>
  <c r="I591" i="36"/>
  <c r="H591" i="36"/>
  <c r="I590" i="36"/>
  <c r="H590" i="36"/>
  <c r="I589" i="36"/>
  <c r="H589" i="36"/>
  <c r="I588" i="36"/>
  <c r="H588" i="36"/>
  <c r="I587" i="36"/>
  <c r="H587" i="36"/>
  <c r="I586" i="36"/>
  <c r="H586" i="36"/>
  <c r="I585" i="36"/>
  <c r="H585" i="36"/>
  <c r="I584" i="36"/>
  <c r="H584" i="36"/>
  <c r="I583" i="36"/>
  <c r="H583" i="36"/>
  <c r="I582" i="36"/>
  <c r="H582" i="36"/>
  <c r="I581" i="36"/>
  <c r="H581" i="36"/>
  <c r="I580" i="36"/>
  <c r="H580" i="36"/>
  <c r="I579" i="36"/>
  <c r="H579" i="36"/>
  <c r="I578" i="36"/>
  <c r="H578" i="36"/>
  <c r="I577" i="36"/>
  <c r="H577" i="36"/>
  <c r="I576" i="36"/>
  <c r="H576" i="36"/>
  <c r="I575" i="36"/>
  <c r="H575" i="36"/>
  <c r="I574" i="36"/>
  <c r="H574" i="36"/>
  <c r="I573" i="36"/>
  <c r="H573" i="36"/>
  <c r="I572" i="36"/>
  <c r="H572" i="36"/>
  <c r="I571" i="36"/>
  <c r="H571" i="36"/>
  <c r="I570" i="36"/>
  <c r="H570" i="36"/>
  <c r="I569" i="36"/>
  <c r="H569" i="36"/>
  <c r="I568" i="36"/>
  <c r="H568" i="36"/>
  <c r="I567" i="36"/>
  <c r="H567" i="36"/>
  <c r="I566" i="36"/>
  <c r="H566" i="36"/>
  <c r="I565" i="36"/>
  <c r="H565" i="36"/>
  <c r="I564" i="36"/>
  <c r="H564" i="36"/>
  <c r="I563" i="36"/>
  <c r="H563" i="36"/>
  <c r="I562" i="36"/>
  <c r="H562" i="36"/>
  <c r="I561" i="36"/>
  <c r="H561" i="36"/>
  <c r="I560" i="36"/>
  <c r="H560" i="36"/>
  <c r="I559" i="36"/>
  <c r="H559" i="36"/>
  <c r="I558" i="36"/>
  <c r="H558" i="36"/>
  <c r="I557" i="36"/>
  <c r="H557" i="36"/>
  <c r="I556" i="36"/>
  <c r="H556" i="36"/>
  <c r="I555" i="36"/>
  <c r="H555" i="36"/>
  <c r="I554" i="36"/>
  <c r="H554" i="36"/>
  <c r="I553" i="36"/>
  <c r="H553" i="36"/>
  <c r="I552" i="36"/>
  <c r="H552" i="36"/>
  <c r="I551" i="36"/>
  <c r="H551" i="36"/>
  <c r="I550" i="36"/>
  <c r="H550" i="36"/>
  <c r="I549" i="36"/>
  <c r="H549" i="36"/>
  <c r="I548" i="36"/>
  <c r="H548" i="36"/>
  <c r="I547" i="36"/>
  <c r="H547" i="36"/>
  <c r="I546" i="36"/>
  <c r="H546" i="36"/>
  <c r="I545" i="36"/>
  <c r="H545" i="36"/>
  <c r="I544" i="36"/>
  <c r="H544" i="36"/>
  <c r="I543" i="36"/>
  <c r="H543" i="36"/>
  <c r="I542" i="36"/>
  <c r="H542" i="36"/>
  <c r="I541" i="36"/>
  <c r="H541" i="36"/>
  <c r="I540" i="36"/>
  <c r="H540" i="36"/>
  <c r="I539" i="36"/>
  <c r="H539" i="36"/>
  <c r="I538" i="36"/>
  <c r="H538" i="36"/>
  <c r="I537" i="36"/>
  <c r="H537" i="36"/>
  <c r="I536" i="36"/>
  <c r="H536" i="36"/>
  <c r="I535" i="36"/>
  <c r="H535" i="36"/>
  <c r="I534" i="36"/>
  <c r="H534" i="36"/>
  <c r="I533" i="36"/>
  <c r="H533" i="36"/>
  <c r="I532" i="36"/>
  <c r="H532" i="36"/>
  <c r="I531" i="36"/>
  <c r="H531" i="36"/>
  <c r="I530" i="36"/>
  <c r="H530" i="36"/>
  <c r="I529" i="36"/>
  <c r="H529" i="36"/>
  <c r="I528" i="36"/>
  <c r="H528" i="36"/>
  <c r="I527" i="36"/>
  <c r="H527" i="36"/>
  <c r="I526" i="36"/>
  <c r="H526" i="36"/>
  <c r="I525" i="36"/>
  <c r="H525" i="36"/>
  <c r="I524" i="36"/>
  <c r="H524" i="36"/>
  <c r="I523" i="36"/>
  <c r="H523" i="36"/>
  <c r="I522" i="36"/>
  <c r="H522" i="36"/>
  <c r="I521" i="36"/>
  <c r="H521" i="36"/>
  <c r="I520" i="36"/>
  <c r="H520" i="36"/>
  <c r="I519" i="36"/>
  <c r="H519" i="36"/>
  <c r="I518" i="36"/>
  <c r="H518" i="36"/>
  <c r="I517" i="36"/>
  <c r="H517" i="36"/>
  <c r="I516" i="36"/>
  <c r="H516" i="36"/>
  <c r="I515" i="36"/>
  <c r="H515" i="36"/>
  <c r="I514" i="36"/>
  <c r="H514" i="36"/>
  <c r="I513" i="36"/>
  <c r="H513" i="36"/>
  <c r="I512" i="36"/>
  <c r="H512" i="36"/>
  <c r="I511" i="36"/>
  <c r="H511" i="36"/>
  <c r="I510" i="36"/>
  <c r="H510" i="36"/>
  <c r="I509" i="36"/>
  <c r="H509" i="36"/>
  <c r="I508" i="36"/>
  <c r="H508" i="36"/>
  <c r="I507" i="36"/>
  <c r="H507" i="36"/>
  <c r="I506" i="36"/>
  <c r="H506" i="36"/>
  <c r="I505" i="36"/>
  <c r="H505" i="36"/>
  <c r="I504" i="36"/>
  <c r="H504" i="36"/>
  <c r="I503" i="36"/>
  <c r="H503" i="36"/>
  <c r="I502" i="36"/>
  <c r="H502" i="36"/>
  <c r="I501" i="36"/>
  <c r="H501" i="36"/>
  <c r="I500" i="36"/>
  <c r="H500" i="36"/>
  <c r="I499" i="36"/>
  <c r="H499" i="36"/>
  <c r="I498" i="36"/>
  <c r="H498" i="36"/>
  <c r="I497" i="36"/>
  <c r="H497" i="36"/>
  <c r="I496" i="36"/>
  <c r="H496" i="36"/>
  <c r="I495" i="36"/>
  <c r="H495" i="36"/>
  <c r="I494" i="36"/>
  <c r="H494" i="36"/>
  <c r="I493" i="36"/>
  <c r="H493" i="36"/>
  <c r="I492" i="36"/>
  <c r="H492" i="36"/>
  <c r="I491" i="36"/>
  <c r="H491" i="36"/>
  <c r="I490" i="36"/>
  <c r="H490" i="36"/>
  <c r="I489" i="36"/>
  <c r="H489" i="36"/>
  <c r="I488" i="36"/>
  <c r="H488" i="36"/>
  <c r="I487" i="36"/>
  <c r="H487" i="36"/>
  <c r="I486" i="36"/>
  <c r="H486" i="36"/>
  <c r="I485" i="36"/>
  <c r="H485" i="36"/>
  <c r="I484" i="36"/>
  <c r="H484" i="36"/>
  <c r="I483" i="36"/>
  <c r="H483" i="36"/>
  <c r="I482" i="36"/>
  <c r="H482" i="36"/>
  <c r="I481" i="36"/>
  <c r="H481" i="36"/>
  <c r="I480" i="36"/>
  <c r="H480" i="36"/>
  <c r="I479" i="36"/>
  <c r="H479" i="36"/>
  <c r="I478" i="36"/>
  <c r="H478" i="36"/>
  <c r="I477" i="36"/>
  <c r="H477" i="36"/>
  <c r="I476" i="36"/>
  <c r="H476" i="36"/>
  <c r="I475" i="36"/>
  <c r="H475" i="36"/>
  <c r="I474" i="36"/>
  <c r="H474" i="36"/>
  <c r="I473" i="36"/>
  <c r="H473" i="36"/>
  <c r="I472" i="36"/>
  <c r="H472" i="36"/>
  <c r="I471" i="36"/>
  <c r="H471" i="36"/>
  <c r="I470" i="36"/>
  <c r="H470" i="36"/>
  <c r="I469" i="36"/>
  <c r="H469" i="36"/>
  <c r="I468" i="36"/>
  <c r="H468" i="36"/>
  <c r="I467" i="36"/>
  <c r="H467" i="36"/>
  <c r="I466" i="36"/>
  <c r="H466" i="36"/>
  <c r="I465" i="36"/>
  <c r="H465" i="36"/>
  <c r="I464" i="36"/>
  <c r="H464" i="36"/>
  <c r="I463" i="36"/>
  <c r="H463" i="36"/>
  <c r="I462" i="36"/>
  <c r="H462" i="36"/>
  <c r="I461" i="36"/>
  <c r="H461" i="36"/>
  <c r="I460" i="36"/>
  <c r="H460" i="36"/>
  <c r="I459" i="36"/>
  <c r="H459" i="36"/>
  <c r="I458" i="36"/>
  <c r="H458" i="36"/>
  <c r="I457" i="36"/>
  <c r="H457" i="36"/>
  <c r="I456" i="36"/>
  <c r="H456" i="36"/>
  <c r="I455" i="36"/>
  <c r="H455" i="36"/>
  <c r="I454" i="36"/>
  <c r="H454" i="36"/>
  <c r="I453" i="36"/>
  <c r="H453" i="36"/>
  <c r="I452" i="36"/>
  <c r="H452" i="36"/>
  <c r="I451" i="36"/>
  <c r="H451" i="36"/>
  <c r="I450" i="36"/>
  <c r="H450" i="36"/>
  <c r="I449" i="36"/>
  <c r="H449" i="36"/>
  <c r="I448" i="36"/>
  <c r="H448" i="36"/>
  <c r="I447" i="36"/>
  <c r="H447" i="36"/>
  <c r="I446" i="36"/>
  <c r="H446" i="36"/>
  <c r="I445" i="36"/>
  <c r="H445" i="36"/>
  <c r="I444" i="36"/>
  <c r="H444" i="36"/>
  <c r="I443" i="36"/>
  <c r="H443" i="36"/>
  <c r="I442" i="36"/>
  <c r="H442" i="36"/>
  <c r="I441" i="36"/>
  <c r="H441" i="36"/>
  <c r="I440" i="36"/>
  <c r="H440" i="36"/>
  <c r="I439" i="36"/>
  <c r="H439" i="36"/>
  <c r="I438" i="36"/>
  <c r="H438" i="36"/>
  <c r="I437" i="36"/>
  <c r="H437" i="36"/>
  <c r="I436" i="36"/>
  <c r="H436" i="36"/>
  <c r="I435" i="36"/>
  <c r="H435" i="36"/>
  <c r="I434" i="36"/>
  <c r="H434" i="36"/>
  <c r="I433" i="36"/>
  <c r="H433" i="36"/>
  <c r="I432" i="36"/>
  <c r="H432" i="36"/>
  <c r="I431" i="36"/>
  <c r="H431" i="36"/>
  <c r="I430" i="36"/>
  <c r="H430" i="36"/>
  <c r="I429" i="36"/>
  <c r="H429" i="36"/>
  <c r="I428" i="36"/>
  <c r="H428" i="36"/>
  <c r="I427" i="36"/>
  <c r="H427" i="36"/>
  <c r="I426" i="36"/>
  <c r="H426" i="36"/>
  <c r="I425" i="36"/>
  <c r="H425" i="36"/>
  <c r="I424" i="36"/>
  <c r="H424" i="36"/>
  <c r="I423" i="36"/>
  <c r="H423" i="36"/>
  <c r="I422" i="36"/>
  <c r="H422" i="36"/>
  <c r="I421" i="36"/>
  <c r="H421" i="36"/>
  <c r="I420" i="36"/>
  <c r="H420" i="36"/>
  <c r="I419" i="36"/>
  <c r="H419" i="36"/>
  <c r="I418" i="36"/>
  <c r="H418" i="36"/>
  <c r="I417" i="36"/>
  <c r="H417" i="36"/>
  <c r="I416" i="36"/>
  <c r="H416" i="36"/>
  <c r="I415" i="36"/>
  <c r="H415" i="36"/>
  <c r="I414" i="36"/>
  <c r="H414" i="36"/>
  <c r="I413" i="36"/>
  <c r="H413" i="36"/>
  <c r="I412" i="36"/>
  <c r="H412" i="36"/>
  <c r="I411" i="36"/>
  <c r="H411" i="36"/>
  <c r="I410" i="36"/>
  <c r="H410" i="36"/>
  <c r="I409" i="36"/>
  <c r="H409" i="36"/>
  <c r="I408" i="36"/>
  <c r="H408" i="36"/>
  <c r="I407" i="36"/>
  <c r="H407" i="36"/>
  <c r="I406" i="36"/>
  <c r="H406" i="36"/>
  <c r="I405" i="36"/>
  <c r="H405" i="36"/>
  <c r="I404" i="36"/>
  <c r="H404" i="36"/>
  <c r="I403" i="36"/>
  <c r="H403" i="36"/>
  <c r="I402" i="36"/>
  <c r="H402" i="36"/>
  <c r="I401" i="36"/>
  <c r="H401" i="36"/>
  <c r="I400" i="36"/>
  <c r="H400" i="36"/>
  <c r="I399" i="36"/>
  <c r="H399" i="36"/>
  <c r="I398" i="36"/>
  <c r="H398" i="36"/>
  <c r="I397" i="36"/>
  <c r="H397" i="36"/>
  <c r="I396" i="36"/>
  <c r="H396" i="36"/>
  <c r="I395" i="36"/>
  <c r="H395" i="36"/>
  <c r="I394" i="36"/>
  <c r="H394" i="36"/>
  <c r="I393" i="36"/>
  <c r="H393" i="36"/>
  <c r="I392" i="36"/>
  <c r="H392" i="36"/>
  <c r="I391" i="36"/>
  <c r="H391" i="36"/>
  <c r="I390" i="36"/>
  <c r="H390" i="36"/>
  <c r="I389" i="36"/>
  <c r="H389" i="36"/>
  <c r="I388" i="36"/>
  <c r="H388" i="36"/>
  <c r="I387" i="36"/>
  <c r="H387" i="36"/>
  <c r="I386" i="36"/>
  <c r="H386" i="36"/>
  <c r="I385" i="36"/>
  <c r="H385" i="36"/>
  <c r="I384" i="36"/>
  <c r="H384" i="36"/>
  <c r="I383" i="36"/>
  <c r="H383" i="36"/>
  <c r="I382" i="36"/>
  <c r="H382" i="36"/>
  <c r="I381" i="36"/>
  <c r="H381" i="36"/>
  <c r="I380" i="36"/>
  <c r="H380" i="36"/>
  <c r="I379" i="36"/>
  <c r="H379" i="36"/>
  <c r="I378" i="36"/>
  <c r="H378" i="36"/>
  <c r="I377" i="36"/>
  <c r="H377" i="36"/>
  <c r="I376" i="36"/>
  <c r="H376" i="36"/>
  <c r="I375" i="36"/>
  <c r="H375" i="36"/>
  <c r="I374" i="36"/>
  <c r="H374" i="36"/>
  <c r="I373" i="36"/>
  <c r="H373" i="36"/>
  <c r="I372" i="36"/>
  <c r="H372" i="36"/>
  <c r="I371" i="36"/>
  <c r="H371" i="36"/>
  <c r="I370" i="36"/>
  <c r="H370" i="36"/>
  <c r="I369" i="36"/>
  <c r="H369" i="36"/>
  <c r="I368" i="36"/>
  <c r="H368" i="36"/>
  <c r="I367" i="36"/>
  <c r="H367" i="36"/>
  <c r="I366" i="36"/>
  <c r="H366" i="36"/>
  <c r="I365" i="36"/>
  <c r="H365" i="36"/>
  <c r="I364" i="36"/>
  <c r="H364" i="36"/>
  <c r="I363" i="36"/>
  <c r="H363" i="36"/>
  <c r="I362" i="36"/>
  <c r="H362" i="36"/>
  <c r="I361" i="36"/>
  <c r="H361" i="36"/>
  <c r="I360" i="36"/>
  <c r="H360" i="36"/>
  <c r="I359" i="36"/>
  <c r="H359" i="36"/>
  <c r="I358" i="36"/>
  <c r="H358" i="36"/>
  <c r="I357" i="36"/>
  <c r="H357" i="36"/>
  <c r="I356" i="36"/>
  <c r="H356" i="36"/>
  <c r="I355" i="36"/>
  <c r="H355" i="36"/>
  <c r="I354" i="36"/>
  <c r="H354" i="36"/>
  <c r="I353" i="36"/>
  <c r="H353" i="36"/>
  <c r="I352" i="36"/>
  <c r="H352" i="36"/>
  <c r="I351" i="36"/>
  <c r="H351" i="36"/>
  <c r="I350" i="36"/>
  <c r="H350" i="36"/>
  <c r="I349" i="36"/>
  <c r="H349" i="36"/>
  <c r="I348" i="36"/>
  <c r="H348" i="36"/>
  <c r="I347" i="36"/>
  <c r="H347" i="36"/>
  <c r="I346" i="36"/>
  <c r="H346" i="36"/>
  <c r="I345" i="36"/>
  <c r="H345" i="36"/>
  <c r="I344" i="36"/>
  <c r="H344" i="36"/>
  <c r="I343" i="36"/>
  <c r="H343" i="36"/>
  <c r="I342" i="36"/>
  <c r="H342" i="36"/>
  <c r="I341" i="36"/>
  <c r="H341" i="36"/>
  <c r="I340" i="36"/>
  <c r="H340" i="36"/>
  <c r="I339" i="36"/>
  <c r="H339" i="36"/>
  <c r="I338" i="36"/>
  <c r="H338" i="36"/>
  <c r="I337" i="36"/>
  <c r="H337" i="36"/>
  <c r="I336" i="36"/>
  <c r="H336" i="36"/>
  <c r="I335" i="36"/>
  <c r="H335" i="36"/>
  <c r="I334" i="36"/>
  <c r="H334" i="36"/>
  <c r="I333" i="36"/>
  <c r="H333" i="36"/>
  <c r="I332" i="36"/>
  <c r="H332" i="36"/>
  <c r="I331" i="36"/>
  <c r="H331" i="36"/>
  <c r="I330" i="36"/>
  <c r="H330" i="36"/>
  <c r="I329" i="36"/>
  <c r="H329" i="36"/>
  <c r="I328" i="36"/>
  <c r="H328" i="36"/>
  <c r="I327" i="36"/>
  <c r="H327" i="36"/>
  <c r="I326" i="36"/>
  <c r="H326" i="36"/>
  <c r="I325" i="36"/>
  <c r="H325" i="36"/>
  <c r="I324" i="36"/>
  <c r="H324" i="36"/>
  <c r="I323" i="36"/>
  <c r="H323" i="36"/>
  <c r="I322" i="36"/>
  <c r="H322" i="36"/>
  <c r="I321" i="36"/>
  <c r="H321" i="36"/>
  <c r="I320" i="36"/>
  <c r="H320" i="36"/>
  <c r="I319" i="36"/>
  <c r="H319" i="36"/>
  <c r="I318" i="36"/>
  <c r="H318" i="36"/>
  <c r="I317" i="36"/>
  <c r="H317" i="36"/>
  <c r="I316" i="36"/>
  <c r="H316" i="36"/>
  <c r="I315" i="36"/>
  <c r="H315" i="36"/>
  <c r="I314" i="36"/>
  <c r="H314" i="36"/>
  <c r="I313" i="36"/>
  <c r="H313" i="36"/>
  <c r="I312" i="36"/>
  <c r="H312" i="36"/>
  <c r="I311" i="36"/>
  <c r="H311" i="36"/>
  <c r="I310" i="36"/>
  <c r="H310" i="36"/>
  <c r="I309" i="36"/>
  <c r="H309" i="36"/>
  <c r="I308" i="36"/>
  <c r="H308" i="36"/>
  <c r="I307" i="36"/>
  <c r="H307" i="36"/>
  <c r="I306" i="36"/>
  <c r="H306" i="36"/>
  <c r="I305" i="36"/>
  <c r="H305" i="36"/>
  <c r="I304" i="36"/>
  <c r="H304" i="36"/>
  <c r="I303" i="36"/>
  <c r="H303" i="36"/>
  <c r="I302" i="36"/>
  <c r="H302" i="36"/>
  <c r="I301" i="36"/>
  <c r="H301" i="36"/>
  <c r="I300" i="36"/>
  <c r="H300" i="36"/>
  <c r="I299" i="36"/>
  <c r="H299" i="36"/>
  <c r="I298" i="36"/>
  <c r="H298" i="36"/>
  <c r="I297" i="36"/>
  <c r="H297" i="36"/>
  <c r="I296" i="36"/>
  <c r="H296" i="36"/>
  <c r="I295" i="36"/>
  <c r="H295" i="36"/>
  <c r="I294" i="36"/>
  <c r="H294" i="36"/>
  <c r="I293" i="36"/>
  <c r="H293" i="36"/>
  <c r="I292" i="36"/>
  <c r="H292" i="36"/>
  <c r="I291" i="36"/>
  <c r="H291" i="36"/>
  <c r="I290" i="36"/>
  <c r="H290" i="36"/>
  <c r="I289" i="36"/>
  <c r="H289" i="36"/>
  <c r="I288" i="36"/>
  <c r="H288" i="36"/>
  <c r="I287" i="36"/>
  <c r="H287" i="36"/>
  <c r="I286" i="36"/>
  <c r="H286" i="36"/>
  <c r="I285" i="36"/>
  <c r="H285" i="36"/>
  <c r="I284" i="36"/>
  <c r="H284" i="36"/>
  <c r="I283" i="36"/>
  <c r="H283" i="36"/>
  <c r="I282" i="36"/>
  <c r="H282" i="36"/>
  <c r="I281" i="36"/>
  <c r="H281" i="36"/>
  <c r="I280" i="36"/>
  <c r="H280" i="36"/>
  <c r="I279" i="36"/>
  <c r="H279" i="36"/>
  <c r="I278" i="36"/>
  <c r="H278" i="36"/>
  <c r="I277" i="36"/>
  <c r="H277" i="36"/>
  <c r="I276" i="36"/>
  <c r="H276" i="36"/>
  <c r="I275" i="36"/>
  <c r="H275" i="36"/>
  <c r="I274" i="36"/>
  <c r="H274" i="36"/>
  <c r="I273" i="36"/>
  <c r="H273" i="36"/>
  <c r="I272" i="36"/>
  <c r="H272" i="36"/>
  <c r="I271" i="36"/>
  <c r="H271" i="36"/>
  <c r="I270" i="36"/>
  <c r="H270" i="36"/>
  <c r="I269" i="36"/>
  <c r="H269" i="36"/>
  <c r="I268" i="36"/>
  <c r="H268" i="36"/>
  <c r="I267" i="36"/>
  <c r="H267" i="36"/>
  <c r="I266" i="36"/>
  <c r="H266" i="36"/>
  <c r="I265" i="36"/>
  <c r="H265" i="36"/>
  <c r="I264" i="36"/>
  <c r="H264" i="36"/>
  <c r="I263" i="36"/>
  <c r="H263" i="36"/>
  <c r="I262" i="36"/>
  <c r="H262" i="36"/>
  <c r="I261" i="36"/>
  <c r="H261" i="36"/>
  <c r="I260" i="36"/>
  <c r="H260" i="36"/>
  <c r="I259" i="36"/>
  <c r="H259" i="36"/>
  <c r="I258" i="36"/>
  <c r="H258" i="36"/>
  <c r="I257" i="36"/>
  <c r="H257" i="36"/>
  <c r="I256" i="36"/>
  <c r="H256" i="36"/>
  <c r="I255" i="36"/>
  <c r="H255" i="36"/>
  <c r="I254" i="36"/>
  <c r="H254" i="36"/>
  <c r="I253" i="36"/>
  <c r="H253" i="36"/>
  <c r="I252" i="36"/>
  <c r="H252" i="36"/>
  <c r="I251" i="36"/>
  <c r="H251" i="36"/>
  <c r="I250" i="36"/>
  <c r="H250" i="36"/>
  <c r="I249" i="36"/>
  <c r="H249" i="36"/>
  <c r="I248" i="36"/>
  <c r="H248" i="36"/>
  <c r="I247" i="36"/>
  <c r="H247" i="36"/>
  <c r="I246" i="36"/>
  <c r="H246" i="36"/>
  <c r="I245" i="36"/>
  <c r="H245" i="36"/>
  <c r="I244" i="36"/>
  <c r="H244" i="36"/>
  <c r="I243" i="36"/>
  <c r="H243" i="36"/>
  <c r="I242" i="36"/>
  <c r="H242" i="36"/>
  <c r="I241" i="36"/>
  <c r="H241" i="36"/>
  <c r="I240" i="36"/>
  <c r="H240" i="36"/>
  <c r="I239" i="36"/>
  <c r="H239" i="36"/>
  <c r="I238" i="36"/>
  <c r="H238" i="36"/>
  <c r="I237" i="36"/>
  <c r="H237" i="36"/>
  <c r="I236" i="36"/>
  <c r="H236" i="36"/>
  <c r="I235" i="36"/>
  <c r="H235" i="36"/>
  <c r="I234" i="36"/>
  <c r="H234" i="36"/>
  <c r="I233" i="36"/>
  <c r="H233" i="36"/>
  <c r="I232" i="36"/>
  <c r="H232" i="36"/>
  <c r="I231" i="36"/>
  <c r="H231" i="36"/>
  <c r="I230" i="36"/>
  <c r="H230" i="36"/>
  <c r="I229" i="36"/>
  <c r="H229" i="36"/>
  <c r="I228" i="36"/>
  <c r="H228" i="36"/>
  <c r="I227" i="36"/>
  <c r="H227" i="36"/>
  <c r="I226" i="36"/>
  <c r="H226" i="36"/>
  <c r="I225" i="36"/>
  <c r="H225" i="36"/>
  <c r="I224" i="36"/>
  <c r="H224" i="36"/>
  <c r="I223" i="36"/>
  <c r="H223" i="36"/>
  <c r="I222" i="36"/>
  <c r="H222" i="36"/>
  <c r="I221" i="36"/>
  <c r="H221" i="36"/>
  <c r="I220" i="36"/>
  <c r="H220" i="36"/>
  <c r="I219" i="36"/>
  <c r="H219" i="36"/>
  <c r="I218" i="36"/>
  <c r="H218" i="36"/>
  <c r="I217" i="36"/>
  <c r="H217" i="36"/>
  <c r="I216" i="36"/>
  <c r="H216" i="36"/>
  <c r="I215" i="36"/>
  <c r="H215" i="36"/>
  <c r="I214" i="36"/>
  <c r="H214" i="36"/>
  <c r="I213" i="36"/>
  <c r="H213" i="36"/>
  <c r="I212" i="36"/>
  <c r="H212" i="36"/>
  <c r="I211" i="36"/>
  <c r="H211" i="36"/>
  <c r="I210" i="36"/>
  <c r="H210" i="36"/>
  <c r="I209" i="36"/>
  <c r="H209" i="36"/>
  <c r="I208" i="36"/>
  <c r="H208" i="36"/>
  <c r="I207" i="36"/>
  <c r="H207" i="36"/>
  <c r="I206" i="36"/>
  <c r="H206" i="36"/>
  <c r="I205" i="36"/>
  <c r="H205" i="36"/>
  <c r="I204" i="36"/>
  <c r="H204" i="36"/>
  <c r="I203" i="36"/>
  <c r="H203" i="36"/>
  <c r="I202" i="36"/>
  <c r="H202" i="36"/>
  <c r="I201" i="36"/>
  <c r="H201" i="36"/>
  <c r="I200" i="36"/>
  <c r="H200" i="36"/>
  <c r="I199" i="36"/>
  <c r="H199" i="36"/>
  <c r="I198" i="36"/>
  <c r="H198" i="36"/>
  <c r="I197" i="36"/>
  <c r="H197" i="36"/>
  <c r="I196" i="36"/>
  <c r="H196" i="36"/>
  <c r="I195" i="36"/>
  <c r="H195" i="36"/>
  <c r="I194" i="36"/>
  <c r="H194" i="36"/>
  <c r="I193" i="36"/>
  <c r="H193" i="36"/>
  <c r="I192" i="36"/>
  <c r="H192" i="36"/>
  <c r="I191" i="36"/>
  <c r="H191" i="36"/>
  <c r="I190" i="36"/>
  <c r="H190" i="36"/>
  <c r="I189" i="36"/>
  <c r="H189" i="36"/>
  <c r="I188" i="36"/>
  <c r="H188" i="36"/>
  <c r="I187" i="36"/>
  <c r="H187" i="36"/>
  <c r="I186" i="36"/>
  <c r="H186" i="36"/>
  <c r="I185" i="36"/>
  <c r="H185" i="36"/>
  <c r="I184" i="36"/>
  <c r="H184" i="36"/>
  <c r="I183" i="36"/>
  <c r="H183" i="36"/>
  <c r="I182" i="36"/>
  <c r="H182" i="36"/>
  <c r="I181" i="36"/>
  <c r="H181" i="36"/>
  <c r="I180" i="36"/>
  <c r="H180" i="36"/>
  <c r="I179" i="36"/>
  <c r="H179" i="36"/>
  <c r="I178" i="36"/>
  <c r="H178" i="36"/>
  <c r="I177" i="36"/>
  <c r="H177" i="36"/>
  <c r="I176" i="36"/>
  <c r="H176" i="36"/>
  <c r="I175" i="36"/>
  <c r="H175" i="36"/>
  <c r="I174" i="36"/>
  <c r="H174" i="36"/>
  <c r="I173" i="36"/>
  <c r="H173" i="36"/>
  <c r="I172" i="36"/>
  <c r="H172" i="36"/>
  <c r="I171" i="36"/>
  <c r="H171" i="36"/>
  <c r="I170" i="36"/>
  <c r="H170" i="36"/>
  <c r="I169" i="36"/>
  <c r="H169" i="36"/>
  <c r="I168" i="36"/>
  <c r="H168" i="36"/>
  <c r="I167" i="36"/>
  <c r="H167" i="36"/>
  <c r="I166" i="36"/>
  <c r="H166" i="36"/>
  <c r="I165" i="36"/>
  <c r="H165" i="36"/>
  <c r="I164" i="36"/>
  <c r="H164" i="36"/>
  <c r="I163" i="36"/>
  <c r="H163" i="36"/>
  <c r="I162" i="36"/>
  <c r="H162" i="36"/>
  <c r="I161" i="36"/>
  <c r="H161" i="36"/>
  <c r="I160" i="36"/>
  <c r="H160" i="36"/>
  <c r="I159" i="36"/>
  <c r="H159" i="36"/>
  <c r="I158" i="36"/>
  <c r="H158" i="36"/>
  <c r="I157" i="36"/>
  <c r="H157" i="36"/>
  <c r="I156" i="36"/>
  <c r="H156" i="36"/>
  <c r="I155" i="36"/>
  <c r="H155" i="36"/>
  <c r="I154" i="36"/>
  <c r="H154" i="36"/>
  <c r="I153" i="36"/>
  <c r="H153" i="36"/>
  <c r="I152" i="36"/>
  <c r="H152" i="36"/>
  <c r="I151" i="36"/>
  <c r="H151" i="36"/>
  <c r="I150" i="36"/>
  <c r="H150" i="36"/>
  <c r="I149" i="36"/>
  <c r="H149" i="36"/>
  <c r="I148" i="36"/>
  <c r="H148" i="36"/>
  <c r="I147" i="36"/>
  <c r="H147" i="36"/>
  <c r="I146" i="36"/>
  <c r="H146" i="36"/>
  <c r="I145" i="36"/>
  <c r="H145" i="36"/>
  <c r="I144" i="36"/>
  <c r="H144" i="36"/>
  <c r="I143" i="36"/>
  <c r="H143" i="36"/>
  <c r="I142" i="36"/>
  <c r="H142" i="36"/>
  <c r="I141" i="36"/>
  <c r="H141" i="36"/>
  <c r="I140" i="36"/>
  <c r="H140" i="36"/>
  <c r="I139" i="36"/>
  <c r="H139" i="36"/>
  <c r="I138" i="36"/>
  <c r="H138" i="36"/>
  <c r="I137" i="36"/>
  <c r="H137" i="36"/>
  <c r="I136" i="36"/>
  <c r="H136" i="36"/>
  <c r="I135" i="36"/>
  <c r="H135" i="36"/>
  <c r="I134" i="36"/>
  <c r="H134" i="36"/>
  <c r="I133" i="36"/>
  <c r="H133" i="36"/>
  <c r="I132" i="36"/>
  <c r="H132" i="36"/>
  <c r="I131" i="36"/>
  <c r="H131" i="36"/>
  <c r="I130" i="36"/>
  <c r="H130" i="36"/>
  <c r="I129" i="36"/>
  <c r="H129" i="36"/>
  <c r="I128" i="36"/>
  <c r="H128" i="36"/>
  <c r="I127" i="36"/>
  <c r="H127" i="36"/>
  <c r="I126" i="36"/>
  <c r="H126" i="36"/>
  <c r="I125" i="36"/>
  <c r="H125" i="36"/>
  <c r="I124" i="36"/>
  <c r="H124" i="36"/>
  <c r="I123" i="36"/>
  <c r="H123" i="36"/>
  <c r="I122" i="36"/>
  <c r="H122" i="36"/>
  <c r="I121" i="36"/>
  <c r="H121" i="36"/>
  <c r="I120" i="36"/>
  <c r="H120" i="36"/>
  <c r="I119" i="36"/>
  <c r="H119" i="36"/>
  <c r="I118" i="36"/>
  <c r="H118" i="36"/>
  <c r="I117" i="36"/>
  <c r="H117" i="36"/>
  <c r="I116" i="36"/>
  <c r="H116" i="36"/>
  <c r="I115" i="36"/>
  <c r="H115" i="36"/>
  <c r="I114" i="36"/>
  <c r="H114" i="36"/>
  <c r="I113" i="36"/>
  <c r="H113" i="36"/>
  <c r="I112" i="36"/>
  <c r="H112" i="36"/>
  <c r="I111" i="36"/>
  <c r="H111" i="36"/>
  <c r="I110" i="36"/>
  <c r="H110" i="36"/>
  <c r="I109" i="36"/>
  <c r="H109" i="36"/>
  <c r="I108" i="36"/>
  <c r="H108" i="36"/>
  <c r="I107" i="36"/>
  <c r="H107" i="36"/>
  <c r="I106" i="36"/>
  <c r="H106" i="36"/>
  <c r="I105" i="36"/>
  <c r="H105" i="36"/>
  <c r="I104" i="36"/>
  <c r="H104" i="36"/>
  <c r="I103" i="36"/>
  <c r="H103" i="36"/>
  <c r="I102" i="36"/>
  <c r="H102" i="36"/>
  <c r="I101" i="36"/>
  <c r="H101" i="36"/>
  <c r="I100" i="36"/>
  <c r="H100" i="36"/>
  <c r="I99" i="36"/>
  <c r="H99" i="36"/>
  <c r="I98" i="36"/>
  <c r="H98" i="36"/>
  <c r="I97" i="36"/>
  <c r="H97" i="36"/>
  <c r="I96" i="36"/>
  <c r="H96" i="36"/>
  <c r="I95" i="36"/>
  <c r="H95" i="36"/>
  <c r="I94" i="36"/>
  <c r="H94" i="36"/>
  <c r="I93" i="36"/>
  <c r="H93" i="36"/>
  <c r="I92" i="36"/>
  <c r="H92" i="36"/>
  <c r="I91" i="36"/>
  <c r="H91" i="36"/>
  <c r="I90" i="36"/>
  <c r="H90" i="36"/>
  <c r="I89" i="36"/>
  <c r="H89" i="36"/>
  <c r="I88" i="36"/>
  <c r="H88" i="36"/>
  <c r="I87" i="36"/>
  <c r="H87" i="36"/>
  <c r="I86" i="36"/>
  <c r="H86" i="36"/>
  <c r="I85" i="36"/>
  <c r="H85" i="36"/>
  <c r="I84" i="36"/>
  <c r="H84" i="36"/>
  <c r="I83" i="36"/>
  <c r="H83" i="36"/>
  <c r="I82" i="36"/>
  <c r="H82" i="36"/>
  <c r="I81" i="36"/>
  <c r="H81" i="36"/>
  <c r="I80" i="36"/>
  <c r="H80" i="36"/>
  <c r="I79" i="36"/>
  <c r="H79" i="36"/>
  <c r="I78" i="36"/>
  <c r="H78" i="36"/>
  <c r="I77" i="36"/>
  <c r="H77" i="36"/>
  <c r="I76" i="36"/>
  <c r="H76" i="36"/>
  <c r="I75" i="36"/>
  <c r="H75" i="36"/>
  <c r="I74" i="36"/>
  <c r="H74" i="36"/>
  <c r="I73" i="36"/>
  <c r="H73" i="36"/>
  <c r="I72" i="36"/>
  <c r="H72" i="36"/>
  <c r="I71" i="36"/>
  <c r="H71" i="36"/>
  <c r="I70" i="36"/>
  <c r="H70" i="36"/>
  <c r="I69" i="36"/>
  <c r="H69" i="36"/>
  <c r="I68" i="36"/>
  <c r="H68" i="36"/>
  <c r="I67" i="36"/>
  <c r="H67" i="36"/>
  <c r="I66" i="36"/>
  <c r="H66" i="36"/>
  <c r="I65" i="36"/>
  <c r="H65" i="36"/>
  <c r="I64" i="36"/>
  <c r="H64" i="36"/>
  <c r="I63" i="36"/>
  <c r="H63" i="36"/>
  <c r="I62" i="36"/>
  <c r="H62" i="36"/>
  <c r="I61" i="36"/>
  <c r="H61" i="36"/>
  <c r="I60" i="36"/>
  <c r="H60" i="36"/>
  <c r="I59" i="36"/>
  <c r="H59" i="36"/>
  <c r="I58" i="36"/>
  <c r="H58" i="36"/>
  <c r="I57" i="36"/>
  <c r="H57" i="36"/>
  <c r="I56" i="36"/>
  <c r="H56" i="36"/>
  <c r="I55" i="36"/>
  <c r="H55" i="36"/>
  <c r="I54" i="36"/>
  <c r="H54" i="36"/>
  <c r="I53" i="36"/>
  <c r="H53" i="36"/>
  <c r="I52" i="36"/>
  <c r="H52" i="36"/>
  <c r="I51" i="36"/>
  <c r="H51" i="36"/>
  <c r="I50" i="36"/>
  <c r="H50" i="36"/>
  <c r="I49" i="36"/>
  <c r="H49" i="36"/>
  <c r="I48" i="36"/>
  <c r="H48" i="36"/>
  <c r="I47" i="36"/>
  <c r="H47" i="36"/>
  <c r="I46" i="36"/>
  <c r="H46" i="36"/>
  <c r="I45" i="36"/>
  <c r="H45" i="36"/>
  <c r="I44" i="36"/>
  <c r="H44" i="36"/>
  <c r="I43" i="36"/>
  <c r="H43" i="36"/>
  <c r="I42" i="36"/>
  <c r="H42" i="36"/>
  <c r="I41" i="36"/>
  <c r="H41" i="36"/>
  <c r="I40" i="36"/>
  <c r="H40" i="36"/>
  <c r="I39" i="36"/>
  <c r="H39" i="36"/>
  <c r="I38" i="36"/>
  <c r="H38" i="36"/>
  <c r="I37" i="36"/>
  <c r="H37" i="36"/>
  <c r="I36" i="36"/>
  <c r="H36" i="36"/>
  <c r="I35" i="36"/>
  <c r="H35" i="36"/>
  <c r="I34" i="36"/>
  <c r="H34" i="36"/>
  <c r="I33" i="36"/>
  <c r="H33" i="36"/>
  <c r="I32" i="36"/>
  <c r="H32" i="36"/>
  <c r="I31" i="36"/>
  <c r="H31" i="36"/>
  <c r="I30" i="36"/>
  <c r="H30" i="36"/>
  <c r="I29" i="36"/>
  <c r="H29" i="36"/>
  <c r="I28" i="36"/>
  <c r="H28" i="36"/>
  <c r="I27" i="36"/>
  <c r="H27" i="36"/>
  <c r="I26" i="36"/>
  <c r="H26" i="36"/>
  <c r="I25" i="36"/>
  <c r="H25" i="36"/>
  <c r="I24" i="36"/>
  <c r="H24" i="36"/>
  <c r="I23" i="36"/>
  <c r="H23" i="36"/>
  <c r="I22" i="36"/>
  <c r="H22" i="36"/>
  <c r="I21" i="36"/>
  <c r="H21" i="36"/>
  <c r="I20" i="36"/>
  <c r="H20" i="36"/>
  <c r="I19" i="36"/>
  <c r="H19" i="36"/>
  <c r="I18" i="36"/>
  <c r="H18" i="36"/>
  <c r="I17" i="36"/>
  <c r="H17" i="36"/>
  <c r="I16" i="36"/>
  <c r="H16" i="36"/>
  <c r="I15" i="36"/>
  <c r="H15" i="36"/>
  <c r="I14" i="36"/>
  <c r="H14" i="36"/>
  <c r="I13" i="36"/>
  <c r="H13" i="36"/>
  <c r="I12" i="36"/>
  <c r="H12" i="36"/>
  <c r="I11" i="36"/>
  <c r="H11" i="36"/>
  <c r="I10" i="36"/>
  <c r="H10" i="36"/>
  <c r="I9" i="36"/>
  <c r="H9" i="36"/>
  <c r="I8" i="36"/>
  <c r="H8" i="36"/>
  <c r="I7" i="36"/>
  <c r="H7" i="36"/>
  <c r="I6" i="36"/>
  <c r="H6" i="36"/>
  <c r="I5" i="36"/>
  <c r="H5" i="36"/>
  <c r="I4" i="36"/>
  <c r="H4" i="36"/>
  <c r="I3" i="36"/>
  <c r="H3" i="36"/>
  <c r="I2" i="36"/>
  <c r="H2" i="36"/>
  <c r="I1" i="36"/>
  <c r="H1" i="36"/>
  <c r="L38" i="44" l="1"/>
  <c r="M38" i="44" s="1"/>
  <c r="R167" i="41"/>
  <c r="S167" i="41" s="1"/>
  <c r="R148" i="41"/>
  <c r="S148" i="41" s="1"/>
  <c r="R135" i="41"/>
  <c r="S135" i="41" s="1"/>
  <c r="R78" i="41"/>
  <c r="S78" i="41" s="1"/>
  <c r="R35" i="41"/>
  <c r="S35" i="41"/>
  <c r="R23" i="41"/>
  <c r="S23" i="41" s="1"/>
  <c r="R25" i="41"/>
  <c r="S25" i="41" s="1"/>
  <c r="R5" i="41"/>
  <c r="S5" i="41" s="1"/>
  <c r="S120" i="57"/>
  <c r="T120" i="57" s="1"/>
  <c r="Z141" i="57"/>
  <c r="S141" i="57" s="1"/>
  <c r="T141" i="57" s="1"/>
  <c r="Z137" i="57"/>
  <c r="Z135" i="57"/>
  <c r="Q135" i="57" s="1"/>
  <c r="R135" i="57" s="1"/>
  <c r="Z57" i="57"/>
  <c r="Q57" i="57" s="1"/>
  <c r="R57" i="57" s="1"/>
  <c r="Z49" i="57"/>
  <c r="Q49" i="57" s="1"/>
  <c r="R49" i="57" s="1"/>
  <c r="Z43" i="57"/>
  <c r="G5" i="45"/>
  <c r="G6" i="45"/>
  <c r="G7" i="45"/>
  <c r="G8" i="45"/>
  <c r="G9" i="45"/>
  <c r="G10" i="45"/>
  <c r="G4" i="45"/>
  <c r="G3" i="45"/>
  <c r="K178" i="44"/>
  <c r="L178" i="44" s="1"/>
  <c r="M178" i="44" s="1"/>
  <c r="K132" i="44"/>
  <c r="L132" i="44" s="1"/>
  <c r="M132" i="44" s="1"/>
  <c r="K86" i="44"/>
  <c r="L86" i="44" s="1"/>
  <c r="M86" i="44" s="1"/>
  <c r="K40" i="44"/>
  <c r="L40" i="44" s="1"/>
  <c r="M40" i="44" s="1"/>
  <c r="K228" i="44"/>
  <c r="L228" i="44" s="1"/>
  <c r="M228" i="44" s="1"/>
  <c r="K227" i="44"/>
  <c r="L227" i="44" s="1"/>
  <c r="M227" i="44" s="1"/>
  <c r="K226" i="44"/>
  <c r="L226" i="44" s="1"/>
  <c r="M226" i="44" s="1"/>
  <c r="K225" i="44"/>
  <c r="L225" i="44" s="1"/>
  <c r="M225" i="44" s="1"/>
  <c r="K224" i="44"/>
  <c r="L224" i="44" s="1"/>
  <c r="M224" i="44" s="1"/>
  <c r="K223" i="44"/>
  <c r="L223" i="44" s="1"/>
  <c r="M223" i="44" s="1"/>
  <c r="K222" i="44"/>
  <c r="L222" i="44" s="1"/>
  <c r="M222" i="44" s="1"/>
  <c r="K221" i="44"/>
  <c r="L221" i="44" s="1"/>
  <c r="M221" i="44" s="1"/>
  <c r="K220" i="44"/>
  <c r="L220" i="44" s="1"/>
  <c r="M220" i="44" s="1"/>
  <c r="K219" i="44"/>
  <c r="L219" i="44" s="1"/>
  <c r="M219" i="44" s="1"/>
  <c r="K218" i="44"/>
  <c r="L218" i="44" s="1"/>
  <c r="M218" i="44" s="1"/>
  <c r="K217" i="44"/>
  <c r="L217" i="44" s="1"/>
  <c r="M217" i="44" s="1"/>
  <c r="K216" i="44"/>
  <c r="L216" i="44" s="1"/>
  <c r="M216" i="44" s="1"/>
  <c r="K215" i="44"/>
  <c r="L215" i="44" s="1"/>
  <c r="M215" i="44" s="1"/>
  <c r="K214" i="44"/>
  <c r="L214" i="44" s="1"/>
  <c r="M214" i="44" s="1"/>
  <c r="K213" i="44"/>
  <c r="L213" i="44" s="1"/>
  <c r="M213" i="44" s="1"/>
  <c r="K212" i="44"/>
  <c r="L212" i="44" s="1"/>
  <c r="M212" i="44" s="1"/>
  <c r="K211" i="44"/>
  <c r="L211" i="44" s="1"/>
  <c r="M211" i="44" s="1"/>
  <c r="K210" i="44"/>
  <c r="L210" i="44" s="1"/>
  <c r="M210" i="44" s="1"/>
  <c r="K209" i="44"/>
  <c r="L209" i="44" s="1"/>
  <c r="M209" i="44" s="1"/>
  <c r="K208" i="44"/>
  <c r="L208" i="44" s="1"/>
  <c r="M208" i="44" s="1"/>
  <c r="K207" i="44"/>
  <c r="L207" i="44" s="1"/>
  <c r="M207" i="44" s="1"/>
  <c r="K206" i="44"/>
  <c r="L206" i="44" s="1"/>
  <c r="M206" i="44" s="1"/>
  <c r="K205" i="44"/>
  <c r="L205" i="44" s="1"/>
  <c r="M205" i="44" s="1"/>
  <c r="K203" i="44"/>
  <c r="L203" i="44" s="1"/>
  <c r="M203" i="44" s="1"/>
  <c r="K204" i="44"/>
  <c r="L204" i="44" s="1"/>
  <c r="M204" i="44" s="1"/>
  <c r="K202" i="44"/>
  <c r="L202" i="44" s="1"/>
  <c r="M202" i="44" s="1"/>
  <c r="K201" i="44"/>
  <c r="L201" i="44" s="1"/>
  <c r="M201" i="44" s="1"/>
  <c r="K198" i="44"/>
  <c r="L198" i="44" s="1"/>
  <c r="M198" i="44" s="1"/>
  <c r="K197" i="44"/>
  <c r="L197" i="44" s="1"/>
  <c r="M197" i="44" s="1"/>
  <c r="K200" i="44"/>
  <c r="L200" i="44" s="1"/>
  <c r="M200" i="44" s="1"/>
  <c r="K199" i="44"/>
  <c r="L199" i="44" s="1"/>
  <c r="M199" i="44" s="1"/>
  <c r="K186" i="44"/>
  <c r="L186" i="44" s="1"/>
  <c r="M186" i="44" s="1"/>
  <c r="K185" i="44"/>
  <c r="L185" i="44" s="1"/>
  <c r="M185" i="44" s="1"/>
  <c r="K184" i="44"/>
  <c r="L184" i="44" s="1"/>
  <c r="M184" i="44" s="1"/>
  <c r="K183" i="44"/>
  <c r="L183" i="44" s="1"/>
  <c r="M183" i="44" s="1"/>
  <c r="K182" i="44"/>
  <c r="L182" i="44" s="1"/>
  <c r="M182" i="44" s="1"/>
  <c r="K181" i="44"/>
  <c r="L181" i="44" s="1"/>
  <c r="M181" i="44" s="1"/>
  <c r="K180" i="44"/>
  <c r="L180" i="44" s="1"/>
  <c r="M180" i="44" s="1"/>
  <c r="K179" i="44"/>
  <c r="L179" i="44" s="1"/>
  <c r="M179" i="44" s="1"/>
  <c r="K173" i="44"/>
  <c r="L173" i="44" s="1"/>
  <c r="M173" i="44" s="1"/>
  <c r="K172" i="44"/>
  <c r="L172" i="44" s="1"/>
  <c r="M172" i="44" s="1"/>
  <c r="K171" i="44"/>
  <c r="L171" i="44" s="1"/>
  <c r="M171" i="44" s="1"/>
  <c r="K170" i="44"/>
  <c r="L170" i="44" s="1"/>
  <c r="M170" i="44" s="1"/>
  <c r="K169" i="44"/>
  <c r="L169" i="44" s="1"/>
  <c r="M169" i="44" s="1"/>
  <c r="K168" i="44"/>
  <c r="L168" i="44" s="1"/>
  <c r="M168" i="44" s="1"/>
  <c r="K167" i="44"/>
  <c r="L167" i="44" s="1"/>
  <c r="M167" i="44" s="1"/>
  <c r="K166" i="44"/>
  <c r="L166" i="44" s="1"/>
  <c r="M166" i="44" s="1"/>
  <c r="K165" i="44"/>
  <c r="L165" i="44" s="1"/>
  <c r="M165" i="44" s="1"/>
  <c r="K164" i="44"/>
  <c r="L164" i="44" s="1"/>
  <c r="M164" i="44" s="1"/>
  <c r="K163" i="44"/>
  <c r="L163" i="44" s="1"/>
  <c r="M163" i="44" s="1"/>
  <c r="K162" i="44"/>
  <c r="L162" i="44" s="1"/>
  <c r="M162" i="44" s="1"/>
  <c r="K161" i="44"/>
  <c r="L161" i="44" s="1"/>
  <c r="M161" i="44" s="1"/>
  <c r="K160" i="44"/>
  <c r="L160" i="44" s="1"/>
  <c r="M160" i="44" s="1"/>
  <c r="K159" i="44"/>
  <c r="L159" i="44" s="1"/>
  <c r="M159" i="44" s="1"/>
  <c r="K158" i="44"/>
  <c r="L158" i="44" s="1"/>
  <c r="M158" i="44" s="1"/>
  <c r="K157" i="44"/>
  <c r="L157" i="44" s="1"/>
  <c r="M157" i="44" s="1"/>
  <c r="K156" i="44"/>
  <c r="L156" i="44" s="1"/>
  <c r="M156" i="44" s="1"/>
  <c r="K155" i="44"/>
  <c r="L155" i="44" s="1"/>
  <c r="M155" i="44" s="1"/>
  <c r="K154" i="44"/>
  <c r="L154" i="44" s="1"/>
  <c r="M154" i="44" s="1"/>
  <c r="K153" i="44"/>
  <c r="L153" i="44" s="1"/>
  <c r="M153" i="44" s="1"/>
  <c r="K152" i="44"/>
  <c r="L152" i="44" s="1"/>
  <c r="M152" i="44" s="1"/>
  <c r="K151" i="44"/>
  <c r="L151" i="44" s="1"/>
  <c r="M151" i="44" s="1"/>
  <c r="K150" i="44"/>
  <c r="L150" i="44" s="1"/>
  <c r="M150" i="44" s="1"/>
  <c r="K149" i="44"/>
  <c r="L149" i="44" s="1"/>
  <c r="M149" i="44" s="1"/>
  <c r="K148" i="44"/>
  <c r="L148" i="44" s="1"/>
  <c r="M148" i="44" s="1"/>
  <c r="K147" i="44"/>
  <c r="L147" i="44" s="1"/>
  <c r="M147" i="44" s="1"/>
  <c r="K146" i="44"/>
  <c r="L146" i="44" s="1"/>
  <c r="M146" i="44" s="1"/>
  <c r="K145" i="44"/>
  <c r="L145" i="44" s="1"/>
  <c r="M145" i="44" s="1"/>
  <c r="K144" i="44"/>
  <c r="L144" i="44" s="1"/>
  <c r="M144" i="44" s="1"/>
  <c r="K143" i="44"/>
  <c r="L143" i="44" s="1"/>
  <c r="M143" i="44" s="1"/>
  <c r="K142" i="44"/>
  <c r="L142" i="44" s="1"/>
  <c r="M142" i="44" s="1"/>
  <c r="K141" i="44"/>
  <c r="L141" i="44" s="1"/>
  <c r="M141" i="44" s="1"/>
  <c r="K140" i="44"/>
  <c r="L140" i="44" s="1"/>
  <c r="M140" i="44" s="1"/>
  <c r="K139" i="44"/>
  <c r="L139" i="44" s="1"/>
  <c r="M139" i="44" s="1"/>
  <c r="K138" i="44"/>
  <c r="L138" i="44" s="1"/>
  <c r="M138" i="44" s="1"/>
  <c r="K137" i="44"/>
  <c r="L137" i="44" s="1"/>
  <c r="M137" i="44" s="1"/>
  <c r="K136" i="44"/>
  <c r="L136" i="44" s="1"/>
  <c r="M136" i="44" s="1"/>
  <c r="K135" i="44"/>
  <c r="L135" i="44" s="1"/>
  <c r="M135" i="44" s="1"/>
  <c r="K134" i="44"/>
  <c r="L134" i="44" s="1"/>
  <c r="M134" i="44" s="1"/>
  <c r="K133" i="44"/>
  <c r="L133" i="44" s="1"/>
  <c r="M133" i="44" s="1"/>
  <c r="K127" i="44"/>
  <c r="L127" i="44" s="1"/>
  <c r="M127" i="44" s="1"/>
  <c r="K126" i="44"/>
  <c r="L126" i="44" s="1"/>
  <c r="M126" i="44" s="1"/>
  <c r="K125" i="44"/>
  <c r="L125" i="44" s="1"/>
  <c r="M125" i="44" s="1"/>
  <c r="K124" i="44"/>
  <c r="L124" i="44" s="1"/>
  <c r="M124" i="44" s="1"/>
  <c r="K123" i="44"/>
  <c r="L123" i="44" s="1"/>
  <c r="M123" i="44" s="1"/>
  <c r="K122" i="44"/>
  <c r="L122" i="44" s="1"/>
  <c r="M122" i="44" s="1"/>
  <c r="K121" i="44"/>
  <c r="L121" i="44" s="1"/>
  <c r="M121" i="44" s="1"/>
  <c r="K120" i="44"/>
  <c r="L120" i="44" s="1"/>
  <c r="M120" i="44" s="1"/>
  <c r="K119" i="44"/>
  <c r="L119" i="44" s="1"/>
  <c r="M119" i="44" s="1"/>
  <c r="K118" i="44"/>
  <c r="L118" i="44" s="1"/>
  <c r="M118" i="44" s="1"/>
  <c r="K117" i="44"/>
  <c r="L117" i="44" s="1"/>
  <c r="M117" i="44" s="1"/>
  <c r="K116" i="44"/>
  <c r="L116" i="44" s="1"/>
  <c r="M116" i="44" s="1"/>
  <c r="K115" i="44"/>
  <c r="L115" i="44" s="1"/>
  <c r="M115" i="44" s="1"/>
  <c r="K114" i="44"/>
  <c r="L114" i="44" s="1"/>
  <c r="M114" i="44" s="1"/>
  <c r="K113" i="44"/>
  <c r="L113" i="44" s="1"/>
  <c r="M113" i="44" s="1"/>
  <c r="K112" i="44"/>
  <c r="L112" i="44" s="1"/>
  <c r="M112" i="44" s="1"/>
  <c r="K111" i="44"/>
  <c r="L111" i="44" s="1"/>
  <c r="M111" i="44" s="1"/>
  <c r="K110" i="44"/>
  <c r="L110" i="44" s="1"/>
  <c r="M110" i="44" s="1"/>
  <c r="K109" i="44"/>
  <c r="L109" i="44" s="1"/>
  <c r="M109" i="44" s="1"/>
  <c r="K108" i="44"/>
  <c r="L108" i="44" s="1"/>
  <c r="M108" i="44" s="1"/>
  <c r="K107" i="44"/>
  <c r="L107" i="44" s="1"/>
  <c r="M107" i="44" s="1"/>
  <c r="K106" i="44"/>
  <c r="L106" i="44" s="1"/>
  <c r="M106" i="44" s="1"/>
  <c r="K105" i="44"/>
  <c r="L105" i="44" s="1"/>
  <c r="M105" i="44" s="1"/>
  <c r="K104" i="44"/>
  <c r="L104" i="44" s="1"/>
  <c r="M104" i="44" s="1"/>
  <c r="K103" i="44"/>
  <c r="L103" i="44" s="1"/>
  <c r="M103" i="44" s="1"/>
  <c r="K102" i="44"/>
  <c r="L102" i="44" s="1"/>
  <c r="M102" i="44" s="1"/>
  <c r="K101" i="44"/>
  <c r="L101" i="44" s="1"/>
  <c r="M101" i="44" s="1"/>
  <c r="K100" i="44"/>
  <c r="L100" i="44" s="1"/>
  <c r="M100" i="44" s="1"/>
  <c r="K99" i="44"/>
  <c r="L99" i="44" s="1"/>
  <c r="M99" i="44" s="1"/>
  <c r="K98" i="44"/>
  <c r="L98" i="44" s="1"/>
  <c r="M98" i="44" s="1"/>
  <c r="K97" i="44"/>
  <c r="L97" i="44" s="1"/>
  <c r="M97" i="44" s="1"/>
  <c r="K96" i="44"/>
  <c r="L96" i="44" s="1"/>
  <c r="M96" i="44" s="1"/>
  <c r="K95" i="44"/>
  <c r="L95" i="44" s="1"/>
  <c r="M95" i="44" s="1"/>
  <c r="K94" i="44"/>
  <c r="L94" i="44" s="1"/>
  <c r="M94" i="44" s="1"/>
  <c r="K93" i="44"/>
  <c r="L93" i="44" s="1"/>
  <c r="M93" i="44" s="1"/>
  <c r="K92" i="44"/>
  <c r="L92" i="44" s="1"/>
  <c r="M92" i="44" s="1"/>
  <c r="K91" i="44"/>
  <c r="L91" i="44" s="1"/>
  <c r="M91" i="44" s="1"/>
  <c r="K90" i="44"/>
  <c r="L90" i="44" s="1"/>
  <c r="M90" i="44" s="1"/>
  <c r="K89" i="44"/>
  <c r="L89" i="44" s="1"/>
  <c r="M89" i="44" s="1"/>
  <c r="K88" i="44"/>
  <c r="L88" i="44" s="1"/>
  <c r="M88" i="44" s="1"/>
  <c r="K87" i="44"/>
  <c r="L87" i="44" s="1"/>
  <c r="M87" i="44" s="1"/>
  <c r="K81" i="44"/>
  <c r="L81" i="44" s="1"/>
  <c r="M81" i="44" s="1"/>
  <c r="K80" i="44"/>
  <c r="L80" i="44" s="1"/>
  <c r="M80" i="44" s="1"/>
  <c r="K79" i="44"/>
  <c r="L79" i="44" s="1"/>
  <c r="M79" i="44" s="1"/>
  <c r="K78" i="44"/>
  <c r="L78" i="44" s="1"/>
  <c r="M78" i="44" s="1"/>
  <c r="K77" i="44"/>
  <c r="L77" i="44" s="1"/>
  <c r="M77" i="44" s="1"/>
  <c r="K76" i="44"/>
  <c r="L76" i="44" s="1"/>
  <c r="M76" i="44" s="1"/>
  <c r="K75" i="44"/>
  <c r="L75" i="44" s="1"/>
  <c r="M75" i="44" s="1"/>
  <c r="K74" i="44"/>
  <c r="L74" i="44" s="1"/>
  <c r="M74" i="44" s="1"/>
  <c r="K73" i="44"/>
  <c r="L73" i="44" s="1"/>
  <c r="M73" i="44" s="1"/>
  <c r="K72" i="44"/>
  <c r="L72" i="44" s="1"/>
  <c r="M72" i="44" s="1"/>
  <c r="K71" i="44"/>
  <c r="L71" i="44" s="1"/>
  <c r="M71" i="44" s="1"/>
  <c r="K70" i="44"/>
  <c r="L70" i="44" s="1"/>
  <c r="M70" i="44" s="1"/>
  <c r="K69" i="44"/>
  <c r="L69" i="44" s="1"/>
  <c r="M69" i="44" s="1"/>
  <c r="K68" i="44"/>
  <c r="L68" i="44" s="1"/>
  <c r="M68" i="44" s="1"/>
  <c r="K67" i="44"/>
  <c r="L67" i="44" s="1"/>
  <c r="M67" i="44" s="1"/>
  <c r="K66" i="44"/>
  <c r="L66" i="44" s="1"/>
  <c r="M66" i="44" s="1"/>
  <c r="K65" i="44"/>
  <c r="L65" i="44" s="1"/>
  <c r="M65" i="44" s="1"/>
  <c r="K64" i="44"/>
  <c r="L64" i="44" s="1"/>
  <c r="M64" i="44" s="1"/>
  <c r="K63" i="44"/>
  <c r="L63" i="44" s="1"/>
  <c r="M63" i="44" s="1"/>
  <c r="K62" i="44"/>
  <c r="L62" i="44" s="1"/>
  <c r="M62" i="44" s="1"/>
  <c r="K61" i="44"/>
  <c r="L61" i="44" s="1"/>
  <c r="M61" i="44" s="1"/>
  <c r="K60" i="44"/>
  <c r="L60" i="44" s="1"/>
  <c r="M60" i="44" s="1"/>
  <c r="K59" i="44"/>
  <c r="L59" i="44" s="1"/>
  <c r="M59" i="44" s="1"/>
  <c r="K58" i="44"/>
  <c r="L58" i="44" s="1"/>
  <c r="M58" i="44" s="1"/>
  <c r="K57" i="44"/>
  <c r="L57" i="44" s="1"/>
  <c r="M57" i="44" s="1"/>
  <c r="K56" i="44"/>
  <c r="L56" i="44" s="1"/>
  <c r="M56" i="44" s="1"/>
  <c r="K55" i="44"/>
  <c r="L55" i="44" s="1"/>
  <c r="M55" i="44" s="1"/>
  <c r="K54" i="44"/>
  <c r="L54" i="44" s="1"/>
  <c r="M54" i="44" s="1"/>
  <c r="K53" i="44"/>
  <c r="L53" i="44" s="1"/>
  <c r="M53" i="44" s="1"/>
  <c r="K52" i="44"/>
  <c r="L52" i="44" s="1"/>
  <c r="M52" i="44" s="1"/>
  <c r="K51" i="44"/>
  <c r="L51" i="44" s="1"/>
  <c r="M51" i="44" s="1"/>
  <c r="K50" i="44"/>
  <c r="L50" i="44" s="1"/>
  <c r="M50" i="44" s="1"/>
  <c r="K49" i="44"/>
  <c r="L49" i="44" s="1"/>
  <c r="M49" i="44" s="1"/>
  <c r="K30" i="44"/>
  <c r="L30" i="44" s="1"/>
  <c r="M30" i="44" s="1"/>
  <c r="K29" i="44"/>
  <c r="L29" i="44" s="1"/>
  <c r="M29" i="44" s="1"/>
  <c r="K28" i="44"/>
  <c r="L28" i="44" s="1"/>
  <c r="M28" i="44" s="1"/>
  <c r="K27" i="44"/>
  <c r="L27" i="44" s="1"/>
  <c r="M27" i="44" s="1"/>
  <c r="K48" i="44"/>
  <c r="L48" i="44" s="1"/>
  <c r="M48" i="44" s="1"/>
  <c r="K47" i="44"/>
  <c r="L47" i="44" s="1"/>
  <c r="M47" i="44" s="1"/>
  <c r="K46" i="44"/>
  <c r="L46" i="44" s="1"/>
  <c r="M46" i="44" s="1"/>
  <c r="K45" i="44"/>
  <c r="L45" i="44" s="1"/>
  <c r="M45" i="44" s="1"/>
  <c r="K44" i="44"/>
  <c r="L44" i="44" s="1"/>
  <c r="M44" i="44" s="1"/>
  <c r="K43" i="44"/>
  <c r="L43" i="44" s="1"/>
  <c r="M43" i="44" s="1"/>
  <c r="K42" i="44"/>
  <c r="L42" i="44" s="1"/>
  <c r="M42" i="44" s="1"/>
  <c r="K41" i="44"/>
  <c r="L41" i="44" s="1"/>
  <c r="M41" i="44" s="1"/>
  <c r="K36" i="44"/>
  <c r="L36" i="44" s="1"/>
  <c r="M36" i="44" s="1"/>
  <c r="K35" i="44"/>
  <c r="L35" i="44" s="1"/>
  <c r="M35" i="44" s="1"/>
  <c r="K34" i="44"/>
  <c r="L34" i="44" s="1"/>
  <c r="M34" i="44" s="1"/>
  <c r="K33" i="44"/>
  <c r="L33" i="44" s="1"/>
  <c r="M33" i="44" s="1"/>
  <c r="K32" i="44"/>
  <c r="L32" i="44" s="1"/>
  <c r="M32" i="44" s="1"/>
  <c r="K31" i="44"/>
  <c r="L31" i="44" s="1"/>
  <c r="M31" i="44" s="1"/>
  <c r="K26" i="44"/>
  <c r="L26" i="44" s="1"/>
  <c r="M26" i="44" s="1"/>
  <c r="K25" i="44"/>
  <c r="L25" i="44" s="1"/>
  <c r="M25" i="44" s="1"/>
  <c r="K24" i="44"/>
  <c r="L24" i="44" s="1"/>
  <c r="M24" i="44" s="1"/>
  <c r="K23" i="44"/>
  <c r="L23" i="44" s="1"/>
  <c r="M23" i="44" s="1"/>
  <c r="K22" i="44"/>
  <c r="L22" i="44" s="1"/>
  <c r="M22" i="44" s="1"/>
  <c r="K21" i="44"/>
  <c r="L21" i="44" s="1"/>
  <c r="M21" i="44" s="1"/>
  <c r="K20" i="44"/>
  <c r="L20" i="44" s="1"/>
  <c r="M20" i="44" s="1"/>
  <c r="K19" i="44"/>
  <c r="L19" i="44" s="1"/>
  <c r="M19" i="44" s="1"/>
  <c r="K18" i="44"/>
  <c r="L18" i="44" s="1"/>
  <c r="M18" i="44" s="1"/>
  <c r="K17" i="44"/>
  <c r="L17" i="44" s="1"/>
  <c r="M17" i="44" s="1"/>
  <c r="K16" i="44"/>
  <c r="L16" i="44" s="1"/>
  <c r="M16" i="44" s="1"/>
  <c r="K15" i="44"/>
  <c r="L15" i="44" s="1"/>
  <c r="M15" i="44" s="1"/>
  <c r="K14" i="44"/>
  <c r="L14" i="44" s="1"/>
  <c r="M14" i="44" s="1"/>
  <c r="K13" i="44"/>
  <c r="L13" i="44" s="1"/>
  <c r="M13" i="44" s="1"/>
  <c r="K12" i="44"/>
  <c r="L12" i="44" s="1"/>
  <c r="M12" i="44" s="1"/>
  <c r="K11" i="44"/>
  <c r="L11" i="44" s="1"/>
  <c r="M11" i="44" s="1"/>
  <c r="K10" i="44"/>
  <c r="L10" i="44" s="1"/>
  <c r="M10" i="44" s="1"/>
  <c r="K9" i="44"/>
  <c r="L9" i="44" s="1"/>
  <c r="M9" i="44" s="1"/>
  <c r="K8" i="44"/>
  <c r="L8" i="44" s="1"/>
  <c r="M8" i="44" s="1"/>
  <c r="K7" i="44"/>
  <c r="L7" i="44" s="1"/>
  <c r="M7" i="44" s="1"/>
  <c r="K6" i="44"/>
  <c r="L6" i="44" s="1"/>
  <c r="M6" i="44" s="1"/>
  <c r="K5" i="44"/>
  <c r="L5" i="44" s="1"/>
  <c r="M5" i="44" s="1"/>
  <c r="K4" i="44"/>
  <c r="L4" i="44" s="1"/>
  <c r="M4" i="44" s="1"/>
  <c r="K3" i="44"/>
  <c r="L3" i="44" s="1"/>
  <c r="M3" i="44" s="1"/>
  <c r="N102" i="57"/>
  <c r="M102" i="57"/>
  <c r="K102" i="57"/>
  <c r="L102" i="57"/>
  <c r="I102" i="57"/>
  <c r="J102" i="57"/>
  <c r="N101" i="57"/>
  <c r="M101" i="57"/>
  <c r="K101" i="57"/>
  <c r="L101" i="57"/>
  <c r="I101" i="57"/>
  <c r="J101" i="57"/>
  <c r="N100" i="57"/>
  <c r="M100" i="57"/>
  <c r="K100" i="57"/>
  <c r="L100" i="57"/>
  <c r="I100" i="57"/>
  <c r="J100" i="57"/>
  <c r="N99" i="57"/>
  <c r="M99" i="57"/>
  <c r="K99" i="57"/>
  <c r="L99" i="57"/>
  <c r="I99" i="57"/>
  <c r="J99" i="57"/>
  <c r="N98" i="57"/>
  <c r="M98" i="57"/>
  <c r="K98" i="57"/>
  <c r="L98" i="57"/>
  <c r="I98" i="57"/>
  <c r="J98" i="57"/>
  <c r="N97" i="57"/>
  <c r="M97" i="57"/>
  <c r="K97" i="57"/>
  <c r="L97" i="57"/>
  <c r="I97" i="57"/>
  <c r="J97" i="57"/>
  <c r="N96" i="57"/>
  <c r="M96" i="57"/>
  <c r="K96" i="57"/>
  <c r="L96" i="57"/>
  <c r="I96" i="57"/>
  <c r="J96" i="57"/>
  <c r="N95" i="57"/>
  <c r="M95" i="57"/>
  <c r="K95" i="57"/>
  <c r="L95" i="57"/>
  <c r="I95" i="57"/>
  <c r="J95" i="57"/>
  <c r="N88" i="57"/>
  <c r="M88" i="57"/>
  <c r="K88" i="57"/>
  <c r="L88" i="57"/>
  <c r="I88" i="57"/>
  <c r="J88" i="57"/>
  <c r="N87" i="57"/>
  <c r="M87" i="57"/>
  <c r="K87" i="57"/>
  <c r="L87" i="57"/>
  <c r="I87" i="57"/>
  <c r="J87" i="57"/>
  <c r="N86" i="57"/>
  <c r="M86" i="57"/>
  <c r="K86" i="57"/>
  <c r="L86" i="57"/>
  <c r="I86" i="57"/>
  <c r="J86" i="57"/>
  <c r="N85" i="57"/>
  <c r="M85" i="57"/>
  <c r="K85" i="57"/>
  <c r="L85" i="57"/>
  <c r="I85" i="57"/>
  <c r="J85" i="57"/>
  <c r="N84" i="57"/>
  <c r="M84" i="57"/>
  <c r="K84" i="57"/>
  <c r="L84" i="57"/>
  <c r="I84" i="57"/>
  <c r="J84" i="57"/>
  <c r="N83" i="57"/>
  <c r="M83" i="57"/>
  <c r="K83" i="57"/>
  <c r="L83" i="57"/>
  <c r="I83" i="57"/>
  <c r="J83" i="57"/>
  <c r="N82" i="57"/>
  <c r="M82" i="57"/>
  <c r="K82" i="57"/>
  <c r="L82" i="57"/>
  <c r="I82" i="57"/>
  <c r="J82" i="57"/>
  <c r="N81" i="57"/>
  <c r="M81" i="57"/>
  <c r="K81" i="57"/>
  <c r="L81" i="57"/>
  <c r="I81" i="57"/>
  <c r="J81" i="57"/>
  <c r="M63" i="57"/>
  <c r="M62" i="57"/>
  <c r="M61" i="57"/>
  <c r="M60" i="57"/>
  <c r="M59" i="57"/>
  <c r="M58" i="57"/>
  <c r="M57" i="57"/>
  <c r="M56" i="57"/>
  <c r="M44" i="57"/>
  <c r="M45" i="57"/>
  <c r="M46" i="57"/>
  <c r="M47" i="57"/>
  <c r="M48" i="57"/>
  <c r="M49" i="57"/>
  <c r="M43" i="57"/>
  <c r="M42" i="57"/>
  <c r="K63" i="57"/>
  <c r="L63" i="57"/>
  <c r="K62" i="57"/>
  <c r="L62" i="57"/>
  <c r="K61" i="57"/>
  <c r="L61" i="57"/>
  <c r="K60" i="57"/>
  <c r="L60" i="57"/>
  <c r="K59" i="57"/>
  <c r="L59" i="57"/>
  <c r="K58" i="57"/>
  <c r="L58" i="57"/>
  <c r="K57" i="57"/>
  <c r="L57" i="57"/>
  <c r="K56" i="57"/>
  <c r="L56" i="57"/>
  <c r="K49" i="57"/>
  <c r="L49" i="57"/>
  <c r="K48" i="57"/>
  <c r="L48" i="57"/>
  <c r="K47" i="57"/>
  <c r="L47" i="57"/>
  <c r="K46" i="57"/>
  <c r="L46" i="57"/>
  <c r="K45" i="57"/>
  <c r="L45" i="57"/>
  <c r="K44" i="57"/>
  <c r="L44" i="57"/>
  <c r="K43" i="57"/>
  <c r="L43" i="57"/>
  <c r="K42" i="57"/>
  <c r="L42" i="57"/>
  <c r="K24" i="57"/>
  <c r="L24" i="57"/>
  <c r="K23" i="57"/>
  <c r="L23" i="57"/>
  <c r="K22" i="57"/>
  <c r="L22" i="57"/>
  <c r="L21" i="57"/>
  <c r="K21" i="57"/>
  <c r="K20" i="57"/>
  <c r="L20" i="57"/>
  <c r="K19" i="57"/>
  <c r="L19" i="57"/>
  <c r="K18" i="57"/>
  <c r="L18" i="57"/>
  <c r="L17" i="57"/>
  <c r="K17" i="57"/>
  <c r="K5" i="57"/>
  <c r="K6" i="57"/>
  <c r="K7" i="57"/>
  <c r="K8" i="57"/>
  <c r="L8" i="57"/>
  <c r="K9" i="57"/>
  <c r="L9" i="57"/>
  <c r="K10" i="57"/>
  <c r="L10" i="57"/>
  <c r="K4" i="57"/>
  <c r="K3" i="57"/>
  <c r="L7" i="57"/>
  <c r="L6" i="57"/>
  <c r="L5" i="57"/>
  <c r="L4" i="57"/>
  <c r="L3" i="57"/>
  <c r="D8" i="46"/>
  <c r="E8" i="46" s="1"/>
  <c r="D7" i="46"/>
  <c r="E7" i="46"/>
  <c r="D6" i="46"/>
  <c r="E6" i="46" s="1"/>
  <c r="D5" i="46"/>
  <c r="E5" i="46" s="1"/>
  <c r="D4" i="46"/>
  <c r="E4" i="46"/>
  <c r="E10" i="46" s="1"/>
  <c r="D3" i="46"/>
  <c r="E3" i="46"/>
  <c r="E9" i="46"/>
  <c r="F20" i="45"/>
  <c r="F21" i="45"/>
  <c r="F22" i="45"/>
  <c r="F23" i="45"/>
  <c r="F24" i="45"/>
  <c r="F25" i="45"/>
  <c r="F19" i="45"/>
  <c r="F18" i="45"/>
  <c r="M186" i="34"/>
  <c r="K186" i="34"/>
  <c r="L186" i="34"/>
  <c r="I186" i="34"/>
  <c r="J186" i="34"/>
  <c r="F186" i="34"/>
  <c r="G186" i="34"/>
  <c r="M185" i="34"/>
  <c r="K185" i="34"/>
  <c r="L185" i="34"/>
  <c r="I185" i="34"/>
  <c r="J185" i="34"/>
  <c r="F185" i="34"/>
  <c r="G185" i="34"/>
  <c r="M184" i="34"/>
  <c r="K184" i="34"/>
  <c r="L184" i="34"/>
  <c r="I184" i="34"/>
  <c r="J184" i="34"/>
  <c r="F184" i="34"/>
  <c r="G184" i="34"/>
  <c r="M183" i="34"/>
  <c r="K183" i="34"/>
  <c r="L183" i="34"/>
  <c r="I183" i="34"/>
  <c r="J183" i="34"/>
  <c r="F183" i="34"/>
  <c r="G183" i="34"/>
  <c r="M182" i="34"/>
  <c r="K182" i="34"/>
  <c r="L182" i="34"/>
  <c r="I182" i="34"/>
  <c r="J182" i="34"/>
  <c r="F182" i="34"/>
  <c r="G182" i="34"/>
  <c r="M181" i="34"/>
  <c r="K181" i="34"/>
  <c r="L181" i="34"/>
  <c r="I181" i="34"/>
  <c r="J181" i="34"/>
  <c r="F181" i="34"/>
  <c r="G181" i="34"/>
  <c r="M180" i="34"/>
  <c r="K180" i="34"/>
  <c r="L180" i="34"/>
  <c r="I180" i="34"/>
  <c r="J180" i="34"/>
  <c r="F180" i="34"/>
  <c r="G180" i="34"/>
  <c r="M179" i="34"/>
  <c r="K179" i="34"/>
  <c r="L179" i="34"/>
  <c r="I179" i="34"/>
  <c r="J179" i="34"/>
  <c r="F179" i="34"/>
  <c r="G179" i="34"/>
  <c r="M172" i="34"/>
  <c r="K172" i="34"/>
  <c r="L172" i="34"/>
  <c r="I172" i="34"/>
  <c r="J172" i="34"/>
  <c r="F172" i="34"/>
  <c r="G172" i="34"/>
  <c r="M171" i="34"/>
  <c r="K171" i="34"/>
  <c r="L171" i="34"/>
  <c r="I171" i="34"/>
  <c r="J171" i="34"/>
  <c r="F171" i="34"/>
  <c r="G171" i="34"/>
  <c r="M170" i="34"/>
  <c r="K170" i="34"/>
  <c r="L170" i="34"/>
  <c r="I170" i="34"/>
  <c r="J170" i="34"/>
  <c r="F170" i="34"/>
  <c r="G170" i="34"/>
  <c r="M169" i="34"/>
  <c r="K169" i="34"/>
  <c r="L169" i="34"/>
  <c r="I169" i="34"/>
  <c r="J169" i="34"/>
  <c r="F169" i="34"/>
  <c r="G169" i="34"/>
  <c r="M168" i="34"/>
  <c r="K168" i="34"/>
  <c r="L168" i="34"/>
  <c r="I168" i="34"/>
  <c r="J168" i="34"/>
  <c r="F168" i="34"/>
  <c r="G168" i="34"/>
  <c r="M167" i="34"/>
  <c r="K167" i="34"/>
  <c r="L167" i="34"/>
  <c r="I167" i="34"/>
  <c r="J167" i="34"/>
  <c r="F167" i="34"/>
  <c r="G167" i="34"/>
  <c r="M166" i="34"/>
  <c r="K166" i="34"/>
  <c r="L166" i="34"/>
  <c r="I166" i="34"/>
  <c r="J166" i="34"/>
  <c r="F166" i="34"/>
  <c r="G166" i="34"/>
  <c r="M165" i="34"/>
  <c r="K165" i="34"/>
  <c r="L165" i="34"/>
  <c r="I165" i="34"/>
  <c r="J165" i="34"/>
  <c r="F165" i="34"/>
  <c r="G165" i="34"/>
  <c r="M158" i="34"/>
  <c r="K158" i="34"/>
  <c r="L158" i="34"/>
  <c r="I158" i="34"/>
  <c r="J158" i="34"/>
  <c r="F158" i="34"/>
  <c r="G158" i="34"/>
  <c r="M157" i="34"/>
  <c r="K157" i="34"/>
  <c r="L157" i="34"/>
  <c r="I157" i="34"/>
  <c r="J157" i="34"/>
  <c r="F157" i="34"/>
  <c r="G157" i="34"/>
  <c r="M156" i="34"/>
  <c r="K156" i="34"/>
  <c r="L156" i="34"/>
  <c r="I156" i="34"/>
  <c r="J156" i="34"/>
  <c r="F156" i="34"/>
  <c r="G156" i="34"/>
  <c r="M155" i="34"/>
  <c r="K155" i="34"/>
  <c r="L155" i="34"/>
  <c r="I155" i="34"/>
  <c r="J155" i="34"/>
  <c r="F155" i="34"/>
  <c r="G155" i="34"/>
  <c r="M154" i="34"/>
  <c r="K154" i="34"/>
  <c r="L154" i="34"/>
  <c r="I154" i="34"/>
  <c r="J154" i="34"/>
  <c r="F154" i="34"/>
  <c r="G154" i="34"/>
  <c r="M153" i="34"/>
  <c r="K153" i="34"/>
  <c r="L153" i="34"/>
  <c r="I153" i="34"/>
  <c r="J153" i="34"/>
  <c r="F153" i="34"/>
  <c r="G153" i="34"/>
  <c r="M152" i="34"/>
  <c r="K152" i="34"/>
  <c r="L152" i="34"/>
  <c r="I152" i="34"/>
  <c r="J152" i="34"/>
  <c r="F152" i="34"/>
  <c r="G152" i="34"/>
  <c r="M151" i="34"/>
  <c r="K151" i="34"/>
  <c r="L151" i="34"/>
  <c r="I151" i="34"/>
  <c r="J151" i="34"/>
  <c r="F151" i="34"/>
  <c r="G151" i="34"/>
  <c r="M144" i="34"/>
  <c r="K144" i="34"/>
  <c r="L144" i="34"/>
  <c r="I144" i="34"/>
  <c r="J144" i="34"/>
  <c r="F144" i="34"/>
  <c r="G144" i="34"/>
  <c r="M143" i="34"/>
  <c r="K143" i="34"/>
  <c r="L143" i="34"/>
  <c r="I143" i="34"/>
  <c r="J143" i="34"/>
  <c r="F143" i="34"/>
  <c r="G143" i="34"/>
  <c r="M142" i="34"/>
  <c r="K142" i="34"/>
  <c r="L142" i="34"/>
  <c r="I142" i="34"/>
  <c r="J142" i="34"/>
  <c r="F142" i="34"/>
  <c r="G142" i="34"/>
  <c r="M141" i="34"/>
  <c r="K141" i="34"/>
  <c r="L141" i="34"/>
  <c r="I141" i="34"/>
  <c r="J141" i="34"/>
  <c r="F141" i="34"/>
  <c r="G141" i="34"/>
  <c r="M140" i="34"/>
  <c r="K140" i="34"/>
  <c r="L140" i="34"/>
  <c r="I140" i="34"/>
  <c r="J140" i="34"/>
  <c r="F140" i="34"/>
  <c r="G140" i="34"/>
  <c r="M139" i="34"/>
  <c r="K139" i="34"/>
  <c r="L139" i="34"/>
  <c r="I139" i="34"/>
  <c r="J139" i="34"/>
  <c r="F139" i="34"/>
  <c r="G139" i="34"/>
  <c r="M138" i="34"/>
  <c r="K138" i="34"/>
  <c r="L138" i="34"/>
  <c r="I138" i="34"/>
  <c r="J138" i="34"/>
  <c r="F138" i="34"/>
  <c r="G138" i="34"/>
  <c r="M137" i="34"/>
  <c r="K137" i="34"/>
  <c r="L137" i="34"/>
  <c r="I137" i="34"/>
  <c r="J137" i="34"/>
  <c r="F137" i="34"/>
  <c r="G137" i="34"/>
  <c r="M119" i="34"/>
  <c r="M118" i="34"/>
  <c r="M117" i="34"/>
  <c r="M116" i="34"/>
  <c r="M115" i="34"/>
  <c r="M114" i="34"/>
  <c r="M113" i="34"/>
  <c r="M112" i="34"/>
  <c r="M105" i="34"/>
  <c r="M104" i="34"/>
  <c r="M103" i="34"/>
  <c r="M102" i="34"/>
  <c r="M101" i="34"/>
  <c r="M100" i="34"/>
  <c r="M99" i="34"/>
  <c r="M98" i="34"/>
  <c r="M91" i="34"/>
  <c r="M90" i="34"/>
  <c r="M89" i="34"/>
  <c r="M88" i="34"/>
  <c r="M87" i="34"/>
  <c r="M86" i="34"/>
  <c r="M85" i="34"/>
  <c r="M84" i="34"/>
  <c r="M72" i="34"/>
  <c r="M73" i="34"/>
  <c r="M74" i="34"/>
  <c r="M75" i="34"/>
  <c r="M76" i="34"/>
  <c r="M77" i="34"/>
  <c r="M71" i="34"/>
  <c r="M70" i="34"/>
  <c r="M52" i="34"/>
  <c r="N52" i="34"/>
  <c r="M51" i="34"/>
  <c r="N51" i="34"/>
  <c r="M50" i="34"/>
  <c r="N50" i="34"/>
  <c r="M49" i="34"/>
  <c r="N49" i="34"/>
  <c r="M48" i="34"/>
  <c r="N48" i="34"/>
  <c r="M47" i="34"/>
  <c r="N47" i="34"/>
  <c r="M46" i="34"/>
  <c r="N46" i="34"/>
  <c r="M45" i="34"/>
  <c r="N45" i="34"/>
  <c r="M38" i="34"/>
  <c r="N38" i="34"/>
  <c r="M37" i="34"/>
  <c r="N37" i="34"/>
  <c r="M36" i="34"/>
  <c r="N36" i="34"/>
  <c r="M35" i="34"/>
  <c r="N35" i="34"/>
  <c r="M34" i="34"/>
  <c r="N34" i="34"/>
  <c r="M33" i="34"/>
  <c r="N33" i="34"/>
  <c r="M32" i="34"/>
  <c r="N32" i="34"/>
  <c r="M31" i="34"/>
  <c r="N31" i="34"/>
  <c r="M24" i="34"/>
  <c r="N24" i="34"/>
  <c r="M23" i="34"/>
  <c r="N23" i="34"/>
  <c r="M22" i="34"/>
  <c r="N22" i="34"/>
  <c r="M21" i="34"/>
  <c r="N21" i="34"/>
  <c r="M20" i="34"/>
  <c r="N20" i="34"/>
  <c r="M19" i="34"/>
  <c r="N19" i="34"/>
  <c r="M18" i="34"/>
  <c r="N18" i="34"/>
  <c r="M17" i="34"/>
  <c r="N17" i="34"/>
  <c r="M5" i="34"/>
  <c r="M6" i="34"/>
  <c r="M7" i="34"/>
  <c r="M8" i="34"/>
  <c r="M9" i="34"/>
  <c r="M10" i="34"/>
  <c r="M4" i="34"/>
  <c r="M3" i="34"/>
  <c r="K80" i="41"/>
  <c r="L80" i="41"/>
  <c r="I80" i="41"/>
  <c r="J80" i="41"/>
  <c r="F80" i="41"/>
  <c r="G80" i="41"/>
  <c r="K79" i="41"/>
  <c r="L79" i="41"/>
  <c r="I79" i="41"/>
  <c r="J79" i="41"/>
  <c r="F79" i="41"/>
  <c r="G79" i="41"/>
  <c r="K78" i="41"/>
  <c r="L78" i="41"/>
  <c r="I78" i="41"/>
  <c r="J78" i="41"/>
  <c r="F78" i="41"/>
  <c r="G78" i="41"/>
  <c r="K77" i="41"/>
  <c r="L77" i="41"/>
  <c r="I77" i="41"/>
  <c r="J77" i="41"/>
  <c r="F77" i="41"/>
  <c r="G77" i="41"/>
  <c r="K70" i="41"/>
  <c r="L70" i="41"/>
  <c r="I70" i="41"/>
  <c r="J70" i="41"/>
  <c r="F70" i="41"/>
  <c r="G70" i="41"/>
  <c r="K69" i="41"/>
  <c r="L69" i="41"/>
  <c r="I69" i="41"/>
  <c r="J69" i="41"/>
  <c r="F69" i="41"/>
  <c r="G69" i="41"/>
  <c r="K68" i="41"/>
  <c r="L68" i="41"/>
  <c r="I68" i="41"/>
  <c r="J68" i="41"/>
  <c r="F68" i="41"/>
  <c r="G68" i="41"/>
  <c r="K67" i="41"/>
  <c r="L67" i="41"/>
  <c r="I67" i="41"/>
  <c r="J67" i="41"/>
  <c r="F67" i="41"/>
  <c r="G67" i="41"/>
  <c r="K60" i="41"/>
  <c r="L60" i="41"/>
  <c r="I60" i="41"/>
  <c r="J60" i="41"/>
  <c r="F60" i="41"/>
  <c r="G60" i="41"/>
  <c r="K59" i="41"/>
  <c r="L59" i="41"/>
  <c r="I59" i="41"/>
  <c r="J59" i="41"/>
  <c r="F59" i="41"/>
  <c r="G59" i="41"/>
  <c r="K58" i="41"/>
  <c r="L58" i="41"/>
  <c r="I58" i="41"/>
  <c r="J58" i="41"/>
  <c r="F58" i="41"/>
  <c r="G58" i="41"/>
  <c r="K57" i="41"/>
  <c r="L57" i="41"/>
  <c r="I57" i="41"/>
  <c r="J57" i="41"/>
  <c r="F57" i="41"/>
  <c r="G57" i="41"/>
  <c r="K50" i="41"/>
  <c r="L50" i="41"/>
  <c r="I50" i="41"/>
  <c r="J50" i="41"/>
  <c r="F50" i="41"/>
  <c r="G50" i="41"/>
  <c r="K49" i="41"/>
  <c r="L49" i="41"/>
  <c r="I49" i="41"/>
  <c r="J49" i="41"/>
  <c r="F49" i="41"/>
  <c r="G49" i="41"/>
  <c r="K48" i="41"/>
  <c r="L48" i="41"/>
  <c r="I48" i="41"/>
  <c r="J48" i="41"/>
  <c r="F48" i="41"/>
  <c r="G48" i="41"/>
  <c r="K47" i="41"/>
  <c r="L47" i="41"/>
  <c r="I47" i="41"/>
  <c r="J47" i="41"/>
  <c r="F47" i="41"/>
  <c r="G47" i="41"/>
  <c r="K124" i="41"/>
  <c r="L124" i="41"/>
  <c r="K123" i="41"/>
  <c r="L123" i="41"/>
  <c r="K122" i="41"/>
  <c r="L122" i="41"/>
  <c r="K121" i="41"/>
  <c r="L121" i="41"/>
  <c r="K114" i="41"/>
  <c r="L114" i="41"/>
  <c r="K113" i="41"/>
  <c r="L113" i="41"/>
  <c r="K112" i="41"/>
  <c r="L112" i="41"/>
  <c r="K111" i="41"/>
  <c r="L111" i="41"/>
  <c r="K104" i="41"/>
  <c r="L104" i="41"/>
  <c r="K103" i="41"/>
  <c r="L103" i="41"/>
  <c r="K102" i="41"/>
  <c r="L102" i="41"/>
  <c r="K101" i="41"/>
  <c r="L101" i="41"/>
  <c r="K94" i="41"/>
  <c r="L94" i="41"/>
  <c r="K93" i="41"/>
  <c r="L93" i="41"/>
  <c r="K92" i="41"/>
  <c r="L92" i="41"/>
  <c r="K91" i="41"/>
  <c r="L91" i="41"/>
  <c r="F102" i="57"/>
  <c r="G102" i="57"/>
  <c r="F101" i="57"/>
  <c r="G101" i="57"/>
  <c r="F100" i="57"/>
  <c r="G100" i="57"/>
  <c r="F99" i="57"/>
  <c r="G99" i="57"/>
  <c r="F98" i="57"/>
  <c r="G98" i="57"/>
  <c r="F97" i="57"/>
  <c r="G97" i="57"/>
  <c r="F96" i="57"/>
  <c r="G96" i="57"/>
  <c r="F95" i="57"/>
  <c r="G95" i="57"/>
  <c r="F88" i="57"/>
  <c r="G88" i="57"/>
  <c r="F87" i="57"/>
  <c r="G87" i="57"/>
  <c r="F86" i="57"/>
  <c r="G86" i="57"/>
  <c r="F85" i="57"/>
  <c r="G85" i="57"/>
  <c r="F84" i="57"/>
  <c r="G84" i="57"/>
  <c r="F83" i="57"/>
  <c r="G83" i="57"/>
  <c r="F82" i="57"/>
  <c r="G82" i="57"/>
  <c r="F81" i="57"/>
  <c r="G81" i="57"/>
  <c r="AF141" i="57"/>
  <c r="AF140" i="57"/>
  <c r="AF139" i="57"/>
  <c r="AF138" i="57"/>
  <c r="AF137" i="57"/>
  <c r="AF136" i="57"/>
  <c r="AF135" i="57"/>
  <c r="AF134" i="57"/>
  <c r="AF127" i="57"/>
  <c r="AF126" i="57"/>
  <c r="AF125" i="57"/>
  <c r="AF124" i="57"/>
  <c r="AF123" i="57"/>
  <c r="AF122" i="57"/>
  <c r="AF121" i="57"/>
  <c r="AF120" i="57"/>
  <c r="AF102" i="57"/>
  <c r="AF101" i="57"/>
  <c r="AF100" i="57"/>
  <c r="AF99" i="57"/>
  <c r="AF98" i="57"/>
  <c r="AF97" i="57"/>
  <c r="AF96" i="57"/>
  <c r="AF95" i="57"/>
  <c r="AF88" i="57"/>
  <c r="AF87" i="57"/>
  <c r="AF86" i="57"/>
  <c r="AF85" i="57"/>
  <c r="AF84" i="57"/>
  <c r="AF83" i="57"/>
  <c r="AF82" i="57"/>
  <c r="AF81" i="57"/>
  <c r="AF63" i="57"/>
  <c r="N63" i="57"/>
  <c r="I63" i="57"/>
  <c r="J63" i="57"/>
  <c r="F63" i="57"/>
  <c r="G63" i="57"/>
  <c r="AF62" i="57"/>
  <c r="N62" i="57"/>
  <c r="I62" i="57"/>
  <c r="J62" i="57"/>
  <c r="F62" i="57"/>
  <c r="G62" i="57"/>
  <c r="AF61" i="57"/>
  <c r="N61" i="57"/>
  <c r="I61" i="57"/>
  <c r="J61" i="57"/>
  <c r="F61" i="57"/>
  <c r="G61" i="57"/>
  <c r="AF60" i="57"/>
  <c r="N60" i="57"/>
  <c r="I60" i="57"/>
  <c r="J60" i="57"/>
  <c r="F60" i="57"/>
  <c r="G60" i="57"/>
  <c r="AF59" i="57"/>
  <c r="N59" i="57"/>
  <c r="I59" i="57"/>
  <c r="J59" i="57"/>
  <c r="F59" i="57"/>
  <c r="G59" i="57"/>
  <c r="AF58" i="57"/>
  <c r="N58" i="57"/>
  <c r="I58" i="57"/>
  <c r="J58" i="57"/>
  <c r="F58" i="57"/>
  <c r="G58" i="57"/>
  <c r="AF57" i="57"/>
  <c r="N57" i="57"/>
  <c r="I57" i="57"/>
  <c r="J57" i="57"/>
  <c r="F57" i="57"/>
  <c r="G57" i="57"/>
  <c r="AF56" i="57"/>
  <c r="N56" i="57"/>
  <c r="I56" i="57"/>
  <c r="J56" i="57"/>
  <c r="F56" i="57"/>
  <c r="G56" i="57"/>
  <c r="AF49" i="57"/>
  <c r="N49" i="57"/>
  <c r="I49" i="57"/>
  <c r="J49" i="57"/>
  <c r="F49" i="57"/>
  <c r="G49" i="57"/>
  <c r="AF48" i="57"/>
  <c r="N48" i="57"/>
  <c r="I48" i="57"/>
  <c r="J48" i="57"/>
  <c r="F48" i="57"/>
  <c r="G48" i="57"/>
  <c r="AF47" i="57"/>
  <c r="N47" i="57"/>
  <c r="I47" i="57"/>
  <c r="J47" i="57"/>
  <c r="F47" i="57"/>
  <c r="G47" i="57"/>
  <c r="AF46" i="57"/>
  <c r="N46" i="57"/>
  <c r="I46" i="57"/>
  <c r="J46" i="57"/>
  <c r="F46" i="57"/>
  <c r="G46" i="57"/>
  <c r="AF45" i="57"/>
  <c r="N45" i="57"/>
  <c r="I45" i="57"/>
  <c r="J45" i="57"/>
  <c r="F45" i="57"/>
  <c r="G45" i="57"/>
  <c r="AF44" i="57"/>
  <c r="N44" i="57"/>
  <c r="I44" i="57"/>
  <c r="J44" i="57"/>
  <c r="F44" i="57"/>
  <c r="G44" i="57"/>
  <c r="AF43" i="57"/>
  <c r="N43" i="57"/>
  <c r="I43" i="57"/>
  <c r="J43" i="57"/>
  <c r="F43" i="57"/>
  <c r="G43" i="57"/>
  <c r="AF42" i="57"/>
  <c r="N42" i="57"/>
  <c r="I42" i="57"/>
  <c r="J42" i="57"/>
  <c r="F42" i="57"/>
  <c r="G42" i="57"/>
  <c r="AF24" i="57"/>
  <c r="O24" i="57"/>
  <c r="P24" i="57"/>
  <c r="I24" i="57"/>
  <c r="J24" i="57"/>
  <c r="F24" i="57"/>
  <c r="G24" i="57"/>
  <c r="AF23" i="57"/>
  <c r="O23" i="57"/>
  <c r="P23" i="57"/>
  <c r="I23" i="57"/>
  <c r="J23" i="57"/>
  <c r="F23" i="57"/>
  <c r="G23" i="57"/>
  <c r="AF22" i="57"/>
  <c r="O22" i="57"/>
  <c r="P22" i="57"/>
  <c r="I22" i="57"/>
  <c r="J22" i="57"/>
  <c r="F22" i="57"/>
  <c r="G22" i="57"/>
  <c r="AF21" i="57"/>
  <c r="O21" i="57"/>
  <c r="P21" i="57"/>
  <c r="I21" i="57"/>
  <c r="J21" i="57"/>
  <c r="F21" i="57"/>
  <c r="G21" i="57"/>
  <c r="AF20" i="57"/>
  <c r="O20" i="57"/>
  <c r="P20" i="57"/>
  <c r="I20" i="57"/>
  <c r="J20" i="57"/>
  <c r="F20" i="57"/>
  <c r="G20" i="57"/>
  <c r="AF19" i="57"/>
  <c r="O19" i="57"/>
  <c r="P19" i="57"/>
  <c r="I19" i="57"/>
  <c r="J19" i="57"/>
  <c r="F19" i="57"/>
  <c r="G19" i="57"/>
  <c r="AF18" i="57"/>
  <c r="O18" i="57"/>
  <c r="P18" i="57"/>
  <c r="I18" i="57"/>
  <c r="J18" i="57"/>
  <c r="F18" i="57"/>
  <c r="G18" i="57"/>
  <c r="AF17" i="57"/>
  <c r="O17" i="57"/>
  <c r="P17" i="57"/>
  <c r="I17" i="57"/>
  <c r="J17" i="57"/>
  <c r="F17" i="57"/>
  <c r="G17" i="57"/>
  <c r="AF10" i="57"/>
  <c r="O10" i="57"/>
  <c r="P10" i="57"/>
  <c r="I10" i="57"/>
  <c r="J10" i="57"/>
  <c r="F10" i="57"/>
  <c r="G10" i="57"/>
  <c r="AF9" i="57"/>
  <c r="O9" i="57"/>
  <c r="P9" i="57"/>
  <c r="I9" i="57"/>
  <c r="J9" i="57"/>
  <c r="F9" i="57"/>
  <c r="G9" i="57"/>
  <c r="AF8" i="57"/>
  <c r="O8" i="57"/>
  <c r="P8" i="57"/>
  <c r="I8" i="57"/>
  <c r="J8" i="57"/>
  <c r="F8" i="57"/>
  <c r="G8" i="57"/>
  <c r="AF7" i="57"/>
  <c r="O7" i="57"/>
  <c r="P7" i="57"/>
  <c r="I7" i="57"/>
  <c r="J7" i="57"/>
  <c r="F7" i="57"/>
  <c r="G7" i="57"/>
  <c r="AF6" i="57"/>
  <c r="O6" i="57"/>
  <c r="P6" i="57"/>
  <c r="I6" i="57"/>
  <c r="J6" i="57"/>
  <c r="F6" i="57"/>
  <c r="G6" i="57"/>
  <c r="AF5" i="57"/>
  <c r="O5" i="57"/>
  <c r="P5" i="57"/>
  <c r="I5" i="57"/>
  <c r="J5" i="57"/>
  <c r="F5" i="57"/>
  <c r="G5" i="57"/>
  <c r="AF4" i="57"/>
  <c r="O4" i="57"/>
  <c r="P4" i="57"/>
  <c r="I4" i="57"/>
  <c r="J4" i="57"/>
  <c r="F4" i="57"/>
  <c r="G4" i="57"/>
  <c r="AF3" i="57"/>
  <c r="O3" i="57"/>
  <c r="P3" i="57"/>
  <c r="I3" i="57"/>
  <c r="J3" i="57"/>
  <c r="F3" i="57"/>
  <c r="G3" i="57"/>
  <c r="G23" i="45"/>
  <c r="H23" i="45" s="1"/>
  <c r="G22" i="45"/>
  <c r="H22" i="45" s="1"/>
  <c r="G21" i="45"/>
  <c r="H21" i="45" s="1"/>
  <c r="G20" i="45"/>
  <c r="H20" i="45"/>
  <c r="I124" i="41"/>
  <c r="J124" i="41"/>
  <c r="F124" i="41"/>
  <c r="G124" i="41"/>
  <c r="I123" i="41"/>
  <c r="J123" i="41"/>
  <c r="F123" i="41"/>
  <c r="G123" i="41"/>
  <c r="I122" i="41"/>
  <c r="J122" i="41"/>
  <c r="F122" i="41"/>
  <c r="G122" i="41"/>
  <c r="I121" i="41"/>
  <c r="J121" i="41"/>
  <c r="F121" i="41"/>
  <c r="G121" i="41"/>
  <c r="I114" i="41"/>
  <c r="J114" i="41"/>
  <c r="F114" i="41"/>
  <c r="G114" i="41"/>
  <c r="I113" i="41"/>
  <c r="J113" i="41"/>
  <c r="F113" i="41"/>
  <c r="G113" i="41"/>
  <c r="I112" i="41"/>
  <c r="J112" i="41"/>
  <c r="F112" i="41"/>
  <c r="G112" i="41"/>
  <c r="I111" i="41"/>
  <c r="J111" i="41"/>
  <c r="F111" i="41"/>
  <c r="G111" i="41"/>
  <c r="I104" i="41"/>
  <c r="J104" i="41"/>
  <c r="F104" i="41"/>
  <c r="G104" i="41"/>
  <c r="I103" i="41"/>
  <c r="J103" i="41"/>
  <c r="F103" i="41"/>
  <c r="G103" i="41"/>
  <c r="I102" i="41"/>
  <c r="J102" i="41"/>
  <c r="F102" i="41"/>
  <c r="G102" i="41"/>
  <c r="I101" i="41"/>
  <c r="J101" i="41"/>
  <c r="F101" i="41"/>
  <c r="G101" i="41"/>
  <c r="I94" i="41"/>
  <c r="J94" i="41"/>
  <c r="F94" i="41"/>
  <c r="G94" i="41"/>
  <c r="I93" i="41"/>
  <c r="J93" i="41"/>
  <c r="F93" i="41"/>
  <c r="G93" i="41"/>
  <c r="I92" i="41"/>
  <c r="J92" i="41"/>
  <c r="F92" i="41"/>
  <c r="G92" i="41"/>
  <c r="I91" i="41"/>
  <c r="J91" i="41"/>
  <c r="F91" i="41"/>
  <c r="G91" i="41"/>
  <c r="O168" i="41"/>
  <c r="P168" i="41"/>
  <c r="M168" i="41"/>
  <c r="N168" i="41"/>
  <c r="O167" i="41"/>
  <c r="P167" i="41"/>
  <c r="M167" i="41"/>
  <c r="N167" i="41"/>
  <c r="O166" i="41"/>
  <c r="P166" i="41"/>
  <c r="M166" i="41"/>
  <c r="N166" i="41"/>
  <c r="O165" i="41"/>
  <c r="P165" i="41"/>
  <c r="M165" i="41"/>
  <c r="N165" i="41"/>
  <c r="O158" i="41"/>
  <c r="P158" i="41"/>
  <c r="M158" i="41"/>
  <c r="N158" i="41"/>
  <c r="O157" i="41"/>
  <c r="P157" i="41"/>
  <c r="M157" i="41"/>
  <c r="N157" i="41"/>
  <c r="O156" i="41"/>
  <c r="P156" i="41"/>
  <c r="M156" i="41"/>
  <c r="N156" i="41"/>
  <c r="O155" i="41"/>
  <c r="P155" i="41"/>
  <c r="M155" i="41"/>
  <c r="N155" i="41"/>
  <c r="O148" i="41"/>
  <c r="P148" i="41"/>
  <c r="M148" i="41"/>
  <c r="N148" i="41"/>
  <c r="O147" i="41"/>
  <c r="P147" i="41"/>
  <c r="M147" i="41"/>
  <c r="N147" i="41"/>
  <c r="O146" i="41"/>
  <c r="P146" i="41"/>
  <c r="M146" i="41"/>
  <c r="N146" i="41"/>
  <c r="O145" i="41"/>
  <c r="P145" i="41"/>
  <c r="M145" i="41"/>
  <c r="N145" i="41"/>
  <c r="O138" i="41"/>
  <c r="P138" i="41"/>
  <c r="M138" i="41"/>
  <c r="N138" i="41"/>
  <c r="O137" i="41"/>
  <c r="P137" i="41"/>
  <c r="M137" i="41"/>
  <c r="N137" i="41"/>
  <c r="O136" i="41"/>
  <c r="P136" i="41"/>
  <c r="M136" i="41"/>
  <c r="N136" i="41"/>
  <c r="O135" i="41"/>
  <c r="P135" i="41"/>
  <c r="M135" i="41"/>
  <c r="N135" i="41"/>
  <c r="O80" i="41"/>
  <c r="P80" i="41"/>
  <c r="M80" i="41"/>
  <c r="N80" i="41"/>
  <c r="O79" i="41"/>
  <c r="P79" i="41"/>
  <c r="M79" i="41"/>
  <c r="N79" i="41"/>
  <c r="O78" i="41"/>
  <c r="P78" i="41"/>
  <c r="M78" i="41"/>
  <c r="N78" i="41"/>
  <c r="O77" i="41"/>
  <c r="P77" i="41"/>
  <c r="M77" i="41"/>
  <c r="N77" i="41"/>
  <c r="O70" i="41"/>
  <c r="P70" i="41"/>
  <c r="M70" i="41"/>
  <c r="N70" i="41"/>
  <c r="O69" i="41"/>
  <c r="P69" i="41"/>
  <c r="M69" i="41"/>
  <c r="N69" i="41"/>
  <c r="O68" i="41"/>
  <c r="P68" i="41"/>
  <c r="M68" i="41"/>
  <c r="N68" i="41"/>
  <c r="O67" i="41"/>
  <c r="P67" i="41"/>
  <c r="M67" i="41"/>
  <c r="N67" i="41"/>
  <c r="K36" i="41"/>
  <c r="L36" i="41"/>
  <c r="K35" i="41"/>
  <c r="L35" i="41"/>
  <c r="K34" i="41"/>
  <c r="K33" i="41"/>
  <c r="L33" i="41"/>
  <c r="K26" i="41"/>
  <c r="L26" i="41"/>
  <c r="K25" i="41"/>
  <c r="L25" i="41"/>
  <c r="K24" i="41"/>
  <c r="L24" i="41"/>
  <c r="K23" i="41"/>
  <c r="L23" i="41"/>
  <c r="K16" i="41"/>
  <c r="K15" i="41"/>
  <c r="K14" i="41"/>
  <c r="K13" i="41"/>
  <c r="K6" i="41"/>
  <c r="K5" i="41"/>
  <c r="K4" i="41"/>
  <c r="K3" i="41"/>
  <c r="O36" i="41"/>
  <c r="P36" i="41"/>
  <c r="I36" i="41"/>
  <c r="J36" i="41"/>
  <c r="F36" i="41"/>
  <c r="G36" i="41"/>
  <c r="O35" i="41"/>
  <c r="P35" i="41"/>
  <c r="I35" i="41"/>
  <c r="J35" i="41"/>
  <c r="F35" i="41"/>
  <c r="G35" i="41"/>
  <c r="O34" i="41"/>
  <c r="P34" i="41"/>
  <c r="L34" i="41"/>
  <c r="I34" i="41"/>
  <c r="J34" i="41"/>
  <c r="F34" i="41"/>
  <c r="G34" i="41"/>
  <c r="O33" i="41"/>
  <c r="P33" i="41"/>
  <c r="I33" i="41"/>
  <c r="J33" i="41"/>
  <c r="F33" i="41"/>
  <c r="G33" i="41"/>
  <c r="O26" i="41"/>
  <c r="P26" i="41"/>
  <c r="I26" i="41"/>
  <c r="J26" i="41"/>
  <c r="F26" i="41"/>
  <c r="G26" i="41"/>
  <c r="O25" i="41"/>
  <c r="P25" i="41"/>
  <c r="I25" i="41"/>
  <c r="J25" i="41"/>
  <c r="F25" i="41"/>
  <c r="G25" i="41"/>
  <c r="O24" i="41"/>
  <c r="P24" i="41"/>
  <c r="I24" i="41"/>
  <c r="J24" i="41"/>
  <c r="F24" i="41"/>
  <c r="G24" i="41"/>
  <c r="O23" i="41"/>
  <c r="P23" i="41"/>
  <c r="I23" i="41"/>
  <c r="J23" i="41"/>
  <c r="F23" i="41"/>
  <c r="G23" i="41"/>
  <c r="AB253" i="34"/>
  <c r="AB252" i="34"/>
  <c r="AB251" i="34"/>
  <c r="AB250" i="34"/>
  <c r="AB249" i="34"/>
  <c r="AB248" i="34"/>
  <c r="AB247" i="34"/>
  <c r="AB246" i="34"/>
  <c r="AB239" i="34"/>
  <c r="AB238" i="34"/>
  <c r="AB237" i="34"/>
  <c r="AB236" i="34"/>
  <c r="AB235" i="34"/>
  <c r="AB234" i="34"/>
  <c r="AB233" i="34"/>
  <c r="AB232" i="34"/>
  <c r="AB225" i="34"/>
  <c r="AB224" i="34"/>
  <c r="AB223" i="34"/>
  <c r="AB222" i="34"/>
  <c r="AB221" i="34"/>
  <c r="AB220" i="34"/>
  <c r="AB219" i="34"/>
  <c r="AB218" i="34"/>
  <c r="AB211" i="34"/>
  <c r="AB210" i="34"/>
  <c r="AB209" i="34"/>
  <c r="AB208" i="34"/>
  <c r="AB207" i="34"/>
  <c r="AB206" i="34"/>
  <c r="AB205" i="34"/>
  <c r="AB204" i="34"/>
  <c r="AB186" i="34"/>
  <c r="N186" i="34"/>
  <c r="AB185" i="34"/>
  <c r="N185" i="34"/>
  <c r="AB184" i="34"/>
  <c r="N184" i="34"/>
  <c r="AB183" i="34"/>
  <c r="N183" i="34"/>
  <c r="AB182" i="34"/>
  <c r="N182" i="34"/>
  <c r="AB181" i="34"/>
  <c r="N181" i="34"/>
  <c r="AB180" i="34"/>
  <c r="N180" i="34"/>
  <c r="AB179" i="34"/>
  <c r="N179" i="34"/>
  <c r="AB172" i="34"/>
  <c r="N172" i="34"/>
  <c r="AB171" i="34"/>
  <c r="N171" i="34"/>
  <c r="AB170" i="34"/>
  <c r="N170" i="34"/>
  <c r="AB169" i="34"/>
  <c r="N169" i="34"/>
  <c r="AB168" i="34"/>
  <c r="N168" i="34"/>
  <c r="AB167" i="34"/>
  <c r="N167" i="34"/>
  <c r="AB166" i="34"/>
  <c r="N166" i="34"/>
  <c r="AB165" i="34"/>
  <c r="N165" i="34"/>
  <c r="AB158" i="34"/>
  <c r="N158" i="34"/>
  <c r="AB157" i="34"/>
  <c r="N157" i="34"/>
  <c r="AB156" i="34"/>
  <c r="N156" i="34"/>
  <c r="AB155" i="34"/>
  <c r="N155" i="34"/>
  <c r="AB154" i="34"/>
  <c r="N154" i="34"/>
  <c r="AB153" i="34"/>
  <c r="N153" i="34"/>
  <c r="AB152" i="34"/>
  <c r="N152" i="34"/>
  <c r="AB151" i="34"/>
  <c r="N151" i="34"/>
  <c r="AB144" i="34"/>
  <c r="N144" i="34"/>
  <c r="AB143" i="34"/>
  <c r="N143" i="34"/>
  <c r="AB142" i="34"/>
  <c r="N142" i="34"/>
  <c r="AB141" i="34"/>
  <c r="N141" i="34"/>
  <c r="AB140" i="34"/>
  <c r="N140" i="34"/>
  <c r="AB139" i="34"/>
  <c r="N139" i="34"/>
  <c r="AB138" i="34"/>
  <c r="N138" i="34"/>
  <c r="AB137" i="34"/>
  <c r="N137" i="34"/>
  <c r="AB119" i="34"/>
  <c r="AB118" i="34"/>
  <c r="AB117" i="34"/>
  <c r="AB116" i="34"/>
  <c r="AB115" i="34"/>
  <c r="AB114" i="34"/>
  <c r="AB113" i="34"/>
  <c r="AB112" i="34"/>
  <c r="AB105" i="34"/>
  <c r="AB104" i="34"/>
  <c r="AB103" i="34"/>
  <c r="AB102" i="34"/>
  <c r="AB101" i="34"/>
  <c r="AB100" i="34"/>
  <c r="AB99" i="34"/>
  <c r="AB98" i="34"/>
  <c r="AB91" i="34"/>
  <c r="AB90" i="34"/>
  <c r="AB89" i="34"/>
  <c r="AB88" i="34"/>
  <c r="AB87" i="34"/>
  <c r="AB86" i="34"/>
  <c r="AB85" i="34"/>
  <c r="AB84" i="34"/>
  <c r="AB77" i="34"/>
  <c r="AB76" i="34"/>
  <c r="AB75" i="34"/>
  <c r="AB74" i="34"/>
  <c r="AB73" i="34"/>
  <c r="AB72" i="34"/>
  <c r="AB71" i="34"/>
  <c r="AB70" i="34"/>
  <c r="N117" i="34"/>
  <c r="K117" i="34"/>
  <c r="L117" i="34"/>
  <c r="I117" i="34"/>
  <c r="J117" i="34"/>
  <c r="F117" i="34"/>
  <c r="G117" i="34"/>
  <c r="N116" i="34"/>
  <c r="K116" i="34"/>
  <c r="L116" i="34"/>
  <c r="I116" i="34"/>
  <c r="J116" i="34"/>
  <c r="F116" i="34"/>
  <c r="G116" i="34"/>
  <c r="N115" i="34"/>
  <c r="K115" i="34"/>
  <c r="L115" i="34"/>
  <c r="I115" i="34"/>
  <c r="J115" i="34"/>
  <c r="F115" i="34"/>
  <c r="G115" i="34"/>
  <c r="N114" i="34"/>
  <c r="K114" i="34"/>
  <c r="L114" i="34"/>
  <c r="I114" i="34"/>
  <c r="J114" i="34"/>
  <c r="F114" i="34"/>
  <c r="G114" i="34"/>
  <c r="N103" i="34"/>
  <c r="K103" i="34"/>
  <c r="L103" i="34"/>
  <c r="I103" i="34"/>
  <c r="J103" i="34"/>
  <c r="F103" i="34"/>
  <c r="G103" i="34"/>
  <c r="N102" i="34"/>
  <c r="K102" i="34"/>
  <c r="L102" i="34"/>
  <c r="I102" i="34"/>
  <c r="J102" i="34"/>
  <c r="F102" i="34"/>
  <c r="G102" i="34"/>
  <c r="N101" i="34"/>
  <c r="K101" i="34"/>
  <c r="L101" i="34"/>
  <c r="I101" i="34"/>
  <c r="J101" i="34"/>
  <c r="F101" i="34"/>
  <c r="G101" i="34"/>
  <c r="N100" i="34"/>
  <c r="K100" i="34"/>
  <c r="L100" i="34"/>
  <c r="I100" i="34"/>
  <c r="J100" i="34"/>
  <c r="F100" i="34"/>
  <c r="G100" i="34"/>
  <c r="N89" i="34"/>
  <c r="K89" i="34"/>
  <c r="L89" i="34"/>
  <c r="I89" i="34"/>
  <c r="J89" i="34"/>
  <c r="F89" i="34"/>
  <c r="G89" i="34"/>
  <c r="N88" i="34"/>
  <c r="K88" i="34"/>
  <c r="L88" i="34"/>
  <c r="I88" i="34"/>
  <c r="J88" i="34"/>
  <c r="F88" i="34"/>
  <c r="G88" i="34"/>
  <c r="N87" i="34"/>
  <c r="K87" i="34"/>
  <c r="L87" i="34"/>
  <c r="I87" i="34"/>
  <c r="J87" i="34"/>
  <c r="F87" i="34"/>
  <c r="G87" i="34"/>
  <c r="N86" i="34"/>
  <c r="K86" i="34"/>
  <c r="L86" i="34"/>
  <c r="I86" i="34"/>
  <c r="J86" i="34"/>
  <c r="F86" i="34"/>
  <c r="G86" i="34"/>
  <c r="N75" i="34"/>
  <c r="K75" i="34"/>
  <c r="L75" i="34"/>
  <c r="I75" i="34"/>
  <c r="J75" i="34"/>
  <c r="F75" i="34"/>
  <c r="G75" i="34"/>
  <c r="N74" i="34"/>
  <c r="K74" i="34"/>
  <c r="L74" i="34"/>
  <c r="I74" i="34"/>
  <c r="J74" i="34"/>
  <c r="F74" i="34"/>
  <c r="G74" i="34"/>
  <c r="N73" i="34"/>
  <c r="K73" i="34"/>
  <c r="L73" i="34"/>
  <c r="I73" i="34"/>
  <c r="J73" i="34"/>
  <c r="F73" i="34"/>
  <c r="G73" i="34"/>
  <c r="N72" i="34"/>
  <c r="K72" i="34"/>
  <c r="L72" i="34"/>
  <c r="I72" i="34"/>
  <c r="J72" i="34"/>
  <c r="F72" i="34"/>
  <c r="G72" i="34"/>
  <c r="AB52" i="34"/>
  <c r="AB51" i="34"/>
  <c r="AB50" i="34"/>
  <c r="AB49" i="34"/>
  <c r="AB48" i="34"/>
  <c r="AB47" i="34"/>
  <c r="AB46" i="34"/>
  <c r="AB45" i="34"/>
  <c r="AB38" i="34"/>
  <c r="AB37" i="34"/>
  <c r="AB36" i="34"/>
  <c r="AB35" i="34"/>
  <c r="AB34" i="34"/>
  <c r="AB33" i="34"/>
  <c r="AB32" i="34"/>
  <c r="AB31" i="34"/>
  <c r="AB24" i="34"/>
  <c r="AB23" i="34"/>
  <c r="AB22" i="34"/>
  <c r="AB21" i="34"/>
  <c r="AB20" i="34"/>
  <c r="AB19" i="34"/>
  <c r="AB18" i="34"/>
  <c r="AB17" i="34"/>
  <c r="K50" i="34"/>
  <c r="L50" i="34"/>
  <c r="I50" i="34"/>
  <c r="J50" i="34"/>
  <c r="F50" i="34"/>
  <c r="G50" i="34"/>
  <c r="K49" i="34"/>
  <c r="L49" i="34"/>
  <c r="I49" i="34"/>
  <c r="J49" i="34"/>
  <c r="F49" i="34"/>
  <c r="G49" i="34"/>
  <c r="K48" i="34"/>
  <c r="L48" i="34"/>
  <c r="I48" i="34"/>
  <c r="J48" i="34"/>
  <c r="F48" i="34"/>
  <c r="G48" i="34"/>
  <c r="K47" i="34"/>
  <c r="L47" i="34"/>
  <c r="I47" i="34"/>
  <c r="J47" i="34"/>
  <c r="F47" i="34"/>
  <c r="G47" i="34"/>
  <c r="K36" i="34"/>
  <c r="L36" i="34"/>
  <c r="I36" i="34"/>
  <c r="J36" i="34"/>
  <c r="F36" i="34"/>
  <c r="G36" i="34"/>
  <c r="K35" i="34"/>
  <c r="L35" i="34"/>
  <c r="I35" i="34"/>
  <c r="J35" i="34"/>
  <c r="F35" i="34"/>
  <c r="G35" i="34"/>
  <c r="K34" i="34"/>
  <c r="L34" i="34"/>
  <c r="I34" i="34"/>
  <c r="J34" i="34"/>
  <c r="F34" i="34"/>
  <c r="G34" i="34"/>
  <c r="K33" i="34"/>
  <c r="L33" i="34"/>
  <c r="I33" i="34"/>
  <c r="J33" i="34"/>
  <c r="F33" i="34"/>
  <c r="G33" i="34"/>
  <c r="K22" i="34"/>
  <c r="L22" i="34"/>
  <c r="I22" i="34"/>
  <c r="J22" i="34"/>
  <c r="F22" i="34"/>
  <c r="G22" i="34"/>
  <c r="K21" i="34"/>
  <c r="L21" i="34"/>
  <c r="I21" i="34"/>
  <c r="J21" i="34"/>
  <c r="F21" i="34"/>
  <c r="G21" i="34"/>
  <c r="K20" i="34"/>
  <c r="L20" i="34"/>
  <c r="I20" i="34"/>
  <c r="J20" i="34"/>
  <c r="F20" i="34"/>
  <c r="G20" i="34"/>
  <c r="K19" i="34"/>
  <c r="L19" i="34"/>
  <c r="I19" i="34"/>
  <c r="J19" i="34"/>
  <c r="F19" i="34"/>
  <c r="G19" i="34"/>
  <c r="F23" i="34"/>
  <c r="G23" i="34"/>
  <c r="I23" i="34"/>
  <c r="J23" i="34"/>
  <c r="K23" i="34"/>
  <c r="L23" i="34"/>
  <c r="AB8" i="34"/>
  <c r="N8" i="34"/>
  <c r="K8" i="34"/>
  <c r="L8" i="34"/>
  <c r="I8" i="34"/>
  <c r="J8" i="34"/>
  <c r="F8" i="34"/>
  <c r="G8" i="34"/>
  <c r="AB7" i="34"/>
  <c r="N7" i="34"/>
  <c r="K7" i="34"/>
  <c r="L7" i="34"/>
  <c r="I7" i="34"/>
  <c r="J7" i="34"/>
  <c r="F7" i="34"/>
  <c r="G7" i="34"/>
  <c r="AB6" i="34"/>
  <c r="N6" i="34"/>
  <c r="K6" i="34"/>
  <c r="L6" i="34"/>
  <c r="I6" i="34"/>
  <c r="J6" i="34"/>
  <c r="F6" i="34"/>
  <c r="G6" i="34"/>
  <c r="AB5" i="34"/>
  <c r="N5" i="34"/>
  <c r="K5" i="34"/>
  <c r="L5" i="34"/>
  <c r="I5" i="34"/>
  <c r="J5" i="34"/>
  <c r="F5" i="34"/>
  <c r="G5" i="34"/>
  <c r="AB10" i="34"/>
  <c r="AB9" i="34"/>
  <c r="AB4" i="34"/>
  <c r="AB3" i="34"/>
  <c r="C210" i="35"/>
  <c r="C209" i="35"/>
  <c r="C208" i="35"/>
  <c r="C207" i="35"/>
  <c r="C206" i="35"/>
  <c r="C205" i="35"/>
  <c r="C204" i="35"/>
  <c r="C203" i="35"/>
  <c r="C202" i="35"/>
  <c r="C201" i="35"/>
  <c r="C200" i="35"/>
  <c r="C199" i="35"/>
  <c r="C198" i="35"/>
  <c r="C197" i="35"/>
  <c r="C196" i="35"/>
  <c r="C195" i="35"/>
  <c r="C194" i="35"/>
  <c r="C193" i="35"/>
  <c r="C192" i="35"/>
  <c r="C191" i="35"/>
  <c r="C190" i="35"/>
  <c r="C189" i="35"/>
  <c r="C188" i="35"/>
  <c r="C187" i="35"/>
  <c r="C186" i="35"/>
  <c r="C185" i="35"/>
  <c r="C184" i="35"/>
  <c r="C183" i="35"/>
  <c r="C182" i="35"/>
  <c r="C181" i="35"/>
  <c r="C180" i="35"/>
  <c r="C179" i="35"/>
  <c r="C178" i="35"/>
  <c r="C177" i="35"/>
  <c r="C176" i="35"/>
  <c r="C175" i="35"/>
  <c r="C174" i="35"/>
  <c r="C173" i="35"/>
  <c r="C172" i="35"/>
  <c r="C171" i="35"/>
  <c r="C170" i="35"/>
  <c r="C169" i="35"/>
  <c r="C168" i="35"/>
  <c r="C167" i="35"/>
  <c r="C166" i="35"/>
  <c r="C165" i="35"/>
  <c r="C164" i="35"/>
  <c r="C163" i="35"/>
  <c r="C162" i="35"/>
  <c r="C161" i="35"/>
  <c r="O48" i="42" s="1"/>
  <c r="J48" i="42" s="1"/>
  <c r="C160" i="35"/>
  <c r="C159" i="35"/>
  <c r="O66" i="42" s="1"/>
  <c r="C158" i="35"/>
  <c r="C157" i="35"/>
  <c r="C156" i="35"/>
  <c r="C155" i="35"/>
  <c r="C154" i="35"/>
  <c r="C153" i="35"/>
  <c r="C152" i="35"/>
  <c r="C151" i="35"/>
  <c r="C150" i="35"/>
  <c r="C149" i="35"/>
  <c r="C148" i="35"/>
  <c r="C147" i="35"/>
  <c r="C146" i="35"/>
  <c r="C145" i="35"/>
  <c r="C144" i="35"/>
  <c r="C143" i="35"/>
  <c r="C142" i="35"/>
  <c r="C141" i="35"/>
  <c r="C140" i="35"/>
  <c r="C139" i="35"/>
  <c r="C138" i="35"/>
  <c r="C137" i="35"/>
  <c r="C136" i="35"/>
  <c r="C135" i="35"/>
  <c r="C134" i="35"/>
  <c r="C133" i="35"/>
  <c r="C132" i="35"/>
  <c r="C131" i="35"/>
  <c r="C130" i="35"/>
  <c r="C129" i="35"/>
  <c r="C128" i="35"/>
  <c r="C127" i="35"/>
  <c r="C126" i="35"/>
  <c r="C125" i="35"/>
  <c r="C124" i="35"/>
  <c r="C123" i="35"/>
  <c r="B135" i="57" s="1"/>
  <c r="C122" i="35"/>
  <c r="C121" i="35"/>
  <c r="C120" i="35"/>
  <c r="C119" i="35"/>
  <c r="C118" i="35"/>
  <c r="C117" i="35"/>
  <c r="C116" i="35"/>
  <c r="C115" i="35"/>
  <c r="C114" i="35"/>
  <c r="C113" i="35"/>
  <c r="C112" i="35"/>
  <c r="C111" i="35"/>
  <c r="C110" i="35"/>
  <c r="C109" i="35"/>
  <c r="C108" i="35"/>
  <c r="C107" i="35"/>
  <c r="C106" i="35"/>
  <c r="C105" i="35"/>
  <c r="C104" i="35"/>
  <c r="W167" i="41" s="1"/>
  <c r="C103" i="35"/>
  <c r="C102" i="35"/>
  <c r="C101" i="35"/>
  <c r="C100" i="35"/>
  <c r="B250" i="34" s="1"/>
  <c r="C99" i="35"/>
  <c r="C98" i="35"/>
  <c r="B170" i="34" s="1"/>
  <c r="C97" i="35"/>
  <c r="C96" i="35"/>
  <c r="C95" i="35"/>
  <c r="C94" i="35"/>
  <c r="C93" i="35"/>
  <c r="C92" i="35"/>
  <c r="C91" i="35"/>
  <c r="C90" i="35"/>
  <c r="C89" i="35"/>
  <c r="C88" i="35"/>
  <c r="C87" i="35"/>
  <c r="C86" i="35"/>
  <c r="C85" i="35"/>
  <c r="C84" i="35"/>
  <c r="C83" i="35"/>
  <c r="C82" i="35"/>
  <c r="O192" i="50" s="1"/>
  <c r="J192" i="50" s="1"/>
  <c r="K192" i="50" s="1"/>
  <c r="C81" i="35"/>
  <c r="B162" i="50" s="1"/>
  <c r="D162" i="50" s="1"/>
  <c r="F162" i="50" s="1"/>
  <c r="G162" i="50" s="1"/>
  <c r="C80" i="35"/>
  <c r="B184" i="50" s="1"/>
  <c r="D184" i="50" s="1"/>
  <c r="E184" i="50" s="1"/>
  <c r="C79" i="35"/>
  <c r="C78" i="35"/>
  <c r="C77" i="35"/>
  <c r="C76" i="35"/>
  <c r="C75" i="35"/>
  <c r="C74" i="35"/>
  <c r="C73" i="35"/>
  <c r="B173" i="50" s="1"/>
  <c r="D173" i="50" s="1"/>
  <c r="C72" i="35"/>
  <c r="O214" i="50" s="1"/>
  <c r="J214" i="50" s="1"/>
  <c r="C71" i="35"/>
  <c r="O216" i="50" s="1"/>
  <c r="J216" i="50" s="1"/>
  <c r="C70" i="35"/>
  <c r="C69" i="35"/>
  <c r="C68" i="35"/>
  <c r="C67" i="35"/>
  <c r="C66" i="35"/>
  <c r="C65" i="35"/>
  <c r="C64" i="35"/>
  <c r="C63" i="35"/>
  <c r="C62" i="35"/>
  <c r="C61" i="35"/>
  <c r="C60" i="35"/>
  <c r="C59" i="35"/>
  <c r="C58" i="35"/>
  <c r="C57" i="35"/>
  <c r="C56" i="35"/>
  <c r="C55" i="35"/>
  <c r="C54" i="35"/>
  <c r="C53" i="35"/>
  <c r="C52" i="35"/>
  <c r="O30" i="50" s="1"/>
  <c r="C51" i="35"/>
  <c r="B58" i="50" s="1"/>
  <c r="C50" i="35"/>
  <c r="C49" i="35"/>
  <c r="C48" i="35"/>
  <c r="C47" i="35"/>
  <c r="C46" i="35"/>
  <c r="C45" i="35"/>
  <c r="C44" i="35"/>
  <c r="C43" i="35"/>
  <c r="C42" i="35"/>
  <c r="C41" i="35"/>
  <c r="C40" i="35"/>
  <c r="C39" i="35"/>
  <c r="C38" i="35"/>
  <c r="C37" i="35"/>
  <c r="C36" i="35"/>
  <c r="B172" i="44" s="1"/>
  <c r="E172" i="44" s="1"/>
  <c r="F172" i="44" s="1"/>
  <c r="C35" i="35"/>
  <c r="B125" i="44" s="1"/>
  <c r="C34" i="35"/>
  <c r="C33" i="35"/>
  <c r="B218" i="44" s="1"/>
  <c r="E218" i="44" s="1"/>
  <c r="F218" i="44" s="1"/>
  <c r="C32" i="35"/>
  <c r="C31" i="35"/>
  <c r="B227" i="44" s="1"/>
  <c r="E227" i="44" s="1"/>
  <c r="F227" i="44" s="1"/>
  <c r="C30" i="35"/>
  <c r="C29" i="35"/>
  <c r="C28" i="35"/>
  <c r="C27" i="35"/>
  <c r="C26" i="35"/>
  <c r="C25" i="35"/>
  <c r="C24" i="35"/>
  <c r="C23" i="35"/>
  <c r="C22" i="35"/>
  <c r="C21" i="35"/>
  <c r="C20" i="35"/>
  <c r="C19" i="35"/>
  <c r="B115" i="50" s="1"/>
  <c r="D115" i="50" s="1"/>
  <c r="C18" i="35"/>
  <c r="C17" i="35"/>
  <c r="C16" i="35"/>
  <c r="C15" i="35"/>
  <c r="C14" i="35"/>
  <c r="C13" i="35"/>
  <c r="C12" i="35"/>
  <c r="C11" i="35"/>
  <c r="C10" i="35"/>
  <c r="C9" i="35"/>
  <c r="C8" i="35"/>
  <c r="C7" i="35"/>
  <c r="C6" i="35"/>
  <c r="C5" i="35"/>
  <c r="C4" i="35"/>
  <c r="C3" i="35"/>
  <c r="C2" i="35"/>
  <c r="C1" i="35"/>
  <c r="O194" i="50"/>
  <c r="J194" i="50" s="1"/>
  <c r="K194" i="50" s="1"/>
  <c r="B201" i="50"/>
  <c r="D201" i="50"/>
  <c r="B219" i="50"/>
  <c r="D219" i="50" s="1"/>
  <c r="E219" i="50" s="1"/>
  <c r="O212" i="50"/>
  <c r="J212" i="50" s="1"/>
  <c r="K212" i="50" s="1"/>
  <c r="B165" i="50"/>
  <c r="D165" i="50" s="1"/>
  <c r="F165" i="50" s="1"/>
  <c r="G165" i="50" s="1"/>
  <c r="B163" i="50"/>
  <c r="D163" i="50"/>
  <c r="O197" i="50"/>
  <c r="J197" i="50"/>
  <c r="K197" i="50" s="1"/>
  <c r="O161" i="50"/>
  <c r="J161" i="50" s="1"/>
  <c r="K161" i="50" s="1"/>
  <c r="B199" i="50"/>
  <c r="D199" i="50" s="1"/>
  <c r="B181" i="50"/>
  <c r="D181" i="50" s="1"/>
  <c r="B217" i="50"/>
  <c r="D217" i="50" s="1"/>
  <c r="O191" i="50"/>
  <c r="J191" i="50"/>
  <c r="K191" i="50" s="1"/>
  <c r="B200" i="50"/>
  <c r="D200" i="50"/>
  <c r="F200" i="50" s="1"/>
  <c r="G200" i="50" s="1"/>
  <c r="O173" i="50"/>
  <c r="J173" i="50"/>
  <c r="K173" i="50" s="1"/>
  <c r="O209" i="50"/>
  <c r="J209" i="50" s="1"/>
  <c r="K209" i="50" s="1"/>
  <c r="O155" i="50"/>
  <c r="J155" i="50"/>
  <c r="K155" i="50" s="1"/>
  <c r="B180" i="50"/>
  <c r="D180" i="50" s="1"/>
  <c r="F180" i="50" s="1"/>
  <c r="O175" i="50"/>
  <c r="J175" i="50" s="1"/>
  <c r="K175" i="50" s="1"/>
  <c r="O193" i="50"/>
  <c r="J193" i="50" s="1"/>
  <c r="K193" i="50" s="1"/>
  <c r="O157" i="50"/>
  <c r="J157" i="50" s="1"/>
  <c r="K157" i="50" s="1"/>
  <c r="O162" i="50"/>
  <c r="J162" i="50" s="1"/>
  <c r="O198" i="50"/>
  <c r="J198" i="50" s="1"/>
  <c r="H198" i="50" s="1"/>
  <c r="I198" i="50" s="1"/>
  <c r="O180" i="50"/>
  <c r="J180" i="50" s="1"/>
  <c r="H180" i="50" s="1"/>
  <c r="B157" i="50"/>
  <c r="D157" i="50"/>
  <c r="B211" i="50"/>
  <c r="D211" i="50" s="1"/>
  <c r="F211" i="50" s="1"/>
  <c r="G211" i="50" s="1"/>
  <c r="B193" i="50"/>
  <c r="D193" i="50" s="1"/>
  <c r="F193" i="50" s="1"/>
  <c r="G193" i="50" s="1"/>
  <c r="B175" i="50"/>
  <c r="D175" i="50" s="1"/>
  <c r="E175" i="50" s="1"/>
  <c r="O220" i="50"/>
  <c r="J220" i="50"/>
  <c r="K220" i="50" s="1"/>
  <c r="B195" i="50"/>
  <c r="D195" i="50"/>
  <c r="F195" i="50" s="1"/>
  <c r="O166" i="50"/>
  <c r="J166" i="50"/>
  <c r="B159" i="50"/>
  <c r="D159" i="50" s="1"/>
  <c r="O202" i="50"/>
  <c r="J202" i="50"/>
  <c r="B177" i="50"/>
  <c r="D177" i="50" s="1"/>
  <c r="E177" i="50" s="1"/>
  <c r="O184" i="50"/>
  <c r="J184" i="50" s="1"/>
  <c r="B213" i="50"/>
  <c r="D213" i="50" s="1"/>
  <c r="B156" i="50"/>
  <c r="D156" i="50" s="1"/>
  <c r="O178" i="50"/>
  <c r="J178" i="50" s="1"/>
  <c r="K178" i="50" s="1"/>
  <c r="O196" i="50"/>
  <c r="J196" i="50" s="1"/>
  <c r="K196" i="50" s="1"/>
  <c r="B210" i="50"/>
  <c r="D210" i="50" s="1"/>
  <c r="F210" i="50" s="1"/>
  <c r="G210" i="50" s="1"/>
  <c r="B174" i="50"/>
  <c r="D174" i="50" s="1"/>
  <c r="F174" i="50" s="1"/>
  <c r="G174" i="50" s="1"/>
  <c r="O160" i="50"/>
  <c r="J160" i="50"/>
  <c r="H160" i="50" s="1"/>
  <c r="B192" i="50"/>
  <c r="D192" i="50" s="1"/>
  <c r="F192" i="50" s="1"/>
  <c r="G192" i="50" s="1"/>
  <c r="B155" i="50"/>
  <c r="D155" i="50"/>
  <c r="E155" i="50" s="1"/>
  <c r="O200" i="50"/>
  <c r="J200" i="50" s="1"/>
  <c r="O182" i="50"/>
  <c r="J182" i="50" s="1"/>
  <c r="O218" i="50"/>
  <c r="J218" i="50" s="1"/>
  <c r="H218" i="50" s="1"/>
  <c r="B209" i="50"/>
  <c r="D209" i="50" s="1"/>
  <c r="F209" i="50" s="1"/>
  <c r="G209" i="50" s="1"/>
  <c r="B191" i="50"/>
  <c r="D191" i="50"/>
  <c r="E191" i="50" s="1"/>
  <c r="O164" i="50"/>
  <c r="J164" i="50" s="1"/>
  <c r="K164" i="50" s="1"/>
  <c r="O219" i="50"/>
  <c r="J219" i="50" s="1"/>
  <c r="K219" i="50" s="1"/>
  <c r="B212" i="50"/>
  <c r="D212" i="50" s="1"/>
  <c r="B176" i="50"/>
  <c r="D176" i="50" s="1"/>
  <c r="E176" i="50" s="1"/>
  <c r="B158" i="50"/>
  <c r="D158" i="50" s="1"/>
  <c r="F158" i="50" s="1"/>
  <c r="G158" i="50" s="1"/>
  <c r="O165" i="50"/>
  <c r="J165" i="50" s="1"/>
  <c r="K165" i="50" s="1"/>
  <c r="B153" i="44"/>
  <c r="E153" i="44" s="1"/>
  <c r="B61" i="44"/>
  <c r="E61" i="44" s="1"/>
  <c r="B107" i="44"/>
  <c r="E107" i="44" s="1"/>
  <c r="F107" i="44" s="1"/>
  <c r="O142" i="50"/>
  <c r="J142" i="50" s="1"/>
  <c r="B133" i="50"/>
  <c r="D133" i="50" s="1"/>
  <c r="E133" i="50" s="1"/>
  <c r="O124" i="50"/>
  <c r="J124" i="50"/>
  <c r="H124" i="50" s="1"/>
  <c r="I124" i="50" s="1"/>
  <c r="O106" i="50"/>
  <c r="J106" i="50" s="1"/>
  <c r="B97" i="50"/>
  <c r="D97" i="50" s="1"/>
  <c r="B79" i="50"/>
  <c r="D79" i="50" s="1"/>
  <c r="O88" i="50"/>
  <c r="J88" i="50" s="1"/>
  <c r="K88" i="50" s="1"/>
  <c r="B15" i="44"/>
  <c r="E15" i="44" s="1"/>
  <c r="B220" i="50"/>
  <c r="D220" i="50" s="1"/>
  <c r="E220" i="50" s="1"/>
  <c r="O159" i="50"/>
  <c r="J159" i="50" s="1"/>
  <c r="K159" i="50" s="1"/>
  <c r="O213" i="50"/>
  <c r="J213" i="50" s="1"/>
  <c r="K213" i="50" s="1"/>
  <c r="O177" i="50"/>
  <c r="J177" i="50"/>
  <c r="K177" i="50" s="1"/>
  <c r="B166" i="50"/>
  <c r="D166" i="50" s="1"/>
  <c r="O195" i="50"/>
  <c r="J195" i="50" s="1"/>
  <c r="K195" i="50" s="1"/>
  <c r="O163" i="50"/>
  <c r="J163" i="50" s="1"/>
  <c r="B179" i="50"/>
  <c r="D179" i="50" s="1"/>
  <c r="E179" i="50" s="1"/>
  <c r="O199" i="50"/>
  <c r="J199" i="50" s="1"/>
  <c r="K199" i="50" s="1"/>
  <c r="O181" i="50"/>
  <c r="J181" i="50" s="1"/>
  <c r="H181" i="50" s="1"/>
  <c r="I181" i="50" s="1"/>
  <c r="B197" i="50"/>
  <c r="D197" i="50" s="1"/>
  <c r="B161" i="50"/>
  <c r="D161" i="50" s="1"/>
  <c r="E161" i="50" s="1"/>
  <c r="O217" i="50"/>
  <c r="J217" i="50"/>
  <c r="H217" i="50" s="1"/>
  <c r="I217" i="50" s="1"/>
  <c r="B215" i="50"/>
  <c r="D215" i="50"/>
  <c r="B168" i="44"/>
  <c r="E168" i="44" s="1"/>
  <c r="F168" i="44" s="1"/>
  <c r="B122" i="44"/>
  <c r="E122" i="44" s="1"/>
  <c r="B76" i="44"/>
  <c r="E76" i="44" s="1"/>
  <c r="B30" i="44"/>
  <c r="E30" i="44" s="1"/>
  <c r="B91" i="44"/>
  <c r="E91" i="44" s="1"/>
  <c r="F91" i="44" s="1"/>
  <c r="B137" i="44"/>
  <c r="E137" i="44" s="1"/>
  <c r="F137" i="44" s="1"/>
  <c r="B183" i="44"/>
  <c r="E183" i="44" s="1"/>
  <c r="F183" i="44" s="1"/>
  <c r="B70" i="44"/>
  <c r="E70" i="44" s="1"/>
  <c r="G70" i="44" s="1"/>
  <c r="H70" i="44" s="1"/>
  <c r="O133" i="50"/>
  <c r="J133" i="50"/>
  <c r="K133" i="50" s="1"/>
  <c r="O115" i="50"/>
  <c r="J115" i="50" s="1"/>
  <c r="K115" i="50" s="1"/>
  <c r="O97" i="50"/>
  <c r="J97" i="50" s="1"/>
  <c r="K97" i="50" s="1"/>
  <c r="B156" i="44"/>
  <c r="E156" i="44" s="1"/>
  <c r="F156" i="44" s="1"/>
  <c r="B136" i="50"/>
  <c r="D136" i="50"/>
  <c r="B118" i="50"/>
  <c r="D118" i="50"/>
  <c r="E118" i="50" s="1"/>
  <c r="B100" i="50"/>
  <c r="D100" i="50"/>
  <c r="F100" i="50" s="1"/>
  <c r="G100" i="50" s="1"/>
  <c r="O143" i="50"/>
  <c r="J143" i="50"/>
  <c r="K143" i="50" s="1"/>
  <c r="O125" i="50"/>
  <c r="J125" i="50" s="1"/>
  <c r="K125" i="50" s="1"/>
  <c r="B82" i="50"/>
  <c r="D82" i="50" s="1"/>
  <c r="F82" i="50" s="1"/>
  <c r="G82" i="50" s="1"/>
  <c r="O89" i="50"/>
  <c r="J89" i="50" s="1"/>
  <c r="K89" i="50" s="1"/>
  <c r="B97" i="44"/>
  <c r="E97" i="44" s="1"/>
  <c r="F97" i="44" s="1"/>
  <c r="O46" i="50"/>
  <c r="J46" i="50" s="1"/>
  <c r="O28" i="50"/>
  <c r="J28" i="50" s="1"/>
  <c r="H28" i="50" s="1"/>
  <c r="I28" i="50" s="1"/>
  <c r="B23" i="50"/>
  <c r="D23" i="50" s="1"/>
  <c r="F23" i="50" s="1"/>
  <c r="G23" i="50" s="1"/>
  <c r="B59" i="50"/>
  <c r="D59" i="50" s="1"/>
  <c r="E59" i="50" s="1"/>
  <c r="B41" i="50"/>
  <c r="D41" i="50" s="1"/>
  <c r="E41" i="50" s="1"/>
  <c r="O45" i="50"/>
  <c r="J45" i="50" s="1"/>
  <c r="K45" i="50" s="1"/>
  <c r="O27" i="50"/>
  <c r="J27" i="50"/>
  <c r="K27" i="50" s="1"/>
  <c r="B29" i="50"/>
  <c r="D29" i="50"/>
  <c r="E29" i="50" s="1"/>
  <c r="B65" i="50"/>
  <c r="D65" i="50"/>
  <c r="B47" i="50"/>
  <c r="D47" i="50" s="1"/>
  <c r="F47" i="50" s="1"/>
  <c r="O9" i="50"/>
  <c r="J9" i="50" s="1"/>
  <c r="K9" i="50" s="1"/>
  <c r="B11" i="50"/>
  <c r="D11" i="50" s="1"/>
  <c r="B58" i="57"/>
  <c r="D58" i="57" s="1"/>
  <c r="E58" i="57" s="1"/>
  <c r="B19" i="57"/>
  <c r="D19" i="57" s="1"/>
  <c r="E19" i="57" s="1"/>
  <c r="H19" i="57" s="1"/>
  <c r="B134" i="57"/>
  <c r="B140" i="57"/>
  <c r="B60" i="57"/>
  <c r="D60" i="57" s="1"/>
  <c r="B99" i="57"/>
  <c r="D99" i="57"/>
  <c r="B138" i="57"/>
  <c r="AE101" i="57"/>
  <c r="AE60" i="57"/>
  <c r="Z60" i="57" s="1"/>
  <c r="AE134" i="57"/>
  <c r="Z134" i="57" s="1"/>
  <c r="B182" i="44"/>
  <c r="E182" i="44" s="1"/>
  <c r="F182" i="44" s="1"/>
  <c r="B136" i="44"/>
  <c r="E136" i="44" s="1"/>
  <c r="F136" i="44" s="1"/>
  <c r="B90" i="44"/>
  <c r="E90" i="44" s="1"/>
  <c r="F90" i="44" s="1"/>
  <c r="B158" i="44"/>
  <c r="E158" i="44" s="1"/>
  <c r="F158" i="44" s="1"/>
  <c r="B112" i="44"/>
  <c r="E112" i="44" s="1"/>
  <c r="F112" i="44" s="1"/>
  <c r="B66" i="44"/>
  <c r="E66" i="44" s="1"/>
  <c r="F66" i="44" s="1"/>
  <c r="B120" i="50"/>
  <c r="D120" i="50" s="1"/>
  <c r="B102" i="50"/>
  <c r="D102" i="50"/>
  <c r="O116" i="50"/>
  <c r="J116" i="50" s="1"/>
  <c r="K116" i="50" s="1"/>
  <c r="O134" i="50"/>
  <c r="J134" i="50"/>
  <c r="K134" i="50" s="1"/>
  <c r="O98" i="50"/>
  <c r="J98" i="50" s="1"/>
  <c r="K98" i="50" s="1"/>
  <c r="O80" i="50"/>
  <c r="J80" i="50" s="1"/>
  <c r="K80" i="50"/>
  <c r="B171" i="44"/>
  <c r="E171" i="44" s="1"/>
  <c r="F171" i="44" s="1"/>
  <c r="E125" i="44"/>
  <c r="F125" i="44" s="1"/>
  <c r="B79" i="44"/>
  <c r="E79" i="44" s="1"/>
  <c r="F79" i="44" s="1"/>
  <c r="B40" i="44"/>
  <c r="E40" i="44" s="1"/>
  <c r="F40" i="44" s="1"/>
  <c r="B178" i="44"/>
  <c r="E178" i="44" s="1"/>
  <c r="F178" i="44" s="1"/>
  <c r="B132" i="44"/>
  <c r="E132" i="44" s="1"/>
  <c r="F132" i="44" s="1"/>
  <c r="B86" i="44"/>
  <c r="E86" i="44" s="1"/>
  <c r="F86" i="44" s="1"/>
  <c r="B142" i="44"/>
  <c r="E142" i="44" s="1"/>
  <c r="B96" i="44"/>
  <c r="E96" i="44" s="1"/>
  <c r="F96" i="44" s="1"/>
  <c r="B50" i="44"/>
  <c r="E50" i="44" s="1"/>
  <c r="F50" i="44" s="1"/>
  <c r="D58" i="50"/>
  <c r="F58" i="50" s="1"/>
  <c r="G58" i="50" s="1"/>
  <c r="B40" i="50"/>
  <c r="D40" i="50"/>
  <c r="B22" i="50"/>
  <c r="D22" i="50" s="1"/>
  <c r="O62" i="50"/>
  <c r="J62" i="50"/>
  <c r="H62" i="50" s="1"/>
  <c r="I62" i="50" s="1"/>
  <c r="O44" i="50"/>
  <c r="J44" i="50"/>
  <c r="K44" i="50" s="1"/>
  <c r="O26" i="50"/>
  <c r="J26" i="50" s="1"/>
  <c r="H26" i="50" s="1"/>
  <c r="I26" i="50" s="1"/>
  <c r="O8" i="50"/>
  <c r="J8" i="50" s="1"/>
  <c r="K8" i="50" s="1"/>
  <c r="B4" i="50"/>
  <c r="D4" i="50" s="1"/>
  <c r="B14" i="44"/>
  <c r="E14" i="44" s="1"/>
  <c r="F14" i="44" s="1"/>
  <c r="B152" i="44"/>
  <c r="E152" i="44" s="1"/>
  <c r="B106" i="44"/>
  <c r="E106" i="44" s="1"/>
  <c r="G106" i="44" s="1"/>
  <c r="H106" i="44" s="1"/>
  <c r="B60" i="44"/>
  <c r="E60" i="44" s="1"/>
  <c r="F60" i="44" s="1"/>
  <c r="O61" i="50"/>
  <c r="J61" i="50"/>
  <c r="K61" i="50" s="1"/>
  <c r="O43" i="50"/>
  <c r="J43" i="50"/>
  <c r="K43" i="50" s="1"/>
  <c r="O25" i="50"/>
  <c r="J25" i="50"/>
  <c r="K25" i="50" s="1"/>
  <c r="B32" i="50"/>
  <c r="D32" i="50"/>
  <c r="O7" i="50"/>
  <c r="J7" i="50"/>
  <c r="K7" i="50" s="1"/>
  <c r="B14" i="50"/>
  <c r="D14" i="50" s="1"/>
  <c r="F14" i="50" s="1"/>
  <c r="G14" i="50" s="1"/>
  <c r="B22" i="57"/>
  <c r="D22" i="57" s="1"/>
  <c r="E22" i="57" s="1"/>
  <c r="B63" i="57"/>
  <c r="D63" i="57"/>
  <c r="O63" i="57" s="1"/>
  <c r="P63" i="57" s="1"/>
  <c r="B102" i="57"/>
  <c r="D102" i="57"/>
  <c r="E102" i="57" s="1"/>
  <c r="H102" i="57" s="1"/>
  <c r="B98" i="57"/>
  <c r="D98" i="57" s="1"/>
  <c r="E98" i="57" s="1"/>
  <c r="B141" i="57"/>
  <c r="B137" i="57"/>
  <c r="B59" i="57"/>
  <c r="D59" i="57"/>
  <c r="AE18" i="57"/>
  <c r="Z18" i="57"/>
  <c r="B18" i="57"/>
  <c r="D18" i="57" s="1"/>
  <c r="E18" i="57" s="1"/>
  <c r="H18" i="57" s="1"/>
  <c r="B20" i="57"/>
  <c r="D20" i="57"/>
  <c r="E20" i="57" s="1"/>
  <c r="H20" i="57" s="1"/>
  <c r="B24" i="57"/>
  <c r="D24" i="57"/>
  <c r="E24" i="57"/>
  <c r="H24" i="57" s="1"/>
  <c r="B61" i="57"/>
  <c r="D61" i="57"/>
  <c r="E61" i="57" s="1"/>
  <c r="H61" i="57" s="1"/>
  <c r="B57" i="57"/>
  <c r="D57" i="57" s="1"/>
  <c r="B100" i="57"/>
  <c r="D100" i="57" s="1"/>
  <c r="E100" i="57" s="1"/>
  <c r="H100" i="57" s="1"/>
  <c r="B96" i="57"/>
  <c r="D96" i="57" s="1"/>
  <c r="O96" i="57" s="1"/>
  <c r="P96" i="57" s="1"/>
  <c r="B139" i="57"/>
  <c r="AE22" i="57"/>
  <c r="Z22" i="57" s="1"/>
  <c r="W22" i="57" s="1"/>
  <c r="AE61" i="57"/>
  <c r="Z61" i="57" s="1"/>
  <c r="AA61" i="57" s="1"/>
  <c r="AE102" i="57"/>
  <c r="AE59" i="57"/>
  <c r="Z59" i="57" s="1"/>
  <c r="AE139" i="57"/>
  <c r="Z139" i="57" s="1"/>
  <c r="AE20" i="57"/>
  <c r="Z20" i="57"/>
  <c r="AA20" i="57" s="1"/>
  <c r="AE96" i="57"/>
  <c r="AE24" i="57"/>
  <c r="Z24" i="57"/>
  <c r="W24" i="57" s="1"/>
  <c r="X24" i="57" s="1"/>
  <c r="AE98" i="57"/>
  <c r="AE63" i="57"/>
  <c r="Z63" i="57" s="1"/>
  <c r="AA63" i="57" s="1"/>
  <c r="AE137" i="57"/>
  <c r="AE135" i="57"/>
  <c r="AE100" i="57"/>
  <c r="AE57" i="57"/>
  <c r="AE141" i="57"/>
  <c r="B85" i="42"/>
  <c r="D85" i="42" s="1"/>
  <c r="E85" i="42" s="1"/>
  <c r="B88" i="42"/>
  <c r="D88" i="42" s="1"/>
  <c r="E88" i="42"/>
  <c r="O109" i="42"/>
  <c r="J109" i="42"/>
  <c r="K109" i="42" s="1"/>
  <c r="O103" i="42"/>
  <c r="J103" i="42" s="1"/>
  <c r="B91" i="42"/>
  <c r="D91" i="42" s="1"/>
  <c r="E91" i="42" s="1"/>
  <c r="O100" i="42"/>
  <c r="J100" i="42" s="1"/>
  <c r="B82" i="42"/>
  <c r="D82" i="42"/>
  <c r="E82" i="42" s="1"/>
  <c r="O106" i="42"/>
  <c r="J106" i="42" s="1"/>
  <c r="B184" i="44"/>
  <c r="E184" i="44" s="1"/>
  <c r="F184" i="44" s="1"/>
  <c r="B138" i="44"/>
  <c r="E138" i="44" s="1"/>
  <c r="F138" i="44" s="1"/>
  <c r="B92" i="44"/>
  <c r="E92" i="44" s="1"/>
  <c r="F92" i="44" s="1"/>
  <c r="B49" i="42"/>
  <c r="D49" i="42" s="1"/>
  <c r="E49" i="42"/>
  <c r="B52" i="42"/>
  <c r="D52" i="42"/>
  <c r="E52" i="42" s="1"/>
  <c r="O70" i="42"/>
  <c r="J70" i="42"/>
  <c r="O64" i="42"/>
  <c r="J64" i="42" s="1"/>
  <c r="H64" i="42" s="1"/>
  <c r="I64" i="42" s="1"/>
  <c r="B46" i="42"/>
  <c r="D46" i="42" s="1"/>
  <c r="E46" i="42" s="1"/>
  <c r="O67" i="42"/>
  <c r="J67" i="42"/>
  <c r="K67" i="42" s="1"/>
  <c r="B43" i="42"/>
  <c r="D43" i="42" s="1"/>
  <c r="E43" i="42" s="1"/>
  <c r="O61" i="42"/>
  <c r="J61" i="42" s="1"/>
  <c r="B25" i="42"/>
  <c r="D25" i="42" s="1"/>
  <c r="E25" i="42" s="1"/>
  <c r="B28" i="42"/>
  <c r="D28" i="42" s="1"/>
  <c r="E28" i="42" s="1"/>
  <c r="B148" i="44"/>
  <c r="E148" i="44" s="1"/>
  <c r="F148" i="44" s="1"/>
  <c r="B102" i="44"/>
  <c r="E102" i="44" s="1"/>
  <c r="F102" i="44" s="1"/>
  <c r="B56" i="44"/>
  <c r="E56" i="44" s="1"/>
  <c r="G56" i="44" s="1"/>
  <c r="H56" i="44" s="1"/>
  <c r="B28" i="50"/>
  <c r="D28" i="50" s="1"/>
  <c r="F28" i="50" s="1"/>
  <c r="G28" i="50" s="1"/>
  <c r="O59" i="50"/>
  <c r="J59" i="50"/>
  <c r="K59" i="50" s="1"/>
  <c r="O41" i="50"/>
  <c r="J41" i="50" s="1"/>
  <c r="K41" i="50" s="1"/>
  <c r="O5" i="50"/>
  <c r="J5" i="50" s="1"/>
  <c r="K5" i="50"/>
  <c r="B10" i="50"/>
  <c r="D10" i="50"/>
  <c r="E10" i="50" s="1"/>
  <c r="O105" i="42"/>
  <c r="J105" i="42" s="1"/>
  <c r="K105" i="42" s="1"/>
  <c r="B81" i="42"/>
  <c r="D81" i="42"/>
  <c r="E81" i="42" s="1"/>
  <c r="O108" i="42"/>
  <c r="J108" i="42" s="1"/>
  <c r="O102" i="42"/>
  <c r="J102" i="42"/>
  <c r="B90" i="42"/>
  <c r="D90" i="42"/>
  <c r="E90" i="42" s="1"/>
  <c r="B84" i="42"/>
  <c r="D84" i="42"/>
  <c r="E84" i="42"/>
  <c r="B164" i="44"/>
  <c r="E164" i="44" s="1"/>
  <c r="G164" i="44" s="1"/>
  <c r="H164" i="44" s="1"/>
  <c r="B72" i="44"/>
  <c r="E72" i="44" s="1"/>
  <c r="B26" i="44"/>
  <c r="E26" i="44" s="1"/>
  <c r="G26" i="44" s="1"/>
  <c r="H26" i="44" s="1"/>
  <c r="O119" i="50"/>
  <c r="J119" i="50"/>
  <c r="K119" i="50" s="1"/>
  <c r="O101" i="50"/>
  <c r="J101" i="50" s="1"/>
  <c r="K101" i="50" s="1"/>
  <c r="B144" i="50"/>
  <c r="D144" i="50" s="1"/>
  <c r="F144" i="50" s="1"/>
  <c r="G144" i="50" s="1"/>
  <c r="B126" i="50"/>
  <c r="D126" i="50"/>
  <c r="E126" i="50" s="1"/>
  <c r="B108" i="50"/>
  <c r="D108" i="50" s="1"/>
  <c r="F108" i="50" s="1"/>
  <c r="G108" i="50" s="1"/>
  <c r="B90" i="50"/>
  <c r="D90" i="50" s="1"/>
  <c r="E90" i="50" s="1"/>
  <c r="O83" i="50"/>
  <c r="J83" i="50" s="1"/>
  <c r="K83" i="50" s="1"/>
  <c r="B69" i="44"/>
  <c r="E69" i="44" s="1"/>
  <c r="B161" i="44"/>
  <c r="E161" i="44" s="1"/>
  <c r="F161" i="44" s="1"/>
  <c r="B115" i="44"/>
  <c r="E115" i="44" s="1"/>
  <c r="B141" i="50"/>
  <c r="D141" i="50"/>
  <c r="B123" i="50"/>
  <c r="D123" i="50"/>
  <c r="F123" i="50" s="1"/>
  <c r="G123" i="50" s="1"/>
  <c r="O139" i="50"/>
  <c r="J139" i="50"/>
  <c r="K139" i="50" s="1"/>
  <c r="O121" i="50"/>
  <c r="J121" i="50" s="1"/>
  <c r="K121" i="50" s="1"/>
  <c r="O103" i="50"/>
  <c r="J103" i="50" s="1"/>
  <c r="K103" i="50"/>
  <c r="B105" i="50"/>
  <c r="D105" i="50"/>
  <c r="B87" i="50"/>
  <c r="D87" i="50"/>
  <c r="F87" i="50" s="1"/>
  <c r="G87" i="50" s="1"/>
  <c r="O85" i="50"/>
  <c r="J85" i="50" s="1"/>
  <c r="K85" i="50" s="1"/>
  <c r="B213" i="44"/>
  <c r="E213" i="44" s="1"/>
  <c r="F213" i="44" s="1"/>
  <c r="B197" i="44"/>
  <c r="E197" i="44" s="1"/>
  <c r="F197" i="44" s="1"/>
  <c r="B201" i="44"/>
  <c r="E201" i="44" s="1"/>
  <c r="F201" i="44" s="1"/>
  <c r="B221" i="44"/>
  <c r="E221" i="44" s="1"/>
  <c r="F221" i="44" s="1"/>
  <c r="B209" i="44"/>
  <c r="E209" i="44" s="1"/>
  <c r="F209" i="44" s="1"/>
  <c r="B217" i="44"/>
  <c r="E217" i="44" s="1"/>
  <c r="F217" i="44" s="1"/>
  <c r="B144" i="44"/>
  <c r="E144" i="44" s="1"/>
  <c r="F144" i="44" s="1"/>
  <c r="B98" i="44"/>
  <c r="E98" i="44" s="1"/>
  <c r="G98" i="44" s="1"/>
  <c r="H98" i="44" s="1"/>
  <c r="B52" i="44"/>
  <c r="E52" i="44" s="1"/>
  <c r="B60" i="50"/>
  <c r="D60" i="50" s="1"/>
  <c r="E60" i="50" s="1"/>
  <c r="B42" i="50"/>
  <c r="D42" i="50"/>
  <c r="F42" i="50" s="1"/>
  <c r="G42" i="50" s="1"/>
  <c r="B24" i="50"/>
  <c r="D24" i="50"/>
  <c r="E24" i="50" s="1"/>
  <c r="O67" i="50"/>
  <c r="J67" i="50"/>
  <c r="K67" i="50" s="1"/>
  <c r="O49" i="50"/>
  <c r="J49" i="50"/>
  <c r="K49" i="50" s="1"/>
  <c r="O31" i="50"/>
  <c r="J31" i="50"/>
  <c r="K31" i="50" s="1"/>
  <c r="B6" i="50"/>
  <c r="D6" i="50"/>
  <c r="O13" i="50"/>
  <c r="J13" i="50" s="1"/>
  <c r="K13" i="50" s="1"/>
  <c r="B150" i="44"/>
  <c r="E150" i="44" s="1"/>
  <c r="G150" i="44" s="1"/>
  <c r="H150" i="44" s="1"/>
  <c r="B104" i="44"/>
  <c r="E104" i="44" s="1"/>
  <c r="G104" i="44" s="1"/>
  <c r="H104" i="44" s="1"/>
  <c r="B30" i="50"/>
  <c r="D30" i="50" s="1"/>
  <c r="B88" i="57"/>
  <c r="D88" i="57"/>
  <c r="B84" i="57"/>
  <c r="D84" i="57"/>
  <c r="E84" i="57" s="1"/>
  <c r="B127" i="57"/>
  <c r="B123" i="57"/>
  <c r="B8" i="57"/>
  <c r="D8" i="57" s="1"/>
  <c r="E8" i="57" s="1"/>
  <c r="B10" i="57"/>
  <c r="D10" i="57"/>
  <c r="E10" i="57"/>
  <c r="B86" i="57"/>
  <c r="D86" i="57"/>
  <c r="B82" i="57"/>
  <c r="D82" i="57"/>
  <c r="B125" i="57"/>
  <c r="B121" i="57"/>
  <c r="B4" i="57"/>
  <c r="D4" i="57" s="1"/>
  <c r="E4" i="57" s="1"/>
  <c r="H4" i="57" s="1"/>
  <c r="B49" i="57"/>
  <c r="D49" i="57" s="1"/>
  <c r="AE6" i="57"/>
  <c r="Z6" i="57" s="1"/>
  <c r="W6" i="57" s="1"/>
  <c r="X6" i="57" s="1"/>
  <c r="AE4" i="57"/>
  <c r="Z4" i="57" s="1"/>
  <c r="W4" i="57" s="1"/>
  <c r="X4" i="57" s="1"/>
  <c r="AE10" i="57"/>
  <c r="Z10" i="57" s="1"/>
  <c r="U10" i="57" s="1"/>
  <c r="V10" i="57" s="1"/>
  <c r="AE47" i="57"/>
  <c r="Z47" i="57" s="1"/>
  <c r="U47" i="57" s="1"/>
  <c r="V47" i="57" s="1"/>
  <c r="AE123" i="57"/>
  <c r="Z123" i="57" s="1"/>
  <c r="AE45" i="57"/>
  <c r="Z45" i="57" s="1"/>
  <c r="AE43" i="57"/>
  <c r="AE88" i="57"/>
  <c r="AE82" i="57"/>
  <c r="AE127" i="57"/>
  <c r="Z127" i="57" s="1"/>
  <c r="AE49" i="57"/>
  <c r="AE121" i="57"/>
  <c r="Z121" i="57" s="1"/>
  <c r="AE8" i="57"/>
  <c r="Z8" i="57" s="1"/>
  <c r="AE125" i="57"/>
  <c r="Z125" i="57" s="1"/>
  <c r="AE84" i="57"/>
  <c r="O81" i="42"/>
  <c r="J81" i="42" s="1"/>
  <c r="B99" i="42"/>
  <c r="D99" i="42" s="1"/>
  <c r="E99" i="42"/>
  <c r="B181" i="44"/>
  <c r="E181" i="44" s="1"/>
  <c r="F181" i="44" s="1"/>
  <c r="B135" i="44"/>
  <c r="E135" i="44" s="1"/>
  <c r="F135" i="44" s="1"/>
  <c r="B89" i="44"/>
  <c r="E89" i="44" s="1"/>
  <c r="F89" i="44" s="1"/>
  <c r="O42" i="42"/>
  <c r="J42" i="42"/>
  <c r="H42" i="42" s="1"/>
  <c r="I42" i="42" s="1"/>
  <c r="B66" i="42"/>
  <c r="D66" i="42"/>
  <c r="E66" i="42" s="1"/>
  <c r="B60" i="42"/>
  <c r="D60" i="42" s="1"/>
  <c r="E60" i="42" s="1"/>
  <c r="O51" i="42"/>
  <c r="J51" i="42" s="1"/>
  <c r="H51" i="42" s="1"/>
  <c r="I51" i="42" s="1"/>
  <c r="O45" i="42"/>
  <c r="J45" i="42" s="1"/>
  <c r="K45" i="42" s="1"/>
  <c r="B69" i="42"/>
  <c r="D69" i="42" s="1"/>
  <c r="E69" i="42" s="1"/>
  <c r="B63" i="42"/>
  <c r="D63" i="42" s="1"/>
  <c r="E63" i="42" s="1"/>
  <c r="B6" i="42"/>
  <c r="D6" i="42" s="1"/>
  <c r="B9" i="42"/>
  <c r="D9" i="42" s="1"/>
  <c r="B160" i="44"/>
  <c r="E160" i="44" s="1"/>
  <c r="F160" i="44" s="1"/>
  <c r="B114" i="44"/>
  <c r="E114" i="44" s="1"/>
  <c r="F114" i="44" s="1"/>
  <c r="B140" i="50"/>
  <c r="D140" i="50" s="1"/>
  <c r="E140" i="50" s="1"/>
  <c r="B122" i="50"/>
  <c r="D122" i="50"/>
  <c r="F122" i="50" s="1"/>
  <c r="G122" i="50" s="1"/>
  <c r="B104" i="50"/>
  <c r="D104" i="50"/>
  <c r="E104" i="50" s="1"/>
  <c r="O135" i="50"/>
  <c r="J135" i="50"/>
  <c r="K135" i="50" s="1"/>
  <c r="O117" i="50"/>
  <c r="J117" i="50" s="1"/>
  <c r="K117" i="50"/>
  <c r="O99" i="50"/>
  <c r="J99" i="50"/>
  <c r="K99" i="50" s="1"/>
  <c r="B81" i="44"/>
  <c r="E81" i="44" s="1"/>
  <c r="F81" i="44" s="1"/>
  <c r="B127" i="44"/>
  <c r="E127" i="44" s="1"/>
  <c r="F127" i="44" s="1"/>
  <c r="B173" i="44"/>
  <c r="E173" i="44" s="1"/>
  <c r="F173" i="44" s="1"/>
  <c r="B134" i="50"/>
  <c r="D134" i="50"/>
  <c r="B116" i="50"/>
  <c r="D116" i="50" s="1"/>
  <c r="F116" i="50" s="1"/>
  <c r="G116" i="50" s="1"/>
  <c r="B98" i="50"/>
  <c r="D98" i="50"/>
  <c r="O138" i="50"/>
  <c r="J138" i="50"/>
  <c r="H138" i="50" s="1"/>
  <c r="I138" i="50"/>
  <c r="O120" i="50"/>
  <c r="J120" i="50"/>
  <c r="K120" i="50" s="1"/>
  <c r="H120" i="50"/>
  <c r="I120" i="50" s="1"/>
  <c r="B80" i="50"/>
  <c r="D80" i="50" s="1"/>
  <c r="E80" i="50" s="1"/>
  <c r="B180" i="44"/>
  <c r="E180" i="44" s="1"/>
  <c r="F180" i="44" s="1"/>
  <c r="B134" i="44"/>
  <c r="E134" i="44" s="1"/>
  <c r="F134" i="44" s="1"/>
  <c r="B88" i="44"/>
  <c r="E88" i="44" s="1"/>
  <c r="F88" i="44" s="1"/>
  <c r="B42" i="44"/>
  <c r="E42" i="44" s="1"/>
  <c r="F42" i="44" s="1"/>
  <c r="J66" i="42"/>
  <c r="O60" i="42"/>
  <c r="J60" i="42"/>
  <c r="K60" i="42" s="1"/>
  <c r="B48" i="42"/>
  <c r="D48" i="42"/>
  <c r="E48" i="42" s="1"/>
  <c r="B42" i="42"/>
  <c r="D42" i="42"/>
  <c r="E42" i="42" s="1"/>
  <c r="B51" i="42"/>
  <c r="D51" i="42"/>
  <c r="E51" i="42" s="1"/>
  <c r="O69" i="42"/>
  <c r="J69" i="42"/>
  <c r="K69" i="42" s="1"/>
  <c r="O63" i="42"/>
  <c r="J63" i="42" s="1"/>
  <c r="H63" i="42" s="1"/>
  <c r="I63" i="42" s="1"/>
  <c r="B45" i="42"/>
  <c r="D45" i="42"/>
  <c r="E45" i="42" s="1"/>
  <c r="B100" i="44"/>
  <c r="E100" i="44" s="1"/>
  <c r="B54" i="44"/>
  <c r="E54" i="44" s="1"/>
  <c r="F54" i="44" s="1"/>
  <c r="B44" i="50"/>
  <c r="D44" i="50" s="1"/>
  <c r="F44" i="50" s="1"/>
  <c r="G44" i="50" s="1"/>
  <c r="O58" i="50"/>
  <c r="J58" i="50" s="1"/>
  <c r="K58" i="50" s="1"/>
  <c r="O40" i="50"/>
  <c r="J40" i="50" s="1"/>
  <c r="K40" i="50" s="1"/>
  <c r="O4" i="50"/>
  <c r="J4" i="50" s="1"/>
  <c r="K4" i="50" s="1"/>
  <c r="B8" i="50"/>
  <c r="D8" i="50" s="1"/>
  <c r="B5" i="57"/>
  <c r="D5" i="57" s="1"/>
  <c r="E5" i="57" s="1"/>
  <c r="B87" i="57"/>
  <c r="D87" i="57"/>
  <c r="B48" i="57"/>
  <c r="D48" i="57" s="1"/>
  <c r="E48" i="57" s="1"/>
  <c r="B42" i="57"/>
  <c r="D42" i="57" s="1"/>
  <c r="O42" i="57" s="1"/>
  <c r="P42" i="57" s="1"/>
  <c r="B7" i="57"/>
  <c r="D7" i="57" s="1"/>
  <c r="E7" i="57" s="1"/>
  <c r="H7" i="57" s="1"/>
  <c r="AE87" i="57"/>
  <c r="B3" i="57"/>
  <c r="D3" i="57"/>
  <c r="E3" i="57"/>
  <c r="H3" i="57" s="1"/>
  <c r="B46" i="57"/>
  <c r="D46" i="57"/>
  <c r="B81" i="57"/>
  <c r="D81" i="57" s="1"/>
  <c r="O81" i="57" s="1"/>
  <c r="AE3" i="57"/>
  <c r="Z3" i="57"/>
  <c r="U3" i="57" s="1"/>
  <c r="V3" i="57" s="1"/>
  <c r="AE7" i="57"/>
  <c r="Z7" i="57"/>
  <c r="W7" i="57" s="1"/>
  <c r="X7" i="57" s="1"/>
  <c r="AE48" i="57"/>
  <c r="Z48" i="57" s="1"/>
  <c r="U48" i="57" s="1"/>
  <c r="V48" i="57" s="1"/>
  <c r="AE120" i="57"/>
  <c r="Z120" i="57" s="1"/>
  <c r="W120" i="57" s="1"/>
  <c r="X120" i="57" s="1"/>
  <c r="AE124" i="57"/>
  <c r="Z124" i="57" s="1"/>
  <c r="S124" i="57" s="1"/>
  <c r="T124" i="57" s="1"/>
  <c r="AE81" i="57"/>
  <c r="AE85" i="57"/>
  <c r="AE9" i="57"/>
  <c r="Z9" i="57"/>
  <c r="W9" i="57" s="1"/>
  <c r="X9" i="57" s="1"/>
  <c r="AE126" i="57"/>
  <c r="Z126" i="57" s="1"/>
  <c r="S126" i="57" s="1"/>
  <c r="T126" i="57" s="1"/>
  <c r="AE5" i="57"/>
  <c r="Z5" i="57" s="1"/>
  <c r="W5" i="57" s="1"/>
  <c r="X5" i="57" s="1"/>
  <c r="AE122" i="57"/>
  <c r="Z122" i="57" s="1"/>
  <c r="W122" i="57" s="1"/>
  <c r="X122" i="57" s="1"/>
  <c r="B65" i="44"/>
  <c r="E65" i="44" s="1"/>
  <c r="F65" i="44" s="1"/>
  <c r="B157" i="44"/>
  <c r="E157" i="44" s="1"/>
  <c r="G157" i="44" s="1"/>
  <c r="H157" i="44" s="1"/>
  <c r="B111" i="44"/>
  <c r="E111" i="44" s="1"/>
  <c r="F111" i="44" s="1"/>
  <c r="B19" i="44"/>
  <c r="E19" i="44" s="1"/>
  <c r="G19" i="44" s="1"/>
  <c r="H19" i="44" s="1"/>
  <c r="B137" i="50"/>
  <c r="D137" i="50"/>
  <c r="B119" i="50"/>
  <c r="D119" i="50" s="1"/>
  <c r="F119" i="50" s="1"/>
  <c r="G119" i="50" s="1"/>
  <c r="O144" i="50"/>
  <c r="J144" i="50" s="1"/>
  <c r="H144" i="50" s="1"/>
  <c r="I144" i="50" s="1"/>
  <c r="O126" i="50"/>
  <c r="J126" i="50"/>
  <c r="O108" i="50"/>
  <c r="J108" i="50"/>
  <c r="H108" i="50" s="1"/>
  <c r="I108" i="50" s="1"/>
  <c r="B101" i="50"/>
  <c r="D101" i="50" s="1"/>
  <c r="O90" i="50"/>
  <c r="J90" i="50"/>
  <c r="K90" i="50" s="1"/>
  <c r="B83" i="50"/>
  <c r="D83" i="50"/>
  <c r="F83" i="50" s="1"/>
  <c r="B203" i="44"/>
  <c r="E203" i="44" s="1"/>
  <c r="F203" i="44" s="1"/>
  <c r="B207" i="44"/>
  <c r="E207" i="44" s="1"/>
  <c r="F207" i="44" s="1"/>
  <c r="B199" i="44"/>
  <c r="E199" i="44" s="1"/>
  <c r="F199" i="44" s="1"/>
  <c r="B223" i="44"/>
  <c r="E223" i="44" s="1"/>
  <c r="F223" i="44" s="1"/>
  <c r="B219" i="44"/>
  <c r="E219" i="44" s="1"/>
  <c r="F219" i="44" s="1"/>
  <c r="B215" i="44"/>
  <c r="E215" i="44" s="1"/>
  <c r="F215" i="44" s="1"/>
  <c r="B211" i="44"/>
  <c r="E211" i="44" s="1"/>
  <c r="F211" i="44" s="1"/>
  <c r="B77" i="44"/>
  <c r="E77" i="44" s="1"/>
  <c r="F77" i="44" s="1"/>
  <c r="B169" i="44"/>
  <c r="E169" i="44" s="1"/>
  <c r="F169" i="44" s="1"/>
  <c r="B123" i="44"/>
  <c r="E123" i="44" s="1"/>
  <c r="F123" i="44" s="1"/>
  <c r="B55" i="44"/>
  <c r="E55" i="44" s="1"/>
  <c r="F55" i="44" s="1"/>
  <c r="B147" i="44"/>
  <c r="E147" i="44" s="1"/>
  <c r="B101" i="44"/>
  <c r="E101" i="44" s="1"/>
  <c r="F101" i="44" s="1"/>
  <c r="O65" i="50"/>
  <c r="J65" i="50"/>
  <c r="H65" i="50" s="1"/>
  <c r="I65" i="50" s="1"/>
  <c r="O47" i="50"/>
  <c r="J47" i="50" s="1"/>
  <c r="K47" i="50" s="1"/>
  <c r="O29" i="50"/>
  <c r="J29" i="50" s="1"/>
  <c r="B45" i="50"/>
  <c r="D45" i="50"/>
  <c r="F45" i="50" s="1"/>
  <c r="G45" i="50" s="1"/>
  <c r="B63" i="50"/>
  <c r="D63" i="50" s="1"/>
  <c r="B27" i="50"/>
  <c r="D27" i="50"/>
  <c r="B9" i="50"/>
  <c r="D9" i="50" s="1"/>
  <c r="O11" i="50"/>
  <c r="J11" i="50" s="1"/>
  <c r="B166" i="44"/>
  <c r="E166" i="44" s="1"/>
  <c r="B120" i="44"/>
  <c r="E120" i="44" s="1"/>
  <c r="B74" i="44"/>
  <c r="E74" i="44" s="1"/>
  <c r="F74" i="44" s="1"/>
  <c r="B28" i="44"/>
  <c r="E28" i="44" s="1"/>
  <c r="G28" i="44" s="1"/>
  <c r="H28" i="44" s="1"/>
  <c r="B109" i="42"/>
  <c r="D109" i="42" s="1"/>
  <c r="E109" i="42" s="1"/>
  <c r="O82" i="42"/>
  <c r="J82" i="42"/>
  <c r="K82" i="42" s="1"/>
  <c r="O91" i="42"/>
  <c r="J91" i="42" s="1"/>
  <c r="H91" i="42" s="1"/>
  <c r="I91" i="42" s="1"/>
  <c r="O85" i="42"/>
  <c r="J85" i="42"/>
  <c r="H85" i="42" s="1"/>
  <c r="I85" i="42" s="1"/>
  <c r="B103" i="42"/>
  <c r="D103" i="42" s="1"/>
  <c r="E103" i="42" s="1"/>
  <c r="B100" i="42"/>
  <c r="D100" i="42" s="1"/>
  <c r="E100" i="42" s="1"/>
  <c r="O88" i="42"/>
  <c r="J88" i="42" s="1"/>
  <c r="B106" i="42"/>
  <c r="D106" i="42"/>
  <c r="E106" i="42" s="1"/>
  <c r="B185" i="44"/>
  <c r="E185" i="44" s="1"/>
  <c r="F185" i="44" s="1"/>
  <c r="B139" i="44"/>
  <c r="E139" i="44" s="1"/>
  <c r="F139" i="44" s="1"/>
  <c r="B93" i="44"/>
  <c r="E93" i="44" s="1"/>
  <c r="F93" i="44" s="1"/>
  <c r="B70" i="42"/>
  <c r="D70" i="42" s="1"/>
  <c r="E70" i="42" s="1"/>
  <c r="O43" i="42"/>
  <c r="J43" i="42" s="1"/>
  <c r="K43" i="42" s="1"/>
  <c r="B61" i="42"/>
  <c r="D61" i="42" s="1"/>
  <c r="E61" i="42" s="1"/>
  <c r="B64" i="42"/>
  <c r="D64" i="42"/>
  <c r="E64" i="42" s="1"/>
  <c r="B10" i="42"/>
  <c r="D10" i="42" s="1"/>
  <c r="E10" i="42" s="1"/>
  <c r="B7" i="42"/>
  <c r="D7" i="42" s="1"/>
  <c r="E7" i="42" s="1"/>
  <c r="B163" i="44"/>
  <c r="E163" i="44" s="1"/>
  <c r="G163" i="44" s="1"/>
  <c r="H163" i="44" s="1"/>
  <c r="B117" i="44"/>
  <c r="E117" i="44" s="1"/>
  <c r="G117" i="44" s="1"/>
  <c r="H117" i="44" s="1"/>
  <c r="O136" i="50"/>
  <c r="J136" i="50" s="1"/>
  <c r="K136" i="50" s="1"/>
  <c r="O118" i="50"/>
  <c r="J118" i="50" s="1"/>
  <c r="K118" i="50" s="1"/>
  <c r="O100" i="50"/>
  <c r="J100" i="50" s="1"/>
  <c r="K100" i="50" s="1"/>
  <c r="B143" i="50"/>
  <c r="D143" i="50"/>
  <c r="B107" i="50"/>
  <c r="D107" i="50"/>
  <c r="B125" i="50"/>
  <c r="D125" i="50" s="1"/>
  <c r="O82" i="50"/>
  <c r="J82" i="50" s="1"/>
  <c r="K82" i="50" s="1"/>
  <c r="B159" i="44"/>
  <c r="E159" i="44" s="1"/>
  <c r="B113" i="44"/>
  <c r="E113" i="44" s="1"/>
  <c r="B67" i="44"/>
  <c r="E67" i="44" s="1"/>
  <c r="G67" i="44" s="1"/>
  <c r="H67" i="44" s="1"/>
  <c r="O141" i="50"/>
  <c r="J141" i="50"/>
  <c r="K141" i="50" s="1"/>
  <c r="O123" i="50"/>
  <c r="J123" i="50"/>
  <c r="K123" i="50" s="1"/>
  <c r="O105" i="50"/>
  <c r="J105" i="50"/>
  <c r="K105" i="50" s="1"/>
  <c r="B121" i="50"/>
  <c r="D121" i="50"/>
  <c r="F121" i="50" s="1"/>
  <c r="G121" i="50" s="1"/>
  <c r="B103" i="50"/>
  <c r="D103" i="50"/>
  <c r="B139" i="50"/>
  <c r="D139" i="50"/>
  <c r="E139" i="50" s="1"/>
  <c r="O87" i="50"/>
  <c r="J87" i="50" s="1"/>
  <c r="K87" i="50" s="1"/>
  <c r="B85" i="50"/>
  <c r="D85" i="50" s="1"/>
  <c r="B212" i="44"/>
  <c r="E212" i="44" s="1"/>
  <c r="F212" i="44" s="1"/>
  <c r="B228" i="44"/>
  <c r="E228" i="44" s="1"/>
  <c r="F228" i="44" s="1"/>
  <c r="B224" i="44"/>
  <c r="E224" i="44" s="1"/>
  <c r="F224" i="44" s="1"/>
  <c r="B220" i="44"/>
  <c r="E220" i="44" s="1"/>
  <c r="F220" i="44" s="1"/>
  <c r="B216" i="44"/>
  <c r="E216" i="44" s="1"/>
  <c r="F216" i="44" s="1"/>
  <c r="B208" i="44"/>
  <c r="E208" i="44" s="1"/>
  <c r="F208" i="44" s="1"/>
  <c r="B200" i="44"/>
  <c r="E200" i="44" s="1"/>
  <c r="F200" i="44" s="1"/>
  <c r="B204" i="44"/>
  <c r="E204" i="44" s="1"/>
  <c r="F204" i="44" s="1"/>
  <c r="B170" i="44"/>
  <c r="E170" i="44" s="1"/>
  <c r="F170" i="44" s="1"/>
  <c r="B124" i="44"/>
  <c r="E124" i="44" s="1"/>
  <c r="F124" i="44" s="1"/>
  <c r="B78" i="44"/>
  <c r="E78" i="44" s="1"/>
  <c r="F78" i="44" s="1"/>
  <c r="B99" i="44"/>
  <c r="E99" i="44" s="1"/>
  <c r="B145" i="44"/>
  <c r="E145" i="44" s="1"/>
  <c r="F145" i="44" s="1"/>
  <c r="B53" i="44"/>
  <c r="E53" i="44" s="1"/>
  <c r="G53" i="44" s="1"/>
  <c r="H53" i="44" s="1"/>
  <c r="O68" i="50"/>
  <c r="J68" i="50"/>
  <c r="H68" i="50" s="1"/>
  <c r="I68" i="50" s="1"/>
  <c r="O50" i="50"/>
  <c r="J50" i="50"/>
  <c r="O32" i="50"/>
  <c r="J32" i="50"/>
  <c r="B25" i="50"/>
  <c r="D25" i="50"/>
  <c r="E25" i="50" s="1"/>
  <c r="B61" i="50"/>
  <c r="D61" i="50"/>
  <c r="F61" i="50" s="1"/>
  <c r="G61" i="50" s="1"/>
  <c r="B43" i="50"/>
  <c r="D43" i="50" s="1"/>
  <c r="F43" i="50" s="1"/>
  <c r="G43" i="50" s="1"/>
  <c r="B7" i="50"/>
  <c r="D7" i="50" s="1"/>
  <c r="E7" i="50" s="1"/>
  <c r="O14" i="50"/>
  <c r="J14" i="50"/>
  <c r="K14" i="50" s="1"/>
  <c r="B13" i="44"/>
  <c r="E13" i="44" s="1"/>
  <c r="F13" i="44" s="1"/>
  <c r="B105" i="44"/>
  <c r="E105" i="44" s="1"/>
  <c r="G105" i="44" s="1"/>
  <c r="H105" i="44" s="1"/>
  <c r="O60" i="50"/>
  <c r="J60" i="50" s="1"/>
  <c r="K60" i="50" s="1"/>
  <c r="O42" i="50"/>
  <c r="J42" i="50" s="1"/>
  <c r="K42" i="50" s="1"/>
  <c r="O24" i="50"/>
  <c r="J24" i="50"/>
  <c r="K24" i="50" s="1"/>
  <c r="B49" i="50"/>
  <c r="D49" i="50" s="1"/>
  <c r="B31" i="50"/>
  <c r="D31" i="50"/>
  <c r="E31" i="50" s="1"/>
  <c r="B67" i="50"/>
  <c r="D67" i="50"/>
  <c r="F67" i="50" s="1"/>
  <c r="G67" i="50" s="1"/>
  <c r="O6" i="50"/>
  <c r="J6" i="50" s="1"/>
  <c r="K6" i="50" s="1"/>
  <c r="B73" i="44"/>
  <c r="E73" i="44" s="1"/>
  <c r="G73" i="44" s="1"/>
  <c r="H73" i="44" s="1"/>
  <c r="B119" i="44"/>
  <c r="E119" i="44" s="1"/>
  <c r="F119" i="44" s="1"/>
  <c r="B27" i="44"/>
  <c r="E27" i="44" s="1"/>
  <c r="F27" i="44" s="1"/>
  <c r="B165" i="44"/>
  <c r="E165" i="44" s="1"/>
  <c r="B186" i="44"/>
  <c r="E186" i="44" s="1"/>
  <c r="F186" i="44" s="1"/>
  <c r="B140" i="44"/>
  <c r="E140" i="44" s="1"/>
  <c r="F140" i="44" s="1"/>
  <c r="B94" i="44"/>
  <c r="E94" i="44" s="1"/>
  <c r="F94" i="44" s="1"/>
  <c r="B126" i="44"/>
  <c r="E126" i="44" s="1"/>
  <c r="F126" i="44" s="1"/>
  <c r="B80" i="44"/>
  <c r="E80" i="44" s="1"/>
  <c r="F80" i="44" s="1"/>
  <c r="B95" i="44"/>
  <c r="E95" i="44" s="1"/>
  <c r="G95" i="44" s="1"/>
  <c r="H95" i="44" s="1"/>
  <c r="B141" i="44"/>
  <c r="E141" i="44" s="1"/>
  <c r="G141" i="44" s="1"/>
  <c r="H141" i="44" s="1"/>
  <c r="B49" i="44"/>
  <c r="E49" i="44" s="1"/>
  <c r="B57" i="50"/>
  <c r="D57" i="50"/>
  <c r="E57" i="50" s="1"/>
  <c r="O66" i="50"/>
  <c r="J66" i="50" s="1"/>
  <c r="B39" i="50"/>
  <c r="D39" i="50" s="1"/>
  <c r="O48" i="50"/>
  <c r="J48" i="50" s="1"/>
  <c r="H48" i="50" s="1"/>
  <c r="I48" i="50" s="1"/>
  <c r="B21" i="50"/>
  <c r="D21" i="50"/>
  <c r="E21" i="50" s="1"/>
  <c r="J30" i="50"/>
  <c r="K30" i="50" s="1"/>
  <c r="O12" i="50"/>
  <c r="J12" i="50"/>
  <c r="K12" i="50" s="1"/>
  <c r="B3" i="50"/>
  <c r="D3" i="50"/>
  <c r="E3" i="50" s="1"/>
  <c r="B24" i="42"/>
  <c r="D24" i="42" s="1"/>
  <c r="E24" i="42" s="1"/>
  <c r="B27" i="42"/>
  <c r="D27" i="42" s="1"/>
  <c r="E27" i="42" s="1"/>
  <c r="B155" i="44"/>
  <c r="E155" i="44" s="1"/>
  <c r="B109" i="44"/>
  <c r="E109" i="44" s="1"/>
  <c r="B63" i="44"/>
  <c r="E63" i="44" s="1"/>
  <c r="G63" i="44" s="1"/>
  <c r="H63" i="44" s="1"/>
  <c r="O140" i="50"/>
  <c r="J140" i="50"/>
  <c r="B117" i="50"/>
  <c r="D117" i="50"/>
  <c r="B135" i="50"/>
  <c r="D135" i="50"/>
  <c r="B99" i="50"/>
  <c r="D99" i="50"/>
  <c r="O86" i="50"/>
  <c r="J86" i="50" s="1"/>
  <c r="H86" i="50" s="1"/>
  <c r="I86" i="50" s="1"/>
  <c r="B81" i="50"/>
  <c r="D81" i="50" s="1"/>
  <c r="E81" i="50" s="1"/>
  <c r="B17" i="44"/>
  <c r="E17" i="44" s="1"/>
  <c r="F17" i="44" s="1"/>
  <c r="B29" i="44"/>
  <c r="E29" i="44" s="1"/>
  <c r="F29" i="44" s="1"/>
  <c r="B167" i="44"/>
  <c r="E167" i="44" s="1"/>
  <c r="B121" i="44"/>
  <c r="E121" i="44" s="1"/>
  <c r="G121" i="44" s="1"/>
  <c r="H121" i="44" s="1"/>
  <c r="B75" i="44"/>
  <c r="E75" i="44" s="1"/>
  <c r="B206" i="44"/>
  <c r="E206" i="44" s="1"/>
  <c r="F206" i="44" s="1"/>
  <c r="B198" i="44"/>
  <c r="E198" i="44" s="1"/>
  <c r="F198" i="44" s="1"/>
  <c r="B210" i="44"/>
  <c r="E210" i="44" s="1"/>
  <c r="F210" i="44" s="1"/>
  <c r="B226" i="44"/>
  <c r="E226" i="44" s="1"/>
  <c r="F226" i="44" s="1"/>
  <c r="B222" i="44"/>
  <c r="E222" i="44" s="1"/>
  <c r="F222" i="44" s="1"/>
  <c r="B214" i="44"/>
  <c r="E214" i="44" s="1"/>
  <c r="F214" i="44" s="1"/>
  <c r="B202" i="44"/>
  <c r="E202" i="44" s="1"/>
  <c r="F202" i="44" s="1"/>
  <c r="B185" i="34"/>
  <c r="D185" i="34" s="1"/>
  <c r="E185" i="34"/>
  <c r="H185" i="34" s="1"/>
  <c r="B183" i="34"/>
  <c r="D183" i="34"/>
  <c r="E183" i="34" s="1"/>
  <c r="H183" i="34" s="1"/>
  <c r="B181" i="34"/>
  <c r="D181" i="34" s="1"/>
  <c r="E181" i="34"/>
  <c r="B179" i="34"/>
  <c r="D179" i="34"/>
  <c r="E179" i="34" s="1"/>
  <c r="B252" i="34"/>
  <c r="B248" i="34"/>
  <c r="B246" i="34"/>
  <c r="AA250" i="34"/>
  <c r="V250" i="34"/>
  <c r="O250" i="34" s="1"/>
  <c r="P250" i="34" s="1"/>
  <c r="AA246" i="34"/>
  <c r="V246" i="34"/>
  <c r="W246" i="34" s="1"/>
  <c r="AA248" i="34"/>
  <c r="V248" i="34" s="1"/>
  <c r="S248" i="34" s="1"/>
  <c r="T248" i="34" s="1"/>
  <c r="AA252" i="34"/>
  <c r="V252" i="34" s="1"/>
  <c r="S252" i="34" s="1"/>
  <c r="B116" i="34"/>
  <c r="D116" i="34"/>
  <c r="E116" i="34" s="1"/>
  <c r="H116" i="34" s="1"/>
  <c r="B49" i="34"/>
  <c r="D49" i="34" s="1"/>
  <c r="E49" i="34" s="1"/>
  <c r="H49" i="34" s="1"/>
  <c r="B47" i="34"/>
  <c r="D47" i="34" s="1"/>
  <c r="E47" i="34" s="1"/>
  <c r="B114" i="34"/>
  <c r="D114" i="34" s="1"/>
  <c r="E114" i="34" s="1"/>
  <c r="H114" i="34" s="1"/>
  <c r="AA114" i="34"/>
  <c r="V114" i="34"/>
  <c r="Q114" i="34" s="1"/>
  <c r="R114" i="34" s="1"/>
  <c r="AA185" i="34"/>
  <c r="AA183" i="34"/>
  <c r="AA49" i="34"/>
  <c r="V49" i="34"/>
  <c r="Q49" i="34" s="1"/>
  <c r="R49" i="34" s="1"/>
  <c r="AA116" i="34"/>
  <c r="V116" i="34"/>
  <c r="Q116" i="34" s="1"/>
  <c r="AA181" i="34"/>
  <c r="AA47" i="34"/>
  <c r="V47" i="34"/>
  <c r="Q47" i="34" s="1"/>
  <c r="R47" i="34" s="1"/>
  <c r="AA179" i="34"/>
  <c r="B168" i="34"/>
  <c r="D168" i="34" s="1"/>
  <c r="E168" i="34" s="1"/>
  <c r="B172" i="34"/>
  <c r="D172" i="34" s="1"/>
  <c r="E172" i="34" s="1"/>
  <c r="D170" i="34"/>
  <c r="E170" i="34" s="1"/>
  <c r="B166" i="34"/>
  <c r="D166" i="34" s="1"/>
  <c r="E166" i="34"/>
  <c r="H166" i="34" s="1"/>
  <c r="B239" i="34"/>
  <c r="B237" i="34"/>
  <c r="B233" i="34"/>
  <c r="B235" i="34"/>
  <c r="AA235" i="34"/>
  <c r="V235" i="34"/>
  <c r="Q235" i="34" s="1"/>
  <c r="R235" i="34" s="1"/>
  <c r="AA239" i="34"/>
  <c r="V239" i="34"/>
  <c r="Q239" i="34" s="1"/>
  <c r="R239" i="34" s="1"/>
  <c r="AA237" i="34"/>
  <c r="V237" i="34"/>
  <c r="Q237" i="34" s="1"/>
  <c r="R237" i="34" s="1"/>
  <c r="AA233" i="34"/>
  <c r="V233" i="34"/>
  <c r="S233" i="34" s="1"/>
  <c r="T233" i="34" s="1"/>
  <c r="B36" i="34"/>
  <c r="D36" i="34"/>
  <c r="E36" i="34" s="1"/>
  <c r="H36" i="34" s="1"/>
  <c r="B103" i="34"/>
  <c r="D103" i="34" s="1"/>
  <c r="E103" i="34" s="1"/>
  <c r="B101" i="34"/>
  <c r="D101" i="34" s="1"/>
  <c r="E101" i="34" s="1"/>
  <c r="B34" i="34"/>
  <c r="D34" i="34"/>
  <c r="E34" i="34"/>
  <c r="H34" i="34" s="1"/>
  <c r="AA168" i="34"/>
  <c r="AA172" i="34"/>
  <c r="AA170" i="34"/>
  <c r="AA34" i="34"/>
  <c r="V34" i="34"/>
  <c r="W34" i="34" s="1"/>
  <c r="AA36" i="34"/>
  <c r="V36" i="34"/>
  <c r="AA101" i="34"/>
  <c r="V101" i="34"/>
  <c r="W101" i="34" s="1"/>
  <c r="AA103" i="34"/>
  <c r="V103" i="34" s="1"/>
  <c r="Q103" i="34" s="1"/>
  <c r="R103" i="34" s="1"/>
  <c r="AA166" i="34"/>
  <c r="B171" i="34"/>
  <c r="D171" i="34"/>
  <c r="E171" i="34" s="1"/>
  <c r="H171" i="34" s="1"/>
  <c r="B169" i="34"/>
  <c r="D169" i="34" s="1"/>
  <c r="E169" i="34" s="1"/>
  <c r="X169" i="34" s="1"/>
  <c r="B167" i="34"/>
  <c r="D167" i="34"/>
  <c r="E167" i="34" s="1"/>
  <c r="B165" i="34"/>
  <c r="D165" i="34"/>
  <c r="E165" i="34" s="1"/>
  <c r="X165" i="34" s="1"/>
  <c r="B234" i="34"/>
  <c r="B232" i="34"/>
  <c r="AA238" i="34"/>
  <c r="V238" i="34" s="1"/>
  <c r="AA236" i="34"/>
  <c r="V236" i="34"/>
  <c r="AA234" i="34"/>
  <c r="V234" i="34"/>
  <c r="W234" i="34" s="1"/>
  <c r="B100" i="34"/>
  <c r="D100" i="34"/>
  <c r="E100" i="34" s="1"/>
  <c r="H100" i="34" s="1"/>
  <c r="B33" i="34"/>
  <c r="D33" i="34" s="1"/>
  <c r="E33" i="34"/>
  <c r="H33" i="34" s="1"/>
  <c r="B102" i="34"/>
  <c r="D102" i="34" s="1"/>
  <c r="E102" i="34" s="1"/>
  <c r="H102" i="34" s="1"/>
  <c r="AA167" i="34"/>
  <c r="AA171" i="34"/>
  <c r="AA165" i="34"/>
  <c r="AA169" i="34"/>
  <c r="AA33" i="34"/>
  <c r="V33" i="34" s="1"/>
  <c r="Q33" i="34" s="1"/>
  <c r="R33" i="34" s="1"/>
  <c r="B143" i="34"/>
  <c r="D143" i="34" s="1"/>
  <c r="E143" i="34" s="1"/>
  <c r="B141" i="34"/>
  <c r="D141" i="34" s="1"/>
  <c r="E141" i="34" s="1"/>
  <c r="X141" i="34" s="1"/>
  <c r="B137" i="34"/>
  <c r="D137" i="34" s="1"/>
  <c r="E137" i="34" s="1"/>
  <c r="B210" i="34"/>
  <c r="B206" i="34"/>
  <c r="B208" i="34"/>
  <c r="AA204" i="34"/>
  <c r="V204" i="34" s="1"/>
  <c r="S204" i="34" s="1"/>
  <c r="T204" i="34" s="1"/>
  <c r="AA206" i="34"/>
  <c r="V206" i="34" s="1"/>
  <c r="Q206" i="34" s="1"/>
  <c r="R206" i="34" s="1"/>
  <c r="AA210" i="34"/>
  <c r="V210" i="34"/>
  <c r="W210" i="34" s="1"/>
  <c r="AA208" i="34"/>
  <c r="V208" i="34"/>
  <c r="B72" i="34"/>
  <c r="D72" i="34"/>
  <c r="E72" i="34" s="1"/>
  <c r="H72" i="34" s="1"/>
  <c r="AA137" i="34"/>
  <c r="AA74" i="34"/>
  <c r="V74" i="34"/>
  <c r="AA143" i="34"/>
  <c r="AA72" i="34"/>
  <c r="V72" i="34"/>
  <c r="S72" i="34" s="1"/>
  <c r="T72" i="34" s="1"/>
  <c r="AA141" i="34"/>
  <c r="AA139" i="34"/>
  <c r="AA7" i="34"/>
  <c r="V7" i="34" s="1"/>
  <c r="AA5" i="34"/>
  <c r="V5" i="34" s="1"/>
  <c r="W5" i="34" s="1"/>
  <c r="B144" i="34"/>
  <c r="D144" i="34"/>
  <c r="E144" i="34" s="1"/>
  <c r="H144" i="34" s="1"/>
  <c r="B142" i="34"/>
  <c r="D142" i="34" s="1"/>
  <c r="E142" i="34" s="1"/>
  <c r="H142" i="34" s="1"/>
  <c r="B138" i="34"/>
  <c r="D138" i="34"/>
  <c r="E138" i="34"/>
  <c r="B207" i="34"/>
  <c r="B209" i="34"/>
  <c r="B205" i="34"/>
  <c r="B211" i="34"/>
  <c r="AA211" i="34"/>
  <c r="V211" i="34"/>
  <c r="Q211" i="34" s="1"/>
  <c r="R211" i="34" s="1"/>
  <c r="AA209" i="34"/>
  <c r="V209" i="34"/>
  <c r="AA207" i="34"/>
  <c r="V207" i="34" s="1"/>
  <c r="B75" i="34"/>
  <c r="D75" i="34" s="1"/>
  <c r="E75" i="34" s="1"/>
  <c r="H75" i="34" s="1"/>
  <c r="B8" i="34"/>
  <c r="D8" i="34" s="1"/>
  <c r="E8" i="34" s="1"/>
  <c r="B6" i="34"/>
  <c r="D6" i="34" s="1"/>
  <c r="E6" i="34" s="1"/>
  <c r="B73" i="34"/>
  <c r="D73" i="34" s="1"/>
  <c r="E73" i="34"/>
  <c r="H73" i="34" s="1"/>
  <c r="AA75" i="34"/>
  <c r="V75" i="34" s="1"/>
  <c r="W75" i="34" s="1"/>
  <c r="AA73" i="34"/>
  <c r="V73" i="34"/>
  <c r="Q73" i="34" s="1"/>
  <c r="R73" i="34" s="1"/>
  <c r="AA140" i="34"/>
  <c r="AA8" i="34"/>
  <c r="V8" i="34" s="1"/>
  <c r="Q8" i="34" s="1"/>
  <c r="R8" i="34" s="1"/>
  <c r="AA144" i="34"/>
  <c r="AA138" i="34"/>
  <c r="AA6" i="34"/>
  <c r="V6" i="34"/>
  <c r="B182" i="34"/>
  <c r="D182" i="34" s="1"/>
  <c r="E182" i="34"/>
  <c r="H182" i="34" s="1"/>
  <c r="B184" i="34"/>
  <c r="D184" i="34"/>
  <c r="E184" i="34" s="1"/>
  <c r="B180" i="34"/>
  <c r="D180" i="34" s="1"/>
  <c r="E180" i="34" s="1"/>
  <c r="H180" i="34" s="1"/>
  <c r="B253" i="34"/>
  <c r="B251" i="34"/>
  <c r="B249" i="34"/>
  <c r="AA251" i="34"/>
  <c r="V251" i="34"/>
  <c r="AA247" i="34"/>
  <c r="V247" i="34"/>
  <c r="O247" i="34" s="1"/>
  <c r="P247" i="34" s="1"/>
  <c r="AA253" i="34"/>
  <c r="V253" i="34"/>
  <c r="S253" i="34" s="1"/>
  <c r="T253" i="34" s="1"/>
  <c r="B50" i="34"/>
  <c r="D50" i="34" s="1"/>
  <c r="E50" i="34"/>
  <c r="H50" i="34" s="1"/>
  <c r="B48" i="34"/>
  <c r="D48" i="34"/>
  <c r="E48" i="34" s="1"/>
  <c r="H48" i="34" s="1"/>
  <c r="B115" i="34"/>
  <c r="D115" i="34" s="1"/>
  <c r="E115" i="34"/>
  <c r="B117" i="34"/>
  <c r="D117" i="34" s="1"/>
  <c r="E117" i="34" s="1"/>
  <c r="AA50" i="34"/>
  <c r="V50" i="34" s="1"/>
  <c r="AA115" i="34"/>
  <c r="V115" i="34"/>
  <c r="W115" i="34" s="1"/>
  <c r="AA180" i="34"/>
  <c r="AA184" i="34"/>
  <c r="AA48" i="34"/>
  <c r="V48" i="34"/>
  <c r="W48" i="34" s="1"/>
  <c r="AA117" i="34"/>
  <c r="V117" i="34" s="1"/>
  <c r="AA182" i="34"/>
  <c r="O24" i="42"/>
  <c r="J24" i="42"/>
  <c r="K24" i="42" s="1"/>
  <c r="O27" i="42"/>
  <c r="J27" i="42"/>
  <c r="B48" i="41"/>
  <c r="D48" i="41" s="1"/>
  <c r="E48" i="41" s="1"/>
  <c r="H48" i="41" s="1"/>
  <c r="B78" i="41"/>
  <c r="D78" i="41"/>
  <c r="E78" i="41" s="1"/>
  <c r="B68" i="41"/>
  <c r="D68" i="41"/>
  <c r="E68" i="41" s="1"/>
  <c r="B58" i="41"/>
  <c r="D58" i="41" s="1"/>
  <c r="E58" i="41" s="1"/>
  <c r="H58" i="41" s="1"/>
  <c r="B112" i="41"/>
  <c r="D112" i="41"/>
  <c r="E112" i="41"/>
  <c r="T112" i="41" s="1"/>
  <c r="B92" i="41"/>
  <c r="D92" i="41"/>
  <c r="E92" i="41" s="1"/>
  <c r="W70" i="41"/>
  <c r="R70" i="41" s="1"/>
  <c r="S70" i="41" s="1"/>
  <c r="W36" i="41"/>
  <c r="R36" i="41" s="1"/>
  <c r="S36" i="41" s="1"/>
  <c r="B136" i="41"/>
  <c r="W26" i="41"/>
  <c r="R26" i="41" s="1"/>
  <c r="S26" i="41" s="1"/>
  <c r="B34" i="41"/>
  <c r="D34" i="41"/>
  <c r="E34" i="41" s="1"/>
  <c r="B102" i="41"/>
  <c r="D102" i="41"/>
  <c r="E102" i="41" s="1"/>
  <c r="W158" i="41"/>
  <c r="R158" i="41" s="1"/>
  <c r="S158" i="41" s="1"/>
  <c r="T158" i="41" s="1"/>
  <c r="W168" i="41"/>
  <c r="R168" i="41" s="1"/>
  <c r="S168" i="41" s="1"/>
  <c r="T168" i="41" s="1"/>
  <c r="W138" i="41"/>
  <c r="R138" i="41" s="1"/>
  <c r="S138" i="41" s="1"/>
  <c r="T138" i="41" s="1"/>
  <c r="B146" i="41"/>
  <c r="B24" i="41"/>
  <c r="D24" i="41"/>
  <c r="E24" i="41" s="1"/>
  <c r="B122" i="41"/>
  <c r="D122" i="41" s="1"/>
  <c r="E122" i="41"/>
  <c r="W148" i="41"/>
  <c r="B166" i="41"/>
  <c r="O28" i="42"/>
  <c r="J28" i="42"/>
  <c r="K28" i="42" s="1"/>
  <c r="O25" i="42"/>
  <c r="J25" i="42"/>
  <c r="B77" i="41"/>
  <c r="D77" i="41"/>
  <c r="E77" i="41" s="1"/>
  <c r="B57" i="41"/>
  <c r="D57" i="41" s="1"/>
  <c r="E57" i="41" s="1"/>
  <c r="B67" i="41"/>
  <c r="D67" i="41" s="1"/>
  <c r="E67" i="41" s="1"/>
  <c r="B47" i="41"/>
  <c r="D47" i="41"/>
  <c r="E47" i="41" s="1"/>
  <c r="H47" i="41" s="1"/>
  <c r="W157" i="41"/>
  <c r="R157" i="41" s="1"/>
  <c r="S157" i="41" s="1"/>
  <c r="T157" i="41" s="1"/>
  <c r="U157" i="41" s="1"/>
  <c r="U158" i="41" s="1"/>
  <c r="W147" i="41"/>
  <c r="R147" i="41" s="1"/>
  <c r="S147" i="41" s="1"/>
  <c r="T147" i="41" s="1"/>
  <c r="W137" i="41"/>
  <c r="R137" i="41" s="1"/>
  <c r="S137" i="41" s="1"/>
  <c r="T137" i="41" s="1"/>
  <c r="B33" i="41"/>
  <c r="D33" i="41"/>
  <c r="E33" i="41" s="1"/>
  <c r="W35" i="41"/>
  <c r="B121" i="41"/>
  <c r="D121" i="41"/>
  <c r="E121" i="41" s="1"/>
  <c r="W69" i="41"/>
  <c r="R69" i="41" s="1"/>
  <c r="S69" i="41" s="1"/>
  <c r="B23" i="41"/>
  <c r="D23" i="41" s="1"/>
  <c r="E23" i="41" s="1"/>
  <c r="B101" i="41"/>
  <c r="D101" i="41" s="1"/>
  <c r="E101" i="41" s="1"/>
  <c r="B111" i="41"/>
  <c r="D111" i="41" s="1"/>
  <c r="E111" i="41" s="1"/>
  <c r="T111" i="41" s="1"/>
  <c r="B91" i="41"/>
  <c r="D91" i="41" s="1"/>
  <c r="E91" i="41" s="1"/>
  <c r="T91" i="41" s="1"/>
  <c r="B165" i="41"/>
  <c r="B155" i="41"/>
  <c r="B145" i="41"/>
  <c r="B135" i="41"/>
  <c r="W25" i="41"/>
  <c r="W79" i="41"/>
  <c r="R79" i="41" s="1"/>
  <c r="S79" i="41" s="1"/>
  <c r="O9" i="42"/>
  <c r="J9" i="42"/>
  <c r="K9" i="42" s="1"/>
  <c r="O6" i="42"/>
  <c r="J6" i="42" s="1"/>
  <c r="B70" i="41"/>
  <c r="D70" i="41" s="1"/>
  <c r="E70" i="41" s="1"/>
  <c r="B60" i="41"/>
  <c r="D60" i="41"/>
  <c r="E60" i="41" s="1"/>
  <c r="B50" i="41"/>
  <c r="D50" i="41"/>
  <c r="E50" i="41" s="1"/>
  <c r="H50" i="41" s="1"/>
  <c r="B80" i="41"/>
  <c r="D80" i="41"/>
  <c r="E80" i="41" s="1"/>
  <c r="B36" i="41"/>
  <c r="D36" i="41" s="1"/>
  <c r="E36" i="41" s="1"/>
  <c r="B26" i="41"/>
  <c r="D26" i="41"/>
  <c r="E26" i="41" s="1"/>
  <c r="W34" i="41"/>
  <c r="R34" i="41" s="1"/>
  <c r="S34" i="41" s="1"/>
  <c r="B168" i="41"/>
  <c r="W146" i="41"/>
  <c r="R146" i="41" s="1"/>
  <c r="S146" i="41" s="1"/>
  <c r="T146" i="41" s="1"/>
  <c r="W136" i="41"/>
  <c r="R136" i="41" s="1"/>
  <c r="S136" i="41" s="1"/>
  <c r="T136" i="41" s="1"/>
  <c r="W68" i="41"/>
  <c r="R68" i="41" s="1"/>
  <c r="S68" i="41" s="1"/>
  <c r="B158" i="41"/>
  <c r="B138" i="41"/>
  <c r="B114" i="41"/>
  <c r="D114" i="41" s="1"/>
  <c r="E114" i="41"/>
  <c r="T114" i="41" s="1"/>
  <c r="B94" i="41"/>
  <c r="D94" i="41" s="1"/>
  <c r="E94" i="41" s="1"/>
  <c r="W78" i="41"/>
  <c r="W156" i="41"/>
  <c r="R156" i="41" s="1"/>
  <c r="S156" i="41" s="1"/>
  <c r="T156" i="41" s="1"/>
  <c r="B104" i="41"/>
  <c r="D104" i="41"/>
  <c r="E104" i="41" s="1"/>
  <c r="W24" i="41"/>
  <c r="R24" i="41" s="1"/>
  <c r="S24" i="41" s="1"/>
  <c r="W166" i="41"/>
  <c r="R166" i="41" s="1"/>
  <c r="S166" i="41" s="1"/>
  <c r="T166" i="41" s="1"/>
  <c r="B124" i="41"/>
  <c r="D124" i="41" s="1"/>
  <c r="E124" i="41" s="1"/>
  <c r="B148" i="41"/>
  <c r="B154" i="34"/>
  <c r="D154" i="34"/>
  <c r="E154" i="34" s="1"/>
  <c r="B156" i="34"/>
  <c r="D156" i="34" s="1"/>
  <c r="E156" i="34" s="1"/>
  <c r="H156" i="34" s="1"/>
  <c r="B152" i="34"/>
  <c r="D152" i="34" s="1"/>
  <c r="E152" i="34" s="1"/>
  <c r="B158" i="34"/>
  <c r="D158" i="34"/>
  <c r="E158" i="34" s="1"/>
  <c r="X158" i="34" s="1"/>
  <c r="B221" i="34"/>
  <c r="B223" i="34"/>
  <c r="B219" i="34"/>
  <c r="B225" i="34"/>
  <c r="AA223" i="34"/>
  <c r="V223" i="34" s="1"/>
  <c r="S223" i="34" s="1"/>
  <c r="T223" i="34" s="1"/>
  <c r="AA225" i="34"/>
  <c r="V225" i="34" s="1"/>
  <c r="O225" i="34" s="1"/>
  <c r="P225" i="34" s="1"/>
  <c r="AA221" i="34"/>
  <c r="V221" i="34"/>
  <c r="O221" i="34" s="1"/>
  <c r="P221" i="34" s="1"/>
  <c r="AA219" i="34"/>
  <c r="V219" i="34"/>
  <c r="S219" i="34" s="1"/>
  <c r="T219" i="34" s="1"/>
  <c r="B87" i="34"/>
  <c r="D87" i="34" s="1"/>
  <c r="E87" i="34" s="1"/>
  <c r="H87" i="34" s="1"/>
  <c r="B20" i="34"/>
  <c r="D20" i="34"/>
  <c r="E20" i="34" s="1"/>
  <c r="H20" i="34" s="1"/>
  <c r="B89" i="34"/>
  <c r="D89" i="34" s="1"/>
  <c r="E89" i="34" s="1"/>
  <c r="B22" i="34"/>
  <c r="D22" i="34"/>
  <c r="E22" i="34" s="1"/>
  <c r="H22" i="34" s="1"/>
  <c r="AA154" i="34"/>
  <c r="AA20" i="34"/>
  <c r="V20" i="34"/>
  <c r="AA87" i="34"/>
  <c r="V87" i="34" s="1"/>
  <c r="AA158" i="34"/>
  <c r="AA22" i="34"/>
  <c r="V22" i="34"/>
  <c r="Q22" i="34" s="1"/>
  <c r="R22" i="34" s="1"/>
  <c r="AA152" i="34"/>
  <c r="AA89" i="34"/>
  <c r="V89" i="34" s="1"/>
  <c r="AA156" i="34"/>
  <c r="B157" i="34"/>
  <c r="D157" i="34"/>
  <c r="E157" i="34" s="1"/>
  <c r="H157" i="34" s="1"/>
  <c r="B153" i="34"/>
  <c r="D153" i="34" s="1"/>
  <c r="E153" i="34"/>
  <c r="X153" i="34" s="1"/>
  <c r="B151" i="34"/>
  <c r="D151" i="34" s="1"/>
  <c r="E151" i="34"/>
  <c r="X151" i="34" s="1"/>
  <c r="B155" i="34"/>
  <c r="D155" i="34"/>
  <c r="E155" i="34" s="1"/>
  <c r="X155" i="34" s="1"/>
  <c r="B224" i="34"/>
  <c r="B222" i="34"/>
  <c r="B218" i="34"/>
  <c r="B220" i="34"/>
  <c r="AA224" i="34"/>
  <c r="V224" i="34" s="1"/>
  <c r="O224" i="34" s="1"/>
  <c r="P224" i="34" s="1"/>
  <c r="AA218" i="34"/>
  <c r="V218" i="34" s="1"/>
  <c r="S218" i="34" s="1"/>
  <c r="AA222" i="34"/>
  <c r="V222" i="34"/>
  <c r="AA220" i="34"/>
  <c r="V220" i="34" s="1"/>
  <c r="B23" i="34"/>
  <c r="D23" i="34"/>
  <c r="E23" i="34"/>
  <c r="H23" i="34" s="1"/>
  <c r="B21" i="34"/>
  <c r="D21" i="34" s="1"/>
  <c r="E21" i="34" s="1"/>
  <c r="H21" i="34" s="1"/>
  <c r="B19" i="34"/>
  <c r="D19" i="34"/>
  <c r="E19" i="34"/>
  <c r="B88" i="34"/>
  <c r="D88" i="34" s="1"/>
  <c r="E88" i="34"/>
  <c r="H88" i="34" s="1"/>
  <c r="B86" i="34"/>
  <c r="D86" i="34"/>
  <c r="E86" i="34" s="1"/>
  <c r="H86" i="34" s="1"/>
  <c r="AA21" i="34"/>
  <c r="V21" i="34" s="1"/>
  <c r="W21" i="34" s="1"/>
  <c r="AA155" i="34"/>
  <c r="AA88" i="34"/>
  <c r="V88" i="34"/>
  <c r="O88" i="34" s="1"/>
  <c r="P88" i="34" s="1"/>
  <c r="AA19" i="34"/>
  <c r="V19" i="34" s="1"/>
  <c r="Q19" i="34" s="1"/>
  <c r="R19" i="34" s="1"/>
  <c r="AA157" i="34"/>
  <c r="AA23" i="34"/>
  <c r="V23" i="34"/>
  <c r="AA151" i="34"/>
  <c r="AA153" i="34"/>
  <c r="AA86" i="34"/>
  <c r="V86" i="34"/>
  <c r="W86" i="34" s="1"/>
  <c r="O7" i="42"/>
  <c r="J7" i="42" s="1"/>
  <c r="K7" i="42" s="1"/>
  <c r="O10" i="42"/>
  <c r="J10" i="42"/>
  <c r="B69" i="41"/>
  <c r="D69" i="41"/>
  <c r="E69" i="41" s="1"/>
  <c r="B49" i="41"/>
  <c r="D49" i="41"/>
  <c r="E49" i="41" s="1"/>
  <c r="H49" i="41" s="1"/>
  <c r="B79" i="41"/>
  <c r="D79" i="41"/>
  <c r="E79" i="41" s="1"/>
  <c r="H79" i="41" s="1"/>
  <c r="B59" i="41"/>
  <c r="D59" i="41"/>
  <c r="E59" i="41" s="1"/>
  <c r="W165" i="41"/>
  <c r="R165" i="41" s="1"/>
  <c r="S165" i="41" s="1"/>
  <c r="T165" i="41" s="1"/>
  <c r="W155" i="41"/>
  <c r="R155" i="41" s="1"/>
  <c r="S155" i="41" s="1"/>
  <c r="T155" i="41" s="1"/>
  <c r="W145" i="41"/>
  <c r="R145" i="41" s="1"/>
  <c r="S145" i="41" s="1"/>
  <c r="T145" i="41" s="1"/>
  <c r="W135" i="41"/>
  <c r="W23" i="41"/>
  <c r="B93" i="41"/>
  <c r="D93" i="41"/>
  <c r="E93" i="41" s="1"/>
  <c r="B123" i="41"/>
  <c r="D123" i="41"/>
  <c r="E123" i="41" s="1"/>
  <c r="H123" i="41" s="1"/>
  <c r="B103" i="41"/>
  <c r="D103" i="41" s="1"/>
  <c r="E103" i="41"/>
  <c r="W67" i="41"/>
  <c r="R67" i="41" s="1"/>
  <c r="S67" i="41" s="1"/>
  <c r="B25" i="41"/>
  <c r="D25" i="41"/>
  <c r="E25" i="41" s="1"/>
  <c r="H25" i="41" s="1"/>
  <c r="B137" i="41"/>
  <c r="W33" i="41"/>
  <c r="R33" i="41" s="1"/>
  <c r="S33" i="41" s="1"/>
  <c r="W77" i="41"/>
  <c r="R77" i="41" s="1"/>
  <c r="S77" i="41" s="1"/>
  <c r="B147" i="41"/>
  <c r="B35" i="41"/>
  <c r="D35" i="41" s="1"/>
  <c r="E35" i="41"/>
  <c r="B167" i="41"/>
  <c r="B157" i="41"/>
  <c r="B113" i="41"/>
  <c r="D113" i="41"/>
  <c r="E113" i="41" s="1"/>
  <c r="F220" i="50"/>
  <c r="G220" i="50" s="1"/>
  <c r="K202" i="50"/>
  <c r="H202" i="50"/>
  <c r="I202" i="50"/>
  <c r="E180" i="50"/>
  <c r="G180" i="50"/>
  <c r="H214" i="50"/>
  <c r="I214" i="50" s="1"/>
  <c r="K214" i="50"/>
  <c r="E213" i="50"/>
  <c r="F213" i="50"/>
  <c r="G213" i="50" s="1"/>
  <c r="L213" i="50" s="1"/>
  <c r="M213" i="50" s="1"/>
  <c r="F184" i="50"/>
  <c r="G184" i="50" s="1"/>
  <c r="H164" i="50"/>
  <c r="I164" i="50"/>
  <c r="F159" i="50"/>
  <c r="G159" i="50" s="1"/>
  <c r="E159" i="50"/>
  <c r="H88" i="50"/>
  <c r="I88" i="50" s="1"/>
  <c r="F191" i="50"/>
  <c r="G191" i="50" s="1"/>
  <c r="E158" i="50"/>
  <c r="E212" i="50"/>
  <c r="F212" i="50"/>
  <c r="G212" i="50" s="1"/>
  <c r="K184" i="50"/>
  <c r="H184" i="50"/>
  <c r="I184" i="50" s="1"/>
  <c r="E209" i="50"/>
  <c r="G195" i="50"/>
  <c r="E195" i="50"/>
  <c r="F163" i="50"/>
  <c r="G163" i="50" s="1"/>
  <c r="E163" i="50"/>
  <c r="F176" i="50"/>
  <c r="G176" i="50" s="1"/>
  <c r="F173" i="50"/>
  <c r="G173" i="50"/>
  <c r="E173" i="50"/>
  <c r="H216" i="50"/>
  <c r="I216" i="50"/>
  <c r="K216" i="50"/>
  <c r="F161" i="50"/>
  <c r="G161" i="50" s="1"/>
  <c r="F133" i="50"/>
  <c r="G133" i="50"/>
  <c r="F97" i="50"/>
  <c r="G97" i="50" s="1"/>
  <c r="E97" i="50"/>
  <c r="F115" i="50"/>
  <c r="G115" i="50"/>
  <c r="E115" i="50"/>
  <c r="F79" i="50"/>
  <c r="G79" i="50" s="1"/>
  <c r="E79" i="50"/>
  <c r="K182" i="50"/>
  <c r="H182" i="50"/>
  <c r="I182" i="50"/>
  <c r="I160" i="50"/>
  <c r="I180" i="50"/>
  <c r="F201" i="50"/>
  <c r="G201" i="50" s="1"/>
  <c r="E201" i="50"/>
  <c r="E162" i="50"/>
  <c r="K218" i="50"/>
  <c r="I218" i="50"/>
  <c r="E210" i="50"/>
  <c r="H162" i="50"/>
  <c r="I162" i="50" s="1"/>
  <c r="K162" i="50"/>
  <c r="F141" i="50"/>
  <c r="G141" i="50" s="1"/>
  <c r="E141" i="50"/>
  <c r="F134" i="50"/>
  <c r="G134" i="50" s="1"/>
  <c r="E134" i="50"/>
  <c r="F139" i="50"/>
  <c r="G139" i="50" s="1"/>
  <c r="E120" i="50"/>
  <c r="F120" i="50"/>
  <c r="G120" i="50" s="1"/>
  <c r="L120" i="50" s="1"/>
  <c r="M120" i="50" s="1"/>
  <c r="F118" i="50"/>
  <c r="G118" i="50" s="1"/>
  <c r="E107" i="50"/>
  <c r="F107" i="50"/>
  <c r="G107" i="50" s="1"/>
  <c r="F105" i="50"/>
  <c r="G105" i="50" s="1"/>
  <c r="E105" i="50"/>
  <c r="F102" i="50"/>
  <c r="G102" i="50" s="1"/>
  <c r="E102" i="50"/>
  <c r="E100" i="50"/>
  <c r="F3" i="50"/>
  <c r="G3" i="50" s="1"/>
  <c r="H12" i="50"/>
  <c r="I12" i="50" s="1"/>
  <c r="K48" i="50"/>
  <c r="H14" i="50"/>
  <c r="I14" i="50" s="1"/>
  <c r="F7" i="50"/>
  <c r="G7" i="50" s="1"/>
  <c r="L7" i="50" s="1"/>
  <c r="M7" i="50" s="1"/>
  <c r="K50" i="50"/>
  <c r="H50" i="50"/>
  <c r="I50" i="50"/>
  <c r="F85" i="50"/>
  <c r="G85" i="50" s="1"/>
  <c r="E85" i="50"/>
  <c r="H11" i="50"/>
  <c r="I11" i="50"/>
  <c r="K11" i="50"/>
  <c r="E9" i="50"/>
  <c r="F9" i="50"/>
  <c r="G9" i="50"/>
  <c r="K29" i="50"/>
  <c r="H29" i="50"/>
  <c r="I29" i="50" s="1"/>
  <c r="E83" i="50"/>
  <c r="G83" i="50"/>
  <c r="K108" i="50"/>
  <c r="K144" i="50"/>
  <c r="P81" i="57"/>
  <c r="E81" i="57"/>
  <c r="AB81" i="57" s="1"/>
  <c r="O48" i="57"/>
  <c r="P48" i="57" s="1"/>
  <c r="H66" i="42"/>
  <c r="I66" i="42" s="1"/>
  <c r="K66" i="42"/>
  <c r="K138" i="50"/>
  <c r="E9" i="42"/>
  <c r="E6" i="42"/>
  <c r="H45" i="42"/>
  <c r="I45" i="42" s="1"/>
  <c r="H48" i="42"/>
  <c r="I48" i="42" s="1"/>
  <c r="K48" i="42"/>
  <c r="H81" i="42"/>
  <c r="I81" i="42" s="1"/>
  <c r="K81" i="42"/>
  <c r="AA8" i="57"/>
  <c r="W10" i="57"/>
  <c r="X10" i="57" s="1"/>
  <c r="O82" i="57"/>
  <c r="P82" i="57" s="1"/>
  <c r="E82" i="57"/>
  <c r="O86" i="57"/>
  <c r="P86" i="57" s="1"/>
  <c r="E86" i="57"/>
  <c r="H86" i="57" s="1"/>
  <c r="O84" i="57"/>
  <c r="P84" i="57" s="1"/>
  <c r="O88" i="57"/>
  <c r="P88" i="57" s="1"/>
  <c r="E88" i="57"/>
  <c r="H88" i="57" s="1"/>
  <c r="F30" i="50"/>
  <c r="G30" i="50" s="1"/>
  <c r="E30" i="50"/>
  <c r="F6" i="50"/>
  <c r="G6" i="50" s="1"/>
  <c r="E6" i="50"/>
  <c r="F90" i="50"/>
  <c r="G90" i="50"/>
  <c r="H67" i="42"/>
  <c r="I67" i="42"/>
  <c r="W20" i="57"/>
  <c r="X20" i="57" s="1"/>
  <c r="X22" i="57"/>
  <c r="U22" i="57"/>
  <c r="V22" i="57" s="1"/>
  <c r="U18" i="57"/>
  <c r="V18" i="57" s="1"/>
  <c r="W18" i="57"/>
  <c r="X18" i="57"/>
  <c r="AA18" i="57"/>
  <c r="E59" i="57"/>
  <c r="O59" i="57"/>
  <c r="P59" i="57" s="1"/>
  <c r="E58" i="50"/>
  <c r="O58" i="57"/>
  <c r="P58" i="57" s="1"/>
  <c r="F11" i="50"/>
  <c r="G11" i="50" s="1"/>
  <c r="E11" i="50"/>
  <c r="G47" i="50"/>
  <c r="E47" i="50"/>
  <c r="F29" i="50"/>
  <c r="G29" i="50" s="1"/>
  <c r="X180" i="34"/>
  <c r="W72" i="34"/>
  <c r="H137" i="34"/>
  <c r="X137" i="34"/>
  <c r="O207" i="34"/>
  <c r="P207" i="34" s="1"/>
  <c r="S207" i="34"/>
  <c r="T207" i="34" s="1"/>
  <c r="S103" i="34"/>
  <c r="T103" i="34" s="1"/>
  <c r="S251" i="34"/>
  <c r="T251" i="34" s="1"/>
  <c r="O209" i="34"/>
  <c r="P209" i="34" s="1"/>
  <c r="H141" i="34"/>
  <c r="H143" i="34"/>
  <c r="X143" i="34"/>
  <c r="Q236" i="34"/>
  <c r="R236" i="34"/>
  <c r="S36" i="34"/>
  <c r="T36" i="34" s="1"/>
  <c r="R116" i="34"/>
  <c r="Q5" i="34"/>
  <c r="R5" i="34" s="1"/>
  <c r="S5" i="34"/>
  <c r="T5" i="34"/>
  <c r="T252" i="34"/>
  <c r="W252" i="34"/>
  <c r="Q252" i="34"/>
  <c r="R252" i="34"/>
  <c r="O252" i="34"/>
  <c r="P252" i="34" s="1"/>
  <c r="S7" i="34"/>
  <c r="T7" i="34" s="1"/>
  <c r="H170" i="34"/>
  <c r="X170" i="34"/>
  <c r="W248" i="34"/>
  <c r="Q248" i="34"/>
  <c r="R248" i="34" s="1"/>
  <c r="H8" i="34"/>
  <c r="W239" i="34"/>
  <c r="O239" i="34"/>
  <c r="P239" i="34" s="1"/>
  <c r="Q87" i="34"/>
  <c r="R87" i="34" s="1"/>
  <c r="W218" i="34"/>
  <c r="T218" i="34"/>
  <c r="Q218" i="34"/>
  <c r="R218" i="34"/>
  <c r="Q20" i="34"/>
  <c r="R20" i="34"/>
  <c r="H9" i="42"/>
  <c r="I9" i="42" s="1"/>
  <c r="H24" i="42"/>
  <c r="I24" i="42" s="1"/>
  <c r="H58" i="57"/>
  <c r="H84" i="57"/>
  <c r="F119" i="34"/>
  <c r="G119" i="34"/>
  <c r="F118" i="34"/>
  <c r="G118" i="34"/>
  <c r="F113" i="34"/>
  <c r="G113" i="34"/>
  <c r="F112" i="34"/>
  <c r="G112" i="34"/>
  <c r="F105" i="34"/>
  <c r="G105" i="34"/>
  <c r="F104" i="34"/>
  <c r="G104" i="34"/>
  <c r="F99" i="34"/>
  <c r="G99" i="34"/>
  <c r="F98" i="34"/>
  <c r="G98" i="34"/>
  <c r="F91" i="34"/>
  <c r="G91" i="34"/>
  <c r="F90" i="34"/>
  <c r="G90" i="34"/>
  <c r="F85" i="34"/>
  <c r="G85" i="34"/>
  <c r="F84" i="34"/>
  <c r="G84" i="34"/>
  <c r="F77" i="34"/>
  <c r="G77" i="34"/>
  <c r="F76" i="34"/>
  <c r="G76" i="34"/>
  <c r="F71" i="34"/>
  <c r="G71" i="34"/>
  <c r="F70" i="34"/>
  <c r="G70" i="34"/>
  <c r="F52" i="34"/>
  <c r="G52" i="34"/>
  <c r="F51" i="34"/>
  <c r="G51" i="34"/>
  <c r="F46" i="34"/>
  <c r="G46" i="34"/>
  <c r="F45" i="34"/>
  <c r="G45" i="34"/>
  <c r="F38" i="34"/>
  <c r="G38" i="34"/>
  <c r="F37" i="34"/>
  <c r="G37" i="34"/>
  <c r="F32" i="34"/>
  <c r="G32" i="34"/>
  <c r="F31" i="34"/>
  <c r="G31" i="34"/>
  <c r="F24" i="34"/>
  <c r="G24" i="34"/>
  <c r="F18" i="34"/>
  <c r="G18" i="34"/>
  <c r="F17" i="34"/>
  <c r="G17" i="34"/>
  <c r="F10" i="34"/>
  <c r="G10" i="34"/>
  <c r="F9" i="34"/>
  <c r="G9" i="34"/>
  <c r="F4" i="34"/>
  <c r="G4" i="34"/>
  <c r="F3" i="34"/>
  <c r="G3" i="34"/>
  <c r="G25" i="45"/>
  <c r="H25" i="45" s="1"/>
  <c r="G24" i="45"/>
  <c r="H24" i="45" s="1"/>
  <c r="G19" i="45"/>
  <c r="H19" i="45" s="1"/>
  <c r="G18" i="45"/>
  <c r="H18" i="45" s="1"/>
  <c r="N119" i="34"/>
  <c r="N118" i="34"/>
  <c r="N113" i="34"/>
  <c r="N112" i="34"/>
  <c r="N105" i="34"/>
  <c r="N104" i="34"/>
  <c r="N99" i="34"/>
  <c r="N98" i="34"/>
  <c r="N91" i="34"/>
  <c r="N90" i="34"/>
  <c r="N85" i="34"/>
  <c r="N84" i="34"/>
  <c r="N76" i="34"/>
  <c r="N77" i="34"/>
  <c r="N71" i="34"/>
  <c r="N70" i="34"/>
  <c r="K119" i="34"/>
  <c r="L119" i="34"/>
  <c r="I119" i="34"/>
  <c r="J119" i="34"/>
  <c r="K118" i="34"/>
  <c r="L118" i="34"/>
  <c r="I118" i="34"/>
  <c r="J118" i="34"/>
  <c r="K113" i="34"/>
  <c r="L113" i="34"/>
  <c r="I113" i="34"/>
  <c r="J113" i="34"/>
  <c r="K112" i="34"/>
  <c r="L112" i="34"/>
  <c r="I112" i="34"/>
  <c r="J112" i="34"/>
  <c r="K105" i="34"/>
  <c r="L105" i="34"/>
  <c r="I105" i="34"/>
  <c r="J105" i="34"/>
  <c r="K104" i="34"/>
  <c r="L104" i="34"/>
  <c r="I104" i="34"/>
  <c r="J104" i="34"/>
  <c r="K99" i="34"/>
  <c r="L99" i="34"/>
  <c r="I99" i="34"/>
  <c r="J99" i="34"/>
  <c r="K98" i="34"/>
  <c r="L98" i="34"/>
  <c r="I98" i="34"/>
  <c r="J98" i="34"/>
  <c r="K91" i="34"/>
  <c r="L91" i="34"/>
  <c r="I91" i="34"/>
  <c r="J91" i="34"/>
  <c r="K90" i="34"/>
  <c r="L90" i="34"/>
  <c r="I90" i="34"/>
  <c r="J90" i="34"/>
  <c r="K85" i="34"/>
  <c r="L85" i="34"/>
  <c r="I85" i="34"/>
  <c r="J85" i="34"/>
  <c r="K84" i="34"/>
  <c r="L84" i="34"/>
  <c r="I84" i="34"/>
  <c r="J84" i="34"/>
  <c r="K77" i="34"/>
  <c r="L77" i="34"/>
  <c r="I77" i="34"/>
  <c r="J77" i="34"/>
  <c r="K76" i="34"/>
  <c r="L76" i="34"/>
  <c r="I76" i="34"/>
  <c r="J76" i="34"/>
  <c r="K71" i="34"/>
  <c r="L71" i="34"/>
  <c r="I71" i="34"/>
  <c r="J71" i="34"/>
  <c r="K70" i="34"/>
  <c r="L70" i="34"/>
  <c r="I70" i="34"/>
  <c r="J70" i="34"/>
  <c r="N10" i="34"/>
  <c r="N9" i="34"/>
  <c r="N4" i="34"/>
  <c r="N3" i="34"/>
  <c r="K52" i="34"/>
  <c r="L52" i="34"/>
  <c r="I52" i="34"/>
  <c r="J52" i="34"/>
  <c r="K51" i="34"/>
  <c r="L51" i="34"/>
  <c r="I51" i="34"/>
  <c r="J51" i="34"/>
  <c r="K46" i="34"/>
  <c r="L46" i="34"/>
  <c r="I46" i="34"/>
  <c r="J46" i="34"/>
  <c r="K45" i="34"/>
  <c r="L45" i="34"/>
  <c r="I45" i="34"/>
  <c r="J45" i="34"/>
  <c r="K38" i="34"/>
  <c r="L38" i="34"/>
  <c r="I38" i="34"/>
  <c r="J38" i="34"/>
  <c r="K37" i="34"/>
  <c r="L37" i="34"/>
  <c r="I37" i="34"/>
  <c r="J37" i="34"/>
  <c r="K32" i="34"/>
  <c r="L32" i="34"/>
  <c r="I32" i="34"/>
  <c r="J32" i="34"/>
  <c r="K31" i="34"/>
  <c r="L31" i="34"/>
  <c r="I31" i="34"/>
  <c r="J31" i="34"/>
  <c r="K24" i="34"/>
  <c r="L24" i="34"/>
  <c r="I24" i="34"/>
  <c r="J24" i="34"/>
  <c r="K18" i="34"/>
  <c r="L18" i="34"/>
  <c r="I18" i="34"/>
  <c r="J18" i="34"/>
  <c r="K17" i="34"/>
  <c r="L17" i="34"/>
  <c r="I17" i="34"/>
  <c r="J17" i="34"/>
  <c r="K10" i="34"/>
  <c r="L10" i="34"/>
  <c r="I10" i="34"/>
  <c r="J10" i="34"/>
  <c r="K9" i="34"/>
  <c r="L9" i="34"/>
  <c r="I9" i="34"/>
  <c r="J9" i="34"/>
  <c r="K4" i="34"/>
  <c r="L4" i="34"/>
  <c r="I4" i="34"/>
  <c r="J4" i="34"/>
  <c r="K3" i="34"/>
  <c r="L3" i="34"/>
  <c r="I3" i="34"/>
  <c r="J3" i="34"/>
  <c r="B48" i="44"/>
  <c r="E48" i="44" s="1"/>
  <c r="F48" i="44" s="1"/>
  <c r="B38" i="44"/>
  <c r="E38" i="44" s="1"/>
  <c r="F38" i="44" s="1"/>
  <c r="B36" i="44"/>
  <c r="E36" i="44" s="1"/>
  <c r="F36" i="44" s="1"/>
  <c r="B35" i="44"/>
  <c r="E35" i="44" s="1"/>
  <c r="F35" i="44" s="1"/>
  <c r="B35" i="45"/>
  <c r="D35" i="45"/>
  <c r="E35" i="45" s="1"/>
  <c r="I35" i="45" s="1"/>
  <c r="B20" i="45"/>
  <c r="D20" i="45" s="1"/>
  <c r="E20" i="45" s="1"/>
  <c r="B37" i="45"/>
  <c r="D37" i="45"/>
  <c r="E37" i="45" s="1"/>
  <c r="I37" i="45" s="1"/>
  <c r="B22" i="45"/>
  <c r="D22" i="45"/>
  <c r="E22" i="45" s="1"/>
  <c r="B5" i="45"/>
  <c r="D5" i="45" s="1"/>
  <c r="E5" i="45" s="1"/>
  <c r="B7" i="45"/>
  <c r="D7" i="45"/>
  <c r="E7" i="45" s="1"/>
  <c r="I7" i="45" s="1"/>
  <c r="B36" i="45"/>
  <c r="D36" i="45" s="1"/>
  <c r="E36" i="45"/>
  <c r="I36" i="45" s="1"/>
  <c r="B23" i="45"/>
  <c r="D23" i="45" s="1"/>
  <c r="E23" i="45" s="1"/>
  <c r="B38" i="45"/>
  <c r="D38" i="45" s="1"/>
  <c r="E38" i="45" s="1"/>
  <c r="I38" i="45" s="1"/>
  <c r="B21" i="45"/>
  <c r="D21" i="45"/>
  <c r="E21" i="45"/>
  <c r="B6" i="45"/>
  <c r="D6" i="45"/>
  <c r="E6" i="45" s="1"/>
  <c r="I6" i="45" s="1"/>
  <c r="B8" i="45"/>
  <c r="D8" i="45"/>
  <c r="E8" i="45" s="1"/>
  <c r="I8" i="45" s="1"/>
  <c r="B25" i="45"/>
  <c r="D25" i="45" s="1"/>
  <c r="E25" i="45" s="1"/>
  <c r="B4" i="45"/>
  <c r="D4" i="45"/>
  <c r="E4" i="45" s="1"/>
  <c r="H4" i="45"/>
  <c r="B34" i="45"/>
  <c r="D34" i="45" s="1"/>
  <c r="E34" i="45" s="1"/>
  <c r="I34" i="45" s="1"/>
  <c r="B40" i="45"/>
  <c r="D40" i="45" s="1"/>
  <c r="E40" i="45" s="1"/>
  <c r="I40" i="45" s="1"/>
  <c r="B19" i="45"/>
  <c r="D19" i="45" s="1"/>
  <c r="E19" i="45" s="1"/>
  <c r="B10" i="45"/>
  <c r="D10" i="45"/>
  <c r="E10" i="45" s="1"/>
  <c r="I10" i="45" s="1"/>
  <c r="H10" i="45"/>
  <c r="B9" i="45"/>
  <c r="D9" i="45" s="1"/>
  <c r="E9" i="45" s="1"/>
  <c r="H9" i="45"/>
  <c r="B33" i="45"/>
  <c r="D33" i="45" s="1"/>
  <c r="E33" i="45" s="1"/>
  <c r="I33" i="45" s="1"/>
  <c r="B3" i="45"/>
  <c r="D3" i="45"/>
  <c r="E3" i="45" s="1"/>
  <c r="H3" i="45"/>
  <c r="B18" i="45"/>
  <c r="D18" i="45"/>
  <c r="E18" i="45" s="1"/>
  <c r="B39" i="45"/>
  <c r="D39" i="45"/>
  <c r="E39" i="45" s="1"/>
  <c r="I39" i="45" s="1"/>
  <c r="B24" i="45"/>
  <c r="D24" i="45"/>
  <c r="E24" i="45" s="1"/>
  <c r="B30" i="42"/>
  <c r="D30" i="42"/>
  <c r="E30" i="42" s="1"/>
  <c r="B21" i="42"/>
  <c r="D21" i="42"/>
  <c r="E21" i="42" s="1"/>
  <c r="O12" i="42"/>
  <c r="J12" i="42" s="1"/>
  <c r="O3" i="42"/>
  <c r="J3" i="42"/>
  <c r="H3" i="42" s="1"/>
  <c r="B104" i="34"/>
  <c r="D104" i="34"/>
  <c r="E104" i="34" s="1"/>
  <c r="H104" i="34" s="1"/>
  <c r="AA37" i="34"/>
  <c r="V37" i="34"/>
  <c r="AA98" i="34"/>
  <c r="V98" i="34"/>
  <c r="W98" i="34" s="1"/>
  <c r="O98" i="34"/>
  <c r="P98" i="34" s="1"/>
  <c r="AA31" i="34"/>
  <c r="V31" i="34"/>
  <c r="AA104" i="34"/>
  <c r="V104" i="34"/>
  <c r="O104" i="34" s="1"/>
  <c r="P104" i="34" s="1"/>
  <c r="B98" i="34"/>
  <c r="D98" i="34"/>
  <c r="E98" i="34" s="1"/>
  <c r="B31" i="34"/>
  <c r="D31" i="34"/>
  <c r="E31" i="34" s="1"/>
  <c r="H31" i="34" s="1"/>
  <c r="B37" i="34"/>
  <c r="D37" i="34" s="1"/>
  <c r="E37" i="34" s="1"/>
  <c r="H37" i="34" s="1"/>
  <c r="B90" i="34"/>
  <c r="D90" i="34" s="1"/>
  <c r="E90" i="34" s="1"/>
  <c r="AA84" i="34"/>
  <c r="V84" i="34" s="1"/>
  <c r="W84" i="34" s="1"/>
  <c r="AA90" i="34"/>
  <c r="V90" i="34"/>
  <c r="S90" i="34" s="1"/>
  <c r="T90" i="34" s="1"/>
  <c r="O90" i="34"/>
  <c r="P90" i="34" s="1"/>
  <c r="B17" i="34"/>
  <c r="D17" i="34" s="1"/>
  <c r="E17" i="34" s="1"/>
  <c r="H17" i="34" s="1"/>
  <c r="AA17" i="34"/>
  <c r="V17" i="34" s="1"/>
  <c r="B84" i="34"/>
  <c r="D84" i="34"/>
  <c r="E84" i="34"/>
  <c r="O13" i="42"/>
  <c r="J13" i="42"/>
  <c r="K13" i="42" s="1"/>
  <c r="O4" i="42"/>
  <c r="J4" i="42"/>
  <c r="B31" i="42"/>
  <c r="D31" i="42" s="1"/>
  <c r="E31" i="42" s="1"/>
  <c r="B22" i="42"/>
  <c r="D22" i="42"/>
  <c r="E22" i="42" s="1"/>
  <c r="B52" i="34"/>
  <c r="D52" i="34" s="1"/>
  <c r="E52" i="34" s="1"/>
  <c r="B46" i="34"/>
  <c r="D46" i="34" s="1"/>
  <c r="E46" i="34" s="1"/>
  <c r="H46" i="34" s="1"/>
  <c r="B119" i="34"/>
  <c r="D119" i="34" s="1"/>
  <c r="E119" i="34" s="1"/>
  <c r="AA46" i="34"/>
  <c r="V46" i="34"/>
  <c r="W46" i="34" s="1"/>
  <c r="AA119" i="34"/>
  <c r="V119" i="34"/>
  <c r="S119" i="34" s="1"/>
  <c r="T119" i="34" s="1"/>
  <c r="AA52" i="34"/>
  <c r="V52" i="34"/>
  <c r="S52" i="34" s="1"/>
  <c r="T52" i="34" s="1"/>
  <c r="B113" i="34"/>
  <c r="D113" i="34" s="1"/>
  <c r="E113" i="34" s="1"/>
  <c r="H113" i="34" s="1"/>
  <c r="B10" i="34"/>
  <c r="D10" i="34" s="1"/>
  <c r="E10" i="34" s="1"/>
  <c r="AA71" i="34"/>
  <c r="V71" i="34" s="1"/>
  <c r="B77" i="34"/>
  <c r="D77" i="34"/>
  <c r="E77" i="34" s="1"/>
  <c r="AA4" i="34"/>
  <c r="V4" i="34" s="1"/>
  <c r="W4" i="34" s="1"/>
  <c r="B4" i="34"/>
  <c r="D4" i="34" s="1"/>
  <c r="E4" i="34" s="1"/>
  <c r="H4" i="34" s="1"/>
  <c r="AA77" i="34"/>
  <c r="V77" i="34" s="1"/>
  <c r="O77" i="34" s="1"/>
  <c r="P77" i="34" s="1"/>
  <c r="B71" i="34"/>
  <c r="D71" i="34" s="1"/>
  <c r="E71" i="34"/>
  <c r="H71" i="34" s="1"/>
  <c r="AA10" i="34"/>
  <c r="V10" i="34"/>
  <c r="Q10" i="34" s="1"/>
  <c r="R10" i="34" s="1"/>
  <c r="O22" i="42"/>
  <c r="J22" i="42"/>
  <c r="H22" i="42" s="1"/>
  <c r="O31" i="42"/>
  <c r="J31" i="42"/>
  <c r="K31" i="42" s="1"/>
  <c r="B13" i="42"/>
  <c r="D13" i="42" s="1"/>
  <c r="E13" i="42" s="1"/>
  <c r="B4" i="42"/>
  <c r="D4" i="42"/>
  <c r="E4" i="42" s="1"/>
  <c r="B38" i="34"/>
  <c r="D38" i="34"/>
  <c r="E38" i="34" s="1"/>
  <c r="H38" i="34" s="1"/>
  <c r="B32" i="34"/>
  <c r="D32" i="34" s="1"/>
  <c r="E32" i="34" s="1"/>
  <c r="H32" i="34" s="1"/>
  <c r="AA99" i="34"/>
  <c r="V99" i="34" s="1"/>
  <c r="Q99" i="34" s="1"/>
  <c r="R99" i="34" s="1"/>
  <c r="AA38" i="34"/>
  <c r="V38" i="34"/>
  <c r="W38" i="34" s="1"/>
  <c r="B105" i="34"/>
  <c r="D105" i="34"/>
  <c r="E105" i="34" s="1"/>
  <c r="AA105" i="34"/>
  <c r="V105" i="34" s="1"/>
  <c r="Q105" i="34" s="1"/>
  <c r="R105" i="34" s="1"/>
  <c r="AA32" i="34"/>
  <c r="V32" i="34"/>
  <c r="B99" i="34"/>
  <c r="D99" i="34" s="1"/>
  <c r="E99" i="34" s="1"/>
  <c r="H99" i="34" s="1"/>
  <c r="B24" i="34"/>
  <c r="D24" i="34"/>
  <c r="E24" i="34"/>
  <c r="AA85" i="34"/>
  <c r="V85" i="34"/>
  <c r="AA24" i="34"/>
  <c r="V24" i="34"/>
  <c r="B91" i="34"/>
  <c r="D91" i="34"/>
  <c r="E91" i="34" s="1"/>
  <c r="B18" i="34"/>
  <c r="D18" i="34"/>
  <c r="E18" i="34" s="1"/>
  <c r="AA91" i="34"/>
  <c r="V91" i="34"/>
  <c r="O91" i="34" s="1"/>
  <c r="P91" i="34" s="1"/>
  <c r="AA18" i="34"/>
  <c r="V18" i="34"/>
  <c r="W18" i="34" s="1"/>
  <c r="B85" i="34"/>
  <c r="D85" i="34"/>
  <c r="E85" i="34" s="1"/>
  <c r="B12" i="42"/>
  <c r="D12" i="42"/>
  <c r="E12" i="42" s="1"/>
  <c r="B3" i="42"/>
  <c r="D3" i="42"/>
  <c r="E3" i="42" s="1"/>
  <c r="O21" i="42"/>
  <c r="J21" i="42" s="1"/>
  <c r="O30" i="42"/>
  <c r="J30" i="42" s="1"/>
  <c r="B118" i="34"/>
  <c r="D118" i="34" s="1"/>
  <c r="E118" i="34" s="1"/>
  <c r="AA45" i="34"/>
  <c r="V45" i="34" s="1"/>
  <c r="S45" i="34" s="1"/>
  <c r="T45" i="34" s="1"/>
  <c r="AA112" i="34"/>
  <c r="V112" i="34"/>
  <c r="O112" i="34" s="1"/>
  <c r="P112" i="34" s="1"/>
  <c r="B51" i="34"/>
  <c r="D51" i="34" s="1"/>
  <c r="E51" i="34" s="1"/>
  <c r="AA118" i="34"/>
  <c r="V118" i="34"/>
  <c r="B112" i="34"/>
  <c r="D112" i="34"/>
  <c r="E112" i="34" s="1"/>
  <c r="AA51" i="34"/>
  <c r="V51" i="34"/>
  <c r="B45" i="34"/>
  <c r="D45" i="34"/>
  <c r="E45" i="34" s="1"/>
  <c r="B76" i="34"/>
  <c r="D76" i="34" s="1"/>
  <c r="E76" i="34" s="1"/>
  <c r="AA3" i="34"/>
  <c r="V3" i="34"/>
  <c r="S3" i="34" s="1"/>
  <c r="T3" i="34" s="1"/>
  <c r="AA70" i="34"/>
  <c r="V70" i="34" s="1"/>
  <c r="W70" i="34" s="1"/>
  <c r="AA76" i="34"/>
  <c r="V76" i="34" s="1"/>
  <c r="W76" i="34" s="1"/>
  <c r="B3" i="34"/>
  <c r="D3" i="34"/>
  <c r="E3" i="34" s="1"/>
  <c r="H3" i="34" s="1"/>
  <c r="B70" i="34"/>
  <c r="D70" i="34"/>
  <c r="E70" i="34"/>
  <c r="H70" i="34" s="1"/>
  <c r="AA9" i="34"/>
  <c r="V9" i="34"/>
  <c r="S9" i="34" s="1"/>
  <c r="T9" i="34" s="1"/>
  <c r="B9" i="34"/>
  <c r="D9" i="34" s="1"/>
  <c r="E9" i="34"/>
  <c r="H8" i="45"/>
  <c r="H6" i="45"/>
  <c r="H7" i="45"/>
  <c r="H5" i="45"/>
  <c r="Q32" i="34"/>
  <c r="R32" i="34" s="1"/>
  <c r="Q90" i="34"/>
  <c r="R90" i="34" s="1"/>
  <c r="Q51" i="34"/>
  <c r="R51" i="34" s="1"/>
  <c r="I3" i="42"/>
  <c r="W17" i="34"/>
  <c r="I22" i="42"/>
  <c r="K22" i="42"/>
  <c r="Q9" i="34"/>
  <c r="R9" i="34" s="1"/>
  <c r="H13" i="42"/>
  <c r="I13" i="42" s="1"/>
  <c r="O60" i="41"/>
  <c r="P60" i="41"/>
  <c r="M60" i="41"/>
  <c r="N60" i="41"/>
  <c r="O59" i="41"/>
  <c r="P59" i="41"/>
  <c r="M59" i="41"/>
  <c r="N59" i="41"/>
  <c r="O50" i="41"/>
  <c r="P50" i="41"/>
  <c r="M50" i="41"/>
  <c r="N50" i="41"/>
  <c r="O49" i="41"/>
  <c r="P49" i="41"/>
  <c r="M49" i="41"/>
  <c r="N49" i="41"/>
  <c r="O58" i="41"/>
  <c r="P58" i="41"/>
  <c r="M58" i="41"/>
  <c r="N58" i="41"/>
  <c r="O57" i="41"/>
  <c r="P57" i="41"/>
  <c r="M57" i="41"/>
  <c r="N57" i="41"/>
  <c r="O48" i="41"/>
  <c r="P48" i="41"/>
  <c r="M48" i="41"/>
  <c r="N48" i="41"/>
  <c r="O47" i="41"/>
  <c r="P47" i="41"/>
  <c r="M47" i="41"/>
  <c r="N47" i="41"/>
  <c r="B21" i="44"/>
  <c r="E21" i="44" s="1"/>
  <c r="L15" i="41"/>
  <c r="L16" i="41"/>
  <c r="L13" i="41"/>
  <c r="L14" i="41"/>
  <c r="L6" i="41"/>
  <c r="L5" i="41"/>
  <c r="L4" i="41"/>
  <c r="L3" i="41"/>
  <c r="F3" i="41"/>
  <c r="G3" i="41"/>
  <c r="I3" i="41"/>
  <c r="J3" i="41"/>
  <c r="O3" i="41"/>
  <c r="P3" i="41"/>
  <c r="F15" i="41"/>
  <c r="G15" i="41"/>
  <c r="I15" i="41"/>
  <c r="J15" i="41"/>
  <c r="O15" i="41"/>
  <c r="P15" i="41"/>
  <c r="F16" i="41"/>
  <c r="G16" i="41"/>
  <c r="I16" i="41"/>
  <c r="J16" i="41"/>
  <c r="O16" i="41"/>
  <c r="P16" i="41"/>
  <c r="F5" i="41"/>
  <c r="G5" i="41"/>
  <c r="I5" i="41"/>
  <c r="J5" i="41"/>
  <c r="O5" i="41"/>
  <c r="P5" i="41"/>
  <c r="F6" i="41"/>
  <c r="G6" i="41"/>
  <c r="I6" i="41"/>
  <c r="J6" i="41"/>
  <c r="O6" i="41"/>
  <c r="P6" i="41"/>
  <c r="F13" i="41"/>
  <c r="G13" i="41"/>
  <c r="I13" i="41"/>
  <c r="J13" i="41"/>
  <c r="O13" i="41"/>
  <c r="P13" i="41"/>
  <c r="F14" i="41"/>
  <c r="G14" i="41"/>
  <c r="I14" i="41"/>
  <c r="J14" i="41"/>
  <c r="O14" i="41"/>
  <c r="P14" i="41"/>
  <c r="F4" i="41"/>
  <c r="G4" i="41"/>
  <c r="I4" i="41"/>
  <c r="J4" i="41"/>
  <c r="O4" i="41"/>
  <c r="P4" i="41"/>
  <c r="B12" i="44"/>
  <c r="E12" i="44" s="1"/>
  <c r="G12" i="44" s="1"/>
  <c r="H12" i="44" s="1"/>
  <c r="B31" i="44"/>
  <c r="E31" i="44" s="1"/>
  <c r="F31" i="44" s="1"/>
  <c r="W57" i="41"/>
  <c r="R57" i="41" s="1"/>
  <c r="S57" i="41" s="1"/>
  <c r="W47" i="41"/>
  <c r="R47" i="41" s="1"/>
  <c r="S47" i="41" s="1"/>
  <c r="W58" i="41"/>
  <c r="R58" i="41" s="1"/>
  <c r="S58" i="41" s="1"/>
  <c r="W48" i="41"/>
  <c r="R48" i="41" s="1"/>
  <c r="S48" i="41" s="1"/>
  <c r="B4" i="41"/>
  <c r="D4" i="41" s="1"/>
  <c r="E4" i="41" s="1"/>
  <c r="W59" i="41"/>
  <c r="R59" i="41" s="1"/>
  <c r="S59" i="41" s="1"/>
  <c r="W49" i="41"/>
  <c r="R49" i="41" s="1"/>
  <c r="S49" i="41" s="1"/>
  <c r="B6" i="41"/>
  <c r="D6" i="41" s="1"/>
  <c r="E6" i="41" s="1"/>
  <c r="W50" i="41"/>
  <c r="R50" i="41" s="1"/>
  <c r="S50" i="41" s="1"/>
  <c r="W60" i="41"/>
  <c r="R60" i="41" s="1"/>
  <c r="S60" i="41" s="1"/>
  <c r="W5" i="41"/>
  <c r="B3" i="44"/>
  <c r="E3" i="44" s="1"/>
  <c r="F3" i="44" s="1"/>
  <c r="B32" i="44"/>
  <c r="E32" i="44" s="1"/>
  <c r="F32" i="44" s="1"/>
  <c r="B6" i="44"/>
  <c r="E6" i="44" s="1"/>
  <c r="W3" i="41"/>
  <c r="R3" i="41" s="1"/>
  <c r="S3" i="41" s="1"/>
  <c r="B5" i="41"/>
  <c r="D5" i="41"/>
  <c r="E5" i="41" s="1"/>
  <c r="W13" i="41"/>
  <c r="R13" i="41" s="1"/>
  <c r="S13" i="41" s="1"/>
  <c r="B15" i="41"/>
  <c r="D15" i="41"/>
  <c r="E15" i="41" s="1"/>
  <c r="B9" i="44"/>
  <c r="E9" i="44" s="1"/>
  <c r="F9" i="44" s="1"/>
  <c r="B23" i="44"/>
  <c r="E23" i="44" s="1"/>
  <c r="F23" i="44" s="1"/>
  <c r="B7" i="44"/>
  <c r="E7" i="44" s="1"/>
  <c r="G7" i="44" s="1"/>
  <c r="H7" i="44" s="1"/>
  <c r="B10" i="44"/>
  <c r="E10" i="44" s="1"/>
  <c r="W4" i="41"/>
  <c r="R4" i="41" s="1"/>
  <c r="S4" i="41" s="1"/>
  <c r="W14" i="41"/>
  <c r="R14" i="41" s="1"/>
  <c r="S14" i="41" s="1"/>
  <c r="B16" i="41"/>
  <c r="D16" i="41" s="1"/>
  <c r="E16" i="41" s="1"/>
  <c r="B22" i="44"/>
  <c r="E22" i="44" s="1"/>
  <c r="F22" i="44" s="1"/>
  <c r="B11" i="44"/>
  <c r="E11" i="44" s="1"/>
  <c r="G11" i="44" s="1"/>
  <c r="H11" i="44" s="1"/>
  <c r="B4" i="44"/>
  <c r="E4" i="44" s="1"/>
  <c r="G4" i="44" s="1"/>
  <c r="H4" i="44" s="1"/>
  <c r="B8" i="44"/>
  <c r="E8" i="44" s="1"/>
  <c r="F8" i="44" s="1"/>
  <c r="B44" i="44"/>
  <c r="E44" i="44" s="1"/>
  <c r="F44" i="44" s="1"/>
  <c r="B14" i="41"/>
  <c r="D14" i="41" s="1"/>
  <c r="E14" i="41"/>
  <c r="B13" i="41"/>
  <c r="D13" i="41"/>
  <c r="E13" i="41" s="1"/>
  <c r="B46" i="44"/>
  <c r="E46" i="44" s="1"/>
  <c r="F46" i="44" s="1"/>
  <c r="B18" i="44"/>
  <c r="E18" i="44" s="1"/>
  <c r="B16" i="44"/>
  <c r="E16" i="44" s="1"/>
  <c r="G16" i="44" s="1"/>
  <c r="H16" i="44" s="1"/>
  <c r="B43" i="44"/>
  <c r="E43" i="44" s="1"/>
  <c r="F43" i="44" s="1"/>
  <c r="W6" i="41"/>
  <c r="R6" i="41" s="1"/>
  <c r="S6" i="41" s="1"/>
  <c r="W15" i="41"/>
  <c r="R15" i="41" s="1"/>
  <c r="S15" i="41" s="1"/>
  <c r="B34" i="44"/>
  <c r="E34" i="44" s="1"/>
  <c r="F34" i="44" s="1"/>
  <c r="B45" i="44"/>
  <c r="E45" i="44" s="1"/>
  <c r="F45" i="44" s="1"/>
  <c r="B3" i="41"/>
  <c r="D3" i="41"/>
  <c r="E3" i="41" s="1"/>
  <c r="B20" i="44"/>
  <c r="E20" i="44" s="1"/>
  <c r="F20" i="44" s="1"/>
  <c r="B47" i="44"/>
  <c r="E47" i="44" s="1"/>
  <c r="F47" i="44" s="1"/>
  <c r="B5" i="44"/>
  <c r="E5" i="44" s="1"/>
  <c r="F5" i="44" s="1"/>
  <c r="W16" i="41"/>
  <c r="R16" i="41" s="1"/>
  <c r="S16" i="41" s="1"/>
  <c r="B33" i="44"/>
  <c r="E33" i="44" s="1"/>
  <c r="F33" i="44" s="1"/>
  <c r="E11" i="46" l="1"/>
  <c r="E12" i="46" s="1"/>
  <c r="N33" i="44"/>
  <c r="N45" i="44"/>
  <c r="N81" i="44"/>
  <c r="N94" i="44"/>
  <c r="N102" i="44"/>
  <c r="N126" i="44"/>
  <c r="N139" i="44"/>
  <c r="N171" i="44"/>
  <c r="O171" i="44" s="1"/>
  <c r="N184" i="44"/>
  <c r="N202" i="44"/>
  <c r="N210" i="44"/>
  <c r="N218" i="44"/>
  <c r="N226" i="44"/>
  <c r="L139" i="50"/>
  <c r="M139" i="50" s="1"/>
  <c r="N34" i="44"/>
  <c r="N46" i="44"/>
  <c r="N127" i="44"/>
  <c r="N140" i="44"/>
  <c r="N172" i="44"/>
  <c r="N185" i="44"/>
  <c r="N204" i="44"/>
  <c r="N211" i="44"/>
  <c r="N219" i="44"/>
  <c r="N227" i="44"/>
  <c r="I9" i="45"/>
  <c r="I4" i="45"/>
  <c r="N35" i="44"/>
  <c r="N47" i="44"/>
  <c r="N88" i="44"/>
  <c r="N173" i="44"/>
  <c r="N186" i="44"/>
  <c r="N203" i="44"/>
  <c r="N212" i="44"/>
  <c r="N220" i="44"/>
  <c r="N228" i="44"/>
  <c r="E14" i="42"/>
  <c r="E16" i="42" s="1"/>
  <c r="E17" i="42" s="1"/>
  <c r="E15" i="42"/>
  <c r="T14" i="41"/>
  <c r="H45" i="34"/>
  <c r="H51" i="34"/>
  <c r="H105" i="34"/>
  <c r="H98" i="34"/>
  <c r="E33" i="42"/>
  <c r="E32" i="42"/>
  <c r="E34" i="42" s="1"/>
  <c r="E35" i="42" s="1"/>
  <c r="I5" i="45"/>
  <c r="N36" i="44"/>
  <c r="N48" i="44"/>
  <c r="N89" i="44"/>
  <c r="N134" i="44"/>
  <c r="N199" i="44"/>
  <c r="N213" i="44"/>
  <c r="N221" i="44"/>
  <c r="N40" i="44"/>
  <c r="H18" i="34"/>
  <c r="L115" i="50"/>
  <c r="N77" i="44"/>
  <c r="N90" i="44"/>
  <c r="N135" i="44"/>
  <c r="N180" i="44"/>
  <c r="N200" i="44"/>
  <c r="N206" i="44"/>
  <c r="N214" i="44"/>
  <c r="N222" i="44"/>
  <c r="N86" i="44"/>
  <c r="T135" i="41"/>
  <c r="U137" i="41"/>
  <c r="U138" i="41" s="1"/>
  <c r="N42" i="44"/>
  <c r="N78" i="44"/>
  <c r="N91" i="44"/>
  <c r="N123" i="44"/>
  <c r="N136" i="44"/>
  <c r="N144" i="44"/>
  <c r="N181" i="44"/>
  <c r="N197" i="44"/>
  <c r="N207" i="44"/>
  <c r="N215" i="44"/>
  <c r="N223" i="44"/>
  <c r="N132" i="44"/>
  <c r="T148" i="41"/>
  <c r="H84" i="34"/>
  <c r="I3" i="45"/>
  <c r="T34" i="41"/>
  <c r="E54" i="42"/>
  <c r="E53" i="42"/>
  <c r="E55" i="42" s="1"/>
  <c r="E56" i="42" s="1"/>
  <c r="N31" i="44"/>
  <c r="N43" i="44"/>
  <c r="N79" i="44"/>
  <c r="N92" i="44"/>
  <c r="N124" i="44"/>
  <c r="N137" i="44"/>
  <c r="N169" i="44"/>
  <c r="N182" i="44"/>
  <c r="N198" i="44"/>
  <c r="N208" i="44"/>
  <c r="N216" i="44"/>
  <c r="N224" i="44"/>
  <c r="N178" i="44"/>
  <c r="T167" i="41"/>
  <c r="U167" i="41" s="1"/>
  <c r="U168" i="41" s="1"/>
  <c r="N32" i="44"/>
  <c r="N44" i="44"/>
  <c r="N80" i="44"/>
  <c r="N93" i="44"/>
  <c r="N125" i="44"/>
  <c r="N138" i="44"/>
  <c r="N170" i="44"/>
  <c r="N183" i="44"/>
  <c r="N201" i="44"/>
  <c r="N209" i="44"/>
  <c r="N217" i="44"/>
  <c r="N38" i="44"/>
  <c r="G168" i="44"/>
  <c r="H168" i="44" s="1"/>
  <c r="F28" i="44"/>
  <c r="N28" i="44" s="1"/>
  <c r="O28" i="44" s="1"/>
  <c r="G148" i="44"/>
  <c r="H148" i="44" s="1"/>
  <c r="N148" i="44" s="1"/>
  <c r="O148" i="44" s="1"/>
  <c r="G102" i="44"/>
  <c r="H102" i="44" s="1"/>
  <c r="F67" i="44"/>
  <c r="G144" i="44"/>
  <c r="H144" i="44" s="1"/>
  <c r="G160" i="44"/>
  <c r="H160" i="44" s="1"/>
  <c r="F106" i="44"/>
  <c r="N106" i="44" s="1"/>
  <c r="F63" i="44"/>
  <c r="O91" i="44"/>
  <c r="O94" i="44"/>
  <c r="O198" i="44"/>
  <c r="G60" i="44"/>
  <c r="H60" i="44" s="1"/>
  <c r="F104" i="44"/>
  <c r="N104" i="44" s="1"/>
  <c r="G145" i="44"/>
  <c r="H145" i="44" s="1"/>
  <c r="N145" i="44" s="1"/>
  <c r="G112" i="44"/>
  <c r="H112" i="44" s="1"/>
  <c r="F11" i="44"/>
  <c r="N11" i="44" s="1"/>
  <c r="O77" i="44"/>
  <c r="O221" i="44"/>
  <c r="O201" i="44"/>
  <c r="O213" i="44"/>
  <c r="G50" i="44"/>
  <c r="H50" i="44" s="1"/>
  <c r="N50" i="44" s="1"/>
  <c r="O43" i="44"/>
  <c r="G55" i="44"/>
  <c r="H55" i="44" s="1"/>
  <c r="F115" i="44"/>
  <c r="N115" i="44" s="1"/>
  <c r="G115" i="44"/>
  <c r="H115" i="44" s="1"/>
  <c r="F49" i="44"/>
  <c r="N49" i="44" s="1"/>
  <c r="G49" i="44"/>
  <c r="H49" i="44" s="1"/>
  <c r="F166" i="44"/>
  <c r="N166" i="44" s="1"/>
  <c r="G166" i="44"/>
  <c r="H166" i="44" s="1"/>
  <c r="F152" i="44"/>
  <c r="N152" i="44" s="1"/>
  <c r="G152" i="44"/>
  <c r="H152" i="44" s="1"/>
  <c r="O172" i="44"/>
  <c r="O207" i="44"/>
  <c r="O124" i="44"/>
  <c r="O222" i="44"/>
  <c r="O35" i="44"/>
  <c r="F121" i="44"/>
  <c r="N121" i="44" s="1"/>
  <c r="O180" i="44"/>
  <c r="O36" i="44"/>
  <c r="F105" i="44"/>
  <c r="O216" i="44"/>
  <c r="G65" i="44"/>
  <c r="H65" i="44" s="1"/>
  <c r="O132" i="44"/>
  <c r="O44" i="44"/>
  <c r="G8" i="44"/>
  <c r="H8" i="44" s="1"/>
  <c r="N8" i="44" s="1"/>
  <c r="G66" i="44"/>
  <c r="H66" i="44" s="1"/>
  <c r="N66" i="44" s="1"/>
  <c r="O223" i="44"/>
  <c r="O228" i="44"/>
  <c r="G158" i="44"/>
  <c r="H158" i="44" s="1"/>
  <c r="G23" i="44"/>
  <c r="H23" i="44" s="1"/>
  <c r="O206" i="44"/>
  <c r="I12" i="45"/>
  <c r="I11" i="45"/>
  <c r="I13" i="45" s="1"/>
  <c r="W116" i="34"/>
  <c r="T15" i="41"/>
  <c r="E45" i="50"/>
  <c r="L45" i="50" s="1"/>
  <c r="M45" i="50" s="1"/>
  <c r="F21" i="50"/>
  <c r="G21" i="50" s="1"/>
  <c r="O116" i="34"/>
  <c r="P116" i="34" s="1"/>
  <c r="E192" i="50"/>
  <c r="L192" i="50" s="1"/>
  <c r="M192" i="50" s="1"/>
  <c r="H28" i="42"/>
  <c r="I28" i="42" s="1"/>
  <c r="L28" i="42" s="1"/>
  <c r="S88" i="34"/>
  <c r="T88" i="34" s="1"/>
  <c r="AA10" i="57"/>
  <c r="G111" i="44"/>
  <c r="H111" i="44" s="1"/>
  <c r="E61" i="50"/>
  <c r="L61" i="50" s="1"/>
  <c r="M61" i="50" s="1"/>
  <c r="F81" i="50"/>
  <c r="G81" i="50" s="1"/>
  <c r="E165" i="50"/>
  <c r="H220" i="50"/>
  <c r="I220" i="50" s="1"/>
  <c r="L220" i="50" s="1"/>
  <c r="M220" i="50" s="1"/>
  <c r="L173" i="50"/>
  <c r="H109" i="42"/>
  <c r="I109" i="42" s="1"/>
  <c r="L133" i="50"/>
  <c r="L9" i="50"/>
  <c r="M9" i="50" s="1"/>
  <c r="G3" i="44"/>
  <c r="H3" i="44" s="1"/>
  <c r="W99" i="34"/>
  <c r="F60" i="50"/>
  <c r="G60" i="50" s="1"/>
  <c r="L60" i="50" s="1"/>
  <c r="M60" i="50" s="1"/>
  <c r="F12" i="44"/>
  <c r="H14" i="41"/>
  <c r="S99" i="34"/>
  <c r="T99" i="34" s="1"/>
  <c r="Q224" i="34"/>
  <c r="R224" i="34" s="1"/>
  <c r="O237" i="34"/>
  <c r="P237" i="34" s="1"/>
  <c r="O98" i="57"/>
  <c r="P98" i="57" s="1"/>
  <c r="E42" i="50"/>
  <c r="E122" i="50"/>
  <c r="T79" i="41"/>
  <c r="S116" i="34"/>
  <c r="T116" i="34" s="1"/>
  <c r="X116" i="34" s="1"/>
  <c r="G13" i="44"/>
  <c r="H13" i="44" s="1"/>
  <c r="N13" i="44" s="1"/>
  <c r="H7" i="42"/>
  <c r="I7" i="42" s="1"/>
  <c r="L7" i="42" s="1"/>
  <c r="K64" i="42"/>
  <c r="L64" i="42" s="1"/>
  <c r="F80" i="50"/>
  <c r="G80" i="50" s="1"/>
  <c r="L80" i="50" s="1"/>
  <c r="M80" i="50" s="1"/>
  <c r="L118" i="50"/>
  <c r="M118" i="50" s="1"/>
  <c r="W204" i="34"/>
  <c r="H82" i="42"/>
  <c r="I82" i="42" s="1"/>
  <c r="E43" i="50"/>
  <c r="L43" i="50" s="1"/>
  <c r="M43" i="50" s="1"/>
  <c r="K124" i="50"/>
  <c r="S57" i="57"/>
  <c r="T57" i="57" s="1"/>
  <c r="O102" i="57"/>
  <c r="P102" i="57" s="1"/>
  <c r="E87" i="50"/>
  <c r="L87" i="50" s="1"/>
  <c r="M87" i="50" s="1"/>
  <c r="G156" i="44"/>
  <c r="H156" i="44" s="1"/>
  <c r="N156" i="44" s="1"/>
  <c r="H69" i="42"/>
  <c r="I69" i="42" s="1"/>
  <c r="L69" i="42" s="1"/>
  <c r="S104" i="34"/>
  <c r="T104" i="34" s="1"/>
  <c r="S235" i="34"/>
  <c r="T235" i="34" s="1"/>
  <c r="F56" i="44"/>
  <c r="N56" i="44" s="1"/>
  <c r="F24" i="50"/>
  <c r="G24" i="50" s="1"/>
  <c r="O73" i="34"/>
  <c r="P73" i="34" s="1"/>
  <c r="K62" i="50"/>
  <c r="L81" i="42"/>
  <c r="K63" i="42"/>
  <c r="L63" i="42" s="1"/>
  <c r="F126" i="50"/>
  <c r="G126" i="50" s="1"/>
  <c r="L162" i="50"/>
  <c r="M162" i="50" s="1"/>
  <c r="S61" i="57"/>
  <c r="T61" i="57" s="1"/>
  <c r="T123" i="41"/>
  <c r="E82" i="50"/>
  <c r="K91" i="42"/>
  <c r="L91" i="42" s="1"/>
  <c r="F177" i="50"/>
  <c r="G177" i="50" s="1"/>
  <c r="K217" i="50"/>
  <c r="L22" i="42"/>
  <c r="W73" i="34"/>
  <c r="E23" i="50"/>
  <c r="F10" i="50"/>
  <c r="G10" i="50" s="1"/>
  <c r="K85" i="42"/>
  <c r="F31" i="50"/>
  <c r="G31" i="50" s="1"/>
  <c r="G74" i="44"/>
  <c r="H74" i="44" s="1"/>
  <c r="N74" i="44" s="1"/>
  <c r="E121" i="50"/>
  <c r="F175" i="50"/>
  <c r="G175" i="50" s="1"/>
  <c r="L175" i="50" s="1"/>
  <c r="M175" i="50" s="1"/>
  <c r="AA124" i="57"/>
  <c r="O115" i="34"/>
  <c r="P115" i="34" s="1"/>
  <c r="H30" i="50"/>
  <c r="I30" i="50" s="1"/>
  <c r="L30" i="50" s="1"/>
  <c r="M30" i="50" s="1"/>
  <c r="F16" i="44"/>
  <c r="L9" i="42"/>
  <c r="W219" i="34"/>
  <c r="U147" i="41"/>
  <c r="U148" i="41" s="1"/>
  <c r="L83" i="50"/>
  <c r="M83" i="50" s="1"/>
  <c r="U61" i="57"/>
  <c r="V61" i="57" s="1"/>
  <c r="O127" i="44"/>
  <c r="X157" i="34"/>
  <c r="Y157" i="34" s="1"/>
  <c r="Y158" i="34" s="1"/>
  <c r="O246" i="34"/>
  <c r="P246" i="34" s="1"/>
  <c r="E96" i="57"/>
  <c r="G54" i="44"/>
  <c r="H54" i="44" s="1"/>
  <c r="G101" i="44"/>
  <c r="H101" i="44" s="1"/>
  <c r="F117" i="44"/>
  <c r="N117" i="44" s="1"/>
  <c r="E67" i="50"/>
  <c r="F73" i="44"/>
  <c r="N73" i="44" s="1"/>
  <c r="W124" i="57"/>
  <c r="X124" i="57" s="1"/>
  <c r="S73" i="34"/>
  <c r="T73" i="34" s="1"/>
  <c r="H8" i="50"/>
  <c r="I8" i="50" s="1"/>
  <c r="H105" i="42"/>
  <c r="I105" i="42" s="1"/>
  <c r="E44" i="50"/>
  <c r="F95" i="44"/>
  <c r="K180" i="50"/>
  <c r="AA22" i="57"/>
  <c r="K65" i="50"/>
  <c r="G119" i="44"/>
  <c r="H119" i="44" s="1"/>
  <c r="E144" i="50"/>
  <c r="E193" i="50"/>
  <c r="L193" i="50" s="1"/>
  <c r="M193" i="50" s="1"/>
  <c r="AA135" i="57"/>
  <c r="F25" i="50"/>
  <c r="G25" i="50" s="1"/>
  <c r="L25" i="50" s="1"/>
  <c r="M25" i="50" s="1"/>
  <c r="S239" i="34"/>
  <c r="T239" i="34" s="1"/>
  <c r="X239" i="34" s="1"/>
  <c r="F59" i="50"/>
  <c r="G59" i="50" s="1"/>
  <c r="T69" i="41"/>
  <c r="W9" i="34"/>
  <c r="K42" i="42"/>
  <c r="L85" i="50"/>
  <c r="M85" i="50" s="1"/>
  <c r="L100" i="50"/>
  <c r="M100" i="50" s="1"/>
  <c r="K160" i="50"/>
  <c r="Y169" i="34"/>
  <c r="Y170" i="34" s="1"/>
  <c r="S135" i="57"/>
  <c r="T135" i="57" s="1"/>
  <c r="T70" i="41"/>
  <c r="U69" i="41" s="1"/>
  <c r="U70" i="41" s="1"/>
  <c r="H70" i="41"/>
  <c r="W36" i="34"/>
  <c r="Q36" i="34"/>
  <c r="R36" i="34" s="1"/>
  <c r="X36" i="34" s="1"/>
  <c r="E57" i="57"/>
  <c r="H57" i="57" s="1"/>
  <c r="O57" i="57"/>
  <c r="P57" i="57" s="1"/>
  <c r="O223" i="34"/>
  <c r="P223" i="34" s="1"/>
  <c r="F61" i="44"/>
  <c r="N61" i="44" s="1"/>
  <c r="G61" i="44"/>
  <c r="H61" i="44" s="1"/>
  <c r="L48" i="42"/>
  <c r="H199" i="50"/>
  <c r="I199" i="50" s="1"/>
  <c r="E49" i="57"/>
  <c r="H49" i="57" s="1"/>
  <c r="O49" i="57"/>
  <c r="P49" i="57" s="1"/>
  <c r="E32" i="50"/>
  <c r="F32" i="50"/>
  <c r="G32" i="50" s="1"/>
  <c r="S18" i="34"/>
  <c r="T18" i="34" s="1"/>
  <c r="Q204" i="34"/>
  <c r="R204" i="34" s="1"/>
  <c r="L42" i="50"/>
  <c r="M42" i="50" s="1"/>
  <c r="F104" i="50"/>
  <c r="G104" i="50" s="1"/>
  <c r="H178" i="50"/>
  <c r="I178" i="50" s="1"/>
  <c r="H154" i="34"/>
  <c r="X154" i="34"/>
  <c r="Y153" i="34" s="1"/>
  <c r="Y154" i="34" s="1"/>
  <c r="T77" i="41"/>
  <c r="Q18" i="34"/>
  <c r="R18" i="34" s="1"/>
  <c r="S22" i="34"/>
  <c r="T22" i="34" s="1"/>
  <c r="Q250" i="34"/>
  <c r="R250" i="34" s="1"/>
  <c r="Q34" i="34"/>
  <c r="R34" i="34" s="1"/>
  <c r="S47" i="34"/>
  <c r="T47" i="34" s="1"/>
  <c r="E42" i="57"/>
  <c r="H42" i="57" s="1"/>
  <c r="H90" i="50"/>
  <c r="I90" i="50" s="1"/>
  <c r="L90" i="50" s="1"/>
  <c r="M90" i="50" s="1"/>
  <c r="H196" i="50"/>
  <c r="I196" i="50" s="1"/>
  <c r="L195" i="50"/>
  <c r="M195" i="50" s="1"/>
  <c r="T25" i="41"/>
  <c r="L24" i="42"/>
  <c r="H106" i="42"/>
  <c r="I106" i="42" s="1"/>
  <c r="K106" i="42"/>
  <c r="AB18" i="57"/>
  <c r="L67" i="50"/>
  <c r="M67" i="50" s="1"/>
  <c r="O208" i="34"/>
  <c r="P208" i="34" s="1"/>
  <c r="W208" i="34"/>
  <c r="H4" i="42"/>
  <c r="I4" i="42" s="1"/>
  <c r="I15" i="42" s="1"/>
  <c r="K4" i="42"/>
  <c r="H27" i="42"/>
  <c r="I27" i="42" s="1"/>
  <c r="K27" i="42"/>
  <c r="F153" i="44"/>
  <c r="N153" i="44" s="1"/>
  <c r="G153" i="44"/>
  <c r="H153" i="44" s="1"/>
  <c r="X183" i="34"/>
  <c r="F98" i="44"/>
  <c r="N98" i="44" s="1"/>
  <c r="O238" i="34"/>
  <c r="P238" i="34" s="1"/>
  <c r="W238" i="34"/>
  <c r="S238" i="34"/>
  <c r="T238" i="34" s="1"/>
  <c r="G167" i="44"/>
  <c r="H167" i="44" s="1"/>
  <c r="F167" i="44"/>
  <c r="N167" i="44" s="1"/>
  <c r="S17" i="34"/>
  <c r="T17" i="34" s="1"/>
  <c r="Q17" i="34"/>
  <c r="R17" i="34" s="1"/>
  <c r="G97" i="44"/>
  <c r="H97" i="44" s="1"/>
  <c r="AB98" i="57"/>
  <c r="H98" i="57"/>
  <c r="L161" i="50"/>
  <c r="M161" i="50" s="1"/>
  <c r="X167" i="34"/>
  <c r="H167" i="34"/>
  <c r="O208" i="44"/>
  <c r="G6" i="44"/>
  <c r="H6" i="44" s="1"/>
  <c r="F6" i="44"/>
  <c r="N6" i="44" s="1"/>
  <c r="O61" i="57"/>
  <c r="P61" i="57" s="1"/>
  <c r="E63" i="57"/>
  <c r="H63" i="57" s="1"/>
  <c r="Q24" i="34"/>
  <c r="R24" i="34" s="1"/>
  <c r="X24" i="34" s="1"/>
  <c r="S24" i="34"/>
  <c r="T24" i="34" s="1"/>
  <c r="W24" i="34"/>
  <c r="Q21" i="34"/>
  <c r="R21" i="34" s="1"/>
  <c r="O234" i="34"/>
  <c r="P234" i="34" s="1"/>
  <c r="W47" i="34"/>
  <c r="L105" i="50"/>
  <c r="M105" i="50" s="1"/>
  <c r="Q76" i="34"/>
  <c r="R76" i="34" s="1"/>
  <c r="O76" i="34"/>
  <c r="P76" i="34" s="1"/>
  <c r="H30" i="42"/>
  <c r="I30" i="42" s="1"/>
  <c r="K30" i="42"/>
  <c r="L13" i="42"/>
  <c r="W119" i="34"/>
  <c r="Q119" i="34"/>
  <c r="R119" i="34" s="1"/>
  <c r="S21" i="34"/>
  <c r="T21" i="34" s="1"/>
  <c r="Q234" i="34"/>
  <c r="R234" i="34" s="1"/>
  <c r="U20" i="57"/>
  <c r="V20" i="57" s="1"/>
  <c r="AB20" i="57" s="1"/>
  <c r="U6" i="57"/>
  <c r="V6" i="57" s="1"/>
  <c r="K181" i="50"/>
  <c r="U8" i="57"/>
  <c r="V8" i="57" s="1"/>
  <c r="W8" i="57"/>
  <c r="X8" i="57" s="1"/>
  <c r="H61" i="42"/>
  <c r="I61" i="42" s="1"/>
  <c r="L61" i="42" s="1"/>
  <c r="K61" i="42"/>
  <c r="K72" i="42" s="1"/>
  <c r="H100" i="42"/>
  <c r="I100" i="42" s="1"/>
  <c r="K100" i="42"/>
  <c r="L100" i="42" s="1"/>
  <c r="O40" i="44"/>
  <c r="K102" i="42"/>
  <c r="H102" i="42"/>
  <c r="I102" i="42" s="1"/>
  <c r="F15" i="44"/>
  <c r="N15" i="44" s="1"/>
  <c r="G15" i="44"/>
  <c r="H15" i="44" s="1"/>
  <c r="K166" i="50"/>
  <c r="H166" i="50"/>
  <c r="I166" i="50" s="1"/>
  <c r="K142" i="50"/>
  <c r="H142" i="50"/>
  <c r="I142" i="50" s="1"/>
  <c r="H163" i="50"/>
  <c r="I163" i="50" s="1"/>
  <c r="K163" i="50"/>
  <c r="W22" i="34"/>
  <c r="S34" i="34"/>
  <c r="T34" i="34" s="1"/>
  <c r="S234" i="34"/>
  <c r="T234" i="34" s="1"/>
  <c r="O210" i="34"/>
  <c r="P210" i="34" s="1"/>
  <c r="U24" i="57"/>
  <c r="V24" i="57" s="1"/>
  <c r="F26" i="44"/>
  <c r="AA4" i="57"/>
  <c r="E174" i="50"/>
  <c r="S250" i="34"/>
  <c r="T250" i="34" s="1"/>
  <c r="W250" i="34"/>
  <c r="L159" i="50"/>
  <c r="M159" i="50" s="1"/>
  <c r="O99" i="57"/>
  <c r="P99" i="57" s="1"/>
  <c r="E99" i="57"/>
  <c r="H99" i="57" s="1"/>
  <c r="O204" i="34"/>
  <c r="P204" i="34" s="1"/>
  <c r="F40" i="50"/>
  <c r="G40" i="50" s="1"/>
  <c r="E40" i="50"/>
  <c r="L180" i="50"/>
  <c r="M180" i="50" s="1"/>
  <c r="H88" i="42"/>
  <c r="I88" i="42" s="1"/>
  <c r="K88" i="42"/>
  <c r="F215" i="50"/>
  <c r="G215" i="50" s="1"/>
  <c r="E215" i="50"/>
  <c r="Q91" i="34"/>
  <c r="R91" i="34" s="1"/>
  <c r="W91" i="34"/>
  <c r="F70" i="44"/>
  <c r="N70" i="44" s="1"/>
  <c r="F101" i="50"/>
  <c r="G101" i="50" s="1"/>
  <c r="E101" i="50"/>
  <c r="AB82" i="57"/>
  <c r="AC81" i="57" s="1"/>
  <c r="AC82" i="57" s="1"/>
  <c r="W206" i="34"/>
  <c r="U4" i="57"/>
  <c r="V4" i="57" s="1"/>
  <c r="AA9" i="57"/>
  <c r="F163" i="44"/>
  <c r="N163" i="44" s="1"/>
  <c r="E116" i="50"/>
  <c r="L116" i="50" s="1"/>
  <c r="M116" i="50" s="1"/>
  <c r="F179" i="50"/>
  <c r="G179" i="50" s="1"/>
  <c r="F99" i="50"/>
  <c r="G99" i="50" s="1"/>
  <c r="E99" i="50"/>
  <c r="E136" i="50"/>
  <c r="F136" i="50"/>
  <c r="G136" i="50" s="1"/>
  <c r="K200" i="50"/>
  <c r="H200" i="50"/>
  <c r="I200" i="50" s="1"/>
  <c r="F57" i="50"/>
  <c r="G57" i="50" s="1"/>
  <c r="F52" i="44"/>
  <c r="N52" i="44" s="1"/>
  <c r="G52" i="44"/>
  <c r="H52" i="44" s="1"/>
  <c r="L11" i="50"/>
  <c r="M11" i="50" s="1"/>
  <c r="O100" i="57"/>
  <c r="P100" i="57" s="1"/>
  <c r="G107" i="44"/>
  <c r="H107" i="44" s="1"/>
  <c r="E22" i="50"/>
  <c r="F22" i="50"/>
  <c r="G22" i="50" s="1"/>
  <c r="L121" i="50"/>
  <c r="M121" i="50" s="1"/>
  <c r="Q77" i="34"/>
  <c r="R77" i="34" s="1"/>
  <c r="S76" i="34"/>
  <c r="T76" i="34" s="1"/>
  <c r="H34" i="41"/>
  <c r="W114" i="34"/>
  <c r="K28" i="50"/>
  <c r="AA6" i="57"/>
  <c r="L85" i="42"/>
  <c r="L134" i="50"/>
  <c r="M134" i="50" s="1"/>
  <c r="K198" i="50"/>
  <c r="W77" i="34"/>
  <c r="S115" i="34"/>
  <c r="T115" i="34" s="1"/>
  <c r="Q115" i="34"/>
  <c r="R115" i="34" s="1"/>
  <c r="S114" i="34"/>
  <c r="T114" i="34" s="1"/>
  <c r="X142" i="34"/>
  <c r="Y141" i="34" s="1"/>
  <c r="Y142" i="34" s="1"/>
  <c r="AA24" i="57"/>
  <c r="U9" i="57"/>
  <c r="V9" i="57" s="1"/>
  <c r="H43" i="42"/>
  <c r="I43" i="42" s="1"/>
  <c r="L43" i="42" s="1"/>
  <c r="G14" i="44"/>
  <c r="H14" i="44" s="1"/>
  <c r="N14" i="44" s="1"/>
  <c r="E181" i="50"/>
  <c r="F181" i="50"/>
  <c r="G181" i="50" s="1"/>
  <c r="X9" i="34"/>
  <c r="L184" i="50"/>
  <c r="M184" i="50" s="1"/>
  <c r="F4" i="44"/>
  <c r="S77" i="34"/>
  <c r="T77" i="34" s="1"/>
  <c r="H112" i="41"/>
  <c r="H44" i="50"/>
  <c r="I44" i="50" s="1"/>
  <c r="L44" i="50" s="1"/>
  <c r="M44" i="50" s="1"/>
  <c r="S50" i="34"/>
  <c r="T50" i="34" s="1"/>
  <c r="Q50" i="34"/>
  <c r="R50" i="34" s="1"/>
  <c r="W50" i="34"/>
  <c r="H114" i="41"/>
  <c r="H158" i="34"/>
  <c r="O114" i="34"/>
  <c r="P114" i="34" s="1"/>
  <c r="X144" i="34"/>
  <c r="Y143" i="34" s="1"/>
  <c r="Y144" i="34" s="1"/>
  <c r="L109" i="42"/>
  <c r="F150" i="44"/>
  <c r="N150" i="44" s="1"/>
  <c r="E119" i="50"/>
  <c r="L119" i="50" s="1"/>
  <c r="M119" i="50" s="1"/>
  <c r="W45" i="34"/>
  <c r="K3" i="42"/>
  <c r="H82" i="57"/>
  <c r="H155" i="34"/>
  <c r="K26" i="50"/>
  <c r="G161" i="44"/>
  <c r="H161" i="44" s="1"/>
  <c r="N161" i="44" s="1"/>
  <c r="AA5" i="57"/>
  <c r="F219" i="50"/>
  <c r="G219" i="50" s="1"/>
  <c r="L219" i="50" s="1"/>
  <c r="M219" i="50" s="1"/>
  <c r="E211" i="50"/>
  <c r="O200" i="44"/>
  <c r="H111" i="41"/>
  <c r="H47" i="50"/>
  <c r="I47" i="50" s="1"/>
  <c r="L47" i="50" s="1"/>
  <c r="M47" i="50" s="1"/>
  <c r="T35" i="41"/>
  <c r="O199" i="44"/>
  <c r="W90" i="34"/>
  <c r="X90" i="34" s="1"/>
  <c r="L6" i="50"/>
  <c r="M6" i="50" s="1"/>
  <c r="F157" i="44"/>
  <c r="F140" i="50"/>
  <c r="G140" i="50" s="1"/>
  <c r="L66" i="42"/>
  <c r="Q141" i="57"/>
  <c r="R141" i="57" s="1"/>
  <c r="O183" i="44"/>
  <c r="L24" i="50"/>
  <c r="M24" i="50" s="1"/>
  <c r="AB88" i="57"/>
  <c r="K68" i="50"/>
  <c r="F141" i="44"/>
  <c r="O218" i="34"/>
  <c r="P218" i="34" s="1"/>
  <c r="X218" i="34" s="1"/>
  <c r="E14" i="50"/>
  <c r="L14" i="50" s="1"/>
  <c r="M14" i="50" s="1"/>
  <c r="L191" i="50"/>
  <c r="W49" i="57"/>
  <c r="X49" i="57" s="1"/>
  <c r="AA120" i="57"/>
  <c r="F41" i="50"/>
  <c r="G41" i="50" s="1"/>
  <c r="L41" i="50" s="1"/>
  <c r="M41" i="50" s="1"/>
  <c r="H60" i="42"/>
  <c r="I60" i="42" s="1"/>
  <c r="F7" i="44"/>
  <c r="AB24" i="57"/>
  <c r="H89" i="34"/>
  <c r="L209" i="50"/>
  <c r="W117" i="34"/>
  <c r="O117" i="34"/>
  <c r="P117" i="34" s="1"/>
  <c r="S117" i="34"/>
  <c r="T117" i="34" s="1"/>
  <c r="Q117" i="34"/>
  <c r="R117" i="34" s="1"/>
  <c r="H47" i="34"/>
  <c r="T6" i="41"/>
  <c r="H6" i="41"/>
  <c r="T16" i="41"/>
  <c r="U15" i="41" s="1"/>
  <c r="U16" i="41" s="1"/>
  <c r="H16" i="41"/>
  <c r="U165" i="41"/>
  <c r="U166" i="41" s="1"/>
  <c r="T169" i="41"/>
  <c r="T170" i="41"/>
  <c r="L45" i="42"/>
  <c r="H118" i="34"/>
  <c r="H77" i="34"/>
  <c r="T124" i="41"/>
  <c r="U123" i="41" s="1"/>
  <c r="U124" i="41" s="1"/>
  <c r="H124" i="41"/>
  <c r="F10" i="44"/>
  <c r="N10" i="44" s="1"/>
  <c r="G10" i="44"/>
  <c r="H10" i="44" s="1"/>
  <c r="T93" i="41"/>
  <c r="H93" i="41"/>
  <c r="H52" i="34"/>
  <c r="H21" i="42"/>
  <c r="I21" i="42" s="1"/>
  <c r="K21" i="42"/>
  <c r="G99" i="44"/>
  <c r="H99" i="44" s="1"/>
  <c r="F99" i="44"/>
  <c r="N99" i="44" s="1"/>
  <c r="K6" i="42"/>
  <c r="H6" i="42"/>
  <c r="I6" i="42" s="1"/>
  <c r="T121" i="41"/>
  <c r="H121" i="41"/>
  <c r="I41" i="45"/>
  <c r="I42" i="45"/>
  <c r="H184" i="34"/>
  <c r="X184" i="34"/>
  <c r="H76" i="34"/>
  <c r="O84" i="34"/>
  <c r="P84" i="34" s="1"/>
  <c r="S84" i="34"/>
  <c r="T84" i="34" s="1"/>
  <c r="Q84" i="34"/>
  <c r="R84" i="34" s="1"/>
  <c r="X84" i="34" s="1"/>
  <c r="T33" i="41"/>
  <c r="H33" i="41"/>
  <c r="X152" i="34"/>
  <c r="Y151" i="34" s="1"/>
  <c r="Y152" i="34" s="1"/>
  <c r="H152" i="34"/>
  <c r="H90" i="34"/>
  <c r="T103" i="41"/>
  <c r="H103" i="41"/>
  <c r="F49" i="50"/>
  <c r="G49" i="50" s="1"/>
  <c r="E49" i="50"/>
  <c r="H4" i="41"/>
  <c r="T4" i="41"/>
  <c r="S60" i="57"/>
  <c r="T60" i="57" s="1"/>
  <c r="U60" i="57"/>
  <c r="V60" i="57" s="1"/>
  <c r="Q60" i="57"/>
  <c r="R60" i="57" s="1"/>
  <c r="W60" i="57"/>
  <c r="X60" i="57" s="1"/>
  <c r="AA60" i="57"/>
  <c r="F19" i="44"/>
  <c r="N19" i="44" s="1"/>
  <c r="T26" i="41"/>
  <c r="U25" i="41" s="1"/>
  <c r="U26" i="41" s="1"/>
  <c r="H26" i="41"/>
  <c r="AA127" i="57"/>
  <c r="W127" i="57"/>
  <c r="X127" i="57" s="1"/>
  <c r="Q127" i="57"/>
  <c r="R127" i="57" s="1"/>
  <c r="U127" i="57"/>
  <c r="V127" i="57" s="1"/>
  <c r="S127" i="57"/>
  <c r="T127" i="57" s="1"/>
  <c r="G20" i="44"/>
  <c r="H20" i="44" s="1"/>
  <c r="N20" i="44" s="1"/>
  <c r="Q104" i="34"/>
  <c r="R104" i="34" s="1"/>
  <c r="H85" i="34"/>
  <c r="H165" i="34"/>
  <c r="L97" i="50"/>
  <c r="Q86" i="34"/>
  <c r="R86" i="34" s="1"/>
  <c r="S86" i="34"/>
  <c r="T86" i="34" s="1"/>
  <c r="O86" i="34"/>
  <c r="P86" i="34" s="1"/>
  <c r="H103" i="34"/>
  <c r="AB8" i="57"/>
  <c r="H8" i="57"/>
  <c r="F197" i="50"/>
  <c r="G197" i="50" s="1"/>
  <c r="E197" i="50"/>
  <c r="M115" i="50"/>
  <c r="E123" i="50"/>
  <c r="L123" i="50" s="1"/>
  <c r="M123" i="50" s="1"/>
  <c r="X172" i="34"/>
  <c r="H172" i="34"/>
  <c r="W51" i="34"/>
  <c r="S51" i="34"/>
  <c r="T51" i="34" s="1"/>
  <c r="H102" i="41"/>
  <c r="T102" i="41"/>
  <c r="T48" i="41"/>
  <c r="H168" i="34"/>
  <c r="X168" i="34"/>
  <c r="Y167" i="34" s="1"/>
  <c r="Y168" i="34" s="1"/>
  <c r="G22" i="44"/>
  <c r="H22" i="44" s="1"/>
  <c r="G21" i="44"/>
  <c r="H21" i="44" s="1"/>
  <c r="F21" i="44"/>
  <c r="N21" i="44" s="1"/>
  <c r="W104" i="34"/>
  <c r="H69" i="41"/>
  <c r="L82" i="50"/>
  <c r="M82" i="50" s="1"/>
  <c r="AA3" i="57"/>
  <c r="F53" i="44"/>
  <c r="T36" i="41"/>
  <c r="H36" i="41"/>
  <c r="T67" i="41"/>
  <c r="H67" i="41"/>
  <c r="F113" i="44"/>
  <c r="N113" i="44" s="1"/>
  <c r="G113" i="44"/>
  <c r="H113" i="44" s="1"/>
  <c r="S43" i="57"/>
  <c r="T43" i="57" s="1"/>
  <c r="U43" i="57"/>
  <c r="V43" i="57" s="1"/>
  <c r="AA43" i="57"/>
  <c r="W43" i="57"/>
  <c r="X43" i="57" s="1"/>
  <c r="Q43" i="57"/>
  <c r="R43" i="57" s="1"/>
  <c r="X156" i="34"/>
  <c r="Y155" i="34" s="1"/>
  <c r="Y156" i="34" s="1"/>
  <c r="H52" i="41"/>
  <c r="H51" i="41"/>
  <c r="H31" i="42"/>
  <c r="I31" i="42" s="1"/>
  <c r="L31" i="42" s="1"/>
  <c r="H113" i="41"/>
  <c r="T113" i="41"/>
  <c r="U113" i="41" s="1"/>
  <c r="U114" i="41" s="1"/>
  <c r="Q89" i="34"/>
  <c r="R89" i="34" s="1"/>
  <c r="S89" i="34"/>
  <c r="T89" i="34" s="1"/>
  <c r="E60" i="57"/>
  <c r="O60" i="57"/>
  <c r="P60" i="57" s="1"/>
  <c r="T13" i="41"/>
  <c r="H13" i="41"/>
  <c r="O118" i="34"/>
  <c r="P118" i="34" s="1"/>
  <c r="Q118" i="34"/>
  <c r="R118" i="34" s="1"/>
  <c r="X166" i="34"/>
  <c r="O253" i="34"/>
  <c r="P253" i="34" s="1"/>
  <c r="G27" i="44"/>
  <c r="H27" i="44" s="1"/>
  <c r="E200" i="50"/>
  <c r="S23" i="34"/>
  <c r="T23" i="34" s="1"/>
  <c r="Q23" i="34"/>
  <c r="R23" i="34" s="1"/>
  <c r="T104" i="41"/>
  <c r="H104" i="41"/>
  <c r="T101" i="41"/>
  <c r="H101" i="41"/>
  <c r="W247" i="34"/>
  <c r="Q247" i="34"/>
  <c r="R247" i="34" s="1"/>
  <c r="K103" i="42"/>
  <c r="H103" i="42"/>
  <c r="I103" i="42" s="1"/>
  <c r="L103" i="42" s="1"/>
  <c r="S59" i="57"/>
  <c r="T59" i="57" s="1"/>
  <c r="Q59" i="57"/>
  <c r="R59" i="57" s="1"/>
  <c r="U59" i="57"/>
  <c r="V59" i="57" s="1"/>
  <c r="W59" i="57"/>
  <c r="X59" i="57" s="1"/>
  <c r="AA59" i="57"/>
  <c r="G142" i="44"/>
  <c r="H142" i="44" s="1"/>
  <c r="F142" i="44"/>
  <c r="N142" i="44" s="1"/>
  <c r="F100" i="44"/>
  <c r="N100" i="44" s="1"/>
  <c r="G100" i="44"/>
  <c r="H100" i="44" s="1"/>
  <c r="Q134" i="57"/>
  <c r="R134" i="57" s="1"/>
  <c r="W134" i="57"/>
  <c r="X134" i="57" s="1"/>
  <c r="AA134" i="57"/>
  <c r="S134" i="57"/>
  <c r="T134" i="57" s="1"/>
  <c r="U134" i="57"/>
  <c r="V134" i="57" s="1"/>
  <c r="X185" i="34"/>
  <c r="H5" i="41"/>
  <c r="T5" i="41"/>
  <c r="Q52" i="34"/>
  <c r="R52" i="34" s="1"/>
  <c r="O105" i="34"/>
  <c r="P105" i="34" s="1"/>
  <c r="S31" i="34"/>
  <c r="T31" i="34" s="1"/>
  <c r="Q31" i="34"/>
  <c r="R31" i="34" s="1"/>
  <c r="W31" i="34"/>
  <c r="H35" i="41"/>
  <c r="S247" i="34"/>
  <c r="T247" i="34" s="1"/>
  <c r="U145" i="41"/>
  <c r="U146" i="41" s="1"/>
  <c r="T150" i="41"/>
  <c r="T149" i="41"/>
  <c r="O220" i="34"/>
  <c r="P220" i="34" s="1"/>
  <c r="S220" i="34"/>
  <c r="T220" i="34" s="1"/>
  <c r="Q220" i="34"/>
  <c r="R220" i="34" s="1"/>
  <c r="W220" i="34"/>
  <c r="Q225" i="34"/>
  <c r="R225" i="34" s="1"/>
  <c r="W225" i="34"/>
  <c r="S225" i="34"/>
  <c r="T225" i="34" s="1"/>
  <c r="K25" i="42"/>
  <c r="H25" i="42"/>
  <c r="I25" i="42" s="1"/>
  <c r="L25" i="42" s="1"/>
  <c r="S210" i="34"/>
  <c r="T210" i="34" s="1"/>
  <c r="Q210" i="34"/>
  <c r="R210" i="34" s="1"/>
  <c r="F165" i="44"/>
  <c r="N165" i="44" s="1"/>
  <c r="G165" i="44"/>
  <c r="H165" i="44" s="1"/>
  <c r="F98" i="50"/>
  <c r="G98" i="50" s="1"/>
  <c r="E98" i="50"/>
  <c r="AB10" i="57"/>
  <c r="H10" i="57"/>
  <c r="H138" i="34"/>
  <c r="X138" i="34"/>
  <c r="Y137" i="34" s="1"/>
  <c r="Y138" i="34" s="1"/>
  <c r="W223" i="34"/>
  <c r="Q223" i="34"/>
  <c r="R223" i="34" s="1"/>
  <c r="T92" i="41"/>
  <c r="H92" i="41"/>
  <c r="S48" i="34"/>
  <c r="T48" i="34" s="1"/>
  <c r="Q48" i="34"/>
  <c r="R48" i="34" s="1"/>
  <c r="S206" i="34"/>
  <c r="T206" i="34" s="1"/>
  <c r="O206" i="34"/>
  <c r="P206" i="34" s="1"/>
  <c r="G159" i="44"/>
  <c r="H159" i="44" s="1"/>
  <c r="F159" i="44"/>
  <c r="N159" i="44" s="1"/>
  <c r="H91" i="41"/>
  <c r="T59" i="41"/>
  <c r="H59" i="41"/>
  <c r="O87" i="34"/>
  <c r="P87" i="34" s="1"/>
  <c r="S87" i="34"/>
  <c r="T87" i="34" s="1"/>
  <c r="W87" i="34"/>
  <c r="H60" i="41"/>
  <c r="T60" i="41"/>
  <c r="T78" i="41"/>
  <c r="U77" i="41" s="1"/>
  <c r="U78" i="41" s="1"/>
  <c r="H78" i="41"/>
  <c r="S8" i="34"/>
  <c r="T8" i="34" s="1"/>
  <c r="W8" i="34"/>
  <c r="H80" i="41"/>
  <c r="E166" i="50"/>
  <c r="F166" i="50"/>
  <c r="G166" i="50" s="1"/>
  <c r="W118" i="34"/>
  <c r="H112" i="34"/>
  <c r="S98" i="34"/>
  <c r="T98" i="34" s="1"/>
  <c r="Q98" i="34"/>
  <c r="R98" i="34" s="1"/>
  <c r="F135" i="50"/>
  <c r="G135" i="50" s="1"/>
  <c r="E135" i="50"/>
  <c r="F143" i="50"/>
  <c r="G143" i="50" s="1"/>
  <c r="E143" i="50"/>
  <c r="H126" i="50"/>
  <c r="I126" i="50" s="1"/>
  <c r="K126" i="50"/>
  <c r="H5" i="57"/>
  <c r="F30" i="44"/>
  <c r="N30" i="44" s="1"/>
  <c r="G30" i="44"/>
  <c r="H30" i="44" s="1"/>
  <c r="K10" i="42"/>
  <c r="H10" i="42"/>
  <c r="I10" i="42" s="1"/>
  <c r="L10" i="42" s="1"/>
  <c r="M9" i="42" s="1"/>
  <c r="M10" i="42" s="1"/>
  <c r="G147" i="44"/>
  <c r="H147" i="44" s="1"/>
  <c r="F147" i="44"/>
  <c r="N147" i="44" s="1"/>
  <c r="Q221" i="34"/>
  <c r="R221" i="34" s="1"/>
  <c r="S221" i="34"/>
  <c r="T221" i="34" s="1"/>
  <c r="H54" i="34"/>
  <c r="Q75" i="34"/>
  <c r="R75" i="34" s="1"/>
  <c r="L82" i="42"/>
  <c r="E103" i="50"/>
  <c r="F103" i="50"/>
  <c r="G103" i="50" s="1"/>
  <c r="F8" i="50"/>
  <c r="G8" i="50" s="1"/>
  <c r="E8" i="50"/>
  <c r="F76" i="44"/>
  <c r="N76" i="44" s="1"/>
  <c r="G76" i="44"/>
  <c r="H76" i="44" s="1"/>
  <c r="S6" i="34"/>
  <c r="T6" i="34" s="1"/>
  <c r="Q6" i="34"/>
  <c r="R6" i="34" s="1"/>
  <c r="W6" i="34"/>
  <c r="T57" i="41"/>
  <c r="H57" i="41"/>
  <c r="S105" i="34"/>
  <c r="T105" i="34" s="1"/>
  <c r="Q253" i="34"/>
  <c r="R253" i="34" s="1"/>
  <c r="X171" i="34"/>
  <c r="Y171" i="34" s="1"/>
  <c r="Y172" i="34" s="1"/>
  <c r="H96" i="57"/>
  <c r="AB96" i="57"/>
  <c r="K86" i="50"/>
  <c r="W112" i="34"/>
  <c r="S112" i="34"/>
  <c r="T112" i="34" s="1"/>
  <c r="I19" i="45"/>
  <c r="W33" i="34"/>
  <c r="H91" i="34"/>
  <c r="S37" i="34"/>
  <c r="T37" i="34" s="1"/>
  <c r="W37" i="34"/>
  <c r="Q37" i="34"/>
  <c r="R37" i="34" s="1"/>
  <c r="H81" i="57"/>
  <c r="W89" i="34"/>
  <c r="W88" i="34"/>
  <c r="S75" i="34"/>
  <c r="T75" i="34" s="1"/>
  <c r="G96" i="44"/>
  <c r="H96" i="44" s="1"/>
  <c r="F164" i="44"/>
  <c r="T122" i="41"/>
  <c r="H122" i="41"/>
  <c r="H181" i="34"/>
  <c r="X181" i="34"/>
  <c r="F65" i="50"/>
  <c r="G65" i="50" s="1"/>
  <c r="E65" i="50"/>
  <c r="L65" i="50" s="1"/>
  <c r="M65" i="50" s="1"/>
  <c r="Q74" i="34"/>
  <c r="R74" i="34" s="1"/>
  <c r="O74" i="34"/>
  <c r="P74" i="34" s="1"/>
  <c r="W74" i="34"/>
  <c r="Q71" i="34"/>
  <c r="R71" i="34" s="1"/>
  <c r="S71" i="34"/>
  <c r="T71" i="34" s="1"/>
  <c r="O71" i="34"/>
  <c r="P71" i="34" s="1"/>
  <c r="W71" i="34"/>
  <c r="E28" i="50"/>
  <c r="W3" i="57"/>
  <c r="X3" i="57" s="1"/>
  <c r="W52" i="34"/>
  <c r="O222" i="34"/>
  <c r="P222" i="34" s="1"/>
  <c r="Q222" i="34"/>
  <c r="R222" i="34" s="1"/>
  <c r="S222" i="34"/>
  <c r="T222" i="34" s="1"/>
  <c r="W222" i="34"/>
  <c r="W137" i="57"/>
  <c r="X137" i="57" s="1"/>
  <c r="AA137" i="57"/>
  <c r="S137" i="57"/>
  <c r="T137" i="57" s="1"/>
  <c r="U137" i="57"/>
  <c r="V137" i="57" s="1"/>
  <c r="Q137" i="57"/>
  <c r="R137" i="57" s="1"/>
  <c r="H15" i="41"/>
  <c r="W105" i="34"/>
  <c r="H9" i="34"/>
  <c r="H119" i="34"/>
  <c r="H151" i="34"/>
  <c r="G17" i="44"/>
  <c r="H17" i="44" s="1"/>
  <c r="N17" i="44" s="1"/>
  <c r="X179" i="34"/>
  <c r="H179" i="34"/>
  <c r="W7" i="34"/>
  <c r="Q7" i="34"/>
  <c r="R7" i="34" s="1"/>
  <c r="G5" i="44"/>
  <c r="H5" i="44" s="1"/>
  <c r="S46" i="34"/>
  <c r="T46" i="34" s="1"/>
  <c r="W3" i="34"/>
  <c r="H24" i="34"/>
  <c r="G9" i="44"/>
  <c r="H9" i="44" s="1"/>
  <c r="N9" i="44" s="1"/>
  <c r="S91" i="34"/>
  <c r="T91" i="34" s="1"/>
  <c r="Q46" i="34"/>
  <c r="R46" i="34" s="1"/>
  <c r="H19" i="34"/>
  <c r="H26" i="34" s="1"/>
  <c r="K51" i="42"/>
  <c r="L51" i="42" s="1"/>
  <c r="H48" i="57"/>
  <c r="E27" i="50"/>
  <c r="F27" i="50"/>
  <c r="G27" i="50" s="1"/>
  <c r="F122" i="44"/>
  <c r="N122" i="44" s="1"/>
  <c r="G122" i="44"/>
  <c r="H122" i="44" s="1"/>
  <c r="Q85" i="34"/>
  <c r="R85" i="34" s="1"/>
  <c r="O85" i="34"/>
  <c r="P85" i="34" s="1"/>
  <c r="W85" i="34"/>
  <c r="H115" i="34"/>
  <c r="K12" i="42"/>
  <c r="H12" i="42"/>
  <c r="I12" i="42" s="1"/>
  <c r="L12" i="42" s="1"/>
  <c r="U91" i="41"/>
  <c r="U92" i="41" s="1"/>
  <c r="W10" i="34"/>
  <c r="S10" i="34"/>
  <c r="T10" i="34" s="1"/>
  <c r="W251" i="34"/>
  <c r="O251" i="34"/>
  <c r="P251" i="34" s="1"/>
  <c r="Q251" i="34"/>
  <c r="R251" i="34" s="1"/>
  <c r="I18" i="45"/>
  <c r="H77" i="41"/>
  <c r="H153" i="34"/>
  <c r="W224" i="34"/>
  <c r="S224" i="34"/>
  <c r="T224" i="34" s="1"/>
  <c r="H92" i="34"/>
  <c r="Q45" i="34"/>
  <c r="R45" i="34" s="1"/>
  <c r="S85" i="34"/>
  <c r="T85" i="34" s="1"/>
  <c r="Q112" i="34"/>
  <c r="R112" i="34" s="1"/>
  <c r="S118" i="34"/>
  <c r="T118" i="34" s="1"/>
  <c r="O89" i="34"/>
  <c r="P89" i="34" s="1"/>
  <c r="S74" i="34"/>
  <c r="T74" i="34" s="1"/>
  <c r="T3" i="41"/>
  <c r="H3" i="41"/>
  <c r="Q3" i="34"/>
  <c r="R3" i="34" s="1"/>
  <c r="O99" i="34"/>
  <c r="P99" i="34" s="1"/>
  <c r="X99" i="34" s="1"/>
  <c r="S4" i="34"/>
  <c r="T4" i="34" s="1"/>
  <c r="Q4" i="34"/>
  <c r="R4" i="34" s="1"/>
  <c r="W23" i="34"/>
  <c r="Q88" i="34"/>
  <c r="R88" i="34" s="1"/>
  <c r="S33" i="34"/>
  <c r="T33" i="34" s="1"/>
  <c r="H169" i="34"/>
  <c r="O75" i="34"/>
  <c r="P75" i="34" s="1"/>
  <c r="Q207" i="34"/>
  <c r="R207" i="34" s="1"/>
  <c r="X207" i="34" s="1"/>
  <c r="W207" i="34"/>
  <c r="F137" i="50"/>
  <c r="G137" i="50" s="1"/>
  <c r="E137" i="50"/>
  <c r="AA7" i="57"/>
  <c r="U7" i="57"/>
  <c r="V7" i="57" s="1"/>
  <c r="L29" i="50"/>
  <c r="M29" i="50" s="1"/>
  <c r="O211" i="34"/>
  <c r="P211" i="34" s="1"/>
  <c r="W211" i="34"/>
  <c r="S211" i="34"/>
  <c r="T211" i="34" s="1"/>
  <c r="W32" i="34"/>
  <c r="S32" i="34"/>
  <c r="T32" i="34" s="1"/>
  <c r="X32" i="34" s="1"/>
  <c r="W253" i="34"/>
  <c r="W221" i="34"/>
  <c r="H10" i="34"/>
  <c r="X182" i="34"/>
  <c r="L59" i="50"/>
  <c r="M59" i="50" s="1"/>
  <c r="L58" i="50"/>
  <c r="M58" i="50" s="1"/>
  <c r="G29" i="44"/>
  <c r="H29" i="44" s="1"/>
  <c r="F155" i="50"/>
  <c r="G155" i="50" s="1"/>
  <c r="L155" i="50" s="1"/>
  <c r="H117" i="34"/>
  <c r="W209" i="34"/>
  <c r="Q209" i="34"/>
  <c r="R209" i="34" s="1"/>
  <c r="S209" i="34"/>
  <c r="T209" i="34" s="1"/>
  <c r="K140" i="50"/>
  <c r="H140" i="50"/>
  <c r="I140" i="50" s="1"/>
  <c r="F63" i="50"/>
  <c r="G63" i="50" s="1"/>
  <c r="E63" i="50"/>
  <c r="G72" i="44"/>
  <c r="H72" i="44" s="1"/>
  <c r="F72" i="44"/>
  <c r="N72" i="44" s="1"/>
  <c r="H22" i="57"/>
  <c r="AB22" i="57"/>
  <c r="H59" i="57"/>
  <c r="H6" i="34"/>
  <c r="H101" i="34"/>
  <c r="H107" i="34" s="1"/>
  <c r="O185" i="44"/>
  <c r="O212" i="44"/>
  <c r="AB86" i="57"/>
  <c r="L27" i="42"/>
  <c r="M27" i="42" s="1"/>
  <c r="M28" i="42" s="1"/>
  <c r="T24" i="41"/>
  <c r="H24" i="41"/>
  <c r="E117" i="50"/>
  <c r="F117" i="50"/>
  <c r="G117" i="50" s="1"/>
  <c r="F69" i="44"/>
  <c r="N69" i="44" s="1"/>
  <c r="G69" i="44"/>
  <c r="H69" i="44" s="1"/>
  <c r="O211" i="44"/>
  <c r="S70" i="34"/>
  <c r="T70" i="34" s="1"/>
  <c r="Q70" i="34"/>
  <c r="R70" i="34" s="1"/>
  <c r="O70" i="34"/>
  <c r="P70" i="34" s="1"/>
  <c r="X70" i="34" s="1"/>
  <c r="T58" i="41"/>
  <c r="O210" i="44"/>
  <c r="H66" i="50"/>
  <c r="I66" i="50" s="1"/>
  <c r="K66" i="50"/>
  <c r="E46" i="57"/>
  <c r="O46" i="57"/>
  <c r="P46" i="57" s="1"/>
  <c r="H108" i="42"/>
  <c r="I108" i="42" s="1"/>
  <c r="K108" i="42"/>
  <c r="H106" i="50"/>
  <c r="I106" i="50" s="1"/>
  <c r="K106" i="50"/>
  <c r="O38" i="44"/>
  <c r="O78" i="44"/>
  <c r="X98" i="34"/>
  <c r="I24" i="45"/>
  <c r="O248" i="34"/>
  <c r="P248" i="34" s="1"/>
  <c r="X248" i="34" s="1"/>
  <c r="L144" i="50"/>
  <c r="M144" i="50" s="1"/>
  <c r="S19" i="34"/>
  <c r="T19" i="34" s="1"/>
  <c r="W19" i="34"/>
  <c r="O72" i="34"/>
  <c r="P72" i="34" s="1"/>
  <c r="Q72" i="34"/>
  <c r="R72" i="34" s="1"/>
  <c r="O233" i="34"/>
  <c r="P233" i="34" s="1"/>
  <c r="Q233" i="34"/>
  <c r="R233" i="34" s="1"/>
  <c r="W233" i="34"/>
  <c r="M133" i="50"/>
  <c r="W103" i="34"/>
  <c r="O103" i="34"/>
  <c r="P103" i="34" s="1"/>
  <c r="X103" i="34" s="1"/>
  <c r="K32" i="50"/>
  <c r="H32" i="50"/>
  <c r="I32" i="50" s="1"/>
  <c r="F120" i="44"/>
  <c r="N120" i="44" s="1"/>
  <c r="G120" i="44"/>
  <c r="H120" i="44" s="1"/>
  <c r="K70" i="42"/>
  <c r="H70" i="42"/>
  <c r="I70" i="42" s="1"/>
  <c r="X252" i="34"/>
  <c r="Q101" i="34"/>
  <c r="R101" i="34" s="1"/>
  <c r="O101" i="34"/>
  <c r="P101" i="34" s="1"/>
  <c r="S101" i="34"/>
  <c r="T101" i="34" s="1"/>
  <c r="G109" i="44"/>
  <c r="H109" i="44" s="1"/>
  <c r="F109" i="44"/>
  <c r="N109" i="44" s="1"/>
  <c r="L31" i="50"/>
  <c r="M31" i="50" s="1"/>
  <c r="U125" i="57"/>
  <c r="V125" i="57" s="1"/>
  <c r="AA125" i="57"/>
  <c r="Q125" i="57"/>
  <c r="R125" i="57" s="1"/>
  <c r="S125" i="57"/>
  <c r="T125" i="57" s="1"/>
  <c r="W125" i="57"/>
  <c r="X125" i="57" s="1"/>
  <c r="E157" i="50"/>
  <c r="F157" i="50"/>
  <c r="G157" i="50" s="1"/>
  <c r="F75" i="44"/>
  <c r="N75" i="44" s="1"/>
  <c r="G75" i="44"/>
  <c r="H75" i="44" s="1"/>
  <c r="Q38" i="34"/>
  <c r="R38" i="34" s="1"/>
  <c r="AB99" i="57"/>
  <c r="S246" i="34"/>
  <c r="T246" i="34" s="1"/>
  <c r="Q246" i="34"/>
  <c r="R246" i="34" s="1"/>
  <c r="G155" i="44"/>
  <c r="H155" i="44" s="1"/>
  <c r="F155" i="44"/>
  <c r="N155" i="44" s="1"/>
  <c r="O134" i="44"/>
  <c r="X50" i="34"/>
  <c r="W236" i="34"/>
  <c r="O236" i="34"/>
  <c r="P236" i="34" s="1"/>
  <c r="S236" i="34"/>
  <c r="T236" i="34" s="1"/>
  <c r="W121" i="57"/>
  <c r="X121" i="57" s="1"/>
  <c r="AA121" i="57"/>
  <c r="S121" i="57"/>
  <c r="T121" i="57" s="1"/>
  <c r="Q121" i="57"/>
  <c r="R121" i="57" s="1"/>
  <c r="U121" i="57"/>
  <c r="V121" i="57" s="1"/>
  <c r="G18" i="44"/>
  <c r="H18" i="44" s="1"/>
  <c r="F18" i="44"/>
  <c r="N18" i="44" s="1"/>
  <c r="S38" i="34"/>
  <c r="T38" i="34" s="1"/>
  <c r="AB102" i="57"/>
  <c r="L165" i="50"/>
  <c r="M165" i="50" s="1"/>
  <c r="T49" i="41"/>
  <c r="T94" i="41"/>
  <c r="T95" i="41" s="1"/>
  <c r="H94" i="41"/>
  <c r="T23" i="41"/>
  <c r="H23" i="41"/>
  <c r="O235" i="34"/>
  <c r="P235" i="34" s="1"/>
  <c r="W235" i="34"/>
  <c r="S49" i="34"/>
  <c r="T49" i="34" s="1"/>
  <c r="W49" i="34"/>
  <c r="F199" i="50"/>
  <c r="G199" i="50" s="1"/>
  <c r="E199" i="50"/>
  <c r="Q219" i="34"/>
  <c r="R219" i="34" s="1"/>
  <c r="O219" i="34"/>
  <c r="P219" i="34" s="1"/>
  <c r="X219" i="34" s="1"/>
  <c r="W45" i="57"/>
  <c r="X45" i="57" s="1"/>
  <c r="AA45" i="57"/>
  <c r="S45" i="57"/>
  <c r="T45" i="57" s="1"/>
  <c r="Q45" i="57"/>
  <c r="R45" i="57" s="1"/>
  <c r="U45" i="57"/>
  <c r="V45" i="57" s="1"/>
  <c r="O209" i="44"/>
  <c r="W237" i="34"/>
  <c r="S237" i="34"/>
  <c r="T237" i="34" s="1"/>
  <c r="E156" i="50"/>
  <c r="F156" i="50"/>
  <c r="G156" i="50" s="1"/>
  <c r="L177" i="50"/>
  <c r="M177" i="50" s="1"/>
  <c r="S49" i="57"/>
  <c r="T49" i="57" s="1"/>
  <c r="O219" i="44"/>
  <c r="O173" i="44"/>
  <c r="S20" i="34"/>
  <c r="T20" i="34" s="1"/>
  <c r="W20" i="34"/>
  <c r="T50" i="41"/>
  <c r="T47" i="41"/>
  <c r="O119" i="34"/>
  <c r="P119" i="34" s="1"/>
  <c r="X119" i="34" s="1"/>
  <c r="Q238" i="34"/>
  <c r="R238" i="34" s="1"/>
  <c r="X238" i="34" s="1"/>
  <c r="G114" i="44"/>
  <c r="H114" i="44" s="1"/>
  <c r="N114" i="44" s="1"/>
  <c r="U5" i="57"/>
  <c r="V5" i="57" s="1"/>
  <c r="F125" i="50"/>
  <c r="G125" i="50" s="1"/>
  <c r="E125" i="50"/>
  <c r="F4" i="50"/>
  <c r="G4" i="50" s="1"/>
  <c r="E4" i="50"/>
  <c r="U49" i="57"/>
  <c r="V49" i="57" s="1"/>
  <c r="AA49" i="57"/>
  <c r="Q208" i="34"/>
  <c r="R208" i="34" s="1"/>
  <c r="S208" i="34"/>
  <c r="T208" i="34" s="1"/>
  <c r="O87" i="57"/>
  <c r="P87" i="57" s="1"/>
  <c r="E87" i="57"/>
  <c r="H46" i="50"/>
  <c r="I46" i="50" s="1"/>
  <c r="K46" i="50"/>
  <c r="L212" i="50"/>
  <c r="M212" i="50" s="1"/>
  <c r="T115" i="41"/>
  <c r="T116" i="41"/>
  <c r="U111" i="41"/>
  <c r="U112" i="41" s="1"/>
  <c r="T68" i="41"/>
  <c r="H68" i="41"/>
  <c r="Q48" i="57"/>
  <c r="R48" i="57" s="1"/>
  <c r="W48" i="57"/>
  <c r="X48" i="57" s="1"/>
  <c r="AA48" i="57"/>
  <c r="S48" i="57"/>
  <c r="T48" i="57" s="1"/>
  <c r="L141" i="50"/>
  <c r="M141" i="50" s="1"/>
  <c r="U155" i="41"/>
  <c r="U156" i="41" s="1"/>
  <c r="T159" i="41"/>
  <c r="T160" i="41"/>
  <c r="U141" i="57"/>
  <c r="V141" i="57" s="1"/>
  <c r="U135" i="41"/>
  <c r="U136" i="41" s="1"/>
  <c r="T139" i="41"/>
  <c r="T140" i="41"/>
  <c r="O186" i="44"/>
  <c r="O169" i="44"/>
  <c r="Q123" i="57"/>
  <c r="R123" i="57" s="1"/>
  <c r="S123" i="57"/>
  <c r="T123" i="57" s="1"/>
  <c r="U123" i="57"/>
  <c r="V123" i="57" s="1"/>
  <c r="Q63" i="57"/>
  <c r="R63" i="57" s="1"/>
  <c r="U63" i="57"/>
  <c r="V63" i="57" s="1"/>
  <c r="W63" i="57"/>
  <c r="X63" i="57" s="1"/>
  <c r="S63" i="57"/>
  <c r="T63" i="57" s="1"/>
  <c r="O184" i="44"/>
  <c r="F39" i="50"/>
  <c r="G39" i="50" s="1"/>
  <c r="E39" i="50"/>
  <c r="S122" i="57"/>
  <c r="T122" i="57" s="1"/>
  <c r="U122" i="57"/>
  <c r="V122" i="57" s="1"/>
  <c r="AA122" i="57"/>
  <c r="Q122" i="57"/>
  <c r="R122" i="57" s="1"/>
  <c r="AB84" i="57"/>
  <c r="AA123" i="57"/>
  <c r="AA141" i="57"/>
  <c r="W141" i="57"/>
  <c r="X141" i="57" s="1"/>
  <c r="O218" i="44"/>
  <c r="F217" i="50"/>
  <c r="G217" i="50" s="1"/>
  <c r="E217" i="50"/>
  <c r="B133" i="44"/>
  <c r="E133" i="44" s="1"/>
  <c r="F133" i="44" s="1"/>
  <c r="B87" i="44"/>
  <c r="E87" i="44" s="1"/>
  <c r="F87" i="44" s="1"/>
  <c r="N87" i="44" s="1"/>
  <c r="B179" i="44"/>
  <c r="E179" i="44" s="1"/>
  <c r="F179" i="44" s="1"/>
  <c r="B41" i="44"/>
  <c r="E41" i="44" s="1"/>
  <c r="F41" i="44" s="1"/>
  <c r="O21" i="50"/>
  <c r="J21" i="50" s="1"/>
  <c r="K21" i="50" s="1"/>
  <c r="L21" i="50" s="1"/>
  <c r="B12" i="50"/>
  <c r="D12" i="50" s="1"/>
  <c r="O39" i="50"/>
  <c r="J39" i="50" s="1"/>
  <c r="K39" i="50" s="1"/>
  <c r="B48" i="50"/>
  <c r="D48" i="50" s="1"/>
  <c r="B58" i="44"/>
  <c r="E58" i="44" s="1"/>
  <c r="B66" i="50"/>
  <c r="D66" i="50" s="1"/>
  <c r="O57" i="50"/>
  <c r="J57" i="50" s="1"/>
  <c r="K57" i="50" s="1"/>
  <c r="O3" i="50"/>
  <c r="J3" i="50" s="1"/>
  <c r="K3" i="50" s="1"/>
  <c r="L3" i="50" s="1"/>
  <c r="B160" i="50"/>
  <c r="D160" i="50" s="1"/>
  <c r="B214" i="50"/>
  <c r="D214" i="50" s="1"/>
  <c r="O156" i="50"/>
  <c r="J156" i="50" s="1"/>
  <c r="K156" i="50" s="1"/>
  <c r="O210" i="50"/>
  <c r="J210" i="50" s="1"/>
  <c r="K210" i="50" s="1"/>
  <c r="L210" i="50" s="1"/>
  <c r="M210" i="50" s="1"/>
  <c r="B196" i="50"/>
  <c r="D196" i="50" s="1"/>
  <c r="B178" i="50"/>
  <c r="D178" i="50" s="1"/>
  <c r="O174" i="50"/>
  <c r="J174" i="50" s="1"/>
  <c r="K174" i="50" s="1"/>
  <c r="B95" i="57"/>
  <c r="D95" i="57" s="1"/>
  <c r="AE19" i="57"/>
  <c r="Z19" i="57" s="1"/>
  <c r="AE62" i="57"/>
  <c r="Z62" i="57" s="1"/>
  <c r="B17" i="57"/>
  <c r="D17" i="57" s="1"/>
  <c r="E17" i="57" s="1"/>
  <c r="AE136" i="57"/>
  <c r="Z136" i="57" s="1"/>
  <c r="AE56" i="57"/>
  <c r="Z56" i="57" s="1"/>
  <c r="B136" i="57"/>
  <c r="B101" i="57"/>
  <c r="D101" i="57" s="1"/>
  <c r="AE138" i="57"/>
  <c r="Z138" i="57" s="1"/>
  <c r="B21" i="57"/>
  <c r="D21" i="57" s="1"/>
  <c r="E21" i="57" s="1"/>
  <c r="AE17" i="57"/>
  <c r="Z17" i="57" s="1"/>
  <c r="B97" i="57"/>
  <c r="D97" i="57" s="1"/>
  <c r="AE23" i="57"/>
  <c r="Z23" i="57" s="1"/>
  <c r="AE140" i="57"/>
  <c r="Z140" i="57" s="1"/>
  <c r="AE99" i="57"/>
  <c r="B56" i="57"/>
  <c r="D56" i="57" s="1"/>
  <c r="AE95" i="57"/>
  <c r="AE21" i="57"/>
  <c r="Z21" i="57" s="1"/>
  <c r="AE58" i="57"/>
  <c r="Z58" i="57" s="1"/>
  <c r="B23" i="57"/>
  <c r="D23" i="57" s="1"/>
  <c r="E23" i="57" s="1"/>
  <c r="AE97" i="57"/>
  <c r="B62" i="57"/>
  <c r="D62" i="57" s="1"/>
  <c r="B102" i="42"/>
  <c r="D102" i="42" s="1"/>
  <c r="E102" i="42" s="1"/>
  <c r="E111" i="42" s="1"/>
  <c r="B105" i="42"/>
  <c r="D105" i="42" s="1"/>
  <c r="E105" i="42" s="1"/>
  <c r="L105" i="42" s="1"/>
  <c r="O87" i="42"/>
  <c r="J87" i="42" s="1"/>
  <c r="O90" i="42"/>
  <c r="J90" i="42" s="1"/>
  <c r="O84" i="42"/>
  <c r="J84" i="42" s="1"/>
  <c r="B108" i="42"/>
  <c r="D108" i="42" s="1"/>
  <c r="E108" i="42" s="1"/>
  <c r="B67" i="42"/>
  <c r="D67" i="42" s="1"/>
  <c r="E67" i="42" s="1"/>
  <c r="L67" i="42" s="1"/>
  <c r="M66" i="42" s="1"/>
  <c r="M67" i="42" s="1"/>
  <c r="O49" i="42"/>
  <c r="J49" i="42" s="1"/>
  <c r="O52" i="42"/>
  <c r="J52" i="42" s="1"/>
  <c r="O46" i="42"/>
  <c r="J46" i="42" s="1"/>
  <c r="W123" i="57"/>
  <c r="X123" i="57" s="1"/>
  <c r="O42" i="44"/>
  <c r="O217" i="44"/>
  <c r="Q126" i="57"/>
  <c r="R126" i="57" s="1"/>
  <c r="U126" i="57"/>
  <c r="V126" i="57" s="1"/>
  <c r="W126" i="57"/>
  <c r="X126" i="57" s="1"/>
  <c r="AA126" i="57"/>
  <c r="W139" i="57"/>
  <c r="X139" i="57" s="1"/>
  <c r="AA139" i="57"/>
  <c r="Q139" i="57"/>
  <c r="R139" i="57" s="1"/>
  <c r="S139" i="57"/>
  <c r="T139" i="57" s="1"/>
  <c r="U139" i="57"/>
  <c r="V139" i="57" s="1"/>
  <c r="B124" i="50"/>
  <c r="D124" i="50" s="1"/>
  <c r="B106" i="50"/>
  <c r="D106" i="50" s="1"/>
  <c r="B162" i="44"/>
  <c r="E162" i="44" s="1"/>
  <c r="B88" i="50"/>
  <c r="D88" i="50" s="1"/>
  <c r="B116" i="44"/>
  <c r="E116" i="44" s="1"/>
  <c r="O79" i="50"/>
  <c r="J79" i="50" s="1"/>
  <c r="K79" i="50" s="1"/>
  <c r="L79" i="50" s="1"/>
  <c r="B24" i="44"/>
  <c r="E24" i="44" s="1"/>
  <c r="B142" i="50"/>
  <c r="D142" i="50" s="1"/>
  <c r="B205" i="44"/>
  <c r="E205" i="44" s="1"/>
  <c r="F205" i="44" s="1"/>
  <c r="N205" i="44" s="1"/>
  <c r="B225" i="44"/>
  <c r="E225" i="44" s="1"/>
  <c r="F225" i="44" s="1"/>
  <c r="B51" i="44"/>
  <c r="E51" i="44" s="1"/>
  <c r="O64" i="50"/>
  <c r="J64" i="50" s="1"/>
  <c r="B143" i="44"/>
  <c r="E143" i="44" s="1"/>
  <c r="B5" i="50"/>
  <c r="D5" i="50" s="1"/>
  <c r="O10" i="50"/>
  <c r="J10" i="50" s="1"/>
  <c r="B7" i="34"/>
  <c r="D7" i="34" s="1"/>
  <c r="E7" i="34" s="1"/>
  <c r="B139" i="34"/>
  <c r="D139" i="34" s="1"/>
  <c r="E139" i="34" s="1"/>
  <c r="B74" i="34"/>
  <c r="D74" i="34" s="1"/>
  <c r="E74" i="34" s="1"/>
  <c r="B5" i="34"/>
  <c r="D5" i="34" s="1"/>
  <c r="E5" i="34" s="1"/>
  <c r="B204" i="34"/>
  <c r="O170" i="44"/>
  <c r="O220" i="44"/>
  <c r="O183" i="50"/>
  <c r="J183" i="50" s="1"/>
  <c r="K183" i="50" s="1"/>
  <c r="B194" i="50"/>
  <c r="D194" i="50" s="1"/>
  <c r="O201" i="50"/>
  <c r="J201" i="50" s="1"/>
  <c r="K201" i="50" s="1"/>
  <c r="L201" i="50" s="1"/>
  <c r="M201" i="50" s="1"/>
  <c r="O227" i="44"/>
  <c r="W61" i="57"/>
  <c r="X61" i="57" s="1"/>
  <c r="Q61" i="57"/>
  <c r="R61" i="57" s="1"/>
  <c r="B71" i="44"/>
  <c r="E71" i="44" s="1"/>
  <c r="B89" i="50"/>
  <c r="D89" i="50" s="1"/>
  <c r="B25" i="44"/>
  <c r="E25" i="44" s="1"/>
  <c r="B151" i="44"/>
  <c r="E151" i="44" s="1"/>
  <c r="B13" i="50"/>
  <c r="D13" i="50" s="1"/>
  <c r="B59" i="44"/>
  <c r="E59" i="44" s="1"/>
  <c r="Q47" i="57"/>
  <c r="R47" i="57" s="1"/>
  <c r="AA47" i="57"/>
  <c r="W47" i="57"/>
  <c r="X47" i="57" s="1"/>
  <c r="O176" i="50"/>
  <c r="J176" i="50" s="1"/>
  <c r="K176" i="50" s="1"/>
  <c r="L176" i="50" s="1"/>
  <c r="M176" i="50" s="1"/>
  <c r="B183" i="50"/>
  <c r="D183" i="50" s="1"/>
  <c r="O158" i="50"/>
  <c r="J158" i="50" s="1"/>
  <c r="K158" i="50" s="1"/>
  <c r="L158" i="50" s="1"/>
  <c r="M158" i="50" s="1"/>
  <c r="AA232" i="34"/>
  <c r="V232" i="34" s="1"/>
  <c r="AA102" i="34"/>
  <c r="V102" i="34" s="1"/>
  <c r="B238" i="34"/>
  <c r="B35" i="34"/>
  <c r="D35" i="34" s="1"/>
  <c r="E35" i="34" s="1"/>
  <c r="B236" i="34"/>
  <c r="AA35" i="34"/>
  <c r="V35" i="34" s="1"/>
  <c r="AA100" i="34"/>
  <c r="V100" i="34" s="1"/>
  <c r="B126" i="57"/>
  <c r="B44" i="57"/>
  <c r="D44" i="57" s="1"/>
  <c r="AE44" i="57"/>
  <c r="Z44" i="57" s="1"/>
  <c r="B83" i="57"/>
  <c r="D83" i="57" s="1"/>
  <c r="B122" i="57"/>
  <c r="AE46" i="57"/>
  <c r="Z46" i="57" s="1"/>
  <c r="B124" i="57"/>
  <c r="AE42" i="57"/>
  <c r="Z42" i="57" s="1"/>
  <c r="B85" i="57"/>
  <c r="D85" i="57" s="1"/>
  <c r="B9" i="57"/>
  <c r="D9" i="57" s="1"/>
  <c r="E9" i="57" s="1"/>
  <c r="AE83" i="57"/>
  <c r="B120" i="57"/>
  <c r="S47" i="57"/>
  <c r="T47" i="57" s="1"/>
  <c r="O226" i="44"/>
  <c r="AA57" i="57"/>
  <c r="W57" i="57"/>
  <c r="X57" i="57" s="1"/>
  <c r="U57" i="57"/>
  <c r="V57" i="57" s="1"/>
  <c r="I25" i="45"/>
  <c r="O139" i="44"/>
  <c r="U124" i="57"/>
  <c r="V124" i="57" s="1"/>
  <c r="Q124" i="57"/>
  <c r="R124" i="57" s="1"/>
  <c r="L42" i="42"/>
  <c r="B154" i="44"/>
  <c r="E154" i="44" s="1"/>
  <c r="O102" i="50"/>
  <c r="J102" i="50" s="1"/>
  <c r="O84" i="50"/>
  <c r="J84" i="50" s="1"/>
  <c r="B108" i="44"/>
  <c r="E108" i="44" s="1"/>
  <c r="B62" i="44"/>
  <c r="E62" i="44" s="1"/>
  <c r="B46" i="50"/>
  <c r="D46" i="50" s="1"/>
  <c r="B64" i="50"/>
  <c r="D64" i="50" s="1"/>
  <c r="O23" i="50"/>
  <c r="J23" i="50" s="1"/>
  <c r="K23" i="50" s="1"/>
  <c r="L23" i="50" s="1"/>
  <c r="M23" i="50" s="1"/>
  <c r="AB100" i="57"/>
  <c r="U120" i="57"/>
  <c r="V120" i="57" s="1"/>
  <c r="Q120" i="57"/>
  <c r="R120" i="57" s="1"/>
  <c r="O122" i="50"/>
  <c r="J122" i="50" s="1"/>
  <c r="O104" i="50"/>
  <c r="J104" i="50" s="1"/>
  <c r="B146" i="44"/>
  <c r="E146" i="44" s="1"/>
  <c r="B62" i="50"/>
  <c r="D62" i="50" s="1"/>
  <c r="B26" i="50"/>
  <c r="D26" i="50" s="1"/>
  <c r="O22" i="50"/>
  <c r="J22" i="50" s="1"/>
  <c r="K22" i="50" s="1"/>
  <c r="O211" i="50"/>
  <c r="J211" i="50" s="1"/>
  <c r="K211" i="50" s="1"/>
  <c r="B216" i="50"/>
  <c r="D216" i="50" s="1"/>
  <c r="B198" i="50"/>
  <c r="D198" i="50" s="1"/>
  <c r="B247" i="34"/>
  <c r="AA249" i="34"/>
  <c r="V249" i="34" s="1"/>
  <c r="B186" i="34"/>
  <c r="D186" i="34" s="1"/>
  <c r="E186" i="34" s="1"/>
  <c r="AA186" i="34"/>
  <c r="AA113" i="34"/>
  <c r="V113" i="34" s="1"/>
  <c r="I20" i="45"/>
  <c r="I27" i="45" s="1"/>
  <c r="B84" i="50"/>
  <c r="D84" i="50" s="1"/>
  <c r="B138" i="50"/>
  <c r="D138" i="50" s="1"/>
  <c r="AA205" i="34"/>
  <c r="V205" i="34" s="1"/>
  <c r="B140" i="34"/>
  <c r="D140" i="34" s="1"/>
  <c r="E140" i="34" s="1"/>
  <c r="AA142" i="34"/>
  <c r="O138" i="44"/>
  <c r="B68" i="44"/>
  <c r="E68" i="44" s="1"/>
  <c r="B86" i="50"/>
  <c r="D86" i="50" s="1"/>
  <c r="O81" i="50"/>
  <c r="J81" i="50" s="1"/>
  <c r="K81" i="50" s="1"/>
  <c r="U135" i="57"/>
  <c r="V135" i="57" s="1"/>
  <c r="W135" i="57"/>
  <c r="X135" i="57" s="1"/>
  <c r="O137" i="44"/>
  <c r="O86" i="44"/>
  <c r="B118" i="44"/>
  <c r="E118" i="44" s="1"/>
  <c r="O137" i="50"/>
  <c r="J137" i="50" s="1"/>
  <c r="K137" i="50" s="1"/>
  <c r="O123" i="44"/>
  <c r="E108" i="50"/>
  <c r="L108" i="50" s="1"/>
  <c r="M108" i="50" s="1"/>
  <c r="B202" i="50"/>
  <c r="D202" i="50" s="1"/>
  <c r="B110" i="44"/>
  <c r="E110" i="44" s="1"/>
  <c r="B64" i="44"/>
  <c r="E64" i="44" s="1"/>
  <c r="O107" i="50"/>
  <c r="J107" i="50" s="1"/>
  <c r="K107" i="50" s="1"/>
  <c r="L107" i="50" s="1"/>
  <c r="M107" i="50" s="1"/>
  <c r="B149" i="44"/>
  <c r="E149" i="44" s="1"/>
  <c r="B57" i="44"/>
  <c r="E57" i="44" s="1"/>
  <c r="B103" i="44"/>
  <c r="E103" i="44" s="1"/>
  <c r="O63" i="50"/>
  <c r="J63" i="50" s="1"/>
  <c r="K63" i="50" s="1"/>
  <c r="B6" i="57"/>
  <c r="D6" i="57" s="1"/>
  <c r="E6" i="57" s="1"/>
  <c r="B45" i="57"/>
  <c r="D45" i="57" s="1"/>
  <c r="B47" i="57"/>
  <c r="D47" i="57" s="1"/>
  <c r="B43" i="57"/>
  <c r="D43" i="57" s="1"/>
  <c r="AE86" i="57"/>
  <c r="O136" i="44"/>
  <c r="B68" i="50"/>
  <c r="D68" i="50" s="1"/>
  <c r="B50" i="50"/>
  <c r="D50" i="50" s="1"/>
  <c r="O215" i="50"/>
  <c r="J215" i="50" s="1"/>
  <c r="K215" i="50" s="1"/>
  <c r="O179" i="50"/>
  <c r="J179" i="50" s="1"/>
  <c r="K179" i="50" s="1"/>
  <c r="O99" i="42"/>
  <c r="J99" i="42" s="1"/>
  <c r="B87" i="42"/>
  <c r="D87" i="42" s="1"/>
  <c r="E87" i="42" s="1"/>
  <c r="E93" i="42" s="1"/>
  <c r="O135" i="44"/>
  <c r="B164" i="50"/>
  <c r="D164" i="50" s="1"/>
  <c r="B182" i="50"/>
  <c r="D182" i="50" s="1"/>
  <c r="B218" i="50"/>
  <c r="D218" i="50" s="1"/>
  <c r="I21" i="45"/>
  <c r="O182" i="44"/>
  <c r="I22" i="45"/>
  <c r="O181" i="44"/>
  <c r="O48" i="44"/>
  <c r="O34" i="44"/>
  <c r="B156" i="41"/>
  <c r="W80" i="41"/>
  <c r="R80" i="41" s="1"/>
  <c r="S80" i="41" s="1"/>
  <c r="T80" i="41" s="1"/>
  <c r="U79" i="41" s="1"/>
  <c r="U80" i="41" s="1"/>
  <c r="I23" i="45"/>
  <c r="O47" i="44"/>
  <c r="O126" i="44"/>
  <c r="O81" i="44"/>
  <c r="O46" i="44"/>
  <c r="O33" i="44"/>
  <c r="O224" i="44"/>
  <c r="O93" i="44"/>
  <c r="O80" i="44"/>
  <c r="O45" i="44"/>
  <c r="O32" i="44"/>
  <c r="O140" i="44"/>
  <c r="O125" i="44"/>
  <c r="O92" i="44"/>
  <c r="O79" i="44"/>
  <c r="O31" i="44"/>
  <c r="O90" i="44"/>
  <c r="O215" i="44"/>
  <c r="O204" i="44"/>
  <c r="O89" i="44"/>
  <c r="O214" i="44"/>
  <c r="O203" i="44"/>
  <c r="O178" i="44"/>
  <c r="O88" i="44"/>
  <c r="O202" i="44"/>
  <c r="AB7" i="57" l="1"/>
  <c r="X247" i="34"/>
  <c r="K33" i="42"/>
  <c r="K32" i="42"/>
  <c r="L136" i="50"/>
  <c r="M136" i="50" s="1"/>
  <c r="X47" i="34"/>
  <c r="L126" i="50"/>
  <c r="M126" i="50" s="1"/>
  <c r="N27" i="44"/>
  <c r="O27" i="44" s="1"/>
  <c r="N157" i="44"/>
  <c r="O157" i="44" s="1"/>
  <c r="H25" i="34"/>
  <c r="H27" i="34" s="1"/>
  <c r="L21" i="42"/>
  <c r="I33" i="42"/>
  <c r="I32" i="42"/>
  <c r="I34" i="42" s="1"/>
  <c r="I35" i="42" s="1"/>
  <c r="L60" i="42"/>
  <c r="I72" i="42"/>
  <c r="I71" i="42"/>
  <c r="I73" i="42" s="1"/>
  <c r="I74" i="42" s="1"/>
  <c r="X76" i="34"/>
  <c r="O102" i="44"/>
  <c r="I14" i="42"/>
  <c r="I16" i="42" s="1"/>
  <c r="I17" i="42" s="1"/>
  <c r="N41" i="44"/>
  <c r="O41" i="44" s="1"/>
  <c r="E110" i="42"/>
  <c r="E112" i="42" s="1"/>
  <c r="N7" i="44"/>
  <c r="O7" i="44" s="1"/>
  <c r="O87" i="44"/>
  <c r="X85" i="34"/>
  <c r="X221" i="34"/>
  <c r="Y165" i="34"/>
  <c r="Y166" i="34" s="1"/>
  <c r="X174" i="34"/>
  <c r="X160" i="34"/>
  <c r="O150" i="44"/>
  <c r="L181" i="50"/>
  <c r="M181" i="50" s="1"/>
  <c r="O74" i="44"/>
  <c r="O156" i="44"/>
  <c r="O158" i="44"/>
  <c r="N54" i="44"/>
  <c r="O54" i="44" s="1"/>
  <c r="N60" i="44"/>
  <c r="O60" i="44" s="1"/>
  <c r="H106" i="34"/>
  <c r="H108" i="34" s="1"/>
  <c r="N141" i="44"/>
  <c r="O141" i="44" s="1"/>
  <c r="N67" i="44"/>
  <c r="O67" i="44" s="1"/>
  <c r="K71" i="42"/>
  <c r="K73" i="42" s="1"/>
  <c r="K74" i="42" s="1"/>
  <c r="O179" i="44"/>
  <c r="I26" i="45"/>
  <c r="O114" i="44"/>
  <c r="T96" i="41"/>
  <c r="X159" i="34"/>
  <c r="O161" i="44"/>
  <c r="O14" i="44"/>
  <c r="X21" i="34"/>
  <c r="L4" i="42"/>
  <c r="N101" i="44"/>
  <c r="O101" i="44" s="1"/>
  <c r="N3" i="44"/>
  <c r="N133" i="44"/>
  <c r="O133" i="44" s="1"/>
  <c r="N5" i="44"/>
  <c r="O5" i="44" s="1"/>
  <c r="O205" i="44"/>
  <c r="X51" i="34"/>
  <c r="L6" i="42"/>
  <c r="O98" i="44"/>
  <c r="O111" i="44"/>
  <c r="O11" i="44"/>
  <c r="N63" i="44"/>
  <c r="O63" i="44" s="1"/>
  <c r="E92" i="42"/>
  <c r="E94" i="42" s="1"/>
  <c r="N107" i="44"/>
  <c r="O107" i="44" s="1"/>
  <c r="E71" i="42"/>
  <c r="E73" i="42" s="1"/>
  <c r="E74" i="42" s="1"/>
  <c r="N119" i="44"/>
  <c r="O119" i="44" s="1"/>
  <c r="N65" i="44"/>
  <c r="O65" i="44" s="1"/>
  <c r="X173" i="34"/>
  <c r="X175" i="34" s="1"/>
  <c r="O9" i="44"/>
  <c r="X77" i="34"/>
  <c r="O70" i="44"/>
  <c r="X234" i="34"/>
  <c r="Y183" i="34"/>
  <c r="Y184" i="34" s="1"/>
  <c r="O73" i="44"/>
  <c r="O66" i="44"/>
  <c r="O106" i="44"/>
  <c r="N12" i="44"/>
  <c r="O12" i="44" s="1"/>
  <c r="N55" i="44"/>
  <c r="O55" i="44" s="1"/>
  <c r="H93" i="34"/>
  <c r="H94" i="34" s="1"/>
  <c r="N168" i="44"/>
  <c r="O168" i="44" s="1"/>
  <c r="N26" i="44"/>
  <c r="O26" i="44" s="1"/>
  <c r="N179" i="44"/>
  <c r="N105" i="44"/>
  <c r="O105" i="44" s="1"/>
  <c r="E72" i="42"/>
  <c r="H53" i="34"/>
  <c r="H55" i="34" s="1"/>
  <c r="N112" i="44"/>
  <c r="O112" i="44" s="1"/>
  <c r="N111" i="44"/>
  <c r="O17" i="44"/>
  <c r="O20" i="44"/>
  <c r="O19" i="44"/>
  <c r="O4" i="44"/>
  <c r="O163" i="44"/>
  <c r="T81" i="41"/>
  <c r="O56" i="44"/>
  <c r="O13" i="44"/>
  <c r="O8" i="44"/>
  <c r="O145" i="44"/>
  <c r="O160" i="44"/>
  <c r="N225" i="44"/>
  <c r="O225" i="44" s="1"/>
  <c r="N4" i="44"/>
  <c r="N29" i="44"/>
  <c r="O29" i="44" s="1"/>
  <c r="N160" i="44"/>
  <c r="N97" i="44"/>
  <c r="O97" i="44" s="1"/>
  <c r="X246" i="34"/>
  <c r="O164" i="44"/>
  <c r="X6" i="34"/>
  <c r="X206" i="34"/>
  <c r="X117" i="34"/>
  <c r="L3" i="42"/>
  <c r="K15" i="42"/>
  <c r="K14" i="42"/>
  <c r="K16" i="42" s="1"/>
  <c r="K17" i="42" s="1"/>
  <c r="O117" i="44"/>
  <c r="O121" i="44"/>
  <c r="O50" i="44"/>
  <c r="O104" i="44"/>
  <c r="O144" i="44"/>
  <c r="N53" i="44"/>
  <c r="O53" i="44" s="1"/>
  <c r="N158" i="44"/>
  <c r="N16" i="44"/>
  <c r="O16" i="44" s="1"/>
  <c r="N96" i="44"/>
  <c r="O96" i="44" s="1"/>
  <c r="N23" i="44"/>
  <c r="O23" i="44" s="1"/>
  <c r="N164" i="44"/>
  <c r="N95" i="44"/>
  <c r="O95" i="44" s="1"/>
  <c r="N22" i="44"/>
  <c r="O22" i="44" s="1"/>
  <c r="O159" i="44"/>
  <c r="O152" i="44"/>
  <c r="O10" i="44"/>
  <c r="O166" i="44"/>
  <c r="O153" i="44"/>
  <c r="O49" i="44"/>
  <c r="O115" i="44"/>
  <c r="O6" i="44"/>
  <c r="O21" i="44"/>
  <c r="O15" i="44"/>
  <c r="O155" i="44"/>
  <c r="O69" i="44"/>
  <c r="O113" i="44"/>
  <c r="O52" i="44"/>
  <c r="O61" i="44"/>
  <c r="N230" i="44"/>
  <c r="O122" i="44"/>
  <c r="O197" i="44"/>
  <c r="O99" i="44"/>
  <c r="M3" i="42"/>
  <c r="M4" i="42" s="1"/>
  <c r="M63" i="42"/>
  <c r="M64" i="42" s="1"/>
  <c r="X250" i="34"/>
  <c r="X73" i="34"/>
  <c r="T117" i="41"/>
  <c r="T118" i="41" s="1"/>
  <c r="T151" i="41"/>
  <c r="T152" i="41" s="1"/>
  <c r="H53" i="41"/>
  <c r="O167" i="44"/>
  <c r="Y218" i="34"/>
  <c r="Y219" i="34" s="1"/>
  <c r="O100" i="44"/>
  <c r="L101" i="50"/>
  <c r="M101" i="50" s="1"/>
  <c r="X37" i="34"/>
  <c r="O142" i="44"/>
  <c r="X253" i="34"/>
  <c r="Y252" i="34" s="1"/>
  <c r="Y253" i="34" s="1"/>
  <c r="M173" i="50"/>
  <c r="X33" i="34"/>
  <c r="L98" i="50"/>
  <c r="M98" i="50" s="1"/>
  <c r="L57" i="50"/>
  <c r="O109" i="44"/>
  <c r="X88" i="34"/>
  <c r="O165" i="44"/>
  <c r="L49" i="50"/>
  <c r="M49" i="50" s="1"/>
  <c r="M6" i="42"/>
  <c r="M7" i="42" s="1"/>
  <c r="L211" i="50"/>
  <c r="M211" i="50" s="1"/>
  <c r="AB137" i="57"/>
  <c r="M81" i="42"/>
  <c r="M82" i="42" s="1"/>
  <c r="X22" i="34"/>
  <c r="Y238" i="34"/>
  <c r="Y239" i="34" s="1"/>
  <c r="L81" i="50"/>
  <c r="M81" i="50" s="1"/>
  <c r="I28" i="45"/>
  <c r="X19" i="34"/>
  <c r="X46" i="34"/>
  <c r="X52" i="34"/>
  <c r="Y51" i="34" s="1"/>
  <c r="Y52" i="34" s="1"/>
  <c r="L163" i="50"/>
  <c r="M163" i="50" s="1"/>
  <c r="M12" i="42"/>
  <c r="M13" i="42" s="1"/>
  <c r="X115" i="34"/>
  <c r="O72" i="44"/>
  <c r="X10" i="34"/>
  <c r="Y9" i="34" s="1"/>
  <c r="Y10" i="34" s="1"/>
  <c r="U5" i="41"/>
  <c r="U6" i="41" s="1"/>
  <c r="L117" i="50"/>
  <c r="L30" i="42"/>
  <c r="M30" i="42" s="1"/>
  <c r="M31" i="42" s="1"/>
  <c r="L179" i="50"/>
  <c r="M179" i="50" s="1"/>
  <c r="AB124" i="57"/>
  <c r="X114" i="34"/>
  <c r="X34" i="34"/>
  <c r="X237" i="34"/>
  <c r="X48" i="34"/>
  <c r="L99" i="50"/>
  <c r="M99" i="50" s="1"/>
  <c r="Y21" i="34"/>
  <c r="Y22" i="34" s="1"/>
  <c r="X38" i="34"/>
  <c r="O120" i="44"/>
  <c r="AB135" i="57"/>
  <c r="O18" i="44"/>
  <c r="O75" i="44"/>
  <c r="L32" i="50"/>
  <c r="M32" i="50" s="1"/>
  <c r="O76" i="44"/>
  <c r="L200" i="50"/>
  <c r="M200" i="50" s="1"/>
  <c r="L197" i="50"/>
  <c r="M197" i="50" s="1"/>
  <c r="X220" i="34"/>
  <c r="Y220" i="34" s="1"/>
  <c r="Y221" i="34" s="1"/>
  <c r="L106" i="42"/>
  <c r="M105" i="42" s="1"/>
  <c r="M106" i="42" s="1"/>
  <c r="L22" i="50"/>
  <c r="M22" i="50" s="1"/>
  <c r="X208" i="34"/>
  <c r="L88" i="42"/>
  <c r="L108" i="42"/>
  <c r="M108" i="42" s="1"/>
  <c r="M109" i="42" s="1"/>
  <c r="AC7" i="57"/>
  <c r="AC8" i="57" s="1"/>
  <c r="X31" i="34"/>
  <c r="Y31" i="34" s="1"/>
  <c r="Y32" i="34" s="1"/>
  <c r="X86" i="34"/>
  <c r="AB139" i="57"/>
  <c r="X49" i="34"/>
  <c r="Y49" i="34" s="1"/>
  <c r="Y50" i="34" s="1"/>
  <c r="X236" i="34"/>
  <c r="Y236" i="34" s="1"/>
  <c r="Y237" i="34" s="1"/>
  <c r="X210" i="34"/>
  <c r="X118" i="34"/>
  <c r="L40" i="50"/>
  <c r="M40" i="50" s="1"/>
  <c r="AB141" i="57"/>
  <c r="L140" i="50"/>
  <c r="M140" i="50" s="1"/>
  <c r="L103" i="50"/>
  <c r="M103" i="50" s="1"/>
  <c r="AB59" i="57"/>
  <c r="L215" i="50"/>
  <c r="M215" i="50" s="1"/>
  <c r="M24" i="42"/>
  <c r="M25" i="42" s="1"/>
  <c r="AB49" i="57"/>
  <c r="X112" i="34"/>
  <c r="L102" i="42"/>
  <c r="M102" i="42" s="1"/>
  <c r="M103" i="42" s="1"/>
  <c r="AB63" i="57"/>
  <c r="AB48" i="57"/>
  <c r="X101" i="34"/>
  <c r="X72" i="34"/>
  <c r="Y72" i="34" s="1"/>
  <c r="Y73" i="34" s="1"/>
  <c r="X91" i="34"/>
  <c r="Y90" i="34" s="1"/>
  <c r="Y91" i="34" s="1"/>
  <c r="AB61" i="57"/>
  <c r="L125" i="50"/>
  <c r="M125" i="50" s="1"/>
  <c r="X45" i="34"/>
  <c r="X161" i="34"/>
  <c r="H116" i="41"/>
  <c r="H115" i="41"/>
  <c r="H117" i="41" s="1"/>
  <c r="AB57" i="57"/>
  <c r="AB3" i="57"/>
  <c r="X225" i="34"/>
  <c r="T82" i="41"/>
  <c r="T83" i="41" s="1"/>
  <c r="T84" i="41" s="1"/>
  <c r="X104" i="34"/>
  <c r="Y206" i="34"/>
  <c r="Y207" i="34" s="1"/>
  <c r="X204" i="34"/>
  <c r="L174" i="50"/>
  <c r="M174" i="50" s="1"/>
  <c r="AB5" i="57"/>
  <c r="L28" i="50"/>
  <c r="M28" i="50" s="1"/>
  <c r="X8" i="34"/>
  <c r="AB4" i="57"/>
  <c r="X20" i="34"/>
  <c r="X251" i="34"/>
  <c r="T161" i="41"/>
  <c r="T162" i="41" s="1"/>
  <c r="X209" i="34"/>
  <c r="X211" i="34"/>
  <c r="M191" i="50"/>
  <c r="X89" i="34"/>
  <c r="Y88" i="34" s="1"/>
  <c r="Y89" i="34" s="1"/>
  <c r="X18" i="34"/>
  <c r="L166" i="50"/>
  <c r="M166" i="50" s="1"/>
  <c r="L70" i="42"/>
  <c r="M69" i="42" s="1"/>
  <c r="M70" i="42" s="1"/>
  <c r="X75" i="34"/>
  <c r="X224" i="34"/>
  <c r="O30" i="44"/>
  <c r="U35" i="41"/>
  <c r="U36" i="41" s="1"/>
  <c r="X17" i="34"/>
  <c r="M3" i="50"/>
  <c r="Y246" i="34"/>
  <c r="Y247" i="34" s="1"/>
  <c r="Y118" i="34"/>
  <c r="Y119" i="34" s="1"/>
  <c r="M21" i="50"/>
  <c r="F64" i="50"/>
  <c r="G64" i="50" s="1"/>
  <c r="E64" i="50"/>
  <c r="L137" i="50"/>
  <c r="M137" i="50" s="1"/>
  <c r="G25" i="44"/>
  <c r="H25" i="44" s="1"/>
  <c r="F25" i="44"/>
  <c r="N25" i="44" s="1"/>
  <c r="M155" i="50"/>
  <c r="H37" i="41"/>
  <c r="H38" i="41"/>
  <c r="E89" i="50"/>
  <c r="F89" i="50"/>
  <c r="G89" i="50" s="1"/>
  <c r="O43" i="57"/>
  <c r="P43" i="57" s="1"/>
  <c r="E43" i="57"/>
  <c r="W35" i="34"/>
  <c r="S35" i="34"/>
  <c r="T35" i="34" s="1"/>
  <c r="Q35" i="34"/>
  <c r="R35" i="34" s="1"/>
  <c r="F51" i="44"/>
  <c r="N51" i="44" s="1"/>
  <c r="G51" i="44"/>
  <c r="H51" i="44" s="1"/>
  <c r="Q62" i="57"/>
  <c r="R62" i="57" s="1"/>
  <c r="S62" i="57"/>
  <c r="T62" i="57" s="1"/>
  <c r="U62" i="57"/>
  <c r="V62" i="57" s="1"/>
  <c r="W62" i="57"/>
  <c r="X62" i="57" s="1"/>
  <c r="AA62" i="57"/>
  <c r="AB121" i="57"/>
  <c r="H186" i="34"/>
  <c r="X186" i="34"/>
  <c r="Y185" i="34" s="1"/>
  <c r="Y186" i="34" s="1"/>
  <c r="E62" i="57"/>
  <c r="O62" i="57"/>
  <c r="P62" i="57" s="1"/>
  <c r="AA19" i="57"/>
  <c r="U19" i="57"/>
  <c r="V19" i="57" s="1"/>
  <c r="W19" i="57"/>
  <c r="X19" i="57" s="1"/>
  <c r="M21" i="42"/>
  <c r="M22" i="42" s="1"/>
  <c r="AB6" i="57"/>
  <c r="H6" i="57"/>
  <c r="H12" i="57" s="1"/>
  <c r="E86" i="50"/>
  <c r="F86" i="50"/>
  <c r="G86" i="50" s="1"/>
  <c r="G154" i="44"/>
  <c r="H154" i="44" s="1"/>
  <c r="F154" i="44"/>
  <c r="N154" i="44" s="1"/>
  <c r="H35" i="34"/>
  <c r="O95" i="57"/>
  <c r="P95" i="57" s="1"/>
  <c r="E95" i="57"/>
  <c r="L217" i="50"/>
  <c r="M217" i="50" s="1"/>
  <c r="L199" i="50"/>
  <c r="M199" i="50" s="1"/>
  <c r="L8" i="50"/>
  <c r="M8" i="50" s="1"/>
  <c r="F62" i="44"/>
  <c r="G62" i="44"/>
  <c r="H62" i="44" s="1"/>
  <c r="H102" i="50"/>
  <c r="I102" i="50" s="1"/>
  <c r="K102" i="50"/>
  <c r="E142" i="50"/>
  <c r="F142" i="50"/>
  <c r="G142" i="50" s="1"/>
  <c r="AB126" i="57"/>
  <c r="H23" i="57"/>
  <c r="Y181" i="34"/>
  <c r="Y182" i="34" s="1"/>
  <c r="F108" i="44"/>
  <c r="N108" i="44" s="1"/>
  <c r="G108" i="44"/>
  <c r="H108" i="44" s="1"/>
  <c r="F103" i="44"/>
  <c r="N103" i="44" s="1"/>
  <c r="G103" i="44"/>
  <c r="H103" i="44" s="1"/>
  <c r="O102" i="34"/>
  <c r="P102" i="34" s="1"/>
  <c r="Q102" i="34"/>
  <c r="R102" i="34" s="1"/>
  <c r="S102" i="34"/>
  <c r="T102" i="34" s="1"/>
  <c r="W102" i="34"/>
  <c r="F24" i="44"/>
  <c r="N24" i="44" s="1"/>
  <c r="G24" i="44"/>
  <c r="H24" i="44" s="1"/>
  <c r="AA58" i="57"/>
  <c r="U58" i="57"/>
  <c r="V58" i="57" s="1"/>
  <c r="W58" i="57"/>
  <c r="X58" i="57" s="1"/>
  <c r="Q58" i="57"/>
  <c r="R58" i="57" s="1"/>
  <c r="S58" i="57"/>
  <c r="T58" i="57" s="1"/>
  <c r="E178" i="50"/>
  <c r="F178" i="50"/>
  <c r="G178" i="50" s="1"/>
  <c r="L4" i="50"/>
  <c r="M4" i="50" s="1"/>
  <c r="AB125" i="57"/>
  <c r="L63" i="50"/>
  <c r="M63" i="50" s="1"/>
  <c r="AB127" i="57"/>
  <c r="M209" i="50"/>
  <c r="F151" i="44"/>
  <c r="N151" i="44" s="1"/>
  <c r="G151" i="44"/>
  <c r="H151" i="44" s="1"/>
  <c r="E194" i="50"/>
  <c r="F194" i="50"/>
  <c r="G194" i="50" s="1"/>
  <c r="M79" i="50"/>
  <c r="AA21" i="57"/>
  <c r="U21" i="57"/>
  <c r="V21" i="57" s="1"/>
  <c r="W21" i="57"/>
  <c r="X21" i="57" s="1"/>
  <c r="F196" i="50"/>
  <c r="G196" i="50" s="1"/>
  <c r="E196" i="50"/>
  <c r="AB123" i="57"/>
  <c r="Y84" i="34"/>
  <c r="Y85" i="34" s="1"/>
  <c r="L143" i="50"/>
  <c r="M143" i="50" s="1"/>
  <c r="X223" i="34"/>
  <c r="H87" i="42"/>
  <c r="I87" i="42" s="1"/>
  <c r="K87" i="42"/>
  <c r="F164" i="50"/>
  <c r="G164" i="50" s="1"/>
  <c r="E164" i="50"/>
  <c r="W249" i="34"/>
  <c r="O249" i="34"/>
  <c r="P249" i="34" s="1"/>
  <c r="Q249" i="34"/>
  <c r="R249" i="34" s="1"/>
  <c r="S249" i="34"/>
  <c r="T249" i="34" s="1"/>
  <c r="F149" i="44"/>
  <c r="G149" i="44"/>
  <c r="H149" i="44" s="1"/>
  <c r="F116" i="44"/>
  <c r="G116" i="44"/>
  <c r="H116" i="44" s="1"/>
  <c r="H46" i="57"/>
  <c r="T171" i="41"/>
  <c r="T172" i="41" s="1"/>
  <c r="K90" i="42"/>
  <c r="H90" i="42"/>
  <c r="I90" i="42" s="1"/>
  <c r="T97" i="41"/>
  <c r="T98" i="41" s="1"/>
  <c r="O100" i="34"/>
  <c r="P100" i="34" s="1"/>
  <c r="Q100" i="34"/>
  <c r="R100" i="34" s="1"/>
  <c r="W100" i="34"/>
  <c r="S100" i="34"/>
  <c r="T100" i="34" s="1"/>
  <c r="G57" i="44"/>
  <c r="H57" i="44" s="1"/>
  <c r="F57" i="44"/>
  <c r="N57" i="44" s="1"/>
  <c r="E26" i="50"/>
  <c r="F26" i="50"/>
  <c r="G26" i="50" s="1"/>
  <c r="E183" i="50"/>
  <c r="F183" i="50"/>
  <c r="G183" i="50" s="1"/>
  <c r="E88" i="50"/>
  <c r="F88" i="50"/>
  <c r="G88" i="50" s="1"/>
  <c r="E56" i="57"/>
  <c r="O56" i="57"/>
  <c r="P56" i="57" s="1"/>
  <c r="X235" i="34"/>
  <c r="Y234" i="34" s="1"/>
  <c r="Y235" i="34" s="1"/>
  <c r="L135" i="50"/>
  <c r="K10" i="50"/>
  <c r="H10" i="50"/>
  <c r="I10" i="50" s="1"/>
  <c r="F143" i="44"/>
  <c r="G143" i="44"/>
  <c r="H143" i="44" s="1"/>
  <c r="F198" i="50"/>
  <c r="G198" i="50" s="1"/>
  <c r="E198" i="50"/>
  <c r="L198" i="50" s="1"/>
  <c r="M198" i="50" s="1"/>
  <c r="M42" i="42"/>
  <c r="M43" i="42" s="1"/>
  <c r="S232" i="34"/>
  <c r="T232" i="34" s="1"/>
  <c r="Q232" i="34"/>
  <c r="R232" i="34" s="1"/>
  <c r="W232" i="34"/>
  <c r="O232" i="34"/>
  <c r="P232" i="34" s="1"/>
  <c r="F162" i="44"/>
  <c r="N162" i="44" s="1"/>
  <c r="G162" i="44"/>
  <c r="H162" i="44" s="1"/>
  <c r="F214" i="50"/>
  <c r="G214" i="50" s="1"/>
  <c r="E214" i="50"/>
  <c r="H27" i="41"/>
  <c r="H28" i="41"/>
  <c r="H81" i="41"/>
  <c r="H82" i="41"/>
  <c r="X222" i="34"/>
  <c r="H105" i="41"/>
  <c r="H106" i="41"/>
  <c r="H18" i="41"/>
  <c r="H17" i="41"/>
  <c r="M60" i="42"/>
  <c r="M61" i="42" s="1"/>
  <c r="U103" i="41"/>
  <c r="U104" i="41" s="1"/>
  <c r="Y76" i="34"/>
  <c r="Y77" i="34" s="1"/>
  <c r="W44" i="57"/>
  <c r="X44" i="57" s="1"/>
  <c r="AA44" i="57"/>
  <c r="S44" i="57"/>
  <c r="T44" i="57" s="1"/>
  <c r="U44" i="57"/>
  <c r="V44" i="57" s="1"/>
  <c r="Q44" i="57"/>
  <c r="R44" i="57" s="1"/>
  <c r="F182" i="50"/>
  <c r="G182" i="50" s="1"/>
  <c r="E182" i="50"/>
  <c r="U33" i="41"/>
  <c r="U34" i="41" s="1"/>
  <c r="T37" i="41"/>
  <c r="T39" i="41" s="1"/>
  <c r="T40" i="41" s="1"/>
  <c r="T38" i="41"/>
  <c r="H17" i="57"/>
  <c r="L157" i="50"/>
  <c r="M157" i="50" s="1"/>
  <c r="X105" i="34"/>
  <c r="G110" i="44"/>
  <c r="H110" i="44" s="1"/>
  <c r="F110" i="44"/>
  <c r="G146" i="44"/>
  <c r="H146" i="44" s="1"/>
  <c r="F146" i="44"/>
  <c r="N146" i="44" s="1"/>
  <c r="AB9" i="57"/>
  <c r="AC9" i="57" s="1"/>
  <c r="AC10" i="57" s="1"/>
  <c r="H9" i="57"/>
  <c r="E106" i="50"/>
  <c r="F106" i="50"/>
  <c r="G106" i="50" s="1"/>
  <c r="U140" i="57"/>
  <c r="V140" i="57" s="1"/>
  <c r="W140" i="57"/>
  <c r="X140" i="57" s="1"/>
  <c r="Q140" i="57"/>
  <c r="R140" i="57" s="1"/>
  <c r="S140" i="57"/>
  <c r="T140" i="57" s="1"/>
  <c r="AA140" i="57"/>
  <c r="E160" i="50"/>
  <c r="F160" i="50"/>
  <c r="G160" i="50" s="1"/>
  <c r="T141" i="41"/>
  <c r="T142" i="41" s="1"/>
  <c r="L156" i="50"/>
  <c r="M156" i="50" s="1"/>
  <c r="U23" i="41"/>
  <c r="U24" i="41" s="1"/>
  <c r="T27" i="41"/>
  <c r="T28" i="41"/>
  <c r="L27" i="50"/>
  <c r="M27" i="50" s="1"/>
  <c r="H187" i="34"/>
  <c r="H188" i="34"/>
  <c r="AB134" i="57"/>
  <c r="T105" i="41"/>
  <c r="U101" i="41"/>
  <c r="U102" i="41" s="1"/>
  <c r="T106" i="41"/>
  <c r="U13" i="41"/>
  <c r="U14" i="41" s="1"/>
  <c r="T17" i="41"/>
  <c r="T18" i="41"/>
  <c r="E84" i="50"/>
  <c r="F84" i="50"/>
  <c r="G84" i="50" s="1"/>
  <c r="E44" i="57"/>
  <c r="O44" i="57"/>
  <c r="P44" i="57" s="1"/>
  <c r="S113" i="34"/>
  <c r="T113" i="34" s="1"/>
  <c r="O113" i="34"/>
  <c r="P113" i="34" s="1"/>
  <c r="W113" i="34"/>
  <c r="Q113" i="34"/>
  <c r="R113" i="34" s="1"/>
  <c r="Y98" i="34"/>
  <c r="Y99" i="34" s="1"/>
  <c r="O45" i="57"/>
  <c r="P45" i="57" s="1"/>
  <c r="E45" i="57"/>
  <c r="E62" i="50"/>
  <c r="F62" i="50"/>
  <c r="G62" i="50" s="1"/>
  <c r="F202" i="50"/>
  <c r="G202" i="50" s="1"/>
  <c r="E202" i="50"/>
  <c r="H104" i="50"/>
  <c r="I104" i="50" s="1"/>
  <c r="K104" i="50"/>
  <c r="E85" i="57"/>
  <c r="O85" i="57"/>
  <c r="P85" i="57" s="1"/>
  <c r="E124" i="50"/>
  <c r="F124" i="50"/>
  <c r="G124" i="50" s="1"/>
  <c r="AA23" i="57"/>
  <c r="W23" i="57"/>
  <c r="X23" i="57" s="1"/>
  <c r="U23" i="57"/>
  <c r="V23" i="57" s="1"/>
  <c r="X233" i="34"/>
  <c r="X4" i="34"/>
  <c r="Y179" i="34"/>
  <c r="Y180" i="34" s="1"/>
  <c r="X187" i="34"/>
  <c r="X188" i="34"/>
  <c r="H62" i="41"/>
  <c r="H61" i="41"/>
  <c r="X87" i="34"/>
  <c r="Y86" i="34" s="1"/>
  <c r="Y87" i="34" s="1"/>
  <c r="U93" i="41"/>
  <c r="U94" i="41" s="1"/>
  <c r="G118" i="44"/>
  <c r="H118" i="44" s="1"/>
  <c r="F118" i="44"/>
  <c r="N118" i="44" s="1"/>
  <c r="F12" i="50"/>
  <c r="G12" i="50" s="1"/>
  <c r="E12" i="50"/>
  <c r="H173" i="34"/>
  <c r="H174" i="34"/>
  <c r="S56" i="57"/>
  <c r="T56" i="57" s="1"/>
  <c r="Q56" i="57"/>
  <c r="R56" i="57" s="1"/>
  <c r="U56" i="57"/>
  <c r="V56" i="57" s="1"/>
  <c r="W56" i="57"/>
  <c r="X56" i="57" s="1"/>
  <c r="AA56" i="57"/>
  <c r="H84" i="50"/>
  <c r="I84" i="50" s="1"/>
  <c r="K84" i="50"/>
  <c r="F68" i="44"/>
  <c r="N68" i="44" s="1"/>
  <c r="G68" i="44"/>
  <c r="H68" i="44" s="1"/>
  <c r="K99" i="42"/>
  <c r="H99" i="42"/>
  <c r="I99" i="42" s="1"/>
  <c r="G64" i="44"/>
  <c r="H64" i="44" s="1"/>
  <c r="F64" i="44"/>
  <c r="N64" i="44" s="1"/>
  <c r="F50" i="50"/>
  <c r="G50" i="50" s="1"/>
  <c r="E50" i="50"/>
  <c r="H122" i="50"/>
  <c r="I122" i="50" s="1"/>
  <c r="K122" i="50"/>
  <c r="S42" i="57"/>
  <c r="T42" i="57" s="1"/>
  <c r="U42" i="57"/>
  <c r="V42" i="57" s="1"/>
  <c r="W42" i="57"/>
  <c r="X42" i="57" s="1"/>
  <c r="AA42" i="57"/>
  <c r="Q42" i="57"/>
  <c r="R42" i="57" s="1"/>
  <c r="H46" i="42"/>
  <c r="I46" i="42" s="1"/>
  <c r="I53" i="42" s="1"/>
  <c r="K46" i="42"/>
  <c r="K54" i="42" s="1"/>
  <c r="O97" i="57"/>
  <c r="P97" i="57" s="1"/>
  <c r="E97" i="57"/>
  <c r="M57" i="50"/>
  <c r="AB122" i="57"/>
  <c r="AC122" i="57" s="1"/>
  <c r="AC123" i="57" s="1"/>
  <c r="U57" i="41"/>
  <c r="U58" i="41" s="1"/>
  <c r="T61" i="41"/>
  <c r="T62" i="41"/>
  <c r="H120" i="34"/>
  <c r="H121" i="34"/>
  <c r="E46" i="50"/>
  <c r="F46" i="50"/>
  <c r="G46" i="50" s="1"/>
  <c r="E5" i="50"/>
  <c r="F5" i="50"/>
  <c r="G5" i="50" s="1"/>
  <c r="S136" i="57"/>
  <c r="T136" i="57" s="1"/>
  <c r="U136" i="57"/>
  <c r="V136" i="57" s="1"/>
  <c r="Q136" i="57"/>
  <c r="R136" i="57" s="1"/>
  <c r="W136" i="57"/>
  <c r="X136" i="57" s="1"/>
  <c r="AA136" i="57"/>
  <c r="E47" i="57"/>
  <c r="O47" i="57"/>
  <c r="P47" i="57" s="1"/>
  <c r="E216" i="50"/>
  <c r="F216" i="50"/>
  <c r="G216" i="50" s="1"/>
  <c r="E68" i="50"/>
  <c r="F68" i="50"/>
  <c r="G68" i="50" s="1"/>
  <c r="AB120" i="57"/>
  <c r="H5" i="34"/>
  <c r="X5" i="34"/>
  <c r="Y5" i="34" s="1"/>
  <c r="Y6" i="34" s="1"/>
  <c r="K52" i="42"/>
  <c r="H52" i="42"/>
  <c r="I52" i="42" s="1"/>
  <c r="L52" i="42" s="1"/>
  <c r="M51" i="42" s="1"/>
  <c r="M52" i="42" s="1"/>
  <c r="U17" i="57"/>
  <c r="V17" i="57" s="1"/>
  <c r="W17" i="57"/>
  <c r="X17" i="57" s="1"/>
  <c r="AA17" i="57"/>
  <c r="F66" i="50"/>
  <c r="G66" i="50" s="1"/>
  <c r="E66" i="50"/>
  <c r="U47" i="41"/>
  <c r="U48" i="41" s="1"/>
  <c r="T51" i="41"/>
  <c r="T52" i="41"/>
  <c r="U49" i="41"/>
  <c r="U50" i="41" s="1"/>
  <c r="H160" i="34"/>
  <c r="H159" i="34"/>
  <c r="H161" i="34" s="1"/>
  <c r="U59" i="41"/>
  <c r="U60" i="41" s="1"/>
  <c r="X23" i="34"/>
  <c r="Y23" i="34" s="1"/>
  <c r="Y24" i="34" s="1"/>
  <c r="AB60" i="57"/>
  <c r="H60" i="57"/>
  <c r="K84" i="42"/>
  <c r="H84" i="42"/>
  <c r="I84" i="42" s="1"/>
  <c r="I92" i="42" s="1"/>
  <c r="G71" i="44"/>
  <c r="H71" i="44" s="1"/>
  <c r="F71" i="44"/>
  <c r="N71" i="44" s="1"/>
  <c r="X140" i="34"/>
  <c r="H140" i="34"/>
  <c r="Q46" i="57"/>
  <c r="R46" i="57" s="1"/>
  <c r="S46" i="57"/>
  <c r="T46" i="57" s="1"/>
  <c r="U46" i="57"/>
  <c r="V46" i="57" s="1"/>
  <c r="W46" i="57"/>
  <c r="X46" i="57" s="1"/>
  <c r="AA46" i="57"/>
  <c r="H74" i="34"/>
  <c r="X74" i="34"/>
  <c r="K49" i="42"/>
  <c r="H49" i="42"/>
  <c r="I49" i="42" s="1"/>
  <c r="H21" i="57"/>
  <c r="AB21" i="57"/>
  <c r="AC21" i="57" s="1"/>
  <c r="AC22" i="57" s="1"/>
  <c r="G58" i="44"/>
  <c r="H58" i="44" s="1"/>
  <c r="F58" i="44"/>
  <c r="X3" i="34"/>
  <c r="O147" i="44"/>
  <c r="H95" i="41"/>
  <c r="H96" i="41"/>
  <c r="I43" i="45"/>
  <c r="E218" i="50"/>
  <c r="F218" i="50"/>
  <c r="G218" i="50" s="1"/>
  <c r="K64" i="50"/>
  <c r="H64" i="50"/>
  <c r="I64" i="50" s="1"/>
  <c r="W205" i="34"/>
  <c r="S205" i="34"/>
  <c r="T205" i="34" s="1"/>
  <c r="Q205" i="34"/>
  <c r="R205" i="34" s="1"/>
  <c r="O205" i="34"/>
  <c r="P205" i="34" s="1"/>
  <c r="F59" i="44"/>
  <c r="N59" i="44" s="1"/>
  <c r="G59" i="44"/>
  <c r="H59" i="44" s="1"/>
  <c r="H139" i="34"/>
  <c r="H145" i="34" s="1"/>
  <c r="X139" i="34"/>
  <c r="Q138" i="57"/>
  <c r="R138" i="57" s="1"/>
  <c r="S138" i="57"/>
  <c r="T138" i="57" s="1"/>
  <c r="AA138" i="57"/>
  <c r="U138" i="57"/>
  <c r="V138" i="57" s="1"/>
  <c r="W138" i="57"/>
  <c r="X138" i="57" s="1"/>
  <c r="E48" i="50"/>
  <c r="F48" i="50"/>
  <c r="G48" i="50" s="1"/>
  <c r="AC99" i="57"/>
  <c r="AC100" i="57" s="1"/>
  <c r="Y116" i="34"/>
  <c r="Y117" i="34" s="1"/>
  <c r="H8" i="41"/>
  <c r="H7" i="41"/>
  <c r="X71" i="34"/>
  <c r="Y70" i="34" s="1"/>
  <c r="Y71" i="34" s="1"/>
  <c r="H71" i="41"/>
  <c r="H72" i="41"/>
  <c r="H126" i="41"/>
  <c r="H125" i="41"/>
  <c r="E138" i="50"/>
  <c r="F138" i="50"/>
  <c r="G138" i="50" s="1"/>
  <c r="O83" i="57"/>
  <c r="P83" i="57" s="1"/>
  <c r="E83" i="57"/>
  <c r="E13" i="50"/>
  <c r="F13" i="50"/>
  <c r="G13" i="50" s="1"/>
  <c r="H7" i="34"/>
  <c r="X7" i="34"/>
  <c r="O101" i="57"/>
  <c r="P101" i="57" s="1"/>
  <c r="E101" i="57"/>
  <c r="L39" i="50"/>
  <c r="AB87" i="57"/>
  <c r="AC87" i="57" s="1"/>
  <c r="AC88" i="57" s="1"/>
  <c r="H87" i="57"/>
  <c r="T7" i="41"/>
  <c r="T8" i="41"/>
  <c r="U3" i="41"/>
  <c r="U4" i="41" s="1"/>
  <c r="U67" i="41"/>
  <c r="U68" i="41" s="1"/>
  <c r="T71" i="41"/>
  <c r="T72" i="41"/>
  <c r="M97" i="50"/>
  <c r="U121" i="41"/>
  <c r="U122" i="41" s="1"/>
  <c r="T125" i="41"/>
  <c r="T126" i="41"/>
  <c r="X92" i="34" l="1"/>
  <c r="H40" i="34"/>
  <c r="H39" i="34"/>
  <c r="H41" i="34" s="1"/>
  <c r="L185" i="50"/>
  <c r="H11" i="57"/>
  <c r="H13" i="57" s="1"/>
  <c r="K34" i="42"/>
  <c r="K35" i="42" s="1"/>
  <c r="X78" i="34"/>
  <c r="AB12" i="57"/>
  <c r="I54" i="42"/>
  <c r="I55" i="42" s="1"/>
  <c r="I56" i="42" s="1"/>
  <c r="H147" i="34"/>
  <c r="H11" i="34"/>
  <c r="H12" i="34"/>
  <c r="H13" i="34" s="1"/>
  <c r="L46" i="50"/>
  <c r="M46" i="50" s="1"/>
  <c r="N143" i="44"/>
  <c r="X93" i="34"/>
  <c r="L178" i="50"/>
  <c r="M178" i="50" s="1"/>
  <c r="N62" i="44"/>
  <c r="X79" i="34"/>
  <c r="M117" i="50"/>
  <c r="H78" i="34"/>
  <c r="H79" i="34"/>
  <c r="N58" i="44"/>
  <c r="N188" i="44" s="1"/>
  <c r="I111" i="42"/>
  <c r="I110" i="42"/>
  <c r="L99" i="42"/>
  <c r="N110" i="44"/>
  <c r="H83" i="41"/>
  <c r="N116" i="44"/>
  <c r="Y208" i="34"/>
  <c r="Y209" i="34" s="1"/>
  <c r="Y47" i="34"/>
  <c r="Y48" i="34" s="1"/>
  <c r="Y19" i="34"/>
  <c r="Y20" i="34" s="1"/>
  <c r="Y33" i="34"/>
  <c r="Y34" i="34" s="1"/>
  <c r="L15" i="42"/>
  <c r="L14" i="42"/>
  <c r="O3" i="44"/>
  <c r="L72" i="42"/>
  <c r="L71" i="42"/>
  <c r="I93" i="42"/>
  <c r="I94" i="42" s="1"/>
  <c r="K111" i="42"/>
  <c r="K110" i="42"/>
  <c r="Y250" i="34"/>
  <c r="Y251" i="34" s="1"/>
  <c r="X226" i="34"/>
  <c r="K92" i="42"/>
  <c r="K93" i="42"/>
  <c r="H19" i="41"/>
  <c r="M135" i="50"/>
  <c r="N149" i="44"/>
  <c r="H146" i="34"/>
  <c r="Y139" i="34"/>
  <c r="Y140" i="34" s="1"/>
  <c r="X145" i="34"/>
  <c r="L202" i="50"/>
  <c r="M202" i="50" s="1"/>
  <c r="X54" i="34"/>
  <c r="X227" i="34"/>
  <c r="K53" i="42"/>
  <c r="K55" i="42" s="1"/>
  <c r="K56" i="42" s="1"/>
  <c r="L33" i="42"/>
  <c r="L32" i="42"/>
  <c r="L34" i="42" s="1"/>
  <c r="L35" i="42" s="1"/>
  <c r="N229" i="44"/>
  <c r="N231" i="44" s="1"/>
  <c r="X120" i="34"/>
  <c r="Y37" i="34"/>
  <c r="Y38" i="34" s="1"/>
  <c r="X146" i="34"/>
  <c r="X195" i="34" s="1"/>
  <c r="O64" i="44"/>
  <c r="O154" i="44"/>
  <c r="O58" i="44"/>
  <c r="O118" i="44"/>
  <c r="AC48" i="57"/>
  <c r="AC49" i="57" s="1"/>
  <c r="AC124" i="57"/>
  <c r="AC125" i="57" s="1"/>
  <c r="AC5" i="57"/>
  <c r="AC6" i="57" s="1"/>
  <c r="H9" i="41"/>
  <c r="AB23" i="57"/>
  <c r="AC23" i="57" s="1"/>
  <c r="AC24" i="57" s="1"/>
  <c r="L196" i="50"/>
  <c r="M196" i="50" s="1"/>
  <c r="AC60" i="57"/>
  <c r="AC61" i="57" s="1"/>
  <c r="Y114" i="34"/>
  <c r="Y115" i="34" s="1"/>
  <c r="X53" i="34"/>
  <c r="X55" i="34" s="1"/>
  <c r="L102" i="50"/>
  <c r="Y45" i="34"/>
  <c r="Y46" i="34" s="1"/>
  <c r="Y224" i="34"/>
  <c r="Y225" i="34" s="1"/>
  <c r="Y7" i="34"/>
  <c r="Y8" i="34" s="1"/>
  <c r="O71" i="44"/>
  <c r="X39" i="34"/>
  <c r="L84" i="42"/>
  <c r="X40" i="34"/>
  <c r="L50" i="50"/>
  <c r="M50" i="50" s="1"/>
  <c r="L164" i="50"/>
  <c r="M164" i="50" s="1"/>
  <c r="Y74" i="34"/>
  <c r="Y75" i="34" s="1"/>
  <c r="O68" i="44"/>
  <c r="Y104" i="34"/>
  <c r="Y105" i="34" s="1"/>
  <c r="T73" i="41"/>
  <c r="T74" i="41" s="1"/>
  <c r="O62" i="44"/>
  <c r="AB46" i="57"/>
  <c r="L66" i="50"/>
  <c r="M66" i="50" s="1"/>
  <c r="Y210" i="34"/>
  <c r="Y211" i="34" s="1"/>
  <c r="X212" i="34"/>
  <c r="X249" i="34"/>
  <c r="L26" i="50"/>
  <c r="O151" i="44"/>
  <c r="L124" i="50"/>
  <c r="M124" i="50" s="1"/>
  <c r="T9" i="41"/>
  <c r="T10" i="41" s="1"/>
  <c r="L5" i="50"/>
  <c r="M5" i="50" s="1"/>
  <c r="H175" i="34"/>
  <c r="L160" i="50"/>
  <c r="M160" i="50" s="1"/>
  <c r="H29" i="41"/>
  <c r="AC126" i="57"/>
  <c r="AC127" i="57" s="1"/>
  <c r="AB11" i="57"/>
  <c r="Y17" i="34"/>
  <c r="Y18" i="34" s="1"/>
  <c r="X26" i="34"/>
  <c r="X25" i="34"/>
  <c r="L216" i="50"/>
  <c r="M216" i="50" s="1"/>
  <c r="X189" i="34"/>
  <c r="L87" i="42"/>
  <c r="M87" i="42" s="1"/>
  <c r="M88" i="42" s="1"/>
  <c r="O103" i="44"/>
  <c r="AB17" i="57"/>
  <c r="L214" i="50"/>
  <c r="X35" i="34"/>
  <c r="Y35" i="34" s="1"/>
  <c r="Y36" i="34" s="1"/>
  <c r="AC3" i="57"/>
  <c r="AC4" i="57" s="1"/>
  <c r="L194" i="50"/>
  <c r="AB140" i="57"/>
  <c r="AC140" i="57" s="1"/>
  <c r="AC141" i="57" s="1"/>
  <c r="L88" i="50"/>
  <c r="M88" i="50" s="1"/>
  <c r="M39" i="50"/>
  <c r="AB42" i="57"/>
  <c r="H107" i="41"/>
  <c r="O143" i="44"/>
  <c r="L90" i="42"/>
  <c r="M90" i="42" s="1"/>
  <c r="M91" i="42" s="1"/>
  <c r="X94" i="34"/>
  <c r="H39" i="41"/>
  <c r="X113" i="34"/>
  <c r="AB95" i="57"/>
  <c r="H95" i="57"/>
  <c r="AB101" i="57"/>
  <c r="AC101" i="57" s="1"/>
  <c r="AC102" i="57" s="1"/>
  <c r="H101" i="57"/>
  <c r="L48" i="50"/>
  <c r="M48" i="50" s="1"/>
  <c r="H97" i="41"/>
  <c r="H26" i="57"/>
  <c r="H25" i="57"/>
  <c r="Y222" i="34"/>
  <c r="Y223" i="34" s="1"/>
  <c r="L10" i="50"/>
  <c r="M10" i="50" s="1"/>
  <c r="AB62" i="57"/>
  <c r="AC62" i="57" s="1"/>
  <c r="AC63" i="57" s="1"/>
  <c r="H62" i="57"/>
  <c r="L46" i="42"/>
  <c r="X102" i="34"/>
  <c r="Y102" i="34" s="1"/>
  <c r="Y103" i="34" s="1"/>
  <c r="H44" i="57"/>
  <c r="AB44" i="57"/>
  <c r="AB136" i="57"/>
  <c r="AC136" i="57" s="1"/>
  <c r="AC137" i="57" s="1"/>
  <c r="T127" i="41"/>
  <c r="T128" i="41" s="1"/>
  <c r="AB85" i="57"/>
  <c r="AC85" i="57" s="1"/>
  <c r="AC86" i="57" s="1"/>
  <c r="H85" i="57"/>
  <c r="O108" i="44"/>
  <c r="O25" i="44"/>
  <c r="L84" i="50"/>
  <c r="L182" i="50"/>
  <c r="M182" i="50" s="1"/>
  <c r="AB56" i="57"/>
  <c r="H56" i="57"/>
  <c r="L86" i="50"/>
  <c r="M86" i="50" s="1"/>
  <c r="L218" i="50"/>
  <c r="M218" i="50" s="1"/>
  <c r="T53" i="41"/>
  <c r="T54" i="41" s="1"/>
  <c r="O116" i="44"/>
  <c r="L64" i="50"/>
  <c r="M64" i="50" s="1"/>
  <c r="AB97" i="57"/>
  <c r="AC97" i="57" s="1"/>
  <c r="AC98" i="57" s="1"/>
  <c r="H97" i="57"/>
  <c r="AB19" i="57"/>
  <c r="AC19" i="57" s="1"/>
  <c r="AC20" i="57" s="1"/>
  <c r="Y3" i="34"/>
  <c r="Y4" i="34" s="1"/>
  <c r="X12" i="34"/>
  <c r="X11" i="34"/>
  <c r="X100" i="34"/>
  <c r="X80" i="34"/>
  <c r="L12" i="50"/>
  <c r="M12" i="50" s="1"/>
  <c r="T19" i="41"/>
  <c r="T20" i="41" s="1"/>
  <c r="AC120" i="57"/>
  <c r="AC121" i="57" s="1"/>
  <c r="AB128" i="57"/>
  <c r="AB129" i="57"/>
  <c r="O162" i="44"/>
  <c r="O149" i="44"/>
  <c r="L89" i="50"/>
  <c r="M89" i="50" s="1"/>
  <c r="L104" i="50"/>
  <c r="M104" i="50" s="1"/>
  <c r="H122" i="34"/>
  <c r="O59" i="44"/>
  <c r="T63" i="41"/>
  <c r="T64" i="41" s="1"/>
  <c r="L62" i="50"/>
  <c r="L106" i="50"/>
  <c r="M106" i="50" s="1"/>
  <c r="X232" i="34"/>
  <c r="L183" i="50"/>
  <c r="M183" i="50" s="1"/>
  <c r="AB58" i="57"/>
  <c r="AC58" i="57" s="1"/>
  <c r="AC59" i="57" s="1"/>
  <c r="L142" i="50"/>
  <c r="M142" i="50" s="1"/>
  <c r="L138" i="50"/>
  <c r="M138" i="50" s="1"/>
  <c r="H127" i="41"/>
  <c r="X205" i="34"/>
  <c r="Y204" i="34" s="1"/>
  <c r="Y205" i="34" s="1"/>
  <c r="L68" i="50"/>
  <c r="M68" i="50" s="1"/>
  <c r="H63" i="41"/>
  <c r="AB45" i="57"/>
  <c r="H45" i="57"/>
  <c r="O51" i="44"/>
  <c r="T29" i="41"/>
  <c r="T30" i="41" s="1"/>
  <c r="AB138" i="57"/>
  <c r="AC138" i="57" s="1"/>
  <c r="AC139" i="57" s="1"/>
  <c r="L49" i="42"/>
  <c r="M48" i="42" s="1"/>
  <c r="M49" i="42" s="1"/>
  <c r="T107" i="41"/>
  <c r="T108" i="41" s="1"/>
  <c r="L122" i="50"/>
  <c r="M122" i="50" s="1"/>
  <c r="AC134" i="57"/>
  <c r="AC135" i="57" s="1"/>
  <c r="O146" i="44"/>
  <c r="O57" i="44"/>
  <c r="L13" i="50"/>
  <c r="M13" i="50" s="1"/>
  <c r="AB83" i="57"/>
  <c r="H83" i="57"/>
  <c r="H73" i="41"/>
  <c r="AB47" i="57"/>
  <c r="H47" i="57"/>
  <c r="H189" i="34"/>
  <c r="O110" i="44"/>
  <c r="O24" i="44"/>
  <c r="AB43" i="57"/>
  <c r="H43" i="57"/>
  <c r="M26" i="50" l="1"/>
  <c r="L33" i="50"/>
  <c r="L34" i="50"/>
  <c r="AC83" i="57"/>
  <c r="AC84" i="57" s="1"/>
  <c r="AB90" i="57"/>
  <c r="AB111" i="57" s="1"/>
  <c r="AB89" i="57"/>
  <c r="M194" i="50"/>
  <c r="L204" i="50"/>
  <c r="L203" i="50"/>
  <c r="Y248" i="34"/>
  <c r="Y249" i="34" s="1"/>
  <c r="X254" i="34"/>
  <c r="X255" i="34"/>
  <c r="M84" i="42"/>
  <c r="M85" i="42" s="1"/>
  <c r="L93" i="42"/>
  <c r="L92" i="42"/>
  <c r="L94" i="42" s="1"/>
  <c r="X147" i="34"/>
  <c r="X194" i="34"/>
  <c r="X196" i="34" s="1"/>
  <c r="X197" i="34" s="1"/>
  <c r="L73" i="42"/>
  <c r="L74" i="42" s="1"/>
  <c r="L167" i="50"/>
  <c r="L16" i="50"/>
  <c r="AB33" i="57"/>
  <c r="H90" i="57"/>
  <c r="H89" i="57"/>
  <c r="H91" i="57" s="1"/>
  <c r="X27" i="34"/>
  <c r="X213" i="34"/>
  <c r="K94" i="42"/>
  <c r="H80" i="34"/>
  <c r="M62" i="50"/>
  <c r="L70" i="50"/>
  <c r="L69" i="50"/>
  <c r="Y100" i="34"/>
  <c r="Y101" i="34" s="1"/>
  <c r="X107" i="34"/>
  <c r="X128" i="34" s="1"/>
  <c r="X106" i="34"/>
  <c r="M84" i="50"/>
  <c r="L92" i="50"/>
  <c r="L91" i="50"/>
  <c r="L93" i="50" s="1"/>
  <c r="L94" i="50" s="1"/>
  <c r="L52" i="50"/>
  <c r="M214" i="50"/>
  <c r="L222" i="50"/>
  <c r="L221" i="50"/>
  <c r="L223" i="50" s="1"/>
  <c r="L224" i="50" s="1"/>
  <c r="L127" i="50"/>
  <c r="X228" i="34"/>
  <c r="L16" i="42"/>
  <c r="L17" i="42" s="1"/>
  <c r="N187" i="44"/>
  <c r="N189" i="44" s="1"/>
  <c r="N190" i="44" s="1"/>
  <c r="L168" i="50"/>
  <c r="Y112" i="34"/>
  <c r="Y113" i="34" s="1"/>
  <c r="X121" i="34"/>
  <c r="X122" i="34" s="1"/>
  <c r="L51" i="50"/>
  <c r="AB25" i="57"/>
  <c r="L186" i="50"/>
  <c r="L187" i="50" s="1"/>
  <c r="L188" i="50" s="1"/>
  <c r="L128" i="50"/>
  <c r="L129" i="50" s="1"/>
  <c r="L130" i="50" s="1"/>
  <c r="H50" i="57"/>
  <c r="H52" i="57" s="1"/>
  <c r="H51" i="57"/>
  <c r="X41" i="34"/>
  <c r="AB143" i="57"/>
  <c r="AB150" i="57" s="1"/>
  <c r="X61" i="34"/>
  <c r="AB32" i="57"/>
  <c r="L145" i="50"/>
  <c r="L147" i="50" s="1"/>
  <c r="L148" i="50" s="1"/>
  <c r="K112" i="42"/>
  <c r="L111" i="42"/>
  <c r="L110" i="42"/>
  <c r="AB142" i="57"/>
  <c r="M45" i="42"/>
  <c r="M46" i="42" s="1"/>
  <c r="L54" i="42"/>
  <c r="L53" i="42"/>
  <c r="M102" i="50"/>
  <c r="L109" i="50"/>
  <c r="L110" i="50"/>
  <c r="L146" i="50"/>
  <c r="I112" i="42"/>
  <c r="L15" i="50"/>
  <c r="L17" i="50" s="1"/>
  <c r="L18" i="50" s="1"/>
  <c r="AB13" i="57"/>
  <c r="X214" i="34"/>
  <c r="AB144" i="57"/>
  <c r="AC46" i="57"/>
  <c r="AC47" i="57" s="1"/>
  <c r="AB26" i="57"/>
  <c r="AB27" i="57" s="1"/>
  <c r="AC17" i="57"/>
  <c r="AC18" i="57" s="1"/>
  <c r="H27" i="57"/>
  <c r="H103" i="57"/>
  <c r="H104" i="57"/>
  <c r="AB51" i="57"/>
  <c r="AC42" i="57"/>
  <c r="AC43" i="57" s="1"/>
  <c r="AB50" i="57"/>
  <c r="L53" i="50"/>
  <c r="L54" i="50" s="1"/>
  <c r="AB130" i="57"/>
  <c r="AB149" i="57"/>
  <c r="AB103" i="57"/>
  <c r="AB104" i="57"/>
  <c r="AC95" i="57"/>
  <c r="AC96" i="57" s="1"/>
  <c r="X60" i="34"/>
  <c r="X62" i="34" s="1"/>
  <c r="X63" i="34" s="1"/>
  <c r="X13" i="34"/>
  <c r="Y232" i="34"/>
  <c r="Y233" i="34" s="1"/>
  <c r="X240" i="34"/>
  <c r="X261" i="34" s="1"/>
  <c r="X241" i="34"/>
  <c r="AC44" i="57"/>
  <c r="AC45" i="57" s="1"/>
  <c r="M99" i="42"/>
  <c r="M100" i="42" s="1"/>
  <c r="H65" i="57"/>
  <c r="H64" i="57"/>
  <c r="AC56" i="57"/>
  <c r="AC57" i="57" s="1"/>
  <c r="AB65" i="57"/>
  <c r="AB64" i="57"/>
  <c r="L111" i="50" l="1"/>
  <c r="L112" i="50" s="1"/>
  <c r="L169" i="50"/>
  <c r="L170" i="50" s="1"/>
  <c r="X256" i="34"/>
  <c r="L55" i="42"/>
  <c r="L56" i="42" s="1"/>
  <c r="AB34" i="57"/>
  <c r="AB35" i="57" s="1"/>
  <c r="X108" i="34"/>
  <c r="X127" i="34"/>
  <c r="X129" i="34" s="1"/>
  <c r="X130" i="34" s="1"/>
  <c r="X262" i="34"/>
  <c r="X263" i="34" s="1"/>
  <c r="X264" i="34" s="1"/>
  <c r="AB72" i="57"/>
  <c r="AB151" i="57"/>
  <c r="AB152" i="57" s="1"/>
  <c r="L205" i="50"/>
  <c r="L206" i="50" s="1"/>
  <c r="L35" i="50"/>
  <c r="L36" i="50" s="1"/>
  <c r="AB66" i="57"/>
  <c r="L112" i="42"/>
  <c r="L71" i="50"/>
  <c r="L72" i="50" s="1"/>
  <c r="AB110" i="57"/>
  <c r="AB112" i="57" s="1"/>
  <c r="AB113" i="57" s="1"/>
  <c r="AB91" i="57"/>
  <c r="H105" i="57"/>
  <c r="X242" i="34"/>
  <c r="AB105" i="57"/>
  <c r="AB71" i="57"/>
  <c r="AB73" i="57" s="1"/>
  <c r="AB74" i="57" s="1"/>
  <c r="AB52" i="57"/>
  <c r="H66" i="57"/>
</calcChain>
</file>

<file path=xl/sharedStrings.xml><?xml version="1.0" encoding="utf-8"?>
<sst xmlns="http://schemas.openxmlformats.org/spreadsheetml/2006/main" count="59420" uniqueCount="7170">
  <si>
    <t>Net</t>
    <phoneticPr fontId="1" type="noConversion"/>
  </si>
  <si>
    <t>Max-Min</t>
    <phoneticPr fontId="1" type="noConversion"/>
  </si>
  <si>
    <t>Length</t>
    <phoneticPr fontId="1" type="noConversion"/>
  </si>
  <si>
    <t>Site</t>
    <phoneticPr fontId="1" type="noConversion"/>
  </si>
  <si>
    <t>Pin No</t>
    <phoneticPr fontId="1" type="noConversion"/>
  </si>
  <si>
    <t>Pin Name</t>
    <phoneticPr fontId="1" type="noConversion"/>
  </si>
  <si>
    <t>Tolerence Check</t>
    <phoneticPr fontId="1" type="noConversion"/>
  </si>
  <si>
    <t>Assigned CH</t>
    <phoneticPr fontId="1" type="noConversion"/>
  </si>
  <si>
    <t>SITE0</t>
    <phoneticPr fontId="1" type="noConversion"/>
  </si>
  <si>
    <t>SITE1</t>
  </si>
  <si>
    <t>Net Name</t>
  </si>
  <si>
    <t>EP</t>
  </si>
  <si>
    <t>G1</t>
  </si>
  <si>
    <t>G2</t>
  </si>
  <si>
    <t>G3</t>
  </si>
  <si>
    <t>G4</t>
  </si>
  <si>
    <t>G5</t>
  </si>
  <si>
    <t>G6</t>
  </si>
  <si>
    <t>G7</t>
  </si>
  <si>
    <t>GH1</t>
  </si>
  <si>
    <t>GH2</t>
  </si>
  <si>
    <t>GH3</t>
  </si>
  <si>
    <t>GH4</t>
  </si>
  <si>
    <t>NUT1</t>
  </si>
  <si>
    <t>NUT2</t>
  </si>
  <si>
    <t>NUT3</t>
  </si>
  <si>
    <t>NUT4</t>
  </si>
  <si>
    <t>C18</t>
  </si>
  <si>
    <t>K6</t>
  </si>
  <si>
    <t>R7</t>
  </si>
  <si>
    <t>R8</t>
  </si>
  <si>
    <t>R3</t>
  </si>
  <si>
    <t>INH</t>
  </si>
  <si>
    <t>WAKE</t>
  </si>
  <si>
    <t>T6</t>
  </si>
  <si>
    <t>T5</t>
  </si>
  <si>
    <t>T10</t>
  </si>
  <si>
    <t>T3</t>
  </si>
  <si>
    <t>T4</t>
  </si>
  <si>
    <t>T13</t>
  </si>
  <si>
    <t>T9</t>
  </si>
  <si>
    <t>U6</t>
  </si>
  <si>
    <t>T8</t>
  </si>
  <si>
    <t>GPIOA_0</t>
  </si>
  <si>
    <t>GPIOA_1</t>
  </si>
  <si>
    <t>GPIOA_2</t>
  </si>
  <si>
    <t>GPIOA_3</t>
  </si>
  <si>
    <t>GPIOB_0</t>
  </si>
  <si>
    <t>GPIOB_1</t>
  </si>
  <si>
    <t>GPIOC_0</t>
  </si>
  <si>
    <t>GPIOC_1</t>
  </si>
  <si>
    <t>T12</t>
  </si>
  <si>
    <t>SPI_CSB</t>
  </si>
  <si>
    <t>T11</t>
  </si>
  <si>
    <t>SPI_SCK</t>
  </si>
  <si>
    <t>GPIOC_2</t>
  </si>
  <si>
    <t>GPIOC_4</t>
  </si>
  <si>
    <t>GPIOC_3</t>
  </si>
  <si>
    <t>RSET</t>
  </si>
  <si>
    <t>RESETB</t>
  </si>
  <si>
    <t>DISB</t>
  </si>
  <si>
    <t>G17</t>
  </si>
  <si>
    <t>P1_MDIP</t>
  </si>
  <si>
    <t>P1_MDIN</t>
  </si>
  <si>
    <t>G10</t>
  </si>
  <si>
    <t>G11</t>
  </si>
  <si>
    <t>G13</t>
  </si>
  <si>
    <t>G9</t>
  </si>
  <si>
    <t>U17</t>
  </si>
  <si>
    <t>G16</t>
  </si>
  <si>
    <t>G8</t>
  </si>
  <si>
    <t>G14</t>
  </si>
  <si>
    <t>AVDD33_CEN</t>
  </si>
  <si>
    <t>SG0_DVDD33</t>
  </si>
  <si>
    <t>VDC</t>
  </si>
  <si>
    <t>SG0_AVDD33</t>
  </si>
  <si>
    <t>SG0_INH</t>
  </si>
  <si>
    <t>SG0_P0_LED</t>
  </si>
  <si>
    <t>SG0_P1_LED</t>
  </si>
  <si>
    <t>SG0_P2_LED</t>
  </si>
  <si>
    <t>SG0_P3_LED</t>
  </si>
  <si>
    <t>SG0_WAKE</t>
  </si>
  <si>
    <t>SG0_DISB</t>
  </si>
  <si>
    <t>SG0_GPIOB_0</t>
  </si>
  <si>
    <t>SG0_GPIOB_1</t>
  </si>
  <si>
    <t>SG0_GPIOC_0</t>
  </si>
  <si>
    <t>SG0_GPIOC_1</t>
  </si>
  <si>
    <t>SG0_GPIOC_2</t>
  </si>
  <si>
    <t>SG0_GPIOC_3</t>
  </si>
  <si>
    <t>SG0_GPIOC_4</t>
  </si>
  <si>
    <t>SG0_RSET</t>
  </si>
  <si>
    <t>SG0_SPI_CSB</t>
  </si>
  <si>
    <t>SG0_SPI_SCK</t>
  </si>
  <si>
    <t>SG0_2_P1_RC</t>
  </si>
  <si>
    <t>SG0_1_P1_MDI+</t>
  </si>
  <si>
    <t>SG0_2_P1_MDI+</t>
  </si>
  <si>
    <t>SG0_1_P1_MDI-</t>
  </si>
  <si>
    <t>SG0_2_P1_MDI-</t>
  </si>
  <si>
    <t>SG0_2_P2_RC</t>
  </si>
  <si>
    <t>SG0_2_P3_RC</t>
  </si>
  <si>
    <t>SG0_P1_MDI-</t>
  </si>
  <si>
    <t>SG0_P1_MDI+</t>
  </si>
  <si>
    <t>S0_AVDD33</t>
  </si>
  <si>
    <t>S0_1_INH</t>
  </si>
  <si>
    <t>S0_INH_GND</t>
  </si>
  <si>
    <t>S0_INH</t>
  </si>
  <si>
    <t>S0_INH_DIV2</t>
  </si>
  <si>
    <t>S0_1_CKXTAL2</t>
  </si>
  <si>
    <t>S0_1_CKXTAL1</t>
  </si>
  <si>
    <t>S0_GPIOA_2</t>
  </si>
  <si>
    <t>S0_GPIOA_1</t>
  </si>
  <si>
    <t>S0_GPIOB_0</t>
  </si>
  <si>
    <t>S0_GPIOB_1</t>
  </si>
  <si>
    <t>S0_2_GPIOA2</t>
  </si>
  <si>
    <t>S0_2_GPIOA1</t>
  </si>
  <si>
    <t>S0_GPIOA_0</t>
  </si>
  <si>
    <t>S0_SPI_CSB</t>
  </si>
  <si>
    <t>S0_SPI_SCK</t>
  </si>
  <si>
    <t>S0_HSD114</t>
  </si>
  <si>
    <t>S0_HSD112</t>
  </si>
  <si>
    <t>S0_HSD099</t>
  </si>
  <si>
    <t>S0_U3_P1_RC</t>
  </si>
  <si>
    <t>S0_U2_P1_MDI+</t>
  </si>
  <si>
    <t>S0_U3_P1_MDI+</t>
  </si>
  <si>
    <t>S0_U2_P1_MDI-</t>
  </si>
  <si>
    <t>S0_U3_P1_MDI-</t>
  </si>
  <si>
    <t>S0_U1_P1_MDI+</t>
  </si>
  <si>
    <t>S0_P1_MDI+</t>
  </si>
  <si>
    <t>S0_P1_MDI-</t>
  </si>
  <si>
    <t>S0_U1_P1_MDI-</t>
  </si>
  <si>
    <t>S0_TCT</t>
  </si>
  <si>
    <t>SG0_TCT</t>
  </si>
  <si>
    <t>S0_MCT2</t>
  </si>
  <si>
    <t>S0_MCT1</t>
  </si>
  <si>
    <t>SG0_MCT2</t>
  </si>
  <si>
    <t>SG0_MCT1</t>
  </si>
  <si>
    <t>SG0_3PI_P1_MDI+</t>
  </si>
  <si>
    <t>SG0_3PI_P1_MDI-</t>
  </si>
  <si>
    <t>VDD5_ATX</t>
  </si>
  <si>
    <t>G12</t>
  </si>
  <si>
    <t>S0_HSD145</t>
  </si>
  <si>
    <t>SG1_DVDD33</t>
  </si>
  <si>
    <t>SG1_AVDD33</t>
  </si>
  <si>
    <t>SG1_INH</t>
  </si>
  <si>
    <t>SG1_WAKE</t>
  </si>
  <si>
    <t>SG1_P0_LED</t>
  </si>
  <si>
    <t>SG1_P1_LED</t>
  </si>
  <si>
    <t>SG1_P2_LED</t>
  </si>
  <si>
    <t>SG1_P3_LED</t>
  </si>
  <si>
    <t>SG1_GPIOB_0</t>
  </si>
  <si>
    <t>SG1_GPIOB_1</t>
  </si>
  <si>
    <t>SG1_GPIOC_0</t>
  </si>
  <si>
    <t>SG1_GPIOC_1</t>
  </si>
  <si>
    <t>SG1_SPI_CSB</t>
  </si>
  <si>
    <t>SG1_GPIOC_2</t>
  </si>
  <si>
    <t>SG1_GPIOC_4</t>
  </si>
  <si>
    <t>SG1_GPIOC_3</t>
  </si>
  <si>
    <t>SG1_RSET</t>
  </si>
  <si>
    <t>SG1_DISB</t>
  </si>
  <si>
    <t>SG1_SPI_SCK</t>
  </si>
  <si>
    <t>SG1_2_P1_RC</t>
  </si>
  <si>
    <t>SG1_1_P1_MDI+</t>
  </si>
  <si>
    <t>SG1_2_P1_MDI+</t>
  </si>
  <si>
    <t>SG1_1_P1_MDI-</t>
  </si>
  <si>
    <t>SG1_2_P1_MDI-</t>
  </si>
  <si>
    <t>SG1_2_P2_RC</t>
  </si>
  <si>
    <t>SG1_2_P3_RC</t>
  </si>
  <si>
    <t>SG1_P1_MDI+</t>
  </si>
  <si>
    <t>SG1_P1_MDI-</t>
  </si>
  <si>
    <t>S1_AVDD33</t>
  </si>
  <si>
    <t>S1_1_INH</t>
  </si>
  <si>
    <t>S1_INH_GND</t>
  </si>
  <si>
    <t>S1_INH</t>
  </si>
  <si>
    <t>S1_INH_DIV2</t>
  </si>
  <si>
    <t>S1_1_CKXTAL2</t>
  </si>
  <si>
    <t>S1_1_CKXTAL1</t>
  </si>
  <si>
    <t>S1_GPIOA_2</t>
  </si>
  <si>
    <t>S1_GPIOA_1</t>
  </si>
  <si>
    <t>S1_GPIOB_0</t>
  </si>
  <si>
    <t>S1_GPIOB_1</t>
  </si>
  <si>
    <t>S1_2_GPIOA2</t>
  </si>
  <si>
    <t>S1_2_GPIOA1</t>
  </si>
  <si>
    <t>S1_GPIOA_0</t>
  </si>
  <si>
    <t>S1_SPI_CSB</t>
  </si>
  <si>
    <t>S1_SPI_SCK</t>
  </si>
  <si>
    <t>S1_HSD114</t>
  </si>
  <si>
    <t>S1_HSD112</t>
  </si>
  <si>
    <t>S1_HSD099</t>
  </si>
  <si>
    <t>S1_U3_P1_RC</t>
  </si>
  <si>
    <t>S1_U2_P1_MDI+</t>
  </si>
  <si>
    <t>S1_U3_P1_MDI+</t>
  </si>
  <si>
    <t>S1_U2_P1_MDI-</t>
  </si>
  <si>
    <t>S1_U3_P1_MDI-</t>
  </si>
  <si>
    <t>S1_U1_P1_MDI+</t>
  </si>
  <si>
    <t>S1_P1_MDI+</t>
  </si>
  <si>
    <t>S1_P1_MDI-</t>
  </si>
  <si>
    <t>S1_U1_P1_MDI-</t>
  </si>
  <si>
    <t>S1_TCT</t>
  </si>
  <si>
    <t>SG1_TCT</t>
  </si>
  <si>
    <t>S1_MCT2</t>
  </si>
  <si>
    <t>S1_MCT1</t>
  </si>
  <si>
    <t>SG1_MCT2</t>
  </si>
  <si>
    <t>SG1_MCT1</t>
  </si>
  <si>
    <t>SG1_3PI_P1_MDI+</t>
  </si>
  <si>
    <t>SG1_3PI_P1_MDI-</t>
  </si>
  <si>
    <t>S1_HSD145</t>
  </si>
  <si>
    <t>ATX_P3_3V</t>
  </si>
  <si>
    <t>ATX_P5V</t>
  </si>
  <si>
    <t>ATX_P12V</t>
  </si>
  <si>
    <t>P12V</t>
  </si>
  <si>
    <t>P5V</t>
  </si>
  <si>
    <t>P3_3V</t>
  </si>
  <si>
    <t>VN15</t>
  </si>
  <si>
    <t>VP15</t>
  </si>
  <si>
    <t>VP12_RLD</t>
  </si>
  <si>
    <t>VP5_RLD</t>
  </si>
  <si>
    <t>VP15_RLD</t>
  </si>
  <si>
    <t>VN15_RLD</t>
  </si>
  <si>
    <t>U18</t>
  </si>
  <si>
    <t>R4</t>
  </si>
  <si>
    <t>SG0_GPIO_VDDIO</t>
  </si>
  <si>
    <t>S0_DISB</t>
  </si>
  <si>
    <t>S0_RESETB</t>
  </si>
  <si>
    <t>SG1_GPIO_VDDIO</t>
  </si>
  <si>
    <t>S1_DISB</t>
  </si>
  <si>
    <t>S1_RESETB</t>
  </si>
  <si>
    <t>Golden</t>
    <phoneticPr fontId="1" type="noConversion"/>
  </si>
  <si>
    <t>Max</t>
    <phoneticPr fontId="1" type="noConversion"/>
  </si>
  <si>
    <t>Min</t>
    <phoneticPr fontId="1" type="noConversion"/>
  </si>
  <si>
    <t>Note</t>
    <phoneticPr fontId="1" type="noConversion"/>
  </si>
  <si>
    <t>All Port</t>
    <phoneticPr fontId="1" type="noConversion"/>
  </si>
  <si>
    <t>DUT to RJ45 Plus Golden to RJ45</t>
    <phoneticPr fontId="1" type="noConversion"/>
  </si>
  <si>
    <t>P/N 
Difference
(mils)</t>
    <phoneticPr fontId="1" type="noConversion"/>
  </si>
  <si>
    <t>DUT to Golden Loopback</t>
    <phoneticPr fontId="1" type="noConversion"/>
  </si>
  <si>
    <t>DUT to RJ45</t>
    <phoneticPr fontId="1" type="noConversion"/>
  </si>
  <si>
    <t>Golden to RJ45</t>
    <phoneticPr fontId="1" type="noConversion"/>
  </si>
  <si>
    <t>Serial Number</t>
    <phoneticPr fontId="1" type="noConversion"/>
  </si>
  <si>
    <t>Function</t>
    <phoneticPr fontId="1" type="noConversion"/>
  </si>
  <si>
    <r>
      <t>DUT -&gt; Transformer T12</t>
    </r>
    <r>
      <rPr>
        <sz val="24"/>
        <color theme="1"/>
        <rFont val="細明體"/>
        <family val="3"/>
        <charset val="136"/>
      </rPr>
      <t>不調等長</t>
    </r>
    <r>
      <rPr>
        <sz val="24"/>
        <color theme="1"/>
        <rFont val="Times New Roman"/>
        <family val="1"/>
      </rPr>
      <t xml:space="preserve">, </t>
    </r>
    <r>
      <rPr>
        <sz val="24"/>
        <color theme="1"/>
        <rFont val="細明體"/>
        <family val="3"/>
        <charset val="136"/>
      </rPr>
      <t>請在</t>
    </r>
    <r>
      <rPr>
        <sz val="24"/>
        <color theme="1"/>
        <rFont val="Times New Roman"/>
        <family val="1"/>
      </rPr>
      <t xml:space="preserve">T12 </t>
    </r>
    <r>
      <rPr>
        <sz val="24"/>
        <color theme="1"/>
        <rFont val="細明體"/>
        <family val="3"/>
        <charset val="136"/>
      </rPr>
      <t>之後調</t>
    </r>
    <phoneticPr fontId="1" type="noConversion"/>
  </si>
  <si>
    <r>
      <t>Golden-&gt; Transformer T13</t>
    </r>
    <r>
      <rPr>
        <sz val="24"/>
        <color theme="1"/>
        <rFont val="細明體"/>
        <family val="3"/>
        <charset val="136"/>
      </rPr>
      <t>不調等長</t>
    </r>
    <r>
      <rPr>
        <sz val="24"/>
        <color theme="1"/>
        <rFont val="Times New Roman"/>
        <family val="1"/>
      </rPr>
      <t xml:space="preserve">, </t>
    </r>
    <r>
      <rPr>
        <sz val="24"/>
        <color theme="1"/>
        <rFont val="細明體"/>
        <family val="3"/>
        <charset val="136"/>
      </rPr>
      <t>請在</t>
    </r>
    <r>
      <rPr>
        <sz val="24"/>
        <color theme="1"/>
        <rFont val="Times New Roman"/>
        <family val="1"/>
      </rPr>
      <t xml:space="preserve">T13 </t>
    </r>
    <r>
      <rPr>
        <sz val="24"/>
        <color theme="1"/>
        <rFont val="細明體"/>
        <family val="3"/>
        <charset val="136"/>
      </rPr>
      <t>之後調</t>
    </r>
    <phoneticPr fontId="1" type="noConversion"/>
  </si>
  <si>
    <t>DUT0 MDIX to Golden0 MDI</t>
    <phoneticPr fontId="1" type="noConversion"/>
  </si>
  <si>
    <t>DUT0 MDI    to Golden0 MDIX</t>
    <phoneticPr fontId="1" type="noConversion"/>
  </si>
  <si>
    <t>DUT1 MDIX to Golden1 MDI</t>
    <phoneticPr fontId="1" type="noConversion"/>
  </si>
  <si>
    <t>DUT1 MDI    to Golden1 MDIX</t>
    <phoneticPr fontId="1" type="noConversion"/>
  </si>
  <si>
    <t>DUT0 MDIX to RJ45 + Golden0 MDI    to RJ45</t>
    <phoneticPr fontId="1" type="noConversion"/>
  </si>
  <si>
    <t>DUT0 MDI    to RJ45 + Golden0 MDIX to RJ45</t>
    <phoneticPr fontId="1" type="noConversion"/>
  </si>
  <si>
    <t>DUT1 MDIX to RJ45 + Golden1 MDI    to RJ45</t>
    <phoneticPr fontId="1" type="noConversion"/>
  </si>
  <si>
    <t>DUT1 MDI    to RJ45 + Golden1 MDIX to RJ45</t>
    <phoneticPr fontId="1" type="noConversion"/>
  </si>
  <si>
    <t>Golden0 MDI    to RJ45</t>
    <phoneticPr fontId="1" type="noConversion"/>
  </si>
  <si>
    <t>Golden0 MDIX to RJ45</t>
    <phoneticPr fontId="1" type="noConversion"/>
  </si>
  <si>
    <t>Golden1 MDI    to RJ45</t>
    <phoneticPr fontId="1" type="noConversion"/>
  </si>
  <si>
    <t>Golden1 MDIX to RJ45</t>
    <phoneticPr fontId="1" type="noConversion"/>
  </si>
  <si>
    <t>DUT0 MDIX to RJ45</t>
    <phoneticPr fontId="1" type="noConversion"/>
  </si>
  <si>
    <t>DUT0 MDI    to RJ45</t>
    <phoneticPr fontId="1" type="noConversion"/>
  </si>
  <si>
    <t>DUT1 MDIX to RJ45</t>
    <phoneticPr fontId="1" type="noConversion"/>
  </si>
  <si>
    <t>DUT1 MDI    to RJ45</t>
    <phoneticPr fontId="1" type="noConversion"/>
  </si>
  <si>
    <t>Path</t>
    <phoneticPr fontId="1" type="noConversion"/>
  </si>
  <si>
    <t>單Site等長</t>
    <phoneticPr fontId="1" type="noConversion"/>
  </si>
  <si>
    <t>SC_UDB052</t>
  </si>
  <si>
    <t>SC_UDB054</t>
  </si>
  <si>
    <t>SC_UDB056</t>
  </si>
  <si>
    <t>SC_UDB058</t>
  </si>
  <si>
    <t>S0_MCT_RC</t>
  </si>
  <si>
    <t>S1_MCT_RC</t>
  </si>
  <si>
    <t>SG0_MCT_RC</t>
  </si>
  <si>
    <t>SG1_MCT_RC</t>
  </si>
  <si>
    <t>G22</t>
  </si>
  <si>
    <t>G21</t>
  </si>
  <si>
    <t>G15</t>
  </si>
  <si>
    <t>G18</t>
  </si>
  <si>
    <t>G19</t>
  </si>
  <si>
    <t>T18</t>
  </si>
  <si>
    <t>FE_MDIPB</t>
  </si>
  <si>
    <t>FE_MDINB</t>
  </si>
  <si>
    <t>FE_MDIPA</t>
  </si>
  <si>
    <t>FE_MDINA</t>
  </si>
  <si>
    <t>GPIOB_2</t>
  </si>
  <si>
    <t>GPIOC_5</t>
  </si>
  <si>
    <t>G24</t>
  </si>
  <si>
    <t>SPI_SIO1</t>
  </si>
  <si>
    <t>SPI_SIO0</t>
  </si>
  <si>
    <t>SPI_SIO2</t>
  </si>
  <si>
    <t>SPI_SIO3</t>
  </si>
  <si>
    <t>XI</t>
  </si>
  <si>
    <t>XO</t>
  </si>
  <si>
    <t>SPISI</t>
  </si>
  <si>
    <t>SPICK</t>
  </si>
  <si>
    <t>I2C_VLK/SPIO2/GPIO9</t>
  </si>
  <si>
    <t>I2C_DATA/SPIO3/GPIO10</t>
  </si>
  <si>
    <t>SPISO</t>
  </si>
  <si>
    <t>SPICS</t>
  </si>
  <si>
    <t>G20</t>
  </si>
  <si>
    <t>G23</t>
  </si>
  <si>
    <t>S0_DVDD09</t>
  </si>
  <si>
    <t>S0_AVDD09</t>
  </si>
  <si>
    <t>S0_DVDD33</t>
  </si>
  <si>
    <t>S0_GPIO_VDDIO</t>
  </si>
  <si>
    <t>SG0_SRC_DVDD33</t>
  </si>
  <si>
    <t>SG0_SWR09_OFFLINE</t>
  </si>
  <si>
    <t>S0_SWR1_FB</t>
  </si>
  <si>
    <t>SG0_SRC_DVDD09</t>
  </si>
  <si>
    <t>S0_SWR1_EN</t>
  </si>
  <si>
    <t>S0_SWR1_LX</t>
  </si>
  <si>
    <t>S0_SWR1_VIN</t>
  </si>
  <si>
    <t>S0_SWR1_PG</t>
  </si>
  <si>
    <t>SG0_DVDD09</t>
  </si>
  <si>
    <t>SG0_AVDD09</t>
  </si>
  <si>
    <t>S0_U3_P5_RC</t>
  </si>
  <si>
    <t>SG0_2_P5_RC</t>
  </si>
  <si>
    <t>SG0_U3_FE_MDI+</t>
  </si>
  <si>
    <t>SG0_U3_FE_MDI-</t>
  </si>
  <si>
    <t>SG0_U3_FE_MDIX+</t>
  </si>
  <si>
    <t>SG0_U3_FE_MDIX-</t>
  </si>
  <si>
    <t>S0_CHR_FE_MDIX+</t>
  </si>
  <si>
    <t>S0_CHR_FE_MDIX-</t>
  </si>
  <si>
    <t>S0_CHR_FE_MDI+</t>
  </si>
  <si>
    <t>S0_CHR_FE_MDI-</t>
  </si>
  <si>
    <t>S0_U1_FE_MDIX+</t>
  </si>
  <si>
    <t>S0_FE_MDIX+</t>
  </si>
  <si>
    <t>S0_FE_MDIX-</t>
  </si>
  <si>
    <t>S0_U1_FE_MDIX-</t>
  </si>
  <si>
    <t>S0_U3_FE_MDIX+</t>
  </si>
  <si>
    <t>S0_U2_FE_MDIX+</t>
  </si>
  <si>
    <t>S0_U2_FE_MDIX-</t>
  </si>
  <si>
    <t>S0_U3_FE_MDIX-</t>
  </si>
  <si>
    <t>S0_U1_FE_MDI+</t>
  </si>
  <si>
    <t>S0_FE_MDI+</t>
  </si>
  <si>
    <t>S0_FE_MDI-</t>
  </si>
  <si>
    <t>S0_U1_FE_MDI-</t>
  </si>
  <si>
    <t>S0_U3_FE_MDI+</t>
  </si>
  <si>
    <t>S0_U2_FE_MDI+</t>
  </si>
  <si>
    <t>S0_U2_FE_MDI-</t>
  </si>
  <si>
    <t>S0_U3_FE_MDI-</t>
  </si>
  <si>
    <t>SG0_U2_FE_MDIX+</t>
  </si>
  <si>
    <t>SG0_U2_FE_MDIX-</t>
  </si>
  <si>
    <t>SG0_U2_FE_MDI+</t>
  </si>
  <si>
    <t>SG0_U2_FE_MDI-</t>
  </si>
  <si>
    <t>SG0_GPIOA_1</t>
  </si>
  <si>
    <t>SG0_GPIOA_2</t>
  </si>
  <si>
    <t>S0_BPMUINH_HSD141</t>
  </si>
  <si>
    <t>S0_GPIOA_3</t>
  </si>
  <si>
    <t>SG0_GPIOA_0</t>
  </si>
  <si>
    <t>SG0_GPIOA_3</t>
  </si>
  <si>
    <t>SG0_GPIOB_2</t>
  </si>
  <si>
    <t>SG0_GPIOC_5</t>
  </si>
  <si>
    <t>SG0_P5_LED</t>
  </si>
  <si>
    <t>S0_DS_HSD998</t>
  </si>
  <si>
    <t>S1_DVDD09</t>
  </si>
  <si>
    <t>S1_AVDD09</t>
  </si>
  <si>
    <t>S1_DVDD33</t>
  </si>
  <si>
    <t>S1_GPIO_VDDIO</t>
  </si>
  <si>
    <t>SG1_SRC_DVDD33</t>
  </si>
  <si>
    <t>SG1_SWR09_OFFLINE</t>
  </si>
  <si>
    <t>S1_SWR1_FB</t>
  </si>
  <si>
    <t>SG1_SRC_DVDD09</t>
  </si>
  <si>
    <t>S1_SWR1_EN</t>
  </si>
  <si>
    <t>S1_SWR1_LX</t>
  </si>
  <si>
    <t>S1_SWR1_VIN</t>
  </si>
  <si>
    <t>S1_SWR1_PG</t>
  </si>
  <si>
    <t>SG1_DVDD09</t>
  </si>
  <si>
    <t>SG1_AVDD09</t>
  </si>
  <si>
    <t>S1_U3_P5_RC</t>
  </si>
  <si>
    <t>SG1_2_P5_RC</t>
  </si>
  <si>
    <t>SG1_U3_FE_MDI+</t>
  </si>
  <si>
    <t>SG1_U3_FE_MDI-</t>
  </si>
  <si>
    <t>SG1_U3_FE_MDIX+</t>
  </si>
  <si>
    <t>SG1_U3_FE_MDIX-</t>
  </si>
  <si>
    <t>S1_CHR_FE_MDIX+</t>
  </si>
  <si>
    <t>S1_CHR_FE_MDIX-</t>
  </si>
  <si>
    <t>S1_CHR_FE_MDI+</t>
  </si>
  <si>
    <t>S1_CHR_FE_MDI-</t>
  </si>
  <si>
    <t>S1_U1_FE_MDIX+</t>
  </si>
  <si>
    <t>S1_FE_MDIX+</t>
  </si>
  <si>
    <t>S1_FE_MDIX-</t>
  </si>
  <si>
    <t>S1_U1_FE_MDIX-</t>
  </si>
  <si>
    <t>S1_U3_FE_MDIX+</t>
  </si>
  <si>
    <t>S1_U2_FE_MDIX+</t>
  </si>
  <si>
    <t>S1_U2_FE_MDIX-</t>
  </si>
  <si>
    <t>S1_U3_FE_MDIX-</t>
  </si>
  <si>
    <t>S1_U1_FE_MDI+</t>
  </si>
  <si>
    <t>S1_FE_MDI+</t>
  </si>
  <si>
    <t>S1_FE_MDI-</t>
  </si>
  <si>
    <t>S1_U1_FE_MDI-</t>
  </si>
  <si>
    <t>S1_U3_FE_MDI+</t>
  </si>
  <si>
    <t>S1_U2_FE_MDI+</t>
  </si>
  <si>
    <t>S1_U2_FE_MDI-</t>
  </si>
  <si>
    <t>S1_U3_FE_MDI-</t>
  </si>
  <si>
    <t>SG1_U2_FE_MDIX+</t>
  </si>
  <si>
    <t>SG1_U2_FE_MDIX-</t>
  </si>
  <si>
    <t>SG1_U2_FE_MDI+</t>
  </si>
  <si>
    <t>SG1_U2_FE_MDI-</t>
  </si>
  <si>
    <t>SG1_GPIOA_1</t>
  </si>
  <si>
    <t>SG1_GPIOA_2</t>
  </si>
  <si>
    <t>S1_BPMUINH_HSD141</t>
  </si>
  <si>
    <t>S1_GPIOA_3</t>
  </si>
  <si>
    <t>SG1_GPIOA_3</t>
  </si>
  <si>
    <t>S1_DS_HSD998</t>
  </si>
  <si>
    <t>SG1_GPIOB_2</t>
  </si>
  <si>
    <t>SG1_GPIOC_5</t>
  </si>
  <si>
    <t>SG1_GPIOA_0</t>
  </si>
  <si>
    <t>SG1_P5_LED</t>
  </si>
  <si>
    <t>SC_LDOB2_1V8</t>
  </si>
  <si>
    <t>GOLDEN0</t>
    <phoneticPr fontId="1" type="noConversion"/>
  </si>
  <si>
    <t>DUT to Golden
Port P5</t>
  </si>
  <si>
    <t>Scan Pin to Channel</t>
    <phoneticPr fontId="1" type="noConversion"/>
  </si>
  <si>
    <r>
      <t>All Site</t>
    </r>
    <r>
      <rPr>
        <sz val="24"/>
        <color theme="1"/>
        <rFont val="細明體"/>
        <family val="3"/>
        <charset val="136"/>
      </rPr>
      <t>等長</t>
    </r>
    <phoneticPr fontId="1" type="noConversion"/>
  </si>
  <si>
    <t>DUT0 to Channel</t>
    <phoneticPr fontId="1" type="noConversion"/>
  </si>
  <si>
    <t>XI</t>
    <phoneticPr fontId="1" type="noConversion"/>
  </si>
  <si>
    <t>XO</t>
    <phoneticPr fontId="1" type="noConversion"/>
  </si>
  <si>
    <t>DUT0 to XTAL</t>
    <phoneticPr fontId="1" type="noConversion"/>
  </si>
  <si>
    <t>Golden0 to XTAL</t>
    <phoneticPr fontId="1" type="noConversion"/>
  </si>
  <si>
    <t>DUT1 to XTAL</t>
  </si>
  <si>
    <t>DUT1 to Channel</t>
  </si>
  <si>
    <t>Golden1 to XTAL</t>
  </si>
  <si>
    <r>
      <rPr>
        <sz val="24"/>
        <color theme="1"/>
        <rFont val="細明體"/>
        <family val="3"/>
        <charset val="136"/>
      </rPr>
      <t>不需等長</t>
    </r>
    <r>
      <rPr>
        <sz val="24"/>
        <color theme="1"/>
        <rFont val="Times New Roman"/>
        <family val="1"/>
      </rPr>
      <t xml:space="preserve">, </t>
    </r>
    <r>
      <rPr>
        <sz val="24"/>
        <color theme="1"/>
        <rFont val="細明體"/>
        <family val="3"/>
        <charset val="136"/>
      </rPr>
      <t>只需要看長度</t>
    </r>
    <phoneticPr fontId="1" type="noConversion"/>
  </si>
  <si>
    <r>
      <t xml:space="preserve">DUT-&gt; Choke ( E + G )
</t>
    </r>
    <r>
      <rPr>
        <sz val="12"/>
        <color theme="1"/>
        <rFont val="細明體"/>
        <family val="3"/>
        <charset val="136"/>
      </rPr>
      <t>此處為最短距離</t>
    </r>
    <phoneticPr fontId="1" type="noConversion"/>
  </si>
  <si>
    <t>Shielding</t>
    <phoneticPr fontId="1" type="noConversion"/>
  </si>
  <si>
    <t>Golden -&gt; XTAL</t>
    <phoneticPr fontId="1" type="noConversion"/>
  </si>
  <si>
    <t>S0_U3_P6_RC</t>
  </si>
  <si>
    <t>SG0_2_P6_RC</t>
  </si>
  <si>
    <t>P/N Difference (mils)</t>
    <phoneticPr fontId="1" type="noConversion"/>
  </si>
  <si>
    <r>
      <t xml:space="preserve">DUT-&gt; Transformer 
( E + G )
</t>
    </r>
    <r>
      <rPr>
        <sz val="12"/>
        <color theme="1"/>
        <rFont val="細明體"/>
        <family val="3"/>
        <charset val="136"/>
      </rPr>
      <t>此處為最短距離</t>
    </r>
    <phoneticPr fontId="1" type="noConversion"/>
  </si>
  <si>
    <r>
      <t>Golden -&gt; Choke
Net (</t>
    </r>
    <r>
      <rPr>
        <sz val="12"/>
        <color theme="1"/>
        <rFont val="細明體"/>
        <family val="3"/>
        <charset val="136"/>
      </rPr>
      <t>此處為最短距離</t>
    </r>
    <r>
      <rPr>
        <sz val="12"/>
        <color theme="1"/>
        <rFont val="Times New Roman"/>
        <family val="1"/>
      </rPr>
      <t>)</t>
    </r>
    <phoneticPr fontId="1" type="noConversion"/>
  </si>
  <si>
    <r>
      <t xml:space="preserve">Golden -&gt; Transformer
</t>
    </r>
    <r>
      <rPr>
        <sz val="12"/>
        <color theme="1"/>
        <rFont val="細明體"/>
        <family val="3"/>
        <charset val="136"/>
      </rPr>
      <t>此處為最短距離</t>
    </r>
    <r>
      <rPr>
        <sz val="12"/>
        <color theme="1"/>
        <rFont val="Times New Roman"/>
        <family val="1"/>
      </rPr>
      <t xml:space="preserve">
Net</t>
    </r>
    <phoneticPr fontId="1" type="noConversion"/>
  </si>
  <si>
    <t>All Site All Port 等長 誤差 1000 mils</t>
    <phoneticPr fontId="1" type="noConversion"/>
  </si>
  <si>
    <t>SPI_VDDIO</t>
  </si>
  <si>
    <t>S0_OE_K144</t>
  </si>
  <si>
    <t>S0_SEL1_K144</t>
  </si>
  <si>
    <t>S0_OE_K145</t>
  </si>
  <si>
    <t>S0_SEL1_K145</t>
  </si>
  <si>
    <t>S0_SEL2_K145</t>
  </si>
  <si>
    <t>SC_UDB144_1</t>
  </si>
  <si>
    <t>SC_UDB145_1</t>
  </si>
  <si>
    <t>S0_OE_K184</t>
  </si>
  <si>
    <t>S0_SEL1_K184</t>
  </si>
  <si>
    <t>SC_UDB184_1</t>
  </si>
  <si>
    <t>S0_OE_K213</t>
  </si>
  <si>
    <t>S0_SEL1_K213</t>
  </si>
  <si>
    <t>SC_UDB213_1</t>
  </si>
  <si>
    <t>SC_HSD070</t>
  </si>
  <si>
    <t>S0_SPI_VDDIO</t>
  </si>
  <si>
    <t>SITE2</t>
    <phoneticPr fontId="1" type="noConversion"/>
  </si>
  <si>
    <t>SITE3</t>
    <phoneticPr fontId="1" type="noConversion"/>
  </si>
  <si>
    <t>S1_U3_P6_RC</t>
  </si>
  <si>
    <t>SG1_2_P6_RC</t>
  </si>
  <si>
    <t>S1_OE_K144</t>
  </si>
  <si>
    <t>S1_SEL1_K144</t>
  </si>
  <si>
    <t>S1_OE_K145</t>
  </si>
  <si>
    <t>S1_SEL1_K145</t>
  </si>
  <si>
    <t>S1_SEL2_K145</t>
  </si>
  <si>
    <t>S1_OE_K184</t>
  </si>
  <si>
    <t>S1_SEL1_K184</t>
  </si>
  <si>
    <t>S1_OE_K213</t>
  </si>
  <si>
    <t>S1_SEL1_K213</t>
  </si>
  <si>
    <t>S2_U3_P1_RC</t>
  </si>
  <si>
    <t>S2_U2_P1_MDI+</t>
  </si>
  <si>
    <t>S2_U3_P1_MDI+</t>
  </si>
  <si>
    <t>S2_U2_P1_MDI-</t>
  </si>
  <si>
    <t>S2_U3_P1_MDI-</t>
  </si>
  <si>
    <t>S2_P1_MDI+</t>
  </si>
  <si>
    <t>S2_P1_MDI-</t>
  </si>
  <si>
    <t>S2_U1_P1_MDI+</t>
  </si>
  <si>
    <t>S2_U1_P1_MDI-</t>
  </si>
  <si>
    <t>S2_U3_P6_RC</t>
  </si>
  <si>
    <t>S2_U3_P5_RC</t>
  </si>
  <si>
    <t>SG2_2_P1_RC</t>
  </si>
  <si>
    <t>SG2_1_P1_MDI+</t>
  </si>
  <si>
    <t>SG2_2_P1_MDI+</t>
  </si>
  <si>
    <t>SG2_1_P1_MDI-</t>
  </si>
  <si>
    <t>SG2_2_P1_MDI-</t>
  </si>
  <si>
    <t>SG2_P1_MDI+</t>
  </si>
  <si>
    <t>SG2_P1_MDI-</t>
  </si>
  <si>
    <t>SG2_2_P6_RC</t>
  </si>
  <si>
    <t>SG2_2_P5_RC</t>
  </si>
  <si>
    <t>SG2_2_P2_RC</t>
  </si>
  <si>
    <t>SG2_2_P3_RC</t>
  </si>
  <si>
    <t>SG2_3PI_P1_MDI+</t>
  </si>
  <si>
    <t>SG2_3PI_P1_MDI-</t>
  </si>
  <si>
    <t>S2_OE_K144</t>
  </si>
  <si>
    <t>S2_SEL1_K144</t>
  </si>
  <si>
    <t>S2_OE_K145</t>
  </si>
  <si>
    <t>S2_SEL1_K145</t>
  </si>
  <si>
    <t>S2_SEL2_K145</t>
  </si>
  <si>
    <t>SG2_MCT_RC</t>
  </si>
  <si>
    <t>S2_TCT</t>
  </si>
  <si>
    <t>S2_MCT_RC</t>
  </si>
  <si>
    <t>SG2_TCT</t>
  </si>
  <si>
    <t>SG2_U3_FE_MDI+</t>
  </si>
  <si>
    <t>SG2_U3_FE_MDI-</t>
  </si>
  <si>
    <t>SG2_U3_FE_MDIX+</t>
  </si>
  <si>
    <t>SG2_U3_FE_MDIX-</t>
  </si>
  <si>
    <t>S2_CHR_FE_MDIX+</t>
  </si>
  <si>
    <t>S2_CHR_FE_MDIX-</t>
  </si>
  <si>
    <t>S2_CHR_FE_MDI+</t>
  </si>
  <si>
    <t>S2_CHR_FE_MDI-</t>
  </si>
  <si>
    <t>S2_FE_MDIX+</t>
  </si>
  <si>
    <t>S2_FE_MDIX-</t>
  </si>
  <si>
    <t>S2_U1_FE_MDIX+</t>
  </si>
  <si>
    <t>S2_U1_FE_MDIX-</t>
  </si>
  <si>
    <t>S2_U2_FE_MDIX+</t>
  </si>
  <si>
    <t>S2_U2_FE_MDIX-</t>
  </si>
  <si>
    <t>S2_U3_FE_MDIX+</t>
  </si>
  <si>
    <t>S2_U3_FE_MDIX-</t>
  </si>
  <si>
    <t>S2_FE_MDI+</t>
  </si>
  <si>
    <t>S2_FE_MDI-</t>
  </si>
  <si>
    <t>S2_U1_FE_MDI+</t>
  </si>
  <si>
    <t>S2_U1_FE_MDI-</t>
  </si>
  <si>
    <t>S2_U2_FE_MDI+</t>
  </si>
  <si>
    <t>S2_U2_FE_MDI-</t>
  </si>
  <si>
    <t>S2_U3_FE_MDI+</t>
  </si>
  <si>
    <t>S2_U3_FE_MDI-</t>
  </si>
  <si>
    <t>S2_MCT2</t>
  </si>
  <si>
    <t>S2_MCT1</t>
  </si>
  <si>
    <t>SG2_MCT1</t>
  </si>
  <si>
    <t>SG2_MCT2</t>
  </si>
  <si>
    <t>SG2_U2_FE_MDIX+</t>
  </si>
  <si>
    <t>SG2_U2_FE_MDIX-</t>
  </si>
  <si>
    <t>SG2_U2_FE_MDI+</t>
  </si>
  <si>
    <t>SG2_U2_FE_MDI-</t>
  </si>
  <si>
    <t>SG2_SRC_DVDD33</t>
  </si>
  <si>
    <t>S2_OE_K184</t>
  </si>
  <si>
    <t>S2_SEL1_K184</t>
  </si>
  <si>
    <t>S2_OE_K213</t>
  </si>
  <si>
    <t>S2_SEL1_K213</t>
  </si>
  <si>
    <t>S2_1_INH</t>
  </si>
  <si>
    <t>S2_INH_GND</t>
  </si>
  <si>
    <t>S2_INH</t>
  </si>
  <si>
    <t>S2_INH_DIV2</t>
  </si>
  <si>
    <t>SG2_GPIOA_1</t>
  </si>
  <si>
    <t>SG2_GPIOA_2</t>
  </si>
  <si>
    <t>S2_DISB</t>
  </si>
  <si>
    <t>S2_RESETB</t>
  </si>
  <si>
    <t>S2_HSD099</t>
  </si>
  <si>
    <t>S2_HSD112</t>
  </si>
  <si>
    <t>S2_2_GPIOA2</t>
  </si>
  <si>
    <t>S2_2_GPIOA1</t>
  </si>
  <si>
    <t>S2_HSD114</t>
  </si>
  <si>
    <t>S2_BPMUINH_HSD141</t>
  </si>
  <si>
    <t>S2_GPIOA_0</t>
  </si>
  <si>
    <t>S2_GPIOA_2</t>
  </si>
  <si>
    <t>S2_GPIOA_1</t>
  </si>
  <si>
    <t>S2_GPIOA_3</t>
  </si>
  <si>
    <t>S2_GPIOB_0</t>
  </si>
  <si>
    <t>S2_GPIOB_1</t>
  </si>
  <si>
    <t>SG2_INH</t>
  </si>
  <si>
    <t>SG2_GPIOA_3</t>
  </si>
  <si>
    <t>SG2_GPIOB_0</t>
  </si>
  <si>
    <t>SG2_GPIOB_1</t>
  </si>
  <si>
    <t>SG2_GPIOC_0</t>
  </si>
  <si>
    <t>SG2_GPIOC_1</t>
  </si>
  <si>
    <t>SG2_GPIOC_2</t>
  </si>
  <si>
    <t>SG2_GPIOC_4</t>
  </si>
  <si>
    <t>SG2_GPIOC_3</t>
  </si>
  <si>
    <t>SG2_RSET</t>
  </si>
  <si>
    <t>SG2_DISB</t>
  </si>
  <si>
    <t>S2_DS_HSD998</t>
  </si>
  <si>
    <t>SG2_GPIOB_2</t>
  </si>
  <si>
    <t>SG2_GPIOC_5</t>
  </si>
  <si>
    <t>SG2_GPIOA_0</t>
  </si>
  <si>
    <t>SG2_P0_LED</t>
  </si>
  <si>
    <t>SG2_P1_LED</t>
  </si>
  <si>
    <t>SG2_P2_LED</t>
  </si>
  <si>
    <t>SG2_P3_LED</t>
  </si>
  <si>
    <t>SG2_P5_LED</t>
  </si>
  <si>
    <t>S2_1_CKXTAL2</t>
  </si>
  <si>
    <t>S2_1_CKXTAL1</t>
  </si>
  <si>
    <t>S2_HSD145</t>
  </si>
  <si>
    <t>S2_SPI_CSB</t>
  </si>
  <si>
    <t>S2_SPI_SCK</t>
  </si>
  <si>
    <t>SG2_WAKE</t>
  </si>
  <si>
    <t>SG2_SPI_CSB</t>
  </si>
  <si>
    <t>SG2_SPI_SCK</t>
  </si>
  <si>
    <t>S3_U3_P1_RC</t>
  </si>
  <si>
    <t>S3_U2_P1_MDI+</t>
  </si>
  <si>
    <t>S3_U3_P1_MDI+</t>
  </si>
  <si>
    <t>S3_U2_P1_MDI-</t>
  </si>
  <si>
    <t>S3_U3_P1_MDI-</t>
  </si>
  <si>
    <t>S3_P1_MDI+</t>
  </si>
  <si>
    <t>S3_P1_MDI-</t>
  </si>
  <si>
    <t>S3_U1_P1_MDI+</t>
  </si>
  <si>
    <t>S3_U1_P1_MDI-</t>
  </si>
  <si>
    <t>S3_U3_P6_RC</t>
  </si>
  <si>
    <t>S3_U3_P5_RC</t>
  </si>
  <si>
    <t>SG3_2_P1_RC</t>
  </si>
  <si>
    <t>SG3_1_P1_MDI+</t>
  </si>
  <si>
    <t>SG3_2_P1_MDI+</t>
  </si>
  <si>
    <t>SG3_1_P1_MDI-</t>
  </si>
  <si>
    <t>SG3_2_P1_MDI-</t>
  </si>
  <si>
    <t>SG3_P1_MDI+</t>
  </si>
  <si>
    <t>SG3_P1_MDI-</t>
  </si>
  <si>
    <t>SG3_2_P6_RC</t>
  </si>
  <si>
    <t>SG3_2_P5_RC</t>
  </si>
  <si>
    <t>SG3_2_P2_RC</t>
  </si>
  <si>
    <t>SG3_2_P3_RC</t>
  </si>
  <si>
    <t>SG3_3PI_P1_MDI+</t>
  </si>
  <si>
    <t>SG3_3PI_P1_MDI-</t>
  </si>
  <si>
    <t>S3_OE_K144</t>
  </si>
  <si>
    <t>S3_SEL1_K144</t>
  </si>
  <si>
    <t>S3_OE_K145</t>
  </si>
  <si>
    <t>S3_SEL1_K145</t>
  </si>
  <si>
    <t>S3_SEL2_K145</t>
  </si>
  <si>
    <t>SG3_MCT_RC</t>
  </si>
  <si>
    <t>S3_TCT</t>
  </si>
  <si>
    <t>S3_MCT_RC</t>
  </si>
  <si>
    <t>SG3_TCT</t>
  </si>
  <si>
    <t>SG3_U3_FE_MDI+</t>
  </si>
  <si>
    <t>SG3_U3_FE_MDI-</t>
  </si>
  <si>
    <t>SG3_U3_FE_MDIX+</t>
  </si>
  <si>
    <t>SG3_U3_FE_MDIX-</t>
  </si>
  <si>
    <t>S3_CHR_FE_MDIX+</t>
  </si>
  <si>
    <t>S3_CHR_FE_MDIX-</t>
  </si>
  <si>
    <t>S3_CHR_FE_MDI+</t>
  </si>
  <si>
    <t>S3_CHR_FE_MDI-</t>
  </si>
  <si>
    <t>S3_FE_MDIX+</t>
  </si>
  <si>
    <t>S3_FE_MDIX-</t>
  </si>
  <si>
    <t>S3_U1_FE_MDIX+</t>
  </si>
  <si>
    <t>S3_U1_FE_MDIX-</t>
  </si>
  <si>
    <t>S3_U2_FE_MDIX+</t>
  </si>
  <si>
    <t>S3_U2_FE_MDIX-</t>
  </si>
  <si>
    <t>S3_U3_FE_MDIX+</t>
  </si>
  <si>
    <t>S3_U3_FE_MDIX-</t>
  </si>
  <si>
    <t>S3_FE_MDI+</t>
  </si>
  <si>
    <t>S3_FE_MDI-</t>
  </si>
  <si>
    <t>S3_U1_FE_MDI+</t>
  </si>
  <si>
    <t>S3_U1_FE_MDI-</t>
  </si>
  <si>
    <t>S3_U2_FE_MDI+</t>
  </si>
  <si>
    <t>S3_U2_FE_MDI-</t>
  </si>
  <si>
    <t>S3_U3_FE_MDI+</t>
  </si>
  <si>
    <t>S3_U3_FE_MDI-</t>
  </si>
  <si>
    <t>S3_MCT2</t>
  </si>
  <si>
    <t>S3_MCT1</t>
  </si>
  <si>
    <t>SG3_MCT1</t>
  </si>
  <si>
    <t>SG3_MCT2</t>
  </si>
  <si>
    <t>SG3_U2_FE_MDIX+</t>
  </si>
  <si>
    <t>SG3_U2_FE_MDIX-</t>
  </si>
  <si>
    <t>SG3_U2_FE_MDI+</t>
  </si>
  <si>
    <t>SG3_U2_FE_MDI-</t>
  </si>
  <si>
    <t>SG3_SRC_DVDD33</t>
  </si>
  <si>
    <t>S3_OE_K184</t>
  </si>
  <si>
    <t>S3_SEL1_K184</t>
  </si>
  <si>
    <t>S3_OE_K213</t>
  </si>
  <si>
    <t>S3_SEL1_K213</t>
  </si>
  <si>
    <t>S3_1_INH</t>
  </si>
  <si>
    <t>S3_INH_GND</t>
  </si>
  <si>
    <t>S3_INH</t>
  </si>
  <si>
    <t>S3_INH_DIV2</t>
  </si>
  <si>
    <t>SG3_GPIOA_1</t>
  </si>
  <si>
    <t>SG3_GPIOA_2</t>
  </si>
  <si>
    <t>S3_DISB</t>
  </si>
  <si>
    <t>S3_RESETB</t>
  </si>
  <si>
    <t>S3_HSD099</t>
  </si>
  <si>
    <t>S3_HSD112</t>
  </si>
  <si>
    <t>S3_2_GPIOA2</t>
  </si>
  <si>
    <t>S3_2_GPIOA1</t>
  </si>
  <si>
    <t>S3_HSD114</t>
  </si>
  <si>
    <t>S3_BPMUINH_HSD141</t>
  </si>
  <si>
    <t>S3_GPIOA_0</t>
  </si>
  <si>
    <t>S3_GPIOA_2</t>
  </si>
  <si>
    <t>S3_GPIOA_1</t>
  </si>
  <si>
    <t>S3_GPIOA_3</t>
  </si>
  <si>
    <t>S3_GPIOB_0</t>
  </si>
  <si>
    <t>S3_GPIOB_1</t>
  </si>
  <si>
    <t>SG3_INH</t>
  </si>
  <si>
    <t>SG3_GPIOA_3</t>
  </si>
  <si>
    <t>SG3_GPIOB_0</t>
  </si>
  <si>
    <t>SG3_GPIOB_1</t>
  </si>
  <si>
    <t>SG3_GPIOC_0</t>
  </si>
  <si>
    <t>SG3_GPIOC_1</t>
  </si>
  <si>
    <t>SG3_GPIOC_2</t>
  </si>
  <si>
    <t>SG3_GPIOC_4</t>
  </si>
  <si>
    <t>SG3_GPIOC_3</t>
  </si>
  <si>
    <t>SG3_RSET</t>
  </si>
  <si>
    <t>SG3_DISB</t>
  </si>
  <si>
    <t>S3_DS_HSD998</t>
  </si>
  <si>
    <t>SG3_GPIOB_2</t>
  </si>
  <si>
    <t>SG3_GPIOC_5</t>
  </si>
  <si>
    <t>SG3_GPIOA_0</t>
  </si>
  <si>
    <t>SG3_P0_LED</t>
  </si>
  <si>
    <t>SG3_P1_LED</t>
  </si>
  <si>
    <t>SG3_P2_LED</t>
  </si>
  <si>
    <t>SG3_P3_LED</t>
  </si>
  <si>
    <t>SG3_P5_LED</t>
  </si>
  <si>
    <t>S3_1_CKXTAL2</t>
  </si>
  <si>
    <t>S3_1_CKXTAL1</t>
  </si>
  <si>
    <t>S3_HSD145</t>
  </si>
  <si>
    <t>S3_SPI_CSB</t>
  </si>
  <si>
    <t>S3_SPI_SCK</t>
  </si>
  <si>
    <t>SG3_WAKE</t>
  </si>
  <si>
    <t>SG3_SPI_CSB</t>
  </si>
  <si>
    <t>SG3_SPI_SCK</t>
  </si>
  <si>
    <t>S1_SPI_VDDIO</t>
  </si>
  <si>
    <t>S2_DVDD09</t>
  </si>
  <si>
    <t>S2_AVDD09</t>
  </si>
  <si>
    <t>S2_AVDD33</t>
  </si>
  <si>
    <t>S2_DVDD33</t>
  </si>
  <si>
    <t>S2_GPIO_VDDIO</t>
  </si>
  <si>
    <t>S2_SPI_VDDIO</t>
  </si>
  <si>
    <t>SG2_SWR09_OFFLINE</t>
  </si>
  <si>
    <t>S2_SWR1_FB</t>
  </si>
  <si>
    <t>SG2_SRC_DVDD09</t>
  </si>
  <si>
    <t>S2_SWR1_EN</t>
  </si>
  <si>
    <t>S2_SWR1_LX</t>
  </si>
  <si>
    <t>S2_SWR1_VIN</t>
  </si>
  <si>
    <t>S2_SWR1_PG</t>
  </si>
  <si>
    <t>SG2_DVDD09</t>
  </si>
  <si>
    <t>SG2_AVDD09</t>
  </si>
  <si>
    <t>SG2_AVDD33</t>
  </si>
  <si>
    <t>SG2_DVDD33</t>
  </si>
  <si>
    <t>SG2_GPIO_VDDIO</t>
  </si>
  <si>
    <t>S3_DVDD09</t>
  </si>
  <si>
    <t>S3_AVDD09</t>
  </si>
  <si>
    <t>S3_AVDD33</t>
  </si>
  <si>
    <t>S3_DVDD33</t>
  </si>
  <si>
    <t>S3_GPIO_VDDIO</t>
  </si>
  <si>
    <t>S3_SPI_VDDIO</t>
  </si>
  <si>
    <t>SG3_SWR09_OFFLINE</t>
  </si>
  <si>
    <t>S3_SWR1_FB</t>
  </si>
  <si>
    <t>SG3_SRC_DVDD09</t>
  </si>
  <si>
    <t>S3_SWR1_EN</t>
  </si>
  <si>
    <t>S3_SWR1_LX</t>
  </si>
  <si>
    <t>S3_SWR1_VIN</t>
  </si>
  <si>
    <t>S3_SWR1_PG</t>
  </si>
  <si>
    <t>SG3_DVDD09</t>
  </si>
  <si>
    <t>SG3_AVDD09</t>
  </si>
  <si>
    <t>SG3_AVDD33</t>
  </si>
  <si>
    <t>SG3_DVDD33</t>
  </si>
  <si>
    <t>SG3_GPIO_VDDIO</t>
  </si>
  <si>
    <t>SITE2</t>
  </si>
  <si>
    <t>SITE3</t>
  </si>
  <si>
    <t>Golden to MQS Port P1</t>
    <phoneticPr fontId="1" type="noConversion"/>
  </si>
  <si>
    <t>DUT3 MDIX to RJ45 + Golden3 MDI    to RJ45</t>
  </si>
  <si>
    <t>DUT3 MDI    to RJ45 + Golden3 MDIX to RJ45</t>
  </si>
  <si>
    <t>DUT3 MDIX to Golden3 MDI</t>
  </si>
  <si>
    <t>DUT3 MDI    to Golden3 MDIX</t>
  </si>
  <si>
    <t>DUT2 MDIX to RJ45 + Golden2 MDI    to RJ45</t>
  </si>
  <si>
    <t>DUT2 MDI    to RJ45 + Golden2 MDIX to RJ45</t>
  </si>
  <si>
    <t>DUT2 MDIX to Golden2 MDI</t>
  </si>
  <si>
    <t>DUT2 MDI    to Golden2 MDIX</t>
  </si>
  <si>
    <t>Golden2 MDI    to RJ45</t>
  </si>
  <si>
    <t>Golden2 MDIX to RJ45</t>
  </si>
  <si>
    <t>Golden3 MDI    to RJ45</t>
  </si>
  <si>
    <t>Golden3 MDIX to RJ45</t>
  </si>
  <si>
    <t>DUT3 MDIX to RJ45</t>
  </si>
  <si>
    <t>DUT3 MDI    to RJ45</t>
  </si>
  <si>
    <t>DUT2 MDIX to RJ45</t>
  </si>
  <si>
    <t>DUT2 MDI    to RJ45</t>
  </si>
  <si>
    <t>SITE3</t>
    <phoneticPr fontId="1" type="noConversion"/>
  </si>
  <si>
    <t>DUT2 to XTAL</t>
    <phoneticPr fontId="1" type="noConversion"/>
  </si>
  <si>
    <t>DUT3 to XTAL</t>
    <phoneticPr fontId="1" type="noConversion"/>
  </si>
  <si>
    <t>DUT2 to Channel</t>
    <phoneticPr fontId="1" type="noConversion"/>
  </si>
  <si>
    <t>DUT3 to Channel</t>
    <phoneticPr fontId="1" type="noConversion"/>
  </si>
  <si>
    <t>Golden2 to XTAL</t>
    <phoneticPr fontId="1" type="noConversion"/>
  </si>
  <si>
    <t>Golden3 to XTAL</t>
    <phoneticPr fontId="1" type="noConversion"/>
  </si>
  <si>
    <t>S0_LB_FE_MDIX+</t>
  </si>
  <si>
    <t>S0_LB_FE_MDIX-</t>
  </si>
  <si>
    <t>S0_LB_FE_MDI+</t>
  </si>
  <si>
    <t>S0_LB_FE_MDI-</t>
  </si>
  <si>
    <t>SG0_RESETB</t>
  </si>
  <si>
    <t>S1_LB_FE_MDIX+</t>
  </si>
  <si>
    <t>S1_LB_FE_MDIX-</t>
  </si>
  <si>
    <t>S1_LB_FE_MDI+</t>
  </si>
  <si>
    <t>S1_LB_FE_MDI-</t>
  </si>
  <si>
    <t>SG1_RESETB</t>
  </si>
  <si>
    <t>S2_LB_FE_MDIX+</t>
  </si>
  <si>
    <t>S2_LB_FE_MDIX-</t>
  </si>
  <si>
    <t>S2_LB_FE_MDI+</t>
  </si>
  <si>
    <t>S2_LB_FE_MDI-</t>
  </si>
  <si>
    <t>SG2_RESETB</t>
  </si>
  <si>
    <t>S3_LB_FE_MDIX+</t>
  </si>
  <si>
    <t>S3_LB_FE_MDIX-</t>
  </si>
  <si>
    <t>S3_LB_FE_MDI+</t>
  </si>
  <si>
    <t>S3_LB_FE_MDI-</t>
  </si>
  <si>
    <t>SG3_RESETB</t>
  </si>
  <si>
    <t>1GOLDEN0</t>
  </si>
  <si>
    <t>2GOLDEN0</t>
  </si>
  <si>
    <t>3GOLDEN0</t>
  </si>
  <si>
    <t>S0_GPIOC_0</t>
  </si>
  <si>
    <t>S0_GPIOC_1</t>
  </si>
  <si>
    <t>S1_GPIOC_0</t>
  </si>
  <si>
    <t>S1_GPIOC_1</t>
  </si>
  <si>
    <t>S2_GPIOC_0</t>
  </si>
  <si>
    <t>S2_GPIOC_1</t>
  </si>
  <si>
    <t>S3_GPIOC_0</t>
  </si>
  <si>
    <t>S3_GPIOC_1</t>
  </si>
  <si>
    <t>DUT P0 -&gt; Golden</t>
    <phoneticPr fontId="1" type="noConversion"/>
  </si>
  <si>
    <t>DUT P1 -&gt; Golden</t>
    <phoneticPr fontId="1" type="noConversion"/>
  </si>
  <si>
    <t>SG0_PH_GPIOA_1</t>
  </si>
  <si>
    <t>SG0_PH_GPIOA_2</t>
  </si>
  <si>
    <t>SG1_PH_GPIOA_1</t>
  </si>
  <si>
    <t>SG1_PH_GPIOA_2</t>
  </si>
  <si>
    <t>SG2_PH_GPIOA_1</t>
  </si>
  <si>
    <t>SG2_PH_GPIOA_2</t>
  </si>
  <si>
    <t>SG3_PH_GPIOA_1</t>
  </si>
  <si>
    <t>SG3_PH_GPIOA_2</t>
  </si>
  <si>
    <t>S0_HSD006+</t>
  </si>
  <si>
    <t>S0_HSD006-</t>
  </si>
  <si>
    <t>SC_UDB064</t>
  </si>
  <si>
    <t>S0_U4PI_P1_MDI+</t>
  </si>
  <si>
    <t>S0_U4PI_P1_MDI-</t>
  </si>
  <si>
    <t>S0_U4PILB_P1_MDI+</t>
  </si>
  <si>
    <t>S0_U4PILB_P1_MDI-</t>
  </si>
  <si>
    <t>S0_HSD126+</t>
  </si>
  <si>
    <t>S0_HSD126-</t>
  </si>
  <si>
    <t>S0_HSD122+</t>
  </si>
  <si>
    <t>S0_HSD122-</t>
  </si>
  <si>
    <t>SC_UDB180</t>
  </si>
  <si>
    <t>SC_UDB181</t>
  </si>
  <si>
    <t>SC_UDB182</t>
  </si>
  <si>
    <t>SC_UDB183</t>
  </si>
  <si>
    <t>SC_UDB231</t>
  </si>
  <si>
    <t>SC_UDB232</t>
  </si>
  <si>
    <t>SC_UDB233</t>
  </si>
  <si>
    <t>S0_HSD193</t>
  </si>
  <si>
    <t>S0_HSD199</t>
  </si>
  <si>
    <t>SC_UDB225</t>
  </si>
  <si>
    <t>SC_UDB226</t>
  </si>
  <si>
    <t>SC_UDB124</t>
  </si>
  <si>
    <t>S0_GPIOB_2</t>
  </si>
  <si>
    <t>S0_HSD120</t>
  </si>
  <si>
    <t>S0_HSD101</t>
  </si>
  <si>
    <t>SC_UDB034</t>
  </si>
  <si>
    <t>S1_HSD006+</t>
  </si>
  <si>
    <t>S1_HSD006-</t>
  </si>
  <si>
    <t>S1_U4PI_P1_MDI+</t>
  </si>
  <si>
    <t>S1_U4PI_P1_MDI-</t>
  </si>
  <si>
    <t>S1_U4PILB_P1_MDI+</t>
  </si>
  <si>
    <t>S1_U4PILB_P1_MDI-</t>
  </si>
  <si>
    <t>S1_HSD126+</t>
  </si>
  <si>
    <t>S1_HSD126-</t>
  </si>
  <si>
    <t>S1_HSD122+</t>
  </si>
  <si>
    <t>S1_HSD122-</t>
  </si>
  <si>
    <t>S1_HSD193</t>
  </si>
  <si>
    <t>S1_HSD199</t>
  </si>
  <si>
    <t>S1_GPIOB_2</t>
  </si>
  <si>
    <t>S1_HSD120</t>
  </si>
  <si>
    <t>S1_HSD101</t>
  </si>
  <si>
    <t>S2_HSD006+</t>
  </si>
  <si>
    <t>S2_HSD006-</t>
  </si>
  <si>
    <t>S2_U4PI_P1_MDI+</t>
  </si>
  <si>
    <t>S2_U4PI_P1_MDI-</t>
  </si>
  <si>
    <t>S2_U4PILB_P1_MDI+</t>
  </si>
  <si>
    <t>S2_U4PILB_P1_MDI-</t>
  </si>
  <si>
    <t>S2_HSD126+</t>
  </si>
  <si>
    <t>S2_HSD126-</t>
  </si>
  <si>
    <t>S2_HSD122+</t>
  </si>
  <si>
    <t>S2_HSD122-</t>
  </si>
  <si>
    <t>S2_HSD193</t>
  </si>
  <si>
    <t>S2_HSD199</t>
  </si>
  <si>
    <t>S2_GPIOB_2</t>
  </si>
  <si>
    <t>S2_HSD120</t>
  </si>
  <si>
    <t>S2_HSD101</t>
  </si>
  <si>
    <t>S3_HSD006+</t>
  </si>
  <si>
    <t>S3_HSD006-</t>
  </si>
  <si>
    <t>S3_U4PI_P1_MDI+</t>
  </si>
  <si>
    <t>S3_U4PI_P1_MDI-</t>
  </si>
  <si>
    <t>S3_U4PILB_P1_MDI+</t>
  </si>
  <si>
    <t>S3_U4PILB_P1_MDI-</t>
  </si>
  <si>
    <t>S3_HSD126+</t>
  </si>
  <si>
    <t>S3_HSD126-</t>
  </si>
  <si>
    <t>S3_HSD122+</t>
  </si>
  <si>
    <t>S3_HSD122-</t>
  </si>
  <si>
    <t>S3_HSD193</t>
  </si>
  <si>
    <t>S3_HSD199</t>
  </si>
  <si>
    <t>S3_GPIOB_2</t>
  </si>
  <si>
    <t>S3_HSD120</t>
  </si>
  <si>
    <t>S3_HSD101</t>
  </si>
  <si>
    <t>SC_PWCT_HSD995</t>
  </si>
  <si>
    <t>GOLD0</t>
  </si>
  <si>
    <t>GOLD1</t>
  </si>
  <si>
    <t>GOLD2</t>
  </si>
  <si>
    <t>GOLD3</t>
  </si>
  <si>
    <t>GOLD0</t>
    <phoneticPr fontId="1" type="noConversion"/>
  </si>
  <si>
    <t>GOLD1</t>
    <phoneticPr fontId="1" type="noConversion"/>
  </si>
  <si>
    <t>GOLD2</t>
    <phoneticPr fontId="1" type="noConversion"/>
  </si>
  <si>
    <t>GOLD3</t>
    <phoneticPr fontId="1" type="noConversion"/>
  </si>
  <si>
    <t xml:space="preserve">Total Length (mils) </t>
    <phoneticPr fontId="1" type="noConversion"/>
  </si>
  <si>
    <t>P/N Difference
(mils)</t>
    <phoneticPr fontId="1" type="noConversion"/>
  </si>
  <si>
    <t>Golden / Host</t>
    <phoneticPr fontId="1" type="noConversion"/>
  </si>
  <si>
    <t>等長調此線段</t>
    <phoneticPr fontId="1" type="noConversion"/>
  </si>
  <si>
    <t>Golden to TE CONN</t>
    <phoneticPr fontId="1" type="noConversion"/>
  </si>
  <si>
    <t>GPIOB_2</t>
    <phoneticPr fontId="1" type="noConversion"/>
  </si>
  <si>
    <r>
      <rPr>
        <sz val="12"/>
        <color theme="1"/>
        <rFont val="細明體"/>
        <family val="3"/>
        <charset val="136"/>
      </rPr>
      <t>希望總長小於</t>
    </r>
    <r>
      <rPr>
        <sz val="12"/>
        <color theme="1"/>
        <rFont val="Times New Roman"/>
        <family val="1"/>
      </rPr>
      <t>12000 mils</t>
    </r>
    <phoneticPr fontId="1" type="noConversion"/>
  </si>
  <si>
    <t>Check Length &lt; 12000 mils</t>
    <phoneticPr fontId="1" type="noConversion"/>
  </si>
  <si>
    <t>Total Length (mils)</t>
    <phoneticPr fontId="1" type="noConversion"/>
  </si>
  <si>
    <t>Assigned CH / Net</t>
    <phoneticPr fontId="1" type="noConversion"/>
  </si>
  <si>
    <t>Check Length &lt; 18000 mils</t>
    <phoneticPr fontId="1" type="noConversion"/>
  </si>
  <si>
    <r>
      <rPr>
        <sz val="24"/>
        <color theme="1"/>
        <rFont val="細明體"/>
        <family val="3"/>
        <charset val="136"/>
      </rPr>
      <t>不用</t>
    </r>
    <r>
      <rPr>
        <sz val="24"/>
        <color theme="1"/>
        <rFont val="Times New Roman"/>
        <family val="1"/>
      </rPr>
      <t xml:space="preserve">Shielding, </t>
    </r>
    <r>
      <rPr>
        <sz val="24"/>
        <color theme="1"/>
        <rFont val="細明體"/>
        <family val="3"/>
        <charset val="136"/>
      </rPr>
      <t>但需遠離其他類型的訊號</t>
    </r>
    <phoneticPr fontId="1" type="noConversion"/>
  </si>
  <si>
    <t>AVDD09_FE</t>
  </si>
  <si>
    <t>AVDD09_MCK</t>
  </si>
  <si>
    <t>P11_AVDD09_CMU</t>
  </si>
  <si>
    <t>AVDD33_MCK</t>
  </si>
  <si>
    <t>AVDD33_FE</t>
  </si>
  <si>
    <t>AVDD33_CMU</t>
  </si>
  <si>
    <t>P11_AVDD33_CMU</t>
  </si>
  <si>
    <t>AVDD33_XTAL</t>
  </si>
  <si>
    <t>DVDD33</t>
  </si>
  <si>
    <t>V33</t>
  </si>
  <si>
    <t>P2_MDIP</t>
  </si>
  <si>
    <t>P2_MDIN</t>
  </si>
  <si>
    <t>P3_MDIP</t>
  </si>
  <si>
    <t>P3_MDIN</t>
  </si>
  <si>
    <t>P4_MDIP</t>
  </si>
  <si>
    <t>P4_MDIN</t>
  </si>
  <si>
    <t>P5_GIGA_MDIP</t>
  </si>
  <si>
    <t>P5_GIGA_MDIN</t>
  </si>
  <si>
    <t>P6_GIGA_MDIP</t>
  </si>
  <si>
    <t>P6_GIGA_MDIN</t>
  </si>
  <si>
    <t>XMII_0_TXEN</t>
  </si>
  <si>
    <t>XMII_0_TXD0</t>
  </si>
  <si>
    <t>XMII_0_TXD1</t>
  </si>
  <si>
    <t>XMII_0_TXC</t>
  </si>
  <si>
    <t>XMII_0_TXD2</t>
  </si>
  <si>
    <t>XMII_0_RXD0</t>
  </si>
  <si>
    <t>XMII_0_TXD3</t>
  </si>
  <si>
    <t>XMII_0_RXER</t>
  </si>
  <si>
    <t>XMII_0_RXD1</t>
  </si>
  <si>
    <t>XMII_0_RXD3</t>
  </si>
  <si>
    <t>XMII_0_RXDV</t>
  </si>
  <si>
    <t>XMII_0_RXC</t>
  </si>
  <si>
    <t>XMII_0_RXD2</t>
  </si>
  <si>
    <t>XMII_0_COL</t>
  </si>
  <si>
    <t>XMII_0_CRS</t>
  </si>
  <si>
    <t>XMII_1_TXD0</t>
  </si>
  <si>
    <t>XMII_1_TXD1</t>
  </si>
  <si>
    <t>XMII_1_TXC</t>
  </si>
  <si>
    <t>XMII_1_TXD2</t>
  </si>
  <si>
    <t>XMII_1_RXD0</t>
  </si>
  <si>
    <t>XMII_1_TXD3</t>
  </si>
  <si>
    <t>XMII_1_RXER</t>
  </si>
  <si>
    <t>XMII_1_RXD1</t>
  </si>
  <si>
    <t>XMII_1_RXD3</t>
  </si>
  <si>
    <t>XMII_1_RXDV</t>
  </si>
  <si>
    <t>XMII_1_RXC</t>
  </si>
  <si>
    <t>XMII_1_RXD2</t>
  </si>
  <si>
    <t>XMII_1_COL</t>
  </si>
  <si>
    <t>XMII_1_CRS</t>
  </si>
  <si>
    <t>XMII_2_TXEN</t>
  </si>
  <si>
    <t>XMII_2_TXD0</t>
  </si>
  <si>
    <t>XMII_2_TXD1</t>
  </si>
  <si>
    <t>XMII_2_TXD2</t>
  </si>
  <si>
    <t>XMII_2_TXD3</t>
  </si>
  <si>
    <t>P9_HSIN</t>
  </si>
  <si>
    <t>P9_HSIP</t>
  </si>
  <si>
    <t>P9_HSON</t>
  </si>
  <si>
    <t>P9_HSOP</t>
  </si>
  <si>
    <t>P10_HSIP</t>
  </si>
  <si>
    <t>P10_HSIN</t>
  </si>
  <si>
    <t>P10_HSON</t>
  </si>
  <si>
    <t>P10_HSOP</t>
  </si>
  <si>
    <t>P11_HSIP</t>
  </si>
  <si>
    <t>P11_HSIN</t>
  </si>
  <si>
    <t>P11_HSON</t>
  </si>
  <si>
    <t>P11_HSOP</t>
  </si>
  <si>
    <t>LED0</t>
  </si>
  <si>
    <t>LED1</t>
  </si>
  <si>
    <t>LED2</t>
  </si>
  <si>
    <t>LED3</t>
  </si>
  <si>
    <t>LED4</t>
  </si>
  <si>
    <t>LED5</t>
  </si>
  <si>
    <t>Number</t>
  </si>
  <si>
    <t>Name</t>
  </si>
  <si>
    <t>DGND</t>
  </si>
  <si>
    <t>VDD33_ATX</t>
  </si>
  <si>
    <t>S0_U4PI_P3_MDI+</t>
  </si>
  <si>
    <t>S0_U4PI_P3_MDI-</t>
  </si>
  <si>
    <t>SG0_3PI_P3_MDI+</t>
  </si>
  <si>
    <t>SG0_3PI_P3_MDI-</t>
  </si>
  <si>
    <t>S0_U4PI_P2_MDI+</t>
  </si>
  <si>
    <t>S0_U4PI_P2_MDI-</t>
  </si>
  <si>
    <t>S0_U4PI_P4_MDI+</t>
  </si>
  <si>
    <t>S0_U4PI_P4_MDI-</t>
  </si>
  <si>
    <t>SG0_3PI_P2_MDI+</t>
  </si>
  <si>
    <t>SG0_3PI_P2_MDI-</t>
  </si>
  <si>
    <t>SG0_3PI_P4_MDI+</t>
  </si>
  <si>
    <t>SG0_3PI_P4_MDI-</t>
  </si>
  <si>
    <t>S0_U3_P4_MDI+</t>
  </si>
  <si>
    <t>S0_U4PILB_P4_MDI+</t>
  </si>
  <si>
    <t>S0_U3_P4_MDI-</t>
  </si>
  <si>
    <t>S0_U4PILB_P4_MDI-</t>
  </si>
  <si>
    <t>S0_U3_P3_MDI+</t>
  </si>
  <si>
    <t>S0_U4PILB_P3_MDI+</t>
  </si>
  <si>
    <t>S0_U3_P3_MDI-</t>
  </si>
  <si>
    <t>S0_U4PILB_P3_MDI-</t>
  </si>
  <si>
    <t>S0_U3_P2_MDI+</t>
  </si>
  <si>
    <t>S0_U4PILB_P2_MDI+</t>
  </si>
  <si>
    <t>S0_U3_P2_MDI-</t>
  </si>
  <si>
    <t>S0_U4PILB_P2_MDI-</t>
  </si>
  <si>
    <t>GND</t>
  </si>
  <si>
    <t>GND[1]</t>
  </si>
  <si>
    <t>GND[2]</t>
  </si>
  <si>
    <t>GND[3]</t>
  </si>
  <si>
    <t>GND[4]</t>
  </si>
  <si>
    <t>GND[5]</t>
  </si>
  <si>
    <t>GND[6]</t>
  </si>
  <si>
    <t>VDD[1]</t>
  </si>
  <si>
    <t>VDD[2]</t>
  </si>
  <si>
    <t>SG0_2_P2_MDI+</t>
  </si>
  <si>
    <t>SG0_2_P2_MDI-</t>
  </si>
  <si>
    <t>SG0_2_P3_MDI+</t>
  </si>
  <si>
    <t>SG0_2_P3_MDI-</t>
  </si>
  <si>
    <t>SG0_2_P4_MDI+</t>
  </si>
  <si>
    <t>SG0_2_P4_MDI-</t>
  </si>
  <si>
    <t>S0_U2_P5_GIGA_MDI-</t>
  </si>
  <si>
    <t>S0_U3_P5_GIGA_MDI-</t>
  </si>
  <si>
    <t>S0_U2_P5_GIGA_MDI+</t>
  </si>
  <si>
    <t>S0_U3_P5_GIGA_MDI+</t>
  </si>
  <si>
    <t>S0_U2_P6_GIGA_MDI-</t>
  </si>
  <si>
    <t>S0_U3_P6_GIGA_MDI-</t>
  </si>
  <si>
    <t>S0_U2_P6_GIGA_MDI+</t>
  </si>
  <si>
    <t>S0_U3_P6_GIGA_MDI+</t>
  </si>
  <si>
    <t>SG0_1_P5_GIGA_MDI-</t>
  </si>
  <si>
    <t>SG0_2_P5_GIGA_MDI-</t>
  </si>
  <si>
    <t>SG0_1_P5_GIGA_MDI+</t>
  </si>
  <si>
    <t>SG0_2_P5_GIGA_MDI+</t>
  </si>
  <si>
    <t>SG0_1_P6_GIGA_MDI-</t>
  </si>
  <si>
    <t>SG0_2_P6_GIGA_MDI-</t>
  </si>
  <si>
    <t>SG0_1_P6_GIGA_MDI+</t>
  </si>
  <si>
    <t>SG0_2_P6_GIGA_MDI+</t>
  </si>
  <si>
    <t>S0_U4_P6_RC_1</t>
  </si>
  <si>
    <t>S0_U4_P6_RC_2</t>
  </si>
  <si>
    <t>S0_U4_P5_RC_1</t>
  </si>
  <si>
    <t>S0_U4_P5_RC_2</t>
  </si>
  <si>
    <t>SG0_P5_GIGA_MDI-</t>
  </si>
  <si>
    <t>SG0_P5_GIGA_MDI+</t>
  </si>
  <si>
    <t>SG0_P6_GIGA_MDI-</t>
  </si>
  <si>
    <t>SG0_P6_GIGA_MDI+</t>
  </si>
  <si>
    <t>SG0_U5_GIGA_MDI+</t>
  </si>
  <si>
    <t>SG0_U5_GIGA_MDI-</t>
  </si>
  <si>
    <t>S0_U4_P5_R_1</t>
  </si>
  <si>
    <t>S0_U4_P5_R_2</t>
  </si>
  <si>
    <t>S0_U5_GIGA_MDI+</t>
  </si>
  <si>
    <t>S0_U5_GIGA_MDI-</t>
  </si>
  <si>
    <t>S0_U4_P6_R_1</t>
  </si>
  <si>
    <t>S0_U4_P6_R_2</t>
  </si>
  <si>
    <t>S0_P5_GIGA_MDI-</t>
  </si>
  <si>
    <t>S0_U1_P5_GIGA_MDI-</t>
  </si>
  <si>
    <t>S0_HSD163-</t>
  </si>
  <si>
    <t>S0_HSD163+</t>
  </si>
  <si>
    <t>S0_U1_P5_GIGA_MDI+</t>
  </si>
  <si>
    <t>S0_P5_GIGA_MDI+</t>
  </si>
  <si>
    <t>VP12</t>
  </si>
  <si>
    <t>V+</t>
  </si>
  <si>
    <t>V-</t>
  </si>
  <si>
    <t>S0_P6_GIGA_MDI-</t>
  </si>
  <si>
    <t>S0_U1_P6_GIGA_MDI-</t>
  </si>
  <si>
    <t>S0_HSD169-</t>
  </si>
  <si>
    <t>S0_HSD169+</t>
  </si>
  <si>
    <t>S0_U1_P6_GIGA_MDI+</t>
  </si>
  <si>
    <t>S0_P6_GIGA_MDI+</t>
  </si>
  <si>
    <t>/OE1</t>
  </si>
  <si>
    <t>/OE2</t>
  </si>
  <si>
    <t>A0+</t>
  </si>
  <si>
    <t>A0-</t>
  </si>
  <si>
    <t>A1+</t>
  </si>
  <si>
    <t>A1-</t>
  </si>
  <si>
    <t>A2+</t>
  </si>
  <si>
    <t>A2-</t>
  </si>
  <si>
    <t>A3+</t>
  </si>
  <si>
    <t>A3-</t>
  </si>
  <si>
    <t>S0_U4_P6_GIGA_MDI+</t>
  </si>
  <si>
    <t>B0+</t>
  </si>
  <si>
    <t>S0_U4_P6_GIGA_MDI-</t>
  </si>
  <si>
    <t>B0-</t>
  </si>
  <si>
    <t>SG0_3_P6_GIGA_MDI+</t>
  </si>
  <si>
    <t>B1+</t>
  </si>
  <si>
    <t>SG0_3_P6_GIGA_MDI-</t>
  </si>
  <si>
    <t>B1-</t>
  </si>
  <si>
    <t>S0_U4_P5_GIGA_MDI+</t>
  </si>
  <si>
    <t>B2+</t>
  </si>
  <si>
    <t>S0_U4_P5_GIGA_MDI-</t>
  </si>
  <si>
    <t>B2-</t>
  </si>
  <si>
    <t>SG0_3_P5_GIGA_MDI+</t>
  </si>
  <si>
    <t>B3+</t>
  </si>
  <si>
    <t>SG0_3_P5_GIGA_MDI-</t>
  </si>
  <si>
    <t>B3-</t>
  </si>
  <si>
    <t>S0_LB_P6_GIGA_MDI+</t>
  </si>
  <si>
    <t>C0+</t>
  </si>
  <si>
    <t>S0_LB_P6_GIGA_MDI-</t>
  </si>
  <si>
    <t>C0-</t>
  </si>
  <si>
    <t>C1+</t>
  </si>
  <si>
    <t>C1-</t>
  </si>
  <si>
    <t>S0_LB_P5_GIGA_MDI+</t>
  </si>
  <si>
    <t>C2+</t>
  </si>
  <si>
    <t>S0_LB_P5_GIGA_MDI-</t>
  </si>
  <si>
    <t>C2-</t>
  </si>
  <si>
    <t>C3+</t>
  </si>
  <si>
    <t>C3-</t>
  </si>
  <si>
    <t>NC</t>
  </si>
  <si>
    <t>NC[2]</t>
  </si>
  <si>
    <t>SEL1</t>
  </si>
  <si>
    <t>S0_SEL2_K144</t>
  </si>
  <si>
    <t>SEL2</t>
  </si>
  <si>
    <t>VDD[3]</t>
  </si>
  <si>
    <t>VDD[4]</t>
  </si>
  <si>
    <t>VDD[5]</t>
  </si>
  <si>
    <t>VDD[6]</t>
  </si>
  <si>
    <t>SC_UDB144_2</t>
  </si>
  <si>
    <t>SC_UDB145_2</t>
  </si>
  <si>
    <t>DA+</t>
  </si>
  <si>
    <t>DA-</t>
  </si>
  <si>
    <t>DB+</t>
  </si>
  <si>
    <t>DB-</t>
  </si>
  <si>
    <t>DC+</t>
  </si>
  <si>
    <t>DC-</t>
  </si>
  <si>
    <t>DD+</t>
  </si>
  <si>
    <t>DD-</t>
  </si>
  <si>
    <t>FG1</t>
  </si>
  <si>
    <t>FG2</t>
  </si>
  <si>
    <t>MCT1</t>
  </si>
  <si>
    <t>MCT2</t>
  </si>
  <si>
    <t>MX1+</t>
  </si>
  <si>
    <t>MX1-</t>
  </si>
  <si>
    <t>MX2+</t>
  </si>
  <si>
    <t>MX2-</t>
  </si>
  <si>
    <t>NC4</t>
  </si>
  <si>
    <t>NC5</t>
  </si>
  <si>
    <t>NC12</t>
  </si>
  <si>
    <t>NC13</t>
  </si>
  <si>
    <t>TCT1</t>
  </si>
  <si>
    <t>TCT2</t>
  </si>
  <si>
    <t>TD1+</t>
  </si>
  <si>
    <t>TD1-</t>
  </si>
  <si>
    <t>TD2+</t>
  </si>
  <si>
    <t>TD2-</t>
  </si>
  <si>
    <t>S0_R_X0_TXC</t>
  </si>
  <si>
    <t>S0_SCIN_HSD212</t>
  </si>
  <si>
    <t>S0_R_X0_TXEN</t>
  </si>
  <si>
    <t>SG0_X0_RXDV</t>
  </si>
  <si>
    <t>SG0_X0_RXD0</t>
  </si>
  <si>
    <t>S0_R_X0_TXD0</t>
  </si>
  <si>
    <t>S0_SCIN_HSD213</t>
  </si>
  <si>
    <t>S0_SCIN_HSD214</t>
  </si>
  <si>
    <t>S0_R_X0_TXD1</t>
  </si>
  <si>
    <t>SG0_X0_RXD1</t>
  </si>
  <si>
    <t>SG0_X0_RXC</t>
  </si>
  <si>
    <t>S0_SCIN_HSD215</t>
  </si>
  <si>
    <t>S0_SCIN_HSD216</t>
  </si>
  <si>
    <t>S0_R_X0_TXD2</t>
  </si>
  <si>
    <t>SG0_X0_RXD2</t>
  </si>
  <si>
    <t>SG0_1_X0_TXD0</t>
  </si>
  <si>
    <t>S0_R_X0_RXD0</t>
  </si>
  <si>
    <t>S0_SCOT_HSD217</t>
  </si>
  <si>
    <t>S0_SCIN_HSD218</t>
  </si>
  <si>
    <t>S0_R_X0_TXD3</t>
  </si>
  <si>
    <t>SG0_X0_RXD3</t>
  </si>
  <si>
    <t>S0_R_X0_RXER</t>
  </si>
  <si>
    <t>S0_HSD219</t>
  </si>
  <si>
    <t>SG0_1_X0_TXD1</t>
  </si>
  <si>
    <t>S0_R_X0_RXD1</t>
  </si>
  <si>
    <t>S0_SCOT_HSD207</t>
  </si>
  <si>
    <t>S0_SCOT_HSD208</t>
  </si>
  <si>
    <t>S0_R_X0_RXD3</t>
  </si>
  <si>
    <t>SG0_1_X0_TXD3</t>
  </si>
  <si>
    <t>SG0_1_X0_TXEN</t>
  </si>
  <si>
    <t>S0_R_X0_RXDV</t>
  </si>
  <si>
    <t>S0_SCOT_HSD209</t>
  </si>
  <si>
    <t>S0_SCIN_HSD210</t>
  </si>
  <si>
    <t>S0_R_X0_RXC</t>
  </si>
  <si>
    <t>SG0_X0_TXC</t>
  </si>
  <si>
    <t>SG0_1_X0_TXD2</t>
  </si>
  <si>
    <t>S0_R_X0_RXD2</t>
  </si>
  <si>
    <t>S0_SCOT_HSD211</t>
  </si>
  <si>
    <t>S0_X0_TXD0</t>
  </si>
  <si>
    <t>S0_X0_TXD1</t>
  </si>
  <si>
    <t>S0_X0_TXD2</t>
  </si>
  <si>
    <t>S0_X0_TXD3</t>
  </si>
  <si>
    <t>S0_X0_TXC</t>
  </si>
  <si>
    <t>S0_X0_TXEN</t>
  </si>
  <si>
    <t>S0_X0_RXER</t>
  </si>
  <si>
    <t>S0_X0_RXD1</t>
  </si>
  <si>
    <t>S0_X0_RXD3</t>
  </si>
  <si>
    <t>S0_X0_RXDV</t>
  </si>
  <si>
    <t>S0_X0_RXC</t>
  </si>
  <si>
    <t>S0_X0_RXD2</t>
  </si>
  <si>
    <t>S0_X0_RXD0</t>
  </si>
  <si>
    <t>S0_X0_COL</t>
  </si>
  <si>
    <t>S0_HSD298</t>
  </si>
  <si>
    <t>S0_X0_CRS</t>
  </si>
  <si>
    <t>S0_HSD299</t>
  </si>
  <si>
    <t>S0_R_X1_TXC</t>
  </si>
  <si>
    <t>S0_SCAN_HSD186</t>
  </si>
  <si>
    <t>S0_R_X1_TXEN</t>
  </si>
  <si>
    <t>SG0_X1_RXDV</t>
  </si>
  <si>
    <t>SG0_X1_RXD0</t>
  </si>
  <si>
    <t>S0_R_X1_TXD0</t>
  </si>
  <si>
    <t>S0_SCAN_HSD187</t>
  </si>
  <si>
    <t>SC_UDB172</t>
  </si>
  <si>
    <t>S0_SCAN_HSD188</t>
  </si>
  <si>
    <t>S0_R_X1_TXD1</t>
  </si>
  <si>
    <t>SG0_X1_RXD1</t>
  </si>
  <si>
    <t>SG0_X1_RXC</t>
  </si>
  <si>
    <t>S0_SCIN_HSD189</t>
  </si>
  <si>
    <t>SC_UDB173</t>
  </si>
  <si>
    <t>S0_SCIN_HSD190</t>
  </si>
  <si>
    <t>S0_R_X1_TXD2</t>
  </si>
  <si>
    <t>SG0_X1_RXD2</t>
  </si>
  <si>
    <t>SG0_1_X1_TXD0</t>
  </si>
  <si>
    <t>S0_R_X1_RXD0</t>
  </si>
  <si>
    <t>S0_SCOT_HSD191</t>
  </si>
  <si>
    <t>SC_UDB174</t>
  </si>
  <si>
    <t>S0_SCIN_HSD192</t>
  </si>
  <si>
    <t>S0_R_X1_TXD3</t>
  </si>
  <si>
    <t>SG0_X1_RXD3</t>
  </si>
  <si>
    <t>S0_R_X1_RXER</t>
  </si>
  <si>
    <t>SC_UDB175</t>
  </si>
  <si>
    <t>S0_SCIN_HSD184</t>
  </si>
  <si>
    <t>S0_R_X1_RXC</t>
  </si>
  <si>
    <t>SG0_X1_TXC</t>
  </si>
  <si>
    <t>SG0_1_X1_TXD2</t>
  </si>
  <si>
    <t>S0_R_X1_RXD2</t>
  </si>
  <si>
    <t>S0_SCOT_HSD185</t>
  </si>
  <si>
    <t>SC_UDB234</t>
  </si>
  <si>
    <t>SG0_1_X1_TXD1</t>
  </si>
  <si>
    <t>S0_R_X1_RXD1</t>
  </si>
  <si>
    <t>S0_SCOT_HSD181</t>
  </si>
  <si>
    <t>SC_UDB237</t>
  </si>
  <si>
    <t>S0_SCOT_HSD182</t>
  </si>
  <si>
    <t>S0_R_X1_RXD3</t>
  </si>
  <si>
    <t>SG0_X1_TXD3</t>
  </si>
  <si>
    <t>SG0_1_X1_TXEN</t>
  </si>
  <si>
    <t>S0_R_X1_RXDV</t>
  </si>
  <si>
    <t>S0_SCOT_HSD183</t>
  </si>
  <si>
    <t>SC_UDB238</t>
  </si>
  <si>
    <t>S0_X1_TXD0</t>
  </si>
  <si>
    <t>S0_X1_TXD1</t>
  </si>
  <si>
    <t>S0_X1_TXD2</t>
  </si>
  <si>
    <t>S0_X1_TXD3</t>
  </si>
  <si>
    <t>S0_X1_TXC</t>
  </si>
  <si>
    <t>S0_X1_RXER</t>
  </si>
  <si>
    <t>S0_X1_RXD1</t>
  </si>
  <si>
    <t>S0_X1_RXD3</t>
  </si>
  <si>
    <t>S0_X1_RXDV</t>
  </si>
  <si>
    <t>S0_X1_RXC</t>
  </si>
  <si>
    <t>S0_X1_RXD2</t>
  </si>
  <si>
    <t>S0_X1_RXD0</t>
  </si>
  <si>
    <t>S0_X1_COL</t>
  </si>
  <si>
    <t>S0_HSD300</t>
  </si>
  <si>
    <t>S0_X1_CRS</t>
  </si>
  <si>
    <t>S0_HSD301</t>
  </si>
  <si>
    <t>S0_X2_TXD0</t>
  </si>
  <si>
    <t>S0_SCIN_HSD200</t>
  </si>
  <si>
    <t>S0_X2_TXD1</t>
  </si>
  <si>
    <t>S0_SCIN_HSD201</t>
  </si>
  <si>
    <t>S0_X2_TXD2</t>
  </si>
  <si>
    <t>S0_SCIN_HSD203</t>
  </si>
  <si>
    <t>S0_X2_TXD3</t>
  </si>
  <si>
    <t>S0_SCIN_HSD205</t>
  </si>
  <si>
    <t>S0_X2_TXEN</t>
  </si>
  <si>
    <t>SG0_X0_COL</t>
  </si>
  <si>
    <t>SG0_X0_CRS</t>
  </si>
  <si>
    <t>SG0_X0_TXD0</t>
  </si>
  <si>
    <t>SG0_X0_TXD1</t>
  </si>
  <si>
    <t>SG0_X0_TXD2</t>
  </si>
  <si>
    <t>SG0_X0_TXD3</t>
  </si>
  <si>
    <t>SG0_X0_TXEN</t>
  </si>
  <si>
    <t>SG0_X1_COL</t>
  </si>
  <si>
    <t>SG0_X1_CRS</t>
  </si>
  <si>
    <t>SG0_X1_TXD0</t>
  </si>
  <si>
    <t>SG0_X1_TXD1</t>
  </si>
  <si>
    <t>SG0_X1_TXD2</t>
  </si>
  <si>
    <t>SG0_X1_TXEN</t>
  </si>
  <si>
    <t>SG0_X2_TXD0</t>
  </si>
  <si>
    <t>SG0_X2_TXD1</t>
  </si>
  <si>
    <t>SG0_X2_TXD2</t>
  </si>
  <si>
    <t>SG0_X2_TXD3</t>
  </si>
  <si>
    <t>SG0_X2_TXEN</t>
  </si>
  <si>
    <t>SG0_HL_X1_TXEN</t>
  </si>
  <si>
    <t>SG0_HL_X1_TXD0</t>
  </si>
  <si>
    <t>SG0_HL_X1_TXD1</t>
  </si>
  <si>
    <t>SG0_HL_X1_TXD2</t>
  </si>
  <si>
    <t>SG0_HL_X0_TXD0</t>
  </si>
  <si>
    <t>SG0_HL_X0_TXD1</t>
  </si>
  <si>
    <t>SC_UDB249</t>
  </si>
  <si>
    <t>SG0_HL_X0_TXD2</t>
  </si>
  <si>
    <t>SG0_HL_X0_TXD3</t>
  </si>
  <si>
    <t>SC_UDB250</t>
  </si>
  <si>
    <t>SG0_HL_X0_TXEN</t>
  </si>
  <si>
    <t>SC_UDB251</t>
  </si>
  <si>
    <t>TP</t>
  </si>
  <si>
    <t>SG0_C_P9_HSO-</t>
  </si>
  <si>
    <t>SG0_P9_HSO-</t>
  </si>
  <si>
    <t>SG0_C_P9_HSO+</t>
  </si>
  <si>
    <t>SG0_P9_HSO+</t>
  </si>
  <si>
    <t>SG0_C_P9_HSI-</t>
  </si>
  <si>
    <t>SG0_P9_HSI-</t>
  </si>
  <si>
    <t>SG0_C_P9_HSI+</t>
  </si>
  <si>
    <t>SG0_P9_HSI+</t>
  </si>
  <si>
    <t>S0_P9_HSI-</t>
  </si>
  <si>
    <t>S0_P9_HSI+</t>
  </si>
  <si>
    <t>S0_P9_HSO-</t>
  </si>
  <si>
    <t>S0_P9_HSO+</t>
  </si>
  <si>
    <t>S0_HSD232-</t>
  </si>
  <si>
    <t>S0_HSD232+</t>
  </si>
  <si>
    <t>S0_HSD234-</t>
  </si>
  <si>
    <t>S0_HSD234+</t>
  </si>
  <si>
    <t>SG0_C_P10_HSO-</t>
  </si>
  <si>
    <t>SG0_P10_HSO-</t>
  </si>
  <si>
    <t>SG0_C_P10_HSO+</t>
  </si>
  <si>
    <t>SG0_P10_HSO+</t>
  </si>
  <si>
    <t>SG0_C_P10_HSI+</t>
  </si>
  <si>
    <t>SG0_P10_HSI+</t>
  </si>
  <si>
    <t>SG0_C_P10_HSI-</t>
  </si>
  <si>
    <t>SG0_P10_HSI-</t>
  </si>
  <si>
    <t>SG0_C_P11_HSO-</t>
  </si>
  <si>
    <t>SG0_P11_HSO-</t>
  </si>
  <si>
    <t>SG0_C_P11_HSO+</t>
  </si>
  <si>
    <t>SG0_P11_HSO+</t>
  </si>
  <si>
    <t>SG0_C_P11_HSI+</t>
  </si>
  <si>
    <t>SG0_P11_HSI+</t>
  </si>
  <si>
    <t>SG0_C_P11_HSI-</t>
  </si>
  <si>
    <t>SG0_P11_HSI-</t>
  </si>
  <si>
    <t>S0_P10_HSI+</t>
  </si>
  <si>
    <t>S0_P10_HSI-</t>
  </si>
  <si>
    <t>S0_P10_HSO-</t>
  </si>
  <si>
    <t>S0_P10_HSO+</t>
  </si>
  <si>
    <t>S0_P11_HSI+</t>
  </si>
  <si>
    <t>S0_P11_HSI-</t>
  </si>
  <si>
    <t>S0_P11_HSO-</t>
  </si>
  <si>
    <t>S0_P11_HSO+</t>
  </si>
  <si>
    <t>S0_HSD245+</t>
  </si>
  <si>
    <t>S0_HSD245-</t>
  </si>
  <si>
    <t>S0_HSD247-</t>
  </si>
  <si>
    <t>S0_HSD247+</t>
  </si>
  <si>
    <t>S0_SEL2_K213</t>
  </si>
  <si>
    <t>S0_HSD236+</t>
  </si>
  <si>
    <t>S0_HSD236-</t>
  </si>
  <si>
    <t>S0_HSD238-</t>
  </si>
  <si>
    <t>S0_HSD238+</t>
  </si>
  <si>
    <t>SC_UDB213_2</t>
  </si>
  <si>
    <t>CS#</t>
  </si>
  <si>
    <t>VCC</t>
  </si>
  <si>
    <t>COLLECTOR</t>
  </si>
  <si>
    <t>COMMON1</t>
  </si>
  <si>
    <t>COMMON2</t>
  </si>
  <si>
    <t>EMITTER</t>
  </si>
  <si>
    <t>NC1</t>
  </si>
  <si>
    <t>NC2</t>
  </si>
  <si>
    <t>NO1</t>
  </si>
  <si>
    <t>NO2</t>
  </si>
  <si>
    <t>S0_2_GPIOA0</t>
  </si>
  <si>
    <t>S0_APWR_FF08</t>
  </si>
  <si>
    <t>S0_2_GPIOA3</t>
  </si>
  <si>
    <t>SC_UDB036</t>
  </si>
  <si>
    <t>S0_SCLK_DS_HSD063</t>
  </si>
  <si>
    <t>S0_SCLK_DS_HSD064</t>
  </si>
  <si>
    <t>S0_DS_HSD089</t>
  </si>
  <si>
    <t>S0_DS_HSD085</t>
  </si>
  <si>
    <t>S0_SCLK_HSD073</t>
  </si>
  <si>
    <t>S0_SCLK_HSD072</t>
  </si>
  <si>
    <t>S0_HSD275</t>
  </si>
  <si>
    <t>S0_HSD270</t>
  </si>
  <si>
    <t>S0_HSD274</t>
  </si>
  <si>
    <t>S0_HSD271</t>
  </si>
  <si>
    <t>S0_HSD272</t>
  </si>
  <si>
    <t>S0_HSD079</t>
  </si>
  <si>
    <t>S0_SCLK_HSD066</t>
  </si>
  <si>
    <t>S0_HSD273</t>
  </si>
  <si>
    <t>S0_SCLK_HSD255</t>
  </si>
  <si>
    <t>S0_GPIOC_2</t>
  </si>
  <si>
    <t>S0_GPIOC_3</t>
  </si>
  <si>
    <t>S0_GPIOC_4</t>
  </si>
  <si>
    <t>S0_SCLK_HSD081</t>
  </si>
  <si>
    <t>S0_GPIOC_5</t>
  </si>
  <si>
    <t>S0_SCLK_HSD256</t>
  </si>
  <si>
    <t>SG0_P4_LED</t>
  </si>
  <si>
    <t>S0_DS_HSD999</t>
  </si>
  <si>
    <t>S0_DS_GP_HSD303</t>
  </si>
  <si>
    <t>S0_DS_GP_HSD304</t>
  </si>
  <si>
    <t>S0_SCOT_HSD136</t>
  </si>
  <si>
    <t>S0_SCOT_HSD109</t>
  </si>
  <si>
    <t>S0_SCOT_HSD134</t>
  </si>
  <si>
    <t>S0_SCOT_HSD133</t>
  </si>
  <si>
    <t>S0_SCOT_HSD284</t>
  </si>
  <si>
    <t>S0_SCLK_HSD285</t>
  </si>
  <si>
    <t>S0_APWR_FF01</t>
  </si>
  <si>
    <t>S0_APWR_FF03</t>
  </si>
  <si>
    <t>S0_AVDD09_FE</t>
  </si>
  <si>
    <t>S0_AVDD09_GIGA</t>
  </si>
  <si>
    <t>S0_AVDD09_MCK</t>
  </si>
  <si>
    <t>S0_AVDD09_CMU</t>
  </si>
  <si>
    <t>S0_APWR_SS01</t>
  </si>
  <si>
    <t>S0_APWR_SS01+1</t>
  </si>
  <si>
    <t>S0_APWR_SS01+2</t>
  </si>
  <si>
    <t>S0_APWR_SS03</t>
  </si>
  <si>
    <t>S0_APWR_GS01</t>
  </si>
  <si>
    <t>S0_APWR_GS03</t>
  </si>
  <si>
    <t>S1_U4PI_P3_MDI+</t>
  </si>
  <si>
    <t>S1_U4PI_P3_MDI-</t>
  </si>
  <si>
    <t>SG1_3PI_P3_MDI+</t>
  </si>
  <si>
    <t>SG1_3PI_P3_MDI-</t>
  </si>
  <si>
    <t>S1_U4PI_P2_MDI+</t>
  </si>
  <si>
    <t>S1_U4PI_P2_MDI-</t>
  </si>
  <si>
    <t>S1_U4PI_P4_MDI+</t>
  </si>
  <si>
    <t>S1_U4PI_P4_MDI-</t>
  </si>
  <si>
    <t>SG1_3PI_P2_MDI+</t>
  </si>
  <si>
    <t>SG1_3PI_P2_MDI-</t>
  </si>
  <si>
    <t>SG1_3PI_P4_MDI+</t>
  </si>
  <si>
    <t>SG1_3PI_P4_MDI-</t>
  </si>
  <si>
    <t>S1_U3_P4_MDI+</t>
  </si>
  <si>
    <t>S1_U4PILB_P4_MDI+</t>
  </si>
  <si>
    <t>S1_U3_P4_MDI-</t>
  </si>
  <si>
    <t>S1_U4PILB_P4_MDI-</t>
  </si>
  <si>
    <t>S1_U3_P3_MDI+</t>
  </si>
  <si>
    <t>S1_U4PILB_P3_MDI+</t>
  </si>
  <si>
    <t>S1_U3_P3_MDI-</t>
  </si>
  <si>
    <t>S1_U4PILB_P3_MDI-</t>
  </si>
  <si>
    <t>S1_U3_P2_MDI+</t>
  </si>
  <si>
    <t>S1_U4PILB_P2_MDI+</t>
  </si>
  <si>
    <t>S1_U3_P2_MDI-</t>
  </si>
  <si>
    <t>S1_U4PILB_P2_MDI-</t>
  </si>
  <si>
    <t>SG1_2_P2_MDI+</t>
  </si>
  <si>
    <t>SG1_2_P2_MDI-</t>
  </si>
  <si>
    <t>SG1_2_P3_MDI+</t>
  </si>
  <si>
    <t>SG1_2_P3_MDI-</t>
  </si>
  <si>
    <t>SG1_2_P4_MDI+</t>
  </si>
  <si>
    <t>SG1_2_P4_MDI-</t>
  </si>
  <si>
    <t>S1_U2_P5_GIGA_MDI-</t>
  </si>
  <si>
    <t>S1_U3_P5_GIGA_MDI-</t>
  </si>
  <si>
    <t>S1_U2_P5_GIGA_MDI+</t>
  </si>
  <si>
    <t>S1_U3_P5_GIGA_MDI+</t>
  </si>
  <si>
    <t>S1_U2_P6_GIGA_MDI-</t>
  </si>
  <si>
    <t>S1_U3_P6_GIGA_MDI-</t>
  </si>
  <si>
    <t>S1_U2_P6_GIGA_MDI+</t>
  </si>
  <si>
    <t>S1_U3_P6_GIGA_MDI+</t>
  </si>
  <si>
    <t>SG1_1_P5_GIGA_MDI-</t>
  </si>
  <si>
    <t>SG1_2_P5_GIGA_MDI-</t>
  </si>
  <si>
    <t>SG1_1_P5_GIGA_MDI+</t>
  </si>
  <si>
    <t>SG1_2_P5_GIGA_MDI+</t>
  </si>
  <si>
    <t>SG1_1_P6_GIGA_MDI-</t>
  </si>
  <si>
    <t>SG1_2_P6_GIGA_MDI-</t>
  </si>
  <si>
    <t>SG1_1_P6_GIGA_MDI+</t>
  </si>
  <si>
    <t>SG1_2_P6_GIGA_MDI+</t>
  </si>
  <si>
    <t>S1_U4_P6_RC_1</t>
  </si>
  <si>
    <t>S1_U4_P6_RC_2</t>
  </si>
  <si>
    <t>S1_U4_P5_RC_1</t>
  </si>
  <si>
    <t>S1_U4_P5_RC_2</t>
  </si>
  <si>
    <t>SG1_U5_GIGA_MDI+</t>
  </si>
  <si>
    <t>SG1_U5_GIGA_MDI-</t>
  </si>
  <si>
    <t>S1_U4_P5_R_1</t>
  </si>
  <si>
    <t>S1_U4_P5_R_2</t>
  </si>
  <si>
    <t>S1_U5_GIGA_MDI+</t>
  </si>
  <si>
    <t>S1_U5_GIGA_MDI-</t>
  </si>
  <si>
    <t>S1_U4_P6_R_1</t>
  </si>
  <si>
    <t>S1_U4_P6_R_2</t>
  </si>
  <si>
    <t>S1_P5_GIGA_MDI-</t>
  </si>
  <si>
    <t>S1_U1_P5_GIGA_MDI-</t>
  </si>
  <si>
    <t>S1_HSD163-</t>
  </si>
  <si>
    <t>S1_HSD163+</t>
  </si>
  <si>
    <t>S1_U1_P5_GIGA_MDI+</t>
  </si>
  <si>
    <t>S1_P5_GIGA_MDI+</t>
  </si>
  <si>
    <t>S1_P6_GIGA_MDI-</t>
  </si>
  <si>
    <t>S1_U1_P6_GIGA_MDI-</t>
  </si>
  <si>
    <t>S1_HSD169-</t>
  </si>
  <si>
    <t>S1_HSD169+</t>
  </si>
  <si>
    <t>S1_U1_P6_GIGA_MDI+</t>
  </si>
  <si>
    <t>S1_P6_GIGA_MDI+</t>
  </si>
  <si>
    <t>S1_U4_P6_GIGA_MDI+</t>
  </si>
  <si>
    <t>S1_U4_P6_GIGA_MDI-</t>
  </si>
  <si>
    <t>SG1_3_P6_GIGA_MDI+</t>
  </si>
  <si>
    <t>SG1_3_P6_GIGA_MDI-</t>
  </si>
  <si>
    <t>S1_U4_P5_GIGA_MDI+</t>
  </si>
  <si>
    <t>S1_U4_P5_GIGA_MDI-</t>
  </si>
  <si>
    <t>SG1_3_P5_GIGA_MDI+</t>
  </si>
  <si>
    <t>SG1_3_P5_GIGA_MDI-</t>
  </si>
  <si>
    <t>S1_LB_P6_GIGA_MDI+</t>
  </si>
  <si>
    <t>S1_LB_P6_GIGA_MDI-</t>
  </si>
  <si>
    <t>S1_LB_P5_GIGA_MDI+</t>
  </si>
  <si>
    <t>S1_LB_P5_GIGA_MDI-</t>
  </si>
  <si>
    <t>S1_SEL2_K144</t>
  </si>
  <si>
    <t>SG1_P5_GIGA_MDI-</t>
  </si>
  <si>
    <t>SG1_P5_GIGA_MDI+</t>
  </si>
  <si>
    <t>SG1_P6_GIGA_MDI-</t>
  </si>
  <si>
    <t>SG1_P6_GIGA_MDI+</t>
  </si>
  <si>
    <t>S1_R_X0_TXC</t>
  </si>
  <si>
    <t>S1_SCIN_HSD212</t>
  </si>
  <si>
    <t>S1_R_X0_TXEN</t>
  </si>
  <si>
    <t>SG1_X0_RXDV</t>
  </si>
  <si>
    <t>SG1_X0_RXD0</t>
  </si>
  <si>
    <t>S1_R_X0_TXD0</t>
  </si>
  <si>
    <t>S1_SCIN_HSD213</t>
  </si>
  <si>
    <t>S1_SCIN_HSD214</t>
  </si>
  <si>
    <t>S1_R_X0_TXD1</t>
  </si>
  <si>
    <t>SG1_X0_RXD1</t>
  </si>
  <si>
    <t>SG1_X0_RXC</t>
  </si>
  <si>
    <t>S1_SCIN_HSD215</t>
  </si>
  <si>
    <t>S1_SCIN_HSD216</t>
  </si>
  <si>
    <t>S1_R_X0_TXD2</t>
  </si>
  <si>
    <t>SG1_X0_RXD2</t>
  </si>
  <si>
    <t>SG1_1_X0_TXD0</t>
  </si>
  <si>
    <t>S1_R_X0_RXD0</t>
  </si>
  <si>
    <t>S1_SCOT_HSD217</t>
  </si>
  <si>
    <t>S1_SCIN_HSD218</t>
  </si>
  <si>
    <t>S1_R_X0_TXD3</t>
  </si>
  <si>
    <t>SG1_X0_RXD3</t>
  </si>
  <si>
    <t>S1_R_X0_RXER</t>
  </si>
  <si>
    <t>S1_HSD219</t>
  </si>
  <si>
    <t>SG1_1_X0_TXD1</t>
  </si>
  <si>
    <t>S1_R_X0_RXD1</t>
  </si>
  <si>
    <t>S1_SCOT_HSD207</t>
  </si>
  <si>
    <t>S1_SCOT_HSD208</t>
  </si>
  <si>
    <t>S1_R_X0_RXD3</t>
  </si>
  <si>
    <t>SG1_1_X0_TXD3</t>
  </si>
  <si>
    <t>SG1_1_X0_TXEN</t>
  </si>
  <si>
    <t>S1_R_X0_RXDV</t>
  </si>
  <si>
    <t>S1_SCOT_HSD209</t>
  </si>
  <si>
    <t>S1_SCIN_HSD210</t>
  </si>
  <si>
    <t>S1_R_X0_RXC</t>
  </si>
  <si>
    <t>SG1_X0_TXC</t>
  </si>
  <si>
    <t>SG1_1_X0_TXD2</t>
  </si>
  <si>
    <t>S1_R_X0_RXD2</t>
  </si>
  <si>
    <t>S1_SCOT_HSD211</t>
  </si>
  <si>
    <t>S1_X0_TXD0</t>
  </si>
  <si>
    <t>S1_X0_TXD1</t>
  </si>
  <si>
    <t>S1_X0_TXD2</t>
  </si>
  <si>
    <t>S1_X0_TXD3</t>
  </si>
  <si>
    <t>S1_X0_TXC</t>
  </si>
  <si>
    <t>S1_X0_TXEN</t>
  </si>
  <si>
    <t>S1_X0_RXER</t>
  </si>
  <si>
    <t>S1_X0_RXD1</t>
  </si>
  <si>
    <t>S1_X0_RXD3</t>
  </si>
  <si>
    <t>S1_X0_RXDV</t>
  </si>
  <si>
    <t>S1_X0_RXC</t>
  </si>
  <si>
    <t>S1_X0_RXD2</t>
  </si>
  <si>
    <t>S1_X0_RXD0</t>
  </si>
  <si>
    <t>S1_X0_COL</t>
  </si>
  <si>
    <t>S1_HSD298</t>
  </si>
  <si>
    <t>S1_X0_CRS</t>
  </si>
  <si>
    <t>S1_HSD299</t>
  </si>
  <si>
    <t>S1_R_X1_TXC</t>
  </si>
  <si>
    <t>S1_SCAN_HSD186</t>
  </si>
  <si>
    <t>S1_R_X1_TXEN</t>
  </si>
  <si>
    <t>SG1_X1_RXDV</t>
  </si>
  <si>
    <t>SG1_X1_RXD0</t>
  </si>
  <si>
    <t>S1_R_X1_TXD0</t>
  </si>
  <si>
    <t>S1_SCAN_HSD187</t>
  </si>
  <si>
    <t>S1_SCAN_HSD188</t>
  </si>
  <si>
    <t>S1_R_X1_TXD1</t>
  </si>
  <si>
    <t>SG1_X1_RXD1</t>
  </si>
  <si>
    <t>SG1_X1_RXC</t>
  </si>
  <si>
    <t>S1_SCIN_HSD189</t>
  </si>
  <si>
    <t>S1_SCIN_HSD190</t>
  </si>
  <si>
    <t>S1_R_X1_TXD2</t>
  </si>
  <si>
    <t>SG1_X1_RXD2</t>
  </si>
  <si>
    <t>SG1_1_X1_TXD0</t>
  </si>
  <si>
    <t>S1_R_X1_RXD0</t>
  </si>
  <si>
    <t>S1_SCOT_HSD191</t>
  </si>
  <si>
    <t>S1_SCIN_HSD192</t>
  </si>
  <si>
    <t>S1_R_X1_TXD3</t>
  </si>
  <si>
    <t>SG1_X1_RXD3</t>
  </si>
  <si>
    <t>S1_R_X1_RXER</t>
  </si>
  <si>
    <t>S1_SCIN_HSD184</t>
  </si>
  <si>
    <t>S1_R_X1_RXC</t>
  </si>
  <si>
    <t>SG1_X1_TXC</t>
  </si>
  <si>
    <t>SG1_1_X1_TXD2</t>
  </si>
  <si>
    <t>S1_R_X1_RXD2</t>
  </si>
  <si>
    <t>S1_SCOT_HSD185</t>
  </si>
  <si>
    <t>SG1_1_X1_TXD1</t>
  </si>
  <si>
    <t>S1_R_X1_RXD1</t>
  </si>
  <si>
    <t>S1_SCOT_HSD181</t>
  </si>
  <si>
    <t>S1_SCOT_HSD182</t>
  </si>
  <si>
    <t>S1_R_X1_RXD3</t>
  </si>
  <si>
    <t>SG1_X1_TXD3</t>
  </si>
  <si>
    <t>SG1_1_X1_TXEN</t>
  </si>
  <si>
    <t>S1_R_X1_RXDV</t>
  </si>
  <si>
    <t>S1_SCOT_HSD183</t>
  </si>
  <si>
    <t>S1_X1_TXD0</t>
  </si>
  <si>
    <t>S1_X1_TXD1</t>
  </si>
  <si>
    <t>S1_X1_TXD2</t>
  </si>
  <si>
    <t>S1_X1_TXD3</t>
  </si>
  <si>
    <t>S1_X1_TXC</t>
  </si>
  <si>
    <t>S1_X1_RXER</t>
  </si>
  <si>
    <t>S1_X1_RXD1</t>
  </si>
  <si>
    <t>S1_X1_RXD3</t>
  </si>
  <si>
    <t>S1_X1_RXDV</t>
  </si>
  <si>
    <t>S1_X1_RXC</t>
  </si>
  <si>
    <t>S1_X1_RXD2</t>
  </si>
  <si>
    <t>S1_X1_RXD0</t>
  </si>
  <si>
    <t>S1_X1_COL</t>
  </si>
  <si>
    <t>S1_HSD300</t>
  </si>
  <si>
    <t>S1_X1_CRS</t>
  </si>
  <si>
    <t>S1_HSD301</t>
  </si>
  <si>
    <t>S1_X2_TXD0</t>
  </si>
  <si>
    <t>S1_SCIN_HSD200</t>
  </si>
  <si>
    <t>S1_X2_TXD1</t>
  </si>
  <si>
    <t>S1_SCIN_HSD201</t>
  </si>
  <si>
    <t>S1_X2_TXD2</t>
  </si>
  <si>
    <t>S1_SCIN_HSD203</t>
  </si>
  <si>
    <t>S1_X2_TXD3</t>
  </si>
  <si>
    <t>S1_SCIN_HSD205</t>
  </si>
  <si>
    <t>S1_X2_TXEN</t>
  </si>
  <si>
    <t>SG1_HL_X1_TXEN</t>
  </si>
  <si>
    <t>SG1_X1_TXEN</t>
  </si>
  <si>
    <t>SG1_X1_TXD0</t>
  </si>
  <si>
    <t>SG1_HL_X1_TXD0</t>
  </si>
  <si>
    <t>SG1_HL_X1_TXD1</t>
  </si>
  <si>
    <t>SG1_X1_TXD1</t>
  </si>
  <si>
    <t>SG1_X1_TXD2</t>
  </si>
  <si>
    <t>SG1_HL_X1_TXD2</t>
  </si>
  <si>
    <t>SG1_HL_X0_TXD0</t>
  </si>
  <si>
    <t>SG1_X0_TXD0</t>
  </si>
  <si>
    <t>SG1_X0_TXD1</t>
  </si>
  <si>
    <t>SG1_HL_X0_TXD1</t>
  </si>
  <si>
    <t>SG1_HL_X0_TXD2</t>
  </si>
  <si>
    <t>SG1_X0_TXD2</t>
  </si>
  <si>
    <t>SG1_X0_TXD3</t>
  </si>
  <si>
    <t>SG1_HL_X0_TXD3</t>
  </si>
  <si>
    <t>SG1_HL_X0_TXEN</t>
  </si>
  <si>
    <t>SG1_X0_TXEN</t>
  </si>
  <si>
    <t>SG1_X2_TXD0</t>
  </si>
  <si>
    <t>SG1_X2_TXD1</t>
  </si>
  <si>
    <t>SG1_X2_TXD2</t>
  </si>
  <si>
    <t>SG1_X2_TXD3</t>
  </si>
  <si>
    <t>SG1_X2_TXEN</t>
  </si>
  <si>
    <t>SG1_X0_COL</t>
  </si>
  <si>
    <t>SG1_X0_CRS</t>
  </si>
  <si>
    <t>SG1_X1_COL</t>
  </si>
  <si>
    <t>SG1_X1_CRS</t>
  </si>
  <si>
    <t>SG1_C_P9_HSO-</t>
  </si>
  <si>
    <t>SG1_P9_HSO-</t>
  </si>
  <si>
    <t>SG1_C_P9_HSO+</t>
  </si>
  <si>
    <t>SG1_P9_HSO+</t>
  </si>
  <si>
    <t>SG1_C_P9_HSI-</t>
  </si>
  <si>
    <t>SG1_P9_HSI-</t>
  </si>
  <si>
    <t>SG1_C_P9_HSI+</t>
  </si>
  <si>
    <t>SG1_P9_HSI+</t>
  </si>
  <si>
    <t>S1_P9_HSI-</t>
  </si>
  <si>
    <t>S1_P9_HSI+</t>
  </si>
  <si>
    <t>S1_P9_HSO-</t>
  </si>
  <si>
    <t>S1_P9_HSO+</t>
  </si>
  <si>
    <t>S1_HSD232-</t>
  </si>
  <si>
    <t>S1_HSD232+</t>
  </si>
  <si>
    <t>S1_HSD234-</t>
  </si>
  <si>
    <t>S1_HSD234+</t>
  </si>
  <si>
    <t>SG1_C_P10_HSO-</t>
  </si>
  <si>
    <t>SG1_P10_HSO-</t>
  </si>
  <si>
    <t>SG1_C_P10_HSO+</t>
  </si>
  <si>
    <t>SG1_P10_HSO+</t>
  </si>
  <si>
    <t>SG1_C_P10_HSI+</t>
  </si>
  <si>
    <t>SG1_P10_HSI+</t>
  </si>
  <si>
    <t>SG1_C_P10_HSI-</t>
  </si>
  <si>
    <t>SG1_P10_HSI-</t>
  </si>
  <si>
    <t>SG1_C_P11_HSO-</t>
  </si>
  <si>
    <t>SG1_P11_HSO-</t>
  </si>
  <si>
    <t>SG1_C_P11_HSO+</t>
  </si>
  <si>
    <t>SG1_P11_HSO+</t>
  </si>
  <si>
    <t>SG1_C_P11_HSI+</t>
  </si>
  <si>
    <t>SG1_P11_HSI+</t>
  </si>
  <si>
    <t>SG1_C_P11_HSI-</t>
  </si>
  <si>
    <t>SG1_P11_HSI-</t>
  </si>
  <si>
    <t>S1_P10_HSI+</t>
  </si>
  <si>
    <t>S1_P10_HSI-</t>
  </si>
  <si>
    <t>S1_P10_HSO-</t>
  </si>
  <si>
    <t>S1_P10_HSO+</t>
  </si>
  <si>
    <t>S1_P11_HSI+</t>
  </si>
  <si>
    <t>S1_P11_HSI-</t>
  </si>
  <si>
    <t>S1_P11_HSO-</t>
  </si>
  <si>
    <t>S1_P11_HSO+</t>
  </si>
  <si>
    <t>S1_HSD245+</t>
  </si>
  <si>
    <t>S1_HSD245-</t>
  </si>
  <si>
    <t>S1_HSD247-</t>
  </si>
  <si>
    <t>S1_HSD247+</t>
  </si>
  <si>
    <t>S1_SEL2_K213</t>
  </si>
  <si>
    <t>S1_HSD236+</t>
  </si>
  <si>
    <t>S1_HSD236-</t>
  </si>
  <si>
    <t>S1_HSD238-</t>
  </si>
  <si>
    <t>S1_HSD238+</t>
  </si>
  <si>
    <t>S1_2_GPIOA0</t>
  </si>
  <si>
    <t>S1_APWR_FF08</t>
  </si>
  <si>
    <t>S1_2_GPIOA3</t>
  </si>
  <si>
    <t>S1_SCLK_DS_HSD063</t>
  </si>
  <si>
    <t>S1_SCLK_DS_HSD064</t>
  </si>
  <si>
    <t>S1_DS_HSD089</t>
  </si>
  <si>
    <t>S1_DS_HSD085</t>
  </si>
  <si>
    <t>S1_SCLK_HSD073</t>
  </si>
  <si>
    <t>S1_SCLK_HSD072</t>
  </si>
  <si>
    <t>S1_HSD275</t>
  </si>
  <si>
    <t>S1_HSD270</t>
  </si>
  <si>
    <t>S1_HSD274</t>
  </si>
  <si>
    <t>S1_HSD271</t>
  </si>
  <si>
    <t>S1_HSD272</t>
  </si>
  <si>
    <t>S1_HSD079</t>
  </si>
  <si>
    <t>S1_SCLK_HSD066</t>
  </si>
  <si>
    <t>S1_HSD273</t>
  </si>
  <si>
    <t>S1_SCLK_HSD255</t>
  </si>
  <si>
    <t>S1_GPIOC_2</t>
  </si>
  <si>
    <t>S1_GPIOC_3</t>
  </si>
  <si>
    <t>S1_GPIOC_4</t>
  </si>
  <si>
    <t>S1_SCLK_HSD081</t>
  </si>
  <si>
    <t>S1_GPIOC_5</t>
  </si>
  <si>
    <t>S1_SCLK_HSD256</t>
  </si>
  <si>
    <t>S1_DS_HSD999</t>
  </si>
  <si>
    <t>S1_DS_GP_HSD303</t>
  </si>
  <si>
    <t>S1_DS_GP_HSD304</t>
  </si>
  <si>
    <t>SG1_P4_LED</t>
  </si>
  <si>
    <t>S1_SCOT_HSD136</t>
  </si>
  <si>
    <t>S1_SCOT_HSD109</t>
  </si>
  <si>
    <t>S1_SCOT_HSD134</t>
  </si>
  <si>
    <t>S1_SCOT_HSD133</t>
  </si>
  <si>
    <t>S1_SCOT_HSD284</t>
  </si>
  <si>
    <t>S1_SCLK_HSD285</t>
  </si>
  <si>
    <t>S0_APWR_FF06</t>
  </si>
  <si>
    <t>S0_AVDD33_CEN</t>
  </si>
  <si>
    <t>S0_AVDD33_FE</t>
  </si>
  <si>
    <t>S0_AVDD33_GIGA</t>
  </si>
  <si>
    <t>S0_AVDD33_CMU</t>
  </si>
  <si>
    <t>S0_AVDD33_XTAL</t>
  </si>
  <si>
    <t>S0_APWR_SS06</t>
  </si>
  <si>
    <t>S0_APWR_GS06</t>
  </si>
  <si>
    <t>S2_U4PI_P3_MDI+</t>
  </si>
  <si>
    <t>S2_U4PI_P3_MDI-</t>
  </si>
  <si>
    <t>SG2_3PI_P3_MDI+</t>
  </si>
  <si>
    <t>SG2_3PI_P3_MDI-</t>
  </si>
  <si>
    <t>S2_U4PI_P2_MDI+</t>
  </si>
  <si>
    <t>S2_U4PI_P2_MDI-</t>
  </si>
  <si>
    <t>S2_U4PI_P4_MDI+</t>
  </si>
  <si>
    <t>S2_U4PI_P4_MDI-</t>
  </si>
  <si>
    <t>SG2_3PI_P2_MDI+</t>
  </si>
  <si>
    <t>SG2_3PI_P2_MDI-</t>
  </si>
  <si>
    <t>SG2_3PI_P4_MDI+</t>
  </si>
  <si>
    <t>SG2_3PI_P4_MDI-</t>
  </si>
  <si>
    <t>S2_U3_P4_MDI+</t>
  </si>
  <si>
    <t>S2_U4PILB_P4_MDI+</t>
  </si>
  <si>
    <t>S2_U3_P4_MDI-</t>
  </si>
  <si>
    <t>S2_U4PILB_P4_MDI-</t>
  </si>
  <si>
    <t>S2_U3_P3_MDI+</t>
  </si>
  <si>
    <t>S2_U4PILB_P3_MDI+</t>
  </si>
  <si>
    <t>S2_U3_P3_MDI-</t>
  </si>
  <si>
    <t>S2_U4PILB_P3_MDI-</t>
  </si>
  <si>
    <t>S2_U3_P2_MDI+</t>
  </si>
  <si>
    <t>S2_U4PILB_P2_MDI+</t>
  </si>
  <si>
    <t>S2_U3_P2_MDI-</t>
  </si>
  <si>
    <t>S2_U4PILB_P2_MDI-</t>
  </si>
  <si>
    <t>SG2_2_P2_MDI+</t>
  </si>
  <si>
    <t>SG2_2_P2_MDI-</t>
  </si>
  <si>
    <t>SG2_2_P3_MDI+</t>
  </si>
  <si>
    <t>SG2_2_P3_MDI-</t>
  </si>
  <si>
    <t>SG2_2_P4_MDI+</t>
  </si>
  <si>
    <t>SG2_2_P4_MDI-</t>
  </si>
  <si>
    <t>S2_U2_P5_GIGA_MDI-</t>
  </si>
  <si>
    <t>S2_U3_P5_GIGA_MDI-</t>
  </si>
  <si>
    <t>S2_U2_P5_GIGA_MDI+</t>
  </si>
  <si>
    <t>S2_U3_P5_GIGA_MDI+</t>
  </si>
  <si>
    <t>S2_U2_P6_GIGA_MDI-</t>
  </si>
  <si>
    <t>S2_U3_P6_GIGA_MDI-</t>
  </si>
  <si>
    <t>S2_U2_P6_GIGA_MDI+</t>
  </si>
  <si>
    <t>S2_U3_P6_GIGA_MDI+</t>
  </si>
  <si>
    <t>SG2_1_P5_GIGA_MDI-</t>
  </si>
  <si>
    <t>SG2_2_P5_GIGA_MDI-</t>
  </si>
  <si>
    <t>SG2_1_P5_GIGA_MDI+</t>
  </si>
  <si>
    <t>SG2_2_P5_GIGA_MDI+</t>
  </si>
  <si>
    <t>SG2_1_P6_GIGA_MDI-</t>
  </si>
  <si>
    <t>SG2_2_P6_GIGA_MDI-</t>
  </si>
  <si>
    <t>SG2_1_P6_GIGA_MDI+</t>
  </si>
  <si>
    <t>SG2_2_P6_GIGA_MDI+</t>
  </si>
  <si>
    <t>S2_U4_P6_RC_1</t>
  </si>
  <si>
    <t>S2_U4_P6_RC_2</t>
  </si>
  <si>
    <t>S2_U4_P5_RC_1</t>
  </si>
  <si>
    <t>S2_U4_P5_RC_2</t>
  </si>
  <si>
    <t>SG2_U5_GIGA_MDI+</t>
  </si>
  <si>
    <t>SG2_U5_GIGA_MDI-</t>
  </si>
  <si>
    <t>S2_U4_P5_R_1</t>
  </si>
  <si>
    <t>S2_U4_P5_R_2</t>
  </si>
  <si>
    <t>S2_U5_GIGA_MDI+</t>
  </si>
  <si>
    <t>S2_U5_GIGA_MDI-</t>
  </si>
  <si>
    <t>S2_U4_P6_R_1</t>
  </si>
  <si>
    <t>S2_U4_P6_R_2</t>
  </si>
  <si>
    <t>S2_P5_GIGA_MDI-</t>
  </si>
  <si>
    <t>S2_U1_P5_GIGA_MDI-</t>
  </si>
  <si>
    <t>S2_HSD163-</t>
  </si>
  <si>
    <t>S2_HSD163+</t>
  </si>
  <si>
    <t>S2_U1_P5_GIGA_MDI+</t>
  </si>
  <si>
    <t>S2_P5_GIGA_MDI+</t>
  </si>
  <si>
    <t>S2_P6_GIGA_MDI-</t>
  </si>
  <si>
    <t>S2_U1_P6_GIGA_MDI-</t>
  </si>
  <si>
    <t>S2_HSD169-</t>
  </si>
  <si>
    <t>S2_HSD169+</t>
  </si>
  <si>
    <t>S2_U1_P6_GIGA_MDI+</t>
  </si>
  <si>
    <t>S2_P6_GIGA_MDI+</t>
  </si>
  <si>
    <t>S2_U4_P6_GIGA_MDI+</t>
  </si>
  <si>
    <t>S2_U4_P6_GIGA_MDI-</t>
  </si>
  <si>
    <t>SG2_3_P6_GIGA_MDI+</t>
  </si>
  <si>
    <t>SG2_3_P6_GIGA_MDI-</t>
  </si>
  <si>
    <t>S2_U4_P5_GIGA_MDI+</t>
  </si>
  <si>
    <t>S2_U4_P5_GIGA_MDI-</t>
  </si>
  <si>
    <t>SG2_3_P5_GIGA_MDI+</t>
  </si>
  <si>
    <t>SG2_3_P5_GIGA_MDI-</t>
  </si>
  <si>
    <t>S2_LB_P6_GIGA_MDI+</t>
  </si>
  <si>
    <t>S2_LB_P6_GIGA_MDI-</t>
  </si>
  <si>
    <t>S2_LB_P5_GIGA_MDI+</t>
  </si>
  <si>
    <t>S2_LB_P5_GIGA_MDI-</t>
  </si>
  <si>
    <t>S2_SEL2_K144</t>
  </si>
  <si>
    <t>SG2_P5_GIGA_MDI-</t>
  </si>
  <si>
    <t>SG2_P5_GIGA_MDI+</t>
  </si>
  <si>
    <t>SG2_P6_GIGA_MDI-</t>
  </si>
  <si>
    <t>SG2_P6_GIGA_MDI+</t>
  </si>
  <si>
    <t>S2_R_X0_TXC</t>
  </si>
  <si>
    <t>S2_SCIN_HSD212</t>
  </si>
  <si>
    <t>S2_R_X0_TXEN</t>
  </si>
  <si>
    <t>SG2_X0_RXDV</t>
  </si>
  <si>
    <t>SG2_X0_RXD0</t>
  </si>
  <si>
    <t>S2_R_X0_TXD0</t>
  </si>
  <si>
    <t>S2_SCIN_HSD213</t>
  </si>
  <si>
    <t>S2_SCIN_HSD214</t>
  </si>
  <si>
    <t>S2_R_X0_TXD1</t>
  </si>
  <si>
    <t>SG2_X0_RXD1</t>
  </si>
  <si>
    <t>SG2_X0_RXC</t>
  </si>
  <si>
    <t>S2_SCIN_HSD215</t>
  </si>
  <si>
    <t>S2_SCIN_HSD216</t>
  </si>
  <si>
    <t>S2_R_X0_TXD2</t>
  </si>
  <si>
    <t>SG2_X0_RXD2</t>
  </si>
  <si>
    <t>SG2_1_X0_TXD0</t>
  </si>
  <si>
    <t>S2_R_X0_RXD0</t>
  </si>
  <si>
    <t>S2_SCOT_HSD217</t>
  </si>
  <si>
    <t>S2_SCIN_HSD218</t>
  </si>
  <si>
    <t>S2_R_X0_TXD3</t>
  </si>
  <si>
    <t>SG2_X0_RXD3</t>
  </si>
  <si>
    <t>S2_R_X0_RXER</t>
  </si>
  <si>
    <t>S2_HSD219</t>
  </si>
  <si>
    <t>SG2_1_X0_TXD1</t>
  </si>
  <si>
    <t>S2_R_X0_RXD1</t>
  </si>
  <si>
    <t>S2_SCOT_HSD207</t>
  </si>
  <si>
    <t>S2_SCOT_HSD208</t>
  </si>
  <si>
    <t>S2_R_X0_RXD3</t>
  </si>
  <si>
    <t>SG2_1_X0_TXD3</t>
  </si>
  <si>
    <t>SG2_1_X0_TXEN</t>
  </si>
  <si>
    <t>S2_R_X0_RXDV</t>
  </si>
  <si>
    <t>S2_SCOT_HSD209</t>
  </si>
  <si>
    <t>S2_SCIN_HSD210</t>
  </si>
  <si>
    <t>S2_R_X0_RXC</t>
  </si>
  <si>
    <t>SG2_X0_TXC</t>
  </si>
  <si>
    <t>SG2_1_X0_TXD2</t>
  </si>
  <si>
    <t>S2_R_X0_RXD2</t>
  </si>
  <si>
    <t>S2_SCOT_HSD211</t>
  </si>
  <si>
    <t>S2_X0_TXD0</t>
  </si>
  <si>
    <t>S2_X0_TXD1</t>
  </si>
  <si>
    <t>S2_X0_TXD2</t>
  </si>
  <si>
    <t>S2_X0_TXD3</t>
  </si>
  <si>
    <t>S2_X0_TXC</t>
  </si>
  <si>
    <t>S2_X0_TXEN</t>
  </si>
  <si>
    <t>S2_X0_RXER</t>
  </si>
  <si>
    <t>S2_X0_RXD1</t>
  </si>
  <si>
    <t>S2_X0_RXD3</t>
  </si>
  <si>
    <t>S2_X0_RXDV</t>
  </si>
  <si>
    <t>S2_X0_RXC</t>
  </si>
  <si>
    <t>S2_X0_RXD2</t>
  </si>
  <si>
    <t>S2_X0_RXD0</t>
  </si>
  <si>
    <t>S2_X0_COL</t>
  </si>
  <si>
    <t>S2_HSD298</t>
  </si>
  <si>
    <t>S2_X0_CRS</t>
  </si>
  <si>
    <t>S2_HSD299</t>
  </si>
  <si>
    <t>S2_R_X1_TXC</t>
  </si>
  <si>
    <t>S2_SCAN_HSD186</t>
  </si>
  <si>
    <t>S2_R_X1_TXEN</t>
  </si>
  <si>
    <t>SG2_X1_RXDV</t>
  </si>
  <si>
    <t>SG2_X1_RXD0</t>
  </si>
  <si>
    <t>S2_R_X1_TXD0</t>
  </si>
  <si>
    <t>S2_SCAN_HSD187</t>
  </si>
  <si>
    <t>S2_SCAN_HSD188</t>
  </si>
  <si>
    <t>S2_R_X1_TXD1</t>
  </si>
  <si>
    <t>SG2_X1_RXD1</t>
  </si>
  <si>
    <t>SG2_X1_RXC</t>
  </si>
  <si>
    <t>S2_SCIN_HSD189</t>
  </si>
  <si>
    <t>S2_SCIN_HSD190</t>
  </si>
  <si>
    <t>S2_R_X1_TXD2</t>
  </si>
  <si>
    <t>SG2_X1_RXD2</t>
  </si>
  <si>
    <t>SG2_1_X1_TXD0</t>
  </si>
  <si>
    <t>S2_R_X1_RXD0</t>
  </si>
  <si>
    <t>S2_SCOT_HSD191</t>
  </si>
  <si>
    <t>S2_SCIN_HSD192</t>
  </si>
  <si>
    <t>S2_R_X1_TXD3</t>
  </si>
  <si>
    <t>SG2_X1_RXD3</t>
  </si>
  <si>
    <t>S2_R_X1_RXER</t>
  </si>
  <si>
    <t>S2_SCIN_HSD184</t>
  </si>
  <si>
    <t>S2_R_X1_RXC</t>
  </si>
  <si>
    <t>SG2_X1_TXC</t>
  </si>
  <si>
    <t>SG2_1_X1_TXD2</t>
  </si>
  <si>
    <t>S2_R_X1_RXD2</t>
  </si>
  <si>
    <t>S2_SCOT_HSD185</t>
  </si>
  <si>
    <t>SG2_1_X1_TXD1</t>
  </si>
  <si>
    <t>S2_R_X1_RXD1</t>
  </si>
  <si>
    <t>S2_SCOT_HSD181</t>
  </si>
  <si>
    <t>S2_SCOT_HSD182</t>
  </si>
  <si>
    <t>S2_R_X1_RXD3</t>
  </si>
  <si>
    <t>SG2_X1_TXD3</t>
  </si>
  <si>
    <t>SG2_1_X1_TXEN</t>
  </si>
  <si>
    <t>S2_R_X1_RXDV</t>
  </si>
  <si>
    <t>S2_SCOT_HSD183</t>
  </si>
  <si>
    <t>S2_X1_TXD0</t>
  </si>
  <si>
    <t>S2_X1_TXD1</t>
  </si>
  <si>
    <t>S2_X1_TXD2</t>
  </si>
  <si>
    <t>S2_X1_TXD3</t>
  </si>
  <si>
    <t>S2_X1_TXC</t>
  </si>
  <si>
    <t>S2_X1_RXER</t>
  </si>
  <si>
    <t>S2_X1_RXD1</t>
  </si>
  <si>
    <t>S2_X1_RXD3</t>
  </si>
  <si>
    <t>S2_X1_RXDV</t>
  </si>
  <si>
    <t>S2_X1_RXC</t>
  </si>
  <si>
    <t>S2_X1_RXD2</t>
  </si>
  <si>
    <t>S2_X1_RXD0</t>
  </si>
  <si>
    <t>S2_X1_COL</t>
  </si>
  <si>
    <t>S2_HSD300</t>
  </si>
  <si>
    <t>S2_X1_CRS</t>
  </si>
  <si>
    <t>S2_HSD301</t>
  </si>
  <si>
    <t>S2_X2_TXD0</t>
  </si>
  <si>
    <t>S2_SCIN_HSD200</t>
  </si>
  <si>
    <t>S2_X2_TXD1</t>
  </si>
  <si>
    <t>S2_SCIN_HSD201</t>
  </si>
  <si>
    <t>S2_X2_TXD2</t>
  </si>
  <si>
    <t>S2_SCIN_HSD203</t>
  </si>
  <si>
    <t>S2_X2_TXD3</t>
  </si>
  <si>
    <t>S2_SCIN_HSD205</t>
  </si>
  <si>
    <t>S2_X2_TXEN</t>
  </si>
  <si>
    <t>SG2_HL_X1_TXEN</t>
  </si>
  <si>
    <t>SG2_X1_TXEN</t>
  </si>
  <si>
    <t>SG2_X1_TXD0</t>
  </si>
  <si>
    <t>SG2_HL_X1_TXD0</t>
  </si>
  <si>
    <t>SG2_HL_X1_TXD1</t>
  </si>
  <si>
    <t>SG2_X1_TXD1</t>
  </si>
  <si>
    <t>SG2_X1_TXD2</t>
  </si>
  <si>
    <t>SG2_HL_X1_TXD2</t>
  </si>
  <si>
    <t>SG2_HL_X0_TXD0</t>
  </si>
  <si>
    <t>SG2_X0_TXD0</t>
  </si>
  <si>
    <t>SG2_X0_TXD1</t>
  </si>
  <si>
    <t>SG2_HL_X0_TXD1</t>
  </si>
  <si>
    <t>SG2_HL_X0_TXD2</t>
  </si>
  <si>
    <t>SG2_X0_TXD2</t>
  </si>
  <si>
    <t>SG2_X0_TXD3</t>
  </si>
  <si>
    <t>SG2_HL_X0_TXD3</t>
  </si>
  <si>
    <t>SG2_HL_X0_TXEN</t>
  </si>
  <si>
    <t>SG2_X0_TXEN</t>
  </si>
  <si>
    <t>SG2_X2_TXD0</t>
  </si>
  <si>
    <t>SG2_X2_TXD1</t>
  </si>
  <si>
    <t>SG2_X2_TXD2</t>
  </si>
  <si>
    <t>SG2_X2_TXD3</t>
  </si>
  <si>
    <t>SG2_X2_TXEN</t>
  </si>
  <si>
    <t>SG2_X0_COL</t>
  </si>
  <si>
    <t>SG2_X0_CRS</t>
  </si>
  <si>
    <t>SG2_X1_COL</t>
  </si>
  <si>
    <t>SG2_X1_CRS</t>
  </si>
  <si>
    <t>SG2_C_P9_HSO-</t>
  </si>
  <si>
    <t>SG2_P9_HSO-</t>
  </si>
  <si>
    <t>SG2_C_P9_HSO+</t>
  </si>
  <si>
    <t>SG2_P9_HSO+</t>
  </si>
  <si>
    <t>SG2_C_P9_HSI-</t>
  </si>
  <si>
    <t>SG2_P9_HSI-</t>
  </si>
  <si>
    <t>SG2_C_P9_HSI+</t>
  </si>
  <si>
    <t>SG2_P9_HSI+</t>
  </si>
  <si>
    <t>S2_P9_HSI-</t>
  </si>
  <si>
    <t>S2_P9_HSI+</t>
  </si>
  <si>
    <t>S2_P9_HSO-</t>
  </si>
  <si>
    <t>S2_P9_HSO+</t>
  </si>
  <si>
    <t>S2_HSD232-</t>
  </si>
  <si>
    <t>S2_HSD232+</t>
  </si>
  <si>
    <t>S2_HSD234-</t>
  </si>
  <si>
    <t>S2_HSD234+</t>
  </si>
  <si>
    <t>SG2_C_P10_HSO-</t>
  </si>
  <si>
    <t>SG2_P10_HSO-</t>
  </si>
  <si>
    <t>SG2_C_P10_HSO+</t>
  </si>
  <si>
    <t>SG2_P10_HSO+</t>
  </si>
  <si>
    <t>SG2_C_P10_HSI+</t>
  </si>
  <si>
    <t>SG2_P10_HSI+</t>
  </si>
  <si>
    <t>SG2_C_P10_HSI-</t>
  </si>
  <si>
    <t>SG2_P10_HSI-</t>
  </si>
  <si>
    <t>SG2_C_P11_HSO-</t>
  </si>
  <si>
    <t>SG2_P11_HSO-</t>
  </si>
  <si>
    <t>SG2_C_P11_HSO+</t>
  </si>
  <si>
    <t>SG2_P11_HSO+</t>
  </si>
  <si>
    <t>SG2_C_P11_HSI+</t>
  </si>
  <si>
    <t>SG2_P11_HSI+</t>
  </si>
  <si>
    <t>SG2_C_P11_HSI-</t>
  </si>
  <si>
    <t>SG2_P11_HSI-</t>
  </si>
  <si>
    <t>S2_P10_HSI+</t>
  </si>
  <si>
    <t>S2_P10_HSI-</t>
  </si>
  <si>
    <t>S2_P10_HSO-</t>
  </si>
  <si>
    <t>S2_P10_HSO+</t>
  </si>
  <si>
    <t>S2_P11_HSI+</t>
  </si>
  <si>
    <t>S2_P11_HSI-</t>
  </si>
  <si>
    <t>S2_P11_HSO-</t>
  </si>
  <si>
    <t>S2_P11_HSO+</t>
  </si>
  <si>
    <t>S2_HSD245+</t>
  </si>
  <si>
    <t>S2_HSD245-</t>
  </si>
  <si>
    <t>S2_HSD247-</t>
  </si>
  <si>
    <t>S2_HSD247+</t>
  </si>
  <si>
    <t>S2_SEL2_K213</t>
  </si>
  <si>
    <t>S2_HSD236+</t>
  </si>
  <si>
    <t>S2_HSD236-</t>
  </si>
  <si>
    <t>S2_HSD238-</t>
  </si>
  <si>
    <t>S2_HSD238+</t>
  </si>
  <si>
    <t>S2_2_GPIOA0</t>
  </si>
  <si>
    <t>S2_APWR_FF08</t>
  </si>
  <si>
    <t>S2_2_GPIOA3</t>
  </si>
  <si>
    <t>S2_SCLK_DS_HSD063</t>
  </si>
  <si>
    <t>S2_SCLK_DS_HSD064</t>
  </si>
  <si>
    <t>S2_DS_HSD089</t>
  </si>
  <si>
    <t>S2_DS_HSD085</t>
  </si>
  <si>
    <t>S2_SCLK_HSD073</t>
  </si>
  <si>
    <t>S2_SCLK_HSD072</t>
  </si>
  <si>
    <t>S2_HSD275</t>
  </si>
  <si>
    <t>S2_HSD270</t>
  </si>
  <si>
    <t>S2_HSD274</t>
  </si>
  <si>
    <t>S2_HSD271</t>
  </si>
  <si>
    <t>S2_HSD272</t>
  </si>
  <si>
    <t>S2_HSD079</t>
  </si>
  <si>
    <t>S2_SCLK_HSD066</t>
  </si>
  <si>
    <t>S2_HSD273</t>
  </si>
  <si>
    <t>S2_SCLK_HSD255</t>
  </si>
  <si>
    <t>S2_GPIOC_2</t>
  </si>
  <si>
    <t>S2_GPIOC_3</t>
  </si>
  <si>
    <t>S2_GPIOC_4</t>
  </si>
  <si>
    <t>S2_SCLK_HSD081</t>
  </si>
  <si>
    <t>S2_GPIOC_5</t>
  </si>
  <si>
    <t>S2_SCLK_HSD256</t>
  </si>
  <si>
    <t>S2_DS_HSD999</t>
  </si>
  <si>
    <t>S2_DS_GP_HSD303</t>
  </si>
  <si>
    <t>S2_DS_GP_HSD304</t>
  </si>
  <si>
    <t>SG2_P4_LED</t>
  </si>
  <si>
    <t>S2_SCOT_HSD136</t>
  </si>
  <si>
    <t>S2_SCOT_HSD109</t>
  </si>
  <si>
    <t>S2_SCOT_HSD134</t>
  </si>
  <si>
    <t>S2_SCOT_HSD133</t>
  </si>
  <si>
    <t>S2_SCOT_HSD284</t>
  </si>
  <si>
    <t>S2_SCLK_HSD285</t>
  </si>
  <si>
    <t>S0_XMII_0_VDDIO</t>
  </si>
  <si>
    <t>S0_XMII_1_VDDIO</t>
  </si>
  <si>
    <t>S0_V33</t>
  </si>
  <si>
    <t>S0_APWR_FF11</t>
  </si>
  <si>
    <t>S0_APWR_SS08</t>
  </si>
  <si>
    <t>S0_APWR_SS11</t>
  </si>
  <si>
    <t>S0_APWR_GS08</t>
  </si>
  <si>
    <t>S3_U4PI_P3_MDI+</t>
  </si>
  <si>
    <t>S3_U4PI_P3_MDI-</t>
  </si>
  <si>
    <t>SG3_3PI_P3_MDI+</t>
  </si>
  <si>
    <t>SG3_3PI_P3_MDI-</t>
  </si>
  <si>
    <t>S3_U4PI_P2_MDI+</t>
  </si>
  <si>
    <t>S3_U4PI_P2_MDI-</t>
  </si>
  <si>
    <t>S3_U4PI_P4_MDI+</t>
  </si>
  <si>
    <t>S3_U4PI_P4_MDI-</t>
  </si>
  <si>
    <t>SG3_3PI_P2_MDI+</t>
  </si>
  <si>
    <t>SG3_3PI_P2_MDI-</t>
  </si>
  <si>
    <t>SG3_3PI_P4_MDI+</t>
  </si>
  <si>
    <t>SG3_3PI_P4_MDI-</t>
  </si>
  <si>
    <t>S3_U3_P4_MDI+</t>
  </si>
  <si>
    <t>S3_U4PILB_P4_MDI+</t>
  </si>
  <si>
    <t>S3_U3_P4_MDI-</t>
  </si>
  <si>
    <t>S3_U4PILB_P4_MDI-</t>
  </si>
  <si>
    <t>S3_U3_P3_MDI+</t>
  </si>
  <si>
    <t>S3_U4PILB_P3_MDI+</t>
  </si>
  <si>
    <t>S3_U3_P3_MDI-</t>
  </si>
  <si>
    <t>S3_U4PILB_P3_MDI-</t>
  </si>
  <si>
    <t>S3_U3_P2_MDI+</t>
  </si>
  <si>
    <t>S3_U4PILB_P2_MDI+</t>
  </si>
  <si>
    <t>S3_U3_P2_MDI-</t>
  </si>
  <si>
    <t>S3_U4PILB_P2_MDI-</t>
  </si>
  <si>
    <t>SG3_2_P2_MDI+</t>
  </si>
  <si>
    <t>SG3_2_P2_MDI-</t>
  </si>
  <si>
    <t>SG3_2_P3_MDI+</t>
  </si>
  <si>
    <t>SG3_2_P3_MDI-</t>
  </si>
  <si>
    <t>SG3_2_P4_MDI+</t>
  </si>
  <si>
    <t>SG3_2_P4_MDI-</t>
  </si>
  <si>
    <t>S3_U2_P5_GIGA_MDI-</t>
  </si>
  <si>
    <t>S3_U3_P5_GIGA_MDI-</t>
  </si>
  <si>
    <t>S3_U2_P5_GIGA_MDI+</t>
  </si>
  <si>
    <t>S3_U3_P5_GIGA_MDI+</t>
  </si>
  <si>
    <t>S3_U2_P6_GIGA_MDI-</t>
  </si>
  <si>
    <t>S3_U3_P6_GIGA_MDI-</t>
  </si>
  <si>
    <t>S3_U2_P6_GIGA_MDI+</t>
  </si>
  <si>
    <t>S3_U3_P6_GIGA_MDI+</t>
  </si>
  <si>
    <t>SG3_1_P5_GIGA_MDI-</t>
  </si>
  <si>
    <t>SG3_2_P5_GIGA_MDI-</t>
  </si>
  <si>
    <t>SG3_1_P5_GIGA_MDI+</t>
  </si>
  <si>
    <t>SG3_2_P5_GIGA_MDI+</t>
  </si>
  <si>
    <t>SG3_1_P6_GIGA_MDI-</t>
  </si>
  <si>
    <t>SG3_2_P6_GIGA_MDI-</t>
  </si>
  <si>
    <t>SG3_1_P6_GIGA_MDI+</t>
  </si>
  <si>
    <t>SG3_2_P6_GIGA_MDI+</t>
  </si>
  <si>
    <t>S3_U4_P6_RC_1</t>
  </si>
  <si>
    <t>S3_U4_P6_RC_2</t>
  </si>
  <si>
    <t>S3_U4_P5_RC_1</t>
  </si>
  <si>
    <t>S3_U4_P5_RC_2</t>
  </si>
  <si>
    <t>SG3_U5_GIGA_MDI+</t>
  </si>
  <si>
    <t>SG3_U5_GIGA_MDI-</t>
  </si>
  <si>
    <t>S3_U4_P5_R_1</t>
  </si>
  <si>
    <t>S3_U4_P5_R_2</t>
  </si>
  <si>
    <t>S3_U5_GIGA_MDI+</t>
  </si>
  <si>
    <t>S3_U5_GIGA_MDI-</t>
  </si>
  <si>
    <t>S3_U4_P6_R_1</t>
  </si>
  <si>
    <t>S3_U4_P6_R_2</t>
  </si>
  <si>
    <t>S3_P5_GIGA_MDI-</t>
  </si>
  <si>
    <t>S3_U1_P5_GIGA_MDI-</t>
  </si>
  <si>
    <t>S3_HSD163-</t>
  </si>
  <si>
    <t>S3_HSD163+</t>
  </si>
  <si>
    <t>S3_U1_P5_GIGA_MDI+</t>
  </si>
  <si>
    <t>S3_P5_GIGA_MDI+</t>
  </si>
  <si>
    <t>S3_P6_GIGA_MDI-</t>
  </si>
  <si>
    <t>S3_U1_P6_GIGA_MDI-</t>
  </si>
  <si>
    <t>S3_HSD169-</t>
  </si>
  <si>
    <t>S3_HSD169+</t>
  </si>
  <si>
    <t>S3_U1_P6_GIGA_MDI+</t>
  </si>
  <si>
    <t>S3_P6_GIGA_MDI+</t>
  </si>
  <si>
    <t>S3_U4_P6_GIGA_MDI+</t>
  </si>
  <si>
    <t>S3_U4_P6_GIGA_MDI-</t>
  </si>
  <si>
    <t>SG3_3_P6_GIGA_MDI+</t>
  </si>
  <si>
    <t>SG3_3_P6_GIGA_MDI-</t>
  </si>
  <si>
    <t>S3_U4_P5_GIGA_MDI+</t>
  </si>
  <si>
    <t>S3_U4_P5_GIGA_MDI-</t>
  </si>
  <si>
    <t>SG3_3_P5_GIGA_MDI+</t>
  </si>
  <si>
    <t>SG3_3_P5_GIGA_MDI-</t>
  </si>
  <si>
    <t>S3_LB_P6_GIGA_MDI+</t>
  </si>
  <si>
    <t>S3_LB_P6_GIGA_MDI-</t>
  </si>
  <si>
    <t>S3_LB_P5_GIGA_MDI+</t>
  </si>
  <si>
    <t>S3_LB_P5_GIGA_MDI-</t>
  </si>
  <si>
    <t>S3_SEL2_K144</t>
  </si>
  <si>
    <t>SG3_P5_GIGA_MDI-</t>
  </si>
  <si>
    <t>SG3_P5_GIGA_MDI+</t>
  </si>
  <si>
    <t>SG3_P6_GIGA_MDI-</t>
  </si>
  <si>
    <t>SG3_P6_GIGA_MDI+</t>
  </si>
  <si>
    <t>S3_R_X0_TXC</t>
  </si>
  <si>
    <t>S3_SCIN_HSD212</t>
  </si>
  <si>
    <t>S3_R_X0_TXEN</t>
  </si>
  <si>
    <t>SG3_X0_RXDV</t>
  </si>
  <si>
    <t>SG3_X0_RXD0</t>
  </si>
  <si>
    <t>S3_R_X0_TXD0</t>
  </si>
  <si>
    <t>S3_SCIN_HSD213</t>
  </si>
  <si>
    <t>S3_SCIN_HSD214</t>
  </si>
  <si>
    <t>S3_R_X0_TXD1</t>
  </si>
  <si>
    <t>SG3_X0_RXD1</t>
  </si>
  <si>
    <t>SG3_X0_RXC</t>
  </si>
  <si>
    <t>S3_SCIN_HSD215</t>
  </si>
  <si>
    <t>S3_SCIN_HSD216</t>
  </si>
  <si>
    <t>S3_R_X0_TXD2</t>
  </si>
  <si>
    <t>SG3_X0_RXD2</t>
  </si>
  <si>
    <t>SG3_1_X0_TXD0</t>
  </si>
  <si>
    <t>S3_R_X0_RXD0</t>
  </si>
  <si>
    <t>S3_SCOT_HSD217</t>
  </si>
  <si>
    <t>S3_SCIN_HSD218</t>
  </si>
  <si>
    <t>S3_R_X0_TXD3</t>
  </si>
  <si>
    <t>SG3_X0_RXD3</t>
  </si>
  <si>
    <t>S3_R_X0_RXER</t>
  </si>
  <si>
    <t>S3_HSD219</t>
  </si>
  <si>
    <t>SG3_1_X0_TXD1</t>
  </si>
  <si>
    <t>S3_R_X0_RXD1</t>
  </si>
  <si>
    <t>S3_SCOT_HSD207</t>
  </si>
  <si>
    <t>S3_SCOT_HSD208</t>
  </si>
  <si>
    <t>S3_R_X0_RXD3</t>
  </si>
  <si>
    <t>SG3_1_X0_TXD3</t>
  </si>
  <si>
    <t>SG3_1_X0_TXEN</t>
  </si>
  <si>
    <t>S3_R_X0_RXDV</t>
  </si>
  <si>
    <t>S3_SCOT_HSD209</t>
  </si>
  <si>
    <t>S3_SCIN_HSD210</t>
  </si>
  <si>
    <t>S3_R_X0_RXC</t>
  </si>
  <si>
    <t>SG3_X0_TXC</t>
  </si>
  <si>
    <t>SG3_1_X0_TXD2</t>
  </si>
  <si>
    <t>S3_R_X0_RXD2</t>
  </si>
  <si>
    <t>S3_SCOT_HSD211</t>
  </si>
  <si>
    <t>S3_X0_TXD0</t>
  </si>
  <si>
    <t>S3_X0_TXD1</t>
  </si>
  <si>
    <t>S3_X0_TXD2</t>
  </si>
  <si>
    <t>S3_X0_TXD3</t>
  </si>
  <si>
    <t>S3_X0_TXC</t>
  </si>
  <si>
    <t>S3_X0_TXEN</t>
  </si>
  <si>
    <t>S3_X0_RXER</t>
  </si>
  <si>
    <t>S3_X0_RXD1</t>
  </si>
  <si>
    <t>S3_X0_RXD3</t>
  </si>
  <si>
    <t>S3_X0_RXDV</t>
  </si>
  <si>
    <t>S3_X0_RXC</t>
  </si>
  <si>
    <t>S3_X0_RXD2</t>
  </si>
  <si>
    <t>S3_X0_RXD0</t>
  </si>
  <si>
    <t>S3_X0_COL</t>
  </si>
  <si>
    <t>S3_HSD298</t>
  </si>
  <si>
    <t>S3_X0_CRS</t>
  </si>
  <si>
    <t>S3_HSD299</t>
  </si>
  <si>
    <t>S3_R_X1_TXC</t>
  </si>
  <si>
    <t>S3_SCAN_HSD186</t>
  </si>
  <si>
    <t>S3_R_X1_TXEN</t>
  </si>
  <si>
    <t>SG3_X1_RXDV</t>
  </si>
  <si>
    <t>SG3_X1_RXD0</t>
  </si>
  <si>
    <t>S3_R_X1_TXD0</t>
  </si>
  <si>
    <t>S3_SCAN_HSD187</t>
  </si>
  <si>
    <t>S3_SCAN_HSD188</t>
  </si>
  <si>
    <t>S3_R_X1_TXD1</t>
  </si>
  <si>
    <t>SG3_X1_RXD1</t>
  </si>
  <si>
    <t>SG3_X1_RXC</t>
  </si>
  <si>
    <t>S3_SCIN_HSD189</t>
  </si>
  <si>
    <t>S3_SCIN_HSD190</t>
  </si>
  <si>
    <t>S3_R_X1_TXD2</t>
  </si>
  <si>
    <t>SG3_X1_RXD2</t>
  </si>
  <si>
    <t>SG3_1_X1_TXD0</t>
  </si>
  <si>
    <t>S3_R_X1_RXD0</t>
  </si>
  <si>
    <t>S3_SCOT_HSD191</t>
  </si>
  <si>
    <t>S3_SCIN_HSD192</t>
  </si>
  <si>
    <t>S3_R_X1_TXD3</t>
  </si>
  <si>
    <t>SG3_X1_RXD3</t>
  </si>
  <si>
    <t>S3_R_X1_RXER</t>
  </si>
  <si>
    <t>S3_SCIN_HSD184</t>
  </si>
  <si>
    <t>S3_R_X1_RXC</t>
  </si>
  <si>
    <t>SG3_X1_TXC</t>
  </si>
  <si>
    <t>SG3_1_X1_TXD2</t>
  </si>
  <si>
    <t>S3_R_X1_RXD2</t>
  </si>
  <si>
    <t>S3_SCOT_HSD185</t>
  </si>
  <si>
    <t>SG3_1_X1_TXD1</t>
  </si>
  <si>
    <t>S3_R_X1_RXD1</t>
  </si>
  <si>
    <t>S3_SCOT_HSD181</t>
  </si>
  <si>
    <t>S3_SCOT_HSD182</t>
  </si>
  <si>
    <t>S3_R_X1_RXD3</t>
  </si>
  <si>
    <t>SG3_X1_TXD3</t>
  </si>
  <si>
    <t>SG3_1_X1_TXEN</t>
  </si>
  <si>
    <t>S3_R_X1_RXDV</t>
  </si>
  <si>
    <t>S3_SCOT_HSD183</t>
  </si>
  <si>
    <t>S3_X1_TXD0</t>
  </si>
  <si>
    <t>S3_X1_TXD1</t>
  </si>
  <si>
    <t>S3_X1_TXD2</t>
  </si>
  <si>
    <t>S3_X1_TXD3</t>
  </si>
  <si>
    <t>S3_X1_TXC</t>
  </si>
  <si>
    <t>S3_X1_RXER</t>
  </si>
  <si>
    <t>S3_X1_RXD1</t>
  </si>
  <si>
    <t>S3_X1_RXD3</t>
  </si>
  <si>
    <t>S3_X1_RXDV</t>
  </si>
  <si>
    <t>S3_X1_RXC</t>
  </si>
  <si>
    <t>S3_X1_RXD2</t>
  </si>
  <si>
    <t>S3_X1_RXD0</t>
  </si>
  <si>
    <t>S3_X1_COL</t>
  </si>
  <si>
    <t>S3_HSD300</t>
  </si>
  <si>
    <t>S3_X1_CRS</t>
  </si>
  <si>
    <t>S3_HSD301</t>
  </si>
  <si>
    <t>S3_X2_TXD0</t>
  </si>
  <si>
    <t>S3_SCIN_HSD200</t>
  </si>
  <si>
    <t>S3_X2_TXD1</t>
  </si>
  <si>
    <t>S3_SCIN_HSD201</t>
  </si>
  <si>
    <t>S3_X2_TXD2</t>
  </si>
  <si>
    <t>S3_SCIN_HSD203</t>
  </si>
  <si>
    <t>S3_X2_TXD3</t>
  </si>
  <si>
    <t>S3_SCIN_HSD205</t>
  </si>
  <si>
    <t>S3_X2_TXEN</t>
  </si>
  <si>
    <t>SG3_HL_X1_TXEN</t>
  </si>
  <si>
    <t>SG3_X1_TXEN</t>
  </si>
  <si>
    <t>SG3_X1_TXD0</t>
  </si>
  <si>
    <t>SG3_HL_X1_TXD0</t>
  </si>
  <si>
    <t>SG3_HL_X1_TXD1</t>
  </si>
  <si>
    <t>SG3_X1_TXD1</t>
  </si>
  <si>
    <t>SG3_X1_TXD2</t>
  </si>
  <si>
    <t>SG3_HL_X1_TXD2</t>
  </si>
  <si>
    <t>SG3_HL_X0_TXD0</t>
  </si>
  <si>
    <t>SG3_X0_TXD0</t>
  </si>
  <si>
    <t>SG3_X0_TXD1</t>
  </si>
  <si>
    <t>SG3_HL_X0_TXD1</t>
  </si>
  <si>
    <t>SG3_HL_X0_TXD2</t>
  </si>
  <si>
    <t>SG3_X0_TXD2</t>
  </si>
  <si>
    <t>SG3_X0_TXD3</t>
  </si>
  <si>
    <t>SG3_HL_X0_TXD3</t>
  </si>
  <si>
    <t>SG3_HL_X0_TXEN</t>
  </si>
  <si>
    <t>SG3_X0_TXEN</t>
  </si>
  <si>
    <t>SG3_X2_TXD0</t>
  </si>
  <si>
    <t>SG3_X2_TXD1</t>
  </si>
  <si>
    <t>SG3_X2_TXD2</t>
  </si>
  <si>
    <t>SG3_X2_TXD3</t>
  </si>
  <si>
    <t>SG3_X2_TXEN</t>
  </si>
  <si>
    <t>SG3_X0_COL</t>
  </si>
  <si>
    <t>SG3_X0_CRS</t>
  </si>
  <si>
    <t>SG3_X1_COL</t>
  </si>
  <si>
    <t>SG3_X1_CRS</t>
  </si>
  <si>
    <t>SG3_C_P9_HSO-</t>
  </si>
  <si>
    <t>SG3_P9_HSO-</t>
  </si>
  <si>
    <t>SG3_C_P9_HSO+</t>
  </si>
  <si>
    <t>SG3_P9_HSO+</t>
  </si>
  <si>
    <t>SG3_C_P9_HSI-</t>
  </si>
  <si>
    <t>SG3_P9_HSI-</t>
  </si>
  <si>
    <t>SG3_C_P9_HSI+</t>
  </si>
  <si>
    <t>SG3_P9_HSI+</t>
  </si>
  <si>
    <t>S3_P9_HSI-</t>
  </si>
  <si>
    <t>S3_P9_HSI+</t>
  </si>
  <si>
    <t>S3_P9_HSO-</t>
  </si>
  <si>
    <t>S3_P9_HSO+</t>
  </si>
  <si>
    <t>S3_HSD232-</t>
  </si>
  <si>
    <t>S3_HSD232+</t>
  </si>
  <si>
    <t>S3_HSD234-</t>
  </si>
  <si>
    <t>S3_HSD234+</t>
  </si>
  <si>
    <t>SG3_C_P10_HSO-</t>
  </si>
  <si>
    <t>SG3_P10_HSO-</t>
  </si>
  <si>
    <t>SG3_C_P10_HSO+</t>
  </si>
  <si>
    <t>SG3_P10_HSO+</t>
  </si>
  <si>
    <t>SG3_C_P10_HSI+</t>
  </si>
  <si>
    <t>SG3_P10_HSI+</t>
  </si>
  <si>
    <t>SG3_C_P10_HSI-</t>
  </si>
  <si>
    <t>SG3_P10_HSI-</t>
  </si>
  <si>
    <t>SG3_C_P11_HSO-</t>
  </si>
  <si>
    <t>SG3_P11_HSO-</t>
  </si>
  <si>
    <t>SG3_C_P11_HSO+</t>
  </si>
  <si>
    <t>SG3_P11_HSO+</t>
  </si>
  <si>
    <t>SG3_C_P11_HSI+</t>
  </si>
  <si>
    <t>SG3_P11_HSI+</t>
  </si>
  <si>
    <t>SG3_C_P11_HSI-</t>
  </si>
  <si>
    <t>SG3_P11_HSI-</t>
  </si>
  <si>
    <t>S3_P10_HSI+</t>
  </si>
  <si>
    <t>S3_P10_HSI-</t>
  </si>
  <si>
    <t>S3_P10_HSO-</t>
  </si>
  <si>
    <t>S3_P10_HSO+</t>
  </si>
  <si>
    <t>S3_P11_HSI+</t>
  </si>
  <si>
    <t>S3_P11_HSI-</t>
  </si>
  <si>
    <t>S3_P11_HSO-</t>
  </si>
  <si>
    <t>S3_P11_HSO+</t>
  </si>
  <si>
    <t>S3_HSD245+</t>
  </si>
  <si>
    <t>S3_HSD245-</t>
  </si>
  <si>
    <t>S3_HSD247-</t>
  </si>
  <si>
    <t>S3_HSD247+</t>
  </si>
  <si>
    <t>S3_SEL2_K213</t>
  </si>
  <si>
    <t>S3_HSD236+</t>
  </si>
  <si>
    <t>S3_HSD236-</t>
  </si>
  <si>
    <t>S3_HSD238-</t>
  </si>
  <si>
    <t>S3_HSD238+</t>
  </si>
  <si>
    <t>S3_2_GPIOA0</t>
  </si>
  <si>
    <t>S3_APWR_FF08</t>
  </si>
  <si>
    <t>S3_2_GPIOA3</t>
  </si>
  <si>
    <t>S3_SCLK_DS_HSD063</t>
  </si>
  <si>
    <t>S3_SCLK_DS_HSD064</t>
  </si>
  <si>
    <t>S3_DS_HSD089</t>
  </si>
  <si>
    <t>S3_DS_HSD085</t>
  </si>
  <si>
    <t>S3_SCLK_HSD073</t>
  </si>
  <si>
    <t>S3_SCLK_HSD072</t>
  </si>
  <si>
    <t>S3_HSD275</t>
  </si>
  <si>
    <t>S3_HSD270</t>
  </si>
  <si>
    <t>S3_HSD274</t>
  </si>
  <si>
    <t>S3_HSD271</t>
  </si>
  <si>
    <t>S3_HSD272</t>
  </si>
  <si>
    <t>S3_HSD079</t>
  </si>
  <si>
    <t>S3_SCLK_HSD066</t>
  </si>
  <si>
    <t>S3_HSD273</t>
  </si>
  <si>
    <t>S3_SCLK_HSD255</t>
  </si>
  <si>
    <t>S3_GPIOC_2</t>
  </si>
  <si>
    <t>S3_GPIOC_3</t>
  </si>
  <si>
    <t>S3_GPIOC_4</t>
  </si>
  <si>
    <t>S3_SCLK_HSD081</t>
  </si>
  <si>
    <t>S3_GPIOC_5</t>
  </si>
  <si>
    <t>S3_SCLK_HSD256</t>
  </si>
  <si>
    <t>S3_DS_HSD999</t>
  </si>
  <si>
    <t>S3_DS_GP_HSD303</t>
  </si>
  <si>
    <t>S3_DS_GP_HSD304</t>
  </si>
  <si>
    <t>SG3_P4_LED</t>
  </si>
  <si>
    <t>S3_SCOT_HSD136</t>
  </si>
  <si>
    <t>S3_SCOT_HSD109</t>
  </si>
  <si>
    <t>S3_SCOT_HSD134</t>
  </si>
  <si>
    <t>S3_SCOT_HSD133</t>
  </si>
  <si>
    <t>S3_SCOT_HSD284</t>
  </si>
  <si>
    <t>S3_SCLK_HSD285</t>
  </si>
  <si>
    <t>S0_SW_HSD297</t>
  </si>
  <si>
    <t>EN</t>
  </si>
  <si>
    <t>EP(PGND)</t>
  </si>
  <si>
    <t>FB</t>
  </si>
  <si>
    <t>IN</t>
  </si>
  <si>
    <t>LX</t>
  </si>
  <si>
    <t>PG</t>
  </si>
  <si>
    <t>PGND</t>
  </si>
  <si>
    <t>SGND</t>
  </si>
  <si>
    <t>SG0_AVDD09_FE</t>
  </si>
  <si>
    <t>SG0_AVDD09_GIGA</t>
  </si>
  <si>
    <t>SG0_AVDD09_MCK</t>
  </si>
  <si>
    <t>SG0_AVDD09_CMU</t>
  </si>
  <si>
    <t>SG0_AVDD33_CEN</t>
  </si>
  <si>
    <t>SG0_AVDD33_FE</t>
  </si>
  <si>
    <t>SG0_AVDD33_GIGA</t>
  </si>
  <si>
    <t>SG0_AVDD33_CMU</t>
  </si>
  <si>
    <t>SG0_AVDD33_XTAL</t>
  </si>
  <si>
    <t>SG0_SPI_VDDIO</t>
  </si>
  <si>
    <t>SG0_XMII_0_VDDIO</t>
  </si>
  <si>
    <t>SG0_XMII_1_VDDIO</t>
  </si>
  <si>
    <t>SG0_V33</t>
  </si>
  <si>
    <t>S0_U3_P2_RC</t>
  </si>
  <si>
    <t>S0_U2_P2_MDI+</t>
  </si>
  <si>
    <t>S0_U2_P2_MDI-</t>
  </si>
  <si>
    <t>S0_U3_P3_RC</t>
  </si>
  <si>
    <t>S0_U2_P3_MDI+</t>
  </si>
  <si>
    <t>S0_U2_P3_MDI-</t>
  </si>
  <si>
    <t>S0_U3_P4_RC</t>
  </si>
  <si>
    <t>S0_U2_P4_MDI+</t>
  </si>
  <si>
    <t>S0_U2_P4_MDI-</t>
  </si>
  <si>
    <t>S0_HSD038+</t>
  </si>
  <si>
    <t>S0_P2_MDI+</t>
  </si>
  <si>
    <t>S0_U1_P2_MDI+</t>
  </si>
  <si>
    <t>S0_U1_P2_MDI-</t>
  </si>
  <si>
    <t>S0_P2_MDI-</t>
  </si>
  <si>
    <t>S0_HSD038-</t>
  </si>
  <si>
    <t>SC_UDB068</t>
  </si>
  <si>
    <t>S0_HSD016+</t>
  </si>
  <si>
    <t>S0_P3_MDI+</t>
  </si>
  <si>
    <t>S0_U1_P3_MDI+</t>
  </si>
  <si>
    <t>S0_U1_P3_MDI-</t>
  </si>
  <si>
    <t>S0_P3_MDI-</t>
  </si>
  <si>
    <t>S0_HSD016-</t>
  </si>
  <si>
    <t>SC_UDB072</t>
  </si>
  <si>
    <t>S0_HSD026+</t>
  </si>
  <si>
    <t>S0_P4_MDI+</t>
  </si>
  <si>
    <t>S0_U1_P4_MDI+</t>
  </si>
  <si>
    <t>S0_U1_P4_MDI-</t>
  </si>
  <si>
    <t>S0_P4_MDI-</t>
  </si>
  <si>
    <t>S0_HSD026-</t>
  </si>
  <si>
    <t>SC_UDB076</t>
  </si>
  <si>
    <t>SG0_1_P2_MDI+</t>
  </si>
  <si>
    <t>SG0_1_P2_MDI-</t>
  </si>
  <si>
    <t>SG0_1_P3_MDI+</t>
  </si>
  <si>
    <t>SG0_1_P3_MDI-</t>
  </si>
  <si>
    <t>SG0_2_P4_RC</t>
  </si>
  <si>
    <t>SG0_1_P4_MDI+</t>
  </si>
  <si>
    <t>SG0_1_P4_MDI-</t>
  </si>
  <si>
    <t>SG0_P2_MDI-</t>
  </si>
  <si>
    <t>SG0_P2_MDI+</t>
  </si>
  <si>
    <t>SG0_P3_MDI-</t>
  </si>
  <si>
    <t>SG0_P3_MDI+</t>
  </si>
  <si>
    <t>SG0_P4_MDI-</t>
  </si>
  <si>
    <t>SG0_P4_MDI+</t>
  </si>
  <si>
    <t>S1_APWR_FF01</t>
  </si>
  <si>
    <t>S1_APWR_FF03</t>
  </si>
  <si>
    <t>S1_AVDD09_FE</t>
  </si>
  <si>
    <t>S1_AVDD09_GIGA</t>
  </si>
  <si>
    <t>S1_AVDD09_MCK</t>
  </si>
  <si>
    <t>S1_AVDD09_CMU</t>
  </si>
  <si>
    <t>S1_APWR_SS01</t>
  </si>
  <si>
    <t>S1_APWR_SS01+1</t>
  </si>
  <si>
    <t>S1_APWR_SS01+2</t>
  </si>
  <si>
    <t>S1_APWR_SS03</t>
  </si>
  <si>
    <t>S1_APWR_GS01</t>
  </si>
  <si>
    <t>S1_APWR_GS03</t>
  </si>
  <si>
    <t>S1_APWR_FF06</t>
  </si>
  <si>
    <t>S1_AVDD33_CEN</t>
  </si>
  <si>
    <t>S1_AVDD33_FE</t>
  </si>
  <si>
    <t>S1_AVDD33_GIGA</t>
  </si>
  <si>
    <t>S1_AVDD33_CMU</t>
  </si>
  <si>
    <t>S1_AVDD33_XTAL</t>
  </si>
  <si>
    <t>S1_APWR_SS06</t>
  </si>
  <si>
    <t>S1_APWR_GS06</t>
  </si>
  <si>
    <t>S1_XMII_0_VDDIO</t>
  </si>
  <si>
    <t>S1_XMII_1_VDDIO</t>
  </si>
  <si>
    <t>S1_V33</t>
  </si>
  <si>
    <t>S1_APWR_FF11</t>
  </si>
  <si>
    <t>S1_APWR_SS08</t>
  </si>
  <si>
    <t>S1_APWR_SS11</t>
  </si>
  <si>
    <t>S1_APWR_GS08</t>
  </si>
  <si>
    <t>S1_SW_HSD297</t>
  </si>
  <si>
    <t>SG1_AVDD09_FE</t>
  </si>
  <si>
    <t>SG1_AVDD09_GIGA</t>
  </si>
  <si>
    <t>SG1_AVDD09_MCK</t>
  </si>
  <si>
    <t>SG1_AVDD09_CMU</t>
  </si>
  <si>
    <t>SG1_AVDD33_CEN</t>
  </si>
  <si>
    <t>SG1_AVDD33_FE</t>
  </si>
  <si>
    <t>SG1_AVDD33_GIGA</t>
  </si>
  <si>
    <t>SG1_AVDD33_CMU</t>
  </si>
  <si>
    <t>SG1_AVDD33_XTAL</t>
  </si>
  <si>
    <t>SG1_SPI_VDDIO</t>
  </si>
  <si>
    <t>SG1_XMII_0_VDDIO</t>
  </si>
  <si>
    <t>SG1_XMII_1_VDDIO</t>
  </si>
  <si>
    <t>SG1_V33</t>
  </si>
  <si>
    <t>S1_U3_P2_RC</t>
  </si>
  <si>
    <t>S1_U2_P2_MDI+</t>
  </si>
  <si>
    <t>S1_U2_P2_MDI-</t>
  </si>
  <si>
    <t>S1_U3_P3_RC</t>
  </si>
  <si>
    <t>S1_U2_P3_MDI+</t>
  </si>
  <si>
    <t>S1_U2_P3_MDI-</t>
  </si>
  <si>
    <t>S1_U3_P4_RC</t>
  </si>
  <si>
    <t>S1_U2_P4_MDI+</t>
  </si>
  <si>
    <t>S1_U2_P4_MDI-</t>
  </si>
  <si>
    <t>S1_HSD038+</t>
  </si>
  <si>
    <t>S1_P2_MDI+</t>
  </si>
  <si>
    <t>S1_U1_P2_MDI+</t>
  </si>
  <si>
    <t>S1_U1_P2_MDI-</t>
  </si>
  <si>
    <t>S1_P2_MDI-</t>
  </si>
  <si>
    <t>S1_HSD038-</t>
  </si>
  <si>
    <t>S1_HSD016+</t>
  </si>
  <si>
    <t>S1_P3_MDI+</t>
  </si>
  <si>
    <t>S1_U1_P3_MDI+</t>
  </si>
  <si>
    <t>S1_U1_P3_MDI-</t>
  </si>
  <si>
    <t>S1_P3_MDI-</t>
  </si>
  <si>
    <t>S1_HSD016-</t>
  </si>
  <si>
    <t>S1_HSD026+</t>
  </si>
  <si>
    <t>S1_P4_MDI+</t>
  </si>
  <si>
    <t>S1_U1_P4_MDI+</t>
  </si>
  <si>
    <t>S1_U1_P4_MDI-</t>
  </si>
  <si>
    <t>S1_P4_MDI-</t>
  </si>
  <si>
    <t>S1_HSD026-</t>
  </si>
  <si>
    <t>SG1_1_P2_MDI+</t>
  </si>
  <si>
    <t>SG1_1_P2_MDI-</t>
  </si>
  <si>
    <t>SG1_1_P3_MDI+</t>
  </si>
  <si>
    <t>SG1_1_P3_MDI-</t>
  </si>
  <si>
    <t>SG1_2_P4_RC</t>
  </si>
  <si>
    <t>SG1_1_P4_MDI+</t>
  </si>
  <si>
    <t>SG1_1_P4_MDI-</t>
  </si>
  <si>
    <t>SG1_P2_MDI-</t>
  </si>
  <si>
    <t>SG1_P2_MDI+</t>
  </si>
  <si>
    <t>SG1_P3_MDI-</t>
  </si>
  <si>
    <t>SG1_P3_MDI+</t>
  </si>
  <si>
    <t>SG1_P4_MDI-</t>
  </si>
  <si>
    <t>SG1_P4_MDI+</t>
  </si>
  <si>
    <t>S2_APWR_FF01</t>
  </si>
  <si>
    <t>S2_APWR_FF03</t>
  </si>
  <si>
    <t>S2_AVDD09_FE</t>
  </si>
  <si>
    <t>S2_AVDD09_GIGA</t>
  </si>
  <si>
    <t>S2_AVDD09_MCK</t>
  </si>
  <si>
    <t>S2_AVDD09_CMU</t>
  </si>
  <si>
    <t>S2_APWR_SS01</t>
  </si>
  <si>
    <t>S2_APWR_SS01+1</t>
  </si>
  <si>
    <t>S2_APWR_SS01+2</t>
  </si>
  <si>
    <t>S2_APWR_SS03</t>
  </si>
  <si>
    <t>S2_APWR_GS01</t>
  </si>
  <si>
    <t>S2_APWR_GS03</t>
  </si>
  <si>
    <t>S2_APWR_FF06</t>
  </si>
  <si>
    <t>S2_AVDD33_CEN</t>
  </si>
  <si>
    <t>S2_AVDD33_FE</t>
  </si>
  <si>
    <t>S2_AVDD33_GIGA</t>
  </si>
  <si>
    <t>S2_AVDD33_CMU</t>
  </si>
  <si>
    <t>S2_AVDD33_XTAL</t>
  </si>
  <si>
    <t>S2_APWR_SS06</t>
  </si>
  <si>
    <t>S2_APWR_GS06</t>
  </si>
  <si>
    <t>S2_XMII_0_VDDIO</t>
  </si>
  <si>
    <t>S2_XMII_1_VDDIO</t>
  </si>
  <si>
    <t>S2_V33</t>
  </si>
  <si>
    <t>S2_APWR_FF11</t>
  </si>
  <si>
    <t>S2_APWR_SS08</t>
  </si>
  <si>
    <t>S2_APWR_SS11</t>
  </si>
  <si>
    <t>S2_APWR_GS08</t>
  </si>
  <si>
    <t>S2_SW_HSD297</t>
  </si>
  <si>
    <t>SG2_AVDD09_FE</t>
  </si>
  <si>
    <t>SG2_AVDD09_GIGA</t>
  </si>
  <si>
    <t>SG2_AVDD09_MCK</t>
  </si>
  <si>
    <t>SG2_AVDD09_CMU</t>
  </si>
  <si>
    <t>SG2_AVDD33_CEN</t>
  </si>
  <si>
    <t>SG2_AVDD33_FE</t>
  </si>
  <si>
    <t>SG2_AVDD33_GIGA</t>
  </si>
  <si>
    <t>SG2_AVDD33_CMU</t>
  </si>
  <si>
    <t>SG2_AVDD33_XTAL</t>
  </si>
  <si>
    <t>SG2_SPI_VDDIO</t>
  </si>
  <si>
    <t>SG2_XMII_0_VDDIO</t>
  </si>
  <si>
    <t>SG2_XMII_1_VDDIO</t>
  </si>
  <si>
    <t>SG2_V33</t>
  </si>
  <si>
    <t>S2_U3_P2_RC</t>
  </si>
  <si>
    <t>S2_U2_P2_MDI+</t>
  </si>
  <si>
    <t>S2_U2_P2_MDI-</t>
  </si>
  <si>
    <t>S2_U3_P3_RC</t>
  </si>
  <si>
    <t>S2_U2_P3_MDI+</t>
  </si>
  <si>
    <t>S2_U2_P3_MDI-</t>
  </si>
  <si>
    <t>S2_U3_P4_RC</t>
  </si>
  <si>
    <t>S2_U2_P4_MDI+</t>
  </si>
  <si>
    <t>S2_U2_P4_MDI-</t>
  </si>
  <si>
    <t>S2_HSD038+</t>
  </si>
  <si>
    <t>S2_P2_MDI+</t>
  </si>
  <si>
    <t>S2_U1_P2_MDI+</t>
  </si>
  <si>
    <t>S2_U1_P2_MDI-</t>
  </si>
  <si>
    <t>S2_P2_MDI-</t>
  </si>
  <si>
    <t>S2_HSD038-</t>
  </si>
  <si>
    <t>S2_HSD016+</t>
  </si>
  <si>
    <t>S2_P3_MDI+</t>
  </si>
  <si>
    <t>S2_U1_P3_MDI+</t>
  </si>
  <si>
    <t>S2_U1_P3_MDI-</t>
  </si>
  <si>
    <t>S2_P3_MDI-</t>
  </si>
  <si>
    <t>S2_HSD016-</t>
  </si>
  <si>
    <t>S2_HSD026+</t>
  </si>
  <si>
    <t>S2_P4_MDI+</t>
  </si>
  <si>
    <t>S2_U1_P4_MDI+</t>
  </si>
  <si>
    <t>S2_U1_P4_MDI-</t>
  </si>
  <si>
    <t>S2_P4_MDI-</t>
  </si>
  <si>
    <t>S2_HSD026-</t>
  </si>
  <si>
    <t>SG2_1_P2_MDI+</t>
  </si>
  <si>
    <t>SG2_1_P2_MDI-</t>
  </si>
  <si>
    <t>SG2_1_P3_MDI+</t>
  </si>
  <si>
    <t>SG2_1_P3_MDI-</t>
  </si>
  <si>
    <t>SG2_2_P4_RC</t>
  </si>
  <si>
    <t>SG2_1_P4_MDI+</t>
  </si>
  <si>
    <t>SG2_1_P4_MDI-</t>
  </si>
  <si>
    <t>SG2_P2_MDI-</t>
  </si>
  <si>
    <t>SG2_P2_MDI+</t>
  </si>
  <si>
    <t>SG2_P3_MDI-</t>
  </si>
  <si>
    <t>SG2_P3_MDI+</t>
  </si>
  <si>
    <t>SG2_P4_MDI-</t>
  </si>
  <si>
    <t>SG2_P4_MDI+</t>
  </si>
  <si>
    <t>S3_APWR_FF01</t>
  </si>
  <si>
    <t>S3_APWR_FF03</t>
  </si>
  <si>
    <t>S3_AVDD09_FE</t>
  </si>
  <si>
    <t>S3_AVDD09_GIGA</t>
  </si>
  <si>
    <t>S3_AVDD09_MCK</t>
  </si>
  <si>
    <t>S3_AVDD09_CMU</t>
  </si>
  <si>
    <t>S3_APWR_SS01</t>
  </si>
  <si>
    <t>S3_APWR_SS01+1</t>
  </si>
  <si>
    <t>S3_APWR_SS01+2</t>
  </si>
  <si>
    <t>S3_APWR_SS03</t>
  </si>
  <si>
    <t>S3_APWR_GS01</t>
  </si>
  <si>
    <t>S3_APWR_GS03</t>
  </si>
  <si>
    <t>S3_APWR_FF06</t>
  </si>
  <si>
    <t>S3_AVDD33_CEN</t>
  </si>
  <si>
    <t>S3_AVDD33_FE</t>
  </si>
  <si>
    <t>S3_AVDD33_GIGA</t>
  </si>
  <si>
    <t>S3_AVDD33_CMU</t>
  </si>
  <si>
    <t>S3_AVDD33_XTAL</t>
  </si>
  <si>
    <t>S3_APWR_SS06</t>
  </si>
  <si>
    <t>S3_APWR_GS06</t>
  </si>
  <si>
    <t>S3_XMII_0_VDDIO</t>
  </si>
  <si>
    <t>S3_XMII_1_VDDIO</t>
  </si>
  <si>
    <t>S3_V33</t>
  </si>
  <si>
    <t>S3_APWR_FF11</t>
  </si>
  <si>
    <t>S3_APWR_SS08</t>
  </si>
  <si>
    <t>S3_APWR_SS11</t>
  </si>
  <si>
    <t>S3_APWR_GS08</t>
  </si>
  <si>
    <t>S3_SW_HSD297</t>
  </si>
  <si>
    <t>SG3_AVDD09_FE</t>
  </si>
  <si>
    <t>SG3_AVDD09_GIGA</t>
  </si>
  <si>
    <t>SG3_AVDD09_MCK</t>
  </si>
  <si>
    <t>SG3_AVDD09_CMU</t>
  </si>
  <si>
    <t>SG3_AVDD33_CEN</t>
  </si>
  <si>
    <t>SG3_AVDD33_FE</t>
  </si>
  <si>
    <t>SG3_AVDD33_GIGA</t>
  </si>
  <si>
    <t>SG3_AVDD33_CMU</t>
  </si>
  <si>
    <t>SG3_AVDD33_XTAL</t>
  </si>
  <si>
    <t>SG3_SPI_VDDIO</t>
  </si>
  <si>
    <t>SG3_XMII_0_VDDIO</t>
  </si>
  <si>
    <t>SG3_XMII_1_VDDIO</t>
  </si>
  <si>
    <t>SG3_V33</t>
  </si>
  <si>
    <t>S3_U3_P2_RC</t>
  </si>
  <si>
    <t>S3_U2_P2_MDI+</t>
  </si>
  <si>
    <t>S3_U2_P2_MDI-</t>
  </si>
  <si>
    <t>S3_U3_P3_RC</t>
  </si>
  <si>
    <t>S3_U2_P3_MDI+</t>
  </si>
  <si>
    <t>S3_U2_P3_MDI-</t>
  </si>
  <si>
    <t>S3_U3_P4_RC</t>
  </si>
  <si>
    <t>S3_U2_P4_MDI+</t>
  </si>
  <si>
    <t>S3_U2_P4_MDI-</t>
  </si>
  <si>
    <t>S3_HSD038+</t>
  </si>
  <si>
    <t>S3_P2_MDI+</t>
  </si>
  <si>
    <t>S3_U1_P2_MDI+</t>
  </si>
  <si>
    <t>S3_U1_P2_MDI-</t>
  </si>
  <si>
    <t>S3_P2_MDI-</t>
  </si>
  <si>
    <t>S3_HSD038-</t>
  </si>
  <si>
    <t>S3_HSD016+</t>
  </si>
  <si>
    <t>S3_P3_MDI+</t>
  </si>
  <si>
    <t>S3_U1_P3_MDI+</t>
  </si>
  <si>
    <t>S3_U1_P3_MDI-</t>
  </si>
  <si>
    <t>S3_P3_MDI-</t>
  </si>
  <si>
    <t>S3_HSD016-</t>
  </si>
  <si>
    <t>S3_HSD026+</t>
  </si>
  <si>
    <t>S3_P4_MDI+</t>
  </si>
  <si>
    <t>S3_U1_P4_MDI+</t>
  </si>
  <si>
    <t>S3_U1_P4_MDI-</t>
  </si>
  <si>
    <t>S3_P4_MDI-</t>
  </si>
  <si>
    <t>S3_HSD026-</t>
  </si>
  <si>
    <t>SG3_1_P2_MDI+</t>
  </si>
  <si>
    <t>SG3_1_P2_MDI-</t>
  </si>
  <si>
    <t>SG3_1_P3_MDI+</t>
  </si>
  <si>
    <t>SG3_1_P3_MDI-</t>
  </si>
  <si>
    <t>SG3_2_P4_RC</t>
  </si>
  <si>
    <t>SG3_1_P4_MDI+</t>
  </si>
  <si>
    <t>SG3_1_P4_MDI-</t>
  </si>
  <si>
    <t>SG3_P2_MDI-</t>
  </si>
  <si>
    <t>SG3_P2_MDI+</t>
  </si>
  <si>
    <t>SG3_P3_MDI-</t>
  </si>
  <si>
    <t>SG3_P3_MDI+</t>
  </si>
  <si>
    <t>SG3_P4_MDI-</t>
  </si>
  <si>
    <t>SG3_P4_MDI+</t>
  </si>
  <si>
    <t>SC_SPI_SIO0</t>
  </si>
  <si>
    <t>SC_SPI_SIO1</t>
  </si>
  <si>
    <t>SC_SPI_SIO2</t>
  </si>
  <si>
    <t>SC_SPI_SIO3</t>
  </si>
  <si>
    <t>SC_SPI_SCK</t>
  </si>
  <si>
    <t>SC_SPI_CSB</t>
  </si>
  <si>
    <t>SC_GPIOC_2</t>
  </si>
  <si>
    <t>SC_GPIOC_3</t>
  </si>
  <si>
    <t>SC_GPIOC_1</t>
  </si>
  <si>
    <t>SC_GPIOC_4</t>
  </si>
  <si>
    <t>SC_JTAG1_PIN1</t>
  </si>
  <si>
    <t>SC_GPIOC_5</t>
  </si>
  <si>
    <t>CLK</t>
  </si>
  <si>
    <t>DI(IO0)</t>
  </si>
  <si>
    <t>DO(IO1)</t>
  </si>
  <si>
    <t>HOLD#(IO3)</t>
  </si>
  <si>
    <t>WP#(IO2)</t>
  </si>
  <si>
    <t>+3.3V(1)</t>
  </si>
  <si>
    <t>+3.3V(2)</t>
  </si>
  <si>
    <t>+3.3V(3)</t>
  </si>
  <si>
    <t>+3.3V(4)</t>
  </si>
  <si>
    <t>+5V(1)</t>
  </si>
  <si>
    <t>+5V(2)</t>
  </si>
  <si>
    <t>+5V(3)</t>
  </si>
  <si>
    <t>+5V(4)</t>
  </si>
  <si>
    <t>+5V(5)</t>
  </si>
  <si>
    <t>+5V_standby</t>
  </si>
  <si>
    <t>+12V(1)</t>
  </si>
  <si>
    <t>+12V(2)</t>
  </si>
  <si>
    <t>-12V</t>
  </si>
  <si>
    <t>GND(1)</t>
  </si>
  <si>
    <t>GND(2)</t>
  </si>
  <si>
    <t>GND(3)</t>
  </si>
  <si>
    <t>GND(4)</t>
  </si>
  <si>
    <t>GND(5)</t>
  </si>
  <si>
    <t>GND(6)</t>
  </si>
  <si>
    <t>GND(7)</t>
  </si>
  <si>
    <t>Power_good</t>
  </si>
  <si>
    <t>Power_On</t>
  </si>
  <si>
    <t>OUT</t>
  </si>
  <si>
    <t>TAB</t>
  </si>
  <si>
    <t>VDD18_ATX</t>
  </si>
  <si>
    <t>AGND</t>
  </si>
  <si>
    <t>VP5</t>
  </si>
  <si>
    <t>A</t>
  </si>
  <si>
    <t>B</t>
  </si>
  <si>
    <t>C19</t>
  </si>
  <si>
    <t>SCHEMATIC1</t>
  </si>
  <si>
    <t>MQS1</t>
  </si>
  <si>
    <t>C144</t>
  </si>
  <si>
    <t>C145</t>
  </si>
  <si>
    <t>C384</t>
  </si>
  <si>
    <t>C385</t>
  </si>
  <si>
    <t>C391</t>
  </si>
  <si>
    <t>C412</t>
  </si>
  <si>
    <t>C413</t>
  </si>
  <si>
    <t>C418</t>
  </si>
  <si>
    <t>C421</t>
  </si>
  <si>
    <t>C422</t>
  </si>
  <si>
    <t>C427</t>
  </si>
  <si>
    <t>C430</t>
  </si>
  <si>
    <t>C431</t>
  </si>
  <si>
    <t>C436</t>
  </si>
  <si>
    <t>C439</t>
  </si>
  <si>
    <t>C440</t>
  </si>
  <si>
    <t>C441</t>
  </si>
  <si>
    <t>C442</t>
  </si>
  <si>
    <t>GPHY5</t>
  </si>
  <si>
    <t>GPHY6</t>
  </si>
  <si>
    <t>K129</t>
  </si>
  <si>
    <t>K141</t>
  </si>
  <si>
    <t>K144</t>
  </si>
  <si>
    <t>K145</t>
  </si>
  <si>
    <t>PT56</t>
  </si>
  <si>
    <t>R454</t>
  </si>
  <si>
    <t>R455</t>
  </si>
  <si>
    <t>R456</t>
  </si>
  <si>
    <t>R498</t>
  </si>
  <si>
    <t>R499</t>
  </si>
  <si>
    <t>R500</t>
  </si>
  <si>
    <t>R517</t>
  </si>
  <si>
    <t>R518</t>
  </si>
  <si>
    <t>R519</t>
  </si>
  <si>
    <t>R536</t>
  </si>
  <si>
    <t>R537</t>
  </si>
  <si>
    <t>R538</t>
  </si>
  <si>
    <t>R540</t>
  </si>
  <si>
    <t>R541</t>
  </si>
  <si>
    <t>R542</t>
  </si>
  <si>
    <t>R543</t>
  </si>
  <si>
    <t>RK1441</t>
  </si>
  <si>
    <t>RK1442</t>
  </si>
  <si>
    <t>RK1451</t>
  </si>
  <si>
    <t>RK1452</t>
  </si>
  <si>
    <t>RL10</t>
  </si>
  <si>
    <t>RL11</t>
  </si>
  <si>
    <t>RL15</t>
  </si>
  <si>
    <t>RL16</t>
  </si>
  <si>
    <t>RL17</t>
  </si>
  <si>
    <t>RL18</t>
  </si>
  <si>
    <t>SITE0</t>
  </si>
  <si>
    <t>T23</t>
  </si>
  <si>
    <t>T24</t>
  </si>
  <si>
    <t>T25</t>
  </si>
  <si>
    <t>C119</t>
  </si>
  <si>
    <t>C171</t>
  </si>
  <si>
    <t>C172</t>
  </si>
  <si>
    <t>C174</t>
  </si>
  <si>
    <t>C175</t>
  </si>
  <si>
    <t>C176</t>
  </si>
  <si>
    <t>C177</t>
  </si>
  <si>
    <t>C178</t>
  </si>
  <si>
    <t>C319</t>
  </si>
  <si>
    <t>C320</t>
  </si>
  <si>
    <t>C321</t>
  </si>
  <si>
    <t>C322</t>
  </si>
  <si>
    <t>C323</t>
  </si>
  <si>
    <t>C324</t>
  </si>
  <si>
    <t>CON1</t>
  </si>
  <si>
    <t>CON3</t>
  </si>
  <si>
    <t>K52</t>
  </si>
  <si>
    <t>K54</t>
  </si>
  <si>
    <t>K56</t>
  </si>
  <si>
    <t>K58</t>
  </si>
  <si>
    <t>PT1</t>
  </si>
  <si>
    <t>PT3</t>
  </si>
  <si>
    <t>R126</t>
  </si>
  <si>
    <t>R130</t>
  </si>
  <si>
    <t>R133</t>
  </si>
  <si>
    <t>R134</t>
  </si>
  <si>
    <t>R135</t>
  </si>
  <si>
    <t>R136</t>
  </si>
  <si>
    <t>CTX0</t>
  </si>
  <si>
    <t>K180</t>
  </si>
  <si>
    <t>K181</t>
  </si>
  <si>
    <t>K182</t>
  </si>
  <si>
    <t>K183</t>
  </si>
  <si>
    <t>K231</t>
  </si>
  <si>
    <t>K232</t>
  </si>
  <si>
    <t>K233</t>
  </si>
  <si>
    <t>RR400</t>
  </si>
  <si>
    <t>RR401</t>
  </si>
  <si>
    <t>RR402</t>
  </si>
  <si>
    <t>RR403</t>
  </si>
  <si>
    <t>RR404</t>
  </si>
  <si>
    <t>RR405</t>
  </si>
  <si>
    <t>RR406</t>
  </si>
  <si>
    <t>RR407</t>
  </si>
  <si>
    <t>RR408</t>
  </si>
  <si>
    <t>RR409</t>
  </si>
  <si>
    <t>RR410</t>
  </si>
  <si>
    <t>RR411</t>
  </si>
  <si>
    <t>RR413</t>
  </si>
  <si>
    <t>RR414</t>
  </si>
  <si>
    <t>RR415</t>
  </si>
  <si>
    <t>CTX1</t>
  </si>
  <si>
    <t>K172</t>
  </si>
  <si>
    <t>K173</t>
  </si>
  <si>
    <t>K174</t>
  </si>
  <si>
    <t>K175</t>
  </si>
  <si>
    <t>K234</t>
  </si>
  <si>
    <t>K237</t>
  </si>
  <si>
    <t>K238</t>
  </si>
  <si>
    <t>RR500</t>
  </si>
  <si>
    <t>RR501</t>
  </si>
  <si>
    <t>RR502</t>
  </si>
  <si>
    <t>RR503</t>
  </si>
  <si>
    <t>RR504</t>
  </si>
  <si>
    <t>RR505</t>
  </si>
  <si>
    <t>RR506</t>
  </si>
  <si>
    <t>RR507</t>
  </si>
  <si>
    <t>RR508</t>
  </si>
  <si>
    <t>RR509</t>
  </si>
  <si>
    <t>RR510</t>
  </si>
  <si>
    <t>RR511</t>
  </si>
  <si>
    <t>RR513</t>
  </si>
  <si>
    <t>RR514</t>
  </si>
  <si>
    <t>RR515</t>
  </si>
  <si>
    <t>RR900</t>
  </si>
  <si>
    <t>RR901</t>
  </si>
  <si>
    <t>RR902</t>
  </si>
  <si>
    <t>RR903</t>
  </si>
  <si>
    <t>RR905</t>
  </si>
  <si>
    <t>CTXG0</t>
  </si>
  <si>
    <t>CTXG1</t>
  </si>
  <si>
    <t>K225</t>
  </si>
  <si>
    <t>K226</t>
  </si>
  <si>
    <t>K249</t>
  </si>
  <si>
    <t>K250</t>
  </si>
  <si>
    <t>K251</t>
  </si>
  <si>
    <t>RRG41</t>
  </si>
  <si>
    <t>RRG42</t>
  </si>
  <si>
    <t>RRG43</t>
  </si>
  <si>
    <t>RRG44</t>
  </si>
  <si>
    <t>RRG45</t>
  </si>
  <si>
    <t>RRG46</t>
  </si>
  <si>
    <t>RRG47</t>
  </si>
  <si>
    <t>RRG48</t>
  </si>
  <si>
    <t>RRG49</t>
  </si>
  <si>
    <t>RRG50</t>
  </si>
  <si>
    <t>RRG51</t>
  </si>
  <si>
    <t>RRG52</t>
  </si>
  <si>
    <t>RRG53</t>
  </si>
  <si>
    <t>RRG54</t>
  </si>
  <si>
    <t>RRG55</t>
  </si>
  <si>
    <t>RRG56</t>
  </si>
  <si>
    <t>RRG59</t>
  </si>
  <si>
    <t>RRG60</t>
  </si>
  <si>
    <t>RRG91</t>
  </si>
  <si>
    <t>RRG92</t>
  </si>
  <si>
    <t>RRG93</t>
  </si>
  <si>
    <t>RRG94</t>
  </si>
  <si>
    <t>RRG95</t>
  </si>
  <si>
    <t>RRG96</t>
  </si>
  <si>
    <t>RRG97</t>
  </si>
  <si>
    <t>RRG98</t>
  </si>
  <si>
    <t>RRG99</t>
  </si>
  <si>
    <t>RRG100</t>
  </si>
  <si>
    <t>RRG414</t>
  </si>
  <si>
    <t>RRG415</t>
  </si>
  <si>
    <t>RRG514</t>
  </si>
  <si>
    <t>RRG515</t>
  </si>
  <si>
    <t>C185</t>
  </si>
  <si>
    <t>CS91</t>
  </si>
  <si>
    <t>CS92</t>
  </si>
  <si>
    <t>CS93</t>
  </si>
  <si>
    <t>CS94</t>
  </si>
  <si>
    <t>K184</t>
  </si>
  <si>
    <t>RK1841</t>
  </si>
  <si>
    <t>RL19</t>
  </si>
  <si>
    <t>RL21</t>
  </si>
  <si>
    <t>C213</t>
  </si>
  <si>
    <t>CS101</t>
  </si>
  <si>
    <t>CS102</t>
  </si>
  <si>
    <t>CS107</t>
  </si>
  <si>
    <t>CS108</t>
  </si>
  <si>
    <t>CS111</t>
  </si>
  <si>
    <t>CS112</t>
  </si>
  <si>
    <t>CS117</t>
  </si>
  <si>
    <t>CS118</t>
  </si>
  <si>
    <t>K213</t>
  </si>
  <si>
    <t>RK2131</t>
  </si>
  <si>
    <t>RK2132</t>
  </si>
  <si>
    <t>RL41</t>
  </si>
  <si>
    <t>RL42</t>
  </si>
  <si>
    <t>RL213</t>
  </si>
  <si>
    <t>K36</t>
  </si>
  <si>
    <t>K124</t>
  </si>
  <si>
    <t>R110</t>
  </si>
  <si>
    <t>R275</t>
  </si>
  <si>
    <t>R327</t>
  </si>
  <si>
    <t>R328</t>
  </si>
  <si>
    <t>R360</t>
  </si>
  <si>
    <t>R361</t>
  </si>
  <si>
    <t>R362</t>
  </si>
  <si>
    <t>R551</t>
  </si>
  <si>
    <t>R588</t>
  </si>
  <si>
    <t>RD81</t>
  </si>
  <si>
    <t>RD82</t>
  </si>
  <si>
    <t>RD83</t>
  </si>
  <si>
    <t>RD84</t>
  </si>
  <si>
    <t>RD85</t>
  </si>
  <si>
    <t>RD86</t>
  </si>
  <si>
    <t>RD87</t>
  </si>
  <si>
    <t>RD90</t>
  </si>
  <si>
    <t>RD91</t>
  </si>
  <si>
    <t>RD95</t>
  </si>
  <si>
    <t>RD96</t>
  </si>
  <si>
    <t>RD98</t>
  </si>
  <si>
    <t>RD99</t>
  </si>
  <si>
    <t>RD100</t>
  </si>
  <si>
    <t>RD101</t>
  </si>
  <si>
    <t>RD178</t>
  </si>
  <si>
    <t>RD179</t>
  </si>
  <si>
    <t>RD182</t>
  </si>
  <si>
    <t>RD183</t>
  </si>
  <si>
    <t>RD184</t>
  </si>
  <si>
    <t>RD185</t>
  </si>
  <si>
    <t>R24</t>
  </si>
  <si>
    <t>R61</t>
  </si>
  <si>
    <t>R62</t>
  </si>
  <si>
    <t>R63</t>
  </si>
  <si>
    <t>R64</t>
  </si>
  <si>
    <t>R66</t>
  </si>
  <si>
    <t>R67</t>
  </si>
  <si>
    <t>R68</t>
  </si>
  <si>
    <t>R69</t>
  </si>
  <si>
    <t>R70</t>
  </si>
  <si>
    <t>R71</t>
  </si>
  <si>
    <t>R263</t>
  </si>
  <si>
    <t>R264</t>
  </si>
  <si>
    <t>R347</t>
  </si>
  <si>
    <t>R348</t>
  </si>
  <si>
    <t>R350</t>
  </si>
  <si>
    <t>R351</t>
  </si>
  <si>
    <t>R553</t>
  </si>
  <si>
    <t>R554</t>
  </si>
  <si>
    <t>R568</t>
  </si>
  <si>
    <t>R569</t>
  </si>
  <si>
    <t>R570</t>
  </si>
  <si>
    <t>R571</t>
  </si>
  <si>
    <t>R572</t>
  </si>
  <si>
    <t>R573</t>
  </si>
  <si>
    <t>R584</t>
  </si>
  <si>
    <t>RG21</t>
  </si>
  <si>
    <t>RG22</t>
  </si>
  <si>
    <t>RG81</t>
  </si>
  <si>
    <t>RG84</t>
  </si>
  <si>
    <t>RG551</t>
  </si>
  <si>
    <t>RG588</t>
  </si>
  <si>
    <t>P000N_S0_G_SPI_WAKE_XTAL</t>
  </si>
  <si>
    <t>C75</t>
  </si>
  <si>
    <t>C76</t>
  </si>
  <si>
    <t>C168</t>
  </si>
  <si>
    <t>C169</t>
  </si>
  <si>
    <t>K34</t>
  </si>
  <si>
    <t>R26</t>
  </si>
  <si>
    <t>RD73</t>
  </si>
  <si>
    <t>RD74</t>
  </si>
  <si>
    <t>RD75</t>
  </si>
  <si>
    <t>RD76</t>
  </si>
  <si>
    <t>RD77</t>
  </si>
  <si>
    <t>RD78</t>
  </si>
  <si>
    <t>RG73</t>
  </si>
  <si>
    <t>RG74</t>
  </si>
  <si>
    <t>RG75</t>
  </si>
  <si>
    <t>RG76</t>
  </si>
  <si>
    <t>RG77</t>
  </si>
  <si>
    <t>RG78</t>
  </si>
  <si>
    <t>Y6</t>
  </si>
  <si>
    <t>Y7</t>
  </si>
  <si>
    <t>BD1</t>
  </si>
  <si>
    <t>BD2</t>
  </si>
  <si>
    <t>BD22</t>
  </si>
  <si>
    <t>BD23</t>
  </si>
  <si>
    <t>BD24</t>
  </si>
  <si>
    <t>BD27</t>
  </si>
  <si>
    <t>BD28</t>
  </si>
  <si>
    <t>CD1</t>
  </si>
  <si>
    <t>CD2</t>
  </si>
  <si>
    <t>CD3</t>
  </si>
  <si>
    <t>CD4</t>
  </si>
  <si>
    <t>CD5</t>
  </si>
  <si>
    <t>CD6</t>
  </si>
  <si>
    <t>CD7</t>
  </si>
  <si>
    <t>CD8</t>
  </si>
  <si>
    <t>CD9</t>
  </si>
  <si>
    <t>CD10</t>
  </si>
  <si>
    <t>CD11</t>
  </si>
  <si>
    <t>CD12</t>
  </si>
  <si>
    <t>CD22</t>
  </si>
  <si>
    <t>CD24</t>
  </si>
  <si>
    <t>CD26</t>
  </si>
  <si>
    <t>CD27</t>
  </si>
  <si>
    <t>CD28</t>
  </si>
  <si>
    <t>CD29</t>
  </si>
  <si>
    <t>CD30</t>
  </si>
  <si>
    <t>CD31</t>
  </si>
  <si>
    <t>CD32</t>
  </si>
  <si>
    <t>CD33</t>
  </si>
  <si>
    <t>CD38</t>
  </si>
  <si>
    <t>CD39</t>
  </si>
  <si>
    <t>CD40</t>
  </si>
  <si>
    <t>CD41</t>
  </si>
  <si>
    <t>CD47</t>
  </si>
  <si>
    <t>CD48</t>
  </si>
  <si>
    <t>CD80</t>
  </si>
  <si>
    <t>CD81</t>
  </si>
  <si>
    <t>CD109</t>
  </si>
  <si>
    <t>CD110</t>
  </si>
  <si>
    <t>CD178</t>
  </si>
  <si>
    <t>CD179</t>
  </si>
  <si>
    <t>CD191</t>
  </si>
  <si>
    <t>CD192</t>
  </si>
  <si>
    <t>CD193</t>
  </si>
  <si>
    <t>CD194</t>
  </si>
  <si>
    <t>CD197</t>
  </si>
  <si>
    <t>CD198</t>
  </si>
  <si>
    <t>RS11</t>
  </si>
  <si>
    <t>RS12</t>
  </si>
  <si>
    <t>ST1</t>
  </si>
  <si>
    <t>ST2</t>
  </si>
  <si>
    <t>STG1</t>
  </si>
  <si>
    <t>STG2</t>
  </si>
  <si>
    <t>1MQS1</t>
  </si>
  <si>
    <t>1C144</t>
  </si>
  <si>
    <t>1C145</t>
  </si>
  <si>
    <t>1C384</t>
  </si>
  <si>
    <t>1C385</t>
  </si>
  <si>
    <t>1C391</t>
  </si>
  <si>
    <t>1C412</t>
  </si>
  <si>
    <t>1C413</t>
  </si>
  <si>
    <t>1C418</t>
  </si>
  <si>
    <t>1C421</t>
  </si>
  <si>
    <t>1C422</t>
  </si>
  <si>
    <t>1C427</t>
  </si>
  <si>
    <t>1C430</t>
  </si>
  <si>
    <t>1C431</t>
  </si>
  <si>
    <t>1C436</t>
  </si>
  <si>
    <t>1C439</t>
  </si>
  <si>
    <t>1C440</t>
  </si>
  <si>
    <t>1C441</t>
  </si>
  <si>
    <t>1C442</t>
  </si>
  <si>
    <t>1GPHY5</t>
  </si>
  <si>
    <t>1GPHY6</t>
  </si>
  <si>
    <t>1K129</t>
  </si>
  <si>
    <t>1K141</t>
  </si>
  <si>
    <t>1K144</t>
  </si>
  <si>
    <t>1K145</t>
  </si>
  <si>
    <t>1PT56</t>
  </si>
  <si>
    <t>1R454</t>
  </si>
  <si>
    <t>1R455</t>
  </si>
  <si>
    <t>1R456</t>
  </si>
  <si>
    <t>1R498</t>
  </si>
  <si>
    <t>1R499</t>
  </si>
  <si>
    <t>1R500</t>
  </si>
  <si>
    <t>1R517</t>
  </si>
  <si>
    <t>1R518</t>
  </si>
  <si>
    <t>1R519</t>
  </si>
  <si>
    <t>1R536</t>
  </si>
  <si>
    <t>1R537</t>
  </si>
  <si>
    <t>1R538</t>
  </si>
  <si>
    <t>1R540</t>
  </si>
  <si>
    <t>1R541</t>
  </si>
  <si>
    <t>1R542</t>
  </si>
  <si>
    <t>1R543</t>
  </si>
  <si>
    <t>1RK1441</t>
  </si>
  <si>
    <t>1RK1442</t>
  </si>
  <si>
    <t>1RK1451</t>
  </si>
  <si>
    <t>1RK1452</t>
  </si>
  <si>
    <t>1RL10</t>
  </si>
  <si>
    <t>1RL11</t>
  </si>
  <si>
    <t>1RL15</t>
  </si>
  <si>
    <t>1RL16</t>
  </si>
  <si>
    <t>1RL17</t>
  </si>
  <si>
    <t>1RL18</t>
  </si>
  <si>
    <t>1T18</t>
  </si>
  <si>
    <t>1T23</t>
  </si>
  <si>
    <t>1T24</t>
  </si>
  <si>
    <t>1T25</t>
  </si>
  <si>
    <t>1C119</t>
  </si>
  <si>
    <t>1C171</t>
  </si>
  <si>
    <t>1C172</t>
  </si>
  <si>
    <t>1C174</t>
  </si>
  <si>
    <t>1C175</t>
  </si>
  <si>
    <t>1C176</t>
  </si>
  <si>
    <t>1C177</t>
  </si>
  <si>
    <t>1C178</t>
  </si>
  <si>
    <t>1C319</t>
  </si>
  <si>
    <t>1C320</t>
  </si>
  <si>
    <t>1C321</t>
  </si>
  <si>
    <t>1C322</t>
  </si>
  <si>
    <t>1C323</t>
  </si>
  <si>
    <t>1C324</t>
  </si>
  <si>
    <t>1CON1</t>
  </si>
  <si>
    <t>1CON3</t>
  </si>
  <si>
    <t>1K52</t>
  </si>
  <si>
    <t>1K54</t>
  </si>
  <si>
    <t>1K56</t>
  </si>
  <si>
    <t>1K58</t>
  </si>
  <si>
    <t>1PT1</t>
  </si>
  <si>
    <t>1PT3</t>
  </si>
  <si>
    <t>1R126</t>
  </si>
  <si>
    <t>1R130</t>
  </si>
  <si>
    <t>1R133</t>
  </si>
  <si>
    <t>1R134</t>
  </si>
  <si>
    <t>1R135</t>
  </si>
  <si>
    <t>1R136</t>
  </si>
  <si>
    <t>1T12</t>
  </si>
  <si>
    <t>1T13</t>
  </si>
  <si>
    <t>1CTX0</t>
  </si>
  <si>
    <t>1K180</t>
  </si>
  <si>
    <t>1K181</t>
  </si>
  <si>
    <t>1K182</t>
  </si>
  <si>
    <t>1K183</t>
  </si>
  <si>
    <t>1K231</t>
  </si>
  <si>
    <t>1K232</t>
  </si>
  <si>
    <t>1K233</t>
  </si>
  <si>
    <t>1RR400</t>
  </si>
  <si>
    <t>1RR401</t>
  </si>
  <si>
    <t>1RR402</t>
  </si>
  <si>
    <t>1RR403</t>
  </si>
  <si>
    <t>1RR404</t>
  </si>
  <si>
    <t>1RR405</t>
  </si>
  <si>
    <t>1RR406</t>
  </si>
  <si>
    <t>1RR407</t>
  </si>
  <si>
    <t>1RR408</t>
  </si>
  <si>
    <t>1RR409</t>
  </si>
  <si>
    <t>1RR410</t>
  </si>
  <si>
    <t>1RR411</t>
  </si>
  <si>
    <t>1RR413</t>
  </si>
  <si>
    <t>1RR414</t>
  </si>
  <si>
    <t>1RR415</t>
  </si>
  <si>
    <t>1CTX1</t>
  </si>
  <si>
    <t>1K172</t>
  </si>
  <si>
    <t>1K173</t>
  </si>
  <si>
    <t>1K174</t>
  </si>
  <si>
    <t>1K175</t>
  </si>
  <si>
    <t>1K234</t>
  </si>
  <si>
    <t>1K237</t>
  </si>
  <si>
    <t>1K238</t>
  </si>
  <si>
    <t>1RR500</t>
  </si>
  <si>
    <t>1RR501</t>
  </si>
  <si>
    <t>1RR502</t>
  </si>
  <si>
    <t>1RR503</t>
  </si>
  <si>
    <t>1RR504</t>
  </si>
  <si>
    <t>1RR505</t>
  </si>
  <si>
    <t>1RR506</t>
  </si>
  <si>
    <t>1RR507</t>
  </si>
  <si>
    <t>1RR508</t>
  </si>
  <si>
    <t>1RR509</t>
  </si>
  <si>
    <t>1RR510</t>
  </si>
  <si>
    <t>1RR511</t>
  </si>
  <si>
    <t>1RR513</t>
  </si>
  <si>
    <t>1RR514</t>
  </si>
  <si>
    <t>1RR515</t>
  </si>
  <si>
    <t>1RR900</t>
  </si>
  <si>
    <t>1RR901</t>
  </si>
  <si>
    <t>1RR902</t>
  </si>
  <si>
    <t>1RR903</t>
  </si>
  <si>
    <t>1RR905</t>
  </si>
  <si>
    <t>1CTXG0</t>
  </si>
  <si>
    <t>1CTXG1</t>
  </si>
  <si>
    <t>1K225</t>
  </si>
  <si>
    <t>1K226</t>
  </si>
  <si>
    <t>1K249</t>
  </si>
  <si>
    <t>1K250</t>
  </si>
  <si>
    <t>1K251</t>
  </si>
  <si>
    <t>1RRG41</t>
  </si>
  <si>
    <t>1RRG42</t>
  </si>
  <si>
    <t>1RRG43</t>
  </si>
  <si>
    <t>1RRG44</t>
  </si>
  <si>
    <t>1RRG45</t>
  </si>
  <si>
    <t>1RRG46</t>
  </si>
  <si>
    <t>1RRG47</t>
  </si>
  <si>
    <t>1RRG48</t>
  </si>
  <si>
    <t>1RRG49</t>
  </si>
  <si>
    <t>1RRG50</t>
  </si>
  <si>
    <t>1RRG51</t>
  </si>
  <si>
    <t>1RRG52</t>
  </si>
  <si>
    <t>1RRG53</t>
  </si>
  <si>
    <t>1RRG54</t>
  </si>
  <si>
    <t>1RRG55</t>
  </si>
  <si>
    <t>1RRG56</t>
  </si>
  <si>
    <t>1RRG59</t>
  </si>
  <si>
    <t>1RRG60</t>
  </si>
  <si>
    <t>1RRG91</t>
  </si>
  <si>
    <t>1RRG92</t>
  </si>
  <si>
    <t>1RRG93</t>
  </si>
  <si>
    <t>1RRG94</t>
  </si>
  <si>
    <t>1RRG95</t>
  </si>
  <si>
    <t>1RRG96</t>
  </si>
  <si>
    <t>1RRG97</t>
  </si>
  <si>
    <t>1RRG98</t>
  </si>
  <si>
    <t>1RRG99</t>
  </si>
  <si>
    <t>1RRG100</t>
  </si>
  <si>
    <t>1RRG414</t>
  </si>
  <si>
    <t>1RRG415</t>
  </si>
  <si>
    <t>1RRG514</t>
  </si>
  <si>
    <t>1RRG515</t>
  </si>
  <si>
    <t>1C185</t>
  </si>
  <si>
    <t>1CS91</t>
  </si>
  <si>
    <t>1CS92</t>
  </si>
  <si>
    <t>1CS93</t>
  </si>
  <si>
    <t>1CS94</t>
  </si>
  <si>
    <t>1K184</t>
  </si>
  <si>
    <t>1RK1841</t>
  </si>
  <si>
    <t>1RL19</t>
  </si>
  <si>
    <t>1RL21</t>
  </si>
  <si>
    <t>1C213</t>
  </si>
  <si>
    <t>1CS101</t>
  </si>
  <si>
    <t>1CS102</t>
  </si>
  <si>
    <t>1CS107</t>
  </si>
  <si>
    <t>1CS108</t>
  </si>
  <si>
    <t>1CS111</t>
  </si>
  <si>
    <t>1CS112</t>
  </si>
  <si>
    <t>1CS117</t>
  </si>
  <si>
    <t>1CS118</t>
  </si>
  <si>
    <t>1K213</t>
  </si>
  <si>
    <t>1RK2131</t>
  </si>
  <si>
    <t>1RK2132</t>
  </si>
  <si>
    <t>1RL41</t>
  </si>
  <si>
    <t>1RL42</t>
  </si>
  <si>
    <t>1RL213</t>
  </si>
  <si>
    <t>1K6</t>
  </si>
  <si>
    <t>1K36</t>
  </si>
  <si>
    <t>1K124</t>
  </si>
  <si>
    <t>1R110</t>
  </si>
  <si>
    <t>1R275</t>
  </si>
  <si>
    <t>1R327</t>
  </si>
  <si>
    <t>1R328</t>
  </si>
  <si>
    <t>1R360</t>
  </si>
  <si>
    <t>1R361</t>
  </si>
  <si>
    <t>1R362</t>
  </si>
  <si>
    <t>1R551</t>
  </si>
  <si>
    <t>1R588</t>
  </si>
  <si>
    <t>1RD81</t>
  </si>
  <si>
    <t>1RD82</t>
  </si>
  <si>
    <t>1RD83</t>
  </si>
  <si>
    <t>1RD84</t>
  </si>
  <si>
    <t>1RD85</t>
  </si>
  <si>
    <t>1RD86</t>
  </si>
  <si>
    <t>1RD87</t>
  </si>
  <si>
    <t>1RD90</t>
  </si>
  <si>
    <t>1RD91</t>
  </si>
  <si>
    <t>1RD95</t>
  </si>
  <si>
    <t>1RD96</t>
  </si>
  <si>
    <t>1RD98</t>
  </si>
  <si>
    <t>1RD99</t>
  </si>
  <si>
    <t>1RD100</t>
  </si>
  <si>
    <t>1RD101</t>
  </si>
  <si>
    <t>1RD178</t>
  </si>
  <si>
    <t>1RD179</t>
  </si>
  <si>
    <t>1RD182</t>
  </si>
  <si>
    <t>1RD183</t>
  </si>
  <si>
    <t>1RD184</t>
  </si>
  <si>
    <t>1RD185</t>
  </si>
  <si>
    <t>1R24</t>
  </si>
  <si>
    <t>1R61</t>
  </si>
  <si>
    <t>1R62</t>
  </si>
  <si>
    <t>1R63</t>
  </si>
  <si>
    <t>1R64</t>
  </si>
  <si>
    <t>1R66</t>
  </si>
  <si>
    <t>1R67</t>
  </si>
  <si>
    <t>1R68</t>
  </si>
  <si>
    <t>1R69</t>
  </si>
  <si>
    <t>1R70</t>
  </si>
  <si>
    <t>1R71</t>
  </si>
  <si>
    <t>1R263</t>
  </si>
  <si>
    <t>1R264</t>
  </si>
  <si>
    <t>1R347</t>
  </si>
  <si>
    <t>1R348</t>
  </si>
  <si>
    <t>1R350</t>
  </si>
  <si>
    <t>1R351</t>
  </si>
  <si>
    <t>1R553</t>
  </si>
  <si>
    <t>1R554</t>
  </si>
  <si>
    <t>1R568</t>
  </si>
  <si>
    <t>1R569</t>
  </si>
  <si>
    <t>1R570</t>
  </si>
  <si>
    <t>1R571</t>
  </si>
  <si>
    <t>1R572</t>
  </si>
  <si>
    <t>1R573</t>
  </si>
  <si>
    <t>1R584</t>
  </si>
  <si>
    <t>1RG21</t>
  </si>
  <si>
    <t>1RG22</t>
  </si>
  <si>
    <t>1RG81</t>
  </si>
  <si>
    <t>1RG84</t>
  </si>
  <si>
    <t>1RG551</t>
  </si>
  <si>
    <t>1RG588</t>
  </si>
  <si>
    <t>P001N_S1_G_SPI_WAKE_XTAL</t>
  </si>
  <si>
    <t>1C75</t>
  </si>
  <si>
    <t>1C76</t>
  </si>
  <si>
    <t>1C168</t>
  </si>
  <si>
    <t>1C169</t>
  </si>
  <si>
    <t>1K34</t>
  </si>
  <si>
    <t>1R26</t>
  </si>
  <si>
    <t>1RD73</t>
  </si>
  <si>
    <t>1RD74</t>
  </si>
  <si>
    <t>1RD75</t>
  </si>
  <si>
    <t>1RD76</t>
  </si>
  <si>
    <t>1RD77</t>
  </si>
  <si>
    <t>1RD78</t>
  </si>
  <si>
    <t>1RG73</t>
  </si>
  <si>
    <t>1RG74</t>
  </si>
  <si>
    <t>1RG75</t>
  </si>
  <si>
    <t>1RG76</t>
  </si>
  <si>
    <t>1RG77</t>
  </si>
  <si>
    <t>1RG78</t>
  </si>
  <si>
    <t>1Y6</t>
  </si>
  <si>
    <t>1Y7</t>
  </si>
  <si>
    <t>BD31</t>
  </si>
  <si>
    <t>BD32</t>
  </si>
  <si>
    <t>BD33</t>
  </si>
  <si>
    <t>BD34</t>
  </si>
  <si>
    <t>BD35</t>
  </si>
  <si>
    <t>BD37</t>
  </si>
  <si>
    <t>CD51</t>
  </si>
  <si>
    <t>CD52</t>
  </si>
  <si>
    <t>CD53</t>
  </si>
  <si>
    <t>CD54</t>
  </si>
  <si>
    <t>CD55</t>
  </si>
  <si>
    <t>CD56</t>
  </si>
  <si>
    <t>CD57</t>
  </si>
  <si>
    <t>CD58</t>
  </si>
  <si>
    <t>CD59</t>
  </si>
  <si>
    <t>CD60</t>
  </si>
  <si>
    <t>CD61</t>
  </si>
  <si>
    <t>CD62</t>
  </si>
  <si>
    <t>CD63</t>
  </si>
  <si>
    <t>CD64</t>
  </si>
  <si>
    <t>CD65</t>
  </si>
  <si>
    <t>CD66</t>
  </si>
  <si>
    <t>CD67</t>
  </si>
  <si>
    <t>CD68</t>
  </si>
  <si>
    <t>CD70</t>
  </si>
  <si>
    <t>CD75</t>
  </si>
  <si>
    <t>CD76</t>
  </si>
  <si>
    <t>CD77</t>
  </si>
  <si>
    <t>CD111</t>
  </si>
  <si>
    <t>CD201</t>
  </si>
  <si>
    <t>CD202</t>
  </si>
  <si>
    <t>CD203</t>
  </si>
  <si>
    <t>CD204</t>
  </si>
  <si>
    <t>CD205</t>
  </si>
  <si>
    <t>CD207</t>
  </si>
  <si>
    <t>ST5</t>
  </si>
  <si>
    <t>STG5</t>
  </si>
  <si>
    <t>2MQS1</t>
  </si>
  <si>
    <t>2C144</t>
  </si>
  <si>
    <t>2C145</t>
  </si>
  <si>
    <t>2C384</t>
  </si>
  <si>
    <t>2C385</t>
  </si>
  <si>
    <t>2C391</t>
  </si>
  <si>
    <t>2C412</t>
  </si>
  <si>
    <t>2C413</t>
  </si>
  <si>
    <t>2C418</t>
  </si>
  <si>
    <t>2C421</t>
  </si>
  <si>
    <t>2C422</t>
  </si>
  <si>
    <t>2C427</t>
  </si>
  <si>
    <t>2C430</t>
  </si>
  <si>
    <t>2C431</t>
  </si>
  <si>
    <t>2C436</t>
  </si>
  <si>
    <t>2C439</t>
  </si>
  <si>
    <t>2C440</t>
  </si>
  <si>
    <t>2C441</t>
  </si>
  <si>
    <t>2C442</t>
  </si>
  <si>
    <t>2GPHY5</t>
  </si>
  <si>
    <t>2GPHY6</t>
  </si>
  <si>
    <t>2K129</t>
  </si>
  <si>
    <t>2K141</t>
  </si>
  <si>
    <t>2K144</t>
  </si>
  <si>
    <t>2K145</t>
  </si>
  <si>
    <t>2PT56</t>
  </si>
  <si>
    <t>2R454</t>
  </si>
  <si>
    <t>2R455</t>
  </si>
  <si>
    <t>2R456</t>
  </si>
  <si>
    <t>2R498</t>
  </si>
  <si>
    <t>2R499</t>
  </si>
  <si>
    <t>2R500</t>
  </si>
  <si>
    <t>2R517</t>
  </si>
  <si>
    <t>2R518</t>
  </si>
  <si>
    <t>2R519</t>
  </si>
  <si>
    <t>2R536</t>
  </si>
  <si>
    <t>2R537</t>
  </si>
  <si>
    <t>2R538</t>
  </si>
  <si>
    <t>2R540</t>
  </si>
  <si>
    <t>2R541</t>
  </si>
  <si>
    <t>2R542</t>
  </si>
  <si>
    <t>2R543</t>
  </si>
  <si>
    <t>2RK1441</t>
  </si>
  <si>
    <t>2RK1442</t>
  </si>
  <si>
    <t>2RK1451</t>
  </si>
  <si>
    <t>2RK1452</t>
  </si>
  <si>
    <t>2RL10</t>
  </si>
  <si>
    <t>2RL11</t>
  </si>
  <si>
    <t>2RL15</t>
  </si>
  <si>
    <t>2RL16</t>
  </si>
  <si>
    <t>2RL17</t>
  </si>
  <si>
    <t>2RL18</t>
  </si>
  <si>
    <t>2T18</t>
  </si>
  <si>
    <t>2T23</t>
  </si>
  <si>
    <t>2T24</t>
  </si>
  <si>
    <t>2T25</t>
  </si>
  <si>
    <t>2C119</t>
  </si>
  <si>
    <t>2C171</t>
  </si>
  <si>
    <t>2C172</t>
  </si>
  <si>
    <t>2C174</t>
  </si>
  <si>
    <t>2C175</t>
  </si>
  <si>
    <t>2C176</t>
  </si>
  <si>
    <t>2C177</t>
  </si>
  <si>
    <t>2C178</t>
  </si>
  <si>
    <t>2C319</t>
  </si>
  <si>
    <t>2C320</t>
  </si>
  <si>
    <t>2C321</t>
  </si>
  <si>
    <t>2C322</t>
  </si>
  <si>
    <t>2C323</t>
  </si>
  <si>
    <t>2C324</t>
  </si>
  <si>
    <t>2CON1</t>
  </si>
  <si>
    <t>2CON3</t>
  </si>
  <si>
    <t>2K52</t>
  </si>
  <si>
    <t>2K54</t>
  </si>
  <si>
    <t>2K56</t>
  </si>
  <si>
    <t>2K58</t>
  </si>
  <si>
    <t>2PT1</t>
  </si>
  <si>
    <t>2PT3</t>
  </si>
  <si>
    <t>2R126</t>
  </si>
  <si>
    <t>2R130</t>
  </si>
  <si>
    <t>2R133</t>
  </si>
  <si>
    <t>2R134</t>
  </si>
  <si>
    <t>2R135</t>
  </si>
  <si>
    <t>2R136</t>
  </si>
  <si>
    <t>2T12</t>
  </si>
  <si>
    <t>2T13</t>
  </si>
  <si>
    <t>2CTX0</t>
  </si>
  <si>
    <t>2K180</t>
  </si>
  <si>
    <t>2K181</t>
  </si>
  <si>
    <t>2K182</t>
  </si>
  <si>
    <t>2K183</t>
  </si>
  <si>
    <t>2K231</t>
  </si>
  <si>
    <t>2K232</t>
  </si>
  <si>
    <t>2K233</t>
  </si>
  <si>
    <t>2RR400</t>
  </si>
  <si>
    <t>2RR401</t>
  </si>
  <si>
    <t>2RR402</t>
  </si>
  <si>
    <t>2RR403</t>
  </si>
  <si>
    <t>2RR404</t>
  </si>
  <si>
    <t>2RR405</t>
  </si>
  <si>
    <t>2RR406</t>
  </si>
  <si>
    <t>2RR407</t>
  </si>
  <si>
    <t>2RR408</t>
  </si>
  <si>
    <t>2RR409</t>
  </si>
  <si>
    <t>2RR410</t>
  </si>
  <si>
    <t>2RR411</t>
  </si>
  <si>
    <t>2RR413</t>
  </si>
  <si>
    <t>2RR414</t>
  </si>
  <si>
    <t>2RR415</t>
  </si>
  <si>
    <t>2CTX1</t>
  </si>
  <si>
    <t>2K172</t>
  </si>
  <si>
    <t>2K173</t>
  </si>
  <si>
    <t>2K174</t>
  </si>
  <si>
    <t>2K175</t>
  </si>
  <si>
    <t>2K234</t>
  </si>
  <si>
    <t>2K237</t>
  </si>
  <si>
    <t>2K238</t>
  </si>
  <si>
    <t>2RR500</t>
  </si>
  <si>
    <t>2RR501</t>
  </si>
  <si>
    <t>2RR502</t>
  </si>
  <si>
    <t>2RR503</t>
  </si>
  <si>
    <t>2RR504</t>
  </si>
  <si>
    <t>2RR505</t>
  </si>
  <si>
    <t>2RR506</t>
  </si>
  <si>
    <t>2RR507</t>
  </si>
  <si>
    <t>2RR508</t>
  </si>
  <si>
    <t>2RR509</t>
  </si>
  <si>
    <t>2RR510</t>
  </si>
  <si>
    <t>2RR511</t>
  </si>
  <si>
    <t>2RR513</t>
  </si>
  <si>
    <t>2RR514</t>
  </si>
  <si>
    <t>2RR515</t>
  </si>
  <si>
    <t>2RR900</t>
  </si>
  <si>
    <t>2RR901</t>
  </si>
  <si>
    <t>2RR902</t>
  </si>
  <si>
    <t>2RR903</t>
  </si>
  <si>
    <t>2RR905</t>
  </si>
  <si>
    <t>2CTXG0</t>
  </si>
  <si>
    <t>2CTXG1</t>
  </si>
  <si>
    <t>2K225</t>
  </si>
  <si>
    <t>2K226</t>
  </si>
  <si>
    <t>2K249</t>
  </si>
  <si>
    <t>2K250</t>
  </si>
  <si>
    <t>2K251</t>
  </si>
  <si>
    <t>2RRG41</t>
  </si>
  <si>
    <t>2RRG42</t>
  </si>
  <si>
    <t>2RRG43</t>
  </si>
  <si>
    <t>2RRG44</t>
  </si>
  <si>
    <t>2RRG45</t>
  </si>
  <si>
    <t>2RRG46</t>
  </si>
  <si>
    <t>2RRG47</t>
  </si>
  <si>
    <t>2RRG48</t>
  </si>
  <si>
    <t>2RRG49</t>
  </si>
  <si>
    <t>2RRG50</t>
  </si>
  <si>
    <t>2RRG51</t>
  </si>
  <si>
    <t>2RRG52</t>
  </si>
  <si>
    <t>2RRG53</t>
  </si>
  <si>
    <t>2RRG54</t>
  </si>
  <si>
    <t>2RRG55</t>
  </si>
  <si>
    <t>2RRG56</t>
  </si>
  <si>
    <t>2RRG59</t>
  </si>
  <si>
    <t>2RRG60</t>
  </si>
  <si>
    <t>2RRG91</t>
  </si>
  <si>
    <t>2RRG92</t>
  </si>
  <si>
    <t>2RRG93</t>
  </si>
  <si>
    <t>2RRG94</t>
  </si>
  <si>
    <t>2RRG95</t>
  </si>
  <si>
    <t>2RRG96</t>
  </si>
  <si>
    <t>2RRG97</t>
  </si>
  <si>
    <t>2RRG98</t>
  </si>
  <si>
    <t>2RRG99</t>
  </si>
  <si>
    <t>2RRG100</t>
  </si>
  <si>
    <t>2RRG414</t>
  </si>
  <si>
    <t>2RRG415</t>
  </si>
  <si>
    <t>2RRG514</t>
  </si>
  <si>
    <t>2RRG515</t>
  </si>
  <si>
    <t>2C185</t>
  </si>
  <si>
    <t>2CS91</t>
  </si>
  <si>
    <t>2CS92</t>
  </si>
  <si>
    <t>2CS93</t>
  </si>
  <si>
    <t>2CS94</t>
  </si>
  <si>
    <t>2K184</t>
  </si>
  <si>
    <t>2RK1841</t>
  </si>
  <si>
    <t>2RL19</t>
  </si>
  <si>
    <t>2RL21</t>
  </si>
  <si>
    <t>2C213</t>
  </si>
  <si>
    <t>2CS101</t>
  </si>
  <si>
    <t>2CS102</t>
  </si>
  <si>
    <t>2CS107</t>
  </si>
  <si>
    <t>2CS108</t>
  </si>
  <si>
    <t>2CS111</t>
  </si>
  <si>
    <t>2CS112</t>
  </si>
  <si>
    <t>2CS117</t>
  </si>
  <si>
    <t>2CS118</t>
  </si>
  <si>
    <t>2K213</t>
  </si>
  <si>
    <t>2RK2131</t>
  </si>
  <si>
    <t>2RK2132</t>
  </si>
  <si>
    <t>2RL41</t>
  </si>
  <si>
    <t>2RL42</t>
  </si>
  <si>
    <t>2RL213</t>
  </si>
  <si>
    <t>2K6</t>
  </si>
  <si>
    <t>2K36</t>
  </si>
  <si>
    <t>2K124</t>
  </si>
  <si>
    <t>2R110</t>
  </si>
  <si>
    <t>2R275</t>
  </si>
  <si>
    <t>2R327</t>
  </si>
  <si>
    <t>2R328</t>
  </si>
  <si>
    <t>2R360</t>
  </si>
  <si>
    <t>2R361</t>
  </si>
  <si>
    <t>2R362</t>
  </si>
  <si>
    <t>2R551</t>
  </si>
  <si>
    <t>2R588</t>
  </si>
  <si>
    <t>2RD81</t>
  </si>
  <si>
    <t>2RD82</t>
  </si>
  <si>
    <t>2RD83</t>
  </si>
  <si>
    <t>2RD84</t>
  </si>
  <si>
    <t>2RD85</t>
  </si>
  <si>
    <t>2RD86</t>
  </si>
  <si>
    <t>2RD87</t>
  </si>
  <si>
    <t>2RD90</t>
  </si>
  <si>
    <t>2RD91</t>
  </si>
  <si>
    <t>2RD95</t>
  </si>
  <si>
    <t>2RD96</t>
  </si>
  <si>
    <t>2RD98</t>
  </si>
  <si>
    <t>2RD99</t>
  </si>
  <si>
    <t>2RD100</t>
  </si>
  <si>
    <t>2RD101</t>
  </si>
  <si>
    <t>2RD178</t>
  </si>
  <si>
    <t>2RD179</t>
  </si>
  <si>
    <t>2RD182</t>
  </si>
  <si>
    <t>2RD183</t>
  </si>
  <si>
    <t>2RD184</t>
  </si>
  <si>
    <t>2RD185</t>
  </si>
  <si>
    <t>2R24</t>
  </si>
  <si>
    <t>2R61</t>
  </si>
  <si>
    <t>2R62</t>
  </si>
  <si>
    <t>2R63</t>
  </si>
  <si>
    <t>2R64</t>
  </si>
  <si>
    <t>2R66</t>
  </si>
  <si>
    <t>2R67</t>
  </si>
  <si>
    <t>2R68</t>
  </si>
  <si>
    <t>2R69</t>
  </si>
  <si>
    <t>2R70</t>
  </si>
  <si>
    <t>2R71</t>
  </si>
  <si>
    <t>2R263</t>
  </si>
  <si>
    <t>2R264</t>
  </si>
  <si>
    <t>2R347</t>
  </si>
  <si>
    <t>2R348</t>
  </si>
  <si>
    <t>2R350</t>
  </si>
  <si>
    <t>2R351</t>
  </si>
  <si>
    <t>2R553</t>
  </si>
  <si>
    <t>2R554</t>
  </si>
  <si>
    <t>2R568</t>
  </si>
  <si>
    <t>2R569</t>
  </si>
  <si>
    <t>2R570</t>
  </si>
  <si>
    <t>2R571</t>
  </si>
  <si>
    <t>2R572</t>
  </si>
  <si>
    <t>2R573</t>
  </si>
  <si>
    <t>2R584</t>
  </si>
  <si>
    <t>2RG21</t>
  </si>
  <si>
    <t>2RG22</t>
  </si>
  <si>
    <t>2RG81</t>
  </si>
  <si>
    <t>2RG84</t>
  </si>
  <si>
    <t>2RG551</t>
  </si>
  <si>
    <t>2RG588</t>
  </si>
  <si>
    <t>P002N_S2_G_SPI_WAKE_XTAL</t>
  </si>
  <si>
    <t>2C75</t>
  </si>
  <si>
    <t>2C76</t>
  </si>
  <si>
    <t>2C168</t>
  </si>
  <si>
    <t>2C169</t>
  </si>
  <si>
    <t>2K34</t>
  </si>
  <si>
    <t>2R26</t>
  </si>
  <si>
    <t>2RD73</t>
  </si>
  <si>
    <t>2RD74</t>
  </si>
  <si>
    <t>2RD75</t>
  </si>
  <si>
    <t>2RD76</t>
  </si>
  <si>
    <t>2RD77</t>
  </si>
  <si>
    <t>2RD78</t>
  </si>
  <si>
    <t>2RG73</t>
  </si>
  <si>
    <t>2RG74</t>
  </si>
  <si>
    <t>2RG75</t>
  </si>
  <si>
    <t>2RG76</t>
  </si>
  <si>
    <t>2RG77</t>
  </si>
  <si>
    <t>2RG78</t>
  </si>
  <si>
    <t>2Y6</t>
  </si>
  <si>
    <t>2Y7</t>
  </si>
  <si>
    <t>BD4</t>
  </si>
  <si>
    <t>BD6</t>
  </si>
  <si>
    <t>BD7</t>
  </si>
  <si>
    <t>BD8</t>
  </si>
  <si>
    <t>BD9</t>
  </si>
  <si>
    <t>BD11</t>
  </si>
  <si>
    <t>CD83</t>
  </si>
  <si>
    <t>CD84</t>
  </si>
  <si>
    <t>CD112</t>
  </si>
  <si>
    <t>CD122</t>
  </si>
  <si>
    <t>CD123</t>
  </si>
  <si>
    <t>CD124</t>
  </si>
  <si>
    <t>CD127</t>
  </si>
  <si>
    <t>CD128</t>
  </si>
  <si>
    <t>CD129</t>
  </si>
  <si>
    <t>CD130</t>
  </si>
  <si>
    <t>CD131</t>
  </si>
  <si>
    <t>CD133</t>
  </si>
  <si>
    <t>CD135</t>
  </si>
  <si>
    <t>CD136</t>
  </si>
  <si>
    <t>CD137</t>
  </si>
  <si>
    <t>CD138</t>
  </si>
  <si>
    <t>CD144</t>
  </si>
  <si>
    <t>CD145</t>
  </si>
  <si>
    <t>CD146</t>
  </si>
  <si>
    <t>CD147</t>
  </si>
  <si>
    <t>CD149</t>
  </si>
  <si>
    <t>CD180</t>
  </si>
  <si>
    <t>CD211</t>
  </si>
  <si>
    <t>CD212</t>
  </si>
  <si>
    <t>CD325</t>
  </si>
  <si>
    <t>CD326</t>
  </si>
  <si>
    <t>S0_DGND1</t>
  </si>
  <si>
    <t>S0_DGND2</t>
  </si>
  <si>
    <t>S0_DGND3</t>
  </si>
  <si>
    <t>S0_DGND4</t>
  </si>
  <si>
    <t>ST6</t>
  </si>
  <si>
    <t>ST11</t>
  </si>
  <si>
    <t>STG6</t>
  </si>
  <si>
    <t>STG11</t>
  </si>
  <si>
    <t>3MQS1</t>
  </si>
  <si>
    <t>3C144</t>
  </si>
  <si>
    <t>3C145</t>
  </si>
  <si>
    <t>3C384</t>
  </si>
  <si>
    <t>3C385</t>
  </si>
  <si>
    <t>3C391</t>
  </si>
  <si>
    <t>3C412</t>
  </si>
  <si>
    <t>3C413</t>
  </si>
  <si>
    <t>3C418</t>
  </si>
  <si>
    <t>3C421</t>
  </si>
  <si>
    <t>3C422</t>
  </si>
  <si>
    <t>3C427</t>
  </si>
  <si>
    <t>3C430</t>
  </si>
  <si>
    <t>3C431</t>
  </si>
  <si>
    <t>3C436</t>
  </si>
  <si>
    <t>3C439</t>
  </si>
  <si>
    <t>3C440</t>
  </si>
  <si>
    <t>3C441</t>
  </si>
  <si>
    <t>3C442</t>
  </si>
  <si>
    <t>3GPHY5</t>
  </si>
  <si>
    <t>3GPHY6</t>
  </si>
  <si>
    <t>3K129</t>
  </si>
  <si>
    <t>3K141</t>
  </si>
  <si>
    <t>3K144</t>
  </si>
  <si>
    <t>3K145</t>
  </si>
  <si>
    <t>3PT56</t>
  </si>
  <si>
    <t>3R454</t>
  </si>
  <si>
    <t>3R455</t>
  </si>
  <si>
    <t>3R456</t>
  </si>
  <si>
    <t>3R498</t>
  </si>
  <si>
    <t>3R499</t>
  </si>
  <si>
    <t>3R500</t>
  </si>
  <si>
    <t>3R517</t>
  </si>
  <si>
    <t>3R518</t>
  </si>
  <si>
    <t>3R519</t>
  </si>
  <si>
    <t>3R536</t>
  </si>
  <si>
    <t>3R537</t>
  </si>
  <si>
    <t>3R538</t>
  </si>
  <si>
    <t>3R540</t>
  </si>
  <si>
    <t>3R541</t>
  </si>
  <si>
    <t>3R542</t>
  </si>
  <si>
    <t>3R543</t>
  </si>
  <si>
    <t>3RK1441</t>
  </si>
  <si>
    <t>3RK1442</t>
  </si>
  <si>
    <t>3RK1451</t>
  </si>
  <si>
    <t>3RK1452</t>
  </si>
  <si>
    <t>3RL10</t>
  </si>
  <si>
    <t>3RL11</t>
  </si>
  <si>
    <t>3RL15</t>
  </si>
  <si>
    <t>3RL16</t>
  </si>
  <si>
    <t>3RL17</t>
  </si>
  <si>
    <t>3RL18</t>
  </si>
  <si>
    <t>3T18</t>
  </si>
  <si>
    <t>3T23</t>
  </si>
  <si>
    <t>3T24</t>
  </si>
  <si>
    <t>3T25</t>
  </si>
  <si>
    <t>3C119</t>
  </si>
  <si>
    <t>3C171</t>
  </si>
  <si>
    <t>3C172</t>
  </si>
  <si>
    <t>3C174</t>
  </si>
  <si>
    <t>3C175</t>
  </si>
  <si>
    <t>3C176</t>
  </si>
  <si>
    <t>3C177</t>
  </si>
  <si>
    <t>3C178</t>
  </si>
  <si>
    <t>3C319</t>
  </si>
  <si>
    <t>3C320</t>
  </si>
  <si>
    <t>3C321</t>
  </si>
  <si>
    <t>3C322</t>
  </si>
  <si>
    <t>3C323</t>
  </si>
  <si>
    <t>3C324</t>
  </si>
  <si>
    <t>3CON1</t>
  </si>
  <si>
    <t>3CON3</t>
  </si>
  <si>
    <t>3K52</t>
  </si>
  <si>
    <t>3K54</t>
  </si>
  <si>
    <t>3K56</t>
  </si>
  <si>
    <t>3K58</t>
  </si>
  <si>
    <t>3PT1</t>
  </si>
  <si>
    <t>3PT3</t>
  </si>
  <si>
    <t>3R126</t>
  </si>
  <si>
    <t>3R130</t>
  </si>
  <si>
    <t>3R133</t>
  </si>
  <si>
    <t>3R134</t>
  </si>
  <si>
    <t>3R135</t>
  </si>
  <si>
    <t>3R136</t>
  </si>
  <si>
    <t>3T12</t>
  </si>
  <si>
    <t>3T13</t>
  </si>
  <si>
    <t>3CTX0</t>
  </si>
  <si>
    <t>3K180</t>
  </si>
  <si>
    <t>3K181</t>
  </si>
  <si>
    <t>3K182</t>
  </si>
  <si>
    <t>3K183</t>
  </si>
  <si>
    <t>3K231</t>
  </si>
  <si>
    <t>3K232</t>
  </si>
  <si>
    <t>3K233</t>
  </si>
  <si>
    <t>3RR400</t>
  </si>
  <si>
    <t>3RR401</t>
  </si>
  <si>
    <t>3RR402</t>
  </si>
  <si>
    <t>3RR403</t>
  </si>
  <si>
    <t>3RR404</t>
  </si>
  <si>
    <t>3RR405</t>
  </si>
  <si>
    <t>3RR406</t>
  </si>
  <si>
    <t>3RR407</t>
  </si>
  <si>
    <t>3RR408</t>
  </si>
  <si>
    <t>3RR409</t>
  </si>
  <si>
    <t>3RR410</t>
  </si>
  <si>
    <t>3RR411</t>
  </si>
  <si>
    <t>3RR413</t>
  </si>
  <si>
    <t>3RR414</t>
  </si>
  <si>
    <t>3RR415</t>
  </si>
  <si>
    <t>3CTX1</t>
  </si>
  <si>
    <t>3K172</t>
  </si>
  <si>
    <t>3K173</t>
  </si>
  <si>
    <t>3K174</t>
  </si>
  <si>
    <t>3K175</t>
  </si>
  <si>
    <t>3K234</t>
  </si>
  <si>
    <t>3K237</t>
  </si>
  <si>
    <t>3K238</t>
  </si>
  <si>
    <t>3RR500</t>
  </si>
  <si>
    <t>3RR501</t>
  </si>
  <si>
    <t>3RR502</t>
  </si>
  <si>
    <t>3RR503</t>
  </si>
  <si>
    <t>3RR504</t>
  </si>
  <si>
    <t>3RR505</t>
  </si>
  <si>
    <t>3RR506</t>
  </si>
  <si>
    <t>3RR507</t>
  </si>
  <si>
    <t>3RR508</t>
  </si>
  <si>
    <t>3RR509</t>
  </si>
  <si>
    <t>3RR510</t>
  </si>
  <si>
    <t>3RR511</t>
  </si>
  <si>
    <t>3RR513</t>
  </si>
  <si>
    <t>3RR514</t>
  </si>
  <si>
    <t>3RR515</t>
  </si>
  <si>
    <t>3RR900</t>
  </si>
  <si>
    <t>3RR901</t>
  </si>
  <si>
    <t>3RR902</t>
  </si>
  <si>
    <t>3RR903</t>
  </si>
  <si>
    <t>3RR905</t>
  </si>
  <si>
    <t>3CTXG0</t>
  </si>
  <si>
    <t>3CTXG1</t>
  </si>
  <si>
    <t>3K225</t>
  </si>
  <si>
    <t>3K226</t>
  </si>
  <si>
    <t>3K249</t>
  </si>
  <si>
    <t>3K250</t>
  </si>
  <si>
    <t>3K251</t>
  </si>
  <si>
    <t>3RRG41</t>
  </si>
  <si>
    <t>3RRG42</t>
  </si>
  <si>
    <t>3RRG43</t>
  </si>
  <si>
    <t>3RRG44</t>
  </si>
  <si>
    <t>3RRG45</t>
  </si>
  <si>
    <t>3RRG46</t>
  </si>
  <si>
    <t>3RRG47</t>
  </si>
  <si>
    <t>3RRG48</t>
  </si>
  <si>
    <t>3RRG49</t>
  </si>
  <si>
    <t>3RRG50</t>
  </si>
  <si>
    <t>3RRG51</t>
  </si>
  <si>
    <t>3RRG52</t>
  </si>
  <si>
    <t>3RRG53</t>
  </si>
  <si>
    <t>3RRG54</t>
  </si>
  <si>
    <t>3RRG55</t>
  </si>
  <si>
    <t>3RRG56</t>
  </si>
  <si>
    <t>3RRG59</t>
  </si>
  <si>
    <t>3RRG60</t>
  </si>
  <si>
    <t>3RRG91</t>
  </si>
  <si>
    <t>3RRG92</t>
  </si>
  <si>
    <t>3RRG93</t>
  </si>
  <si>
    <t>3RRG94</t>
  </si>
  <si>
    <t>3RRG95</t>
  </si>
  <si>
    <t>3RRG96</t>
  </si>
  <si>
    <t>3RRG97</t>
  </si>
  <si>
    <t>3RRG98</t>
  </si>
  <si>
    <t>3RRG99</t>
  </si>
  <si>
    <t>3RRG100</t>
  </si>
  <si>
    <t>3RRG414</t>
  </si>
  <si>
    <t>3RRG415</t>
  </si>
  <si>
    <t>3RRG514</t>
  </si>
  <si>
    <t>3RRG515</t>
  </si>
  <si>
    <t>3C185</t>
  </si>
  <si>
    <t>3CS91</t>
  </si>
  <si>
    <t>3CS92</t>
  </si>
  <si>
    <t>3CS93</t>
  </si>
  <si>
    <t>3CS94</t>
  </si>
  <si>
    <t>3K184</t>
  </si>
  <si>
    <t>3RK1841</t>
  </si>
  <si>
    <t>3RL19</t>
  </si>
  <si>
    <t>3RL21</t>
  </si>
  <si>
    <t>3C213</t>
  </si>
  <si>
    <t>3CS101</t>
  </si>
  <si>
    <t>3CS102</t>
  </si>
  <si>
    <t>3CS107</t>
  </si>
  <si>
    <t>3CS108</t>
  </si>
  <si>
    <t>3CS111</t>
  </si>
  <si>
    <t>3CS112</t>
  </si>
  <si>
    <t>3CS117</t>
  </si>
  <si>
    <t>3CS118</t>
  </si>
  <si>
    <t>3K213</t>
  </si>
  <si>
    <t>3RK2131</t>
  </si>
  <si>
    <t>3RK2132</t>
  </si>
  <si>
    <t>3RL41</t>
  </si>
  <si>
    <t>3RL42</t>
  </si>
  <si>
    <t>3RL213</t>
  </si>
  <si>
    <t>3K6</t>
  </si>
  <si>
    <t>3K36</t>
  </si>
  <si>
    <t>3K124</t>
  </si>
  <si>
    <t>3R110</t>
  </si>
  <si>
    <t>3R275</t>
  </si>
  <si>
    <t>3R327</t>
  </si>
  <si>
    <t>3R328</t>
  </si>
  <si>
    <t>3R360</t>
  </si>
  <si>
    <t>3R361</t>
  </si>
  <si>
    <t>3R362</t>
  </si>
  <si>
    <t>3R551</t>
  </si>
  <si>
    <t>3R588</t>
  </si>
  <si>
    <t>3RD81</t>
  </si>
  <si>
    <t>3RD82</t>
  </si>
  <si>
    <t>3RD83</t>
  </si>
  <si>
    <t>3RD84</t>
  </si>
  <si>
    <t>3RD85</t>
  </si>
  <si>
    <t>3RD86</t>
  </si>
  <si>
    <t>3RD87</t>
  </si>
  <si>
    <t>3RD90</t>
  </si>
  <si>
    <t>3RD91</t>
  </si>
  <si>
    <t>3RD95</t>
  </si>
  <si>
    <t>3RD96</t>
  </si>
  <si>
    <t>3RD98</t>
  </si>
  <si>
    <t>3RD99</t>
  </si>
  <si>
    <t>3RD100</t>
  </si>
  <si>
    <t>3RD101</t>
  </si>
  <si>
    <t>3RD178</t>
  </si>
  <si>
    <t>3RD179</t>
  </si>
  <si>
    <t>3RD182</t>
  </si>
  <si>
    <t>3RD183</t>
  </si>
  <si>
    <t>3RD184</t>
  </si>
  <si>
    <t>3RD185</t>
  </si>
  <si>
    <t>3R24</t>
  </si>
  <si>
    <t>3R61</t>
  </si>
  <si>
    <t>3R62</t>
  </si>
  <si>
    <t>3R63</t>
  </si>
  <si>
    <t>3R64</t>
  </si>
  <si>
    <t>3R66</t>
  </si>
  <si>
    <t>3R67</t>
  </si>
  <si>
    <t>3R68</t>
  </si>
  <si>
    <t>3R69</t>
  </si>
  <si>
    <t>3R70</t>
  </si>
  <si>
    <t>3R71</t>
  </si>
  <si>
    <t>3R263</t>
  </si>
  <si>
    <t>3R264</t>
  </si>
  <si>
    <t>3R347</t>
  </si>
  <si>
    <t>3R348</t>
  </si>
  <si>
    <t>3R350</t>
  </si>
  <si>
    <t>3R351</t>
  </si>
  <si>
    <t>3R553</t>
  </si>
  <si>
    <t>3R554</t>
  </si>
  <si>
    <t>3R568</t>
  </si>
  <si>
    <t>3R569</t>
  </si>
  <si>
    <t>3R570</t>
  </si>
  <si>
    <t>3R571</t>
  </si>
  <si>
    <t>3R572</t>
  </si>
  <si>
    <t>3R573</t>
  </si>
  <si>
    <t>3R584</t>
  </si>
  <si>
    <t>3RG21</t>
  </si>
  <si>
    <t>3RG22</t>
  </si>
  <si>
    <t>3RG81</t>
  </si>
  <si>
    <t>3RG84</t>
  </si>
  <si>
    <t>3RG551</t>
  </si>
  <si>
    <t>3RG588</t>
  </si>
  <si>
    <t>P003N_S3_G_SPI_WAKE_XTAL</t>
  </si>
  <si>
    <t>3C75</t>
  </si>
  <si>
    <t>3C76</t>
  </si>
  <si>
    <t>3C168</t>
  </si>
  <si>
    <t>3C169</t>
  </si>
  <si>
    <t>3K34</t>
  </si>
  <si>
    <t>3R26</t>
  </si>
  <si>
    <t>3RD73</t>
  </si>
  <si>
    <t>3RD74</t>
  </si>
  <si>
    <t>3RD75</t>
  </si>
  <si>
    <t>3RD76</t>
  </si>
  <si>
    <t>3RD77</t>
  </si>
  <si>
    <t>3RD78</t>
  </si>
  <si>
    <t>3RG73</t>
  </si>
  <si>
    <t>3RG74</t>
  </si>
  <si>
    <t>3RG75</t>
  </si>
  <si>
    <t>3RG76</t>
  </si>
  <si>
    <t>3RG77</t>
  </si>
  <si>
    <t>3RG78</t>
  </si>
  <si>
    <t>3Y6</t>
  </si>
  <si>
    <t>3Y7</t>
  </si>
  <si>
    <t>C292</t>
  </si>
  <si>
    <t>CS1</t>
  </si>
  <si>
    <t>CS2</t>
  </si>
  <si>
    <t>CS3</t>
  </si>
  <si>
    <t>CS4</t>
  </si>
  <si>
    <t>CS5</t>
  </si>
  <si>
    <t>LX1</t>
  </si>
  <si>
    <t>R548</t>
  </si>
  <si>
    <t>RB7</t>
  </si>
  <si>
    <t>RB8</t>
  </si>
  <si>
    <t>RS6</t>
  </si>
  <si>
    <t>RS7</t>
  </si>
  <si>
    <t>RS9</t>
  </si>
  <si>
    <t>S0_DPS_AVDD09</t>
  </si>
  <si>
    <t>S0_DPS_AVDD33</t>
  </si>
  <si>
    <t>S0_DPS_DVDD09</t>
  </si>
  <si>
    <t>S0_DPS_V33</t>
  </si>
  <si>
    <t>S0_DPS_VDDIO_DVDD33</t>
  </si>
  <si>
    <t>SG0_SWR1_FB</t>
  </si>
  <si>
    <t>SWR1</t>
  </si>
  <si>
    <t>BDG1</t>
  </si>
  <si>
    <t>BDG2</t>
  </si>
  <si>
    <t>BDG22</t>
  </si>
  <si>
    <t>BDG23</t>
  </si>
  <si>
    <t>BDG24</t>
  </si>
  <si>
    <t>BDG27</t>
  </si>
  <si>
    <t>BDG28</t>
  </si>
  <si>
    <t>CG1</t>
  </si>
  <si>
    <t>CG2</t>
  </si>
  <si>
    <t>CG3</t>
  </si>
  <si>
    <t>CG4</t>
  </si>
  <si>
    <t>CG5</t>
  </si>
  <si>
    <t>CG6</t>
  </si>
  <si>
    <t>CG7</t>
  </si>
  <si>
    <t>CG8</t>
  </si>
  <si>
    <t>CG9</t>
  </si>
  <si>
    <t>CG10</t>
  </si>
  <si>
    <t>CG11</t>
  </si>
  <si>
    <t>CG12</t>
  </si>
  <si>
    <t>CG22</t>
  </si>
  <si>
    <t>CG24</t>
  </si>
  <si>
    <t>CG26</t>
  </si>
  <si>
    <t>CG27</t>
  </si>
  <si>
    <t>CG28</t>
  </si>
  <si>
    <t>CG29</t>
  </si>
  <si>
    <t>CG30</t>
  </si>
  <si>
    <t>CG31</t>
  </si>
  <si>
    <t>CG32</t>
  </si>
  <si>
    <t>CG33</t>
  </si>
  <si>
    <t>CG38</t>
  </si>
  <si>
    <t>CG39</t>
  </si>
  <si>
    <t>CG40</t>
  </si>
  <si>
    <t>CG41</t>
  </si>
  <si>
    <t>CG47</t>
  </si>
  <si>
    <t>CG48</t>
  </si>
  <si>
    <t>CG80</t>
  </si>
  <si>
    <t>CG81</t>
  </si>
  <si>
    <t>CG109</t>
  </si>
  <si>
    <t>CG110</t>
  </si>
  <si>
    <t>CG178</t>
  </si>
  <si>
    <t>CG179</t>
  </si>
  <si>
    <t>CG191</t>
  </si>
  <si>
    <t>CG192</t>
  </si>
  <si>
    <t>CG193</t>
  </si>
  <si>
    <t>CG194</t>
  </si>
  <si>
    <t>CG197</t>
  </si>
  <si>
    <t>CG198</t>
  </si>
  <si>
    <t>BDG31</t>
  </si>
  <si>
    <t>BDG32</t>
  </si>
  <si>
    <t>BDG33</t>
  </si>
  <si>
    <t>BDG34</t>
  </si>
  <si>
    <t>BDG35</t>
  </si>
  <si>
    <t>BDG37</t>
  </si>
  <si>
    <t>CG51</t>
  </si>
  <si>
    <t>CG52</t>
  </si>
  <si>
    <t>CG53</t>
  </si>
  <si>
    <t>CG54</t>
  </si>
  <si>
    <t>CG55</t>
  </si>
  <si>
    <t>CG56</t>
  </si>
  <si>
    <t>CG57</t>
  </si>
  <si>
    <t>CG58</t>
  </si>
  <si>
    <t>CG59</t>
  </si>
  <si>
    <t>CG60</t>
  </si>
  <si>
    <t>CG61</t>
  </si>
  <si>
    <t>CG62</t>
  </si>
  <si>
    <t>CG63</t>
  </si>
  <si>
    <t>CG64</t>
  </si>
  <si>
    <t>CG65</t>
  </si>
  <si>
    <t>CG66</t>
  </si>
  <si>
    <t>CG67</t>
  </si>
  <si>
    <t>CG68</t>
  </si>
  <si>
    <t>CG70</t>
  </si>
  <si>
    <t>CG75</t>
  </si>
  <si>
    <t>CG76</t>
  </si>
  <si>
    <t>CG77</t>
  </si>
  <si>
    <t>CG111</t>
  </si>
  <si>
    <t>CG201</t>
  </si>
  <si>
    <t>CG202</t>
  </si>
  <si>
    <t>CG203</t>
  </si>
  <si>
    <t>CG204</t>
  </si>
  <si>
    <t>CG205</t>
  </si>
  <si>
    <t>CG207</t>
  </si>
  <si>
    <t>BDG4</t>
  </si>
  <si>
    <t>BDG6</t>
  </si>
  <si>
    <t>BDG7</t>
  </si>
  <si>
    <t>BDG8</t>
  </si>
  <si>
    <t>BDG9</t>
  </si>
  <si>
    <t>BDG11</t>
  </si>
  <si>
    <t>CG83</t>
  </si>
  <si>
    <t>CG84</t>
  </si>
  <si>
    <t>CG112</t>
  </si>
  <si>
    <t>CG122</t>
  </si>
  <si>
    <t>CG123</t>
  </si>
  <si>
    <t>CG124</t>
  </si>
  <si>
    <t>CG127</t>
  </si>
  <si>
    <t>CG128</t>
  </si>
  <si>
    <t>CG129</t>
  </si>
  <si>
    <t>CG130</t>
  </si>
  <si>
    <t>CG131</t>
  </si>
  <si>
    <t>CG133</t>
  </si>
  <si>
    <t>CG135</t>
  </si>
  <si>
    <t>CG136</t>
  </si>
  <si>
    <t>CG137</t>
  </si>
  <si>
    <t>CG138</t>
  </si>
  <si>
    <t>CG144</t>
  </si>
  <si>
    <t>CG145</t>
  </si>
  <si>
    <t>CG146</t>
  </si>
  <si>
    <t>CG147</t>
  </si>
  <si>
    <t>CG149</t>
  </si>
  <si>
    <t>CG180</t>
  </si>
  <si>
    <t>CG211</t>
  </si>
  <si>
    <t>CG212</t>
  </si>
  <si>
    <t>CG325</t>
  </si>
  <si>
    <t>CG326</t>
  </si>
  <si>
    <t>SG0_DGND1</t>
  </si>
  <si>
    <t>SG0_DGND2</t>
  </si>
  <si>
    <t>SG0_DGND3</t>
  </si>
  <si>
    <t>SG0_DGND4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</si>
  <si>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</si>
  <si>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</si>
  <si>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</si>
  <si>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</si>
  <si>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</si>
  <si>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</si>
  <si>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</si>
  <si>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</si>
  <si>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</si>
  <si>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</si>
  <si>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</si>
  <si>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</si>
  <si>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K64</t>
  </si>
  <si>
    <t>K68</t>
  </si>
  <si>
    <t>K72</t>
  </si>
  <si>
    <t>K76</t>
  </si>
  <si>
    <t>R19</t>
  </si>
  <si>
    <t>R22</t>
  </si>
  <si>
    <t>R155</t>
  </si>
  <si>
    <t>R156</t>
  </si>
  <si>
    <t>R161</t>
  </si>
  <si>
    <t>R162</t>
  </si>
  <si>
    <t>R167</t>
  </si>
  <si>
    <t>R168</t>
  </si>
  <si>
    <t>R173</t>
  </si>
  <si>
    <t>R174</t>
  </si>
  <si>
    <t>C182</t>
  </si>
  <si>
    <t>C183</t>
  </si>
  <si>
    <t>C184</t>
  </si>
  <si>
    <t>C186</t>
  </si>
  <si>
    <t>C187</t>
  </si>
  <si>
    <t>C188</t>
  </si>
  <si>
    <t>C189</t>
  </si>
  <si>
    <t>C190</t>
  </si>
  <si>
    <t>C191</t>
  </si>
  <si>
    <t>C192</t>
  </si>
  <si>
    <t>C193</t>
  </si>
  <si>
    <t>C443</t>
  </si>
  <si>
    <t>R23</t>
  </si>
  <si>
    <t>R25</t>
  </si>
  <si>
    <t>R141</t>
  </si>
  <si>
    <t>R142</t>
  </si>
  <si>
    <t>R143</t>
  </si>
  <si>
    <t>R144</t>
  </si>
  <si>
    <t>R145</t>
  </si>
  <si>
    <t>R146</t>
  </si>
  <si>
    <t>R147</t>
  </si>
  <si>
    <t>R148</t>
  </si>
  <si>
    <t>1BD1</t>
  </si>
  <si>
    <t>1BD2</t>
  </si>
  <si>
    <t>1BD22</t>
  </si>
  <si>
    <t>1BD23</t>
  </si>
  <si>
    <t>1BD24</t>
  </si>
  <si>
    <t>1BD27</t>
  </si>
  <si>
    <t>1BD28</t>
  </si>
  <si>
    <t>1CD1</t>
  </si>
  <si>
    <t>1CD2</t>
  </si>
  <si>
    <t>1CD3</t>
  </si>
  <si>
    <t>1CD4</t>
  </si>
  <si>
    <t>1CD5</t>
  </si>
  <si>
    <t>1CD6</t>
  </si>
  <si>
    <t>1CD7</t>
  </si>
  <si>
    <t>1CD8</t>
  </si>
  <si>
    <t>1CD9</t>
  </si>
  <si>
    <t>1CD10</t>
  </si>
  <si>
    <t>1CD11</t>
  </si>
  <si>
    <t>1CD12</t>
  </si>
  <si>
    <t>1CD22</t>
  </si>
  <si>
    <t>1CD24</t>
  </si>
  <si>
    <t>1CD26</t>
  </si>
  <si>
    <t>1CD27</t>
  </si>
  <si>
    <t>1CD28</t>
  </si>
  <si>
    <t>1CD29</t>
  </si>
  <si>
    <t>1CD30</t>
  </si>
  <si>
    <t>1CD31</t>
  </si>
  <si>
    <t>1CD32</t>
  </si>
  <si>
    <t>1CD33</t>
  </si>
  <si>
    <t>1CD38</t>
  </si>
  <si>
    <t>1CD39</t>
  </si>
  <si>
    <t>1CD40</t>
  </si>
  <si>
    <t>1CD41</t>
  </si>
  <si>
    <t>1CD47</t>
  </si>
  <si>
    <t>1CD48</t>
  </si>
  <si>
    <t>1CD80</t>
  </si>
  <si>
    <t>1CD81</t>
  </si>
  <si>
    <t>1CD109</t>
  </si>
  <si>
    <t>1CD110</t>
  </si>
  <si>
    <t>1CD178</t>
  </si>
  <si>
    <t>1CD179</t>
  </si>
  <si>
    <t>1CD191</t>
  </si>
  <si>
    <t>1CD192</t>
  </si>
  <si>
    <t>1CD193</t>
  </si>
  <si>
    <t>1CD194</t>
  </si>
  <si>
    <t>1CD197</t>
  </si>
  <si>
    <t>1CD198</t>
  </si>
  <si>
    <t>1RS11</t>
  </si>
  <si>
    <t>1RS12</t>
  </si>
  <si>
    <t>1ST1</t>
  </si>
  <si>
    <t>1ST2</t>
  </si>
  <si>
    <t>1STG1</t>
  </si>
  <si>
    <t>1STG2</t>
  </si>
  <si>
    <t>1BD31</t>
  </si>
  <si>
    <t>1BD32</t>
  </si>
  <si>
    <t>1BD33</t>
  </si>
  <si>
    <t>1BD34</t>
  </si>
  <si>
    <t>1BD35</t>
  </si>
  <si>
    <t>1BD37</t>
  </si>
  <si>
    <t>1CD51</t>
  </si>
  <si>
    <t>1CD52</t>
  </si>
  <si>
    <t>1CD53</t>
  </si>
  <si>
    <t>1CD54</t>
  </si>
  <si>
    <t>1CD55</t>
  </si>
  <si>
    <t>1CD56</t>
  </si>
  <si>
    <t>1CD57</t>
  </si>
  <si>
    <t>1CD58</t>
  </si>
  <si>
    <t>1CD59</t>
  </si>
  <si>
    <t>1CD60</t>
  </si>
  <si>
    <t>1CD61</t>
  </si>
  <si>
    <t>1CD62</t>
  </si>
  <si>
    <t>1CD63</t>
  </si>
  <si>
    <t>1CD64</t>
  </si>
  <si>
    <t>1CD65</t>
  </si>
  <si>
    <t>1CD66</t>
  </si>
  <si>
    <t>1CD67</t>
  </si>
  <si>
    <t>1CD68</t>
  </si>
  <si>
    <t>1CD70</t>
  </si>
  <si>
    <t>1CD75</t>
  </si>
  <si>
    <t>1CD76</t>
  </si>
  <si>
    <t>1CD77</t>
  </si>
  <si>
    <t>1CD111</t>
  </si>
  <si>
    <t>1CD201</t>
  </si>
  <si>
    <t>1CD202</t>
  </si>
  <si>
    <t>1CD203</t>
  </si>
  <si>
    <t>1CD204</t>
  </si>
  <si>
    <t>1CD205</t>
  </si>
  <si>
    <t>1CD207</t>
  </si>
  <si>
    <t>1ST5</t>
  </si>
  <si>
    <t>1STG5</t>
  </si>
  <si>
    <t>1BD4</t>
  </si>
  <si>
    <t>1BD6</t>
  </si>
  <si>
    <t>1BD7</t>
  </si>
  <si>
    <t>1BD8</t>
  </si>
  <si>
    <t>1BD9</t>
  </si>
  <si>
    <t>1BD11</t>
  </si>
  <si>
    <t>1CD83</t>
  </si>
  <si>
    <t>1CD84</t>
  </si>
  <si>
    <t>1CD112</t>
  </si>
  <si>
    <t>1CD122</t>
  </si>
  <si>
    <t>1CD123</t>
  </si>
  <si>
    <t>1CD124</t>
  </si>
  <si>
    <t>1CD127</t>
  </si>
  <si>
    <t>1CD128</t>
  </si>
  <si>
    <t>1CD129</t>
  </si>
  <si>
    <t>1CD130</t>
  </si>
  <si>
    <t>1CD131</t>
  </si>
  <si>
    <t>1CD133</t>
  </si>
  <si>
    <t>1CD135</t>
  </si>
  <si>
    <t>1CD136</t>
  </si>
  <si>
    <t>1CD137</t>
  </si>
  <si>
    <t>1CD138</t>
  </si>
  <si>
    <t>1CD144</t>
  </si>
  <si>
    <t>1CD145</t>
  </si>
  <si>
    <t>1CD146</t>
  </si>
  <si>
    <t>1CD147</t>
  </si>
  <si>
    <t>1CD149</t>
  </si>
  <si>
    <t>1CD180</t>
  </si>
  <si>
    <t>1CD211</t>
  </si>
  <si>
    <t>1CD212</t>
  </si>
  <si>
    <t>1CD325</t>
  </si>
  <si>
    <t>1CD326</t>
  </si>
  <si>
    <t>1ST6</t>
  </si>
  <si>
    <t>1ST11</t>
  </si>
  <si>
    <t>1STG6</t>
  </si>
  <si>
    <t>1STG11</t>
  </si>
  <si>
    <t>S1_DGND1</t>
  </si>
  <si>
    <t>S1_DGND2</t>
  </si>
  <si>
    <t>S1_DGND3</t>
  </si>
  <si>
    <t>S1_DGND4</t>
  </si>
  <si>
    <t>1C18</t>
  </si>
  <si>
    <t>1C19</t>
  </si>
  <si>
    <t>1C292</t>
  </si>
  <si>
    <t>1CS1</t>
  </si>
  <si>
    <t>1CS2</t>
  </si>
  <si>
    <t>1CS3</t>
  </si>
  <si>
    <t>1CS4</t>
  </si>
  <si>
    <t>1CS5</t>
  </si>
  <si>
    <t>1LX1</t>
  </si>
  <si>
    <t>1R548</t>
  </si>
  <si>
    <t>1RB7</t>
  </si>
  <si>
    <t>1RB8</t>
  </si>
  <si>
    <t>1RS6</t>
  </si>
  <si>
    <t>1RS7</t>
  </si>
  <si>
    <t>1RS9</t>
  </si>
  <si>
    <t>1SWR1</t>
  </si>
  <si>
    <t>S1_DPS_AVDD09</t>
  </si>
  <si>
    <t>S1_DPS_AVDD33</t>
  </si>
  <si>
    <t>S1_DPS_DVDD09</t>
  </si>
  <si>
    <t>S1_DPS_V33</t>
  </si>
  <si>
    <t>S1_DPS_VDDIO_DVDD33</t>
  </si>
  <si>
    <t>SG1_SWR1_FB</t>
  </si>
  <si>
    <t>1BDG1</t>
  </si>
  <si>
    <t>1BDG2</t>
  </si>
  <si>
    <t>1BDG22</t>
  </si>
  <si>
    <t>1BDG23</t>
  </si>
  <si>
    <t>1BDG24</t>
  </si>
  <si>
    <t>1BDG27</t>
  </si>
  <si>
    <t>1BDG28</t>
  </si>
  <si>
    <t>1CG1</t>
  </si>
  <si>
    <t>1CG2</t>
  </si>
  <si>
    <t>1CG3</t>
  </si>
  <si>
    <t>1CG4</t>
  </si>
  <si>
    <t>1CG5</t>
  </si>
  <si>
    <t>1CG6</t>
  </si>
  <si>
    <t>1CG7</t>
  </si>
  <si>
    <t>1CG8</t>
  </si>
  <si>
    <t>1CG9</t>
  </si>
  <si>
    <t>1CG10</t>
  </si>
  <si>
    <t>1CG11</t>
  </si>
  <si>
    <t>1CG12</t>
  </si>
  <si>
    <t>1CG22</t>
  </si>
  <si>
    <t>1CG24</t>
  </si>
  <si>
    <t>1CG26</t>
  </si>
  <si>
    <t>1CG27</t>
  </si>
  <si>
    <t>1CG28</t>
  </si>
  <si>
    <t>1CG29</t>
  </si>
  <si>
    <t>1CG30</t>
  </si>
  <si>
    <t>1CG31</t>
  </si>
  <si>
    <t>1CG32</t>
  </si>
  <si>
    <t>1CG33</t>
  </si>
  <si>
    <t>1CG38</t>
  </si>
  <si>
    <t>1CG39</t>
  </si>
  <si>
    <t>1CG40</t>
  </si>
  <si>
    <t>1CG41</t>
  </si>
  <si>
    <t>1CG47</t>
  </si>
  <si>
    <t>1CG48</t>
  </si>
  <si>
    <t>1CG80</t>
  </si>
  <si>
    <t>1CG81</t>
  </si>
  <si>
    <t>1CG109</t>
  </si>
  <si>
    <t>1CG110</t>
  </si>
  <si>
    <t>1CG178</t>
  </si>
  <si>
    <t>1CG179</t>
  </si>
  <si>
    <t>1CG191</t>
  </si>
  <si>
    <t>1CG192</t>
  </si>
  <si>
    <t>1CG193</t>
  </si>
  <si>
    <t>1CG194</t>
  </si>
  <si>
    <t>1CG197</t>
  </si>
  <si>
    <t>1CG198</t>
  </si>
  <si>
    <t>1BDG31</t>
  </si>
  <si>
    <t>1BDG32</t>
  </si>
  <si>
    <t>1BDG33</t>
  </si>
  <si>
    <t>1BDG34</t>
  </si>
  <si>
    <t>1BDG35</t>
  </si>
  <si>
    <t>1BDG37</t>
  </si>
  <si>
    <t>1CG51</t>
  </si>
  <si>
    <t>1CG52</t>
  </si>
  <si>
    <t>1CG53</t>
  </si>
  <si>
    <t>1CG54</t>
  </si>
  <si>
    <t>1CG55</t>
  </si>
  <si>
    <t>1CG56</t>
  </si>
  <si>
    <t>1CG57</t>
  </si>
  <si>
    <t>1CG58</t>
  </si>
  <si>
    <t>1CG59</t>
  </si>
  <si>
    <t>1CG60</t>
  </si>
  <si>
    <t>1CG61</t>
  </si>
  <si>
    <t>1CG62</t>
  </si>
  <si>
    <t>1CG63</t>
  </si>
  <si>
    <t>1CG64</t>
  </si>
  <si>
    <t>1CG65</t>
  </si>
  <si>
    <t>1CG66</t>
  </si>
  <si>
    <t>1CG67</t>
  </si>
  <si>
    <t>1CG68</t>
  </si>
  <si>
    <t>1CG70</t>
  </si>
  <si>
    <t>1CG75</t>
  </si>
  <si>
    <t>1CG76</t>
  </si>
  <si>
    <t>1CG77</t>
  </si>
  <si>
    <t>1CG111</t>
  </si>
  <si>
    <t>1CG201</t>
  </si>
  <si>
    <t>1CG202</t>
  </si>
  <si>
    <t>1CG203</t>
  </si>
  <si>
    <t>1CG204</t>
  </si>
  <si>
    <t>1CG205</t>
  </si>
  <si>
    <t>1CG207</t>
  </si>
  <si>
    <t>1BDG4</t>
  </si>
  <si>
    <t>1BDG6</t>
  </si>
  <si>
    <t>1BDG7</t>
  </si>
  <si>
    <t>1BDG8</t>
  </si>
  <si>
    <t>1BDG9</t>
  </si>
  <si>
    <t>1BDG11</t>
  </si>
  <si>
    <t>1CG83</t>
  </si>
  <si>
    <t>1CG84</t>
  </si>
  <si>
    <t>1CG112</t>
  </si>
  <si>
    <t>1CG122</t>
  </si>
  <si>
    <t>1CG123</t>
  </si>
  <si>
    <t>1CG124</t>
  </si>
  <si>
    <t>1CG127</t>
  </si>
  <si>
    <t>1CG128</t>
  </si>
  <si>
    <t>1CG129</t>
  </si>
  <si>
    <t>1CG130</t>
  </si>
  <si>
    <t>1CG131</t>
  </si>
  <si>
    <t>1CG133</t>
  </si>
  <si>
    <t>1CG135</t>
  </si>
  <si>
    <t>1CG136</t>
  </si>
  <si>
    <t>1CG137</t>
  </si>
  <si>
    <t>1CG138</t>
  </si>
  <si>
    <t>1CG144</t>
  </si>
  <si>
    <t>1CG145</t>
  </si>
  <si>
    <t>1CG146</t>
  </si>
  <si>
    <t>1CG147</t>
  </si>
  <si>
    <t>1CG149</t>
  </si>
  <si>
    <t>1CG180</t>
  </si>
  <si>
    <t>1CG211</t>
  </si>
  <si>
    <t>1CG212</t>
  </si>
  <si>
    <t>1CG325</t>
  </si>
  <si>
    <t>1CG326</t>
  </si>
  <si>
    <t>SG1_DGND1</t>
  </si>
  <si>
    <t>SG1_DGND2</t>
  </si>
  <si>
    <t>SG1_DGND3</t>
  </si>
  <si>
    <t>SG1_DGND4</t>
  </si>
  <si>
    <t>1C197</t>
  </si>
  <si>
    <t>1C198</t>
  </si>
  <si>
    <t>1C199</t>
  </si>
  <si>
    <t>1C200</t>
  </si>
  <si>
    <t>1C201</t>
  </si>
  <si>
    <t>1C202</t>
  </si>
  <si>
    <t>1C203</t>
  </si>
  <si>
    <t>1C204</t>
  </si>
  <si>
    <t>1C205</t>
  </si>
  <si>
    <t>1C206</t>
  </si>
  <si>
    <t>1C207</t>
  </si>
  <si>
    <t>1C208</t>
  </si>
  <si>
    <t>1K64</t>
  </si>
  <si>
    <t>1K68</t>
  </si>
  <si>
    <t>1K72</t>
  </si>
  <si>
    <t>1K76</t>
  </si>
  <si>
    <t>1R3</t>
  </si>
  <si>
    <t>1R4</t>
  </si>
  <si>
    <t>1R19</t>
  </si>
  <si>
    <t>1R22</t>
  </si>
  <si>
    <t>1R155</t>
  </si>
  <si>
    <t>1R156</t>
  </si>
  <si>
    <t>1R161</t>
  </si>
  <si>
    <t>1R162</t>
  </si>
  <si>
    <t>1R167</t>
  </si>
  <si>
    <t>1R168</t>
  </si>
  <si>
    <t>1R173</t>
  </si>
  <si>
    <t>1R174</t>
  </si>
  <si>
    <t>1T8</t>
  </si>
  <si>
    <t>1T9</t>
  </si>
  <si>
    <t>1T10</t>
  </si>
  <si>
    <t>1T11</t>
  </si>
  <si>
    <t>1C182</t>
  </si>
  <si>
    <t>1C183</t>
  </si>
  <si>
    <t>1C184</t>
  </si>
  <si>
    <t>1C186</t>
  </si>
  <si>
    <t>1C187</t>
  </si>
  <si>
    <t>1C188</t>
  </si>
  <si>
    <t>1C189</t>
  </si>
  <si>
    <t>1C190</t>
  </si>
  <si>
    <t>1C191</t>
  </si>
  <si>
    <t>1C192</t>
  </si>
  <si>
    <t>1C193</t>
  </si>
  <si>
    <t>1C443</t>
  </si>
  <si>
    <t>1R7</t>
  </si>
  <si>
    <t>1R8</t>
  </si>
  <si>
    <t>1R23</t>
  </si>
  <si>
    <t>1R25</t>
  </si>
  <si>
    <t>1R141</t>
  </si>
  <si>
    <t>1R142</t>
  </si>
  <si>
    <t>1R143</t>
  </si>
  <si>
    <t>1R144</t>
  </si>
  <si>
    <t>1R145</t>
  </si>
  <si>
    <t>1R146</t>
  </si>
  <si>
    <t>1R147</t>
  </si>
  <si>
    <t>1R148</t>
  </si>
  <si>
    <t>1T3</t>
  </si>
  <si>
    <t>1T4</t>
  </si>
  <si>
    <t>1T5</t>
  </si>
  <si>
    <t>1T6</t>
  </si>
  <si>
    <t>2BD1</t>
  </si>
  <si>
    <t>2BD2</t>
  </si>
  <si>
    <t>2BD22</t>
  </si>
  <si>
    <t>2BD23</t>
  </si>
  <si>
    <t>2BD24</t>
  </si>
  <si>
    <t>2BD27</t>
  </si>
  <si>
    <t>2BD28</t>
  </si>
  <si>
    <t>2CD1</t>
  </si>
  <si>
    <t>2CD2</t>
  </si>
  <si>
    <t>2CD3</t>
  </si>
  <si>
    <t>2CD4</t>
  </si>
  <si>
    <t>2CD5</t>
  </si>
  <si>
    <t>2CD6</t>
  </si>
  <si>
    <t>2CD7</t>
  </si>
  <si>
    <t>2CD8</t>
  </si>
  <si>
    <t>2CD9</t>
  </si>
  <si>
    <t>2CD10</t>
  </si>
  <si>
    <t>2CD11</t>
  </si>
  <si>
    <t>2CD12</t>
  </si>
  <si>
    <t>2CD22</t>
  </si>
  <si>
    <t>2CD24</t>
  </si>
  <si>
    <t>2CD26</t>
  </si>
  <si>
    <t>2CD27</t>
  </si>
  <si>
    <t>2CD28</t>
  </si>
  <si>
    <t>2CD29</t>
  </si>
  <si>
    <t>2CD30</t>
  </si>
  <si>
    <t>2CD31</t>
  </si>
  <si>
    <t>2CD32</t>
  </si>
  <si>
    <t>2CD33</t>
  </si>
  <si>
    <t>2CD38</t>
  </si>
  <si>
    <t>2CD39</t>
  </si>
  <si>
    <t>2CD40</t>
  </si>
  <si>
    <t>2CD41</t>
  </si>
  <si>
    <t>2CD47</t>
  </si>
  <si>
    <t>2CD48</t>
  </si>
  <si>
    <t>2CD80</t>
  </si>
  <si>
    <t>2CD81</t>
  </si>
  <si>
    <t>2CD109</t>
  </si>
  <si>
    <t>2CD110</t>
  </si>
  <si>
    <t>2CD178</t>
  </si>
  <si>
    <t>2CD179</t>
  </si>
  <si>
    <t>2CD191</t>
  </si>
  <si>
    <t>2CD192</t>
  </si>
  <si>
    <t>2CD193</t>
  </si>
  <si>
    <t>2CD194</t>
  </si>
  <si>
    <t>2CD197</t>
  </si>
  <si>
    <t>2CD198</t>
  </si>
  <si>
    <t>2RS11</t>
  </si>
  <si>
    <t>2RS12</t>
  </si>
  <si>
    <t>2ST1</t>
  </si>
  <si>
    <t>2ST2</t>
  </si>
  <si>
    <t>2STG1</t>
  </si>
  <si>
    <t>2STG2</t>
  </si>
  <si>
    <t>2BD31</t>
  </si>
  <si>
    <t>2BD32</t>
  </si>
  <si>
    <t>2BD33</t>
  </si>
  <si>
    <t>2BD34</t>
  </si>
  <si>
    <t>2BD35</t>
  </si>
  <si>
    <t>2BD37</t>
  </si>
  <si>
    <t>2CD51</t>
  </si>
  <si>
    <t>2CD52</t>
  </si>
  <si>
    <t>2CD53</t>
  </si>
  <si>
    <t>2CD54</t>
  </si>
  <si>
    <t>2CD55</t>
  </si>
  <si>
    <t>2CD56</t>
  </si>
  <si>
    <t>2CD57</t>
  </si>
  <si>
    <t>2CD58</t>
  </si>
  <si>
    <t>2CD59</t>
  </si>
  <si>
    <t>2CD60</t>
  </si>
  <si>
    <t>2CD61</t>
  </si>
  <si>
    <t>2CD62</t>
  </si>
  <si>
    <t>2CD63</t>
  </si>
  <si>
    <t>2CD64</t>
  </si>
  <si>
    <t>2CD65</t>
  </si>
  <si>
    <t>2CD66</t>
  </si>
  <si>
    <t>2CD67</t>
  </si>
  <si>
    <t>2CD68</t>
  </si>
  <si>
    <t>2CD70</t>
  </si>
  <si>
    <t>2CD75</t>
  </si>
  <si>
    <t>2CD76</t>
  </si>
  <si>
    <t>2CD77</t>
  </si>
  <si>
    <t>2CD111</t>
  </si>
  <si>
    <t>2CD201</t>
  </si>
  <si>
    <t>2CD202</t>
  </si>
  <si>
    <t>2CD203</t>
  </si>
  <si>
    <t>2CD204</t>
  </si>
  <si>
    <t>2CD205</t>
  </si>
  <si>
    <t>2CD207</t>
  </si>
  <si>
    <t>2ST5</t>
  </si>
  <si>
    <t>2STG5</t>
  </si>
  <si>
    <t>2BD4</t>
  </si>
  <si>
    <t>2BD6</t>
  </si>
  <si>
    <t>2BD7</t>
  </si>
  <si>
    <t>2BD8</t>
  </si>
  <si>
    <t>2BD9</t>
  </si>
  <si>
    <t>2BD11</t>
  </si>
  <si>
    <t>2CD83</t>
  </si>
  <si>
    <t>2CD84</t>
  </si>
  <si>
    <t>2CD112</t>
  </si>
  <si>
    <t>2CD122</t>
  </si>
  <si>
    <t>2CD123</t>
  </si>
  <si>
    <t>2CD124</t>
  </si>
  <si>
    <t>2CD127</t>
  </si>
  <si>
    <t>2CD128</t>
  </si>
  <si>
    <t>2CD129</t>
  </si>
  <si>
    <t>2CD130</t>
  </si>
  <si>
    <t>2CD131</t>
  </si>
  <si>
    <t>2CD133</t>
  </si>
  <si>
    <t>2CD135</t>
  </si>
  <si>
    <t>2CD136</t>
  </si>
  <si>
    <t>2CD137</t>
  </si>
  <si>
    <t>2CD138</t>
  </si>
  <si>
    <t>2CD144</t>
  </si>
  <si>
    <t>2CD145</t>
  </si>
  <si>
    <t>2CD146</t>
  </si>
  <si>
    <t>2CD147</t>
  </si>
  <si>
    <t>2CD149</t>
  </si>
  <si>
    <t>2CD180</t>
  </si>
  <si>
    <t>2CD211</t>
  </si>
  <si>
    <t>2CD212</t>
  </si>
  <si>
    <t>2CD325</t>
  </si>
  <si>
    <t>2CD326</t>
  </si>
  <si>
    <t>2ST6</t>
  </si>
  <si>
    <t>2ST11</t>
  </si>
  <si>
    <t>2STG6</t>
  </si>
  <si>
    <t>2STG11</t>
  </si>
  <si>
    <t>S2_DGND1</t>
  </si>
  <si>
    <t>S2_DGND2</t>
  </si>
  <si>
    <t>S2_DGND3</t>
  </si>
  <si>
    <t>S2_DGND4</t>
  </si>
  <si>
    <t>2C18</t>
  </si>
  <si>
    <t>2C19</t>
  </si>
  <si>
    <t>2C292</t>
  </si>
  <si>
    <t>2CS1</t>
  </si>
  <si>
    <t>2CS2</t>
  </si>
  <si>
    <t>2CS3</t>
  </si>
  <si>
    <t>2CS4</t>
  </si>
  <si>
    <t>2CS5</t>
  </si>
  <si>
    <t>2LX1</t>
  </si>
  <si>
    <t>2R548</t>
  </si>
  <si>
    <t>2RB7</t>
  </si>
  <si>
    <t>2RB8</t>
  </si>
  <si>
    <t>2RS6</t>
  </si>
  <si>
    <t>2RS7</t>
  </si>
  <si>
    <t>2RS9</t>
  </si>
  <si>
    <t>2SWR1</t>
  </si>
  <si>
    <t>S2_DPS_AVDD09</t>
  </si>
  <si>
    <t>S2_DPS_AVDD33</t>
  </si>
  <si>
    <t>S2_DPS_DVDD09</t>
  </si>
  <si>
    <t>S2_DPS_V33</t>
  </si>
  <si>
    <t>S2_DPS_VDDIO_DVDD33</t>
  </si>
  <si>
    <t>SG2_SWR1_FB</t>
  </si>
  <si>
    <t>2BDG1</t>
  </si>
  <si>
    <t>2BDG2</t>
  </si>
  <si>
    <t>2BDG22</t>
  </si>
  <si>
    <t>2BDG23</t>
  </si>
  <si>
    <t>2BDG24</t>
  </si>
  <si>
    <t>2BDG27</t>
  </si>
  <si>
    <t>2BDG28</t>
  </si>
  <si>
    <t>2CG1</t>
  </si>
  <si>
    <t>2CG2</t>
  </si>
  <si>
    <t>2CG3</t>
  </si>
  <si>
    <t>2CG4</t>
  </si>
  <si>
    <t>2CG5</t>
  </si>
  <si>
    <t>2CG6</t>
  </si>
  <si>
    <t>2CG7</t>
  </si>
  <si>
    <t>2CG8</t>
  </si>
  <si>
    <t>2CG9</t>
  </si>
  <si>
    <t>2CG10</t>
  </si>
  <si>
    <t>2CG11</t>
  </si>
  <si>
    <t>2CG12</t>
  </si>
  <si>
    <t>2CG22</t>
  </si>
  <si>
    <t>2CG24</t>
  </si>
  <si>
    <t>2CG26</t>
  </si>
  <si>
    <t>2CG27</t>
  </si>
  <si>
    <t>2CG28</t>
  </si>
  <si>
    <t>2CG29</t>
  </si>
  <si>
    <t>2CG30</t>
  </si>
  <si>
    <t>2CG31</t>
  </si>
  <si>
    <t>2CG32</t>
  </si>
  <si>
    <t>2CG33</t>
  </si>
  <si>
    <t>2CG38</t>
  </si>
  <si>
    <t>2CG39</t>
  </si>
  <si>
    <t>2CG40</t>
  </si>
  <si>
    <t>2CG41</t>
  </si>
  <si>
    <t>2CG47</t>
  </si>
  <si>
    <t>2CG48</t>
  </si>
  <si>
    <t>2CG80</t>
  </si>
  <si>
    <t>2CG81</t>
  </si>
  <si>
    <t>2CG109</t>
  </si>
  <si>
    <t>2CG110</t>
  </si>
  <si>
    <t>2CG178</t>
  </si>
  <si>
    <t>2CG179</t>
  </si>
  <si>
    <t>2CG191</t>
  </si>
  <si>
    <t>2CG192</t>
  </si>
  <si>
    <t>2CG193</t>
  </si>
  <si>
    <t>2CG194</t>
  </si>
  <si>
    <t>2CG197</t>
  </si>
  <si>
    <t>2CG198</t>
  </si>
  <si>
    <t>2BDG31</t>
  </si>
  <si>
    <t>2BDG32</t>
  </si>
  <si>
    <t>2BDG33</t>
  </si>
  <si>
    <t>2BDG34</t>
  </si>
  <si>
    <t>2BDG35</t>
  </si>
  <si>
    <t>2BDG37</t>
  </si>
  <si>
    <t>2CG51</t>
  </si>
  <si>
    <t>2CG52</t>
  </si>
  <si>
    <t>2CG53</t>
  </si>
  <si>
    <t>2CG54</t>
  </si>
  <si>
    <t>2CG55</t>
  </si>
  <si>
    <t>2CG56</t>
  </si>
  <si>
    <t>2CG57</t>
  </si>
  <si>
    <t>2CG58</t>
  </si>
  <si>
    <t>2CG59</t>
  </si>
  <si>
    <t>2CG60</t>
  </si>
  <si>
    <t>2CG61</t>
  </si>
  <si>
    <t>2CG62</t>
  </si>
  <si>
    <t>2CG63</t>
  </si>
  <si>
    <t>2CG64</t>
  </si>
  <si>
    <t>2CG65</t>
  </si>
  <si>
    <t>2CG66</t>
  </si>
  <si>
    <t>2CG67</t>
  </si>
  <si>
    <t>2CG68</t>
  </si>
  <si>
    <t>2CG70</t>
  </si>
  <si>
    <t>2CG75</t>
  </si>
  <si>
    <t>2CG76</t>
  </si>
  <si>
    <t>2CG77</t>
  </si>
  <si>
    <t>2CG111</t>
  </si>
  <si>
    <t>2CG201</t>
  </si>
  <si>
    <t>2CG202</t>
  </si>
  <si>
    <t>2CG203</t>
  </si>
  <si>
    <t>2CG204</t>
  </si>
  <si>
    <t>2CG205</t>
  </si>
  <si>
    <t>2CG207</t>
  </si>
  <si>
    <t>2BDG4</t>
  </si>
  <si>
    <t>2BDG6</t>
  </si>
  <si>
    <t>2BDG7</t>
  </si>
  <si>
    <t>2BDG8</t>
  </si>
  <si>
    <t>2BDG9</t>
  </si>
  <si>
    <t>2BDG11</t>
  </si>
  <si>
    <t>2CG83</t>
  </si>
  <si>
    <t>2CG84</t>
  </si>
  <si>
    <t>2CG112</t>
  </si>
  <si>
    <t>2CG122</t>
  </si>
  <si>
    <t>2CG123</t>
  </si>
  <si>
    <t>2CG124</t>
  </si>
  <si>
    <t>2CG127</t>
  </si>
  <si>
    <t>2CG128</t>
  </si>
  <si>
    <t>2CG129</t>
  </si>
  <si>
    <t>2CG130</t>
  </si>
  <si>
    <t>2CG131</t>
  </si>
  <si>
    <t>2CG133</t>
  </si>
  <si>
    <t>2CG135</t>
  </si>
  <si>
    <t>2CG136</t>
  </si>
  <si>
    <t>2CG137</t>
  </si>
  <si>
    <t>2CG138</t>
  </si>
  <si>
    <t>2CG144</t>
  </si>
  <si>
    <t>2CG145</t>
  </si>
  <si>
    <t>2CG146</t>
  </si>
  <si>
    <t>2CG147</t>
  </si>
  <si>
    <t>2CG149</t>
  </si>
  <si>
    <t>2CG180</t>
  </si>
  <si>
    <t>2CG211</t>
  </si>
  <si>
    <t>2CG212</t>
  </si>
  <si>
    <t>2CG325</t>
  </si>
  <si>
    <t>2CG326</t>
  </si>
  <si>
    <t>SG2_DGND1</t>
  </si>
  <si>
    <t>SG2_DGND2</t>
  </si>
  <si>
    <t>SG2_DGND3</t>
  </si>
  <si>
    <t>SG2_DGND4</t>
  </si>
  <si>
    <t>2C197</t>
  </si>
  <si>
    <t>2C198</t>
  </si>
  <si>
    <t>2C199</t>
  </si>
  <si>
    <t>2C200</t>
  </si>
  <si>
    <t>2C201</t>
  </si>
  <si>
    <t>2C202</t>
  </si>
  <si>
    <t>2C203</t>
  </si>
  <si>
    <t>2C204</t>
  </si>
  <si>
    <t>2C205</t>
  </si>
  <si>
    <t>2C206</t>
  </si>
  <si>
    <t>2C207</t>
  </si>
  <si>
    <t>2C208</t>
  </si>
  <si>
    <t>2K64</t>
  </si>
  <si>
    <t>2K68</t>
  </si>
  <si>
    <t>2K72</t>
  </si>
  <si>
    <t>2K76</t>
  </si>
  <si>
    <t>2R3</t>
  </si>
  <si>
    <t>2R4</t>
  </si>
  <si>
    <t>2R19</t>
  </si>
  <si>
    <t>2R22</t>
  </si>
  <si>
    <t>2R155</t>
  </si>
  <si>
    <t>2R156</t>
  </si>
  <si>
    <t>2R161</t>
  </si>
  <si>
    <t>2R162</t>
  </si>
  <si>
    <t>2R167</t>
  </si>
  <si>
    <t>2R168</t>
  </si>
  <si>
    <t>2R173</t>
  </si>
  <si>
    <t>2R174</t>
  </si>
  <si>
    <t>2T8</t>
  </si>
  <si>
    <t>2T9</t>
  </si>
  <si>
    <t>2T10</t>
  </si>
  <si>
    <t>2T11</t>
  </si>
  <si>
    <t>2C182</t>
  </si>
  <si>
    <t>2C183</t>
  </si>
  <si>
    <t>2C184</t>
  </si>
  <si>
    <t>2C186</t>
  </si>
  <si>
    <t>2C187</t>
  </si>
  <si>
    <t>2C188</t>
  </si>
  <si>
    <t>2C189</t>
  </si>
  <si>
    <t>2C190</t>
  </si>
  <si>
    <t>2C191</t>
  </si>
  <si>
    <t>2C192</t>
  </si>
  <si>
    <t>2C193</t>
  </si>
  <si>
    <t>2C443</t>
  </si>
  <si>
    <t>2R7</t>
  </si>
  <si>
    <t>2R8</t>
  </si>
  <si>
    <t>2R23</t>
  </si>
  <si>
    <t>2R25</t>
  </si>
  <si>
    <t>2R141</t>
  </si>
  <si>
    <t>2R142</t>
  </si>
  <si>
    <t>2R143</t>
  </si>
  <si>
    <t>2R144</t>
  </si>
  <si>
    <t>2R145</t>
  </si>
  <si>
    <t>2R146</t>
  </si>
  <si>
    <t>2R147</t>
  </si>
  <si>
    <t>2R148</t>
  </si>
  <si>
    <t>2T3</t>
  </si>
  <si>
    <t>2T4</t>
  </si>
  <si>
    <t>2T5</t>
  </si>
  <si>
    <t>2T6</t>
  </si>
  <si>
    <t>3BD1</t>
  </si>
  <si>
    <t>3BD2</t>
  </si>
  <si>
    <t>3BD22</t>
  </si>
  <si>
    <t>3BD23</t>
  </si>
  <si>
    <t>3BD24</t>
  </si>
  <si>
    <t>3BD27</t>
  </si>
  <si>
    <t>3BD28</t>
  </si>
  <si>
    <t>3CD1</t>
  </si>
  <si>
    <t>3CD2</t>
  </si>
  <si>
    <t>3CD3</t>
  </si>
  <si>
    <t>3CD4</t>
  </si>
  <si>
    <t>3CD5</t>
  </si>
  <si>
    <t>3CD6</t>
  </si>
  <si>
    <t>3CD7</t>
  </si>
  <si>
    <t>3CD8</t>
  </si>
  <si>
    <t>3CD9</t>
  </si>
  <si>
    <t>3CD10</t>
  </si>
  <si>
    <t>3CD11</t>
  </si>
  <si>
    <t>3CD12</t>
  </si>
  <si>
    <t>3CD22</t>
  </si>
  <si>
    <t>3CD24</t>
  </si>
  <si>
    <t>3CD26</t>
  </si>
  <si>
    <t>3CD27</t>
  </si>
  <si>
    <t>3CD28</t>
  </si>
  <si>
    <t>3CD29</t>
  </si>
  <si>
    <t>3CD30</t>
  </si>
  <si>
    <t>3CD31</t>
  </si>
  <si>
    <t>3CD32</t>
  </si>
  <si>
    <t>3CD33</t>
  </si>
  <si>
    <t>3CD38</t>
  </si>
  <si>
    <t>3CD39</t>
  </si>
  <si>
    <t>3CD40</t>
  </si>
  <si>
    <t>3CD41</t>
  </si>
  <si>
    <t>3CD47</t>
  </si>
  <si>
    <t>3CD48</t>
  </si>
  <si>
    <t>3CD80</t>
  </si>
  <si>
    <t>3CD81</t>
  </si>
  <si>
    <t>3CD109</t>
  </si>
  <si>
    <t>3CD110</t>
  </si>
  <si>
    <t>3CD178</t>
  </si>
  <si>
    <t>3CD179</t>
  </si>
  <si>
    <t>3CD191</t>
  </si>
  <si>
    <t>3CD192</t>
  </si>
  <si>
    <t>3CD193</t>
  </si>
  <si>
    <t>3CD194</t>
  </si>
  <si>
    <t>3CD197</t>
  </si>
  <si>
    <t>3CD198</t>
  </si>
  <si>
    <t>3RS11</t>
  </si>
  <si>
    <t>3RS12</t>
  </si>
  <si>
    <t>3ST1</t>
  </si>
  <si>
    <t>3ST2</t>
  </si>
  <si>
    <t>3STG1</t>
  </si>
  <si>
    <t>3STG2</t>
  </si>
  <si>
    <t>3BD31</t>
  </si>
  <si>
    <t>3BD32</t>
  </si>
  <si>
    <t>3BD33</t>
  </si>
  <si>
    <t>3BD34</t>
  </si>
  <si>
    <t>3BD35</t>
  </si>
  <si>
    <t>3BD37</t>
  </si>
  <si>
    <t>3CD51</t>
  </si>
  <si>
    <t>3CD52</t>
  </si>
  <si>
    <t>3CD53</t>
  </si>
  <si>
    <t>3CD54</t>
  </si>
  <si>
    <t>3CD55</t>
  </si>
  <si>
    <t>3CD56</t>
  </si>
  <si>
    <t>3CD57</t>
  </si>
  <si>
    <t>3CD58</t>
  </si>
  <si>
    <t>3CD59</t>
  </si>
  <si>
    <t>3CD60</t>
  </si>
  <si>
    <t>3CD61</t>
  </si>
  <si>
    <t>3CD62</t>
  </si>
  <si>
    <t>3CD63</t>
  </si>
  <si>
    <t>3CD64</t>
  </si>
  <si>
    <t>3CD65</t>
  </si>
  <si>
    <t>3CD66</t>
  </si>
  <si>
    <t>3CD67</t>
  </si>
  <si>
    <t>3CD68</t>
  </si>
  <si>
    <t>3CD70</t>
  </si>
  <si>
    <t>3CD75</t>
  </si>
  <si>
    <t>3CD76</t>
  </si>
  <si>
    <t>3CD77</t>
  </si>
  <si>
    <t>3CD111</t>
  </si>
  <si>
    <t>3CD201</t>
  </si>
  <si>
    <t>3CD202</t>
  </si>
  <si>
    <t>3CD203</t>
  </si>
  <si>
    <t>3CD204</t>
  </si>
  <si>
    <t>3CD205</t>
  </si>
  <si>
    <t>3CD207</t>
  </si>
  <si>
    <t>3ST5</t>
  </si>
  <si>
    <t>3STG5</t>
  </si>
  <si>
    <t>3BD4</t>
  </si>
  <si>
    <t>3BD6</t>
  </si>
  <si>
    <t>3BD7</t>
  </si>
  <si>
    <t>3BD8</t>
  </si>
  <si>
    <t>3BD9</t>
  </si>
  <si>
    <t>3BD11</t>
  </si>
  <si>
    <t>3CD83</t>
  </si>
  <si>
    <t>3CD84</t>
  </si>
  <si>
    <t>3CD112</t>
  </si>
  <si>
    <t>3CD122</t>
  </si>
  <si>
    <t>3CD123</t>
  </si>
  <si>
    <t>3CD124</t>
  </si>
  <si>
    <t>3CD127</t>
  </si>
  <si>
    <t>3CD128</t>
  </si>
  <si>
    <t>3CD129</t>
  </si>
  <si>
    <t>3CD130</t>
  </si>
  <si>
    <t>3CD131</t>
  </si>
  <si>
    <t>3CD133</t>
  </si>
  <si>
    <t>3CD135</t>
  </si>
  <si>
    <t>3CD136</t>
  </si>
  <si>
    <t>3CD137</t>
  </si>
  <si>
    <t>3CD138</t>
  </si>
  <si>
    <t>3CD144</t>
  </si>
  <si>
    <t>3CD145</t>
  </si>
  <si>
    <t>3CD146</t>
  </si>
  <si>
    <t>3CD147</t>
  </si>
  <si>
    <t>3CD149</t>
  </si>
  <si>
    <t>3CD180</t>
  </si>
  <si>
    <t>3CD211</t>
  </si>
  <si>
    <t>3CD212</t>
  </si>
  <si>
    <t>3CD325</t>
  </si>
  <si>
    <t>3CD326</t>
  </si>
  <si>
    <t>3ST6</t>
  </si>
  <si>
    <t>3ST11</t>
  </si>
  <si>
    <t>3STG6</t>
  </si>
  <si>
    <t>3STG11</t>
  </si>
  <si>
    <t>S3_DGND1</t>
  </si>
  <si>
    <t>S3_DGND2</t>
  </si>
  <si>
    <t>S3_DGND3</t>
  </si>
  <si>
    <t>S3_DGND4</t>
  </si>
  <si>
    <t>3C18</t>
  </si>
  <si>
    <t>3C19</t>
  </si>
  <si>
    <t>3C292</t>
  </si>
  <si>
    <t>3CS1</t>
  </si>
  <si>
    <t>3CS2</t>
  </si>
  <si>
    <t>3CS3</t>
  </si>
  <si>
    <t>3CS4</t>
  </si>
  <si>
    <t>3CS5</t>
  </si>
  <si>
    <t>3LX1</t>
  </si>
  <si>
    <t>3R548</t>
  </si>
  <si>
    <t>3RB7</t>
  </si>
  <si>
    <t>3RB8</t>
  </si>
  <si>
    <t>3RS6</t>
  </si>
  <si>
    <t>3RS7</t>
  </si>
  <si>
    <t>3RS9</t>
  </si>
  <si>
    <t>3SWR1</t>
  </si>
  <si>
    <t>S3_DPS_AVDD09</t>
  </si>
  <si>
    <t>S3_DPS_AVDD33</t>
  </si>
  <si>
    <t>S3_DPS_DVDD09</t>
  </si>
  <si>
    <t>S3_DPS_V33</t>
  </si>
  <si>
    <t>S3_DPS_VDDIO_DVDD33</t>
  </si>
  <si>
    <t>SG3_SWR1_FB</t>
  </si>
  <si>
    <t>3BDG1</t>
  </si>
  <si>
    <t>3BDG2</t>
  </si>
  <si>
    <t>3BDG22</t>
  </si>
  <si>
    <t>3BDG23</t>
  </si>
  <si>
    <t>3BDG24</t>
  </si>
  <si>
    <t>3BDG27</t>
  </si>
  <si>
    <t>3BDG28</t>
  </si>
  <si>
    <t>3CG1</t>
  </si>
  <si>
    <t>3CG2</t>
  </si>
  <si>
    <t>3CG3</t>
  </si>
  <si>
    <t>3CG4</t>
  </si>
  <si>
    <t>3CG5</t>
  </si>
  <si>
    <t>3CG6</t>
  </si>
  <si>
    <t>3CG7</t>
  </si>
  <si>
    <t>3CG8</t>
  </si>
  <si>
    <t>3CG9</t>
  </si>
  <si>
    <t>3CG10</t>
  </si>
  <si>
    <t>3CG11</t>
  </si>
  <si>
    <t>3CG12</t>
  </si>
  <si>
    <t>3CG22</t>
  </si>
  <si>
    <t>3CG24</t>
  </si>
  <si>
    <t>3CG26</t>
  </si>
  <si>
    <t>3CG27</t>
  </si>
  <si>
    <t>3CG28</t>
  </si>
  <si>
    <t>3CG29</t>
  </si>
  <si>
    <t>3CG30</t>
  </si>
  <si>
    <t>3CG31</t>
  </si>
  <si>
    <t>3CG32</t>
  </si>
  <si>
    <t>3CG33</t>
  </si>
  <si>
    <t>3CG38</t>
  </si>
  <si>
    <t>3CG39</t>
  </si>
  <si>
    <t>3CG40</t>
  </si>
  <si>
    <t>3CG41</t>
  </si>
  <si>
    <t>3CG47</t>
  </si>
  <si>
    <t>3CG48</t>
  </si>
  <si>
    <t>3CG80</t>
  </si>
  <si>
    <t>3CG81</t>
  </si>
  <si>
    <t>3CG109</t>
  </si>
  <si>
    <t>3CG110</t>
  </si>
  <si>
    <t>3CG178</t>
  </si>
  <si>
    <t>3CG179</t>
  </si>
  <si>
    <t>3CG191</t>
  </si>
  <si>
    <t>3CG192</t>
  </si>
  <si>
    <t>3CG193</t>
  </si>
  <si>
    <t>3CG194</t>
  </si>
  <si>
    <t>3CG197</t>
  </si>
  <si>
    <t>3CG198</t>
  </si>
  <si>
    <t>3BDG31</t>
  </si>
  <si>
    <t>3BDG32</t>
  </si>
  <si>
    <t>3BDG33</t>
  </si>
  <si>
    <t>3BDG34</t>
  </si>
  <si>
    <t>3BDG35</t>
  </si>
  <si>
    <t>3BDG37</t>
  </si>
  <si>
    <t>3CG51</t>
  </si>
  <si>
    <t>3CG52</t>
  </si>
  <si>
    <t>3CG53</t>
  </si>
  <si>
    <t>3CG54</t>
  </si>
  <si>
    <t>3CG55</t>
  </si>
  <si>
    <t>3CG56</t>
  </si>
  <si>
    <t>3CG57</t>
  </si>
  <si>
    <t>3CG58</t>
  </si>
  <si>
    <t>3CG59</t>
  </si>
  <si>
    <t>3CG60</t>
  </si>
  <si>
    <t>3CG61</t>
  </si>
  <si>
    <t>3CG62</t>
  </si>
  <si>
    <t>3CG63</t>
  </si>
  <si>
    <t>3CG64</t>
  </si>
  <si>
    <t>3CG65</t>
  </si>
  <si>
    <t>3CG66</t>
  </si>
  <si>
    <t>3CG67</t>
  </si>
  <si>
    <t>3CG68</t>
  </si>
  <si>
    <t>3CG70</t>
  </si>
  <si>
    <t>3CG75</t>
  </si>
  <si>
    <t>3CG76</t>
  </si>
  <si>
    <t>3CG77</t>
  </si>
  <si>
    <t>3CG111</t>
  </si>
  <si>
    <t>3CG201</t>
  </si>
  <si>
    <t>3CG202</t>
  </si>
  <si>
    <t>3CG203</t>
  </si>
  <si>
    <t>3CG204</t>
  </si>
  <si>
    <t>3CG205</t>
  </si>
  <si>
    <t>3CG207</t>
  </si>
  <si>
    <t>3BDG4</t>
  </si>
  <si>
    <t>3BDG6</t>
  </si>
  <si>
    <t>3BDG7</t>
  </si>
  <si>
    <t>3BDG8</t>
  </si>
  <si>
    <t>3BDG9</t>
  </si>
  <si>
    <t>3BDG11</t>
  </si>
  <si>
    <t>3CG83</t>
  </si>
  <si>
    <t>3CG84</t>
  </si>
  <si>
    <t>3CG112</t>
  </si>
  <si>
    <t>3CG122</t>
  </si>
  <si>
    <t>3CG123</t>
  </si>
  <si>
    <t>3CG124</t>
  </si>
  <si>
    <t>3CG127</t>
  </si>
  <si>
    <t>3CG128</t>
  </si>
  <si>
    <t>3CG129</t>
  </si>
  <si>
    <t>3CG130</t>
  </si>
  <si>
    <t>3CG131</t>
  </si>
  <si>
    <t>3CG133</t>
  </si>
  <si>
    <t>3CG135</t>
  </si>
  <si>
    <t>3CG136</t>
  </si>
  <si>
    <t>3CG137</t>
  </si>
  <si>
    <t>3CG138</t>
  </si>
  <si>
    <t>3CG144</t>
  </si>
  <si>
    <t>3CG145</t>
  </si>
  <si>
    <t>3CG146</t>
  </si>
  <si>
    <t>3CG147</t>
  </si>
  <si>
    <t>3CG149</t>
  </si>
  <si>
    <t>3CG180</t>
  </si>
  <si>
    <t>3CG211</t>
  </si>
  <si>
    <t>3CG212</t>
  </si>
  <si>
    <t>3CG325</t>
  </si>
  <si>
    <t>3CG326</t>
  </si>
  <si>
    <t>SG3_DGND1</t>
  </si>
  <si>
    <t>SG3_DGND2</t>
  </si>
  <si>
    <t>SG3_DGND3</t>
  </si>
  <si>
    <t>SG3_DGND4</t>
  </si>
  <si>
    <t>3C197</t>
  </si>
  <si>
    <t>3C198</t>
  </si>
  <si>
    <t>3C199</t>
  </si>
  <si>
    <t>3C200</t>
  </si>
  <si>
    <t>3C201</t>
  </si>
  <si>
    <t>3C202</t>
  </si>
  <si>
    <t>3C203</t>
  </si>
  <si>
    <t>3C204</t>
  </si>
  <si>
    <t>3C205</t>
  </si>
  <si>
    <t>3C206</t>
  </si>
  <si>
    <t>3C207</t>
  </si>
  <si>
    <t>3C208</t>
  </si>
  <si>
    <t>3K64</t>
  </si>
  <si>
    <t>3K68</t>
  </si>
  <si>
    <t>3K72</t>
  </si>
  <si>
    <t>3K76</t>
  </si>
  <si>
    <t>3R3</t>
  </si>
  <si>
    <t>3R4</t>
  </si>
  <si>
    <t>3R19</t>
  </si>
  <si>
    <t>3R22</t>
  </si>
  <si>
    <t>3R155</t>
  </si>
  <si>
    <t>3R156</t>
  </si>
  <si>
    <t>3R161</t>
  </si>
  <si>
    <t>3R162</t>
  </si>
  <si>
    <t>3R167</t>
  </si>
  <si>
    <t>3R168</t>
  </si>
  <si>
    <t>3R173</t>
  </si>
  <si>
    <t>3R174</t>
  </si>
  <si>
    <t>3T8</t>
  </si>
  <si>
    <t>3T9</t>
  </si>
  <si>
    <t>3T10</t>
  </si>
  <si>
    <t>3T11</t>
  </si>
  <si>
    <t>3C182</t>
  </si>
  <si>
    <t>3C183</t>
  </si>
  <si>
    <t>3C184</t>
  </si>
  <si>
    <t>3C186</t>
  </si>
  <si>
    <t>3C187</t>
  </si>
  <si>
    <t>3C188</t>
  </si>
  <si>
    <t>3C189</t>
  </si>
  <si>
    <t>3C190</t>
  </si>
  <si>
    <t>3C191</t>
  </si>
  <si>
    <t>3C192</t>
  </si>
  <si>
    <t>3C193</t>
  </si>
  <si>
    <t>3C443</t>
  </si>
  <si>
    <t>3R7</t>
  </si>
  <si>
    <t>3R8</t>
  </si>
  <si>
    <t>3R23</t>
  </si>
  <si>
    <t>3R25</t>
  </si>
  <si>
    <t>3R141</t>
  </si>
  <si>
    <t>3R142</t>
  </si>
  <si>
    <t>3R143</t>
  </si>
  <si>
    <t>3R144</t>
  </si>
  <si>
    <t>3R145</t>
  </si>
  <si>
    <t>3R146</t>
  </si>
  <si>
    <t>3R147</t>
  </si>
  <si>
    <t>3R148</t>
  </si>
  <si>
    <t>3T3</t>
  </si>
  <si>
    <t>3T4</t>
  </si>
  <si>
    <t>3T5</t>
  </si>
  <si>
    <t>3T6</t>
  </si>
  <si>
    <t>CC10</t>
  </si>
  <si>
    <t>RC0</t>
  </si>
  <si>
    <t>RC1</t>
  </si>
  <si>
    <t>RC2</t>
  </si>
  <si>
    <t>RC3</t>
  </si>
  <si>
    <t>RC4</t>
  </si>
  <si>
    <t>RC5</t>
  </si>
  <si>
    <t>RC6</t>
  </si>
  <si>
    <t>RC7</t>
  </si>
  <si>
    <t>RC8</t>
  </si>
  <si>
    <t>RC11</t>
  </si>
  <si>
    <t>RC12</t>
  </si>
  <si>
    <t>RC13</t>
  </si>
  <si>
    <t>RC14</t>
  </si>
  <si>
    <t>RC15</t>
  </si>
  <si>
    <t>RC16</t>
  </si>
  <si>
    <t>RC17</t>
  </si>
  <si>
    <t>RC18</t>
  </si>
  <si>
    <t>SC_JTAG1</t>
  </si>
  <si>
    <t>SC_SPIC_PH1</t>
  </si>
  <si>
    <t>SC_SPIC_PH2</t>
  </si>
  <si>
    <t>SPIC1</t>
  </si>
  <si>
    <t>ATX1</t>
  </si>
  <si>
    <t>ATX_PWCT</t>
  </si>
  <si>
    <t>BDB23</t>
  </si>
  <si>
    <t>BDB24</t>
  </si>
  <si>
    <t>BDB25</t>
  </si>
  <si>
    <t>BDB26</t>
  </si>
  <si>
    <t>BDB27</t>
  </si>
  <si>
    <t>BDB28</t>
  </si>
  <si>
    <t>BDB29</t>
  </si>
  <si>
    <t>BDB30</t>
  </si>
  <si>
    <t>BDB31</t>
  </si>
  <si>
    <t>CA1</t>
  </si>
  <si>
    <t>CA2</t>
  </si>
  <si>
    <t>CA3</t>
  </si>
  <si>
    <t>CA4</t>
  </si>
  <si>
    <t>CA5</t>
  </si>
  <si>
    <t>CA6</t>
  </si>
  <si>
    <t>CA11</t>
  </si>
  <si>
    <t>CB243</t>
  </si>
  <si>
    <t>CB244</t>
  </si>
  <si>
    <t>CB246</t>
  </si>
  <si>
    <t>CB247</t>
  </si>
  <si>
    <t>CB249</t>
  </si>
  <si>
    <t>CB250</t>
  </si>
  <si>
    <t>CB253</t>
  </si>
  <si>
    <t>CB254</t>
  </si>
  <si>
    <t>CB256</t>
  </si>
  <si>
    <t>CB257</t>
  </si>
  <si>
    <t>CB259</t>
  </si>
  <si>
    <t>CB260</t>
  </si>
  <si>
    <t>FUSEB2</t>
  </si>
  <si>
    <t>FUSEB3</t>
  </si>
  <si>
    <t>FUSEB4</t>
  </si>
  <si>
    <t>LDOB2</t>
  </si>
  <si>
    <t>R435</t>
  </si>
  <si>
    <t>BDB1</t>
  </si>
  <si>
    <t>BDB2</t>
  </si>
  <si>
    <t>CB1</t>
  </si>
  <si>
    <t>CB2</t>
  </si>
  <si>
    <t>CB3</t>
  </si>
  <si>
    <t>CB4</t>
  </si>
  <si>
    <t>CB5</t>
  </si>
  <si>
    <t>CB8</t>
  </si>
  <si>
    <t>CB9</t>
  </si>
  <si>
    <t>CB10</t>
  </si>
  <si>
    <t>CB11</t>
  </si>
  <si>
    <t>LDB1</t>
  </si>
  <si>
    <t>LDB2</t>
  </si>
  <si>
    <t>LDB3</t>
  </si>
  <si>
    <t>LDB4</t>
  </si>
  <si>
    <t>RB1</t>
  </si>
  <si>
    <t>RB2</t>
  </si>
  <si>
    <t>RB5</t>
  </si>
  <si>
    <t>RB6</t>
  </si>
  <si>
    <t>TP_VN15</t>
  </si>
  <si>
    <t>TP_VP5</t>
  </si>
  <si>
    <t>TP_VP12</t>
  </si>
  <si>
    <t>TP_VP15</t>
  </si>
  <si>
    <t>DUT Port [ 1 : 4 ] to Golden</t>
    <phoneticPr fontId="1" type="noConversion"/>
  </si>
  <si>
    <t>DUT Port [ 1 : 4 ] to MQS Plus Golden to MQS</t>
    <phoneticPr fontId="1" type="noConversion"/>
  </si>
  <si>
    <t>DUT Port [ 1 : 4 ] to MQS</t>
    <phoneticPr fontId="1" type="noConversion"/>
  </si>
  <si>
    <t>Golden Port [ 1 : 4 ] to MQS</t>
    <phoneticPr fontId="1" type="noConversion"/>
  </si>
  <si>
    <t>USXG Port 10
DUT    RX 
to 
Golden TX</t>
    <phoneticPr fontId="1" type="noConversion"/>
  </si>
  <si>
    <t>USXG Port 10
DUT    TX 
to 
Golden RX</t>
    <phoneticPr fontId="1" type="noConversion"/>
  </si>
  <si>
    <t>USXG Port 10 DUT RX to Golden TX</t>
    <phoneticPr fontId="1" type="noConversion"/>
  </si>
  <si>
    <t>USXG Port 10 DUT TX to Golden RX</t>
    <phoneticPr fontId="1" type="noConversion"/>
  </si>
  <si>
    <t>USXG Port 9 DUT RX to Golden TX</t>
    <phoneticPr fontId="1" type="noConversion"/>
  </si>
  <si>
    <t>USXG Port 9
DUT    RX 
to 
Golden TX</t>
    <phoneticPr fontId="1" type="noConversion"/>
  </si>
  <si>
    <t>USXG Port 9
DUT    TX 
to 
Golden RX</t>
    <phoneticPr fontId="1" type="noConversion"/>
  </si>
  <si>
    <t>USXG Port 9 DUT TX to Golden RX</t>
    <phoneticPr fontId="1" type="noConversion"/>
  </si>
  <si>
    <t>USXG Port 11 DUT RX to Golden TX</t>
    <phoneticPr fontId="1" type="noConversion"/>
  </si>
  <si>
    <t>USXG Port 11
DUT    RX 
to 
Golden TX</t>
    <phoneticPr fontId="1" type="noConversion"/>
  </si>
  <si>
    <t>USXG Port 11
DUT    TX 
to 
Golden RX</t>
    <phoneticPr fontId="1" type="noConversion"/>
  </si>
  <si>
    <t>USXG Port 11 DUT TX to Golden RX</t>
    <phoneticPr fontId="1" type="noConversion"/>
  </si>
  <si>
    <t>DUT    -&gt; Channel</t>
    <phoneticPr fontId="1" type="noConversion"/>
  </si>
  <si>
    <t>DUT     -&gt; XTAL</t>
    <phoneticPr fontId="1" type="noConversion"/>
  </si>
  <si>
    <t>Debug SPI</t>
    <phoneticPr fontId="1" type="noConversion"/>
  </si>
  <si>
    <t>DUT Port [ 5 : 6 ] to Golden</t>
  </si>
  <si>
    <t>DUT Port [ 5 : 6 ] to TE CONN Plus Golden to TE CONN</t>
  </si>
  <si>
    <t>DUT Port [ 5 : 6 ] to TE CONN</t>
  </si>
  <si>
    <t>TE CONN Plus Golden to TE CONN
Port P5</t>
  </si>
  <si>
    <t>DUT to TE CONN
Port P5</t>
  </si>
  <si>
    <t>Golden to TE CONN
Port P5</t>
  </si>
  <si>
    <t>DUT to Golden
Port P6</t>
  </si>
  <si>
    <t>TE CONN Plus Golden to TE CONN
Port P6</t>
  </si>
  <si>
    <t>DUT to TE CONN
Port P6</t>
  </si>
  <si>
    <t>Golden to TE CONN
Port P6</t>
  </si>
  <si>
    <t>DUT0 P0 
To 
Golden</t>
    <phoneticPr fontId="1" type="noConversion"/>
  </si>
  <si>
    <t>DUT1 P0 
To 
Golden</t>
    <phoneticPr fontId="1" type="noConversion"/>
  </si>
  <si>
    <t>DUT2 P0 
To 
Golden</t>
    <phoneticPr fontId="1" type="noConversion"/>
  </si>
  <si>
    <t>DUT3 P0 
To 
Golden</t>
    <phoneticPr fontId="1" type="noConversion"/>
  </si>
  <si>
    <t>DUT0 P1 
To 
Golden</t>
    <phoneticPr fontId="1" type="noConversion"/>
  </si>
  <si>
    <t>DUT1 P1 
To 
Golden</t>
    <phoneticPr fontId="1" type="noConversion"/>
  </si>
  <si>
    <t>DUT2 P1 
To 
Golden</t>
    <phoneticPr fontId="1" type="noConversion"/>
  </si>
  <si>
    <t>DUT3 P1 
To 
Golden</t>
    <phoneticPr fontId="1" type="noConversion"/>
  </si>
  <si>
    <t>XMII_0_RXDV</t>
    <phoneticPr fontId="1" type="noConversion"/>
  </si>
  <si>
    <t>DUT0 
To 
Channel</t>
    <phoneticPr fontId="1" type="noConversion"/>
  </si>
  <si>
    <t>DUT1 
To 
Channel</t>
    <phoneticPr fontId="1" type="noConversion"/>
  </si>
  <si>
    <t>DUT2 
To 
Channel</t>
    <phoneticPr fontId="1" type="noConversion"/>
  </si>
  <si>
    <t>DUT3 
To 
Channel</t>
    <phoneticPr fontId="1" type="noConversion"/>
  </si>
  <si>
    <t>SCAN_IN[4]</t>
  </si>
  <si>
    <t>SCAN_IN[5]</t>
  </si>
  <si>
    <t>SCAN_IN[6]</t>
  </si>
  <si>
    <t>SCAN_IN[9]</t>
  </si>
  <si>
    <t>SCAN_IN[7]</t>
  </si>
  <si>
    <t>SCAN_OUT[1]</t>
  </si>
  <si>
    <t>SCAN_IN[8]</t>
  </si>
  <si>
    <t>SCAN_OUT[2]</t>
  </si>
  <si>
    <t>SCAN_OUT[4]</t>
  </si>
  <si>
    <t>SCAN_OUT[0]</t>
  </si>
  <si>
    <t>SCAN_IN[10]</t>
  </si>
  <si>
    <t>SCAN_OUT[3]</t>
  </si>
  <si>
    <t>SCAN_OCC_SPC_PIPE_CLK</t>
  </si>
  <si>
    <t>SCAN_RSTN</t>
  </si>
  <si>
    <t>SCAN_ENABLE</t>
  </si>
  <si>
    <t>SCAN_IN[11]</t>
  </si>
  <si>
    <t>SCAN_IN[13]</t>
  </si>
  <si>
    <t>SCAN_OUT[6]</t>
  </si>
  <si>
    <t>SCAN_IN[14]</t>
  </si>
  <si>
    <t>SCAN_OUT[7]</t>
  </si>
  <si>
    <t>SCAN_OUT[9]</t>
  </si>
  <si>
    <t>SCAN_OUT[5]</t>
  </si>
  <si>
    <t>SCAN_IN[12]</t>
  </si>
  <si>
    <t>SCAN_OUT[8]</t>
  </si>
  <si>
    <t>SCAN_IN[0]</t>
  </si>
  <si>
    <t>SCAN_IN[1]</t>
  </si>
  <si>
    <t>SCAN_IN[2]</t>
  </si>
  <si>
    <t>SCAN_IN[3]</t>
  </si>
  <si>
    <t>SCAN_CLK[0]</t>
  </si>
  <si>
    <t>SCAN_CLK[1]</t>
  </si>
  <si>
    <t>SCAN_CLK[2]</t>
  </si>
  <si>
    <t>SCAN_CLK[3]</t>
  </si>
  <si>
    <t>SCAN_CLK[4]</t>
  </si>
  <si>
    <t>SCAN_CLK[5]</t>
  </si>
  <si>
    <t>SCAN_OCC_SPC_IN</t>
  </si>
  <si>
    <t>SCAN_OCC_SPC_OUT</t>
  </si>
  <si>
    <t>SCAN_IWRP_CLK</t>
  </si>
  <si>
    <t>SCAN_OWRP_CLK</t>
  </si>
  <si>
    <t>SCAN_OUT[13]</t>
  </si>
  <si>
    <t>SCAN_OUT[10]</t>
  </si>
  <si>
    <t>SCAN_OUT[12]</t>
  </si>
  <si>
    <t>SCAN_OUT[11]</t>
  </si>
  <si>
    <t>SCAN_OUT[14]</t>
  </si>
  <si>
    <t>SCAN_CLK[6]</t>
  </si>
  <si>
    <t>GPIOA_0</t>
    <phoneticPr fontId="1" type="noConversion"/>
  </si>
  <si>
    <t>DSIO</t>
    <phoneticPr fontId="1" type="noConversion"/>
  </si>
  <si>
    <t>GPIOA to Channel</t>
    <phoneticPr fontId="1" type="noConversion"/>
  </si>
  <si>
    <t>S0_APWR_GS11</t>
  </si>
  <si>
    <t>S1_APWR_GS11</t>
  </si>
  <si>
    <t>S2_APWR_GS11</t>
  </si>
  <si>
    <t>S3_APWR_GS11</t>
  </si>
  <si>
    <t>S0_UDB129</t>
  </si>
  <si>
    <t>S0_UDB141</t>
  </si>
  <si>
    <t>S1_UDB129</t>
  </si>
  <si>
    <t>S1_UDB141</t>
  </si>
  <si>
    <t>S2_UDB129</t>
  </si>
  <si>
    <t>S2_UDB141</t>
  </si>
  <si>
    <t>S3_UDB129</t>
  </si>
  <si>
    <t>S3_UDB141</t>
  </si>
  <si>
    <t>SC_UDB000</t>
  </si>
  <si>
    <t>S0_SCOT_HSD082</t>
  </si>
  <si>
    <t>S1_SCOT_HSD082</t>
  </si>
  <si>
    <t>S2_SCOT_HSD082</t>
  </si>
  <si>
    <t>S3_SCOT_HSD082</t>
  </si>
  <si>
    <t>AVDD09[1]</t>
  </si>
  <si>
    <t>DVDD09[01]</t>
  </si>
  <si>
    <t>DVDD09[02]</t>
  </si>
  <si>
    <t>DVDD09[03]</t>
  </si>
  <si>
    <t>XMII_1_VDDIO[1]</t>
  </si>
  <si>
    <t>XMII_1_VDDIO[2]</t>
  </si>
  <si>
    <t>DVDD09[04]</t>
  </si>
  <si>
    <t>DVDD09[05]</t>
  </si>
  <si>
    <t>DVDD09[06]</t>
  </si>
  <si>
    <t>DVDD09[07]</t>
  </si>
  <si>
    <t>DVDD09[08]</t>
  </si>
  <si>
    <t>GPIO0_VDDIO[1]</t>
  </si>
  <si>
    <t>DVDD09[09]</t>
  </si>
  <si>
    <t>DVDD09[22]</t>
  </si>
  <si>
    <t>DVDD09[21]</t>
  </si>
  <si>
    <t>XMII_0_VDDIO[2]</t>
  </si>
  <si>
    <t>DVDD09[20]</t>
  </si>
  <si>
    <t>XMII_0_VDDIO[1]</t>
  </si>
  <si>
    <t>DVDD09[19]</t>
  </si>
  <si>
    <t>DVDD09[18]</t>
  </si>
  <si>
    <t>DVDD09[17]</t>
  </si>
  <si>
    <t>XMII_2_VDDIO[2]</t>
  </si>
  <si>
    <t>DVDD09[16]</t>
  </si>
  <si>
    <t>XMII_2_TXC</t>
  </si>
  <si>
    <t>XMII_2_VDDIO[1]</t>
  </si>
  <si>
    <t>XMII_2_RXC</t>
  </si>
  <si>
    <t>DVDD09[15]</t>
  </si>
  <si>
    <t>XMII_2_RXD3</t>
  </si>
  <si>
    <t>XMII_2_RXD2</t>
  </si>
  <si>
    <t>XMII_2_RXD1</t>
  </si>
  <si>
    <t>XMII_2_RXD0</t>
  </si>
  <si>
    <t>XMII_2_RXDV</t>
  </si>
  <si>
    <t>XMII_2_RXER</t>
  </si>
  <si>
    <t>XMII_2_COL</t>
  </si>
  <si>
    <t>XMII_2_CRS</t>
  </si>
  <si>
    <t>DVDD09[14]</t>
  </si>
  <si>
    <t>DVDD09[13]</t>
  </si>
  <si>
    <t>AVDD33[4]</t>
  </si>
  <si>
    <t>AVDD09[3]</t>
  </si>
  <si>
    <t>AVDD33[3]</t>
  </si>
  <si>
    <t>AVDD33[2]</t>
  </si>
  <si>
    <t>AVDD09[2]</t>
  </si>
  <si>
    <t>AVDD33[1]</t>
  </si>
  <si>
    <t>AVDD33_P5[2]</t>
  </si>
  <si>
    <t>AVDD33_P5[1]</t>
  </si>
  <si>
    <t>AVDD09_GIGA</t>
  </si>
  <si>
    <t>AVDD33_P6[2]</t>
  </si>
  <si>
    <t>AVDD33_P6[1]</t>
  </si>
  <si>
    <t>DVDD09[23]</t>
  </si>
  <si>
    <t>GPIO0_VDDIO[2]</t>
  </si>
  <si>
    <t>DVDD09[10]</t>
  </si>
  <si>
    <t>DVDD09[11]</t>
  </si>
  <si>
    <t>DVDD09[12]</t>
  </si>
  <si>
    <t>G25</t>
  </si>
  <si>
    <t>SC_RF303_PWR</t>
  </si>
  <si>
    <t>SG0_FE_MDIX+</t>
  </si>
  <si>
    <t>SG0_FE_MDIX-</t>
  </si>
  <si>
    <t>SG0_FE_MDI+</t>
  </si>
  <si>
    <t>SG0_FE_MDI-</t>
  </si>
  <si>
    <t>S0_R_X2_TXC</t>
  </si>
  <si>
    <t>S0_R_X2_TXEN</t>
  </si>
  <si>
    <t>SG0_X2_RXDV</t>
  </si>
  <si>
    <t>SG0_X2_RXD0</t>
  </si>
  <si>
    <t>S0_R_X2_TXD0</t>
  </si>
  <si>
    <t>SC_UDB176</t>
  </si>
  <si>
    <t>S0_R_X2_TXD1</t>
  </si>
  <si>
    <t>SG0_X2_RXD1</t>
  </si>
  <si>
    <t>SG0_X2_RXC</t>
  </si>
  <si>
    <t>S0_HSD202</t>
  </si>
  <si>
    <t>SC_UDB177</t>
  </si>
  <si>
    <t>S0_R_X2_TXD2</t>
  </si>
  <si>
    <t>SG0_X2_RXD2</t>
  </si>
  <si>
    <t>SG0_1_X2_TXD0</t>
  </si>
  <si>
    <t>S0_R_X2_RXD0</t>
  </si>
  <si>
    <t>S0_HSD204</t>
  </si>
  <si>
    <t>SC_UDB178</t>
  </si>
  <si>
    <t>S0_R_X2_TXD3</t>
  </si>
  <si>
    <t>SG0_X2_RXD3</t>
  </si>
  <si>
    <t>S0_R_X2_RXER</t>
  </si>
  <si>
    <t>S0_HSD206</t>
  </si>
  <si>
    <t>SC_UDB179</t>
  </si>
  <si>
    <t>S0_HSD197</t>
  </si>
  <si>
    <t>S0_R_X2_RXC</t>
  </si>
  <si>
    <t>SG0_X2_TXC</t>
  </si>
  <si>
    <t>SG0_1_X2_TXD2</t>
  </si>
  <si>
    <t>S0_R_X2_RXD2</t>
  </si>
  <si>
    <t>S0_HSD198</t>
  </si>
  <si>
    <t>SC_UDB239</t>
  </si>
  <si>
    <t>SG0_1_X2_TXD1</t>
  </si>
  <si>
    <t>S0_R_X2_RXD1</t>
  </si>
  <si>
    <t>S0_HSD194</t>
  </si>
  <si>
    <t>SC_UDB242</t>
  </si>
  <si>
    <t>S0_HSD195</t>
  </si>
  <si>
    <t>S0_R_X2_RXD3</t>
  </si>
  <si>
    <t>SG0_1_X2_TXD3</t>
  </si>
  <si>
    <t>SG0_1_X2_TXEN</t>
  </si>
  <si>
    <t>S0_R_X2_RXDV</t>
  </si>
  <si>
    <t>S0_HSD196</t>
  </si>
  <si>
    <t>SC_UDB243</t>
  </si>
  <si>
    <t>S0_X2_TXC</t>
  </si>
  <si>
    <t>S0_X2_RXER</t>
  </si>
  <si>
    <t>S0_X2_RXD1</t>
  </si>
  <si>
    <t>S0_X2_RXD3</t>
  </si>
  <si>
    <t>S0_X2_RXDV</t>
  </si>
  <si>
    <t>S0_X2_RXC</t>
  </si>
  <si>
    <t>S0_X2_RXD2</t>
  </si>
  <si>
    <t>S0_X2_RXD0</t>
  </si>
  <si>
    <t>S0_X2_COL</t>
  </si>
  <si>
    <t>S0_HSD319</t>
  </si>
  <si>
    <t>S0_X2_CRS</t>
  </si>
  <si>
    <t>S0_HSD320</t>
  </si>
  <si>
    <t>SG0_HL_X2_TXD0</t>
  </si>
  <si>
    <t>SG0_HL_X2_TXD1</t>
  </si>
  <si>
    <t>SC_UDB227</t>
  </si>
  <si>
    <t>SG0_HL_X2_TXD2</t>
  </si>
  <si>
    <t>SG0_HL_X2_TXD3</t>
  </si>
  <si>
    <t>SC_UDB228</t>
  </si>
  <si>
    <t>SG0_HL_X2_TXEN</t>
  </si>
  <si>
    <t>SC_UDB229</t>
  </si>
  <si>
    <t>SG0_X2_COL</t>
  </si>
  <si>
    <t>SG0_X2_CRS</t>
  </si>
  <si>
    <t>S0_LED5</t>
  </si>
  <si>
    <t>S0_LED0</t>
  </si>
  <si>
    <t>S0_LED4</t>
  </si>
  <si>
    <t>S0_LED1</t>
  </si>
  <si>
    <t>S0_LED2</t>
  </si>
  <si>
    <t>S0_LED3</t>
  </si>
  <si>
    <t>SG0_R_GPIOA_1</t>
  </si>
  <si>
    <t>SG0_R_GPIOA_2</t>
  </si>
  <si>
    <t>S0_PH_GPIOA_0</t>
  </si>
  <si>
    <t>S0_PH_GPIOA_1</t>
  </si>
  <si>
    <t>S0_PH_GPIOA_2</t>
  </si>
  <si>
    <t>S0_PH_GPIOA_3</t>
  </si>
  <si>
    <t>SG0_PH_GPIOA_0</t>
  </si>
  <si>
    <t>SG0_PH_GPIOA_3</t>
  </si>
  <si>
    <t>SG0_LED0</t>
  </si>
  <si>
    <t>SG0_LED1</t>
  </si>
  <si>
    <t>SG0_LED2</t>
  </si>
  <si>
    <t>SG0_LED3</t>
  </si>
  <si>
    <t>SG0_LED4</t>
  </si>
  <si>
    <t>SG0_LED5</t>
  </si>
  <si>
    <t>SG0_XI</t>
  </si>
  <si>
    <t>SG0_XO</t>
  </si>
  <si>
    <t>S0_XO</t>
  </si>
  <si>
    <t>S0_XI</t>
  </si>
  <si>
    <t>S0_SPI_SIO1</t>
  </si>
  <si>
    <t>S0_SPI_SIO0</t>
  </si>
  <si>
    <t>S0_SPI_SIO2</t>
  </si>
  <si>
    <t>S0_SPI_SIO3</t>
  </si>
  <si>
    <t>SG0_SPI_SIO1</t>
  </si>
  <si>
    <t>SG0_SPI_SIO0</t>
  </si>
  <si>
    <t>SG0_SPI_SIO2</t>
  </si>
  <si>
    <t>SG0_SPI_SIO3</t>
  </si>
  <si>
    <t>S0_GPIO0_VDDIO</t>
  </si>
  <si>
    <t>S0_XMII_2_VDDIO</t>
  </si>
  <si>
    <t>SG1_FE_MDIX+</t>
  </si>
  <si>
    <t>SG1_FE_MDIX-</t>
  </si>
  <si>
    <t>SG1_FE_MDI+</t>
  </si>
  <si>
    <t>SG1_FE_MDI-</t>
  </si>
  <si>
    <t>S1_R_X2_TXC</t>
  </si>
  <si>
    <t>S1_R_X2_TXEN</t>
  </si>
  <si>
    <t>SG1_X2_RXDV</t>
  </si>
  <si>
    <t>SG1_X2_RXD0</t>
  </si>
  <si>
    <t>S1_R_X2_TXD0</t>
  </si>
  <si>
    <t>S1_R_X2_TXD1</t>
  </si>
  <si>
    <t>SG1_X2_RXD1</t>
  </si>
  <si>
    <t>SG1_X2_RXC</t>
  </si>
  <si>
    <t>S1_HSD202</t>
  </si>
  <si>
    <t>S1_R_X2_TXD2</t>
  </si>
  <si>
    <t>SG1_X2_RXD2</t>
  </si>
  <si>
    <t>SG1_1_X2_TXD0</t>
  </si>
  <si>
    <t>S1_R_X2_RXD0</t>
  </si>
  <si>
    <t>S1_HSD204</t>
  </si>
  <si>
    <t>S1_R_X2_TXD3</t>
  </si>
  <si>
    <t>SG1_X2_RXD3</t>
  </si>
  <si>
    <t>S1_R_X2_RXER</t>
  </si>
  <si>
    <t>S1_HSD206</t>
  </si>
  <si>
    <t>S1_HSD197</t>
  </si>
  <si>
    <t>S1_R_X2_RXC</t>
  </si>
  <si>
    <t>SG1_X2_TXC</t>
  </si>
  <si>
    <t>SG1_1_X2_TXD2</t>
  </si>
  <si>
    <t>S1_R_X2_RXD2</t>
  </si>
  <si>
    <t>S1_HSD198</t>
  </si>
  <si>
    <t>SG1_1_X2_TXD1</t>
  </si>
  <si>
    <t>S1_R_X2_RXD1</t>
  </si>
  <si>
    <t>S1_HSD194</t>
  </si>
  <si>
    <t>S1_HSD195</t>
  </si>
  <si>
    <t>S1_R_X2_RXD3</t>
  </si>
  <si>
    <t>SG1_1_X2_TXD3</t>
  </si>
  <si>
    <t>SG1_1_X2_TXEN</t>
  </si>
  <si>
    <t>S1_R_X2_RXDV</t>
  </si>
  <si>
    <t>S1_HSD196</t>
  </si>
  <si>
    <t>S1_X2_TXC</t>
  </si>
  <si>
    <t>S1_X2_RXER</t>
  </si>
  <si>
    <t>S1_X2_RXD1</t>
  </si>
  <si>
    <t>S1_X2_RXD3</t>
  </si>
  <si>
    <t>S1_X2_RXDV</t>
  </si>
  <si>
    <t>S1_X2_RXC</t>
  </si>
  <si>
    <t>S1_X2_RXD2</t>
  </si>
  <si>
    <t>S1_X2_RXD0</t>
  </si>
  <si>
    <t>S1_X2_COL</t>
  </si>
  <si>
    <t>S1_HSD319</t>
  </si>
  <si>
    <t>S1_X2_CRS</t>
  </si>
  <si>
    <t>S1_HSD320</t>
  </si>
  <si>
    <t>SG1_HL_X2_TXD0</t>
  </si>
  <si>
    <t>SG1_HL_X2_TXD1</t>
  </si>
  <si>
    <t>SG1_HL_X2_TXD2</t>
  </si>
  <si>
    <t>SG1_HL_X2_TXD3</t>
  </si>
  <si>
    <t>SG1_HL_X2_TXEN</t>
  </si>
  <si>
    <t>SG1_X2_COL</t>
  </si>
  <si>
    <t>SG1_X2_CRS</t>
  </si>
  <si>
    <t>S1_LED5</t>
  </si>
  <si>
    <t>S1_LED0</t>
  </si>
  <si>
    <t>S1_LED4</t>
  </si>
  <si>
    <t>S1_LED1</t>
  </si>
  <si>
    <t>S1_LED2</t>
  </si>
  <si>
    <t>S1_LED3</t>
  </si>
  <si>
    <t>SG1_R_GPIOA_1</t>
  </si>
  <si>
    <t>SG1_R_GPIOA_2</t>
  </si>
  <si>
    <t>S1_PH_GPIOA_0</t>
  </si>
  <si>
    <t>S1_PH_GPIOA_1</t>
  </si>
  <si>
    <t>S1_PH_GPIOA_2</t>
  </si>
  <si>
    <t>S1_PH_GPIOA_3</t>
  </si>
  <si>
    <t>SG1_PH_GPIOA_0</t>
  </si>
  <si>
    <t>SG1_PH_GPIOA_3</t>
  </si>
  <si>
    <t>SG1_LED0</t>
  </si>
  <si>
    <t>SG1_LED1</t>
  </si>
  <si>
    <t>SG1_LED2</t>
  </si>
  <si>
    <t>SG1_LED3</t>
  </si>
  <si>
    <t>SG1_LED4</t>
  </si>
  <si>
    <t>SG1_LED5</t>
  </si>
  <si>
    <t>SG1_XI</t>
  </si>
  <si>
    <t>SG1_XO</t>
  </si>
  <si>
    <t>S1_XO</t>
  </si>
  <si>
    <t>S1_XI</t>
  </si>
  <si>
    <t>S1_SPI_SIO1</t>
  </si>
  <si>
    <t>S1_SPI_SIO0</t>
  </si>
  <si>
    <t>S1_SPI_SIO2</t>
  </si>
  <si>
    <t>S1_SPI_SIO3</t>
  </si>
  <si>
    <t>SG1_SPI_SIO1</t>
  </si>
  <si>
    <t>SG1_SPI_SIO0</t>
  </si>
  <si>
    <t>SG1_SPI_SIO2</t>
  </si>
  <si>
    <t>SG1_SPI_SIO3</t>
  </si>
  <si>
    <t>SG0_GPIO0_VDDIO</t>
  </si>
  <si>
    <t>SG0_XMII_2_VDDIO</t>
  </si>
  <si>
    <t>SG2_FE_MDIX+</t>
  </si>
  <si>
    <t>SG2_FE_MDIX-</t>
  </si>
  <si>
    <t>SG2_FE_MDI+</t>
  </si>
  <si>
    <t>SG2_FE_MDI-</t>
  </si>
  <si>
    <t>S2_R_X2_TXC</t>
  </si>
  <si>
    <t>S2_R_X2_TXEN</t>
  </si>
  <si>
    <t>SG2_X2_RXDV</t>
  </si>
  <si>
    <t>SG2_X2_RXD0</t>
  </si>
  <si>
    <t>S2_R_X2_TXD0</t>
  </si>
  <si>
    <t>S2_R_X2_TXD1</t>
  </si>
  <si>
    <t>SG2_X2_RXD1</t>
  </si>
  <si>
    <t>SG2_X2_RXC</t>
  </si>
  <si>
    <t>S2_HSD202</t>
  </si>
  <si>
    <t>S2_R_X2_TXD2</t>
  </si>
  <si>
    <t>SG2_X2_RXD2</t>
  </si>
  <si>
    <t>SG2_1_X2_TXD0</t>
  </si>
  <si>
    <t>S2_R_X2_RXD0</t>
  </si>
  <si>
    <t>S2_HSD204</t>
  </si>
  <si>
    <t>S2_R_X2_TXD3</t>
  </si>
  <si>
    <t>SG2_X2_RXD3</t>
  </si>
  <si>
    <t>S2_R_X2_RXER</t>
  </si>
  <si>
    <t>S2_HSD206</t>
  </si>
  <si>
    <t>S2_HSD197</t>
  </si>
  <si>
    <t>S2_R_X2_RXC</t>
  </si>
  <si>
    <t>SG2_X2_TXC</t>
  </si>
  <si>
    <t>SG2_1_X2_TXD2</t>
  </si>
  <si>
    <t>S2_R_X2_RXD2</t>
  </si>
  <si>
    <t>S2_HSD198</t>
  </si>
  <si>
    <t>SG2_1_X2_TXD1</t>
  </si>
  <si>
    <t>S2_R_X2_RXD1</t>
  </si>
  <si>
    <t>S2_HSD194</t>
  </si>
  <si>
    <t>S2_HSD195</t>
  </si>
  <si>
    <t>S2_R_X2_RXD3</t>
  </si>
  <si>
    <t>SG2_1_X2_TXD3</t>
  </si>
  <si>
    <t>SG2_1_X2_TXEN</t>
  </si>
  <si>
    <t>S2_R_X2_RXDV</t>
  </si>
  <si>
    <t>S2_HSD196</t>
  </si>
  <si>
    <t>S2_X2_TXC</t>
  </si>
  <si>
    <t>S2_X2_RXER</t>
  </si>
  <si>
    <t>S2_X2_RXD1</t>
  </si>
  <si>
    <t>S2_X2_RXD3</t>
  </si>
  <si>
    <t>S2_X2_RXDV</t>
  </si>
  <si>
    <t>S2_X2_RXC</t>
  </si>
  <si>
    <t>S2_X2_RXD2</t>
  </si>
  <si>
    <t>S2_X2_RXD0</t>
  </si>
  <si>
    <t>S2_X2_COL</t>
  </si>
  <si>
    <t>S2_HSD319</t>
  </si>
  <si>
    <t>S2_X2_CRS</t>
  </si>
  <si>
    <t>S2_HSD320</t>
  </si>
  <si>
    <t>SG2_HL_X2_TXD0</t>
  </si>
  <si>
    <t>SG2_HL_X2_TXD1</t>
  </si>
  <si>
    <t>SG2_HL_X2_TXD2</t>
  </si>
  <si>
    <t>SG2_HL_X2_TXD3</t>
  </si>
  <si>
    <t>SG2_HL_X2_TXEN</t>
  </si>
  <si>
    <t>SG2_X2_COL</t>
  </si>
  <si>
    <t>SG2_X2_CRS</t>
  </si>
  <si>
    <t>S2_LED5</t>
  </si>
  <si>
    <t>S2_LED0</t>
  </si>
  <si>
    <t>S2_LED4</t>
  </si>
  <si>
    <t>S2_LED1</t>
  </si>
  <si>
    <t>S2_LED2</t>
  </si>
  <si>
    <t>S2_LED3</t>
  </si>
  <si>
    <t>SG2_R_GPIOA_1</t>
  </si>
  <si>
    <t>SG2_R_GPIOA_2</t>
  </si>
  <si>
    <t>S2_PH_GPIOA_0</t>
  </si>
  <si>
    <t>S2_PH_GPIOA_1</t>
  </si>
  <si>
    <t>S2_PH_GPIOA_2</t>
  </si>
  <si>
    <t>S2_PH_GPIOA_3</t>
  </si>
  <si>
    <t>SG2_PH_GPIOA_0</t>
  </si>
  <si>
    <t>SG2_PH_GPIOA_3</t>
  </si>
  <si>
    <t>SG2_LED0</t>
  </si>
  <si>
    <t>SG2_LED1</t>
  </si>
  <si>
    <t>SG2_LED2</t>
  </si>
  <si>
    <t>SG2_LED3</t>
  </si>
  <si>
    <t>SG2_LED4</t>
  </si>
  <si>
    <t>SG2_LED5</t>
  </si>
  <si>
    <t>SG2_XI</t>
  </si>
  <si>
    <t>SG2_XO</t>
  </si>
  <si>
    <t>S2_XO</t>
  </si>
  <si>
    <t>S2_XI</t>
  </si>
  <si>
    <t>S2_SPI_SIO1</t>
  </si>
  <si>
    <t>S2_SPI_SIO0</t>
  </si>
  <si>
    <t>S2_SPI_SIO2</t>
  </si>
  <si>
    <t>S2_SPI_SIO3</t>
  </si>
  <si>
    <t>SG2_SPI_SIO1</t>
  </si>
  <si>
    <t>SG2_SPI_SIO0</t>
  </si>
  <si>
    <t>SG2_SPI_SIO2</t>
  </si>
  <si>
    <t>SG2_SPI_SIO3</t>
  </si>
  <si>
    <t>SG3_FE_MDIX+</t>
  </si>
  <si>
    <t>SG3_FE_MDIX-</t>
  </si>
  <si>
    <t>SG3_FE_MDI+</t>
  </si>
  <si>
    <t>SG3_FE_MDI-</t>
  </si>
  <si>
    <t>S3_R_X2_TXC</t>
  </si>
  <si>
    <t>S3_R_X2_TXEN</t>
  </si>
  <si>
    <t>SG3_X2_RXDV</t>
  </si>
  <si>
    <t>SG3_X2_RXD0</t>
  </si>
  <si>
    <t>S3_R_X2_TXD0</t>
  </si>
  <si>
    <t>S3_R_X2_TXD1</t>
  </si>
  <si>
    <t>SG3_X2_RXD1</t>
  </si>
  <si>
    <t>SG3_X2_RXC</t>
  </si>
  <si>
    <t>S3_HSD202</t>
  </si>
  <si>
    <t>S3_R_X2_TXD2</t>
  </si>
  <si>
    <t>SG3_X2_RXD2</t>
  </si>
  <si>
    <t>SG3_1_X2_TXD0</t>
  </si>
  <si>
    <t>S3_R_X2_RXD0</t>
  </si>
  <si>
    <t>S3_HSD204</t>
  </si>
  <si>
    <t>S3_R_X2_TXD3</t>
  </si>
  <si>
    <t>SG3_X2_RXD3</t>
  </si>
  <si>
    <t>S3_R_X2_RXER</t>
  </si>
  <si>
    <t>S3_HSD206</t>
  </si>
  <si>
    <t>S3_HSD197</t>
  </si>
  <si>
    <t>S3_R_X2_RXC</t>
  </si>
  <si>
    <t>SG3_X2_TXC</t>
  </si>
  <si>
    <t>SG3_1_X2_TXD2</t>
  </si>
  <si>
    <t>S3_R_X2_RXD2</t>
  </si>
  <si>
    <t>S3_HSD198</t>
  </si>
  <si>
    <t>SG3_1_X2_TXD1</t>
  </si>
  <si>
    <t>S3_R_X2_RXD1</t>
  </si>
  <si>
    <t>S3_HSD194</t>
  </si>
  <si>
    <t>S3_HSD195</t>
  </si>
  <si>
    <t>S3_R_X2_RXD3</t>
  </si>
  <si>
    <t>SG3_1_X2_TXD3</t>
  </si>
  <si>
    <t>SG3_1_X2_TXEN</t>
  </si>
  <si>
    <t>S3_R_X2_RXDV</t>
  </si>
  <si>
    <t>S3_HSD196</t>
  </si>
  <si>
    <t>S3_X2_TXC</t>
  </si>
  <si>
    <t>S3_X2_RXER</t>
  </si>
  <si>
    <t>S3_X2_RXD1</t>
  </si>
  <si>
    <t>S3_X2_RXD3</t>
  </si>
  <si>
    <t>S3_X2_RXDV</t>
  </si>
  <si>
    <t>S3_X2_RXC</t>
  </si>
  <si>
    <t>S3_X2_RXD2</t>
  </si>
  <si>
    <t>S3_X2_RXD0</t>
  </si>
  <si>
    <t>S3_X2_COL</t>
  </si>
  <si>
    <t>S3_HSD319</t>
  </si>
  <si>
    <t>S3_X2_CRS</t>
  </si>
  <si>
    <t>S3_HSD320</t>
  </si>
  <si>
    <t>SG3_HL_X2_TXD0</t>
  </si>
  <si>
    <t>SG3_HL_X2_TXD1</t>
  </si>
  <si>
    <t>SG3_HL_X2_TXD2</t>
  </si>
  <si>
    <t>SG3_HL_X2_TXD3</t>
  </si>
  <si>
    <t>SG3_HL_X2_TXEN</t>
  </si>
  <si>
    <t>SG3_X2_COL</t>
  </si>
  <si>
    <t>SG3_X2_CRS</t>
  </si>
  <si>
    <t>S3_LED5</t>
  </si>
  <si>
    <t>S3_LED0</t>
  </si>
  <si>
    <t>S3_LED4</t>
  </si>
  <si>
    <t>S3_LED1</t>
  </si>
  <si>
    <t>S3_LED2</t>
  </si>
  <si>
    <t>S3_LED3</t>
  </si>
  <si>
    <t>SG3_R_GPIOA_1</t>
  </si>
  <si>
    <t>SG3_R_GPIOA_2</t>
  </si>
  <si>
    <t>S3_PH_GPIOA_0</t>
  </si>
  <si>
    <t>S3_PH_GPIOA_1</t>
  </si>
  <si>
    <t>S3_PH_GPIOA_2</t>
  </si>
  <si>
    <t>S3_PH_GPIOA_3</t>
  </si>
  <si>
    <t>SG3_PH_GPIOA_0</t>
  </si>
  <si>
    <t>SG3_PH_GPIOA_3</t>
  </si>
  <si>
    <t>SG3_LED0</t>
  </si>
  <si>
    <t>SG3_LED1</t>
  </si>
  <si>
    <t>SG3_LED2</t>
  </si>
  <si>
    <t>SG3_LED3</t>
  </si>
  <si>
    <t>SG3_LED4</t>
  </si>
  <si>
    <t>SG3_LED5</t>
  </si>
  <si>
    <t>SG3_XI</t>
  </si>
  <si>
    <t>SG3_XO</t>
  </si>
  <si>
    <t>S3_XO</t>
  </si>
  <si>
    <t>S3_XI</t>
  </si>
  <si>
    <t>S3_SPI_SIO1</t>
  </si>
  <si>
    <t>S3_SPI_SIO0</t>
  </si>
  <si>
    <t>S3_SPI_SIO2</t>
  </si>
  <si>
    <t>S3_SPI_SIO3</t>
  </si>
  <si>
    <t>SG3_SPI_SIO1</t>
  </si>
  <si>
    <t>SG3_SPI_SIO0</t>
  </si>
  <si>
    <t>SG3_SPI_SIO2</t>
  </si>
  <si>
    <t>SG3_SPI_SIO3</t>
  </si>
  <si>
    <t>S1_GPIO0_VDDIO</t>
  </si>
  <si>
    <t>S1_XMII_2_VDDIO</t>
  </si>
  <si>
    <t>SG1_GPIO0_VDDIO</t>
  </si>
  <si>
    <t>SG1_XMII_2_VDDIO</t>
  </si>
  <si>
    <t>S2_GPIO0_VDDIO</t>
  </si>
  <si>
    <t>S2_XMII_2_VDDIO</t>
  </si>
  <si>
    <t>SG2_GPIO0_VDDIO</t>
  </si>
  <si>
    <t>SG2_XMII_2_VDDIO</t>
  </si>
  <si>
    <t>S3_GPIO0_VDDIO</t>
  </si>
  <si>
    <t>S3_XMII_2_VDDIO</t>
  </si>
  <si>
    <t>SG3_GPIO0_VDDIO</t>
  </si>
  <si>
    <t>SG3_XMII_2_VDDIO</t>
  </si>
  <si>
    <t>N45599563</t>
  </si>
  <si>
    <t>SC_JTAG1_PIN2</t>
  </si>
  <si>
    <t>SC_R_GPIOC_5</t>
  </si>
  <si>
    <t>P000A_S0_BRPHY_P1_2_3_4</t>
  </si>
  <si>
    <t>P000B_S0_G_BRPHY_P1_2_3_4</t>
  </si>
  <si>
    <t>P000C_S0_G_LB_BR1_2_3_4</t>
  </si>
  <si>
    <t>P000D_S0_G_P5_6_GIGA</t>
  </si>
  <si>
    <t>P000E_S0_G_LB_FE</t>
  </si>
  <si>
    <t>P000F_S0_XMII0</t>
  </si>
  <si>
    <t>P000G_S0_XMII1</t>
  </si>
  <si>
    <t>P000H_S0_XMII2</t>
  </si>
  <si>
    <t>CTX2</t>
  </si>
  <si>
    <t>K176</t>
  </si>
  <si>
    <t>K177</t>
  </si>
  <si>
    <t>K178</t>
  </si>
  <si>
    <t>K179</t>
  </si>
  <si>
    <t>K239</t>
  </si>
  <si>
    <t>K242</t>
  </si>
  <si>
    <t>K243</t>
  </si>
  <si>
    <t>RR904</t>
  </si>
  <si>
    <t>RR906</t>
  </si>
  <si>
    <t>RR907</t>
  </si>
  <si>
    <t>RR908</t>
  </si>
  <si>
    <t>RR909</t>
  </si>
  <si>
    <t>RR910</t>
  </si>
  <si>
    <t>RR911</t>
  </si>
  <si>
    <t>RR913</t>
  </si>
  <si>
    <t>RR914</t>
  </si>
  <si>
    <t>RR915</t>
  </si>
  <si>
    <t>P000I_S0_G_XMII0_1</t>
  </si>
  <si>
    <t>P000J_S0_G_XMII2</t>
  </si>
  <si>
    <t>CTXG2</t>
  </si>
  <si>
    <t>K227</t>
  </si>
  <si>
    <t>K228</t>
  </si>
  <si>
    <t>K229</t>
  </si>
  <si>
    <t>RRG914</t>
  </si>
  <si>
    <t>RRG915</t>
  </si>
  <si>
    <t>SG0_X1_RXD4</t>
  </si>
  <si>
    <t>RD188</t>
  </si>
  <si>
    <t>RD189</t>
  </si>
  <si>
    <t>RD190</t>
  </si>
  <si>
    <t>RD191</t>
  </si>
  <si>
    <t>S0_GPIOA</t>
  </si>
  <si>
    <t>RG188</t>
  </si>
  <si>
    <t>RG189</t>
  </si>
  <si>
    <t>RG190</t>
  </si>
  <si>
    <t>RG191</t>
  </si>
  <si>
    <t>SG0_GPIOA</t>
  </si>
  <si>
    <t>R276</t>
  </si>
  <si>
    <t>P0001_S0_DUT_QFP176</t>
  </si>
  <si>
    <t>P001A_S1_BRPHY_P1_2_3_4</t>
  </si>
  <si>
    <t>P001B_S1_G_BRPHY_P1_2_3_4</t>
  </si>
  <si>
    <t>P001C_S1_G_LB_BR1_2_3_4</t>
  </si>
  <si>
    <t>P001D_S1_G_P5_6_GIGA</t>
  </si>
  <si>
    <t>P001E_S1_G_LB_FE</t>
  </si>
  <si>
    <t>P001F_S1_XMII0</t>
  </si>
  <si>
    <t>P001G_S1_XMII1</t>
  </si>
  <si>
    <t>P001H_S1_XMII2</t>
  </si>
  <si>
    <t>1CTX2</t>
  </si>
  <si>
    <t>1K176</t>
  </si>
  <si>
    <t>1K177</t>
  </si>
  <si>
    <t>1K178</t>
  </si>
  <si>
    <t>1K179</t>
  </si>
  <si>
    <t>1K239</t>
  </si>
  <si>
    <t>1K242</t>
  </si>
  <si>
    <t>1K243</t>
  </si>
  <si>
    <t>1RR904</t>
  </si>
  <si>
    <t>1RR906</t>
  </si>
  <si>
    <t>1RR907</t>
  </si>
  <si>
    <t>1RR908</t>
  </si>
  <si>
    <t>1RR909</t>
  </si>
  <si>
    <t>1RR910</t>
  </si>
  <si>
    <t>1RR911</t>
  </si>
  <si>
    <t>1RR913</t>
  </si>
  <si>
    <t>1RR914</t>
  </si>
  <si>
    <t>1RR915</t>
  </si>
  <si>
    <t>P001I_S1_G_XMII0_1</t>
  </si>
  <si>
    <t>P001J_S1_G_XMII2</t>
  </si>
  <si>
    <t>1CTXG2</t>
  </si>
  <si>
    <t>1K227</t>
  </si>
  <si>
    <t>1K228</t>
  </si>
  <si>
    <t>1K229</t>
  </si>
  <si>
    <t>1RRG914</t>
  </si>
  <si>
    <t>1RRG915</t>
  </si>
  <si>
    <t>SG1_X1_RXD4</t>
  </si>
  <si>
    <t>1RD188</t>
  </si>
  <si>
    <t>1RD189</t>
  </si>
  <si>
    <t>1RD190</t>
  </si>
  <si>
    <t>1RD191</t>
  </si>
  <si>
    <t>S1_GPIOA</t>
  </si>
  <si>
    <t>1RG188</t>
  </si>
  <si>
    <t>1RG189</t>
  </si>
  <si>
    <t>1RG190</t>
  </si>
  <si>
    <t>1RG191</t>
  </si>
  <si>
    <t>SG1_GPIOA</t>
  </si>
  <si>
    <t>1R276</t>
  </si>
  <si>
    <t>P0002_S0_Gold_QFP176</t>
  </si>
  <si>
    <t>P002A_S2_BRPHY_P1_2_3_4</t>
  </si>
  <si>
    <t>P002B_S2_G_BRPHY_P1_2_3_4</t>
  </si>
  <si>
    <t>P002C_S2_G_LB_BR1_2_3_4</t>
  </si>
  <si>
    <t>P002D_S2_G_P5_6_GIGA</t>
  </si>
  <si>
    <t>P002E_S2_G_LB_FE</t>
  </si>
  <si>
    <t>P002F_S2_XMII0</t>
  </si>
  <si>
    <t>P002G_S2_XMII1</t>
  </si>
  <si>
    <t>P002H_S2_XMII2</t>
  </si>
  <si>
    <t>2CTX2</t>
  </si>
  <si>
    <t>2K176</t>
  </si>
  <si>
    <t>2K177</t>
  </si>
  <si>
    <t>2K178</t>
  </si>
  <si>
    <t>2K179</t>
  </si>
  <si>
    <t>2K239</t>
  </si>
  <si>
    <t>2K242</t>
  </si>
  <si>
    <t>2K243</t>
  </si>
  <si>
    <t>2RR904</t>
  </si>
  <si>
    <t>2RR906</t>
  </si>
  <si>
    <t>2RR907</t>
  </si>
  <si>
    <t>2RR908</t>
  </si>
  <si>
    <t>2RR909</t>
  </si>
  <si>
    <t>2RR910</t>
  </si>
  <si>
    <t>2RR911</t>
  </si>
  <si>
    <t>2RR913</t>
  </si>
  <si>
    <t>2RR914</t>
  </si>
  <si>
    <t>2RR915</t>
  </si>
  <si>
    <t>P002I_S2_G_XMII0_1</t>
  </si>
  <si>
    <t>P002J_S2_G_XMII2</t>
  </si>
  <si>
    <t>2CTXG2</t>
  </si>
  <si>
    <t>2K227</t>
  </si>
  <si>
    <t>2K228</t>
  </si>
  <si>
    <t>2K229</t>
  </si>
  <si>
    <t>2RRG914</t>
  </si>
  <si>
    <t>2RRG915</t>
  </si>
  <si>
    <t>SG2_X1_RXD4</t>
  </si>
  <si>
    <t>2RD188</t>
  </si>
  <si>
    <t>2RD189</t>
  </si>
  <si>
    <t>2RD190</t>
  </si>
  <si>
    <t>2RD191</t>
  </si>
  <si>
    <t>S2_GPIOA</t>
  </si>
  <si>
    <t>2RG188</t>
  </si>
  <si>
    <t>2RG189</t>
  </si>
  <si>
    <t>2RG190</t>
  </si>
  <si>
    <t>2RG191</t>
  </si>
  <si>
    <t>SG2_GPIOA</t>
  </si>
  <si>
    <t>2R276</t>
  </si>
  <si>
    <t>P0003_S0_PWR1</t>
  </si>
  <si>
    <t>CD13</t>
  </si>
  <si>
    <t>CD14</t>
  </si>
  <si>
    <t>CD15</t>
  </si>
  <si>
    <t>CD16</t>
  </si>
  <si>
    <t>CD17</t>
  </si>
  <si>
    <t>CD18</t>
  </si>
  <si>
    <t>CD19</t>
  </si>
  <si>
    <t>CD20</t>
  </si>
  <si>
    <t>CD21</t>
  </si>
  <si>
    <t>CD23</t>
  </si>
  <si>
    <t>CD25</t>
  </si>
  <si>
    <t>CD219</t>
  </si>
  <si>
    <t>CD220</t>
  </si>
  <si>
    <t>P003A_S3_BRPHY_P1_2_3_4</t>
  </si>
  <si>
    <t>P003B_S3_G_BRPHY_P1_2_3_4</t>
  </si>
  <si>
    <t>P003C_S3_G_LB_BR1_2_3_4</t>
  </si>
  <si>
    <t>P003D_S3_G_P5_6_GIGA</t>
  </si>
  <si>
    <t>P003E_S3_G_LB_FE</t>
  </si>
  <si>
    <t>P003F_S3_XMII0</t>
  </si>
  <si>
    <t>P003G_S3_XMII1</t>
  </si>
  <si>
    <t>P003H_S3_XMII2</t>
  </si>
  <si>
    <t>3CTX2</t>
  </si>
  <si>
    <t>3K176</t>
  </si>
  <si>
    <t>3K177</t>
  </si>
  <si>
    <t>3K178</t>
  </si>
  <si>
    <t>3K179</t>
  </si>
  <si>
    <t>3K239</t>
  </si>
  <si>
    <t>3K242</t>
  </si>
  <si>
    <t>3K243</t>
  </si>
  <si>
    <t>3RR904</t>
  </si>
  <si>
    <t>3RR906</t>
  </si>
  <si>
    <t>3RR907</t>
  </si>
  <si>
    <t>3RR908</t>
  </si>
  <si>
    <t>3RR909</t>
  </si>
  <si>
    <t>3RR910</t>
  </si>
  <si>
    <t>3RR911</t>
  </si>
  <si>
    <t>3RR913</t>
  </si>
  <si>
    <t>3RR914</t>
  </si>
  <si>
    <t>3RR915</t>
  </si>
  <si>
    <t>P003I_S3_G_XMII0_1</t>
  </si>
  <si>
    <t>P003J_S3_G_XMII2</t>
  </si>
  <si>
    <t>3CTXG2</t>
  </si>
  <si>
    <t>3K227</t>
  </si>
  <si>
    <t>3K228</t>
  </si>
  <si>
    <t>3K229</t>
  </si>
  <si>
    <t>3RRG914</t>
  </si>
  <si>
    <t>3RRG915</t>
  </si>
  <si>
    <t>SG3_X1_RXD4</t>
  </si>
  <si>
    <t>3RD188</t>
  </si>
  <si>
    <t>3RD189</t>
  </si>
  <si>
    <t>3RD190</t>
  </si>
  <si>
    <t>3RD191</t>
  </si>
  <si>
    <t>S3_GPIOA</t>
  </si>
  <si>
    <t>3RG188</t>
  </si>
  <si>
    <t>3RG189</t>
  </si>
  <si>
    <t>3RG190</t>
  </si>
  <si>
    <t>3RG191</t>
  </si>
  <si>
    <t>SG3_GPIOA</t>
  </si>
  <si>
    <t>3R276</t>
  </si>
  <si>
    <t>P0004_S0_PWR2</t>
  </si>
  <si>
    <t>P0005_S0_PWR3</t>
  </si>
  <si>
    <t>BD3</t>
  </si>
  <si>
    <t>CD213</t>
  </si>
  <si>
    <t>CD214</t>
  </si>
  <si>
    <t>CD215</t>
  </si>
  <si>
    <t>CD216</t>
  </si>
  <si>
    <t>P0006_S0_G_DC_Converter</t>
  </si>
  <si>
    <t>KG0</t>
  </si>
  <si>
    <t>P0007_S0_G_PWR1</t>
  </si>
  <si>
    <t>CG13</t>
  </si>
  <si>
    <t>CG14</t>
  </si>
  <si>
    <t>CG15</t>
  </si>
  <si>
    <t>CG16</t>
  </si>
  <si>
    <t>CG17</t>
  </si>
  <si>
    <t>CG18</t>
  </si>
  <si>
    <t>CG19</t>
  </si>
  <si>
    <t>CG20</t>
  </si>
  <si>
    <t>CG21</t>
  </si>
  <si>
    <t>CG23</t>
  </si>
  <si>
    <t>CG25</t>
  </si>
  <si>
    <t>CG219</t>
  </si>
  <si>
    <t>CG220</t>
  </si>
  <si>
    <t>P0008_S0_G_PWR2</t>
  </si>
  <si>
    <t>P0009_S0_G_PWR3</t>
  </si>
  <si>
    <t>BDG3</t>
  </si>
  <si>
    <t>CG213</t>
  </si>
  <si>
    <t>CG214</t>
  </si>
  <si>
    <t>CG215</t>
  </si>
  <si>
    <t>CG216</t>
  </si>
  <si>
    <t>P0011_S1_DUT_QFP176</t>
  </si>
  <si>
    <t>P0012_S1_Gold_QFP176</t>
  </si>
  <si>
    <t>P0013_S1_PWR1</t>
  </si>
  <si>
    <t>1CD13</t>
  </si>
  <si>
    <t>1CD14</t>
  </si>
  <si>
    <t>1CD15</t>
  </si>
  <si>
    <t>1CD16</t>
  </si>
  <si>
    <t>1CD17</t>
  </si>
  <si>
    <t>1CD18</t>
  </si>
  <si>
    <t>1CD19</t>
  </si>
  <si>
    <t>1CD20</t>
  </si>
  <si>
    <t>1CD21</t>
  </si>
  <si>
    <t>1CD23</t>
  </si>
  <si>
    <t>1CD25</t>
  </si>
  <si>
    <t>1CD219</t>
  </si>
  <si>
    <t>1CD220</t>
  </si>
  <si>
    <t>P0014_S1_PWR2</t>
  </si>
  <si>
    <t>P0015_S1_PWR3</t>
  </si>
  <si>
    <t>1BD3</t>
  </si>
  <si>
    <t>1CD213</t>
  </si>
  <si>
    <t>1CD214</t>
  </si>
  <si>
    <t>1CD215</t>
  </si>
  <si>
    <t>1CD216</t>
  </si>
  <si>
    <t>P0016_S1_G_DC_Converter</t>
  </si>
  <si>
    <t>1KG0</t>
  </si>
  <si>
    <t>P0017_S1_G_PWR1</t>
  </si>
  <si>
    <t>1CG13</t>
  </si>
  <si>
    <t>1CG14</t>
  </si>
  <si>
    <t>1CG15</t>
  </si>
  <si>
    <t>1CG16</t>
  </si>
  <si>
    <t>1CG17</t>
  </si>
  <si>
    <t>1CG18</t>
  </si>
  <si>
    <t>1CG19</t>
  </si>
  <si>
    <t>1CG20</t>
  </si>
  <si>
    <t>1CG21</t>
  </si>
  <si>
    <t>1CG23</t>
  </si>
  <si>
    <t>1CG25</t>
  </si>
  <si>
    <t>1CG219</t>
  </si>
  <si>
    <t>1CG220</t>
  </si>
  <si>
    <t>P0018_S1_G_PWR2</t>
  </si>
  <si>
    <t>P0019_S1_G_PWR3</t>
  </si>
  <si>
    <t>1BDG3</t>
  </si>
  <si>
    <t>1CG213</t>
  </si>
  <si>
    <t>1CG214</t>
  </si>
  <si>
    <t>1CG215</t>
  </si>
  <si>
    <t>1CG216</t>
  </si>
  <si>
    <t>P0021_S2_DUT_QFP176</t>
  </si>
  <si>
    <t>P0022_S2_Gold_QFP176</t>
  </si>
  <si>
    <t>P0023_S2_PWR1</t>
  </si>
  <si>
    <t>2CD13</t>
  </si>
  <si>
    <t>2CD14</t>
  </si>
  <si>
    <t>2CD15</t>
  </si>
  <si>
    <t>2CD16</t>
  </si>
  <si>
    <t>2CD17</t>
  </si>
  <si>
    <t>2CD18</t>
  </si>
  <si>
    <t>2CD19</t>
  </si>
  <si>
    <t>2CD20</t>
  </si>
  <si>
    <t>2CD21</t>
  </si>
  <si>
    <t>2CD23</t>
  </si>
  <si>
    <t>2CD25</t>
  </si>
  <si>
    <t>2CD219</t>
  </si>
  <si>
    <t>2CD220</t>
  </si>
  <si>
    <t>P0024_S2_PWR2</t>
  </si>
  <si>
    <t>P0025_S2_PWR3</t>
  </si>
  <si>
    <t>2BD3</t>
  </si>
  <si>
    <t>2CD213</t>
  </si>
  <si>
    <t>2CD214</t>
  </si>
  <si>
    <t>2CD215</t>
  </si>
  <si>
    <t>2CD216</t>
  </si>
  <si>
    <t>P0026_S2_G_DC_Converter</t>
  </si>
  <si>
    <t>2KG0</t>
  </si>
  <si>
    <t>P0027_S2_G_PWR1</t>
  </si>
  <si>
    <t>2CG13</t>
  </si>
  <si>
    <t>2CG14</t>
  </si>
  <si>
    <t>2CG15</t>
  </si>
  <si>
    <t>2CG16</t>
  </si>
  <si>
    <t>2CG17</t>
  </si>
  <si>
    <t>2CG18</t>
  </si>
  <si>
    <t>2CG19</t>
  </si>
  <si>
    <t>2CG20</t>
  </si>
  <si>
    <t>2CG21</t>
  </si>
  <si>
    <t>2CG23</t>
  </si>
  <si>
    <t>2CG25</t>
  </si>
  <si>
    <t>2CG219</t>
  </si>
  <si>
    <t>2CG220</t>
  </si>
  <si>
    <t>P0028_S2_G_PWR2</t>
  </si>
  <si>
    <t>P0029_S2_G_PWR3</t>
  </si>
  <si>
    <t>2BDG3</t>
  </si>
  <si>
    <t>2CG213</t>
  </si>
  <si>
    <t>2CG214</t>
  </si>
  <si>
    <t>2CG215</t>
  </si>
  <si>
    <t>2CG216</t>
  </si>
  <si>
    <t>P0031_S3_DUT_QFP176</t>
  </si>
  <si>
    <t>P0032_S3_Gold_QFP176</t>
  </si>
  <si>
    <t>P0033_S3_PWR1</t>
  </si>
  <si>
    <t>3CD13</t>
  </si>
  <si>
    <t>3CD14</t>
  </si>
  <si>
    <t>3CD15</t>
  </si>
  <si>
    <t>3CD16</t>
  </si>
  <si>
    <t>3CD17</t>
  </si>
  <si>
    <t>3CD18</t>
  </si>
  <si>
    <t>3CD19</t>
  </si>
  <si>
    <t>3CD20</t>
  </si>
  <si>
    <t>3CD21</t>
  </si>
  <si>
    <t>3CD23</t>
  </si>
  <si>
    <t>3CD25</t>
  </si>
  <si>
    <t>3CD219</t>
  </si>
  <si>
    <t>3CD220</t>
  </si>
  <si>
    <t>P0034_S3_PWR2</t>
  </si>
  <si>
    <t>P0035_S3_PWR3</t>
  </si>
  <si>
    <t>3BD3</t>
  </si>
  <si>
    <t>3CD213</t>
  </si>
  <si>
    <t>3CD214</t>
  </si>
  <si>
    <t>3CD215</t>
  </si>
  <si>
    <t>3CD216</t>
  </si>
  <si>
    <t>P0036_S3_G_DC_Converter</t>
  </si>
  <si>
    <t>3KG0</t>
  </si>
  <si>
    <t>P0037_S3_G_PWR1</t>
  </si>
  <si>
    <t>3CG13</t>
  </si>
  <si>
    <t>3CG14</t>
  </si>
  <si>
    <t>3CG15</t>
  </si>
  <si>
    <t>3CG16</t>
  </si>
  <si>
    <t>3CG17</t>
  </si>
  <si>
    <t>3CG18</t>
  </si>
  <si>
    <t>3CG19</t>
  </si>
  <si>
    <t>3CG20</t>
  </si>
  <si>
    <t>3CG21</t>
  </si>
  <si>
    <t>3CG23</t>
  </si>
  <si>
    <t>3CG25</t>
  </si>
  <si>
    <t>3CG219</t>
  </si>
  <si>
    <t>3CG220</t>
  </si>
  <si>
    <t>P0038_S3_G_PWR2</t>
  </si>
  <si>
    <t>P0039_S3_G_PWR3</t>
  </si>
  <si>
    <t>3BDG3</t>
  </si>
  <si>
    <t>3CG213</t>
  </si>
  <si>
    <t>3CG214</t>
  </si>
  <si>
    <t>3CG215</t>
  </si>
  <si>
    <t>3CG216</t>
  </si>
  <si>
    <t>RC19</t>
  </si>
  <si>
    <t>SC_DBG1</t>
  </si>
  <si>
    <t>SC_DBG_GND</t>
  </si>
  <si>
    <t>DUT to Golden
Port P2</t>
    <phoneticPr fontId="1" type="noConversion"/>
  </si>
  <si>
    <t>DUT To MQS Plus Golden to MQS Port P3</t>
    <phoneticPr fontId="1" type="noConversion"/>
  </si>
  <si>
    <t>DUT To MQS Plus Golden to MQS Port P4</t>
    <phoneticPr fontId="1" type="noConversion"/>
  </si>
  <si>
    <t>DUT to MQS Port P3</t>
    <phoneticPr fontId="1" type="noConversion"/>
  </si>
  <si>
    <t>DUT to MQS Port P4</t>
    <phoneticPr fontId="1" type="noConversion"/>
  </si>
  <si>
    <t>DUT to Golden
Port P1</t>
    <phoneticPr fontId="1" type="noConversion"/>
  </si>
  <si>
    <t>DUT to Golden
Port P3</t>
    <phoneticPr fontId="1" type="noConversion"/>
  </si>
  <si>
    <t>DUT to Golden
Port P4</t>
    <phoneticPr fontId="1" type="noConversion"/>
  </si>
  <si>
    <t>DUT To MQS Plus Golden to MQS Port P1</t>
    <phoneticPr fontId="1" type="noConversion"/>
  </si>
  <si>
    <t>DUT To MQS Plus Golden to MQS Port P2</t>
    <phoneticPr fontId="1" type="noConversion"/>
  </si>
  <si>
    <t>DUT to MQS Port P1</t>
    <phoneticPr fontId="1" type="noConversion"/>
  </si>
  <si>
    <t>DUT to MQS Port P2</t>
    <phoneticPr fontId="1" type="noConversion"/>
  </si>
  <si>
    <t>Golden to MQS Port P2</t>
    <phoneticPr fontId="1" type="noConversion"/>
  </si>
  <si>
    <t>Golden to MQS Port P3</t>
    <phoneticPr fontId="1" type="noConversion"/>
  </si>
  <si>
    <t>Golden to MQS Port P4</t>
    <phoneticPr fontId="1" type="noConversion"/>
  </si>
  <si>
    <t>DUT P2 -&gt; Golden</t>
  </si>
  <si>
    <t>DUT0 P2 
To 
Golden</t>
  </si>
  <si>
    <t>DUT1 P2 
To 
Golden</t>
  </si>
  <si>
    <t>DUT2 P2 
To 
Golden</t>
  </si>
  <si>
    <t>DUT3 P2 
To 
Golden</t>
  </si>
  <si>
    <t>XMII_1_TXEN</t>
  </si>
  <si>
    <t>XMII_1_TXEN</t>
    <phoneticPr fontId="1" type="noConversion"/>
  </si>
  <si>
    <t>XMII_1_TXEN</t>
    <phoneticPr fontId="1" type="noConversion"/>
  </si>
  <si>
    <t>S0_X1_TXEN</t>
  </si>
  <si>
    <t>S1_X1_TXEN</t>
  </si>
  <si>
    <t>S2_X1_TXEN</t>
  </si>
  <si>
    <t>S3_X1_TXEN</t>
  </si>
  <si>
    <t>refer</t>
    <phoneticPr fontId="1" type="noConversion"/>
  </si>
  <si>
    <t>AVDD09_TRX[1]</t>
  </si>
  <si>
    <t>S0_AVDD09_TRX</t>
  </si>
  <si>
    <t>AVDD09_TRX[2]</t>
  </si>
  <si>
    <t>AVDD09_TRX[3]</t>
  </si>
  <si>
    <t>AVDD09_TRX[4]</t>
  </si>
  <si>
    <t>NC[1]</t>
  </si>
  <si>
    <t>P9_AVDD09_CMU</t>
  </si>
  <si>
    <t>P10_AVDD09_CMU</t>
  </si>
  <si>
    <t>P11_AVDD09_TRX[1]</t>
  </si>
  <si>
    <t>P11_AVDD09_TRX[2]</t>
  </si>
  <si>
    <t>SG0_AVDD09_TRX</t>
  </si>
  <si>
    <t>S1_AVDD09_TRX</t>
  </si>
  <si>
    <t>SG1_AVDD09_TRX</t>
  </si>
  <si>
    <t>S2_AVDD09_TRX</t>
  </si>
  <si>
    <t>SG2_AVDD09_TRX</t>
  </si>
  <si>
    <t>S3_AVDD09_TRX</t>
  </si>
  <si>
    <t>SG3_AVDD09_TRX</t>
  </si>
  <si>
    <t>P000K_S0_USXG_P9_10_11</t>
  </si>
  <si>
    <t>P000L_S0_GPIO_INH_RTT</t>
  </si>
  <si>
    <t>P000M_S0_G_GPIO_INH_RTT</t>
  </si>
  <si>
    <t>P001K_S1_USXG_P9_10_11</t>
  </si>
  <si>
    <t>P001L_S1_GPIO_INH_RTT</t>
  </si>
  <si>
    <t>P001M_S1_G_GPIO_INH_RTT</t>
  </si>
  <si>
    <t>P002K_S2_USXG_P9_10_11</t>
  </si>
  <si>
    <t>P002L_S2_GPIO_INH_RTT</t>
  </si>
  <si>
    <t>P002M_S2_G_GPIO_INH_RTT</t>
  </si>
  <si>
    <t>CD222</t>
  </si>
  <si>
    <t>CD223</t>
  </si>
  <si>
    <t>CD350</t>
  </si>
  <si>
    <t>P003K_S3_USXG_P9_10_11</t>
  </si>
  <si>
    <t>P003L_S3_GPIO_INH_RTT</t>
  </si>
  <si>
    <t>P003M_S3_G_GPIO_INH_RTT</t>
  </si>
  <si>
    <t>CD224</t>
  </si>
  <si>
    <t>CG222</t>
  </si>
  <si>
    <t>CG223</t>
  </si>
  <si>
    <t>CG350</t>
  </si>
  <si>
    <t>CG224</t>
  </si>
  <si>
    <t>1CD222</t>
  </si>
  <si>
    <t>1CD223</t>
  </si>
  <si>
    <t>1CD350</t>
  </si>
  <si>
    <t>1CD224</t>
  </si>
  <si>
    <t>1CG222</t>
  </si>
  <si>
    <t>1CG223</t>
  </si>
  <si>
    <t>1CG350</t>
  </si>
  <si>
    <t>1CG224</t>
  </si>
  <si>
    <t>2CD222</t>
  </si>
  <si>
    <t>2CD223</t>
  </si>
  <si>
    <t>2CD350</t>
  </si>
  <si>
    <t>2CD224</t>
  </si>
  <si>
    <t>2CG222</t>
  </si>
  <si>
    <t>2CG223</t>
  </si>
  <si>
    <t>2CG350</t>
  </si>
  <si>
    <t>2CG224</t>
  </si>
  <si>
    <t>3CD222</t>
  </si>
  <si>
    <t>3CD223</t>
  </si>
  <si>
    <t>3CD350</t>
  </si>
  <si>
    <t>3CD224</t>
  </si>
  <si>
    <t>3CG222</t>
  </si>
  <si>
    <t>3CG223</t>
  </si>
  <si>
    <t>3CG350</t>
  </si>
  <si>
    <t>3CG224</t>
  </si>
  <si>
    <t>S9991_SC_SPI_JTAG</t>
  </si>
  <si>
    <t>S9993_ATX_Power</t>
  </si>
  <si>
    <t>S9998_MISC</t>
  </si>
  <si>
    <t>SC_UDB006</t>
  </si>
  <si>
    <t>SC_UDB254</t>
  </si>
  <si>
    <t>S0_U17_HSD302</t>
  </si>
  <si>
    <t>S1_U17_HSD302</t>
  </si>
  <si>
    <t>S2_U17_HSD302</t>
  </si>
  <si>
    <t>S3_U17_HSD302</t>
  </si>
  <si>
    <t>S0_U18_HSD305</t>
  </si>
  <si>
    <t>S1_U18_HSD305</t>
  </si>
  <si>
    <t>S2_U18_HSD305</t>
  </si>
  <si>
    <t>S3_U18_HSD305</t>
  </si>
  <si>
    <t>S0_HSD093</t>
  </si>
  <si>
    <t>S1_HSD093</t>
  </si>
  <si>
    <t>S2_HSD093</t>
  </si>
  <si>
    <t>S3_HSD093</t>
  </si>
  <si>
    <t>S3_SCIN_GPC2_HSD354</t>
  </si>
  <si>
    <t>S0_SCIN_GPC2_HSD354</t>
  </si>
  <si>
    <t>S2_SCIN_GPC2_HSD354</t>
  </si>
  <si>
    <t>S1_SCIN_GPC2_HSD354</t>
  </si>
  <si>
    <t>NC[3]</t>
  </si>
  <si>
    <t>NC[4]</t>
  </si>
  <si>
    <t>NC[5]</t>
  </si>
  <si>
    <t>S0_U17_GPU_SEL</t>
  </si>
  <si>
    <t>S0_U18_GPU_SEL</t>
  </si>
  <si>
    <t>S0_U17_OE</t>
  </si>
  <si>
    <t>S0_U18_OE</t>
  </si>
  <si>
    <t>S0_U17_DDC_AUX_SEL</t>
  </si>
  <si>
    <t>S0_U18_DDC_AUX_SEL</t>
  </si>
  <si>
    <t>AUX+</t>
  </si>
  <si>
    <t>AUX+A</t>
  </si>
  <si>
    <t>AUX+B</t>
  </si>
  <si>
    <t>AUX-</t>
  </si>
  <si>
    <t>AUX-A</t>
  </si>
  <si>
    <t>AUX-B</t>
  </si>
  <si>
    <t>D0+</t>
  </si>
  <si>
    <t>D0+A</t>
  </si>
  <si>
    <t>D0+B</t>
  </si>
  <si>
    <t>D0-</t>
  </si>
  <si>
    <t>D0-A</t>
  </si>
  <si>
    <t>D0-B</t>
  </si>
  <si>
    <t>D1+</t>
  </si>
  <si>
    <t>D1+A</t>
  </si>
  <si>
    <t>D1+B</t>
  </si>
  <si>
    <t>D1-</t>
  </si>
  <si>
    <t>D1-A</t>
  </si>
  <si>
    <t>D1-B</t>
  </si>
  <si>
    <t>D2+</t>
  </si>
  <si>
    <t>D2+A</t>
  </si>
  <si>
    <t>D2+B</t>
  </si>
  <si>
    <t>D2-</t>
  </si>
  <si>
    <t>D2-A</t>
  </si>
  <si>
    <t>D2-B</t>
  </si>
  <si>
    <t>D3+</t>
  </si>
  <si>
    <t>D3+A</t>
  </si>
  <si>
    <t>D3+B</t>
  </si>
  <si>
    <t>D3-</t>
  </si>
  <si>
    <t>D3-A</t>
  </si>
  <si>
    <t>D3-B</t>
  </si>
  <si>
    <t>DDC_AUX_SEL</t>
  </si>
  <si>
    <t>EP(GND)</t>
  </si>
  <si>
    <t>GND[7]</t>
  </si>
  <si>
    <t>GPU_SEL</t>
  </si>
  <si>
    <t>HPD</t>
  </si>
  <si>
    <t>HPD_A</t>
  </si>
  <si>
    <t>HPD_B</t>
  </si>
  <si>
    <t>OE</t>
  </si>
  <si>
    <t>SCL</t>
  </si>
  <si>
    <t>SCL_A</t>
  </si>
  <si>
    <t>SCL_B</t>
  </si>
  <si>
    <t>SDA</t>
  </si>
  <si>
    <t>SDA_A</t>
  </si>
  <si>
    <t>SDA_B</t>
  </si>
  <si>
    <t>S0_U6_GPU_SEL</t>
  </si>
  <si>
    <t>S0_U6_OE</t>
  </si>
  <si>
    <t>S0_U6_DDC_AUX_SEL</t>
  </si>
  <si>
    <t>S0_SCLK_HSD353</t>
  </si>
  <si>
    <t>S0_R_GPIOC_1</t>
  </si>
  <si>
    <t>S0_R_GPIOC_2</t>
  </si>
  <si>
    <t>S0_SCIN_GPC2_HSD097</t>
  </si>
  <si>
    <t>S0_NC_HSD359</t>
  </si>
  <si>
    <t>S0_NC_HSD360</t>
  </si>
  <si>
    <t>S0_NC_HSD361</t>
  </si>
  <si>
    <t>S0_NC_HSD362</t>
  </si>
  <si>
    <t>S0_NC_HSD363</t>
  </si>
  <si>
    <t>S1_U17_GPU_SEL</t>
  </si>
  <si>
    <t>S1_U18_GPU_SEL</t>
  </si>
  <si>
    <t>S1_U17_OE</t>
  </si>
  <si>
    <t>S1_U18_OE</t>
  </si>
  <si>
    <t>S1_U17_DDC_AUX_SEL</t>
  </si>
  <si>
    <t>S1_U18_DDC_AUX_SEL</t>
  </si>
  <si>
    <t>S1_U6_GPU_SEL</t>
  </si>
  <si>
    <t>S1_U6_OE</t>
  </si>
  <si>
    <t>S1_U6_DDC_AUX_SEL</t>
  </si>
  <si>
    <t>S1_SCLK_HSD353</t>
  </si>
  <si>
    <t>S1_R_GPIOC_1</t>
  </si>
  <si>
    <t>S1_R_GPIOC_2</t>
  </si>
  <si>
    <t>S1_SCIN_GPC2_HSD097</t>
  </si>
  <si>
    <t>S2_U17_GPU_SEL</t>
  </si>
  <si>
    <t>S2_U18_GPU_SEL</t>
  </si>
  <si>
    <t>S2_U17_OE</t>
  </si>
  <si>
    <t>S2_U18_OE</t>
  </si>
  <si>
    <t>S2_U17_DDC_AUX_SEL</t>
  </si>
  <si>
    <t>S2_U18_DDC_AUX_SEL</t>
  </si>
  <si>
    <t>S2_U6_GPU_SEL</t>
  </si>
  <si>
    <t>S2_U6_OE</t>
  </si>
  <si>
    <t>S2_U6_DDC_AUX_SEL</t>
  </si>
  <si>
    <t>S2_SCLK_HSD353</t>
  </si>
  <si>
    <t>S2_R_GPIOC_1</t>
  </si>
  <si>
    <t>S2_R_GPIOC_2</t>
  </si>
  <si>
    <t>S2_SCIN_GPC2_HSD097</t>
  </si>
  <si>
    <t>S3_U17_GPU_SEL</t>
  </si>
  <si>
    <t>S3_U18_GPU_SEL</t>
  </si>
  <si>
    <t>S3_U17_OE</t>
  </si>
  <si>
    <t>S3_U18_OE</t>
  </si>
  <si>
    <t>S3_U17_DDC_AUX_SEL</t>
  </si>
  <si>
    <t>S3_U18_DDC_AUX_SEL</t>
  </si>
  <si>
    <t>S3_U6_GPU_SEL</t>
  </si>
  <si>
    <t>S3_U6_OE</t>
  </si>
  <si>
    <t>S3_U6_DDC_AUX_SEL</t>
  </si>
  <si>
    <t>S3_SCLK_HSD353</t>
  </si>
  <si>
    <t>S3_R_GPIOC_1</t>
  </si>
  <si>
    <t>S3_R_GPIOC_2</t>
  </si>
  <si>
    <t>S3_SCIN_GPC2_HSD097</t>
  </si>
  <si>
    <t>S1_NC_HSD359</t>
  </si>
  <si>
    <t>S1_NC_HSD360</t>
  </si>
  <si>
    <t>S1_NC_HSD361</t>
  </si>
  <si>
    <t>S1_NC_HSD362</t>
  </si>
  <si>
    <t>S1_NC_HSD363</t>
  </si>
  <si>
    <t>S2_NC_HSD359</t>
  </si>
  <si>
    <t>S2_NC_HSD360</t>
  </si>
  <si>
    <t>S2_NC_HSD361</t>
  </si>
  <si>
    <t>S2_NC_HSD362</t>
  </si>
  <si>
    <t>S2_NC_HSD363</t>
  </si>
  <si>
    <t>S3_NC_HSD359</t>
  </si>
  <si>
    <t>S3_NC_HSD360</t>
  </si>
  <si>
    <t>S3_NC_HSD361</t>
  </si>
  <si>
    <t>S3_NC_HSD362</t>
  </si>
  <si>
    <t>S3_NC_HSD363</t>
  </si>
  <si>
    <t>CU17</t>
  </si>
  <si>
    <t>CU18</t>
  </si>
  <si>
    <t>CU171</t>
  </si>
  <si>
    <t>CU172</t>
  </si>
  <si>
    <t>CU181</t>
  </si>
  <si>
    <t>CU182</t>
  </si>
  <si>
    <t>RLU17</t>
  </si>
  <si>
    <t>RLU18</t>
  </si>
  <si>
    <t>RU17</t>
  </si>
  <si>
    <t>RU18</t>
  </si>
  <si>
    <t>RU171</t>
  </si>
  <si>
    <t>RU181</t>
  </si>
  <si>
    <t>CU6</t>
  </si>
  <si>
    <t>CU61</t>
  </si>
  <si>
    <t>CU62</t>
  </si>
  <si>
    <t>RLU6</t>
  </si>
  <si>
    <t>RU6</t>
  </si>
  <si>
    <t>RU61</t>
  </si>
  <si>
    <t>K254</t>
  </si>
  <si>
    <t>RD202</t>
  </si>
  <si>
    <t>RD203</t>
  </si>
  <si>
    <t>1CU17</t>
  </si>
  <si>
    <t>1CU18</t>
  </si>
  <si>
    <t>1CU171</t>
  </si>
  <si>
    <t>1CU172</t>
  </si>
  <si>
    <t>1CU181</t>
  </si>
  <si>
    <t>1CU182</t>
  </si>
  <si>
    <t>1RLU17</t>
  </si>
  <si>
    <t>1RLU18</t>
  </si>
  <si>
    <t>1RU17</t>
  </si>
  <si>
    <t>1RU18</t>
  </si>
  <si>
    <t>1RU171</t>
  </si>
  <si>
    <t>1RU181</t>
  </si>
  <si>
    <t>1U17</t>
  </si>
  <si>
    <t>1U18</t>
  </si>
  <si>
    <t>1CU6</t>
  </si>
  <si>
    <t>1CU61</t>
  </si>
  <si>
    <t>1CU62</t>
  </si>
  <si>
    <t>1RLU6</t>
  </si>
  <si>
    <t>1RU6</t>
  </si>
  <si>
    <t>1RU61</t>
  </si>
  <si>
    <t>1U6</t>
  </si>
  <si>
    <t>1K254</t>
  </si>
  <si>
    <t>1RD202</t>
  </si>
  <si>
    <t>1RD203</t>
  </si>
  <si>
    <t>2CU17</t>
  </si>
  <si>
    <t>2CU18</t>
  </si>
  <si>
    <t>2CU171</t>
  </si>
  <si>
    <t>2CU172</t>
  </si>
  <si>
    <t>2CU181</t>
  </si>
  <si>
    <t>2CU182</t>
  </si>
  <si>
    <t>2RLU17</t>
  </si>
  <si>
    <t>2RLU18</t>
  </si>
  <si>
    <t>2RU17</t>
  </si>
  <si>
    <t>2RU18</t>
  </si>
  <si>
    <t>2RU171</t>
  </si>
  <si>
    <t>2RU181</t>
  </si>
  <si>
    <t>2U17</t>
  </si>
  <si>
    <t>2U18</t>
  </si>
  <si>
    <t>2CU6</t>
  </si>
  <si>
    <t>2CU61</t>
  </si>
  <si>
    <t>2CU62</t>
  </si>
  <si>
    <t>2RLU6</t>
  </si>
  <si>
    <t>2RU6</t>
  </si>
  <si>
    <t>2RU61</t>
  </si>
  <si>
    <t>2U6</t>
  </si>
  <si>
    <t>2K254</t>
  </si>
  <si>
    <t>2RD202</t>
  </si>
  <si>
    <t>2RD203</t>
  </si>
  <si>
    <t>CD328</t>
  </si>
  <si>
    <t>CD331</t>
  </si>
  <si>
    <t>CD351</t>
  </si>
  <si>
    <t>CD352</t>
  </si>
  <si>
    <t>CD353</t>
  </si>
  <si>
    <t>CD354</t>
  </si>
  <si>
    <t>CD355</t>
  </si>
  <si>
    <t>3CU17</t>
  </si>
  <si>
    <t>3CU18</t>
  </si>
  <si>
    <t>3CU171</t>
  </si>
  <si>
    <t>3CU172</t>
  </si>
  <si>
    <t>3CU181</t>
  </si>
  <si>
    <t>3CU182</t>
  </si>
  <si>
    <t>3RLU17</t>
  </si>
  <si>
    <t>3RLU18</t>
  </si>
  <si>
    <t>3RU17</t>
  </si>
  <si>
    <t>3RU18</t>
  </si>
  <si>
    <t>3RU171</t>
  </si>
  <si>
    <t>3RU181</t>
  </si>
  <si>
    <t>3U17</t>
  </si>
  <si>
    <t>3U18</t>
  </si>
  <si>
    <t>3CU6</t>
  </si>
  <si>
    <t>3CU61</t>
  </si>
  <si>
    <t>3CU62</t>
  </si>
  <si>
    <t>3RLU6</t>
  </si>
  <si>
    <t>3RU6</t>
  </si>
  <si>
    <t>3RU61</t>
  </si>
  <si>
    <t>3U6</t>
  </si>
  <si>
    <t>3K254</t>
  </si>
  <si>
    <t>3RD202</t>
  </si>
  <si>
    <t>3RD203</t>
  </si>
  <si>
    <t>CG328</t>
  </si>
  <si>
    <t>CG331</t>
  </si>
  <si>
    <t>CG351</t>
  </si>
  <si>
    <t>CG352</t>
  </si>
  <si>
    <t>CG353</t>
  </si>
  <si>
    <t>CG354</t>
  </si>
  <si>
    <t>CG355</t>
  </si>
  <si>
    <t>1CD328</t>
  </si>
  <si>
    <t>1CD331</t>
  </si>
  <si>
    <t>1CD351</t>
  </si>
  <si>
    <t>1CD352</t>
  </si>
  <si>
    <t>1CD353</t>
  </si>
  <si>
    <t>1CD354</t>
  </si>
  <si>
    <t>1CD355</t>
  </si>
  <si>
    <t>1CG328</t>
  </si>
  <si>
    <t>1CG331</t>
  </si>
  <si>
    <t>1CG351</t>
  </si>
  <si>
    <t>1CG352</t>
  </si>
  <si>
    <t>1CG353</t>
  </si>
  <si>
    <t>1CG354</t>
  </si>
  <si>
    <t>1CG355</t>
  </si>
  <si>
    <t>2CD328</t>
  </si>
  <si>
    <t>2CD331</t>
  </si>
  <si>
    <t>2CD351</t>
  </si>
  <si>
    <t>2CD352</t>
  </si>
  <si>
    <t>2CD353</t>
  </si>
  <si>
    <t>2CD354</t>
  </si>
  <si>
    <t>2CD355</t>
  </si>
  <si>
    <t>2CG328</t>
  </si>
  <si>
    <t>2CG331</t>
  </si>
  <si>
    <t>2CG351</t>
  </si>
  <si>
    <t>2CG352</t>
  </si>
  <si>
    <t>2CG353</t>
  </si>
  <si>
    <t>2CG354</t>
  </si>
  <si>
    <t>2CG355</t>
  </si>
  <si>
    <t>3CD328</t>
  </si>
  <si>
    <t>3CD331</t>
  </si>
  <si>
    <t>3CD351</t>
  </si>
  <si>
    <t>3CD352</t>
  </si>
  <si>
    <t>3CD353</t>
  </si>
  <si>
    <t>3CD354</t>
  </si>
  <si>
    <t>3CD355</t>
  </si>
  <si>
    <t>3CG328</t>
  </si>
  <si>
    <t>3CG331</t>
  </si>
  <si>
    <t>3CG351</t>
  </si>
  <si>
    <t>3CG352</t>
  </si>
  <si>
    <t>3CG353</t>
  </si>
  <si>
    <t>3CG354</t>
  </si>
  <si>
    <t>3CG355</t>
  </si>
  <si>
    <t>先All Site 分段等長
等模擬不合Spec 再調長度</t>
    <phoneticPr fontId="1" type="noConversion"/>
  </si>
  <si>
    <r>
      <rPr>
        <b/>
        <sz val="24"/>
        <color theme="1"/>
        <rFont val="細明體"/>
        <family val="3"/>
        <charset val="136"/>
      </rPr>
      <t>繞等長時</t>
    </r>
    <r>
      <rPr>
        <b/>
        <sz val="24"/>
        <color theme="1"/>
        <rFont val="Times New Roman"/>
        <family val="1"/>
      </rPr>
      <t xml:space="preserve">, </t>
    </r>
    <r>
      <rPr>
        <b/>
        <sz val="24"/>
        <color theme="1"/>
        <rFont val="細明體"/>
        <family val="3"/>
        <charset val="136"/>
      </rPr>
      <t>零件</t>
    </r>
    <r>
      <rPr>
        <b/>
        <sz val="24"/>
        <color theme="1"/>
        <rFont val="Times New Roman"/>
        <family val="1"/>
      </rPr>
      <t xml:space="preserve"> Pin Fanout </t>
    </r>
    <r>
      <rPr>
        <b/>
        <sz val="24"/>
        <color theme="1"/>
        <rFont val="細明體"/>
        <family val="3"/>
        <charset val="136"/>
      </rPr>
      <t>請走對稱</t>
    </r>
    <r>
      <rPr>
        <b/>
        <sz val="24"/>
        <color theme="1"/>
        <rFont val="Times New Roman"/>
        <family val="1"/>
      </rPr>
      <t xml:space="preserve">, </t>
    </r>
    <r>
      <rPr>
        <b/>
        <sz val="24"/>
        <color theme="1"/>
        <rFont val="細明體"/>
        <family val="3"/>
        <charset val="136"/>
      </rPr>
      <t>如果要蛇形</t>
    </r>
    <r>
      <rPr>
        <b/>
        <sz val="24"/>
        <color theme="1"/>
        <rFont val="Times New Roman"/>
        <family val="1"/>
      </rPr>
      <t xml:space="preserve">, </t>
    </r>
    <r>
      <rPr>
        <b/>
        <sz val="24"/>
        <color theme="1"/>
        <rFont val="細明體"/>
        <family val="3"/>
        <charset val="136"/>
      </rPr>
      <t>請照右圖</t>
    </r>
    <phoneticPr fontId="1" type="noConversion"/>
  </si>
  <si>
    <t>此Port 特別, 因左邊Site 繞很怪異, 改為單Site等長</t>
    <phoneticPr fontId="1" type="noConversion"/>
  </si>
  <si>
    <t>不需等長, 只需要看長度, 越短越好</t>
    <phoneticPr fontId="1" type="noConversion"/>
  </si>
  <si>
    <t>GPIO DUT to Golden</t>
    <phoneticPr fontId="1" type="noConversion"/>
  </si>
  <si>
    <t>GOLD2</t>
    <phoneticPr fontId="1" type="noConversion"/>
  </si>
  <si>
    <t>GOLD3</t>
    <phoneticPr fontId="1" type="noConversion"/>
  </si>
  <si>
    <r>
      <t xml:space="preserve">S11 </t>
    </r>
    <r>
      <rPr>
        <sz val="24"/>
        <color theme="1"/>
        <rFont val="細明體"/>
        <family val="3"/>
        <charset val="136"/>
      </rPr>
      <t>要小於</t>
    </r>
    <r>
      <rPr>
        <sz val="24"/>
        <color theme="1"/>
        <rFont val="Times New Roman"/>
        <family val="1"/>
      </rPr>
      <t xml:space="preserve">-20dB, </t>
    </r>
    <r>
      <rPr>
        <sz val="24"/>
        <color theme="1"/>
        <rFont val="細明體"/>
        <family val="3"/>
        <charset val="136"/>
      </rPr>
      <t>各Site 也不要差異太大</t>
    </r>
    <phoneticPr fontId="1" type="noConversion"/>
  </si>
  <si>
    <t>SLOT2.CH118</t>
  </si>
  <si>
    <t>SLOT0.CH58</t>
  </si>
  <si>
    <t>SLOT0.CH47</t>
  </si>
  <si>
    <t>SLOT0.CH62</t>
  </si>
  <si>
    <t>SLOT0.CH59</t>
  </si>
  <si>
    <t>SLOT0.CH49</t>
  </si>
  <si>
    <t>SLOT0.CH52</t>
  </si>
  <si>
    <t>SLOT0.CH55</t>
  </si>
  <si>
    <t>SLOT0.CH54</t>
  </si>
  <si>
    <t>SLOT0.CH127</t>
  </si>
  <si>
    <t>SLOT0.CH126</t>
  </si>
  <si>
    <t>SLOT2.CH55</t>
  </si>
  <si>
    <t>SLOT2.CH54</t>
  </si>
  <si>
    <t>SLOT0.CH61</t>
  </si>
  <si>
    <t>SLOT0.CH60</t>
  </si>
  <si>
    <t>SLOT2.CH48</t>
  </si>
  <si>
    <t>SLOT2.CH122</t>
  </si>
  <si>
    <t>SLOT2.CH51</t>
  </si>
  <si>
    <t>SLOT0.CH113</t>
  </si>
  <si>
    <t>SLOT2.CH44</t>
  </si>
  <si>
    <t>SLOT0.CH48</t>
  </si>
  <si>
    <t>SLOT0.CH125</t>
  </si>
  <si>
    <t>SLOT2.CH127</t>
  </si>
  <si>
    <t>SLOT2.CH126</t>
  </si>
  <si>
    <t>SLOT2.CH61</t>
  </si>
  <si>
    <t>SLOT2.CH60</t>
  </si>
  <si>
    <t>SLOT0.CH42</t>
  </si>
  <si>
    <t>SLOT2.CH37</t>
  </si>
  <si>
    <t>SLOT2.CH36</t>
  </si>
  <si>
    <t>SLOT2.CH33</t>
  </si>
  <si>
    <t>SLOT2.CH32</t>
  </si>
  <si>
    <t>SLOT2.CH114</t>
  </si>
  <si>
    <t>SLOT2.CH39</t>
  </si>
  <si>
    <t>SLOT2.CH106</t>
  </si>
  <si>
    <t>SLOT2.CH43</t>
  </si>
  <si>
    <t>SLOT2.CH108</t>
  </si>
  <si>
    <t>SLOT2.CH102</t>
  </si>
  <si>
    <t>SLOT2.CH100</t>
  </si>
  <si>
    <t>SLOT2.CH117</t>
  </si>
  <si>
    <t>SLOT2.CH103</t>
  </si>
  <si>
    <t>SLOT2.CH111</t>
  </si>
  <si>
    <t>SLOT2.CH40</t>
  </si>
  <si>
    <t>SLOT0.CH33</t>
  </si>
  <si>
    <t>SLOT0.CH32</t>
  </si>
  <si>
    <t>SLOT0.CH37</t>
  </si>
  <si>
    <t>SLOT0.CH36</t>
  </si>
  <si>
    <t>SLOT2.CH105</t>
  </si>
  <si>
    <t>SLOT2.CH104</t>
  </si>
  <si>
    <t>SLOT2.CH99</t>
  </si>
  <si>
    <t>SLOT2.CH98</t>
  </si>
  <si>
    <t>SLOT0.CH105</t>
  </si>
  <si>
    <t>SLOT0.CH104</t>
  </si>
  <si>
    <t>SLOT0.CH99</t>
  </si>
  <si>
    <t>SLOT0.CH98</t>
  </si>
  <si>
    <t>SLOT0.CH43</t>
  </si>
  <si>
    <t>SLOT0.CH117</t>
  </si>
  <si>
    <t>SLOT0.CH114</t>
  </si>
  <si>
    <t>SLOT0.CH111</t>
  </si>
  <si>
    <t>SLOT0.CH108</t>
  </si>
  <si>
    <t>SLOT0.CH120</t>
  </si>
  <si>
    <t>SLOT0.CH124</t>
  </si>
  <si>
    <t>SLOT0.CH97</t>
  </si>
  <si>
    <t>SLOT2.CH45</t>
  </si>
  <si>
    <t>SLOT2.CH42</t>
  </si>
  <si>
    <t>SLOT0.CH122</t>
  </si>
  <si>
    <t>SLOT0.CH45</t>
  </si>
  <si>
    <t>SLOT0.CH106</t>
  </si>
  <si>
    <t>SLOT0.CH109</t>
  </si>
  <si>
    <t>SLOT0.CH112</t>
  </si>
  <si>
    <t>SLOT0.CH115</t>
  </si>
  <si>
    <t>SLOT0.CH118</t>
  </si>
  <si>
    <t>SLOT2.CH57</t>
  </si>
  <si>
    <t>SLOT2.CH59</t>
  </si>
  <si>
    <t>SLOT2.CH119</t>
  </si>
  <si>
    <t>SLOT0.CH38</t>
  </si>
  <si>
    <t>SLOT0.CH63</t>
  </si>
  <si>
    <t>SLOT2.CH63</t>
  </si>
  <si>
    <t>SLOT2.CH116</t>
  </si>
  <si>
    <t>SLOT2.CH97</t>
  </si>
  <si>
    <t>SLOT2.CH107</t>
  </si>
  <si>
    <t>SLOT0.CH123</t>
  </si>
  <si>
    <t>SLOT2.CH58</t>
  </si>
  <si>
    <t>SLOT0.CH119</t>
  </si>
  <si>
    <t>SLOT2.CH38</t>
  </si>
  <si>
    <t>SLOT0.CH107</t>
  </si>
  <si>
    <t>SLOT2.CH101</t>
  </si>
  <si>
    <t>SLOT2.CH96</t>
  </si>
  <si>
    <t>SLOT2.CH123</t>
  </si>
  <si>
    <t>SLOT2.CH121</t>
  </si>
  <si>
    <t>SLOT2.CH41</t>
  </si>
  <si>
    <t>SLOT0.CH101</t>
  </si>
  <si>
    <t>SLOT0.CH56</t>
  </si>
  <si>
    <t>SLOT0.CH57</t>
  </si>
  <si>
    <t>SLOT0.CH96</t>
  </si>
  <si>
    <t>SLOT0.CH40</t>
  </si>
  <si>
    <t>SLOT0.CH100</t>
  </si>
  <si>
    <t>SLOT0.CH35</t>
  </si>
  <si>
    <t>SLOT0.CH39</t>
  </si>
  <si>
    <t>SLOT0.CH103</t>
  </si>
  <si>
    <t>SLOT0.CH44</t>
  </si>
  <si>
    <t>SLOT2.CH56</t>
  </si>
  <si>
    <t>SLOT0.CH34</t>
  </si>
  <si>
    <t>SLOT0.CH41</t>
  </si>
  <si>
    <t>SLOT0.CH53</t>
  </si>
  <si>
    <t>SLOT0.CH46</t>
  </si>
  <si>
    <t>SLOT0.CH50</t>
  </si>
  <si>
    <t>SLOT2.CH35</t>
  </si>
  <si>
    <t>SLOT2.CH113</t>
  </si>
  <si>
    <t>SLOT2.CH110</t>
  </si>
  <si>
    <t>SLOT2.CH62</t>
  </si>
  <si>
    <t>SLOT2.CH34</t>
  </si>
  <si>
    <t>SLOT0.CH121</t>
  </si>
  <si>
    <t>SLOT0.CH116</t>
  </si>
  <si>
    <t>SLOT0.CH110</t>
  </si>
  <si>
    <t>SLOT0.CH102</t>
  </si>
  <si>
    <t>SLOT2.CH53</t>
  </si>
  <si>
    <t>SLOT0.CH51</t>
  </si>
  <si>
    <t>SLOT2.CH52</t>
  </si>
  <si>
    <t>SLOT2.CH125</t>
  </si>
  <si>
    <t>SLOT2.CH124</t>
  </si>
  <si>
    <t>SLOT1.CH118</t>
  </si>
  <si>
    <t>SLOT1.CH45</t>
  </si>
  <si>
    <t>SLOT1.CH48</t>
  </si>
  <si>
    <t>SLOT1.CH63</t>
  </si>
  <si>
    <t>SLOT1.CH62</t>
  </si>
  <si>
    <t>SLOT1.CH51</t>
  </si>
  <si>
    <t>SLOT1.CH56</t>
  </si>
  <si>
    <t>SLOT3.CH127</t>
  </si>
  <si>
    <t>SLOT3.CH126</t>
  </si>
  <si>
    <t>SLOT1.CH61</t>
  </si>
  <si>
    <t>SLOT1.CH60</t>
  </si>
  <si>
    <t>SLOT1.CH127</t>
  </si>
  <si>
    <t>SLOT1.CH126</t>
  </si>
  <si>
    <t>SLOT1.CH55</t>
  </si>
  <si>
    <t>SLOT1.CH54</t>
  </si>
  <si>
    <t>SLOT1.CH109</t>
  </si>
  <si>
    <t>SLOT3.CH63</t>
  </si>
  <si>
    <t>SLOT1.CH106</t>
  </si>
  <si>
    <t>SLOT1.CH103</t>
  </si>
  <si>
    <t>SLOT1.CH112</t>
  </si>
  <si>
    <t>SLOT1.CH110</t>
  </si>
  <si>
    <t>SLOT1.CH100</t>
  </si>
  <si>
    <t>SLOT3.CH61</t>
  </si>
  <si>
    <t>SLOT3.CH60</t>
  </si>
  <si>
    <t>SLOT3.CH55</t>
  </si>
  <si>
    <t>SLOT3.CH54</t>
  </si>
  <si>
    <t>SLOT1.CH121</t>
  </si>
  <si>
    <t>SLOT1.CH105</t>
  </si>
  <si>
    <t>SLOT1.CH104</t>
  </si>
  <si>
    <t>SLOT1.CH99</t>
  </si>
  <si>
    <t>SLOT1.CH98</t>
  </si>
  <si>
    <t>SLOT3.CH45</t>
  </si>
  <si>
    <t>SLOT3.CH57</t>
  </si>
  <si>
    <t>SLOT3.CH44</t>
  </si>
  <si>
    <t>SLOT3.CH46</t>
  </si>
  <si>
    <t>SLOT3.CH47</t>
  </si>
  <si>
    <t>SLOT3.CH48</t>
  </si>
  <si>
    <t>SLOT3.CH51</t>
  </si>
  <si>
    <t>SLOT3.CH59</t>
  </si>
  <si>
    <t>SLOT3.CH39</t>
  </si>
  <si>
    <t>SLOT3.CH43</t>
  </si>
  <si>
    <t>SLOT3.CH42</t>
  </si>
  <si>
    <t>SLOT3.CH105</t>
  </si>
  <si>
    <t>SLOT3.CH104</t>
  </si>
  <si>
    <t>SLOT3.CH99</t>
  </si>
  <si>
    <t>SLOT3.CH98</t>
  </si>
  <si>
    <t>SLOT3.CH37</t>
  </si>
  <si>
    <t>SLOT3.CH36</t>
  </si>
  <si>
    <t>SLOT3.CH33</t>
  </si>
  <si>
    <t>SLOT3.CH32</t>
  </si>
  <si>
    <t>SLOT1.CH33</t>
  </si>
  <si>
    <t>SLOT1.CH32</t>
  </si>
  <si>
    <t>SLOT1.CH37</t>
  </si>
  <si>
    <t>SLOT1.CH36</t>
  </si>
  <si>
    <t>SLOT1.CH43</t>
  </si>
  <si>
    <t>SLOT1.CH47</t>
  </si>
  <si>
    <t>SLOT1.CH46</t>
  </si>
  <si>
    <t>SLOT1.CH42</t>
  </si>
  <si>
    <t>SLOT1.CH41</t>
  </si>
  <si>
    <t>SLOT3.CH113</t>
  </si>
  <si>
    <t>SLOT3.CH107</t>
  </si>
  <si>
    <t>SLOT1.CH39</t>
  </si>
  <si>
    <t>SLOT1.CH108</t>
  </si>
  <si>
    <t>SLOT1.CH111</t>
  </si>
  <si>
    <t>SLOT3.CH110</t>
  </si>
  <si>
    <t>SLOT1.CH44</t>
  </si>
  <si>
    <t>SLOT3.CH100</t>
  </si>
  <si>
    <t>SLOT3.CH103</t>
  </si>
  <si>
    <t>SLOT3.CH106</t>
  </si>
  <si>
    <t>SLOT3.CH109</t>
  </si>
  <si>
    <t>SLOT3.CH112</t>
  </si>
  <si>
    <t>SLOT3.CH52</t>
  </si>
  <si>
    <t>SLOT3.CH53</t>
  </si>
  <si>
    <t>SLOT3.CH35</t>
  </si>
  <si>
    <t>SLOT1.CH96</t>
  </si>
  <si>
    <t>SLOT3.CH123</t>
  </si>
  <si>
    <t>SLOT1.CH97</t>
  </si>
  <si>
    <t>SLOT3.CH38</t>
  </si>
  <si>
    <t>SLOT1.CH52</t>
  </si>
  <si>
    <t>SLOT3.CH34</t>
  </si>
  <si>
    <t>SLOT3.CH122</t>
  </si>
  <si>
    <t>SLOT3.CH124</t>
  </si>
  <si>
    <t>SLOT1.CH49</t>
  </si>
  <si>
    <t>SLOT1.CH50</t>
  </si>
  <si>
    <t>SLOT3.CH49</t>
  </si>
  <si>
    <t>SLOT3.CH56</t>
  </si>
  <si>
    <t>SLOT3.CH58</t>
  </si>
  <si>
    <t>SLOT3.CH40</t>
  </si>
  <si>
    <t>SLOT3.CH41</t>
  </si>
  <si>
    <t>SLOT3.CH119</t>
  </si>
  <si>
    <t>SLOT3.CH101</t>
  </si>
  <si>
    <t>SLOT1.CH57</t>
  </si>
  <si>
    <t>SLOT1.CH59</t>
  </si>
  <si>
    <t>SLOT1.CH107</t>
  </si>
  <si>
    <t>SLOT1.CH119</t>
  </si>
  <si>
    <t>SLOT1.CH123</t>
  </si>
  <si>
    <t>SLOT1.CH124</t>
  </si>
  <si>
    <t>SLOT1.CH120</t>
  </si>
  <si>
    <t>SLOT1.CH122</t>
  </si>
  <si>
    <t>SLOT1.CH116</t>
  </si>
  <si>
    <t>SLOT3.CH125</t>
  </si>
  <si>
    <t>SLOT1.CH125</t>
  </si>
  <si>
    <t>SLOT1.CH117</t>
  </si>
  <si>
    <t>SLOT1.CH102</t>
  </si>
  <si>
    <t>SLOT1.CH114</t>
  </si>
  <si>
    <t>SLOT1.CH113</t>
  </si>
  <si>
    <t>SLOT3.CH121</t>
  </si>
  <si>
    <t>SLOT3.CH96</t>
  </si>
  <si>
    <t>SLOT3.CH97</t>
  </si>
  <si>
    <t>SLOT1.CH34</t>
  </si>
  <si>
    <t>SLOT1.CH53</t>
  </si>
  <si>
    <t>SLOT1.CH40</t>
  </si>
  <si>
    <t>SLOT1.CH35</t>
  </si>
  <si>
    <t>SLOT1.CH38</t>
  </si>
  <si>
    <t>SLOT3.CH50</t>
  </si>
  <si>
    <t>SLOT3.CH102</t>
  </si>
  <si>
    <t>SLOT1.CH101</t>
  </si>
  <si>
    <t>SLOT3.CH120</t>
  </si>
  <si>
    <t>SLOT3.CH62</t>
  </si>
  <si>
    <t>SLOT3.CH118</t>
  </si>
  <si>
    <t>SLOT0.CH65</t>
  </si>
  <si>
    <t>SLOT0.CH17</t>
  </si>
  <si>
    <t>SLOT0.CH14</t>
  </si>
  <si>
    <t>SLOT0.CH16</t>
  </si>
  <si>
    <t>SLOT0.CH2</t>
  </si>
  <si>
    <t>SLOT0.CH7</t>
  </si>
  <si>
    <t>SLOT0.CH8</t>
  </si>
  <si>
    <t>SLOT2.CH11</t>
  </si>
  <si>
    <t>SLOT2.CH10</t>
  </si>
  <si>
    <t>SLOT0.CH5</t>
  </si>
  <si>
    <t>SLOT0.CH4</t>
  </si>
  <si>
    <t>SLOT0.CH11</t>
  </si>
  <si>
    <t>SLOT0.CH10</t>
  </si>
  <si>
    <t>SLOT0.CH69</t>
  </si>
  <si>
    <t>SLOT0.CH68</t>
  </si>
  <si>
    <t>SLOT2.CH17</t>
  </si>
  <si>
    <t>SLOT2.CH67</t>
  </si>
  <si>
    <t>SLOT2.CH15</t>
  </si>
  <si>
    <t>SLOT2.CH13</t>
  </si>
  <si>
    <t>SLOT2.CH19</t>
  </si>
  <si>
    <t>SLOT0.CH15</t>
  </si>
  <si>
    <t>SLOT2.CH9</t>
  </si>
  <si>
    <t>SLOT2.CH5</t>
  </si>
  <si>
    <t>SLOT2.CH4</t>
  </si>
  <si>
    <t>SLOT2.CH69</t>
  </si>
  <si>
    <t>SLOT2.CH68</t>
  </si>
  <si>
    <t>SLOT0.CH19</t>
  </si>
  <si>
    <t>SLOT0.CH29</t>
  </si>
  <si>
    <t>SLOT0.CH28</t>
  </si>
  <si>
    <t>SLOT0.CH23</t>
  </si>
  <si>
    <t>SLOT0.CH22</t>
  </si>
  <si>
    <t>SLOT2.CH20</t>
  </si>
  <si>
    <t>SLOT2.CH21</t>
  </si>
  <si>
    <t>SLOT2.CH85</t>
  </si>
  <si>
    <t>SLOT2.CH82</t>
  </si>
  <si>
    <t>SLOT2.CH87</t>
  </si>
  <si>
    <t>SLOT2.CH84</t>
  </si>
  <si>
    <t>SLOT2.CH75</t>
  </si>
  <si>
    <t>SLOT2.CH72</t>
  </si>
  <si>
    <t>SLOT2.CH81</t>
  </si>
  <si>
    <t>SLOT2.CH78</t>
  </si>
  <si>
    <t>SLOT2.CH77</t>
  </si>
  <si>
    <t>SLOT2.CH29</t>
  </si>
  <si>
    <t>SLOT2.CH28</t>
  </si>
  <si>
    <t>SLOT2.CH23</t>
  </si>
  <si>
    <t>SLOT2.CH22</t>
  </si>
  <si>
    <t>SLOT2.CH91</t>
  </si>
  <si>
    <t>SLOT2.CH90</t>
  </si>
  <si>
    <t>SLOT2.CH95</t>
  </si>
  <si>
    <t>SLOT2.CH94</t>
  </si>
  <si>
    <t>SLOT0.CH95</t>
  </si>
  <si>
    <t>SLOT0.CH94</t>
  </si>
  <si>
    <t>SLOT0.CH91</t>
  </si>
  <si>
    <t>SLOT0.CH90</t>
  </si>
  <si>
    <t>SLOT2.CH6</t>
  </si>
  <si>
    <t>SLOT0.CH81</t>
  </si>
  <si>
    <t>SLOT0.CH75</t>
  </si>
  <si>
    <t>SLOT2.CH7</t>
  </si>
  <si>
    <t>SLOT0.CH89</t>
  </si>
  <si>
    <t>SLOT0.CH84</t>
  </si>
  <si>
    <t>SLOT0.CH64</t>
  </si>
  <si>
    <t>SLOT0.CH87</t>
  </si>
  <si>
    <t>SLOT2.CH16</t>
  </si>
  <si>
    <t>SLOT2.CH18</t>
  </si>
  <si>
    <t>SLOT0.CH67</t>
  </si>
  <si>
    <t>SLOT0.CH72</t>
  </si>
  <si>
    <t>SLOT0.CH85</t>
  </si>
  <si>
    <t>SLOT0.CH82</t>
  </si>
  <si>
    <t>SLOT0.CH78</t>
  </si>
  <si>
    <t>SLOT0.CH66</t>
  </si>
  <si>
    <t>SLOT0.CH79</t>
  </si>
  <si>
    <t>SLOT2.CH92</t>
  </si>
  <si>
    <t>SLOT2.CH89</t>
  </si>
  <si>
    <t>SLOT0.CH86</t>
  </si>
  <si>
    <t>SLOT0.CH13</t>
  </si>
  <si>
    <t>SLOT2.CH0</t>
  </si>
  <si>
    <t>SLOT0.CH24</t>
  </si>
  <si>
    <t>SLOT0.CH88</t>
  </si>
  <si>
    <t>SLOT0.CH30</t>
  </si>
  <si>
    <t>SLOT0.CH92</t>
  </si>
  <si>
    <t>SLOT2.CH71</t>
  </si>
  <si>
    <t>SLOT2.CH66</t>
  </si>
  <si>
    <t>SLOT2.CH88</t>
  </si>
  <si>
    <t>SLOT2.CH86</t>
  </si>
  <si>
    <t>SLOT2.CH31</t>
  </si>
  <si>
    <t>SLOT2.CH65</t>
  </si>
  <si>
    <t>SLOT2.CH2</t>
  </si>
  <si>
    <t>SLOT2.CH83</t>
  </si>
  <si>
    <t>SLOT2.CH80</t>
  </si>
  <si>
    <t>SLOT2.CH12</t>
  </si>
  <si>
    <t>SLOT2.CH74</t>
  </si>
  <si>
    <t>SLOT0.CH0</t>
  </si>
  <si>
    <t>SLOT0.CH1</t>
  </si>
  <si>
    <t>SLOT0.CH27</t>
  </si>
  <si>
    <t>SLOT0.CH20</t>
  </si>
  <si>
    <t>SLOT0.CH25</t>
  </si>
  <si>
    <t>SLOT0.CH21</t>
  </si>
  <si>
    <t>SLOT0.CH18</t>
  </si>
  <si>
    <t>SLOT0.CH12</t>
  </si>
  <si>
    <t>SLOT0.CH76</t>
  </si>
  <si>
    <t>SLOT2.CH3</t>
  </si>
  <si>
    <t>SLOT0.CH31</t>
  </si>
  <si>
    <t>SLOT0.CH9</t>
  </si>
  <si>
    <t>SLOT0.CH70</t>
  </si>
  <si>
    <t>SLOT0.CH6</t>
  </si>
  <si>
    <t>SLOT0.CH73</t>
  </si>
  <si>
    <t>SLOT2.CH26</t>
  </si>
  <si>
    <t>SLOT2.CH27</t>
  </si>
  <si>
    <t>SLOT2.CH30</t>
  </si>
  <si>
    <t>SLOT0.CH93</t>
  </si>
  <si>
    <t>SLOT0.CH26</t>
  </si>
  <si>
    <t>SLOT0.CH83</t>
  </si>
  <si>
    <t>SLOT0.CH80</t>
  </si>
  <si>
    <t>SLOT0.CH77</t>
  </si>
  <si>
    <t>SLOT2.CH93</t>
  </si>
  <si>
    <t>SLOT2.CH14</t>
  </si>
  <si>
    <t>SLOT0.CH3</t>
  </si>
  <si>
    <t>SLOT0.CH71</t>
  </si>
  <si>
    <t>SLOT2.CH64</t>
  </si>
  <si>
    <t>SLOT2.CH1</t>
  </si>
  <si>
    <t>SLOT3.CH71</t>
  </si>
  <si>
    <t>SLOT1.CH1</t>
  </si>
  <si>
    <t>SLOT1.CH16</t>
  </si>
  <si>
    <t>SLOT1.CH0</t>
  </si>
  <si>
    <t>SLOT1.CH2</t>
  </si>
  <si>
    <t>SLOT1.CH13</t>
  </si>
  <si>
    <t>SLOT1.CH7</t>
  </si>
  <si>
    <t>SLOT1.CH69</t>
  </si>
  <si>
    <t>SLOT1.CH68</t>
  </si>
  <si>
    <t>SLOT1.CH11</t>
  </si>
  <si>
    <t>SLOT1.CH10</t>
  </si>
  <si>
    <t>SLOT3.CH69</t>
  </si>
  <si>
    <t>SLOT3.CH68</t>
  </si>
  <si>
    <t>SLOT1.CH5</t>
  </si>
  <si>
    <t>SLOT1.CH4</t>
  </si>
  <si>
    <t>SLOT1.CH81</t>
  </si>
  <si>
    <t>SLOT3.CH1</t>
  </si>
  <si>
    <t>SLOT1.CH89</t>
  </si>
  <si>
    <t>SLOT1.CH87</t>
  </si>
  <si>
    <t>SLOT1.CH70</t>
  </si>
  <si>
    <t>SLOT1.CH83</t>
  </si>
  <si>
    <t>SLOT1.CH26</t>
  </si>
  <si>
    <t>SLOT3.CH11</t>
  </si>
  <si>
    <t>SLOT3.CH10</t>
  </si>
  <si>
    <t>SLOT3.CH5</t>
  </si>
  <si>
    <t>SLOT3.CH4</t>
  </si>
  <si>
    <t>SLOT1.CH77</t>
  </si>
  <si>
    <t>SLOT1.CH95</t>
  </si>
  <si>
    <t>SLOT1.CH94</t>
  </si>
  <si>
    <t>SLOT1.CH91</t>
  </si>
  <si>
    <t>SLOT1.CH90</t>
  </si>
  <si>
    <t>SLOT3.CH79</t>
  </si>
  <si>
    <t>SLOT3.CH17</t>
  </si>
  <si>
    <t>SLOT3.CH20</t>
  </si>
  <si>
    <t>SLOT3.CH25</t>
  </si>
  <si>
    <t>SLOT3.CH8</t>
  </si>
  <si>
    <t>SLOT3.CH9</t>
  </si>
  <si>
    <t>SLOT3.CH13</t>
  </si>
  <si>
    <t>SLOT3.CH16</t>
  </si>
  <si>
    <t>SLOT3.CH7</t>
  </si>
  <si>
    <t>SLOT3.CH18</t>
  </si>
  <si>
    <t>SLOT3.CH19</t>
  </si>
  <si>
    <t>SLOT1.CH23</t>
  </si>
  <si>
    <t>SLOT1.CH22</t>
  </si>
  <si>
    <t>SLOT1.CH29</t>
  </si>
  <si>
    <t>SLOT1.CH28</t>
  </si>
  <si>
    <t>SLOT3.CH29</t>
  </si>
  <si>
    <t>SLOT3.CH28</t>
  </si>
  <si>
    <t>SLOT3.CH23</t>
  </si>
  <si>
    <t>SLOT3.CH22</t>
  </si>
  <si>
    <t>SLOT3.CH95</t>
  </si>
  <si>
    <t>SLOT3.CH94</t>
  </si>
  <si>
    <t>SLOT3.CH91</t>
  </si>
  <si>
    <t>SLOT3.CH90</t>
  </si>
  <si>
    <t>SLOT1.CH85</t>
  </si>
  <si>
    <t>SLOT3.CH83</t>
  </si>
  <si>
    <t>SLOT3.CH84</t>
  </si>
  <si>
    <t>SLOT1.CH20</t>
  </si>
  <si>
    <t>SLOT1.CH25</t>
  </si>
  <si>
    <t>SLOT3.CH81</t>
  </si>
  <si>
    <t>SLOT3.CH87</t>
  </si>
  <si>
    <t>SLOT1.CH82</t>
  </si>
  <si>
    <t>SLOT1.CH79</t>
  </si>
  <si>
    <t>SLOT1.CH67</t>
  </si>
  <si>
    <t>SLOT3.CH88</t>
  </si>
  <si>
    <t>SLOT3.CH86</t>
  </si>
  <si>
    <t>SLOT1.CH21</t>
  </si>
  <si>
    <t>SLOT1.CH19</t>
  </si>
  <si>
    <t>SLOT3.CH78</t>
  </si>
  <si>
    <t>SLOT3.CH80</t>
  </si>
  <si>
    <t>SLOT3.CH77</t>
  </si>
  <si>
    <t>SLOT3.CH21</t>
  </si>
  <si>
    <t>SLOT3.CH24</t>
  </si>
  <si>
    <t>SLOT1.CH9</t>
  </si>
  <si>
    <t>SLOT1.CH31</t>
  </si>
  <si>
    <t>SLOT3.CH65</t>
  </si>
  <si>
    <t>SLOT3.CH72</t>
  </si>
  <si>
    <t>SLOT1.CH12</t>
  </si>
  <si>
    <t>SLOT3.CH15</t>
  </si>
  <si>
    <t>SLOT3.CH31</t>
  </si>
  <si>
    <t>SLOT3.CH30</t>
  </si>
  <si>
    <t>SLOT3.CH92</t>
  </si>
  <si>
    <t>SLOT3.CH14</t>
  </si>
  <si>
    <t>SLOT1.CH73</t>
  </si>
  <si>
    <t>SLOT1.CH14</t>
  </si>
  <si>
    <t>SLOT3.CH67</t>
  </si>
  <si>
    <t>SLOT3.CH3</t>
  </si>
  <si>
    <t>SLOT3.CH6</t>
  </si>
  <si>
    <t>SLOT3.CH12</t>
  </si>
  <si>
    <t>SLOT3.CH26</t>
  </si>
  <si>
    <t>SLOT1.CH24</t>
  </si>
  <si>
    <t>SLOT1.CH18</t>
  </si>
  <si>
    <t>SLOT1.CH17</t>
  </si>
  <si>
    <t>SLOT1.CH93</t>
  </si>
  <si>
    <t>SLOT1.CH72</t>
  </si>
  <si>
    <t>SLOT1.CH66</t>
  </si>
  <si>
    <t>SLOT1.CH71</t>
  </si>
  <si>
    <t>SLOT1.CH74</t>
  </si>
  <si>
    <t>SLOT1.CH75</t>
  </si>
  <si>
    <t>SLOT1.CH78</t>
  </si>
  <si>
    <t>SLOT3.CH66</t>
  </si>
  <si>
    <t>SLOT1.CH65</t>
  </si>
  <si>
    <t>SLOT1.CH80</t>
  </si>
  <si>
    <t>SLOT1.CH88</t>
  </si>
  <si>
    <t>SLOT1.CH86</t>
  </si>
  <si>
    <t>SLOT1.CH84</t>
  </si>
  <si>
    <t>SLOT1.CH76</t>
  </si>
  <si>
    <t>SLOT1.CH27</t>
  </si>
  <si>
    <t>SLOT1.CH30</t>
  </si>
  <si>
    <t>SLOT3.CH64</t>
  </si>
  <si>
    <t>SLOT3.CH85</t>
  </si>
  <si>
    <t>SLOT1.CH8</t>
  </si>
  <si>
    <t>SLOT3.CH89</t>
  </si>
  <si>
    <t>SLOT3.CH93</t>
  </si>
  <si>
    <t>SLOT1.CH15</t>
  </si>
  <si>
    <t>SLOT3.CH27</t>
  </si>
  <si>
    <t>SLOT1.CH92</t>
  </si>
  <si>
    <t>SLOT3.CH74</t>
  </si>
  <si>
    <t>SLOT3.CH2</t>
  </si>
  <si>
    <t>SLOT3.CH0</t>
  </si>
  <si>
    <t>SLOT2.CH120</t>
  </si>
  <si>
    <t>SLOT0.CH74</t>
  </si>
  <si>
    <r>
      <t>Design Name</t>
    </r>
    <r>
      <rPr>
        <b/>
        <sz val="12"/>
        <color theme="1"/>
        <rFont val="新細明體"/>
        <family val="1"/>
        <charset val="136"/>
        <scheme val="minor"/>
      </rPr>
      <t> C:/Users/rick.kuo/Desktop/9071/038RT-9071CJ_0904_1.brd</t>
    </r>
  </si>
  <si>
    <r>
      <t>Date</t>
    </r>
    <r>
      <rPr>
        <b/>
        <sz val="12"/>
        <color theme="1"/>
        <rFont val="新細明體"/>
        <family val="1"/>
        <charset val="136"/>
        <scheme val="minor"/>
      </rPr>
      <t> Tue Sep 22 20:36:12 2026</t>
    </r>
  </si>
  <si>
    <t>Etch Length (mils)</t>
  </si>
  <si>
    <t>Manhattan Length (mils)</t>
  </si>
  <si>
    <t>Percent Manhattan (mils)</t>
  </si>
  <si>
    <t>CTO_DGS00</t>
  </si>
  <si>
    <t>CTO_DGS01</t>
  </si>
  <si>
    <t>CTO_DGS02</t>
  </si>
  <si>
    <t>CTO_DGS03</t>
  </si>
  <si>
    <t>CTO_DGS04</t>
  </si>
  <si>
    <t>CTO_DGS05</t>
  </si>
  <si>
    <t>CTO_DGS06</t>
  </si>
  <si>
    <t>CTO_DGS07</t>
  </si>
  <si>
    <t>CTO_DGS08</t>
  </si>
  <si>
    <t>CTO_DGS09</t>
  </si>
  <si>
    <t>CTO_DGS10</t>
  </si>
  <si>
    <t>CTO_DGS11</t>
  </si>
  <si>
    <t>CTO_DGS12</t>
  </si>
  <si>
    <t>CTO_DGS13</t>
  </si>
  <si>
    <t>CTO_DGS14</t>
  </si>
  <si>
    <t>CTO_DGS15</t>
  </si>
  <si>
    <t>CTO_DGS16</t>
  </si>
  <si>
    <t>CTO_DGS17</t>
  </si>
  <si>
    <t>CTO_DGS18</t>
  </si>
  <si>
    <t>CTO_DGS19</t>
  </si>
  <si>
    <t>CTO_DGS20</t>
  </si>
  <si>
    <t>CTO_DGS21</t>
  </si>
  <si>
    <t>CTO_DGS22</t>
  </si>
  <si>
    <t>CTO_DGS23</t>
  </si>
  <si>
    <t>CTO_DGS24</t>
  </si>
  <si>
    <t>CTO_DGS25</t>
  </si>
  <si>
    <t>CTO_DGS26</t>
  </si>
  <si>
    <t>CTO_DGS27</t>
  </si>
  <si>
    <t>CTO_DGS28</t>
  </si>
  <si>
    <t>CTO_DGS29</t>
  </si>
  <si>
    <t>CTO_DGS30</t>
  </si>
  <si>
    <t>CTO_DGS31</t>
  </si>
  <si>
    <t>CUB_DGS</t>
  </si>
  <si>
    <t>IDCE</t>
  </si>
  <si>
    <t>IDDI</t>
  </si>
  <si>
    <t>IDDO</t>
  </si>
  <si>
    <t>IDSK</t>
  </si>
  <si>
    <t>LB_GND</t>
  </si>
  <si>
    <t>N16084055</t>
  </si>
  <si>
    <t>N44862767</t>
  </si>
  <si>
    <t>S0_RSET</t>
  </si>
  <si>
    <t>S0_U4_P1_MDI+</t>
  </si>
  <si>
    <t>S0_U4_P1_MDI-</t>
  </si>
  <si>
    <t>S0_U4_P2_MDI+</t>
  </si>
  <si>
    <t>S0_U4_P2_MDI-</t>
  </si>
  <si>
    <t>S0_U4_P3_MDI+</t>
  </si>
  <si>
    <t>S0_U4_P3_MDI-</t>
  </si>
  <si>
    <t>S0_U4_P4_MDI+</t>
  </si>
  <si>
    <t>S0_U4_P4_MDI-</t>
  </si>
  <si>
    <t>S0_WAKE</t>
  </si>
  <si>
    <t>S1_RSET</t>
  </si>
  <si>
    <t>S1_U4_P1_MDI+</t>
  </si>
  <si>
    <t>S1_U4_P1_MDI-</t>
  </si>
  <si>
    <t>S1_U4_P2_MDI+</t>
  </si>
  <si>
    <t>S1_U4_P2_MDI-</t>
  </si>
  <si>
    <t>S1_U4_P3_MDI+</t>
  </si>
  <si>
    <t>S1_U4_P3_MDI-</t>
  </si>
  <si>
    <t>S1_U4_P4_MDI+</t>
  </si>
  <si>
    <t>S1_U4_P4_MDI-</t>
  </si>
  <si>
    <t>S1_WAKE</t>
  </si>
  <si>
    <t>S2_RSET</t>
  </si>
  <si>
    <t>S2_U4_P1_MDI+</t>
  </si>
  <si>
    <t>S2_U4_P1_MDI-</t>
  </si>
  <si>
    <t>S2_U4_P2_MDI+</t>
  </si>
  <si>
    <t>S2_U4_P2_MDI-</t>
  </si>
  <si>
    <t>S2_U4_P3_MDI+</t>
  </si>
  <si>
    <t>S2_U4_P3_MDI-</t>
  </si>
  <si>
    <t>S2_U4_P4_MDI1</t>
  </si>
  <si>
    <t>S2_U4_P4_MDI+</t>
  </si>
  <si>
    <t>S2_WAKE</t>
  </si>
  <si>
    <t>S3_RSET</t>
  </si>
  <si>
    <t>S3_U4_P1_MDI+</t>
  </si>
  <si>
    <t>S3_U4_P1_MDI-</t>
  </si>
  <si>
    <t>S3_U4_P2_MDI+</t>
  </si>
  <si>
    <t>S3_U4_P2_MDI-</t>
  </si>
  <si>
    <t>S3_U4_P3_MDI+</t>
  </si>
  <si>
    <t>S3_U4_P3_MDI-</t>
  </si>
  <si>
    <t>S3_U4_P4_MDI+</t>
  </si>
  <si>
    <t>S3_U4_P4_MDI-</t>
  </si>
  <si>
    <t>S3_WAKE</t>
  </si>
  <si>
    <t>SC_UDB065</t>
  </si>
  <si>
    <t>SC_UDB069</t>
  </si>
  <si>
    <t>SC_UDB073</t>
  </si>
  <si>
    <t>SC_UDB077</t>
  </si>
  <si>
    <t>SG0_DCH_RESETB</t>
  </si>
  <si>
    <t>SLOT0.DGS0</t>
  </si>
  <si>
    <t>SLOT0.DGS64</t>
  </si>
  <si>
    <t>SLOT1.DGS0</t>
  </si>
  <si>
    <t>SLOT1.DGS64</t>
  </si>
  <si>
    <t>SLOT2.DGS0</t>
  </si>
  <si>
    <t>SLOT2.DGS64</t>
  </si>
  <si>
    <t>SLOT3.DGS0</t>
  </si>
  <si>
    <t>SLOT3.DGS64</t>
  </si>
  <si>
    <t>SLOT23.DGS00</t>
  </si>
  <si>
    <t>SLOT23.DGS01</t>
  </si>
  <si>
    <t>SLOT23.DGS02</t>
  </si>
  <si>
    <t>SLOT23.DGS05</t>
  </si>
  <si>
    <t>SLOT23.DGS07</t>
  </si>
  <si>
    <t>SLOT23.DGS08</t>
  </si>
  <si>
    <t>SLOT23.DGS12</t>
  </si>
  <si>
    <t>SLOT23.DGS13</t>
  </si>
  <si>
    <t>SLOT23.DGS16</t>
  </si>
  <si>
    <t>SLOT23.DGS23</t>
  </si>
  <si>
    <t>SLOT23.SENSE00</t>
  </si>
  <si>
    <t>SLOT23.SENSE01</t>
  </si>
  <si>
    <t>SLOT23.SENSE02</t>
  </si>
  <si>
    <t>SLOT23.SENSE03</t>
  </si>
  <si>
    <t>SLOT23.SENSE04</t>
  </si>
  <si>
    <t>SLOT23.SENSE05</t>
  </si>
  <si>
    <t>SLOT23.SENSE07</t>
  </si>
  <si>
    <t>SLOT23.SENSE08</t>
  </si>
  <si>
    <t>SLOT23.SENSE09</t>
  </si>
  <si>
    <t>SLOT23.SENSE10</t>
  </si>
  <si>
    <t>SLOT23.SENSE12</t>
  </si>
  <si>
    <t>SLOT23.SENSE13</t>
  </si>
  <si>
    <t>SLOT23.SENSE16</t>
  </si>
  <si>
    <t>SLOT23.SENSE23</t>
  </si>
  <si>
    <t>SLOT24.DGS00</t>
  </si>
  <si>
    <t>SLOT24.DGS02</t>
  </si>
  <si>
    <t>SLOT24.DGS07</t>
  </si>
  <si>
    <t>SLOT24.DGS08</t>
  </si>
  <si>
    <t>SLOT24.DGS12</t>
  </si>
  <si>
    <t>SLOT24.DGS16</t>
  </si>
  <si>
    <t>SLOT24.DGS17</t>
  </si>
  <si>
    <t>SLOT24.DGS18</t>
  </si>
  <si>
    <t>SLOT24.DGS21</t>
  </si>
  <si>
    <t>SLOT24.DGS23</t>
  </si>
  <si>
    <t>SLOT24.SENSE00</t>
  </si>
  <si>
    <t>SLOT24.SENSE02</t>
  </si>
  <si>
    <t>SLOT24.SENSE03</t>
  </si>
  <si>
    <t>SLOT24.SENSE04</t>
  </si>
  <si>
    <t>SLOT24.SENSE07</t>
  </si>
  <si>
    <t>SLOT24.SENSE08</t>
  </si>
  <si>
    <t>SLOT24.SENSE09</t>
  </si>
  <si>
    <t>SLOT24.SENSE10</t>
  </si>
  <si>
    <t>SLOT24.SENSE12</t>
  </si>
  <si>
    <t>SLOT24.SENSE16</t>
  </si>
  <si>
    <t>SLOT24.SENSE17</t>
  </si>
  <si>
    <t>SLOT24.SENSE18</t>
  </si>
  <si>
    <t>SLOT24.SENSE21</t>
  </si>
  <si>
    <t>SLOT24.SENSE23</t>
  </si>
  <si>
    <t>S_SEL1_K144</t>
  </si>
  <si>
    <t>S_SEL1_K145</t>
  </si>
  <si>
    <t>S_SEL1_K184</t>
  </si>
  <si>
    <t>S_SEL1_K213</t>
  </si>
  <si>
    <t>S_SEL2_K144</t>
  </si>
  <si>
    <t>S_SEL2_K145</t>
  </si>
  <si>
    <t>S_SEL2_K213</t>
  </si>
  <si>
    <t>VP5A</t>
  </si>
  <si>
    <t>VP5A_RLD</t>
  </si>
  <si>
    <t>VP5B</t>
  </si>
  <si>
    <t>VP5B_EN</t>
  </si>
  <si>
    <t>VP5B_RLD</t>
  </si>
  <si>
    <t>VP12_F</t>
  </si>
  <si>
    <t>VP12_R</t>
  </si>
  <si>
    <t>VP24</t>
  </si>
  <si>
    <t>VP24_RLD</t>
  </si>
  <si>
    <t>VR24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</si>
</sst>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);[Red]\(0.00\)"/>
  </numFmts>
  <fonts count="17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2"/>
      <color theme="1"/>
      <name val="Times New Roman"/>
      <family val="1"/>
    </font>
    <font>
      <sz val="12"/>
      <name val="Times New Roman"/>
      <family val="1"/>
    </font>
    <font>
      <b/>
      <u/>
      <sz val="12"/>
      <color theme="1"/>
      <name val="新細明體"/>
      <family val="1"/>
      <charset val="136"/>
      <scheme val="minor"/>
    </font>
    <font>
      <sz val="24"/>
      <color theme="1"/>
      <name val="Times New Roman"/>
      <family val="1"/>
    </font>
    <font>
      <sz val="12"/>
      <color theme="1"/>
      <name val="細明體"/>
      <family val="3"/>
      <charset val="136"/>
    </font>
    <font>
      <sz val="24"/>
      <color theme="1"/>
      <name val="細明體"/>
      <family val="3"/>
      <charset val="136"/>
    </font>
    <font>
      <b/>
      <sz val="24"/>
      <color theme="1"/>
      <name val="細明體"/>
      <family val="3"/>
      <charset val="136"/>
    </font>
    <font>
      <b/>
      <sz val="24"/>
      <color theme="1"/>
      <name val="Times New Roman"/>
      <family val="1"/>
    </font>
    <font>
      <sz val="36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3"/>
      <charset val="136"/>
    </font>
    <font>
      <sz val="24"/>
      <color theme="1"/>
      <name val="Times New Roman"/>
      <family val="3"/>
      <charset val="136"/>
    </font>
    <font>
      <b/>
      <sz val="12"/>
      <color theme="1"/>
      <name val="細明體"/>
      <family val="3"/>
      <charset val="136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32">
    <xf numFmtId="0" fontId="0" fillId="0" borderId="0" xfId="0"/>
    <xf numFmtId="0" fontId="0" fillId="0" borderId="2" xfId="0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0" fillId="0" borderId="2" xfId="0" applyBorder="1" applyAlignment="1">
      <alignment horizontal="right" vertical="center"/>
    </xf>
    <xf numFmtId="0" fontId="0" fillId="2" borderId="0" xfId="0" applyFill="1"/>
    <xf numFmtId="0" fontId="4" fillId="0" borderId="1" xfId="0" applyFont="1" applyBorder="1" applyAlignment="1">
      <alignment horizontal="left"/>
    </xf>
    <xf numFmtId="0" fontId="6" fillId="0" borderId="0" xfId="0" applyFont="1"/>
    <xf numFmtId="0" fontId="5" fillId="0" borderId="1" xfId="0" applyFont="1" applyBorder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left"/>
    </xf>
    <xf numFmtId="0" fontId="4" fillId="2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4" fillId="6" borderId="1" xfId="0" applyFont="1" applyFill="1" applyBorder="1" applyAlignment="1">
      <alignment horizontal="left"/>
    </xf>
    <xf numFmtId="176" fontId="4" fillId="6" borderId="1" xfId="0" applyNumberFormat="1" applyFont="1" applyFill="1" applyBorder="1" applyAlignment="1">
      <alignment horizontal="left"/>
    </xf>
    <xf numFmtId="176" fontId="4" fillId="4" borderId="1" xfId="0" applyNumberFormat="1" applyFont="1" applyFill="1" applyBorder="1" applyAlignment="1">
      <alignment horizontal="left"/>
    </xf>
    <xf numFmtId="176" fontId="4" fillId="2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176" fontId="4" fillId="3" borderId="1" xfId="0" applyNumberFormat="1" applyFont="1" applyFill="1" applyBorder="1" applyAlignment="1">
      <alignment horizontal="left"/>
    </xf>
    <xf numFmtId="176" fontId="4" fillId="4" borderId="1" xfId="0" applyNumberFormat="1" applyFont="1" applyFill="1" applyBorder="1" applyAlignment="1">
      <alignment horizontal="left" wrapText="1"/>
    </xf>
    <xf numFmtId="176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4" fillId="7" borderId="1" xfId="0" applyFont="1" applyFill="1" applyBorder="1" applyAlignment="1">
      <alignment horizontal="left"/>
    </xf>
    <xf numFmtId="176" fontId="4" fillId="7" borderId="1" xfId="0" applyNumberFormat="1" applyFont="1" applyFill="1" applyBorder="1" applyAlignment="1">
      <alignment horizontal="left"/>
    </xf>
    <xf numFmtId="0" fontId="4" fillId="4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/>
    </xf>
    <xf numFmtId="0" fontId="4" fillId="0" borderId="0" xfId="0" applyFont="1" applyAlignment="1">
      <alignment horizontal="left"/>
    </xf>
    <xf numFmtId="176" fontId="4" fillId="0" borderId="0" xfId="0" applyNumberFormat="1" applyFont="1" applyAlignment="1">
      <alignment horizontal="left"/>
    </xf>
    <xf numFmtId="0" fontId="4" fillId="4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center"/>
    </xf>
    <xf numFmtId="0" fontId="4" fillId="0" borderId="1" xfId="0" applyFont="1" applyBorder="1"/>
    <xf numFmtId="0" fontId="4" fillId="0" borderId="0" xfId="0" applyFont="1"/>
    <xf numFmtId="0" fontId="4" fillId="0" borderId="1" xfId="0" applyFont="1" applyBorder="1" applyAlignment="1">
      <alignment vertical="center"/>
    </xf>
    <xf numFmtId="0" fontId="4" fillId="8" borderId="1" xfId="0" applyFont="1" applyFill="1" applyBorder="1" applyAlignment="1">
      <alignment horizontal="left"/>
    </xf>
    <xf numFmtId="176" fontId="4" fillId="8" borderId="1" xfId="0" applyNumberFormat="1" applyFont="1" applyFill="1" applyBorder="1" applyAlignment="1">
      <alignment horizontal="left"/>
    </xf>
    <xf numFmtId="0" fontId="7" fillId="4" borderId="1" xfId="0" applyFont="1" applyFill="1" applyBorder="1" applyAlignment="1">
      <alignment horizontal="left"/>
    </xf>
    <xf numFmtId="0" fontId="4" fillId="0" borderId="4" xfId="0" applyFont="1" applyBorder="1" applyAlignment="1">
      <alignment horizontal="left"/>
    </xf>
    <xf numFmtId="0" fontId="9" fillId="6" borderId="1" xfId="0" applyFont="1" applyFill="1" applyBorder="1" applyAlignment="1">
      <alignment horizontal="left"/>
    </xf>
    <xf numFmtId="0" fontId="10" fillId="6" borderId="1" xfId="0" applyFont="1" applyFill="1" applyBorder="1" applyAlignment="1">
      <alignment horizontal="left"/>
    </xf>
    <xf numFmtId="0" fontId="7" fillId="5" borderId="1" xfId="0" applyFont="1" applyFill="1" applyBorder="1" applyAlignment="1">
      <alignment horizontal="left"/>
    </xf>
    <xf numFmtId="176" fontId="4" fillId="0" borderId="1" xfId="0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5" fillId="0" borderId="1" xfId="0" applyFont="1" applyFill="1" applyBorder="1" applyAlignment="1">
      <alignment horizontal="left"/>
    </xf>
    <xf numFmtId="0" fontId="4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4" fillId="0" borderId="0" xfId="0" applyFont="1" applyFill="1"/>
    <xf numFmtId="0" fontId="4" fillId="0" borderId="4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/>
    </xf>
    <xf numFmtId="176" fontId="4" fillId="6" borderId="1" xfId="0" applyNumberFormat="1" applyFont="1" applyFill="1" applyBorder="1" applyAlignment="1">
      <alignment horizontal="left" wrapText="1"/>
    </xf>
    <xf numFmtId="0" fontId="4" fillId="6" borderId="1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left"/>
    </xf>
    <xf numFmtId="0" fontId="4" fillId="0" borderId="5" xfId="0" applyFont="1" applyFill="1" applyBorder="1" applyAlignment="1">
      <alignment horizontal="left"/>
    </xf>
    <xf numFmtId="176" fontId="4" fillId="0" borderId="5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left" vertical="center"/>
    </xf>
    <xf numFmtId="0" fontId="5" fillId="0" borderId="5" xfId="0" applyFont="1" applyFill="1" applyBorder="1" applyAlignment="1">
      <alignment horizontal="left"/>
    </xf>
    <xf numFmtId="0" fontId="0" fillId="0" borderId="0" xfId="0" applyFill="1"/>
    <xf numFmtId="0" fontId="0" fillId="0" borderId="1" xfId="0" applyBorder="1"/>
    <xf numFmtId="0" fontId="5" fillId="0" borderId="1" xfId="0" applyFont="1" applyBorder="1"/>
    <xf numFmtId="0" fontId="4" fillId="2" borderId="1" xfId="0" applyFont="1" applyFill="1" applyBorder="1" applyAlignment="1">
      <alignment horizontal="left" vertical="top"/>
    </xf>
    <xf numFmtId="0" fontId="0" fillId="0" borderId="0" xfId="0" applyBorder="1"/>
    <xf numFmtId="0" fontId="4" fillId="0" borderId="0" xfId="0" applyFont="1" applyBorder="1"/>
    <xf numFmtId="0" fontId="0" fillId="0" borderId="0" xfId="0" applyFill="1" applyBorder="1"/>
    <xf numFmtId="0" fontId="11" fillId="4" borderId="1" xfId="0" applyFont="1" applyFill="1" applyBorder="1" applyAlignment="1">
      <alignment horizontal="left"/>
    </xf>
    <xf numFmtId="0" fontId="4" fillId="2" borderId="6" xfId="0" applyFont="1" applyFill="1" applyBorder="1" applyAlignment="1">
      <alignment horizontal="left"/>
    </xf>
    <xf numFmtId="0" fontId="5" fillId="6" borderId="6" xfId="0" applyFont="1" applyFill="1" applyBorder="1" applyAlignment="1">
      <alignment horizontal="left"/>
    </xf>
    <xf numFmtId="0" fontId="4" fillId="0" borderId="6" xfId="0" applyFont="1" applyBorder="1"/>
    <xf numFmtId="0" fontId="4" fillId="0" borderId="6" xfId="0" applyFont="1" applyBorder="1" applyAlignment="1">
      <alignment horizontal="left"/>
    </xf>
    <xf numFmtId="0" fontId="4" fillId="9" borderId="6" xfId="0" applyFont="1" applyFill="1" applyBorder="1"/>
    <xf numFmtId="0" fontId="4" fillId="0" borderId="6" xfId="0" applyFont="1" applyFill="1" applyBorder="1" applyAlignment="1">
      <alignment horizontal="left"/>
    </xf>
    <xf numFmtId="0" fontId="5" fillId="0" borderId="6" xfId="0" applyFont="1" applyFill="1" applyBorder="1" applyAlignment="1">
      <alignment horizontal="left"/>
    </xf>
    <xf numFmtId="0" fontId="7" fillId="0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left" vertical="top"/>
    </xf>
    <xf numFmtId="176" fontId="4" fillId="2" borderId="1" xfId="0" applyNumberFormat="1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/>
    </xf>
    <xf numFmtId="176" fontId="4" fillId="3" borderId="1" xfId="0" applyNumberFormat="1" applyFont="1" applyFill="1" applyBorder="1" applyAlignment="1">
      <alignment horizontal="left" vertical="top"/>
    </xf>
    <xf numFmtId="176" fontId="4" fillId="6" borderId="1" xfId="0" applyNumberFormat="1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176" fontId="4" fillId="4" borderId="1" xfId="0" applyNumberFormat="1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/>
    </xf>
    <xf numFmtId="176" fontId="4" fillId="6" borderId="1" xfId="0" applyNumberFormat="1" applyFont="1" applyFill="1" applyBorder="1" applyAlignment="1">
      <alignment horizontal="left" vertical="top"/>
    </xf>
    <xf numFmtId="0" fontId="0" fillId="0" borderId="0" xfId="0" applyAlignment="1">
      <alignment vertical="top"/>
    </xf>
    <xf numFmtId="0" fontId="4" fillId="0" borderId="1" xfId="0" applyFont="1" applyFill="1" applyBorder="1"/>
    <xf numFmtId="176" fontId="14" fillId="4" borderId="1" xfId="0" applyNumberFormat="1" applyFont="1" applyFill="1" applyBorder="1" applyAlignment="1">
      <alignment horizontal="left"/>
    </xf>
    <xf numFmtId="176" fontId="4" fillId="7" borderId="1" xfId="0" applyNumberFormat="1" applyFont="1" applyFill="1" applyBorder="1" applyAlignment="1">
      <alignment horizontal="left" vertical="top" wrapText="1"/>
    </xf>
    <xf numFmtId="0" fontId="15" fillId="6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 vertical="center" wrapText="1"/>
    </xf>
    <xf numFmtId="0" fontId="4" fillId="2" borderId="1" xfId="0" applyFont="1" applyFill="1" applyBorder="1"/>
    <xf numFmtId="176" fontId="9" fillId="4" borderId="1" xfId="0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horizontal="left" vertical="top"/>
    </xf>
    <xf numFmtId="0" fontId="5" fillId="0" borderId="1" xfId="0" applyFont="1" applyFill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176" fontId="4" fillId="0" borderId="1" xfId="0" applyNumberFormat="1" applyFont="1" applyBorder="1" applyAlignment="1">
      <alignment horizontal="left" vertical="top"/>
    </xf>
    <xf numFmtId="176" fontId="4" fillId="0" borderId="1" xfId="0" applyNumberFormat="1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4" fillId="0" borderId="1" xfId="0" applyFont="1" applyFill="1" applyBorder="1" applyAlignment="1">
      <alignment vertical="center"/>
    </xf>
    <xf numFmtId="0" fontId="4" fillId="0" borderId="0" xfId="0" applyFont="1" applyFill="1" applyAlignment="1">
      <alignment vertical="center"/>
    </xf>
    <xf numFmtId="0" fontId="5" fillId="0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4" fillId="10" borderId="1" xfId="0" applyFont="1" applyFill="1" applyBorder="1" applyAlignment="1">
      <alignment horizontal="left"/>
    </xf>
    <xf numFmtId="176" fontId="10" fillId="9" borderId="1" xfId="0" applyNumberFormat="1" applyFont="1" applyFill="1" applyBorder="1" applyAlignment="1">
      <alignment horizontal="left"/>
    </xf>
    <xf numFmtId="176" fontId="4" fillId="11" borderId="1" xfId="0" applyNumberFormat="1" applyFont="1" applyFill="1" applyBorder="1" applyAlignment="1">
      <alignment horizontal="left"/>
    </xf>
    <xf numFmtId="0" fontId="0" fillId="2" borderId="1" xfId="0" applyFill="1" applyBorder="1"/>
    <xf numFmtId="0" fontId="4" fillId="11" borderId="1" xfId="0" applyFont="1" applyFill="1" applyBorder="1" applyAlignment="1">
      <alignment horizontal="left"/>
    </xf>
    <xf numFmtId="176" fontId="13" fillId="9" borderId="1" xfId="0" applyNumberFormat="1" applyFont="1" applyFill="1" applyBorder="1" applyAlignment="1">
      <alignment horizontal="left"/>
    </xf>
    <xf numFmtId="0" fontId="7" fillId="9" borderId="1" xfId="0" applyFont="1" applyFill="1" applyBorder="1" applyAlignment="1">
      <alignment horizontal="left"/>
    </xf>
    <xf numFmtId="0" fontId="16" fillId="9" borderId="1" xfId="0" applyFont="1" applyFill="1" applyBorder="1" applyAlignment="1">
      <alignment horizontal="left" wrapText="1"/>
    </xf>
    <xf numFmtId="176" fontId="7" fillId="3" borderId="1" xfId="0" applyNumberFormat="1" applyFont="1" applyFill="1" applyBorder="1" applyAlignment="1">
      <alignment horizontal="left"/>
    </xf>
    <xf numFmtId="176" fontId="4" fillId="3" borderId="6" xfId="0" applyNumberFormat="1" applyFont="1" applyFill="1" applyBorder="1" applyAlignment="1">
      <alignment horizontal="left"/>
    </xf>
    <xf numFmtId="176" fontId="4" fillId="11" borderId="3" xfId="0" applyNumberFormat="1" applyFont="1" applyFill="1" applyBorder="1" applyAlignment="1">
      <alignment horizontal="left"/>
    </xf>
    <xf numFmtId="0" fontId="0" fillId="4" borderId="1" xfId="0" applyFill="1" applyBorder="1"/>
    <xf numFmtId="0" fontId="12" fillId="4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/>
    </xf>
    <xf numFmtId="0" fontId="0" fillId="0" borderId="1" xfId="0" applyFill="1" applyBorder="1"/>
    <xf numFmtId="0" fontId="12" fillId="7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7" fillId="7" borderId="3" xfId="0" applyFont="1" applyFill="1" applyBorder="1" applyAlignment="1">
      <alignment horizontal="left" vertical="center" wrapText="1"/>
    </xf>
    <xf numFmtId="0" fontId="7" fillId="7" borderId="5" xfId="0" applyFont="1" applyFill="1" applyBorder="1" applyAlignment="1">
      <alignment horizontal="left" vertical="center" wrapText="1"/>
    </xf>
    <xf numFmtId="0" fontId="12" fillId="7" borderId="3" xfId="0" applyFont="1" applyFill="1" applyBorder="1" applyAlignment="1">
      <alignment horizontal="left" vertical="center" wrapText="1"/>
    </xf>
    <xf numFmtId="0" fontId="12" fillId="7" borderId="4" xfId="0" applyFont="1" applyFill="1" applyBorder="1" applyAlignment="1">
      <alignment horizontal="left" vertical="center" wrapText="1"/>
    </xf>
    <xf numFmtId="0" fontId="12" fillId="7" borderId="5" xfId="0" applyFont="1" applyFill="1" applyBorder="1" applyAlignment="1">
      <alignment horizontal="left" vertical="center" wrapText="1"/>
    </xf>
    <xf numFmtId="0" fontId="12" fillId="4" borderId="3" xfId="0" applyFont="1" applyFill="1" applyBorder="1" applyAlignment="1">
      <alignment horizontal="left" vertical="center" wrapText="1"/>
    </xf>
    <xf numFmtId="0" fontId="12" fillId="4" borderId="4" xfId="0" applyFont="1" applyFill="1" applyBorder="1" applyAlignment="1">
      <alignment horizontal="left" vertical="center" wrapText="1"/>
    </xf>
    <xf numFmtId="0" fontId="12" fillId="4" borderId="5" xfId="0" applyFont="1" applyFill="1" applyBorder="1" applyAlignment="1">
      <alignment horizontal="left" vertical="center" wrapText="1"/>
    </xf>
    <xf numFmtId="0" fontId="12" fillId="3" borderId="3" xfId="0" applyFont="1" applyFill="1" applyBorder="1" applyAlignment="1">
      <alignment horizontal="left" vertical="center" wrapText="1"/>
    </xf>
    <xf numFmtId="0" fontId="12" fillId="3" borderId="4" xfId="0" applyFont="1" applyFill="1" applyBorder="1" applyAlignment="1">
      <alignment horizontal="left" vertical="center" wrapText="1"/>
    </xf>
    <xf numFmtId="0" fontId="12" fillId="3" borderId="5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</cellXfs>
  <cellStyles count="2">
    <cellStyle name="一般" xfId="0" builtinId="0"/>
    <cellStyle name="一般 2" xfId="1"/>
  </cellStyles>
  <dxfs count="257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66675</xdr:colOff>
      <xdr:row>0</xdr:row>
      <xdr:rowOff>31751</xdr:rowOff>
    </xdr:from>
    <xdr:to>
      <xdr:col>38</xdr:col>
      <xdr:colOff>533400</xdr:colOff>
      <xdr:row>9</xdr:row>
      <xdr:rowOff>91917</xdr:rowOff>
    </xdr:to>
    <xdr:pic>
      <xdr:nvPicPr>
        <xdr:cNvPr id="2" name="圖片 1" descr="image006">
          <a:extLst>
            <a:ext uri="{FF2B5EF4-FFF2-40B4-BE49-F238E27FC236}">
              <a16:creationId xmlns:a16="http://schemas.microsoft.com/office/drawing/2014/main" id="{CE8920EC-98EF-4BB7-9850-2CF125677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748325" y="31751"/>
          <a:ext cx="13268325" cy="3432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127001</xdr:colOff>
      <xdr:row>10</xdr:row>
      <xdr:rowOff>79375</xdr:rowOff>
    </xdr:from>
    <xdr:to>
      <xdr:col>38</xdr:col>
      <xdr:colOff>496455</xdr:colOff>
      <xdr:row>28</xdr:row>
      <xdr:rowOff>77274</xdr:rowOff>
    </xdr:to>
    <xdr:pic>
      <xdr:nvPicPr>
        <xdr:cNvPr id="3" name="圖片 2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931" t="11808" r="20538" b="48488"/>
        <a:stretch/>
      </xdr:blipFill>
      <xdr:spPr>
        <a:xfrm>
          <a:off x="23010092" y="2607830"/>
          <a:ext cx="14073908" cy="4142717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59272</xdr:colOff>
      <xdr:row>0</xdr:row>
      <xdr:rowOff>63500</xdr:rowOff>
    </xdr:from>
    <xdr:to>
      <xdr:col>22</xdr:col>
      <xdr:colOff>450272</xdr:colOff>
      <xdr:row>64</xdr:row>
      <xdr:rowOff>154019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18827C5C-3B69-4882-B0C0-716092026B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037" t="11617" r="83618" b="11158"/>
        <a:stretch/>
      </xdr:blipFill>
      <xdr:spPr>
        <a:xfrm>
          <a:off x="20968090" y="63500"/>
          <a:ext cx="4027818" cy="12905974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6"/>
  <sheetViews>
    <sheetView topLeftCell="A154" zoomScale="145" zoomScaleNormal="145" workbookViewId="0">
      <selection activeCell="E167" sqref="E167"/>
    </sheetView>
  </sheetViews>
  <sheetFormatPr defaultRowHeight="16.5" x14ac:dyDescent="0.25"/>
  <cols>
    <col min="1" max="1" width="6.625" style="9" bestFit="1" customWidth="1"/>
    <col min="2" max="2" width="39.375" style="9" bestFit="1" customWidth="1"/>
    <col min="3" max="3" width="8.875" style="9"/>
    <col min="4" max="5" width="8.875" style="8"/>
    <col min="11" max="11" width="11.375" bestFit="1" customWidth="1"/>
    <col min="12" max="12" width="17.5" bestFit="1" customWidth="1"/>
    <col min="15" max="15" width="20.5" bestFit="1" customWidth="1"/>
  </cols>
  <sheetData>
    <row r="1" spans="1:5" x14ac:dyDescent="0.25">
      <c r="A1" s="61">
        <v>1</v>
      </c>
      <c r="B1" s="61" t="s">
        <v>5332</v>
      </c>
      <c r="C1" s="61">
        <f>A1</f>
        <v>1</v>
      </c>
      <c r="D1" s="61"/>
      <c r="E1" s="61"/>
    </row>
    <row r="2" spans="1:5" x14ac:dyDescent="0.25">
      <c r="A2" s="61">
        <v>2</v>
      </c>
      <c r="B2" s="61" t="s">
        <v>32</v>
      </c>
      <c r="C2" s="61">
        <f t="shared" ref="C2:C65" si="0">A2</f>
        <v>2</v>
      </c>
      <c r="D2" s="61"/>
      <c r="E2" s="61"/>
    </row>
    <row r="3" spans="1:5" x14ac:dyDescent="0.25">
      <c r="A3" s="61">
        <v>3</v>
      </c>
      <c r="B3" s="61" t="s">
        <v>896</v>
      </c>
      <c r="C3" s="61">
        <f t="shared" si="0"/>
        <v>3</v>
      </c>
      <c r="D3" s="61"/>
      <c r="E3" s="61"/>
    </row>
    <row r="4" spans="1:5" x14ac:dyDescent="0.25">
      <c r="A4" s="61">
        <v>4</v>
      </c>
      <c r="B4" s="61" t="s">
        <v>33</v>
      </c>
      <c r="C4" s="61">
        <f t="shared" si="0"/>
        <v>4</v>
      </c>
      <c r="D4" s="61"/>
      <c r="E4" s="61"/>
    </row>
    <row r="5" spans="1:5" x14ac:dyDescent="0.25">
      <c r="A5" s="61">
        <v>5</v>
      </c>
      <c r="B5" s="61" t="s">
        <v>5333</v>
      </c>
      <c r="C5" s="61">
        <f t="shared" si="0"/>
        <v>5</v>
      </c>
      <c r="D5" s="61"/>
      <c r="E5" s="61"/>
    </row>
    <row r="6" spans="1:5" x14ac:dyDescent="0.25">
      <c r="A6" s="61">
        <v>6</v>
      </c>
      <c r="B6" s="61" t="s">
        <v>5334</v>
      </c>
      <c r="C6" s="61">
        <f t="shared" si="0"/>
        <v>6</v>
      </c>
      <c r="D6" s="61"/>
      <c r="E6" s="61"/>
    </row>
    <row r="7" spans="1:5" x14ac:dyDescent="0.25">
      <c r="A7" s="61">
        <v>7</v>
      </c>
      <c r="B7" s="61" t="s">
        <v>935</v>
      </c>
      <c r="C7" s="61">
        <f t="shared" si="0"/>
        <v>7</v>
      </c>
      <c r="D7" s="61"/>
      <c r="E7" s="61"/>
    </row>
    <row r="8" spans="1:5" x14ac:dyDescent="0.25">
      <c r="A8" s="61">
        <v>8</v>
      </c>
      <c r="B8" s="61" t="s">
        <v>934</v>
      </c>
      <c r="C8" s="61">
        <f t="shared" si="0"/>
        <v>8</v>
      </c>
      <c r="D8" s="61"/>
      <c r="E8" s="61"/>
    </row>
    <row r="9" spans="1:5" x14ac:dyDescent="0.25">
      <c r="A9" s="61">
        <v>9</v>
      </c>
      <c r="B9" s="61" t="s">
        <v>928</v>
      </c>
      <c r="C9" s="61">
        <f t="shared" si="0"/>
        <v>9</v>
      </c>
      <c r="D9" s="61"/>
      <c r="E9" s="61"/>
    </row>
    <row r="10" spans="1:5" x14ac:dyDescent="0.25">
      <c r="A10" s="61">
        <v>10</v>
      </c>
      <c r="B10" s="61" t="s">
        <v>931</v>
      </c>
      <c r="C10" s="61">
        <f t="shared" si="0"/>
        <v>10</v>
      </c>
      <c r="D10" s="61"/>
      <c r="E10" s="61"/>
    </row>
    <row r="11" spans="1:5" x14ac:dyDescent="0.25">
      <c r="A11" s="61">
        <v>11</v>
      </c>
      <c r="B11" s="61" t="s">
        <v>926</v>
      </c>
      <c r="C11" s="61">
        <f t="shared" si="0"/>
        <v>11</v>
      </c>
      <c r="D11" s="61"/>
      <c r="E11" s="61"/>
    </row>
    <row r="12" spans="1:5" x14ac:dyDescent="0.25">
      <c r="A12" s="61">
        <v>12</v>
      </c>
      <c r="B12" s="61" t="s">
        <v>929</v>
      </c>
      <c r="C12" s="61">
        <f t="shared" si="0"/>
        <v>12</v>
      </c>
      <c r="D12" s="61"/>
      <c r="E12" s="61"/>
    </row>
    <row r="13" spans="1:5" x14ac:dyDescent="0.25">
      <c r="A13" s="61">
        <v>13</v>
      </c>
      <c r="B13" s="61" t="s">
        <v>933</v>
      </c>
      <c r="C13" s="61">
        <f t="shared" si="0"/>
        <v>13</v>
      </c>
      <c r="D13" s="61"/>
      <c r="E13" s="61"/>
    </row>
    <row r="14" spans="1:5" x14ac:dyDescent="0.25">
      <c r="A14" s="61">
        <v>14</v>
      </c>
      <c r="B14" s="61" t="s">
        <v>930</v>
      </c>
      <c r="C14" s="61">
        <f t="shared" si="0"/>
        <v>14</v>
      </c>
      <c r="D14" s="61"/>
      <c r="E14" s="61"/>
    </row>
    <row r="15" spans="1:5" x14ac:dyDescent="0.25">
      <c r="A15" s="61">
        <v>15</v>
      </c>
      <c r="B15" s="61" t="s">
        <v>5335</v>
      </c>
      <c r="C15" s="61">
        <f t="shared" si="0"/>
        <v>15</v>
      </c>
      <c r="D15" s="61"/>
      <c r="E15" s="61"/>
    </row>
    <row r="16" spans="1:5" x14ac:dyDescent="0.25">
      <c r="A16" s="61">
        <v>16</v>
      </c>
      <c r="B16" s="61" t="s">
        <v>932</v>
      </c>
      <c r="C16" s="61">
        <f t="shared" si="0"/>
        <v>16</v>
      </c>
      <c r="D16" s="61"/>
      <c r="E16" s="61"/>
    </row>
    <row r="17" spans="1:5" x14ac:dyDescent="0.25">
      <c r="A17" s="61">
        <v>17</v>
      </c>
      <c r="B17" s="61" t="s">
        <v>5336</v>
      </c>
      <c r="C17" s="61">
        <f t="shared" si="0"/>
        <v>17</v>
      </c>
      <c r="D17" s="61"/>
      <c r="E17" s="61"/>
    </row>
    <row r="18" spans="1:5" x14ac:dyDescent="0.25">
      <c r="A18" s="61">
        <v>18</v>
      </c>
      <c r="B18" s="61" t="s">
        <v>924</v>
      </c>
      <c r="C18" s="61">
        <f t="shared" si="0"/>
        <v>18</v>
      </c>
      <c r="D18" s="61"/>
      <c r="E18" s="61"/>
    </row>
    <row r="19" spans="1:5" x14ac:dyDescent="0.25">
      <c r="A19" s="61">
        <v>19</v>
      </c>
      <c r="B19" s="61" t="s">
        <v>6159</v>
      </c>
      <c r="C19" s="61">
        <f t="shared" si="0"/>
        <v>19</v>
      </c>
      <c r="D19" s="61"/>
      <c r="E19" s="61"/>
    </row>
    <row r="20" spans="1:5" x14ac:dyDescent="0.25">
      <c r="A20" s="61">
        <v>20</v>
      </c>
      <c r="B20" s="61" t="s">
        <v>922</v>
      </c>
      <c r="C20" s="61">
        <f t="shared" si="0"/>
        <v>20</v>
      </c>
      <c r="D20" s="61"/>
      <c r="E20" s="61"/>
    </row>
    <row r="21" spans="1:5" x14ac:dyDescent="0.25">
      <c r="A21" s="61">
        <v>21</v>
      </c>
      <c r="B21" s="61" t="s">
        <v>923</v>
      </c>
      <c r="C21" s="61">
        <f t="shared" si="0"/>
        <v>21</v>
      </c>
      <c r="D21" s="61"/>
      <c r="E21" s="61"/>
    </row>
    <row r="22" spans="1:5" x14ac:dyDescent="0.25">
      <c r="A22" s="61">
        <v>22</v>
      </c>
      <c r="B22" s="61" t="s">
        <v>5337</v>
      </c>
      <c r="C22" s="61">
        <f t="shared" si="0"/>
        <v>22</v>
      </c>
      <c r="D22" s="61"/>
      <c r="E22" s="61"/>
    </row>
    <row r="23" spans="1:5" x14ac:dyDescent="0.25">
      <c r="A23" s="61">
        <v>23</v>
      </c>
      <c r="B23" s="61" t="s">
        <v>925</v>
      </c>
      <c r="C23" s="61">
        <f t="shared" si="0"/>
        <v>23</v>
      </c>
      <c r="D23" s="61"/>
      <c r="E23" s="61"/>
    </row>
    <row r="24" spans="1:5" x14ac:dyDescent="0.25">
      <c r="A24" s="61">
        <v>24</v>
      </c>
      <c r="B24" s="61" t="s">
        <v>927</v>
      </c>
      <c r="C24" s="61">
        <f t="shared" si="0"/>
        <v>24</v>
      </c>
      <c r="D24" s="61"/>
      <c r="E24" s="61"/>
    </row>
    <row r="25" spans="1:5" x14ac:dyDescent="0.25">
      <c r="A25" s="61">
        <v>25</v>
      </c>
      <c r="B25" s="61" t="s">
        <v>5338</v>
      </c>
      <c r="C25" s="61">
        <f t="shared" si="0"/>
        <v>25</v>
      </c>
      <c r="D25" s="61"/>
      <c r="E25" s="61"/>
    </row>
    <row r="26" spans="1:5" x14ac:dyDescent="0.25">
      <c r="A26" s="61">
        <v>26</v>
      </c>
      <c r="B26" s="61" t="s">
        <v>5339</v>
      </c>
      <c r="C26" s="61">
        <f t="shared" si="0"/>
        <v>26</v>
      </c>
      <c r="D26" s="61"/>
      <c r="E26" s="61"/>
    </row>
    <row r="27" spans="1:5" x14ac:dyDescent="0.25">
      <c r="A27" s="61">
        <v>27</v>
      </c>
      <c r="B27" s="61" t="s">
        <v>5340</v>
      </c>
      <c r="C27" s="61">
        <f t="shared" si="0"/>
        <v>27</v>
      </c>
      <c r="D27" s="61"/>
      <c r="E27" s="61"/>
    </row>
    <row r="28" spans="1:5" x14ac:dyDescent="0.25">
      <c r="A28" s="61">
        <v>28</v>
      </c>
      <c r="B28" s="61" t="s">
        <v>5341</v>
      </c>
      <c r="C28" s="61">
        <f t="shared" si="0"/>
        <v>28</v>
      </c>
      <c r="D28" s="61"/>
      <c r="E28" s="61"/>
    </row>
    <row r="29" spans="1:5" x14ac:dyDescent="0.25">
      <c r="A29" s="61">
        <v>29</v>
      </c>
      <c r="B29" s="61" t="s">
        <v>5342</v>
      </c>
      <c r="C29" s="61">
        <f t="shared" si="0"/>
        <v>29</v>
      </c>
      <c r="D29" s="61"/>
      <c r="E29" s="61"/>
    </row>
    <row r="30" spans="1:5" x14ac:dyDescent="0.25">
      <c r="A30" s="61">
        <v>30</v>
      </c>
      <c r="B30" s="61" t="s">
        <v>43</v>
      </c>
      <c r="C30" s="61">
        <f t="shared" si="0"/>
        <v>30</v>
      </c>
      <c r="D30" s="61"/>
      <c r="E30" s="61"/>
    </row>
    <row r="31" spans="1:5" x14ac:dyDescent="0.25">
      <c r="A31" s="61">
        <v>31</v>
      </c>
      <c r="B31" s="61" t="s">
        <v>44</v>
      </c>
      <c r="C31" s="61">
        <f t="shared" si="0"/>
        <v>31</v>
      </c>
      <c r="D31" s="61"/>
      <c r="E31" s="61"/>
    </row>
    <row r="32" spans="1:5" x14ac:dyDescent="0.25">
      <c r="A32" s="61">
        <v>32</v>
      </c>
      <c r="B32" s="61" t="s">
        <v>45</v>
      </c>
      <c r="C32" s="61">
        <f t="shared" si="0"/>
        <v>32</v>
      </c>
      <c r="D32" s="61"/>
      <c r="E32" s="61"/>
    </row>
    <row r="33" spans="1:5" x14ac:dyDescent="0.25">
      <c r="A33" s="61">
        <v>33</v>
      </c>
      <c r="B33" s="61" t="s">
        <v>46</v>
      </c>
      <c r="C33" s="61">
        <f t="shared" si="0"/>
        <v>33</v>
      </c>
      <c r="D33" s="61"/>
      <c r="E33" s="61"/>
    </row>
    <row r="34" spans="1:5" x14ac:dyDescent="0.25">
      <c r="A34" s="61">
        <v>34</v>
      </c>
      <c r="B34" s="61" t="s">
        <v>5343</v>
      </c>
      <c r="C34" s="61">
        <f t="shared" si="0"/>
        <v>34</v>
      </c>
      <c r="D34" s="61"/>
      <c r="E34" s="61"/>
    </row>
    <row r="35" spans="1:5" x14ac:dyDescent="0.25">
      <c r="A35" s="61">
        <v>35</v>
      </c>
      <c r="B35" s="61" t="s">
        <v>47</v>
      </c>
      <c r="C35" s="61">
        <f t="shared" si="0"/>
        <v>35</v>
      </c>
      <c r="D35" s="61"/>
      <c r="E35" s="61"/>
    </row>
    <row r="36" spans="1:5" x14ac:dyDescent="0.25">
      <c r="A36" s="61">
        <v>36</v>
      </c>
      <c r="B36" s="61" t="s">
        <v>48</v>
      </c>
      <c r="C36" s="61">
        <f t="shared" si="0"/>
        <v>36</v>
      </c>
      <c r="D36" s="61"/>
      <c r="E36" s="61"/>
    </row>
    <row r="37" spans="1:5" x14ac:dyDescent="0.25">
      <c r="A37" s="61">
        <v>37</v>
      </c>
      <c r="B37" s="61" t="s">
        <v>276</v>
      </c>
      <c r="C37" s="61">
        <f t="shared" si="0"/>
        <v>37</v>
      </c>
      <c r="D37" s="61"/>
      <c r="E37" s="61"/>
    </row>
    <row r="38" spans="1:5" x14ac:dyDescent="0.25">
      <c r="A38" s="61">
        <v>38</v>
      </c>
      <c r="B38" s="61" t="s">
        <v>49</v>
      </c>
      <c r="C38" s="61">
        <f t="shared" si="0"/>
        <v>38</v>
      </c>
      <c r="D38" s="61"/>
      <c r="E38" s="61"/>
    </row>
    <row r="39" spans="1:5" x14ac:dyDescent="0.25">
      <c r="A39" s="61">
        <v>39</v>
      </c>
      <c r="B39" s="61" t="s">
        <v>50</v>
      </c>
      <c r="C39" s="61">
        <f t="shared" si="0"/>
        <v>39</v>
      </c>
      <c r="D39" s="61"/>
      <c r="E39" s="61"/>
    </row>
    <row r="40" spans="1:5" x14ac:dyDescent="0.25">
      <c r="A40" s="61">
        <v>40</v>
      </c>
      <c r="B40" s="61" t="s">
        <v>5344</v>
      </c>
      <c r="C40" s="61">
        <f t="shared" si="0"/>
        <v>40</v>
      </c>
      <c r="D40" s="61"/>
      <c r="E40" s="61"/>
    </row>
    <row r="41" spans="1:5" x14ac:dyDescent="0.25">
      <c r="A41" s="61">
        <v>41</v>
      </c>
      <c r="B41" s="61" t="s">
        <v>55</v>
      </c>
      <c r="C41" s="61">
        <f t="shared" si="0"/>
        <v>41</v>
      </c>
      <c r="D41" s="61"/>
      <c r="E41" s="61"/>
    </row>
    <row r="42" spans="1:5" x14ac:dyDescent="0.25">
      <c r="A42" s="61">
        <v>42</v>
      </c>
      <c r="B42" s="61" t="s">
        <v>56</v>
      </c>
      <c r="C42" s="61">
        <f t="shared" si="0"/>
        <v>42</v>
      </c>
      <c r="D42" s="61"/>
      <c r="E42" s="61"/>
    </row>
    <row r="43" spans="1:5" x14ac:dyDescent="0.25">
      <c r="A43" s="61">
        <v>43</v>
      </c>
      <c r="B43" s="61" t="s">
        <v>57</v>
      </c>
      <c r="C43" s="61">
        <f t="shared" si="0"/>
        <v>43</v>
      </c>
      <c r="D43" s="61"/>
      <c r="E43" s="61"/>
    </row>
    <row r="44" spans="1:5" x14ac:dyDescent="0.25">
      <c r="A44" s="61">
        <v>44</v>
      </c>
      <c r="B44" s="61" t="s">
        <v>277</v>
      </c>
      <c r="C44" s="61">
        <f t="shared" si="0"/>
        <v>44</v>
      </c>
      <c r="D44" s="61"/>
      <c r="E44" s="61"/>
    </row>
    <row r="45" spans="1:5" x14ac:dyDescent="0.25">
      <c r="A45" s="61">
        <v>132</v>
      </c>
      <c r="B45" s="61" t="s">
        <v>5345</v>
      </c>
      <c r="C45" s="61">
        <f t="shared" si="0"/>
        <v>132</v>
      </c>
      <c r="D45" s="61"/>
      <c r="E45" s="61"/>
    </row>
    <row r="46" spans="1:5" x14ac:dyDescent="0.25">
      <c r="A46" s="61">
        <v>131</v>
      </c>
      <c r="B46" s="61" t="s">
        <v>5346</v>
      </c>
      <c r="C46" s="61">
        <f t="shared" si="0"/>
        <v>131</v>
      </c>
      <c r="D46" s="61"/>
      <c r="E46" s="61"/>
    </row>
    <row r="47" spans="1:5" x14ac:dyDescent="0.25">
      <c r="A47" s="61">
        <v>130</v>
      </c>
      <c r="B47" s="61" t="s">
        <v>913</v>
      </c>
      <c r="C47" s="61">
        <f t="shared" si="0"/>
        <v>130</v>
      </c>
      <c r="D47" s="61"/>
      <c r="E47" s="61"/>
    </row>
    <row r="48" spans="1:5" x14ac:dyDescent="0.25">
      <c r="A48" s="61">
        <v>129</v>
      </c>
      <c r="B48" s="61" t="s">
        <v>911</v>
      </c>
      <c r="C48" s="61">
        <f t="shared" si="0"/>
        <v>129</v>
      </c>
      <c r="D48" s="61"/>
      <c r="E48" s="61"/>
    </row>
    <row r="49" spans="1:5" x14ac:dyDescent="0.25">
      <c r="A49" s="61">
        <v>128</v>
      </c>
      <c r="B49" s="61" t="s">
        <v>5347</v>
      </c>
      <c r="C49" s="61">
        <f t="shared" si="0"/>
        <v>128</v>
      </c>
      <c r="D49" s="61"/>
      <c r="E49" s="61"/>
    </row>
    <row r="50" spans="1:5" x14ac:dyDescent="0.25">
      <c r="A50" s="61">
        <v>127</v>
      </c>
      <c r="B50" s="61" t="s">
        <v>909</v>
      </c>
      <c r="C50" s="61">
        <f t="shared" si="0"/>
        <v>127</v>
      </c>
      <c r="D50" s="61"/>
      <c r="E50" s="61"/>
    </row>
    <row r="51" spans="1:5" x14ac:dyDescent="0.25">
      <c r="A51" s="61">
        <v>126</v>
      </c>
      <c r="B51" s="61" t="s">
        <v>908</v>
      </c>
      <c r="C51" s="61">
        <f t="shared" si="0"/>
        <v>126</v>
      </c>
      <c r="D51" s="61"/>
      <c r="E51" s="61"/>
    </row>
    <row r="52" spans="1:5" x14ac:dyDescent="0.25">
      <c r="A52" s="61">
        <v>125</v>
      </c>
      <c r="B52" s="61" t="s">
        <v>907</v>
      </c>
      <c r="C52" s="61">
        <f t="shared" si="0"/>
        <v>125</v>
      </c>
      <c r="D52" s="61"/>
      <c r="E52" s="61"/>
    </row>
    <row r="53" spans="1:5" x14ac:dyDescent="0.25">
      <c r="A53" s="61">
        <v>124</v>
      </c>
      <c r="B53" s="61" t="s">
        <v>5348</v>
      </c>
      <c r="C53" s="61">
        <f t="shared" si="0"/>
        <v>124</v>
      </c>
      <c r="D53" s="61"/>
      <c r="E53" s="61"/>
    </row>
    <row r="54" spans="1:5" x14ac:dyDescent="0.25">
      <c r="A54" s="61">
        <v>123</v>
      </c>
      <c r="B54" s="61" t="s">
        <v>910</v>
      </c>
      <c r="C54" s="61">
        <f t="shared" si="0"/>
        <v>123</v>
      </c>
      <c r="D54" s="61"/>
      <c r="E54" s="61"/>
    </row>
    <row r="55" spans="1:5" x14ac:dyDescent="0.25">
      <c r="A55" s="61">
        <v>122</v>
      </c>
      <c r="B55" s="61" t="s">
        <v>5349</v>
      </c>
      <c r="C55" s="61">
        <f t="shared" si="0"/>
        <v>122</v>
      </c>
      <c r="D55" s="61"/>
      <c r="E55" s="61"/>
    </row>
    <row r="56" spans="1:5" x14ac:dyDescent="0.25">
      <c r="A56" s="61">
        <v>121</v>
      </c>
      <c r="B56" s="61" t="s">
        <v>918</v>
      </c>
      <c r="C56" s="61">
        <f t="shared" si="0"/>
        <v>121</v>
      </c>
      <c r="D56" s="61"/>
      <c r="E56" s="61"/>
    </row>
    <row r="57" spans="1:5" x14ac:dyDescent="0.25">
      <c r="A57" s="61">
        <v>120</v>
      </c>
      <c r="B57" s="61" t="s">
        <v>5350</v>
      </c>
      <c r="C57" s="61">
        <f t="shared" si="0"/>
        <v>120</v>
      </c>
      <c r="D57" s="61"/>
      <c r="E57" s="61"/>
    </row>
    <row r="58" spans="1:5" x14ac:dyDescent="0.25">
      <c r="A58" s="61">
        <v>119</v>
      </c>
      <c r="B58" s="61" t="s">
        <v>916</v>
      </c>
      <c r="C58" s="61">
        <f t="shared" si="0"/>
        <v>119</v>
      </c>
      <c r="D58" s="61"/>
      <c r="E58" s="61"/>
    </row>
    <row r="59" spans="1:5" x14ac:dyDescent="0.25">
      <c r="A59" s="61">
        <v>118</v>
      </c>
      <c r="B59" s="61" t="s">
        <v>919</v>
      </c>
      <c r="C59" s="61">
        <f t="shared" si="0"/>
        <v>118</v>
      </c>
      <c r="D59" s="61"/>
      <c r="E59" s="61"/>
    </row>
    <row r="60" spans="1:5" x14ac:dyDescent="0.25">
      <c r="A60" s="61">
        <v>117</v>
      </c>
      <c r="B60" s="61" t="s">
        <v>915</v>
      </c>
      <c r="C60" s="61">
        <f t="shared" si="0"/>
        <v>117</v>
      </c>
      <c r="D60" s="61"/>
      <c r="E60" s="61"/>
    </row>
    <row r="61" spans="1:5" x14ac:dyDescent="0.25">
      <c r="A61" s="61">
        <v>116</v>
      </c>
      <c r="B61" s="61" t="s">
        <v>912</v>
      </c>
      <c r="C61" s="61">
        <f t="shared" si="0"/>
        <v>116</v>
      </c>
      <c r="D61" s="61"/>
      <c r="E61" s="61"/>
    </row>
    <row r="62" spans="1:5" x14ac:dyDescent="0.25">
      <c r="A62" s="61">
        <v>115</v>
      </c>
      <c r="B62" s="61" t="s">
        <v>917</v>
      </c>
      <c r="C62" s="61">
        <f t="shared" si="0"/>
        <v>115</v>
      </c>
      <c r="D62" s="61"/>
      <c r="E62" s="61"/>
    </row>
    <row r="63" spans="1:5" x14ac:dyDescent="0.25">
      <c r="A63" s="61">
        <v>114</v>
      </c>
      <c r="B63" s="61" t="s">
        <v>914</v>
      </c>
      <c r="C63" s="61">
        <f t="shared" si="0"/>
        <v>114</v>
      </c>
      <c r="D63" s="61"/>
      <c r="E63" s="61"/>
    </row>
    <row r="64" spans="1:5" x14ac:dyDescent="0.25">
      <c r="A64" s="61">
        <v>113</v>
      </c>
      <c r="B64" s="61" t="s">
        <v>920</v>
      </c>
      <c r="C64" s="61">
        <f t="shared" si="0"/>
        <v>113</v>
      </c>
      <c r="D64" s="61"/>
      <c r="E64" s="61"/>
    </row>
    <row r="65" spans="1:5" x14ac:dyDescent="0.25">
      <c r="A65" s="61">
        <v>112</v>
      </c>
      <c r="B65" s="61" t="s">
        <v>921</v>
      </c>
      <c r="C65" s="61">
        <f t="shared" si="0"/>
        <v>112</v>
      </c>
      <c r="D65" s="61"/>
      <c r="E65" s="61"/>
    </row>
    <row r="66" spans="1:5" x14ac:dyDescent="0.25">
      <c r="A66" s="61">
        <v>111</v>
      </c>
      <c r="B66" s="61" t="s">
        <v>5351</v>
      </c>
      <c r="C66" s="61">
        <f t="shared" ref="C66:C129" si="1">A66</f>
        <v>111</v>
      </c>
      <c r="D66" s="61"/>
      <c r="E66" s="61"/>
    </row>
    <row r="67" spans="1:5" x14ac:dyDescent="0.25">
      <c r="A67" s="61">
        <v>110</v>
      </c>
      <c r="B67" s="61" t="s">
        <v>5352</v>
      </c>
      <c r="C67" s="61">
        <f t="shared" si="1"/>
        <v>110</v>
      </c>
      <c r="D67" s="61"/>
      <c r="E67" s="61"/>
    </row>
    <row r="68" spans="1:5" x14ac:dyDescent="0.25">
      <c r="A68" s="61">
        <v>109</v>
      </c>
      <c r="B68" s="61" t="s">
        <v>940</v>
      </c>
      <c r="C68" s="61">
        <f t="shared" si="1"/>
        <v>109</v>
      </c>
      <c r="D68" s="61"/>
      <c r="E68" s="61"/>
    </row>
    <row r="69" spans="1:5" x14ac:dyDescent="0.25">
      <c r="A69" s="61">
        <v>108</v>
      </c>
      <c r="B69" s="61" t="s">
        <v>939</v>
      </c>
      <c r="C69" s="61">
        <f t="shared" si="1"/>
        <v>108</v>
      </c>
      <c r="D69" s="61"/>
      <c r="E69" s="61"/>
    </row>
    <row r="70" spans="1:5" x14ac:dyDescent="0.25">
      <c r="A70" s="61">
        <v>107</v>
      </c>
      <c r="B70" s="61" t="s">
        <v>5353</v>
      </c>
      <c r="C70" s="61">
        <f t="shared" si="1"/>
        <v>107</v>
      </c>
      <c r="D70" s="61"/>
      <c r="E70" s="61"/>
    </row>
    <row r="71" spans="1:5" x14ac:dyDescent="0.25">
      <c r="A71" s="61">
        <v>106</v>
      </c>
      <c r="B71" s="61" t="s">
        <v>938</v>
      </c>
      <c r="C71" s="61">
        <f t="shared" si="1"/>
        <v>106</v>
      </c>
      <c r="D71" s="61"/>
      <c r="E71" s="61"/>
    </row>
    <row r="72" spans="1:5" x14ac:dyDescent="0.25">
      <c r="A72" s="61">
        <v>105</v>
      </c>
      <c r="B72" s="61" t="s">
        <v>937</v>
      </c>
      <c r="C72" s="61">
        <f t="shared" si="1"/>
        <v>105</v>
      </c>
      <c r="D72" s="61"/>
      <c r="E72" s="61"/>
    </row>
    <row r="73" spans="1:5" x14ac:dyDescent="0.25">
      <c r="A73" s="61">
        <v>104</v>
      </c>
      <c r="B73" s="61" t="s">
        <v>936</v>
      </c>
      <c r="C73" s="61">
        <f t="shared" si="1"/>
        <v>104</v>
      </c>
      <c r="D73" s="61"/>
      <c r="E73" s="61"/>
    </row>
    <row r="74" spans="1:5" x14ac:dyDescent="0.25">
      <c r="A74" s="61">
        <v>103</v>
      </c>
      <c r="B74" s="61" t="s">
        <v>5354</v>
      </c>
      <c r="C74" s="61">
        <f t="shared" si="1"/>
        <v>103</v>
      </c>
      <c r="D74" s="61"/>
      <c r="E74" s="61"/>
    </row>
    <row r="75" spans="1:5" x14ac:dyDescent="0.25">
      <c r="A75" s="61">
        <v>102</v>
      </c>
      <c r="B75" s="61" t="s">
        <v>5355</v>
      </c>
      <c r="C75" s="61">
        <f t="shared" si="1"/>
        <v>102</v>
      </c>
      <c r="D75" s="61"/>
      <c r="E75" s="61"/>
    </row>
    <row r="76" spans="1:5" x14ac:dyDescent="0.25">
      <c r="A76" s="61">
        <v>101</v>
      </c>
      <c r="B76" s="61" t="s">
        <v>5356</v>
      </c>
      <c r="C76" s="61">
        <f t="shared" si="1"/>
        <v>101</v>
      </c>
      <c r="D76" s="61"/>
      <c r="E76" s="61"/>
    </row>
    <row r="77" spans="1:5" x14ac:dyDescent="0.25">
      <c r="A77" s="61">
        <v>100</v>
      </c>
      <c r="B77" s="61" t="s">
        <v>5357</v>
      </c>
      <c r="C77" s="61">
        <f t="shared" si="1"/>
        <v>100</v>
      </c>
      <c r="D77" s="61"/>
      <c r="E77" s="61"/>
    </row>
    <row r="78" spans="1:5" x14ac:dyDescent="0.25">
      <c r="A78" s="61">
        <v>99</v>
      </c>
      <c r="B78" s="61" t="s">
        <v>5358</v>
      </c>
      <c r="C78" s="61">
        <f t="shared" si="1"/>
        <v>99</v>
      </c>
      <c r="D78" s="61"/>
      <c r="E78" s="61"/>
    </row>
    <row r="79" spans="1:5" x14ac:dyDescent="0.25">
      <c r="A79" s="61">
        <v>98</v>
      </c>
      <c r="B79" s="61" t="s">
        <v>5359</v>
      </c>
      <c r="C79" s="61">
        <f t="shared" si="1"/>
        <v>98</v>
      </c>
      <c r="D79" s="61"/>
      <c r="E79" s="61"/>
    </row>
    <row r="80" spans="1:5" x14ac:dyDescent="0.25">
      <c r="A80" s="61">
        <v>97</v>
      </c>
      <c r="B80" s="61" t="s">
        <v>5360</v>
      </c>
      <c r="C80" s="61">
        <f t="shared" si="1"/>
        <v>97</v>
      </c>
      <c r="D80" s="61"/>
      <c r="E80" s="61"/>
    </row>
    <row r="81" spans="1:5" x14ac:dyDescent="0.25">
      <c r="A81" s="61">
        <v>96</v>
      </c>
      <c r="B81" s="61" t="s">
        <v>5361</v>
      </c>
      <c r="C81" s="61">
        <f t="shared" si="1"/>
        <v>96</v>
      </c>
      <c r="D81" s="61"/>
      <c r="E81" s="61"/>
    </row>
    <row r="82" spans="1:5" x14ac:dyDescent="0.25">
      <c r="A82" s="61">
        <v>95</v>
      </c>
      <c r="B82" s="61" t="s">
        <v>5362</v>
      </c>
      <c r="C82" s="61">
        <f t="shared" si="1"/>
        <v>95</v>
      </c>
      <c r="D82" s="61"/>
      <c r="E82" s="61"/>
    </row>
    <row r="83" spans="1:5" x14ac:dyDescent="0.25">
      <c r="A83" s="61">
        <v>94</v>
      </c>
      <c r="B83" s="61" t="s">
        <v>5363</v>
      </c>
      <c r="C83" s="61">
        <f t="shared" si="1"/>
        <v>94</v>
      </c>
      <c r="D83" s="61"/>
      <c r="E83" s="61"/>
    </row>
    <row r="84" spans="1:5" x14ac:dyDescent="0.25">
      <c r="A84" s="61">
        <v>93</v>
      </c>
      <c r="B84" s="61" t="s">
        <v>5364</v>
      </c>
      <c r="C84" s="61">
        <f t="shared" si="1"/>
        <v>93</v>
      </c>
      <c r="D84" s="61"/>
      <c r="E84" s="61"/>
    </row>
    <row r="85" spans="1:5" x14ac:dyDescent="0.25">
      <c r="A85" s="61">
        <v>92</v>
      </c>
      <c r="B85" s="61" t="s">
        <v>5365</v>
      </c>
      <c r="C85" s="61">
        <f t="shared" si="1"/>
        <v>92</v>
      </c>
      <c r="D85" s="61"/>
      <c r="E85" s="61"/>
    </row>
    <row r="86" spans="1:5" x14ac:dyDescent="0.25">
      <c r="A86" s="61">
        <v>91</v>
      </c>
      <c r="B86" s="61" t="s">
        <v>5366</v>
      </c>
      <c r="C86" s="61">
        <f t="shared" si="1"/>
        <v>91</v>
      </c>
      <c r="D86" s="61"/>
      <c r="E86" s="61"/>
    </row>
    <row r="87" spans="1:5" x14ac:dyDescent="0.25">
      <c r="A87" s="61">
        <v>90</v>
      </c>
      <c r="B87" s="61" t="s">
        <v>5367</v>
      </c>
      <c r="C87" s="61">
        <f t="shared" si="1"/>
        <v>90</v>
      </c>
      <c r="D87" s="61"/>
      <c r="E87" s="61"/>
    </row>
    <row r="88" spans="1:5" x14ac:dyDescent="0.25">
      <c r="A88" s="61">
        <v>89</v>
      </c>
      <c r="B88" s="61" t="s">
        <v>5368</v>
      </c>
      <c r="C88" s="61">
        <f t="shared" si="1"/>
        <v>89</v>
      </c>
      <c r="D88" s="61"/>
      <c r="E88" s="61"/>
    </row>
    <row r="89" spans="1:5" x14ac:dyDescent="0.25">
      <c r="A89" s="61">
        <v>176</v>
      </c>
      <c r="B89" s="61" t="s">
        <v>5369</v>
      </c>
      <c r="C89" s="61">
        <f t="shared" si="1"/>
        <v>176</v>
      </c>
      <c r="D89" s="61"/>
      <c r="E89" s="61"/>
    </row>
    <row r="90" spans="1:5" x14ac:dyDescent="0.25">
      <c r="A90" s="61">
        <v>175</v>
      </c>
      <c r="B90" s="61" t="s">
        <v>63</v>
      </c>
      <c r="C90" s="61">
        <f t="shared" si="1"/>
        <v>175</v>
      </c>
      <c r="D90" s="61"/>
      <c r="E90" s="61"/>
    </row>
    <row r="91" spans="1:5" x14ac:dyDescent="0.25">
      <c r="A91" s="61">
        <v>174</v>
      </c>
      <c r="B91" s="61" t="s">
        <v>62</v>
      </c>
      <c r="C91" s="61">
        <f t="shared" si="1"/>
        <v>174</v>
      </c>
      <c r="D91" s="61"/>
      <c r="E91" s="61"/>
    </row>
    <row r="92" spans="1:5" x14ac:dyDescent="0.25">
      <c r="A92" s="61">
        <v>173</v>
      </c>
      <c r="B92" s="61" t="s">
        <v>5370</v>
      </c>
      <c r="C92" s="61">
        <f t="shared" si="1"/>
        <v>173</v>
      </c>
      <c r="D92" s="61"/>
      <c r="E92" s="61"/>
    </row>
    <row r="93" spans="1:5" x14ac:dyDescent="0.25">
      <c r="A93" s="61">
        <v>172</v>
      </c>
      <c r="B93" s="61" t="s">
        <v>898</v>
      </c>
      <c r="C93" s="61">
        <f t="shared" si="1"/>
        <v>172</v>
      </c>
      <c r="D93" s="61"/>
      <c r="E93" s="61"/>
    </row>
    <row r="94" spans="1:5" x14ac:dyDescent="0.25">
      <c r="A94" s="61">
        <v>171</v>
      </c>
      <c r="B94" s="61" t="s">
        <v>897</v>
      </c>
      <c r="C94" s="61">
        <f t="shared" si="1"/>
        <v>171</v>
      </c>
      <c r="D94" s="61"/>
      <c r="E94" s="61"/>
    </row>
    <row r="95" spans="1:5" x14ac:dyDescent="0.25">
      <c r="A95" s="61">
        <v>170</v>
      </c>
      <c r="B95" s="61" t="s">
        <v>5371</v>
      </c>
      <c r="C95" s="61">
        <f t="shared" si="1"/>
        <v>170</v>
      </c>
      <c r="D95" s="61"/>
      <c r="E95" s="61"/>
    </row>
    <row r="96" spans="1:5" x14ac:dyDescent="0.25">
      <c r="A96" s="61">
        <v>169</v>
      </c>
      <c r="B96" s="61" t="s">
        <v>5372</v>
      </c>
      <c r="C96" s="61">
        <f t="shared" si="1"/>
        <v>169</v>
      </c>
      <c r="D96" s="61"/>
      <c r="E96" s="61"/>
    </row>
    <row r="97" spans="1:5" x14ac:dyDescent="0.25">
      <c r="A97" s="61">
        <v>168</v>
      </c>
      <c r="B97" s="61" t="s">
        <v>900</v>
      </c>
      <c r="C97" s="61">
        <f t="shared" si="1"/>
        <v>168</v>
      </c>
      <c r="D97" s="61"/>
      <c r="E97" s="61"/>
    </row>
    <row r="98" spans="1:5" x14ac:dyDescent="0.25">
      <c r="A98" s="61">
        <v>167</v>
      </c>
      <c r="B98" s="61" t="s">
        <v>899</v>
      </c>
      <c r="C98" s="61">
        <f t="shared" si="1"/>
        <v>167</v>
      </c>
      <c r="D98" s="61"/>
      <c r="E98" s="61"/>
    </row>
    <row r="99" spans="1:5" x14ac:dyDescent="0.25">
      <c r="A99" s="61">
        <v>166</v>
      </c>
      <c r="B99" s="61" t="s">
        <v>5373</v>
      </c>
      <c r="C99" s="61">
        <f t="shared" si="1"/>
        <v>166</v>
      </c>
      <c r="D99" s="61"/>
      <c r="E99" s="61"/>
    </row>
    <row r="100" spans="1:5" x14ac:dyDescent="0.25">
      <c r="A100" s="61">
        <v>165</v>
      </c>
      <c r="B100" s="61" t="s">
        <v>902</v>
      </c>
      <c r="C100" s="61">
        <f t="shared" si="1"/>
        <v>165</v>
      </c>
      <c r="D100" s="61"/>
      <c r="E100" s="61"/>
    </row>
    <row r="101" spans="1:5" x14ac:dyDescent="0.25">
      <c r="A101" s="61">
        <v>164</v>
      </c>
      <c r="B101" s="61" t="s">
        <v>901</v>
      </c>
      <c r="C101" s="61">
        <f t="shared" si="1"/>
        <v>164</v>
      </c>
      <c r="D101" s="61"/>
      <c r="E101" s="61"/>
    </row>
    <row r="102" spans="1:5" x14ac:dyDescent="0.25">
      <c r="A102" s="61">
        <v>163</v>
      </c>
      <c r="B102" s="61" t="s">
        <v>5374</v>
      </c>
      <c r="C102" s="61">
        <f t="shared" si="1"/>
        <v>163</v>
      </c>
      <c r="D102" s="61"/>
      <c r="E102" s="61"/>
    </row>
    <row r="103" spans="1:5" x14ac:dyDescent="0.25">
      <c r="A103" s="61">
        <v>162</v>
      </c>
      <c r="B103" s="61" t="s">
        <v>891</v>
      </c>
      <c r="C103" s="61">
        <f t="shared" si="1"/>
        <v>162</v>
      </c>
      <c r="D103" s="61"/>
      <c r="E103" s="61"/>
    </row>
    <row r="104" spans="1:5" x14ac:dyDescent="0.25">
      <c r="A104" s="61">
        <v>161</v>
      </c>
      <c r="B104" s="61" t="s">
        <v>273</v>
      </c>
      <c r="C104" s="61">
        <f t="shared" si="1"/>
        <v>161</v>
      </c>
      <c r="D104" s="61"/>
      <c r="E104" s="61"/>
    </row>
    <row r="105" spans="1:5" x14ac:dyDescent="0.25">
      <c r="A105" s="61">
        <v>160</v>
      </c>
      <c r="B105" s="61" t="s">
        <v>272</v>
      </c>
      <c r="C105" s="61">
        <f t="shared" si="1"/>
        <v>160</v>
      </c>
      <c r="D105" s="61"/>
      <c r="E105" s="61"/>
    </row>
    <row r="106" spans="1:5" x14ac:dyDescent="0.25">
      <c r="A106" s="61">
        <v>159</v>
      </c>
      <c r="B106" s="61" t="s">
        <v>887</v>
      </c>
      <c r="C106" s="61">
        <f t="shared" si="1"/>
        <v>159</v>
      </c>
      <c r="D106" s="61"/>
      <c r="E106" s="61"/>
    </row>
    <row r="107" spans="1:5" x14ac:dyDescent="0.25">
      <c r="A107" s="61">
        <v>158</v>
      </c>
      <c r="B107" s="61" t="s">
        <v>275</v>
      </c>
      <c r="C107" s="61">
        <f t="shared" si="1"/>
        <v>158</v>
      </c>
      <c r="D107" s="61"/>
      <c r="E107" s="61"/>
    </row>
    <row r="108" spans="1:5" x14ac:dyDescent="0.25">
      <c r="A108" s="61">
        <v>157</v>
      </c>
      <c r="B108" s="61" t="s">
        <v>274</v>
      </c>
      <c r="C108" s="61">
        <f t="shared" si="1"/>
        <v>157</v>
      </c>
      <c r="D108" s="61"/>
      <c r="E108" s="61"/>
    </row>
    <row r="109" spans="1:5" x14ac:dyDescent="0.25">
      <c r="A109" s="61">
        <v>156</v>
      </c>
      <c r="B109" s="61" t="s">
        <v>72</v>
      </c>
      <c r="C109" s="61">
        <f t="shared" si="1"/>
        <v>156</v>
      </c>
      <c r="D109" s="61"/>
      <c r="E109" s="61"/>
    </row>
    <row r="110" spans="1:5" x14ac:dyDescent="0.25">
      <c r="A110" s="61">
        <v>155</v>
      </c>
      <c r="B110" s="61" t="s">
        <v>58</v>
      </c>
      <c r="C110" s="61">
        <f t="shared" si="1"/>
        <v>155</v>
      </c>
      <c r="D110" s="61"/>
      <c r="E110" s="61"/>
    </row>
    <row r="111" spans="1:5" x14ac:dyDescent="0.25">
      <c r="A111" s="61">
        <v>154</v>
      </c>
      <c r="B111" s="61" t="s">
        <v>888</v>
      </c>
      <c r="C111" s="61">
        <f t="shared" si="1"/>
        <v>154</v>
      </c>
      <c r="D111" s="61"/>
      <c r="E111" s="61"/>
    </row>
    <row r="112" spans="1:5" x14ac:dyDescent="0.25">
      <c r="A112" s="61">
        <v>153</v>
      </c>
      <c r="B112" s="61" t="s">
        <v>890</v>
      </c>
      <c r="C112" s="61">
        <f t="shared" si="1"/>
        <v>153</v>
      </c>
      <c r="D112" s="61"/>
      <c r="E112" s="61"/>
    </row>
    <row r="113" spans="1:5" x14ac:dyDescent="0.25">
      <c r="A113" s="61">
        <v>152</v>
      </c>
      <c r="B113" s="61" t="s">
        <v>894</v>
      </c>
      <c r="C113" s="61">
        <f t="shared" si="1"/>
        <v>152</v>
      </c>
      <c r="D113" s="61"/>
      <c r="E113" s="61"/>
    </row>
    <row r="114" spans="1:5" x14ac:dyDescent="0.25">
      <c r="A114" s="61">
        <v>151</v>
      </c>
      <c r="B114" s="61" t="s">
        <v>284</v>
      </c>
      <c r="C114" s="61">
        <f t="shared" si="1"/>
        <v>151</v>
      </c>
      <c r="D114" s="61"/>
      <c r="E114" s="61"/>
    </row>
    <row r="115" spans="1:5" x14ac:dyDescent="0.25">
      <c r="A115" s="61">
        <v>150</v>
      </c>
      <c r="B115" s="61" t="s">
        <v>283</v>
      </c>
      <c r="C115" s="61">
        <f t="shared" si="1"/>
        <v>150</v>
      </c>
      <c r="D115" s="61"/>
      <c r="E115" s="61"/>
    </row>
    <row r="116" spans="1:5" x14ac:dyDescent="0.25">
      <c r="A116" s="61">
        <v>149</v>
      </c>
      <c r="B116" s="61" t="s">
        <v>5375</v>
      </c>
      <c r="C116" s="61">
        <f t="shared" si="1"/>
        <v>149</v>
      </c>
      <c r="D116" s="61"/>
      <c r="E116" s="61"/>
    </row>
    <row r="117" spans="1:5" x14ac:dyDescent="0.25">
      <c r="A117" s="61">
        <v>148</v>
      </c>
      <c r="B117" s="61" t="s">
        <v>904</v>
      </c>
      <c r="C117" s="61">
        <f t="shared" si="1"/>
        <v>148</v>
      </c>
      <c r="D117" s="61"/>
      <c r="E117" s="61"/>
    </row>
    <row r="118" spans="1:5" x14ac:dyDescent="0.25">
      <c r="A118" s="61">
        <v>147</v>
      </c>
      <c r="B118" s="61" t="s">
        <v>903</v>
      </c>
      <c r="C118" s="61">
        <f t="shared" si="1"/>
        <v>147</v>
      </c>
      <c r="D118" s="61"/>
      <c r="E118" s="61"/>
    </row>
    <row r="119" spans="1:5" x14ac:dyDescent="0.25">
      <c r="A119" s="61">
        <v>146</v>
      </c>
      <c r="B119" s="61" t="s">
        <v>5376</v>
      </c>
      <c r="C119" s="61">
        <f t="shared" si="1"/>
        <v>146</v>
      </c>
      <c r="D119" s="61"/>
      <c r="E119" s="61"/>
    </row>
    <row r="120" spans="1:5" x14ac:dyDescent="0.25">
      <c r="A120" s="61">
        <v>145</v>
      </c>
      <c r="B120" s="61" t="s">
        <v>5377</v>
      </c>
      <c r="C120" s="61">
        <f t="shared" si="1"/>
        <v>145</v>
      </c>
      <c r="D120" s="61"/>
      <c r="E120" s="61"/>
    </row>
    <row r="121" spans="1:5" x14ac:dyDescent="0.25">
      <c r="A121" s="61">
        <v>144</v>
      </c>
      <c r="B121" s="61" t="s">
        <v>5378</v>
      </c>
      <c r="C121" s="61">
        <f t="shared" si="1"/>
        <v>144</v>
      </c>
      <c r="D121" s="61"/>
      <c r="E121" s="61"/>
    </row>
    <row r="122" spans="1:5" x14ac:dyDescent="0.25">
      <c r="A122" s="61">
        <v>143</v>
      </c>
      <c r="B122" s="61" t="s">
        <v>906</v>
      </c>
      <c r="C122" s="61">
        <f t="shared" si="1"/>
        <v>143</v>
      </c>
      <c r="D122" s="61"/>
      <c r="E122" s="61"/>
    </row>
    <row r="123" spans="1:5" x14ac:dyDescent="0.25">
      <c r="A123" s="61">
        <v>142</v>
      </c>
      <c r="B123" s="61" t="s">
        <v>905</v>
      </c>
      <c r="C123" s="61">
        <f t="shared" si="1"/>
        <v>142</v>
      </c>
      <c r="D123" s="61"/>
      <c r="E123" s="61"/>
    </row>
    <row r="124" spans="1:5" x14ac:dyDescent="0.25">
      <c r="A124" s="61">
        <v>141</v>
      </c>
      <c r="B124" s="61" t="s">
        <v>5379</v>
      </c>
      <c r="C124" s="61">
        <f t="shared" si="1"/>
        <v>141</v>
      </c>
      <c r="D124" s="61"/>
      <c r="E124" s="61"/>
    </row>
    <row r="125" spans="1:5" x14ac:dyDescent="0.25">
      <c r="A125" s="61">
        <v>140</v>
      </c>
      <c r="B125" s="61" t="s">
        <v>5380</v>
      </c>
      <c r="C125" s="61">
        <f t="shared" si="1"/>
        <v>140</v>
      </c>
      <c r="D125" s="61"/>
      <c r="E125" s="61"/>
    </row>
    <row r="126" spans="1:5" x14ac:dyDescent="0.25">
      <c r="A126" s="61">
        <v>139</v>
      </c>
      <c r="B126" s="61" t="s">
        <v>958</v>
      </c>
      <c r="C126" s="61">
        <f t="shared" si="1"/>
        <v>139</v>
      </c>
      <c r="D126" s="61"/>
      <c r="E126" s="61"/>
    </row>
    <row r="127" spans="1:5" x14ac:dyDescent="0.25">
      <c r="A127" s="61">
        <v>138</v>
      </c>
      <c r="B127" s="61" t="s">
        <v>957</v>
      </c>
      <c r="C127" s="61">
        <f t="shared" si="1"/>
        <v>138</v>
      </c>
      <c r="D127" s="61"/>
      <c r="E127" s="61"/>
    </row>
    <row r="128" spans="1:5" x14ac:dyDescent="0.25">
      <c r="A128" s="61">
        <v>137</v>
      </c>
      <c r="B128" s="61" t="s">
        <v>895</v>
      </c>
      <c r="C128" s="61">
        <f t="shared" si="1"/>
        <v>137</v>
      </c>
      <c r="D128" s="61"/>
      <c r="E128" s="61"/>
    </row>
    <row r="129" spans="1:5" x14ac:dyDescent="0.25">
      <c r="A129" s="61">
        <v>136</v>
      </c>
      <c r="B129" s="61" t="s">
        <v>956</v>
      </c>
      <c r="C129" s="61">
        <f t="shared" si="1"/>
        <v>136</v>
      </c>
      <c r="D129" s="61"/>
      <c r="E129" s="61"/>
    </row>
    <row r="130" spans="1:5" x14ac:dyDescent="0.25">
      <c r="A130" s="61">
        <v>135</v>
      </c>
      <c r="B130" s="61" t="s">
        <v>955</v>
      </c>
      <c r="C130" s="61">
        <f t="shared" ref="C130:C193" si="2">A130</f>
        <v>135</v>
      </c>
      <c r="D130" s="61"/>
      <c r="E130" s="61"/>
    </row>
    <row r="131" spans="1:5" x14ac:dyDescent="0.25">
      <c r="A131" s="61">
        <v>134</v>
      </c>
      <c r="B131" s="61" t="s">
        <v>954</v>
      </c>
      <c r="C131" s="61">
        <f t="shared" si="2"/>
        <v>134</v>
      </c>
      <c r="D131" s="61"/>
      <c r="E131" s="61"/>
    </row>
    <row r="132" spans="1:5" x14ac:dyDescent="0.25">
      <c r="A132" s="61">
        <v>133</v>
      </c>
      <c r="B132" s="61" t="s">
        <v>953</v>
      </c>
      <c r="C132" s="61">
        <f t="shared" si="2"/>
        <v>133</v>
      </c>
      <c r="D132" s="61"/>
      <c r="E132" s="61"/>
    </row>
    <row r="133" spans="1:5" x14ac:dyDescent="0.25">
      <c r="A133" s="61">
        <v>45</v>
      </c>
      <c r="B133" s="61" t="s">
        <v>5381</v>
      </c>
      <c r="C133" s="61">
        <f t="shared" si="2"/>
        <v>45</v>
      </c>
      <c r="D133" s="61"/>
      <c r="E133" s="61"/>
    </row>
    <row r="134" spans="1:5" x14ac:dyDescent="0.25">
      <c r="A134" s="61">
        <v>46</v>
      </c>
      <c r="B134" s="61" t="s">
        <v>5382</v>
      </c>
      <c r="C134" s="61">
        <f t="shared" si="2"/>
        <v>46</v>
      </c>
      <c r="D134" s="61"/>
      <c r="E134" s="61"/>
    </row>
    <row r="135" spans="1:5" x14ac:dyDescent="0.25">
      <c r="A135" s="106">
        <v>47</v>
      </c>
      <c r="B135" s="106" t="s">
        <v>59</v>
      </c>
      <c r="C135" s="61">
        <f t="shared" si="2"/>
        <v>47</v>
      </c>
      <c r="D135" s="61"/>
      <c r="E135" s="61"/>
    </row>
    <row r="136" spans="1:5" x14ac:dyDescent="0.25">
      <c r="A136" s="106">
        <v>48</v>
      </c>
      <c r="B136" s="106" t="s">
        <v>60</v>
      </c>
      <c r="C136" s="61">
        <f t="shared" si="2"/>
        <v>48</v>
      </c>
      <c r="D136" s="61"/>
      <c r="E136" s="61"/>
    </row>
    <row r="137" spans="1:5" x14ac:dyDescent="0.25">
      <c r="A137" s="106">
        <v>49</v>
      </c>
      <c r="B137" s="106" t="s">
        <v>5383</v>
      </c>
      <c r="C137" s="61">
        <f t="shared" si="2"/>
        <v>49</v>
      </c>
      <c r="D137" s="61"/>
      <c r="E137" s="61"/>
    </row>
    <row r="138" spans="1:5" x14ac:dyDescent="0.25">
      <c r="A138" s="106">
        <v>50</v>
      </c>
      <c r="B138" s="106" t="s">
        <v>6175</v>
      </c>
      <c r="C138" s="61">
        <f t="shared" si="2"/>
        <v>50</v>
      </c>
      <c r="D138" s="61"/>
      <c r="E138" s="61"/>
    </row>
    <row r="139" spans="1:5" x14ac:dyDescent="0.25">
      <c r="A139" s="106">
        <v>51</v>
      </c>
      <c r="B139" s="106" t="s">
        <v>949</v>
      </c>
      <c r="C139" s="61">
        <f t="shared" si="2"/>
        <v>51</v>
      </c>
      <c r="D139" s="61"/>
      <c r="E139" s="61"/>
    </row>
    <row r="140" spans="1:5" x14ac:dyDescent="0.25">
      <c r="A140" s="106">
        <v>52</v>
      </c>
      <c r="B140" s="106" t="s">
        <v>950</v>
      </c>
      <c r="C140" s="61">
        <f t="shared" si="2"/>
        <v>52</v>
      </c>
      <c r="D140" s="61"/>
      <c r="E140" s="61"/>
    </row>
    <row r="141" spans="1:5" x14ac:dyDescent="0.25">
      <c r="A141" s="106">
        <v>53</v>
      </c>
      <c r="B141" s="106" t="s">
        <v>988</v>
      </c>
      <c r="C141" s="61">
        <f t="shared" si="2"/>
        <v>53</v>
      </c>
      <c r="D141" s="61"/>
      <c r="E141" s="61"/>
    </row>
    <row r="142" spans="1:5" x14ac:dyDescent="0.25">
      <c r="A142" s="106">
        <v>54</v>
      </c>
      <c r="B142" s="106" t="s">
        <v>951</v>
      </c>
      <c r="C142" s="61">
        <f t="shared" si="2"/>
        <v>54</v>
      </c>
      <c r="D142" s="61"/>
      <c r="E142" s="61"/>
    </row>
    <row r="143" spans="1:5" x14ac:dyDescent="0.25">
      <c r="A143" s="106">
        <v>55</v>
      </c>
      <c r="B143" s="106" t="s">
        <v>952</v>
      </c>
      <c r="C143" s="61">
        <f t="shared" si="2"/>
        <v>55</v>
      </c>
      <c r="D143" s="61"/>
      <c r="E143" s="61"/>
    </row>
    <row r="144" spans="1:5" x14ac:dyDescent="0.25">
      <c r="A144" s="106">
        <v>56</v>
      </c>
      <c r="B144" s="106" t="s">
        <v>6176</v>
      </c>
      <c r="C144" s="61">
        <f t="shared" si="2"/>
        <v>56</v>
      </c>
      <c r="D144" s="61"/>
      <c r="E144" s="61"/>
    </row>
    <row r="145" spans="1:5" x14ac:dyDescent="0.25">
      <c r="A145" s="106">
        <v>57</v>
      </c>
      <c r="B145" s="106" t="s">
        <v>889</v>
      </c>
      <c r="C145" s="61">
        <f t="shared" si="2"/>
        <v>57</v>
      </c>
      <c r="D145" s="61"/>
      <c r="E145" s="61"/>
    </row>
    <row r="146" spans="1:5" x14ac:dyDescent="0.25">
      <c r="A146" s="106">
        <v>58</v>
      </c>
      <c r="B146" s="106" t="s">
        <v>893</v>
      </c>
      <c r="C146" s="61">
        <f t="shared" si="2"/>
        <v>58</v>
      </c>
      <c r="D146" s="61"/>
      <c r="E146" s="61"/>
    </row>
    <row r="147" spans="1:5" x14ac:dyDescent="0.25">
      <c r="A147" s="106">
        <v>59</v>
      </c>
      <c r="B147" s="106" t="s">
        <v>6172</v>
      </c>
      <c r="C147" s="61">
        <f t="shared" si="2"/>
        <v>59</v>
      </c>
      <c r="D147" s="61"/>
      <c r="E147" s="61"/>
    </row>
    <row r="148" spans="1:5" x14ac:dyDescent="0.25">
      <c r="A148" s="106">
        <v>60</v>
      </c>
      <c r="B148" s="106" t="s">
        <v>279</v>
      </c>
      <c r="C148" s="61">
        <f t="shared" si="2"/>
        <v>60</v>
      </c>
      <c r="D148" s="61"/>
      <c r="E148" s="61"/>
    </row>
    <row r="149" spans="1:5" x14ac:dyDescent="0.25">
      <c r="A149" s="106">
        <v>61</v>
      </c>
      <c r="B149" s="106" t="s">
        <v>280</v>
      </c>
      <c r="C149" s="61">
        <f t="shared" si="2"/>
        <v>61</v>
      </c>
      <c r="D149" s="61"/>
      <c r="E149" s="61"/>
    </row>
    <row r="150" spans="1:5" x14ac:dyDescent="0.25">
      <c r="A150" s="106">
        <v>62</v>
      </c>
      <c r="B150" s="106" t="s">
        <v>54</v>
      </c>
      <c r="C150" s="61">
        <f t="shared" si="2"/>
        <v>62</v>
      </c>
      <c r="D150" s="61"/>
      <c r="E150" s="61"/>
    </row>
    <row r="151" spans="1:5" x14ac:dyDescent="0.25">
      <c r="A151" s="106">
        <v>63</v>
      </c>
      <c r="B151" s="106" t="s">
        <v>425</v>
      </c>
      <c r="C151" s="61">
        <f t="shared" si="2"/>
        <v>63</v>
      </c>
      <c r="D151" s="61"/>
      <c r="E151" s="61"/>
    </row>
    <row r="152" spans="1:5" x14ac:dyDescent="0.25">
      <c r="A152" s="106">
        <v>64</v>
      </c>
      <c r="B152" s="106" t="s">
        <v>52</v>
      </c>
      <c r="C152" s="61">
        <f t="shared" si="2"/>
        <v>64</v>
      </c>
      <c r="D152" s="61"/>
      <c r="E152" s="61"/>
    </row>
    <row r="153" spans="1:5" x14ac:dyDescent="0.25">
      <c r="A153" s="106">
        <v>65</v>
      </c>
      <c r="B153" s="106" t="s">
        <v>281</v>
      </c>
      <c r="C153" s="61">
        <f t="shared" si="2"/>
        <v>65</v>
      </c>
      <c r="D153" s="61"/>
      <c r="E153" s="61"/>
    </row>
    <row r="154" spans="1:5" x14ac:dyDescent="0.25">
      <c r="A154" s="106">
        <v>66</v>
      </c>
      <c r="B154" s="106" t="s">
        <v>282</v>
      </c>
      <c r="C154" s="61">
        <f t="shared" si="2"/>
        <v>66</v>
      </c>
      <c r="D154" s="61"/>
      <c r="E154" s="61"/>
    </row>
    <row r="155" spans="1:5" x14ac:dyDescent="0.25">
      <c r="A155" s="106">
        <v>67</v>
      </c>
      <c r="B155" s="106" t="s">
        <v>5384</v>
      </c>
      <c r="C155" s="61">
        <f t="shared" si="2"/>
        <v>67</v>
      </c>
      <c r="D155" s="61"/>
      <c r="E155" s="61"/>
    </row>
    <row r="156" spans="1:5" x14ac:dyDescent="0.25">
      <c r="A156" s="106">
        <v>68</v>
      </c>
      <c r="B156" s="106" t="s">
        <v>1088</v>
      </c>
      <c r="C156" s="61">
        <f t="shared" si="2"/>
        <v>68</v>
      </c>
      <c r="D156" s="61"/>
      <c r="E156" s="61"/>
    </row>
    <row r="157" spans="1:5" x14ac:dyDescent="0.25">
      <c r="A157" s="106">
        <v>69</v>
      </c>
      <c r="B157" s="106" t="s">
        <v>6167</v>
      </c>
      <c r="C157" s="61">
        <f t="shared" si="2"/>
        <v>69</v>
      </c>
      <c r="D157" s="61"/>
      <c r="E157" s="61"/>
    </row>
    <row r="158" spans="1:5" x14ac:dyDescent="0.25">
      <c r="A158" s="106">
        <v>70</v>
      </c>
      <c r="B158" s="106" t="s">
        <v>942</v>
      </c>
      <c r="C158" s="61">
        <f t="shared" si="2"/>
        <v>70</v>
      </c>
      <c r="D158" s="61"/>
      <c r="E158" s="61"/>
    </row>
    <row r="159" spans="1:5" x14ac:dyDescent="0.25">
      <c r="A159" s="106">
        <v>71</v>
      </c>
      <c r="B159" s="106" t="s">
        <v>941</v>
      </c>
      <c r="C159" s="61">
        <f t="shared" si="2"/>
        <v>71</v>
      </c>
      <c r="D159" s="61"/>
      <c r="E159" s="61"/>
    </row>
    <row r="160" spans="1:5" x14ac:dyDescent="0.25">
      <c r="A160" s="106">
        <v>72</v>
      </c>
      <c r="B160" s="106" t="s">
        <v>989</v>
      </c>
      <c r="C160" s="61">
        <f t="shared" si="2"/>
        <v>72</v>
      </c>
      <c r="D160" s="61"/>
      <c r="E160" s="61"/>
    </row>
    <row r="161" spans="1:5" x14ac:dyDescent="0.25">
      <c r="A161" s="106">
        <v>73</v>
      </c>
      <c r="B161" s="106" t="s">
        <v>943</v>
      </c>
      <c r="C161" s="61">
        <f t="shared" si="2"/>
        <v>73</v>
      </c>
      <c r="D161" s="61"/>
      <c r="E161" s="61"/>
    </row>
    <row r="162" spans="1:5" x14ac:dyDescent="0.25">
      <c r="A162" s="106">
        <v>74</v>
      </c>
      <c r="B162" s="106" t="s">
        <v>944</v>
      </c>
      <c r="C162" s="61">
        <f t="shared" si="2"/>
        <v>74</v>
      </c>
      <c r="D162" s="61"/>
      <c r="E162" s="61"/>
    </row>
    <row r="163" spans="1:5" x14ac:dyDescent="0.25">
      <c r="A163" s="106">
        <v>75</v>
      </c>
      <c r="B163" s="106" t="s">
        <v>6169</v>
      </c>
      <c r="C163" s="61">
        <f t="shared" si="2"/>
        <v>75</v>
      </c>
      <c r="D163" s="61"/>
      <c r="E163" s="61"/>
    </row>
    <row r="164" spans="1:5" x14ac:dyDescent="0.25">
      <c r="A164" s="106">
        <v>76</v>
      </c>
      <c r="B164" s="106" t="s">
        <v>6249</v>
      </c>
      <c r="C164" s="61">
        <f t="shared" si="2"/>
        <v>76</v>
      </c>
      <c r="D164" s="61"/>
      <c r="E164" s="61"/>
    </row>
    <row r="165" spans="1:5" x14ac:dyDescent="0.25">
      <c r="A165" s="106">
        <v>77</v>
      </c>
      <c r="B165" s="106" t="s">
        <v>6173</v>
      </c>
      <c r="C165" s="61">
        <f t="shared" si="2"/>
        <v>77</v>
      </c>
      <c r="D165" s="61"/>
      <c r="E165" s="61"/>
    </row>
    <row r="166" spans="1:5" x14ac:dyDescent="0.25">
      <c r="A166" s="106">
        <v>78</v>
      </c>
      <c r="B166" s="106" t="s">
        <v>892</v>
      </c>
      <c r="C166" s="61">
        <f t="shared" si="2"/>
        <v>78</v>
      </c>
      <c r="D166" s="61"/>
      <c r="E166" s="61"/>
    </row>
    <row r="167" spans="1:5" x14ac:dyDescent="0.25">
      <c r="A167" s="106">
        <v>79</v>
      </c>
      <c r="B167" s="106" t="s">
        <v>6174</v>
      </c>
      <c r="C167" s="61">
        <f t="shared" si="2"/>
        <v>79</v>
      </c>
      <c r="D167" s="61"/>
      <c r="E167" s="61"/>
    </row>
    <row r="168" spans="1:5" x14ac:dyDescent="0.25">
      <c r="A168" s="106">
        <v>80</v>
      </c>
      <c r="B168" s="106" t="s">
        <v>6250</v>
      </c>
      <c r="C168" s="61">
        <f t="shared" si="2"/>
        <v>80</v>
      </c>
      <c r="D168" s="61"/>
      <c r="E168" s="61"/>
    </row>
    <row r="169" spans="1:5" x14ac:dyDescent="0.25">
      <c r="A169" s="106">
        <v>81</v>
      </c>
      <c r="B169" s="106" t="s">
        <v>6251</v>
      </c>
      <c r="C169" s="61">
        <f t="shared" si="2"/>
        <v>81</v>
      </c>
      <c r="D169" s="61"/>
      <c r="E169" s="61"/>
    </row>
    <row r="170" spans="1:5" x14ac:dyDescent="0.25">
      <c r="A170" s="106">
        <v>82</v>
      </c>
      <c r="B170" s="106" t="s">
        <v>6170</v>
      </c>
      <c r="C170" s="61">
        <f t="shared" si="2"/>
        <v>82</v>
      </c>
      <c r="D170" s="61"/>
      <c r="E170" s="61"/>
    </row>
    <row r="171" spans="1:5" x14ac:dyDescent="0.25">
      <c r="A171" s="61">
        <v>83</v>
      </c>
      <c r="B171" s="61" t="s">
        <v>948</v>
      </c>
      <c r="C171" s="61">
        <f t="shared" si="2"/>
        <v>83</v>
      </c>
      <c r="D171" s="61"/>
      <c r="E171" s="61"/>
    </row>
    <row r="172" spans="1:5" x14ac:dyDescent="0.25">
      <c r="A172" s="61">
        <v>84</v>
      </c>
      <c r="B172" s="61" t="s">
        <v>947</v>
      </c>
      <c r="C172" s="61">
        <f t="shared" si="2"/>
        <v>84</v>
      </c>
      <c r="D172" s="61"/>
      <c r="E172" s="61"/>
    </row>
    <row r="173" spans="1:5" x14ac:dyDescent="0.25">
      <c r="A173" s="61">
        <v>85</v>
      </c>
      <c r="B173" s="61" t="s">
        <v>990</v>
      </c>
      <c r="C173" s="61">
        <f t="shared" si="2"/>
        <v>85</v>
      </c>
      <c r="D173" s="61"/>
      <c r="E173" s="61"/>
    </row>
    <row r="174" spans="1:5" x14ac:dyDescent="0.25">
      <c r="A174" s="61">
        <v>86</v>
      </c>
      <c r="B174" s="61" t="s">
        <v>946</v>
      </c>
      <c r="C174" s="61">
        <f t="shared" si="2"/>
        <v>86</v>
      </c>
      <c r="D174" s="61"/>
      <c r="E174" s="61"/>
    </row>
    <row r="175" spans="1:5" x14ac:dyDescent="0.25">
      <c r="A175" s="61">
        <v>87</v>
      </c>
      <c r="B175" s="61" t="s">
        <v>945</v>
      </c>
      <c r="C175" s="61">
        <f t="shared" si="2"/>
        <v>87</v>
      </c>
      <c r="D175" s="61"/>
      <c r="E175" s="61"/>
    </row>
    <row r="176" spans="1:5" x14ac:dyDescent="0.25">
      <c r="A176" s="106">
        <v>88</v>
      </c>
      <c r="B176" s="106" t="s">
        <v>6171</v>
      </c>
      <c r="C176" s="61">
        <f t="shared" si="2"/>
        <v>88</v>
      </c>
      <c r="D176" s="61"/>
      <c r="E176" s="61"/>
    </row>
    <row r="177" spans="1:5" x14ac:dyDescent="0.25">
      <c r="A177" s="61" t="s">
        <v>19</v>
      </c>
      <c r="B177" s="61" t="s">
        <v>19</v>
      </c>
      <c r="C177" s="61" t="str">
        <f t="shared" si="2"/>
        <v>GH1</v>
      </c>
      <c r="D177" s="61"/>
      <c r="E177" s="61"/>
    </row>
    <row r="178" spans="1:5" x14ac:dyDescent="0.25">
      <c r="A178" s="61" t="s">
        <v>20</v>
      </c>
      <c r="B178" s="61" t="s">
        <v>20</v>
      </c>
      <c r="C178" s="61" t="str">
        <f t="shared" si="2"/>
        <v>GH2</v>
      </c>
      <c r="D178" s="61"/>
      <c r="E178" s="61"/>
    </row>
    <row r="179" spans="1:5" x14ac:dyDescent="0.25">
      <c r="A179" s="61" t="s">
        <v>23</v>
      </c>
      <c r="B179" s="61" t="s">
        <v>23</v>
      </c>
      <c r="C179" s="61" t="str">
        <f t="shared" si="2"/>
        <v>NUT1</v>
      </c>
      <c r="D179" s="61"/>
      <c r="E179" s="61"/>
    </row>
    <row r="180" spans="1:5" x14ac:dyDescent="0.25">
      <c r="A180" s="61" t="s">
        <v>24</v>
      </c>
      <c r="B180" s="61" t="s">
        <v>24</v>
      </c>
      <c r="C180" s="61" t="str">
        <f t="shared" si="2"/>
        <v>NUT2</v>
      </c>
      <c r="D180" s="61"/>
      <c r="E180" s="61"/>
    </row>
    <row r="181" spans="1:5" x14ac:dyDescent="0.25">
      <c r="A181" s="61" t="s">
        <v>11</v>
      </c>
      <c r="B181" s="61" t="s">
        <v>11</v>
      </c>
      <c r="C181" s="61" t="str">
        <f t="shared" si="2"/>
        <v>EP</v>
      </c>
      <c r="D181" s="61"/>
      <c r="E181" s="61"/>
    </row>
    <row r="182" spans="1:5" x14ac:dyDescent="0.25">
      <c r="A182" s="61" t="s">
        <v>12</v>
      </c>
      <c r="B182" s="61" t="s">
        <v>12</v>
      </c>
      <c r="C182" s="61" t="str">
        <f t="shared" si="2"/>
        <v>G1</v>
      </c>
      <c r="D182" s="61"/>
      <c r="E182" s="61"/>
    </row>
    <row r="183" spans="1:5" x14ac:dyDescent="0.25">
      <c r="A183" s="61" t="s">
        <v>13</v>
      </c>
      <c r="B183" s="61" t="s">
        <v>13</v>
      </c>
      <c r="C183" s="61" t="str">
        <f t="shared" si="2"/>
        <v>G2</v>
      </c>
      <c r="D183" s="61"/>
      <c r="E183" s="61"/>
    </row>
    <row r="184" spans="1:5" x14ac:dyDescent="0.25">
      <c r="A184" s="61" t="s">
        <v>14</v>
      </c>
      <c r="B184" s="61" t="s">
        <v>14</v>
      </c>
      <c r="C184" s="61" t="str">
        <f t="shared" si="2"/>
        <v>G3</v>
      </c>
      <c r="D184" s="61"/>
      <c r="E184" s="61"/>
    </row>
    <row r="185" spans="1:5" x14ac:dyDescent="0.25">
      <c r="A185" s="61" t="s">
        <v>15</v>
      </c>
      <c r="B185" s="61" t="s">
        <v>15</v>
      </c>
      <c r="C185" s="61" t="str">
        <f t="shared" si="2"/>
        <v>G4</v>
      </c>
      <c r="D185" s="61"/>
      <c r="E185" s="61"/>
    </row>
    <row r="186" spans="1:5" x14ac:dyDescent="0.25">
      <c r="A186" s="61" t="s">
        <v>16</v>
      </c>
      <c r="B186" s="61" t="s">
        <v>16</v>
      </c>
      <c r="C186" s="61" t="str">
        <f t="shared" si="2"/>
        <v>G5</v>
      </c>
      <c r="D186" s="61"/>
      <c r="E186" s="61"/>
    </row>
    <row r="187" spans="1:5" x14ac:dyDescent="0.25">
      <c r="A187" s="61" t="s">
        <v>17</v>
      </c>
      <c r="B187" s="61" t="s">
        <v>17</v>
      </c>
      <c r="C187" s="61" t="str">
        <f t="shared" si="2"/>
        <v>G6</v>
      </c>
      <c r="D187" s="61"/>
      <c r="E187" s="61"/>
    </row>
    <row r="188" spans="1:5" x14ac:dyDescent="0.25">
      <c r="A188" s="61" t="s">
        <v>18</v>
      </c>
      <c r="B188" s="61" t="s">
        <v>18</v>
      </c>
      <c r="C188" s="61" t="str">
        <f t="shared" si="2"/>
        <v>G7</v>
      </c>
      <c r="D188" s="61"/>
      <c r="E188" s="61"/>
    </row>
    <row r="189" spans="1:5" x14ac:dyDescent="0.25">
      <c r="A189" s="61" t="s">
        <v>70</v>
      </c>
      <c r="B189" s="61" t="s">
        <v>70</v>
      </c>
      <c r="C189" s="61" t="str">
        <f t="shared" si="2"/>
        <v>G8</v>
      </c>
      <c r="D189" s="61"/>
      <c r="E189" s="61"/>
    </row>
    <row r="190" spans="1:5" x14ac:dyDescent="0.25">
      <c r="A190" s="61" t="s">
        <v>67</v>
      </c>
      <c r="B190" s="61" t="s">
        <v>67</v>
      </c>
      <c r="C190" s="61" t="str">
        <f t="shared" si="2"/>
        <v>G9</v>
      </c>
      <c r="D190" s="61"/>
      <c r="E190" s="61"/>
    </row>
    <row r="191" spans="1:5" x14ac:dyDescent="0.25">
      <c r="A191" s="61" t="s">
        <v>64</v>
      </c>
      <c r="B191" s="61" t="s">
        <v>64</v>
      </c>
      <c r="C191" s="61" t="str">
        <f t="shared" si="2"/>
        <v>G10</v>
      </c>
      <c r="D191" s="61"/>
      <c r="E191" s="61"/>
    </row>
    <row r="192" spans="1:5" x14ac:dyDescent="0.25">
      <c r="A192" s="61" t="s">
        <v>65</v>
      </c>
      <c r="B192" s="61" t="s">
        <v>65</v>
      </c>
      <c r="C192" s="61" t="str">
        <f t="shared" si="2"/>
        <v>G11</v>
      </c>
      <c r="D192" s="61"/>
      <c r="E192" s="61"/>
    </row>
    <row r="193" spans="1:5" x14ac:dyDescent="0.25">
      <c r="A193" s="61" t="s">
        <v>139</v>
      </c>
      <c r="B193" s="61" t="s">
        <v>139</v>
      </c>
      <c r="C193" s="61" t="str">
        <f t="shared" si="2"/>
        <v>G12</v>
      </c>
      <c r="D193" s="61"/>
      <c r="E193" s="61"/>
    </row>
    <row r="194" spans="1:5" x14ac:dyDescent="0.25">
      <c r="A194" s="61" t="s">
        <v>66</v>
      </c>
      <c r="B194" s="61" t="s">
        <v>66</v>
      </c>
      <c r="C194" s="61" t="str">
        <f t="shared" ref="C194:C210" si="3">A194</f>
        <v>G13</v>
      </c>
      <c r="D194" s="61"/>
      <c r="E194" s="61"/>
    </row>
    <row r="195" spans="1:5" x14ac:dyDescent="0.25">
      <c r="A195" s="61" t="s">
        <v>21</v>
      </c>
      <c r="B195" s="61" t="s">
        <v>21</v>
      </c>
      <c r="C195" s="61" t="str">
        <f t="shared" si="3"/>
        <v>GH3</v>
      </c>
      <c r="D195" s="61"/>
      <c r="E195" s="61"/>
    </row>
    <row r="196" spans="1:5" x14ac:dyDescent="0.25">
      <c r="A196" s="61" t="s">
        <v>22</v>
      </c>
      <c r="B196" s="61" t="s">
        <v>22</v>
      </c>
      <c r="C196" s="61" t="str">
        <f t="shared" si="3"/>
        <v>GH4</v>
      </c>
      <c r="D196" s="61"/>
      <c r="E196" s="61"/>
    </row>
    <row r="197" spans="1:5" x14ac:dyDescent="0.25">
      <c r="A197" s="61" t="s">
        <v>25</v>
      </c>
      <c r="B197" s="61" t="s">
        <v>25</v>
      </c>
      <c r="C197" s="61" t="str">
        <f t="shared" si="3"/>
        <v>NUT3</v>
      </c>
      <c r="D197" s="61"/>
      <c r="E197" s="61"/>
    </row>
    <row r="198" spans="1:5" x14ac:dyDescent="0.25">
      <c r="A198" s="61" t="s">
        <v>26</v>
      </c>
      <c r="B198" s="61" t="s">
        <v>26</v>
      </c>
      <c r="C198" s="61" t="str">
        <f t="shared" si="3"/>
        <v>NUT4</v>
      </c>
      <c r="D198" s="61"/>
      <c r="E198" s="61"/>
    </row>
    <row r="199" spans="1:5" x14ac:dyDescent="0.25">
      <c r="A199" s="61" t="s">
        <v>71</v>
      </c>
      <c r="B199" s="61" t="s">
        <v>71</v>
      </c>
      <c r="C199" s="61" t="str">
        <f t="shared" si="3"/>
        <v>G14</v>
      </c>
      <c r="D199" s="61"/>
      <c r="E199" s="61"/>
    </row>
    <row r="200" spans="1:5" x14ac:dyDescent="0.25">
      <c r="A200" s="61" t="s">
        <v>268</v>
      </c>
      <c r="B200" s="61" t="s">
        <v>268</v>
      </c>
      <c r="C200" s="61" t="str">
        <f t="shared" si="3"/>
        <v>G15</v>
      </c>
      <c r="D200" s="61"/>
      <c r="E200" s="61"/>
    </row>
    <row r="201" spans="1:5" x14ac:dyDescent="0.25">
      <c r="A201" s="61" t="s">
        <v>69</v>
      </c>
      <c r="B201" s="61" t="s">
        <v>69</v>
      </c>
      <c r="C201" s="61" t="str">
        <f t="shared" si="3"/>
        <v>G16</v>
      </c>
      <c r="D201" s="61"/>
      <c r="E201" s="61"/>
    </row>
    <row r="202" spans="1:5" x14ac:dyDescent="0.25">
      <c r="A202" s="61" t="s">
        <v>61</v>
      </c>
      <c r="B202" s="61" t="s">
        <v>61</v>
      </c>
      <c r="C202" s="61" t="str">
        <f t="shared" si="3"/>
        <v>G17</v>
      </c>
      <c r="D202" s="61"/>
      <c r="E202" s="61"/>
    </row>
    <row r="203" spans="1:5" x14ac:dyDescent="0.25">
      <c r="A203" s="61" t="s">
        <v>269</v>
      </c>
      <c r="B203" s="61" t="s">
        <v>269</v>
      </c>
      <c r="C203" s="61" t="str">
        <f t="shared" si="3"/>
        <v>G18</v>
      </c>
      <c r="D203" s="61"/>
      <c r="E203" s="61"/>
    </row>
    <row r="204" spans="1:5" x14ac:dyDescent="0.25">
      <c r="A204" s="61" t="s">
        <v>270</v>
      </c>
      <c r="B204" s="61" t="s">
        <v>270</v>
      </c>
      <c r="C204" s="61" t="str">
        <f t="shared" si="3"/>
        <v>G19</v>
      </c>
      <c r="D204" s="61"/>
      <c r="E204" s="61"/>
    </row>
    <row r="205" spans="1:5" x14ac:dyDescent="0.25">
      <c r="A205" s="61" t="s">
        <v>291</v>
      </c>
      <c r="B205" s="61" t="s">
        <v>291</v>
      </c>
      <c r="C205" s="61" t="str">
        <f t="shared" si="3"/>
        <v>G20</v>
      </c>
      <c r="D205" s="61"/>
      <c r="E205" s="61"/>
    </row>
    <row r="206" spans="1:5" x14ac:dyDescent="0.25">
      <c r="A206" s="61" t="s">
        <v>267</v>
      </c>
      <c r="B206" s="61" t="s">
        <v>267</v>
      </c>
      <c r="C206" s="61" t="str">
        <f t="shared" si="3"/>
        <v>G21</v>
      </c>
      <c r="D206" s="61"/>
      <c r="E206" s="61"/>
    </row>
    <row r="207" spans="1:5" x14ac:dyDescent="0.25">
      <c r="A207" s="61" t="s">
        <v>266</v>
      </c>
      <c r="B207" s="61" t="s">
        <v>266</v>
      </c>
      <c r="C207" s="61" t="str">
        <f t="shared" si="3"/>
        <v>G22</v>
      </c>
      <c r="D207" s="61"/>
      <c r="E207" s="61"/>
    </row>
    <row r="208" spans="1:5" x14ac:dyDescent="0.25">
      <c r="A208" s="61" t="s">
        <v>292</v>
      </c>
      <c r="B208" s="61" t="s">
        <v>292</v>
      </c>
      <c r="C208" s="61" t="str">
        <f t="shared" si="3"/>
        <v>G23</v>
      </c>
      <c r="D208" s="61"/>
      <c r="E208" s="61"/>
    </row>
    <row r="209" spans="1:5" x14ac:dyDescent="0.25">
      <c r="A209" s="61" t="s">
        <v>278</v>
      </c>
      <c r="B209" s="61" t="s">
        <v>278</v>
      </c>
      <c r="C209" s="61" t="str">
        <f t="shared" si="3"/>
        <v>G24</v>
      </c>
      <c r="D209" s="61"/>
      <c r="E209" s="61"/>
    </row>
    <row r="210" spans="1:5" x14ac:dyDescent="0.25">
      <c r="A210" s="61" t="s">
        <v>5385</v>
      </c>
      <c r="B210" s="61" t="s">
        <v>5385</v>
      </c>
      <c r="C210" s="61" t="str">
        <f t="shared" si="3"/>
        <v>G25</v>
      </c>
      <c r="D210" s="61"/>
      <c r="E210" s="61"/>
    </row>
    <row r="211" spans="1:5" x14ac:dyDescent="0.25">
      <c r="A211" s="61"/>
      <c r="B211" s="61"/>
      <c r="C211" s="61"/>
      <c r="D211" s="61"/>
      <c r="E211" s="61"/>
    </row>
    <row r="212" spans="1:5" x14ac:dyDescent="0.25">
      <c r="A212" s="61"/>
      <c r="B212" s="61"/>
      <c r="C212" s="61"/>
      <c r="D212" s="61"/>
      <c r="E212" s="61"/>
    </row>
    <row r="213" spans="1:5" x14ac:dyDescent="0.25">
      <c r="A213" s="61"/>
      <c r="B213" s="61"/>
      <c r="C213" s="61"/>
      <c r="D213" s="61"/>
      <c r="E213" s="61"/>
    </row>
    <row r="214" spans="1:5" x14ac:dyDescent="0.25">
      <c r="A214" s="61"/>
      <c r="B214" s="61"/>
      <c r="C214" s="61"/>
      <c r="D214" s="61"/>
      <c r="E214" s="61"/>
    </row>
    <row r="215" spans="1:5" x14ac:dyDescent="0.25">
      <c r="A215" s="61"/>
      <c r="B215" s="61"/>
      <c r="C215" s="61"/>
      <c r="D215" s="61"/>
      <c r="E215" s="61"/>
    </row>
    <row r="216" spans="1:5" x14ac:dyDescent="0.25">
      <c r="A216" s="61"/>
      <c r="B216" s="61"/>
      <c r="C216" s="61"/>
      <c r="D216" s="61"/>
      <c r="E216" s="61"/>
    </row>
    <row r="217" spans="1:5" x14ac:dyDescent="0.25">
      <c r="A217" s="61"/>
      <c r="B217" s="61"/>
      <c r="C217" s="61"/>
      <c r="D217" s="61"/>
      <c r="E217" s="61"/>
    </row>
    <row r="218" spans="1:5" x14ac:dyDescent="0.25">
      <c r="A218" s="61"/>
      <c r="B218" s="61"/>
      <c r="C218" s="61"/>
      <c r="D218" s="61"/>
      <c r="E218" s="61"/>
    </row>
    <row r="219" spans="1:5" x14ac:dyDescent="0.25">
      <c r="A219" s="61"/>
      <c r="B219" s="61"/>
      <c r="C219" s="61"/>
      <c r="D219" s="61"/>
      <c r="E219" s="61"/>
    </row>
    <row r="220" spans="1:5" x14ac:dyDescent="0.25">
      <c r="A220" s="61"/>
      <c r="B220" s="61"/>
      <c r="C220" s="61"/>
      <c r="D220" s="61"/>
      <c r="E220" s="61"/>
    </row>
    <row r="221" spans="1:5" x14ac:dyDescent="0.25">
      <c r="A221" s="61"/>
      <c r="B221" s="61"/>
      <c r="C221" s="61"/>
      <c r="D221" s="61"/>
      <c r="E221" s="61"/>
    </row>
    <row r="222" spans="1:5" x14ac:dyDescent="0.25">
      <c r="A222" s="61"/>
      <c r="B222" s="61"/>
      <c r="C222" s="61"/>
      <c r="D222" s="61"/>
      <c r="E222" s="61"/>
    </row>
    <row r="223" spans="1:5" x14ac:dyDescent="0.25">
      <c r="A223" s="61"/>
      <c r="B223" s="61"/>
      <c r="C223" s="61"/>
      <c r="D223" s="61"/>
      <c r="E223" s="61"/>
    </row>
    <row r="224" spans="1:5" x14ac:dyDescent="0.25">
      <c r="A224" s="61"/>
      <c r="B224" s="61"/>
      <c r="C224" s="61"/>
      <c r="D224" s="61"/>
      <c r="E224" s="61"/>
    </row>
    <row r="225" spans="1:5" x14ac:dyDescent="0.25">
      <c r="A225" s="61"/>
      <c r="B225" s="61"/>
      <c r="C225" s="61"/>
      <c r="D225" s="61"/>
      <c r="E225" s="61"/>
    </row>
    <row r="226" spans="1:5" x14ac:dyDescent="0.25">
      <c r="A226" s="61"/>
      <c r="B226" s="61"/>
      <c r="C226" s="61"/>
      <c r="D226" s="61"/>
      <c r="E226" s="61"/>
    </row>
    <row r="227" spans="1:5" x14ac:dyDescent="0.25">
      <c r="A227" s="61"/>
      <c r="B227" s="61"/>
      <c r="C227" s="61"/>
      <c r="D227" s="61"/>
      <c r="E227" s="61"/>
    </row>
    <row r="228" spans="1:5" x14ac:dyDescent="0.25">
      <c r="A228" s="61"/>
      <c r="B228" s="61"/>
      <c r="C228" s="61"/>
      <c r="D228" s="61"/>
      <c r="E228" s="61"/>
    </row>
    <row r="229" spans="1:5" x14ac:dyDescent="0.25">
      <c r="A229" s="61"/>
      <c r="B229" s="61"/>
      <c r="C229" s="61"/>
      <c r="D229" s="61"/>
      <c r="E229" s="61"/>
    </row>
    <row r="230" spans="1:5" x14ac:dyDescent="0.25">
      <c r="A230" s="61"/>
      <c r="B230" s="61"/>
      <c r="C230" s="61"/>
      <c r="D230" s="61"/>
      <c r="E230" s="61"/>
    </row>
    <row r="231" spans="1:5" x14ac:dyDescent="0.25">
      <c r="A231" s="61"/>
      <c r="B231" s="61"/>
      <c r="C231" s="61"/>
      <c r="D231" s="61"/>
      <c r="E231" s="61"/>
    </row>
    <row r="232" spans="1:5" x14ac:dyDescent="0.25">
      <c r="A232" s="61"/>
      <c r="B232" s="61"/>
      <c r="C232" s="61"/>
      <c r="D232" s="61"/>
      <c r="E232" s="61"/>
    </row>
    <row r="233" spans="1:5" x14ac:dyDescent="0.25">
      <c r="A233" s="61"/>
      <c r="B233" s="61"/>
      <c r="C233" s="61"/>
      <c r="D233" s="61"/>
      <c r="E233" s="61"/>
    </row>
    <row r="234" spans="1:5" x14ac:dyDescent="0.25">
      <c r="A234" s="61"/>
      <c r="B234" s="61"/>
      <c r="C234" s="61"/>
      <c r="D234" s="61"/>
      <c r="E234" s="61"/>
    </row>
    <row r="235" spans="1:5" x14ac:dyDescent="0.25">
      <c r="A235" s="61"/>
      <c r="B235" s="61"/>
      <c r="C235" s="61"/>
      <c r="D235" s="61"/>
      <c r="E235" s="61"/>
    </row>
    <row r="236" spans="1:5" x14ac:dyDescent="0.25">
      <c r="A236" s="61"/>
      <c r="B236" s="61"/>
      <c r="C236" s="61"/>
      <c r="D236" s="61"/>
      <c r="E236" s="61"/>
    </row>
    <row r="237" spans="1:5" x14ac:dyDescent="0.25">
      <c r="A237" s="61"/>
      <c r="B237" s="61"/>
      <c r="C237" s="61"/>
      <c r="D237" s="61"/>
      <c r="E237" s="61"/>
    </row>
    <row r="238" spans="1:5" x14ac:dyDescent="0.25">
      <c r="A238" s="61"/>
      <c r="B238" s="61"/>
      <c r="C238" s="61"/>
      <c r="D238" s="61"/>
      <c r="E238" s="61"/>
    </row>
    <row r="239" spans="1:5" x14ac:dyDescent="0.25">
      <c r="A239" s="61"/>
      <c r="B239" s="61"/>
      <c r="C239" s="61"/>
      <c r="D239" s="61"/>
      <c r="E239" s="61"/>
    </row>
    <row r="240" spans="1:5" x14ac:dyDescent="0.25">
      <c r="A240" s="61"/>
      <c r="B240" s="61"/>
      <c r="C240" s="61"/>
      <c r="D240" s="61"/>
      <c r="E240" s="61"/>
    </row>
    <row r="241" spans="1:5" x14ac:dyDescent="0.25">
      <c r="A241" s="61"/>
      <c r="B241" s="61"/>
      <c r="C241" s="61"/>
      <c r="D241" s="61"/>
      <c r="E241" s="61"/>
    </row>
    <row r="242" spans="1:5" x14ac:dyDescent="0.25">
      <c r="A242" s="61"/>
      <c r="B242" s="61"/>
      <c r="C242" s="61"/>
      <c r="D242" s="61"/>
      <c r="E242" s="61"/>
    </row>
    <row r="243" spans="1:5" x14ac:dyDescent="0.25">
      <c r="A243" s="61"/>
      <c r="B243" s="61"/>
      <c r="C243" s="61"/>
      <c r="D243" s="61"/>
      <c r="E243" s="61"/>
    </row>
    <row r="244" spans="1:5" x14ac:dyDescent="0.25">
      <c r="A244" s="61"/>
      <c r="B244" s="61"/>
      <c r="C244" s="61"/>
      <c r="D244" s="61"/>
      <c r="E244" s="61"/>
    </row>
    <row r="245" spans="1:5" x14ac:dyDescent="0.25">
      <c r="A245" s="61"/>
      <c r="B245" s="61"/>
      <c r="C245" s="61"/>
      <c r="D245" s="61"/>
      <c r="E245" s="61"/>
    </row>
    <row r="246" spans="1:5" x14ac:dyDescent="0.25">
      <c r="A246" s="61"/>
      <c r="B246" s="61"/>
      <c r="C246" s="61"/>
      <c r="D246" s="61"/>
      <c r="E246" s="61"/>
    </row>
    <row r="247" spans="1:5" x14ac:dyDescent="0.25">
      <c r="A247" s="61"/>
      <c r="B247" s="61"/>
      <c r="C247" s="61"/>
      <c r="D247" s="61"/>
      <c r="E247" s="61"/>
    </row>
    <row r="248" spans="1:5" x14ac:dyDescent="0.25">
      <c r="A248" s="61"/>
      <c r="B248" s="61"/>
      <c r="C248" s="61"/>
      <c r="D248" s="61"/>
      <c r="E248" s="61"/>
    </row>
    <row r="249" spans="1:5" x14ac:dyDescent="0.25">
      <c r="A249" s="61"/>
      <c r="B249" s="61"/>
      <c r="C249" s="61"/>
      <c r="D249" s="61"/>
      <c r="E249" s="61"/>
    </row>
    <row r="250" spans="1:5" x14ac:dyDescent="0.25">
      <c r="A250" s="61"/>
      <c r="B250" s="61"/>
      <c r="C250" s="61"/>
      <c r="D250" s="61"/>
      <c r="E250" s="61"/>
    </row>
    <row r="251" spans="1:5" x14ac:dyDescent="0.25">
      <c r="A251" s="61"/>
      <c r="B251" s="61"/>
      <c r="C251" s="61"/>
      <c r="D251" s="61"/>
      <c r="E251" s="61"/>
    </row>
    <row r="252" spans="1:5" x14ac:dyDescent="0.25">
      <c r="A252" s="61"/>
      <c r="B252" s="61"/>
      <c r="C252" s="61"/>
      <c r="D252" s="61"/>
      <c r="E252" s="61"/>
    </row>
    <row r="253" spans="1:5" x14ac:dyDescent="0.25">
      <c r="A253" s="61"/>
      <c r="B253" s="61"/>
      <c r="C253" s="61"/>
      <c r="D253" s="61"/>
      <c r="E253" s="61"/>
    </row>
    <row r="254" spans="1:5" x14ac:dyDescent="0.25">
      <c r="A254" s="61"/>
      <c r="B254" s="61"/>
      <c r="C254" s="61"/>
      <c r="D254" s="61"/>
      <c r="E254" s="61"/>
    </row>
    <row r="255" spans="1:5" x14ac:dyDescent="0.25">
      <c r="A255" s="61"/>
      <c r="B255" s="61"/>
      <c r="C255" s="61"/>
      <c r="D255" s="61"/>
      <c r="E255" s="61"/>
    </row>
    <row r="256" spans="1:5" x14ac:dyDescent="0.25">
      <c r="A256" s="61"/>
      <c r="B256" s="61"/>
      <c r="C256" s="61"/>
      <c r="D256" s="61"/>
      <c r="E256" s="61"/>
    </row>
    <row r="257" spans="1:5" x14ac:dyDescent="0.25">
      <c r="A257" s="61"/>
      <c r="B257" s="61"/>
      <c r="C257" s="61"/>
      <c r="D257" s="61"/>
      <c r="E257" s="61"/>
    </row>
    <row r="258" spans="1:5" x14ac:dyDescent="0.25">
      <c r="A258" s="61"/>
      <c r="B258" s="61"/>
      <c r="C258" s="61"/>
      <c r="D258" s="61"/>
      <c r="E258" s="61"/>
    </row>
    <row r="259" spans="1:5" x14ac:dyDescent="0.25">
      <c r="A259" s="61"/>
      <c r="B259" s="61"/>
      <c r="C259" s="61"/>
      <c r="D259" s="61"/>
      <c r="E259" s="61"/>
    </row>
    <row r="260" spans="1:5" x14ac:dyDescent="0.25">
      <c r="A260" s="61"/>
      <c r="B260" s="61"/>
      <c r="C260" s="61"/>
      <c r="D260" s="61"/>
      <c r="E260" s="61"/>
    </row>
    <row r="261" spans="1:5" x14ac:dyDescent="0.25">
      <c r="A261" s="61"/>
      <c r="B261" s="61"/>
      <c r="C261" s="61"/>
      <c r="D261" s="61"/>
      <c r="E261" s="61"/>
    </row>
    <row r="262" spans="1:5" x14ac:dyDescent="0.25">
      <c r="A262" s="61"/>
      <c r="B262" s="61"/>
      <c r="C262" s="61"/>
      <c r="D262" s="61"/>
      <c r="E262" s="61"/>
    </row>
    <row r="263" spans="1:5" x14ac:dyDescent="0.25">
      <c r="A263" s="61"/>
      <c r="B263" s="61"/>
      <c r="C263" s="61"/>
      <c r="D263" s="61"/>
      <c r="E263" s="61"/>
    </row>
    <row r="264" spans="1:5" x14ac:dyDescent="0.25">
      <c r="A264" s="61"/>
      <c r="B264" s="61"/>
      <c r="C264" s="61"/>
      <c r="D264" s="61"/>
      <c r="E264" s="61"/>
    </row>
    <row r="265" spans="1:5" x14ac:dyDescent="0.25">
      <c r="A265" s="61"/>
      <c r="B265" s="61"/>
      <c r="C265" s="61"/>
      <c r="D265" s="61"/>
      <c r="E265" s="61"/>
    </row>
    <row r="266" spans="1:5" x14ac:dyDescent="0.25">
      <c r="A266" s="61"/>
      <c r="B266" s="61"/>
      <c r="C266" s="61"/>
      <c r="D266" s="61"/>
      <c r="E266" s="61"/>
    </row>
    <row r="267" spans="1:5" x14ac:dyDescent="0.25">
      <c r="A267" s="61"/>
      <c r="B267" s="61"/>
      <c r="C267" s="61"/>
      <c r="D267" s="61"/>
      <c r="E267" s="61"/>
    </row>
    <row r="268" spans="1:5" x14ac:dyDescent="0.25">
      <c r="A268" s="61"/>
      <c r="B268" s="61"/>
      <c r="C268" s="61"/>
      <c r="D268" s="61"/>
      <c r="E268" s="61"/>
    </row>
    <row r="269" spans="1:5" x14ac:dyDescent="0.25">
      <c r="A269" s="61"/>
      <c r="B269" s="61"/>
      <c r="C269" s="61"/>
      <c r="D269" s="61"/>
      <c r="E269" s="61"/>
    </row>
    <row r="270" spans="1:5" x14ac:dyDescent="0.25">
      <c r="A270" s="61"/>
      <c r="B270" s="61"/>
      <c r="C270" s="61"/>
      <c r="D270" s="61"/>
      <c r="E270" s="61"/>
    </row>
    <row r="271" spans="1:5" x14ac:dyDescent="0.25">
      <c r="A271" s="61"/>
      <c r="B271" s="61"/>
      <c r="C271" s="61"/>
      <c r="D271" s="61"/>
      <c r="E271" s="61"/>
    </row>
    <row r="272" spans="1:5" x14ac:dyDescent="0.25">
      <c r="A272" s="61"/>
      <c r="B272" s="61"/>
      <c r="C272" s="61"/>
      <c r="D272" s="61"/>
      <c r="E272" s="61"/>
    </row>
    <row r="273" spans="1:5" x14ac:dyDescent="0.25">
      <c r="A273" s="61"/>
      <c r="B273" s="61"/>
      <c r="C273" s="61"/>
      <c r="D273" s="61"/>
      <c r="E273" s="61"/>
    </row>
    <row r="274" spans="1:5" x14ac:dyDescent="0.25">
      <c r="A274" s="61"/>
      <c r="B274" s="61"/>
      <c r="C274" s="61"/>
      <c r="D274" s="61"/>
      <c r="E274" s="61"/>
    </row>
    <row r="275" spans="1:5" x14ac:dyDescent="0.25">
      <c r="A275" s="61"/>
      <c r="B275" s="61"/>
      <c r="C275" s="61"/>
      <c r="D275" s="61"/>
      <c r="E275" s="61"/>
    </row>
    <row r="276" spans="1:5" x14ac:dyDescent="0.25">
      <c r="A276" s="61"/>
      <c r="B276" s="61"/>
      <c r="C276" s="61"/>
      <c r="D276" s="61"/>
      <c r="E276" s="61"/>
    </row>
    <row r="277" spans="1:5" x14ac:dyDescent="0.25">
      <c r="A277" s="61"/>
      <c r="B277" s="61"/>
      <c r="C277" s="61"/>
      <c r="D277" s="61"/>
      <c r="E277" s="61"/>
    </row>
    <row r="278" spans="1:5" x14ac:dyDescent="0.25">
      <c r="A278" s="61"/>
      <c r="B278" s="61"/>
      <c r="C278" s="61"/>
      <c r="D278" s="61"/>
      <c r="E278" s="61"/>
    </row>
    <row r="279" spans="1:5" x14ac:dyDescent="0.25">
      <c r="A279" s="61"/>
      <c r="B279" s="61"/>
      <c r="C279" s="61"/>
      <c r="D279" s="61"/>
      <c r="E279" s="61"/>
    </row>
    <row r="280" spans="1:5" x14ac:dyDescent="0.25">
      <c r="A280" s="61"/>
      <c r="B280" s="61"/>
      <c r="C280" s="61"/>
      <c r="D280" s="61"/>
      <c r="E280" s="61"/>
    </row>
    <row r="281" spans="1:5" x14ac:dyDescent="0.25">
      <c r="A281" s="61"/>
      <c r="B281" s="61"/>
      <c r="C281" s="61"/>
      <c r="D281" s="61"/>
      <c r="E281" s="61"/>
    </row>
    <row r="282" spans="1:5" x14ac:dyDescent="0.25">
      <c r="A282" s="7"/>
      <c r="B282" s="7"/>
      <c r="C282" s="61"/>
      <c r="D282" s="62"/>
      <c r="E282" s="62"/>
    </row>
    <row r="283" spans="1:5" x14ac:dyDescent="0.25">
      <c r="A283" s="7"/>
      <c r="B283" s="7"/>
      <c r="C283" s="61"/>
      <c r="D283" s="62"/>
      <c r="E283" s="62"/>
    </row>
    <row r="284" spans="1:5" x14ac:dyDescent="0.25">
      <c r="A284" s="7"/>
      <c r="B284" s="7"/>
      <c r="C284" s="61"/>
      <c r="D284" s="62"/>
      <c r="E284" s="62"/>
    </row>
    <row r="285" spans="1:5" x14ac:dyDescent="0.25">
      <c r="A285" s="7"/>
      <c r="B285" s="7"/>
      <c r="C285" s="61"/>
      <c r="D285" s="62"/>
      <c r="E285" s="62"/>
    </row>
    <row r="286" spans="1:5" x14ac:dyDescent="0.25">
      <c r="A286" s="7"/>
      <c r="B286" s="7"/>
      <c r="C286" s="61"/>
      <c r="D286" s="62"/>
      <c r="E286" s="62"/>
    </row>
    <row r="287" spans="1:5" x14ac:dyDescent="0.25">
      <c r="A287" s="7"/>
      <c r="B287" s="7"/>
      <c r="C287" s="61"/>
      <c r="D287" s="62"/>
      <c r="E287" s="62"/>
    </row>
    <row r="288" spans="1:5" x14ac:dyDescent="0.25">
      <c r="A288" s="7"/>
      <c r="B288" s="7"/>
      <c r="C288" s="61"/>
      <c r="D288" s="62"/>
      <c r="E288" s="62"/>
    </row>
    <row r="289" spans="1:5" x14ac:dyDescent="0.25">
      <c r="A289" s="7"/>
      <c r="B289" s="7"/>
      <c r="C289" s="61"/>
      <c r="D289" s="62"/>
      <c r="E289" s="62"/>
    </row>
    <row r="290" spans="1:5" x14ac:dyDescent="0.25">
      <c r="A290" s="7"/>
      <c r="B290" s="7"/>
      <c r="C290" s="61"/>
      <c r="D290" s="62"/>
      <c r="E290" s="62"/>
    </row>
    <row r="291" spans="1:5" x14ac:dyDescent="0.25">
      <c r="A291" s="7"/>
      <c r="B291" s="7"/>
      <c r="C291" s="61"/>
      <c r="D291" s="62"/>
      <c r="E291" s="62"/>
    </row>
    <row r="292" spans="1:5" x14ac:dyDescent="0.25">
      <c r="A292" s="7"/>
      <c r="B292" s="7"/>
      <c r="C292" s="61"/>
      <c r="D292" s="62"/>
      <c r="E292" s="62"/>
    </row>
    <row r="293" spans="1:5" x14ac:dyDescent="0.25">
      <c r="A293" s="7"/>
      <c r="B293" s="7"/>
      <c r="C293" s="61"/>
      <c r="D293" s="62"/>
      <c r="E293" s="62"/>
    </row>
    <row r="294" spans="1:5" x14ac:dyDescent="0.25">
      <c r="A294" s="7"/>
      <c r="B294" s="7"/>
      <c r="C294" s="61"/>
      <c r="D294" s="62"/>
      <c r="E294" s="62"/>
    </row>
    <row r="295" spans="1:5" x14ac:dyDescent="0.25">
      <c r="A295" s="7"/>
      <c r="B295" s="7"/>
      <c r="C295" s="61"/>
      <c r="D295" s="62"/>
      <c r="E295" s="62"/>
    </row>
    <row r="296" spans="1:5" x14ac:dyDescent="0.25">
      <c r="A296" s="7"/>
      <c r="B296" s="7"/>
      <c r="C296" s="61"/>
      <c r="D296" s="62"/>
      <c r="E296" s="62"/>
    </row>
    <row r="297" spans="1:5" x14ac:dyDescent="0.25">
      <c r="A297" s="7"/>
      <c r="B297" s="7"/>
      <c r="C297" s="61"/>
      <c r="D297" s="62"/>
      <c r="E297" s="62"/>
    </row>
    <row r="298" spans="1:5" x14ac:dyDescent="0.25">
      <c r="A298" s="7"/>
      <c r="B298" s="7"/>
      <c r="C298" s="61"/>
      <c r="D298" s="62"/>
      <c r="E298" s="62"/>
    </row>
    <row r="299" spans="1:5" x14ac:dyDescent="0.25">
      <c r="A299" s="7"/>
      <c r="B299" s="7"/>
      <c r="C299" s="61"/>
      <c r="D299" s="62"/>
      <c r="E299" s="62"/>
    </row>
    <row r="300" spans="1:5" x14ac:dyDescent="0.25">
      <c r="A300" s="7"/>
      <c r="B300" s="7"/>
      <c r="C300" s="61"/>
      <c r="D300" s="62"/>
      <c r="E300" s="62"/>
    </row>
    <row r="301" spans="1:5" x14ac:dyDescent="0.25">
      <c r="A301" s="7"/>
      <c r="B301" s="7"/>
      <c r="C301" s="61"/>
      <c r="D301" s="62"/>
      <c r="E301" s="62"/>
    </row>
    <row r="302" spans="1:5" x14ac:dyDescent="0.25">
      <c r="A302" s="7"/>
      <c r="B302" s="7"/>
      <c r="C302" s="61"/>
      <c r="D302" s="62"/>
      <c r="E302" s="62"/>
    </row>
    <row r="303" spans="1:5" x14ac:dyDescent="0.25">
      <c r="A303" s="7"/>
      <c r="B303" s="7"/>
      <c r="C303" s="61"/>
      <c r="D303" s="62"/>
      <c r="E303" s="62"/>
    </row>
    <row r="304" spans="1:5" x14ac:dyDescent="0.25">
      <c r="A304" s="7"/>
      <c r="B304" s="7"/>
      <c r="C304" s="61"/>
      <c r="D304" s="62"/>
      <c r="E304" s="62"/>
    </row>
    <row r="305" spans="1:5" x14ac:dyDescent="0.25">
      <c r="A305" s="7"/>
      <c r="B305" s="7"/>
      <c r="C305" s="61"/>
      <c r="D305" s="62"/>
      <c r="E305" s="62"/>
    </row>
    <row r="306" spans="1:5" x14ac:dyDescent="0.25">
      <c r="A306" s="7"/>
      <c r="B306" s="7"/>
      <c r="C306" s="61"/>
      <c r="D306" s="62"/>
      <c r="E306" s="62"/>
    </row>
    <row r="307" spans="1:5" x14ac:dyDescent="0.25">
      <c r="A307" s="7"/>
      <c r="B307" s="7"/>
      <c r="C307" s="61"/>
      <c r="D307" s="62"/>
      <c r="E307" s="62"/>
    </row>
    <row r="308" spans="1:5" x14ac:dyDescent="0.25">
      <c r="A308" s="7"/>
      <c r="B308" s="7"/>
      <c r="C308" s="61"/>
      <c r="D308" s="62"/>
      <c r="E308" s="62"/>
    </row>
    <row r="309" spans="1:5" x14ac:dyDescent="0.25">
      <c r="A309" s="7"/>
      <c r="B309" s="7"/>
      <c r="C309" s="61"/>
      <c r="D309" s="62"/>
      <c r="E309" s="62"/>
    </row>
    <row r="310" spans="1:5" x14ac:dyDescent="0.25">
      <c r="A310" s="7"/>
      <c r="B310" s="7"/>
      <c r="C310" s="61"/>
      <c r="D310" s="62"/>
      <c r="E310" s="62"/>
    </row>
    <row r="311" spans="1:5" x14ac:dyDescent="0.25">
      <c r="A311" s="7"/>
      <c r="B311" s="7"/>
      <c r="C311" s="61"/>
      <c r="D311" s="62"/>
      <c r="E311" s="62"/>
    </row>
    <row r="312" spans="1:5" x14ac:dyDescent="0.25">
      <c r="A312" s="7"/>
      <c r="B312" s="7"/>
      <c r="C312" s="61"/>
      <c r="D312" s="62"/>
      <c r="E312" s="62"/>
    </row>
    <row r="313" spans="1:5" x14ac:dyDescent="0.25">
      <c r="A313" s="7"/>
      <c r="B313" s="7"/>
      <c r="C313" s="61"/>
      <c r="D313" s="62"/>
      <c r="E313" s="62"/>
    </row>
    <row r="314" spans="1:5" x14ac:dyDescent="0.25">
      <c r="A314" s="7"/>
      <c r="B314" s="7"/>
      <c r="C314" s="61"/>
      <c r="D314" s="62"/>
      <c r="E314" s="62"/>
    </row>
    <row r="315" spans="1:5" x14ac:dyDescent="0.25">
      <c r="A315" s="7"/>
      <c r="B315" s="7"/>
      <c r="C315" s="61"/>
      <c r="D315" s="62"/>
      <c r="E315" s="62"/>
    </row>
    <row r="316" spans="1:5" x14ac:dyDescent="0.25">
      <c r="A316" s="7"/>
      <c r="B316" s="7"/>
      <c r="C316" s="61"/>
      <c r="D316" s="62"/>
      <c r="E316" s="62"/>
    </row>
    <row r="317" spans="1:5" x14ac:dyDescent="0.25">
      <c r="A317" s="7"/>
      <c r="B317" s="7"/>
      <c r="C317" s="61"/>
      <c r="D317" s="62"/>
      <c r="E317" s="62"/>
    </row>
    <row r="318" spans="1:5" x14ac:dyDescent="0.25">
      <c r="A318" s="7"/>
      <c r="B318" s="7"/>
      <c r="C318" s="61"/>
      <c r="D318" s="62"/>
      <c r="E318" s="62"/>
    </row>
    <row r="319" spans="1:5" x14ac:dyDescent="0.25">
      <c r="A319" s="7"/>
      <c r="B319" s="7"/>
      <c r="C319" s="61"/>
      <c r="D319" s="62"/>
      <c r="E319" s="62"/>
    </row>
    <row r="320" spans="1:5" x14ac:dyDescent="0.25">
      <c r="A320" s="7"/>
      <c r="B320" s="7"/>
      <c r="C320" s="61"/>
      <c r="D320" s="62"/>
      <c r="E320" s="62"/>
    </row>
    <row r="321" spans="1:5" x14ac:dyDescent="0.25">
      <c r="A321" s="7"/>
      <c r="B321" s="7"/>
      <c r="C321" s="61"/>
      <c r="D321" s="62"/>
      <c r="E321" s="62"/>
    </row>
    <row r="322" spans="1:5" x14ac:dyDescent="0.25">
      <c r="A322" s="7"/>
      <c r="B322" s="7"/>
      <c r="C322" s="61"/>
      <c r="D322" s="62"/>
      <c r="E322" s="62"/>
    </row>
    <row r="323" spans="1:5" x14ac:dyDescent="0.25">
      <c r="A323" s="7"/>
      <c r="B323" s="7"/>
      <c r="C323" s="61"/>
      <c r="D323" s="62"/>
      <c r="E323" s="62"/>
    </row>
    <row r="324" spans="1:5" x14ac:dyDescent="0.25">
      <c r="A324" s="7"/>
      <c r="B324" s="7"/>
      <c r="C324" s="61"/>
      <c r="D324" s="62"/>
      <c r="E324" s="62"/>
    </row>
    <row r="325" spans="1:5" x14ac:dyDescent="0.25">
      <c r="A325" s="7"/>
      <c r="B325" s="7"/>
      <c r="C325" s="61"/>
      <c r="D325" s="62"/>
      <c r="E325" s="62"/>
    </row>
    <row r="326" spans="1:5" x14ac:dyDescent="0.25">
      <c r="A326" s="7"/>
      <c r="B326" s="7"/>
      <c r="C326" s="61"/>
      <c r="D326" s="62"/>
      <c r="E326" s="62"/>
    </row>
    <row r="327" spans="1:5" x14ac:dyDescent="0.25">
      <c r="A327" s="7"/>
      <c r="B327" s="7"/>
      <c r="C327" s="61"/>
      <c r="D327" s="62"/>
      <c r="E327" s="62"/>
    </row>
    <row r="328" spans="1:5" x14ac:dyDescent="0.25">
      <c r="A328" s="7"/>
      <c r="B328" s="7"/>
      <c r="C328" s="61"/>
      <c r="D328" s="62"/>
      <c r="E328" s="62"/>
    </row>
    <row r="329" spans="1:5" x14ac:dyDescent="0.25">
      <c r="A329" s="7"/>
      <c r="B329" s="7"/>
      <c r="C329" s="61"/>
      <c r="D329" s="62"/>
      <c r="E329" s="62"/>
    </row>
    <row r="330" spans="1:5" x14ac:dyDescent="0.25">
      <c r="A330" s="7"/>
      <c r="B330" s="7"/>
      <c r="C330" s="61"/>
      <c r="D330" s="62"/>
      <c r="E330" s="62"/>
    </row>
    <row r="331" spans="1:5" x14ac:dyDescent="0.25">
      <c r="A331" s="7"/>
      <c r="B331" s="7"/>
      <c r="C331" s="61"/>
      <c r="D331" s="62"/>
      <c r="E331" s="62"/>
    </row>
    <row r="332" spans="1:5" x14ac:dyDescent="0.25">
      <c r="A332" s="7"/>
      <c r="B332" s="7"/>
      <c r="C332" s="61"/>
      <c r="D332" s="62"/>
      <c r="E332" s="62"/>
    </row>
    <row r="333" spans="1:5" x14ac:dyDescent="0.25">
      <c r="A333" s="7"/>
      <c r="B333" s="7"/>
      <c r="C333" s="7"/>
      <c r="D333" s="62"/>
      <c r="E333" s="62"/>
    </row>
    <row r="334" spans="1:5" x14ac:dyDescent="0.25">
      <c r="A334" s="7"/>
      <c r="B334" s="7"/>
      <c r="C334" s="7"/>
      <c r="D334" s="62"/>
      <c r="E334" s="62"/>
    </row>
    <row r="335" spans="1:5" x14ac:dyDescent="0.25">
      <c r="A335" s="7"/>
      <c r="B335" s="7"/>
      <c r="C335" s="7"/>
      <c r="D335" s="62"/>
      <c r="E335" s="62"/>
    </row>
    <row r="336" spans="1:5" x14ac:dyDescent="0.25">
      <c r="A336" s="7"/>
      <c r="B336" s="7"/>
      <c r="C336" s="7"/>
      <c r="D336" s="62"/>
      <c r="E336" s="62"/>
    </row>
    <row r="337" spans="1:5" x14ac:dyDescent="0.25">
      <c r="A337" s="7"/>
      <c r="B337" s="7"/>
      <c r="C337" s="7"/>
      <c r="D337" s="62"/>
      <c r="E337" s="62"/>
    </row>
    <row r="338" spans="1:5" x14ac:dyDescent="0.25">
      <c r="A338" s="7"/>
      <c r="B338" s="7"/>
      <c r="C338" s="7"/>
      <c r="D338" s="62"/>
      <c r="E338" s="62"/>
    </row>
    <row r="339" spans="1:5" x14ac:dyDescent="0.25">
      <c r="A339" s="7"/>
      <c r="B339" s="7"/>
      <c r="C339" s="7"/>
      <c r="D339" s="62"/>
      <c r="E339" s="62"/>
    </row>
    <row r="340" spans="1:5" x14ac:dyDescent="0.25">
      <c r="A340" s="7"/>
      <c r="B340" s="7"/>
      <c r="C340" s="7"/>
      <c r="D340" s="62"/>
      <c r="E340" s="62"/>
    </row>
    <row r="341" spans="1:5" x14ac:dyDescent="0.25">
      <c r="A341" s="7"/>
      <c r="B341" s="7"/>
      <c r="C341" s="7"/>
      <c r="D341" s="62"/>
      <c r="E341" s="62"/>
    </row>
    <row r="342" spans="1:5" x14ac:dyDescent="0.25">
      <c r="A342" s="7"/>
      <c r="B342" s="7"/>
      <c r="C342" s="7"/>
      <c r="D342" s="62"/>
      <c r="E342" s="62"/>
    </row>
    <row r="343" spans="1:5" x14ac:dyDescent="0.25">
      <c r="A343" s="7"/>
      <c r="B343" s="7"/>
      <c r="C343" s="7"/>
      <c r="D343" s="62"/>
      <c r="E343" s="62"/>
    </row>
    <row r="344" spans="1:5" x14ac:dyDescent="0.25">
      <c r="A344" s="7"/>
      <c r="B344" s="7"/>
      <c r="C344" s="7"/>
      <c r="D344" s="62"/>
      <c r="E344" s="62"/>
    </row>
    <row r="345" spans="1:5" x14ac:dyDescent="0.25">
      <c r="A345" s="7"/>
      <c r="B345" s="7"/>
      <c r="C345" s="7"/>
      <c r="D345" s="62"/>
      <c r="E345" s="62"/>
    </row>
    <row r="346" spans="1:5" x14ac:dyDescent="0.25">
      <c r="A346" s="7"/>
      <c r="B346" s="7"/>
      <c r="C346" s="7"/>
      <c r="D346" s="62"/>
      <c r="E346" s="62"/>
    </row>
    <row r="347" spans="1:5" x14ac:dyDescent="0.25">
      <c r="A347" s="7"/>
      <c r="B347" s="7"/>
      <c r="C347" s="7"/>
      <c r="D347" s="62"/>
      <c r="E347" s="62"/>
    </row>
    <row r="348" spans="1:5" x14ac:dyDescent="0.25">
      <c r="A348" s="7"/>
      <c r="B348" s="7"/>
      <c r="C348" s="7"/>
      <c r="D348" s="62"/>
      <c r="E348" s="62"/>
    </row>
    <row r="349" spans="1:5" x14ac:dyDescent="0.25">
      <c r="A349" s="7"/>
      <c r="B349" s="7"/>
      <c r="C349" s="7"/>
      <c r="D349" s="62"/>
      <c r="E349" s="62"/>
    </row>
    <row r="350" spans="1:5" x14ac:dyDescent="0.25">
      <c r="A350" s="7"/>
      <c r="B350" s="7"/>
      <c r="C350" s="7"/>
      <c r="D350" s="62"/>
      <c r="E350" s="62"/>
    </row>
    <row r="351" spans="1:5" x14ac:dyDescent="0.25">
      <c r="A351" s="7"/>
      <c r="B351" s="7"/>
      <c r="C351" s="7"/>
      <c r="D351" s="62"/>
      <c r="E351" s="62"/>
    </row>
    <row r="352" spans="1:5" x14ac:dyDescent="0.25">
      <c r="A352" s="7"/>
      <c r="B352" s="7"/>
      <c r="C352" s="7"/>
      <c r="D352" s="62"/>
      <c r="E352" s="62"/>
    </row>
    <row r="353" spans="1:5" x14ac:dyDescent="0.25">
      <c r="A353" s="7"/>
      <c r="B353" s="7"/>
      <c r="C353" s="7"/>
      <c r="D353" s="62"/>
      <c r="E353" s="62"/>
    </row>
    <row r="354" spans="1:5" x14ac:dyDescent="0.25">
      <c r="A354" s="7"/>
      <c r="B354" s="7"/>
      <c r="C354" s="7"/>
      <c r="D354" s="62"/>
      <c r="E354" s="62"/>
    </row>
    <row r="355" spans="1:5" x14ac:dyDescent="0.25">
      <c r="A355" s="7"/>
      <c r="B355" s="7"/>
      <c r="C355" s="7"/>
      <c r="D355" s="62"/>
      <c r="E355" s="62"/>
    </row>
    <row r="356" spans="1:5" x14ac:dyDescent="0.25">
      <c r="A356" s="7"/>
      <c r="B356" s="7"/>
      <c r="C356" s="7"/>
      <c r="D356" s="62"/>
      <c r="E356" s="62"/>
    </row>
    <row r="357" spans="1:5" x14ac:dyDescent="0.25">
      <c r="A357" s="7"/>
      <c r="B357" s="7"/>
      <c r="C357" s="7"/>
      <c r="D357" s="62"/>
      <c r="E357" s="62"/>
    </row>
    <row r="358" spans="1:5" x14ac:dyDescent="0.25">
      <c r="A358" s="7"/>
      <c r="B358" s="7"/>
      <c r="C358" s="7"/>
      <c r="D358" s="62"/>
      <c r="E358" s="62"/>
    </row>
    <row r="359" spans="1:5" x14ac:dyDescent="0.25">
      <c r="A359" s="7"/>
      <c r="B359" s="7"/>
      <c r="C359" s="7"/>
      <c r="D359" s="62"/>
      <c r="E359" s="62"/>
    </row>
    <row r="360" spans="1:5" x14ac:dyDescent="0.25">
      <c r="A360" s="7"/>
      <c r="B360" s="7"/>
      <c r="C360" s="7"/>
      <c r="D360" s="62"/>
      <c r="E360" s="62"/>
    </row>
    <row r="361" spans="1:5" x14ac:dyDescent="0.25">
      <c r="A361" s="7"/>
      <c r="B361" s="7"/>
      <c r="C361" s="7"/>
      <c r="D361" s="62"/>
      <c r="E361" s="62"/>
    </row>
    <row r="362" spans="1:5" x14ac:dyDescent="0.25">
      <c r="A362" s="7"/>
      <c r="B362" s="7"/>
      <c r="C362" s="7"/>
      <c r="D362" s="62"/>
      <c r="E362" s="62"/>
    </row>
    <row r="363" spans="1:5" x14ac:dyDescent="0.25">
      <c r="A363" s="7"/>
      <c r="B363" s="7"/>
      <c r="C363" s="7"/>
      <c r="D363" s="62"/>
      <c r="E363" s="62"/>
    </row>
    <row r="364" spans="1:5" x14ac:dyDescent="0.25">
      <c r="A364" s="7"/>
      <c r="B364" s="7"/>
      <c r="C364" s="7"/>
      <c r="D364" s="62"/>
      <c r="E364" s="62"/>
    </row>
    <row r="365" spans="1:5" x14ac:dyDescent="0.25">
      <c r="A365" s="7"/>
      <c r="B365" s="7"/>
      <c r="C365" s="7"/>
      <c r="D365" s="62"/>
      <c r="E365" s="62"/>
    </row>
    <row r="366" spans="1:5" x14ac:dyDescent="0.25">
      <c r="A366" s="7"/>
      <c r="B366" s="7"/>
      <c r="C366" s="7"/>
      <c r="D366" s="62"/>
      <c r="E366" s="62"/>
    </row>
    <row r="367" spans="1:5" x14ac:dyDescent="0.25">
      <c r="A367" s="7"/>
      <c r="B367" s="7"/>
      <c r="C367" s="7"/>
      <c r="D367" s="62"/>
      <c r="E367" s="62"/>
    </row>
    <row r="368" spans="1:5" x14ac:dyDescent="0.25">
      <c r="A368" s="7"/>
      <c r="B368" s="7"/>
      <c r="C368" s="7"/>
      <c r="D368" s="62"/>
      <c r="E368" s="62"/>
    </row>
    <row r="369" spans="1:5" x14ac:dyDescent="0.25">
      <c r="A369" s="7"/>
      <c r="B369" s="7"/>
      <c r="C369" s="7"/>
      <c r="D369" s="62"/>
      <c r="E369" s="62"/>
    </row>
    <row r="370" spans="1:5" x14ac:dyDescent="0.25">
      <c r="A370" s="7"/>
      <c r="B370" s="7"/>
      <c r="C370" s="7"/>
      <c r="D370" s="62"/>
      <c r="E370" s="62"/>
    </row>
    <row r="371" spans="1:5" x14ac:dyDescent="0.25">
      <c r="A371" s="7"/>
      <c r="B371" s="7"/>
      <c r="C371" s="7"/>
      <c r="D371" s="62"/>
      <c r="E371" s="62"/>
    </row>
    <row r="372" spans="1:5" x14ac:dyDescent="0.25">
      <c r="A372" s="7"/>
      <c r="B372" s="7"/>
      <c r="C372" s="7"/>
      <c r="D372" s="62"/>
      <c r="E372" s="62"/>
    </row>
    <row r="373" spans="1:5" x14ac:dyDescent="0.25">
      <c r="A373" s="7"/>
      <c r="B373" s="7"/>
      <c r="C373" s="7"/>
      <c r="D373" s="62"/>
      <c r="E373" s="62"/>
    </row>
    <row r="374" spans="1:5" x14ac:dyDescent="0.25">
      <c r="A374" s="7"/>
      <c r="B374" s="7"/>
      <c r="C374" s="7"/>
      <c r="D374" s="62"/>
      <c r="E374" s="62"/>
    </row>
    <row r="375" spans="1:5" x14ac:dyDescent="0.25">
      <c r="A375" s="7"/>
      <c r="B375" s="7"/>
      <c r="C375" s="7"/>
      <c r="D375" s="62"/>
      <c r="E375" s="62"/>
    </row>
    <row r="376" spans="1:5" x14ac:dyDescent="0.25">
      <c r="A376" s="7"/>
      <c r="B376" s="7"/>
      <c r="C376" s="7"/>
      <c r="D376" s="62"/>
      <c r="E376" s="62"/>
    </row>
    <row r="377" spans="1:5" x14ac:dyDescent="0.25">
      <c r="A377" s="7"/>
      <c r="B377" s="7"/>
      <c r="C377" s="7"/>
      <c r="D377" s="62"/>
      <c r="E377" s="62"/>
    </row>
    <row r="378" spans="1:5" x14ac:dyDescent="0.25">
      <c r="A378" s="7"/>
      <c r="B378" s="7"/>
      <c r="C378" s="7"/>
      <c r="D378" s="62"/>
      <c r="E378" s="62"/>
    </row>
    <row r="379" spans="1:5" x14ac:dyDescent="0.25">
      <c r="A379" s="7"/>
      <c r="B379" s="7"/>
      <c r="C379" s="7"/>
      <c r="D379" s="62"/>
      <c r="E379" s="62"/>
    </row>
    <row r="380" spans="1:5" x14ac:dyDescent="0.25">
      <c r="A380" s="7"/>
      <c r="B380" s="7"/>
      <c r="C380" s="7"/>
      <c r="D380" s="62"/>
      <c r="E380" s="62"/>
    </row>
    <row r="381" spans="1:5" x14ac:dyDescent="0.25">
      <c r="A381" s="7"/>
      <c r="B381" s="7"/>
      <c r="C381" s="7"/>
      <c r="D381" s="62"/>
      <c r="E381" s="62"/>
    </row>
    <row r="382" spans="1:5" x14ac:dyDescent="0.25">
      <c r="A382" s="7"/>
      <c r="B382" s="7"/>
      <c r="C382" s="7"/>
      <c r="D382" s="62"/>
      <c r="E382" s="62"/>
    </row>
    <row r="383" spans="1:5" x14ac:dyDescent="0.25">
      <c r="A383" s="7"/>
      <c r="B383" s="7"/>
      <c r="C383" s="7"/>
      <c r="D383" s="62"/>
      <c r="E383" s="62"/>
    </row>
    <row r="384" spans="1:5" x14ac:dyDescent="0.25">
      <c r="A384" s="7"/>
      <c r="B384" s="7"/>
      <c r="C384" s="7"/>
      <c r="D384" s="62"/>
      <c r="E384" s="62"/>
    </row>
    <row r="385" spans="1:5" x14ac:dyDescent="0.25">
      <c r="A385" s="7"/>
      <c r="B385" s="7"/>
      <c r="C385" s="7"/>
      <c r="D385" s="62"/>
      <c r="E385" s="62"/>
    </row>
    <row r="386" spans="1:5" x14ac:dyDescent="0.25">
      <c r="A386" s="7"/>
      <c r="B386" s="7"/>
      <c r="C386" s="7"/>
      <c r="D386" s="62"/>
      <c r="E386" s="62"/>
    </row>
    <row r="387" spans="1:5" x14ac:dyDescent="0.25">
      <c r="A387" s="7"/>
      <c r="B387" s="7"/>
      <c r="C387" s="7"/>
      <c r="D387" s="62"/>
      <c r="E387" s="62"/>
    </row>
    <row r="388" spans="1:5" x14ac:dyDescent="0.25">
      <c r="A388" s="7"/>
      <c r="B388" s="7"/>
      <c r="C388" s="7"/>
      <c r="D388" s="62"/>
      <c r="E388" s="62"/>
    </row>
    <row r="389" spans="1:5" x14ac:dyDescent="0.25">
      <c r="A389" s="7"/>
      <c r="B389" s="7"/>
      <c r="C389" s="7"/>
      <c r="D389" s="62"/>
      <c r="E389" s="62"/>
    </row>
    <row r="390" spans="1:5" x14ac:dyDescent="0.25">
      <c r="A390" s="7"/>
      <c r="B390" s="7"/>
      <c r="C390" s="7"/>
      <c r="D390" s="62"/>
      <c r="E390" s="62"/>
    </row>
    <row r="391" spans="1:5" x14ac:dyDescent="0.25">
      <c r="A391" s="7"/>
      <c r="B391" s="7"/>
      <c r="C391" s="7"/>
      <c r="D391" s="62"/>
      <c r="E391" s="62"/>
    </row>
    <row r="392" spans="1:5" x14ac:dyDescent="0.25">
      <c r="A392" s="7"/>
      <c r="B392" s="7"/>
      <c r="C392" s="7"/>
      <c r="D392" s="62"/>
      <c r="E392" s="62"/>
    </row>
    <row r="393" spans="1:5" x14ac:dyDescent="0.25">
      <c r="A393" s="7"/>
      <c r="B393" s="7"/>
      <c r="C393" s="7"/>
      <c r="D393" s="62"/>
      <c r="E393" s="62"/>
    </row>
    <row r="394" spans="1:5" x14ac:dyDescent="0.25">
      <c r="A394" s="7"/>
      <c r="B394" s="7"/>
      <c r="C394" s="7"/>
      <c r="D394" s="62"/>
      <c r="E394" s="62"/>
    </row>
    <row r="395" spans="1:5" x14ac:dyDescent="0.25">
      <c r="A395" s="7"/>
      <c r="B395" s="7"/>
      <c r="C395" s="7"/>
      <c r="D395" s="62"/>
      <c r="E395" s="62"/>
    </row>
    <row r="396" spans="1:5" x14ac:dyDescent="0.25">
      <c r="A396" s="7"/>
      <c r="B396" s="7"/>
      <c r="C396" s="7"/>
      <c r="D396" s="62"/>
      <c r="E396" s="62"/>
    </row>
    <row r="397" spans="1:5" x14ac:dyDescent="0.25">
      <c r="A397" s="7"/>
      <c r="B397" s="7"/>
      <c r="C397" s="7"/>
      <c r="D397" s="62"/>
      <c r="E397" s="62"/>
    </row>
    <row r="398" spans="1:5" x14ac:dyDescent="0.25">
      <c r="A398" s="7"/>
      <c r="B398" s="7"/>
      <c r="C398" s="7"/>
      <c r="D398" s="62"/>
      <c r="E398" s="62"/>
    </row>
    <row r="399" spans="1:5" x14ac:dyDescent="0.25">
      <c r="A399" s="7"/>
      <c r="B399" s="7"/>
      <c r="C399" s="7"/>
      <c r="D399" s="62"/>
      <c r="E399" s="62"/>
    </row>
    <row r="400" spans="1:5" x14ac:dyDescent="0.25">
      <c r="A400" s="7"/>
      <c r="B400" s="7"/>
      <c r="C400" s="7"/>
      <c r="D400" s="62"/>
      <c r="E400" s="62"/>
    </row>
    <row r="401" spans="1:5" x14ac:dyDescent="0.25">
      <c r="A401" s="7"/>
      <c r="B401" s="7"/>
      <c r="C401" s="7"/>
      <c r="D401" s="62"/>
      <c r="E401" s="62"/>
    </row>
    <row r="402" spans="1:5" x14ac:dyDescent="0.25">
      <c r="A402" s="7"/>
      <c r="B402" s="7"/>
      <c r="C402" s="7"/>
      <c r="D402" s="62"/>
      <c r="E402" s="62"/>
    </row>
    <row r="403" spans="1:5" x14ac:dyDescent="0.25">
      <c r="A403" s="7"/>
      <c r="B403" s="7"/>
      <c r="C403" s="7"/>
      <c r="D403" s="62"/>
      <c r="E403" s="62"/>
    </row>
    <row r="404" spans="1:5" x14ac:dyDescent="0.25">
      <c r="A404" s="7"/>
      <c r="B404" s="7"/>
      <c r="C404" s="7"/>
      <c r="D404" s="62"/>
      <c r="E404" s="62"/>
    </row>
    <row r="405" spans="1:5" x14ac:dyDescent="0.25">
      <c r="A405" s="7"/>
      <c r="B405" s="7"/>
      <c r="C405" s="7"/>
      <c r="D405" s="62"/>
      <c r="E405" s="62"/>
    </row>
    <row r="406" spans="1:5" x14ac:dyDescent="0.25">
      <c r="A406" s="7"/>
      <c r="B406" s="7"/>
      <c r="C406" s="7"/>
      <c r="D406" s="62"/>
      <c r="E406" s="62"/>
    </row>
    <row r="407" spans="1:5" x14ac:dyDescent="0.25">
      <c r="A407" s="7"/>
      <c r="B407" s="7"/>
      <c r="C407" s="7"/>
      <c r="D407" s="62"/>
      <c r="E407" s="62"/>
    </row>
    <row r="408" spans="1:5" x14ac:dyDescent="0.25">
      <c r="A408" s="7"/>
      <c r="B408" s="7"/>
      <c r="C408" s="7"/>
      <c r="D408" s="62"/>
      <c r="E408" s="62"/>
    </row>
    <row r="409" spans="1:5" x14ac:dyDescent="0.25">
      <c r="A409" s="7"/>
      <c r="B409" s="7"/>
      <c r="C409" s="7"/>
      <c r="D409" s="62"/>
      <c r="E409" s="62"/>
    </row>
    <row r="410" spans="1:5" x14ac:dyDescent="0.25">
      <c r="A410" s="7"/>
      <c r="B410" s="7"/>
      <c r="C410" s="7"/>
      <c r="D410" s="62"/>
      <c r="E410" s="62"/>
    </row>
    <row r="411" spans="1:5" x14ac:dyDescent="0.25">
      <c r="A411" s="7"/>
      <c r="B411" s="7"/>
      <c r="C411" s="7"/>
      <c r="D411" s="62"/>
      <c r="E411" s="62"/>
    </row>
    <row r="412" spans="1:5" x14ac:dyDescent="0.25">
      <c r="A412" s="7"/>
      <c r="B412" s="7"/>
      <c r="C412" s="7"/>
      <c r="D412" s="62"/>
      <c r="E412" s="62"/>
    </row>
    <row r="413" spans="1:5" x14ac:dyDescent="0.25">
      <c r="A413" s="7"/>
      <c r="B413" s="7"/>
      <c r="C413" s="7"/>
      <c r="D413" s="62"/>
      <c r="E413" s="62"/>
    </row>
    <row r="414" spans="1:5" x14ac:dyDescent="0.25">
      <c r="A414" s="7"/>
      <c r="B414" s="7"/>
      <c r="C414" s="7"/>
      <c r="D414" s="62"/>
      <c r="E414" s="62"/>
    </row>
    <row r="415" spans="1:5" x14ac:dyDescent="0.25">
      <c r="A415" s="7"/>
      <c r="B415" s="7"/>
      <c r="C415" s="7"/>
      <c r="D415" s="62"/>
      <c r="E415" s="62"/>
    </row>
    <row r="416" spans="1:5" x14ac:dyDescent="0.25">
      <c r="A416" s="7"/>
      <c r="B416" s="7"/>
      <c r="C416" s="7"/>
      <c r="D416" s="62"/>
      <c r="E416" s="62"/>
    </row>
    <row r="417" spans="1:5" x14ac:dyDescent="0.25">
      <c r="A417" s="7"/>
      <c r="B417" s="7"/>
      <c r="C417" s="7"/>
      <c r="D417" s="62"/>
      <c r="E417" s="62"/>
    </row>
    <row r="418" spans="1:5" x14ac:dyDescent="0.25">
      <c r="A418" s="7"/>
      <c r="B418" s="7"/>
      <c r="C418" s="7"/>
      <c r="D418" s="62"/>
      <c r="E418" s="62"/>
    </row>
    <row r="419" spans="1:5" x14ac:dyDescent="0.25">
      <c r="A419" s="7"/>
      <c r="B419" s="7"/>
      <c r="C419" s="7"/>
      <c r="D419" s="62"/>
      <c r="E419" s="62"/>
    </row>
    <row r="420" spans="1:5" x14ac:dyDescent="0.25">
      <c r="A420" s="7"/>
      <c r="B420" s="7"/>
      <c r="C420" s="7"/>
      <c r="D420" s="62"/>
      <c r="E420" s="62"/>
    </row>
    <row r="421" spans="1:5" x14ac:dyDescent="0.25">
      <c r="A421" s="7"/>
      <c r="B421" s="7"/>
      <c r="C421" s="7"/>
      <c r="D421" s="62"/>
      <c r="E421" s="62"/>
    </row>
    <row r="422" spans="1:5" x14ac:dyDescent="0.25">
      <c r="A422" s="7"/>
      <c r="B422" s="7"/>
      <c r="C422" s="7"/>
      <c r="D422" s="62"/>
      <c r="E422" s="62"/>
    </row>
    <row r="423" spans="1:5" x14ac:dyDescent="0.25">
      <c r="A423" s="7"/>
      <c r="B423" s="7"/>
      <c r="C423" s="7"/>
      <c r="D423" s="62"/>
      <c r="E423" s="62"/>
    </row>
    <row r="424" spans="1:5" x14ac:dyDescent="0.25">
      <c r="A424" s="7"/>
      <c r="B424" s="7"/>
      <c r="C424" s="7"/>
      <c r="D424" s="62"/>
      <c r="E424" s="62"/>
    </row>
    <row r="425" spans="1:5" x14ac:dyDescent="0.25">
      <c r="A425" s="7"/>
      <c r="B425" s="7"/>
      <c r="C425" s="7"/>
      <c r="D425" s="62"/>
      <c r="E425" s="62"/>
    </row>
    <row r="426" spans="1:5" x14ac:dyDescent="0.25">
      <c r="A426" s="7"/>
      <c r="B426" s="7"/>
      <c r="C426" s="7"/>
      <c r="D426" s="62"/>
      <c r="E426" s="62"/>
    </row>
    <row r="427" spans="1:5" x14ac:dyDescent="0.25">
      <c r="A427" s="7"/>
      <c r="B427" s="7"/>
      <c r="C427" s="7"/>
      <c r="D427" s="62"/>
      <c r="E427" s="62"/>
    </row>
    <row r="428" spans="1:5" x14ac:dyDescent="0.25">
      <c r="A428" s="7"/>
      <c r="B428" s="7"/>
      <c r="C428" s="7"/>
      <c r="D428" s="62"/>
      <c r="E428" s="62"/>
    </row>
    <row r="429" spans="1:5" x14ac:dyDescent="0.25">
      <c r="A429" s="7"/>
      <c r="B429" s="7"/>
      <c r="C429" s="7"/>
      <c r="D429" s="62"/>
      <c r="E429" s="62"/>
    </row>
    <row r="430" spans="1:5" x14ac:dyDescent="0.25">
      <c r="A430" s="7"/>
      <c r="B430" s="7"/>
      <c r="C430" s="7"/>
      <c r="D430" s="62"/>
      <c r="E430" s="62"/>
    </row>
    <row r="431" spans="1:5" x14ac:dyDescent="0.25">
      <c r="A431" s="7"/>
      <c r="B431" s="7"/>
      <c r="C431" s="7"/>
      <c r="D431" s="62"/>
      <c r="E431" s="62"/>
    </row>
    <row r="432" spans="1:5" x14ac:dyDescent="0.25">
      <c r="A432" s="7"/>
      <c r="B432" s="7"/>
      <c r="C432" s="7"/>
      <c r="D432" s="62"/>
      <c r="E432" s="62"/>
    </row>
    <row r="433" spans="1:5" x14ac:dyDescent="0.25">
      <c r="A433" s="7"/>
      <c r="B433" s="7"/>
      <c r="C433" s="7"/>
      <c r="D433" s="62"/>
      <c r="E433" s="62"/>
    </row>
    <row r="434" spans="1:5" x14ac:dyDescent="0.25">
      <c r="A434" s="7"/>
      <c r="B434" s="7"/>
      <c r="C434" s="7"/>
      <c r="D434" s="62"/>
      <c r="E434" s="62"/>
    </row>
    <row r="435" spans="1:5" x14ac:dyDescent="0.25">
      <c r="A435" s="7"/>
      <c r="B435" s="7"/>
      <c r="C435" s="7"/>
      <c r="D435" s="62"/>
      <c r="E435" s="62"/>
    </row>
    <row r="436" spans="1:5" x14ac:dyDescent="0.25">
      <c r="A436" s="7"/>
      <c r="B436" s="7"/>
      <c r="C436" s="7"/>
      <c r="D436" s="62"/>
      <c r="E436" s="6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789"/>
  <sheetViews>
    <sheetView zoomScale="70" zoomScaleNormal="70" workbookViewId="0">
      <selection activeCell="J24" sqref="J24"/>
    </sheetView>
  </sheetViews>
  <sheetFormatPr defaultRowHeight="16.5" x14ac:dyDescent="0.25"/>
  <cols>
    <col min="1" max="1" width="14.5" bestFit="1" customWidth="1"/>
    <col min="2" max="2" width="31.875" bestFit="1" customWidth="1"/>
    <col min="4" max="4" width="21.75" bestFit="1" customWidth="1"/>
    <col min="7" max="7" width="24.375" bestFit="1" customWidth="1"/>
    <col min="8" max="8" width="12.75" style="4" bestFit="1" customWidth="1"/>
    <col min="9" max="9" width="24.375" style="4" bestFit="1" customWidth="1"/>
  </cols>
  <sheetData>
    <row r="1" spans="1:9" x14ac:dyDescent="0.25">
      <c r="C1" t="s">
        <v>6166</v>
      </c>
      <c r="E1" t="s">
        <v>960</v>
      </c>
      <c r="F1" t="s">
        <v>959</v>
      </c>
      <c r="G1" t="s">
        <v>10</v>
      </c>
      <c r="H1" s="4" t="str">
        <f>CONCATENATE(C1,".",F1)</f>
        <v>refer.Number</v>
      </c>
      <c r="I1" s="4" t="str">
        <f>G1</f>
        <v>Net Name</v>
      </c>
    </row>
    <row r="2" spans="1:9" x14ac:dyDescent="0.25">
      <c r="A2" t="s">
        <v>2698</v>
      </c>
      <c r="B2" t="s">
        <v>5768</v>
      </c>
      <c r="C2" t="s">
        <v>4108</v>
      </c>
      <c r="D2">
        <v>1</v>
      </c>
      <c r="E2">
        <v>1</v>
      </c>
      <c r="F2">
        <v>1</v>
      </c>
      <c r="G2" t="s">
        <v>121</v>
      </c>
      <c r="H2" s="4" t="str">
        <f t="shared" ref="H2:H65" si="0">CONCATENATE(C2,".",F2)</f>
        <v>C197.1</v>
      </c>
      <c r="I2" s="4" t="str">
        <f t="shared" ref="I2:I65" si="1">G2</f>
        <v>S0_U3_P1_RC</v>
      </c>
    </row>
    <row r="3" spans="1:9" x14ac:dyDescent="0.25">
      <c r="A3" t="s">
        <v>2698</v>
      </c>
      <c r="B3" t="s">
        <v>5768</v>
      </c>
      <c r="C3" t="s">
        <v>4108</v>
      </c>
      <c r="D3">
        <v>2</v>
      </c>
      <c r="E3">
        <v>2</v>
      </c>
      <c r="F3">
        <v>2</v>
      </c>
      <c r="G3" t="s">
        <v>961</v>
      </c>
      <c r="H3" s="4" t="str">
        <f t="shared" si="0"/>
        <v>C197.2</v>
      </c>
      <c r="I3" s="4" t="str">
        <f t="shared" si="1"/>
        <v>DGND</v>
      </c>
    </row>
    <row r="4" spans="1:9" x14ac:dyDescent="0.25">
      <c r="A4" t="s">
        <v>2698</v>
      </c>
      <c r="B4" t="s">
        <v>5768</v>
      </c>
      <c r="C4" t="s">
        <v>4109</v>
      </c>
      <c r="D4">
        <v>1</v>
      </c>
      <c r="E4">
        <v>1</v>
      </c>
      <c r="F4">
        <v>1</v>
      </c>
      <c r="G4" t="s">
        <v>122</v>
      </c>
      <c r="H4" s="4" t="str">
        <f t="shared" si="0"/>
        <v>C198.1</v>
      </c>
      <c r="I4" s="4" t="str">
        <f t="shared" si="1"/>
        <v>S0_U2_P1_MDI+</v>
      </c>
    </row>
    <row r="5" spans="1:9" x14ac:dyDescent="0.25">
      <c r="A5" t="s">
        <v>2698</v>
      </c>
      <c r="B5" t="s">
        <v>5768</v>
      </c>
      <c r="C5" t="s">
        <v>4109</v>
      </c>
      <c r="D5">
        <v>2</v>
      </c>
      <c r="E5">
        <v>2</v>
      </c>
      <c r="F5">
        <v>2</v>
      </c>
      <c r="G5" t="s">
        <v>123</v>
      </c>
      <c r="H5" s="4" t="str">
        <f t="shared" si="0"/>
        <v>C198.2</v>
      </c>
      <c r="I5" s="4" t="str">
        <f t="shared" si="1"/>
        <v>S0_U3_P1_MDI+</v>
      </c>
    </row>
    <row r="6" spans="1:9" x14ac:dyDescent="0.25">
      <c r="A6" t="s">
        <v>2698</v>
      </c>
      <c r="B6" t="s">
        <v>5768</v>
      </c>
      <c r="C6" t="s">
        <v>4110</v>
      </c>
      <c r="D6">
        <v>1</v>
      </c>
      <c r="E6">
        <v>1</v>
      </c>
      <c r="F6">
        <v>1</v>
      </c>
      <c r="G6" t="s">
        <v>124</v>
      </c>
      <c r="H6" s="4" t="str">
        <f t="shared" si="0"/>
        <v>C199.1</v>
      </c>
      <c r="I6" s="4" t="str">
        <f t="shared" si="1"/>
        <v>S0_U2_P1_MDI-</v>
      </c>
    </row>
    <row r="7" spans="1:9" x14ac:dyDescent="0.25">
      <c r="A7" t="s">
        <v>2698</v>
      </c>
      <c r="B7" t="s">
        <v>5768</v>
      </c>
      <c r="C7" t="s">
        <v>4110</v>
      </c>
      <c r="D7">
        <v>2</v>
      </c>
      <c r="E7">
        <v>2</v>
      </c>
      <c r="F7">
        <v>2</v>
      </c>
      <c r="G7" t="s">
        <v>125</v>
      </c>
      <c r="H7" s="4" t="str">
        <f t="shared" si="0"/>
        <v>C199.2</v>
      </c>
      <c r="I7" s="4" t="str">
        <f t="shared" si="1"/>
        <v>S0_U3_P1_MDI-</v>
      </c>
    </row>
    <row r="8" spans="1:9" x14ac:dyDescent="0.25">
      <c r="A8" t="s">
        <v>2698</v>
      </c>
      <c r="B8" t="s">
        <v>5768</v>
      </c>
      <c r="C8" t="s">
        <v>4111</v>
      </c>
      <c r="D8">
        <v>1</v>
      </c>
      <c r="E8">
        <v>1</v>
      </c>
      <c r="F8">
        <v>1</v>
      </c>
      <c r="G8" t="s">
        <v>2365</v>
      </c>
      <c r="H8" s="4" t="str">
        <f t="shared" si="0"/>
        <v>C200.1</v>
      </c>
      <c r="I8" s="4" t="str">
        <f t="shared" si="1"/>
        <v>S0_U3_P2_RC</v>
      </c>
    </row>
    <row r="9" spans="1:9" x14ac:dyDescent="0.25">
      <c r="A9" t="s">
        <v>2698</v>
      </c>
      <c r="B9" t="s">
        <v>5768</v>
      </c>
      <c r="C9" t="s">
        <v>4111</v>
      </c>
      <c r="D9">
        <v>2</v>
      </c>
      <c r="E9">
        <v>2</v>
      </c>
      <c r="F9">
        <v>2</v>
      </c>
      <c r="G9" t="s">
        <v>961</v>
      </c>
      <c r="H9" s="4" t="str">
        <f t="shared" si="0"/>
        <v>C200.2</v>
      </c>
      <c r="I9" s="4" t="str">
        <f t="shared" si="1"/>
        <v>DGND</v>
      </c>
    </row>
    <row r="10" spans="1:9" x14ac:dyDescent="0.25">
      <c r="A10" t="s">
        <v>2698</v>
      </c>
      <c r="B10" t="s">
        <v>5768</v>
      </c>
      <c r="C10" t="s">
        <v>4112</v>
      </c>
      <c r="D10">
        <v>1</v>
      </c>
      <c r="E10">
        <v>1</v>
      </c>
      <c r="F10">
        <v>1</v>
      </c>
      <c r="G10" t="s">
        <v>2366</v>
      </c>
      <c r="H10" s="4" t="str">
        <f t="shared" si="0"/>
        <v>C201.1</v>
      </c>
      <c r="I10" s="4" t="str">
        <f t="shared" si="1"/>
        <v>S0_U2_P2_MDI+</v>
      </c>
    </row>
    <row r="11" spans="1:9" x14ac:dyDescent="0.25">
      <c r="A11" t="s">
        <v>2698</v>
      </c>
      <c r="B11" t="s">
        <v>5768</v>
      </c>
      <c r="C11" t="s">
        <v>4112</v>
      </c>
      <c r="D11">
        <v>2</v>
      </c>
      <c r="E11">
        <v>2</v>
      </c>
      <c r="F11">
        <v>2</v>
      </c>
      <c r="G11" t="s">
        <v>983</v>
      </c>
      <c r="H11" s="4" t="str">
        <f t="shared" si="0"/>
        <v>C201.2</v>
      </c>
      <c r="I11" s="4" t="str">
        <f t="shared" si="1"/>
        <v>S0_U3_P2_MDI+</v>
      </c>
    </row>
    <row r="12" spans="1:9" x14ac:dyDescent="0.25">
      <c r="A12" t="s">
        <v>2698</v>
      </c>
      <c r="B12" t="s">
        <v>5768</v>
      </c>
      <c r="C12" t="s">
        <v>4113</v>
      </c>
      <c r="D12">
        <v>1</v>
      </c>
      <c r="E12">
        <v>1</v>
      </c>
      <c r="F12">
        <v>1</v>
      </c>
      <c r="G12" t="s">
        <v>2367</v>
      </c>
      <c r="H12" s="4" t="str">
        <f t="shared" si="0"/>
        <v>C202.1</v>
      </c>
      <c r="I12" s="4" t="str">
        <f t="shared" si="1"/>
        <v>S0_U2_P2_MDI-</v>
      </c>
    </row>
    <row r="13" spans="1:9" x14ac:dyDescent="0.25">
      <c r="A13" t="s">
        <v>2698</v>
      </c>
      <c r="B13" t="s">
        <v>5768</v>
      </c>
      <c r="C13" t="s">
        <v>4113</v>
      </c>
      <c r="D13">
        <v>2</v>
      </c>
      <c r="E13">
        <v>2</v>
      </c>
      <c r="F13">
        <v>2</v>
      </c>
      <c r="G13" t="s">
        <v>985</v>
      </c>
      <c r="H13" s="4" t="str">
        <f t="shared" si="0"/>
        <v>C202.2</v>
      </c>
      <c r="I13" s="4" t="str">
        <f t="shared" si="1"/>
        <v>S0_U3_P2_MDI-</v>
      </c>
    </row>
    <row r="14" spans="1:9" x14ac:dyDescent="0.25">
      <c r="A14" t="s">
        <v>2698</v>
      </c>
      <c r="B14" t="s">
        <v>5768</v>
      </c>
      <c r="C14" t="s">
        <v>4114</v>
      </c>
      <c r="D14">
        <v>1</v>
      </c>
      <c r="E14">
        <v>1</v>
      </c>
      <c r="F14">
        <v>1</v>
      </c>
      <c r="G14" t="s">
        <v>2368</v>
      </c>
      <c r="H14" s="4" t="str">
        <f t="shared" si="0"/>
        <v>C203.1</v>
      </c>
      <c r="I14" s="4" t="str">
        <f t="shared" si="1"/>
        <v>S0_U3_P3_RC</v>
      </c>
    </row>
    <row r="15" spans="1:9" x14ac:dyDescent="0.25">
      <c r="A15" t="s">
        <v>2698</v>
      </c>
      <c r="B15" t="s">
        <v>5768</v>
      </c>
      <c r="C15" t="s">
        <v>4114</v>
      </c>
      <c r="D15">
        <v>2</v>
      </c>
      <c r="E15">
        <v>2</v>
      </c>
      <c r="F15">
        <v>2</v>
      </c>
      <c r="G15" t="s">
        <v>961</v>
      </c>
      <c r="H15" s="4" t="str">
        <f t="shared" si="0"/>
        <v>C203.2</v>
      </c>
      <c r="I15" s="4" t="str">
        <f t="shared" si="1"/>
        <v>DGND</v>
      </c>
    </row>
    <row r="16" spans="1:9" x14ac:dyDescent="0.25">
      <c r="A16" t="s">
        <v>2698</v>
      </c>
      <c r="B16" t="s">
        <v>5768</v>
      </c>
      <c r="C16" t="s">
        <v>4115</v>
      </c>
      <c r="D16">
        <v>1</v>
      </c>
      <c r="E16">
        <v>1</v>
      </c>
      <c r="F16">
        <v>1</v>
      </c>
      <c r="G16" t="s">
        <v>2369</v>
      </c>
      <c r="H16" s="4" t="str">
        <f t="shared" si="0"/>
        <v>C204.1</v>
      </c>
      <c r="I16" s="4" t="str">
        <f t="shared" si="1"/>
        <v>S0_U2_P3_MDI+</v>
      </c>
    </row>
    <row r="17" spans="1:9" x14ac:dyDescent="0.25">
      <c r="A17" t="s">
        <v>2698</v>
      </c>
      <c r="B17" t="s">
        <v>5768</v>
      </c>
      <c r="C17" t="s">
        <v>4115</v>
      </c>
      <c r="D17">
        <v>2</v>
      </c>
      <c r="E17">
        <v>2</v>
      </c>
      <c r="F17">
        <v>2</v>
      </c>
      <c r="G17" t="s">
        <v>979</v>
      </c>
      <c r="H17" s="4" t="str">
        <f t="shared" si="0"/>
        <v>C204.2</v>
      </c>
      <c r="I17" s="4" t="str">
        <f t="shared" si="1"/>
        <v>S0_U3_P3_MDI+</v>
      </c>
    </row>
    <row r="18" spans="1:9" x14ac:dyDescent="0.25">
      <c r="A18" t="s">
        <v>2698</v>
      </c>
      <c r="B18" t="s">
        <v>5768</v>
      </c>
      <c r="C18" t="s">
        <v>4116</v>
      </c>
      <c r="D18">
        <v>1</v>
      </c>
      <c r="E18">
        <v>1</v>
      </c>
      <c r="F18">
        <v>1</v>
      </c>
      <c r="G18" t="s">
        <v>2370</v>
      </c>
      <c r="H18" s="4" t="str">
        <f t="shared" si="0"/>
        <v>C205.1</v>
      </c>
      <c r="I18" s="4" t="str">
        <f t="shared" si="1"/>
        <v>S0_U2_P3_MDI-</v>
      </c>
    </row>
    <row r="19" spans="1:9" x14ac:dyDescent="0.25">
      <c r="A19" t="s">
        <v>2698</v>
      </c>
      <c r="B19" t="s">
        <v>5768</v>
      </c>
      <c r="C19" t="s">
        <v>4116</v>
      </c>
      <c r="D19">
        <v>2</v>
      </c>
      <c r="E19">
        <v>2</v>
      </c>
      <c r="F19">
        <v>2</v>
      </c>
      <c r="G19" t="s">
        <v>981</v>
      </c>
      <c r="H19" s="4" t="str">
        <f t="shared" si="0"/>
        <v>C205.2</v>
      </c>
      <c r="I19" s="4" t="str">
        <f t="shared" si="1"/>
        <v>S0_U3_P3_MDI-</v>
      </c>
    </row>
    <row r="20" spans="1:9" x14ac:dyDescent="0.25">
      <c r="A20" t="s">
        <v>2698</v>
      </c>
      <c r="B20" t="s">
        <v>5768</v>
      </c>
      <c r="C20" t="s">
        <v>4117</v>
      </c>
      <c r="D20">
        <v>1</v>
      </c>
      <c r="E20">
        <v>1</v>
      </c>
      <c r="F20">
        <v>1</v>
      </c>
      <c r="G20" t="s">
        <v>2371</v>
      </c>
      <c r="H20" s="4" t="str">
        <f t="shared" si="0"/>
        <v>C206.1</v>
      </c>
      <c r="I20" s="4" t="str">
        <f t="shared" si="1"/>
        <v>S0_U3_P4_RC</v>
      </c>
    </row>
    <row r="21" spans="1:9" x14ac:dyDescent="0.25">
      <c r="A21" t="s">
        <v>2698</v>
      </c>
      <c r="B21" t="s">
        <v>5768</v>
      </c>
      <c r="C21" t="s">
        <v>4117</v>
      </c>
      <c r="D21">
        <v>2</v>
      </c>
      <c r="E21">
        <v>2</v>
      </c>
      <c r="F21">
        <v>2</v>
      </c>
      <c r="G21" t="s">
        <v>961</v>
      </c>
      <c r="H21" s="4" t="str">
        <f t="shared" si="0"/>
        <v>C206.2</v>
      </c>
      <c r="I21" s="4" t="str">
        <f t="shared" si="1"/>
        <v>DGND</v>
      </c>
    </row>
    <row r="22" spans="1:9" x14ac:dyDescent="0.25">
      <c r="A22" t="s">
        <v>2698</v>
      </c>
      <c r="B22" t="s">
        <v>5768</v>
      </c>
      <c r="C22" t="s">
        <v>4118</v>
      </c>
      <c r="D22">
        <v>1</v>
      </c>
      <c r="E22">
        <v>1</v>
      </c>
      <c r="F22">
        <v>1</v>
      </c>
      <c r="G22" t="s">
        <v>2372</v>
      </c>
      <c r="H22" s="4" t="str">
        <f t="shared" si="0"/>
        <v>C207.1</v>
      </c>
      <c r="I22" s="4" t="str">
        <f t="shared" si="1"/>
        <v>S0_U2_P4_MDI+</v>
      </c>
    </row>
    <row r="23" spans="1:9" x14ac:dyDescent="0.25">
      <c r="A23" t="s">
        <v>2698</v>
      </c>
      <c r="B23" t="s">
        <v>5768</v>
      </c>
      <c r="C23" t="s">
        <v>4118</v>
      </c>
      <c r="D23">
        <v>2</v>
      </c>
      <c r="E23">
        <v>2</v>
      </c>
      <c r="F23">
        <v>2</v>
      </c>
      <c r="G23" t="s">
        <v>975</v>
      </c>
      <c r="H23" s="4" t="str">
        <f t="shared" si="0"/>
        <v>C207.2</v>
      </c>
      <c r="I23" s="4" t="str">
        <f t="shared" si="1"/>
        <v>S0_U3_P4_MDI+</v>
      </c>
    </row>
    <row r="24" spans="1:9" x14ac:dyDescent="0.25">
      <c r="A24" t="s">
        <v>2698</v>
      </c>
      <c r="B24" t="s">
        <v>5768</v>
      </c>
      <c r="C24" t="s">
        <v>4119</v>
      </c>
      <c r="D24">
        <v>1</v>
      </c>
      <c r="E24">
        <v>1</v>
      </c>
      <c r="F24">
        <v>1</v>
      </c>
      <c r="G24" t="s">
        <v>2373</v>
      </c>
      <c r="H24" s="4" t="str">
        <f t="shared" si="0"/>
        <v>C208.1</v>
      </c>
      <c r="I24" s="4" t="str">
        <f t="shared" si="1"/>
        <v>S0_U2_P4_MDI-</v>
      </c>
    </row>
    <row r="25" spans="1:9" x14ac:dyDescent="0.25">
      <c r="A25" t="s">
        <v>2698</v>
      </c>
      <c r="B25" t="s">
        <v>5768</v>
      </c>
      <c r="C25" t="s">
        <v>4119</v>
      </c>
      <c r="D25">
        <v>2</v>
      </c>
      <c r="E25">
        <v>2</v>
      </c>
      <c r="F25">
        <v>2</v>
      </c>
      <c r="G25" t="s">
        <v>977</v>
      </c>
      <c r="H25" s="4" t="str">
        <f t="shared" si="0"/>
        <v>C208.2</v>
      </c>
      <c r="I25" s="4" t="str">
        <f t="shared" si="1"/>
        <v>S0_U3_P4_MDI-</v>
      </c>
    </row>
    <row r="26" spans="1:9" x14ac:dyDescent="0.25">
      <c r="A26" t="s">
        <v>2698</v>
      </c>
      <c r="B26" t="s">
        <v>5768</v>
      </c>
      <c r="C26" t="s">
        <v>4120</v>
      </c>
      <c r="D26">
        <v>2</v>
      </c>
      <c r="E26">
        <v>2</v>
      </c>
      <c r="F26">
        <v>2</v>
      </c>
      <c r="G26" t="s">
        <v>794</v>
      </c>
      <c r="H26" s="4" t="str">
        <f t="shared" si="0"/>
        <v>K64.2</v>
      </c>
      <c r="I26" s="4" t="str">
        <f t="shared" si="1"/>
        <v>S0_HSD006+</v>
      </c>
    </row>
    <row r="27" spans="1:9" x14ac:dyDescent="0.25">
      <c r="A27" t="s">
        <v>2698</v>
      </c>
      <c r="B27" t="s">
        <v>5768</v>
      </c>
      <c r="C27" t="s">
        <v>4120</v>
      </c>
      <c r="D27">
        <v>3</v>
      </c>
      <c r="E27">
        <v>3</v>
      </c>
      <c r="F27">
        <v>3</v>
      </c>
      <c r="G27" t="s">
        <v>127</v>
      </c>
      <c r="H27" s="4" t="str">
        <f t="shared" si="0"/>
        <v>K64.3</v>
      </c>
      <c r="I27" s="4" t="str">
        <f t="shared" si="1"/>
        <v>S0_P1_MDI+</v>
      </c>
    </row>
    <row r="28" spans="1:9" x14ac:dyDescent="0.25">
      <c r="A28" t="s">
        <v>2698</v>
      </c>
      <c r="B28" t="s">
        <v>5768</v>
      </c>
      <c r="C28" t="s">
        <v>4120</v>
      </c>
      <c r="D28">
        <v>4</v>
      </c>
      <c r="E28">
        <v>4</v>
      </c>
      <c r="F28">
        <v>4</v>
      </c>
      <c r="G28" t="s">
        <v>126</v>
      </c>
      <c r="H28" s="4" t="str">
        <f t="shared" si="0"/>
        <v>K64.4</v>
      </c>
      <c r="I28" s="4" t="str">
        <f t="shared" si="1"/>
        <v>S0_U1_P1_MDI+</v>
      </c>
    </row>
    <row r="29" spans="1:9" x14ac:dyDescent="0.25">
      <c r="A29" t="s">
        <v>2698</v>
      </c>
      <c r="B29" t="s">
        <v>5768</v>
      </c>
      <c r="C29" t="s">
        <v>4120</v>
      </c>
      <c r="D29">
        <v>5</v>
      </c>
      <c r="E29">
        <v>5</v>
      </c>
      <c r="F29">
        <v>5</v>
      </c>
      <c r="G29" t="s">
        <v>129</v>
      </c>
      <c r="H29" s="4" t="str">
        <f t="shared" si="0"/>
        <v>K64.5</v>
      </c>
      <c r="I29" s="4" t="str">
        <f t="shared" si="1"/>
        <v>S0_U1_P1_MDI-</v>
      </c>
    </row>
    <row r="30" spans="1:9" x14ac:dyDescent="0.25">
      <c r="A30" t="s">
        <v>2698</v>
      </c>
      <c r="B30" t="s">
        <v>5768</v>
      </c>
      <c r="C30" t="s">
        <v>4120</v>
      </c>
      <c r="D30">
        <v>6</v>
      </c>
      <c r="E30">
        <v>6</v>
      </c>
      <c r="F30">
        <v>6</v>
      </c>
      <c r="G30" t="s">
        <v>128</v>
      </c>
      <c r="H30" s="4" t="str">
        <f t="shared" si="0"/>
        <v>K64.6</v>
      </c>
      <c r="I30" s="4" t="str">
        <f t="shared" si="1"/>
        <v>S0_P1_MDI-</v>
      </c>
    </row>
    <row r="31" spans="1:9" x14ac:dyDescent="0.25">
      <c r="A31" t="s">
        <v>2698</v>
      </c>
      <c r="B31" t="s">
        <v>5768</v>
      </c>
      <c r="C31" t="s">
        <v>4120</v>
      </c>
      <c r="D31">
        <v>7</v>
      </c>
      <c r="E31">
        <v>7</v>
      </c>
      <c r="F31">
        <v>7</v>
      </c>
      <c r="G31" t="s">
        <v>795</v>
      </c>
      <c r="H31" s="4" t="str">
        <f t="shared" si="0"/>
        <v>K64.7</v>
      </c>
      <c r="I31" s="4" t="str">
        <f t="shared" si="1"/>
        <v>S0_HSD006-</v>
      </c>
    </row>
    <row r="32" spans="1:9" x14ac:dyDescent="0.25">
      <c r="A32" t="s">
        <v>2698</v>
      </c>
      <c r="B32" t="s">
        <v>5768</v>
      </c>
      <c r="C32" t="s">
        <v>4120</v>
      </c>
      <c r="D32" t="s">
        <v>1041</v>
      </c>
      <c r="E32" t="s">
        <v>1041</v>
      </c>
      <c r="F32">
        <v>1</v>
      </c>
      <c r="G32" t="s">
        <v>1040</v>
      </c>
      <c r="H32" s="4" t="str">
        <f t="shared" si="0"/>
        <v>K64.1</v>
      </c>
      <c r="I32" s="4" t="str">
        <f t="shared" si="1"/>
        <v>VP12</v>
      </c>
    </row>
    <row r="33" spans="1:9" x14ac:dyDescent="0.25">
      <c r="A33" t="s">
        <v>2698</v>
      </c>
      <c r="B33" t="s">
        <v>5768</v>
      </c>
      <c r="C33" t="s">
        <v>4120</v>
      </c>
      <c r="D33" t="s">
        <v>1042</v>
      </c>
      <c r="E33" t="s">
        <v>1042</v>
      </c>
      <c r="F33">
        <v>8</v>
      </c>
      <c r="G33" t="s">
        <v>796</v>
      </c>
      <c r="H33" s="4" t="str">
        <f t="shared" si="0"/>
        <v>K64.8</v>
      </c>
      <c r="I33" s="4" t="str">
        <f t="shared" si="1"/>
        <v>SC_UDB064</v>
      </c>
    </row>
    <row r="34" spans="1:9" x14ac:dyDescent="0.25">
      <c r="A34" t="s">
        <v>2698</v>
      </c>
      <c r="B34" t="s">
        <v>5768</v>
      </c>
      <c r="C34" t="s">
        <v>4121</v>
      </c>
      <c r="D34">
        <v>2</v>
      </c>
      <c r="E34">
        <v>2</v>
      </c>
      <c r="F34">
        <v>2</v>
      </c>
      <c r="G34" t="s">
        <v>2374</v>
      </c>
      <c r="H34" s="4" t="str">
        <f t="shared" si="0"/>
        <v>K68.2</v>
      </c>
      <c r="I34" s="4" t="str">
        <f t="shared" si="1"/>
        <v>S0_HSD038+</v>
      </c>
    </row>
    <row r="35" spans="1:9" x14ac:dyDescent="0.25">
      <c r="A35" t="s">
        <v>2698</v>
      </c>
      <c r="B35" t="s">
        <v>5768</v>
      </c>
      <c r="C35" t="s">
        <v>4121</v>
      </c>
      <c r="D35">
        <v>3</v>
      </c>
      <c r="E35">
        <v>3</v>
      </c>
      <c r="F35">
        <v>3</v>
      </c>
      <c r="G35" t="s">
        <v>2375</v>
      </c>
      <c r="H35" s="4" t="str">
        <f t="shared" si="0"/>
        <v>K68.3</v>
      </c>
      <c r="I35" s="4" t="str">
        <f t="shared" si="1"/>
        <v>S0_P2_MDI+</v>
      </c>
    </row>
    <row r="36" spans="1:9" x14ac:dyDescent="0.25">
      <c r="A36" t="s">
        <v>2698</v>
      </c>
      <c r="B36" t="s">
        <v>5768</v>
      </c>
      <c r="C36" t="s">
        <v>4121</v>
      </c>
      <c r="D36">
        <v>4</v>
      </c>
      <c r="E36">
        <v>4</v>
      </c>
      <c r="F36">
        <v>4</v>
      </c>
      <c r="G36" t="s">
        <v>2376</v>
      </c>
      <c r="H36" s="4" t="str">
        <f t="shared" si="0"/>
        <v>K68.4</v>
      </c>
      <c r="I36" s="4" t="str">
        <f t="shared" si="1"/>
        <v>S0_U1_P2_MDI+</v>
      </c>
    </row>
    <row r="37" spans="1:9" x14ac:dyDescent="0.25">
      <c r="A37" t="s">
        <v>2698</v>
      </c>
      <c r="B37" t="s">
        <v>5768</v>
      </c>
      <c r="C37" t="s">
        <v>4121</v>
      </c>
      <c r="D37">
        <v>5</v>
      </c>
      <c r="E37">
        <v>5</v>
      </c>
      <c r="F37">
        <v>5</v>
      </c>
      <c r="G37" t="s">
        <v>2377</v>
      </c>
      <c r="H37" s="4" t="str">
        <f t="shared" si="0"/>
        <v>K68.5</v>
      </c>
      <c r="I37" s="4" t="str">
        <f t="shared" si="1"/>
        <v>S0_U1_P2_MDI-</v>
      </c>
    </row>
    <row r="38" spans="1:9" x14ac:dyDescent="0.25">
      <c r="A38" t="s">
        <v>2698</v>
      </c>
      <c r="B38" t="s">
        <v>5768</v>
      </c>
      <c r="C38" t="s">
        <v>4121</v>
      </c>
      <c r="D38">
        <v>6</v>
      </c>
      <c r="E38">
        <v>6</v>
      </c>
      <c r="F38">
        <v>6</v>
      </c>
      <c r="G38" t="s">
        <v>2378</v>
      </c>
      <c r="H38" s="4" t="str">
        <f t="shared" si="0"/>
        <v>K68.6</v>
      </c>
      <c r="I38" s="4" t="str">
        <f t="shared" si="1"/>
        <v>S0_P2_MDI-</v>
      </c>
    </row>
    <row r="39" spans="1:9" x14ac:dyDescent="0.25">
      <c r="A39" t="s">
        <v>2698</v>
      </c>
      <c r="B39" t="s">
        <v>5768</v>
      </c>
      <c r="C39" t="s">
        <v>4121</v>
      </c>
      <c r="D39">
        <v>7</v>
      </c>
      <c r="E39">
        <v>7</v>
      </c>
      <c r="F39">
        <v>7</v>
      </c>
      <c r="G39" t="s">
        <v>2379</v>
      </c>
      <c r="H39" s="4" t="str">
        <f t="shared" si="0"/>
        <v>K68.7</v>
      </c>
      <c r="I39" s="4" t="str">
        <f t="shared" si="1"/>
        <v>S0_HSD038-</v>
      </c>
    </row>
    <row r="40" spans="1:9" x14ac:dyDescent="0.25">
      <c r="A40" t="s">
        <v>2698</v>
      </c>
      <c r="B40" t="s">
        <v>5768</v>
      </c>
      <c r="C40" t="s">
        <v>4121</v>
      </c>
      <c r="D40" t="s">
        <v>1041</v>
      </c>
      <c r="E40" t="s">
        <v>1041</v>
      </c>
      <c r="F40">
        <v>1</v>
      </c>
      <c r="G40" t="s">
        <v>1040</v>
      </c>
      <c r="H40" s="4" t="str">
        <f t="shared" si="0"/>
        <v>K68.1</v>
      </c>
      <c r="I40" s="4" t="str">
        <f t="shared" si="1"/>
        <v>VP12</v>
      </c>
    </row>
    <row r="41" spans="1:9" x14ac:dyDescent="0.25">
      <c r="A41" t="s">
        <v>2698</v>
      </c>
      <c r="B41" t="s">
        <v>5768</v>
      </c>
      <c r="C41" t="s">
        <v>4121</v>
      </c>
      <c r="D41" t="s">
        <v>1042</v>
      </c>
      <c r="E41" t="s">
        <v>1042</v>
      </c>
      <c r="F41">
        <v>8</v>
      </c>
      <c r="G41" t="s">
        <v>2380</v>
      </c>
      <c r="H41" s="4" t="str">
        <f t="shared" si="0"/>
        <v>K68.8</v>
      </c>
      <c r="I41" s="4" t="str">
        <f t="shared" si="1"/>
        <v>SC_UDB068</v>
      </c>
    </row>
    <row r="42" spans="1:9" x14ac:dyDescent="0.25">
      <c r="A42" t="s">
        <v>2698</v>
      </c>
      <c r="B42" t="s">
        <v>5768</v>
      </c>
      <c r="C42" t="s">
        <v>4122</v>
      </c>
      <c r="D42">
        <v>2</v>
      </c>
      <c r="E42">
        <v>2</v>
      </c>
      <c r="F42">
        <v>2</v>
      </c>
      <c r="G42" t="s">
        <v>2381</v>
      </c>
      <c r="H42" s="4" t="str">
        <f t="shared" si="0"/>
        <v>K72.2</v>
      </c>
      <c r="I42" s="4" t="str">
        <f t="shared" si="1"/>
        <v>S0_HSD016+</v>
      </c>
    </row>
    <row r="43" spans="1:9" x14ac:dyDescent="0.25">
      <c r="A43" t="s">
        <v>2698</v>
      </c>
      <c r="B43" t="s">
        <v>5768</v>
      </c>
      <c r="C43" t="s">
        <v>4122</v>
      </c>
      <c r="D43">
        <v>3</v>
      </c>
      <c r="E43">
        <v>3</v>
      </c>
      <c r="F43">
        <v>3</v>
      </c>
      <c r="G43" t="s">
        <v>2382</v>
      </c>
      <c r="H43" s="4" t="str">
        <f t="shared" si="0"/>
        <v>K72.3</v>
      </c>
      <c r="I43" s="4" t="str">
        <f t="shared" si="1"/>
        <v>S0_P3_MDI+</v>
      </c>
    </row>
    <row r="44" spans="1:9" x14ac:dyDescent="0.25">
      <c r="A44" t="s">
        <v>2698</v>
      </c>
      <c r="B44" t="s">
        <v>5768</v>
      </c>
      <c r="C44" t="s">
        <v>4122</v>
      </c>
      <c r="D44">
        <v>4</v>
      </c>
      <c r="E44">
        <v>4</v>
      </c>
      <c r="F44">
        <v>4</v>
      </c>
      <c r="G44" t="s">
        <v>2383</v>
      </c>
      <c r="H44" s="4" t="str">
        <f t="shared" si="0"/>
        <v>K72.4</v>
      </c>
      <c r="I44" s="4" t="str">
        <f t="shared" si="1"/>
        <v>S0_U1_P3_MDI+</v>
      </c>
    </row>
    <row r="45" spans="1:9" x14ac:dyDescent="0.25">
      <c r="A45" t="s">
        <v>2698</v>
      </c>
      <c r="B45" t="s">
        <v>5768</v>
      </c>
      <c r="C45" t="s">
        <v>4122</v>
      </c>
      <c r="D45">
        <v>5</v>
      </c>
      <c r="E45">
        <v>5</v>
      </c>
      <c r="F45">
        <v>5</v>
      </c>
      <c r="G45" t="s">
        <v>2384</v>
      </c>
      <c r="H45" s="4" t="str">
        <f t="shared" si="0"/>
        <v>K72.5</v>
      </c>
      <c r="I45" s="4" t="str">
        <f t="shared" si="1"/>
        <v>S0_U1_P3_MDI-</v>
      </c>
    </row>
    <row r="46" spans="1:9" x14ac:dyDescent="0.25">
      <c r="A46" t="s">
        <v>2698</v>
      </c>
      <c r="B46" t="s">
        <v>5768</v>
      </c>
      <c r="C46" t="s">
        <v>4122</v>
      </c>
      <c r="D46">
        <v>6</v>
      </c>
      <c r="E46">
        <v>6</v>
      </c>
      <c r="F46">
        <v>6</v>
      </c>
      <c r="G46" t="s">
        <v>2385</v>
      </c>
      <c r="H46" s="4" t="str">
        <f t="shared" si="0"/>
        <v>K72.6</v>
      </c>
      <c r="I46" s="4" t="str">
        <f t="shared" si="1"/>
        <v>S0_P3_MDI-</v>
      </c>
    </row>
    <row r="47" spans="1:9" x14ac:dyDescent="0.25">
      <c r="A47" t="s">
        <v>2698</v>
      </c>
      <c r="B47" t="s">
        <v>5768</v>
      </c>
      <c r="C47" t="s">
        <v>4122</v>
      </c>
      <c r="D47">
        <v>7</v>
      </c>
      <c r="E47">
        <v>7</v>
      </c>
      <c r="F47">
        <v>7</v>
      </c>
      <c r="G47" t="s">
        <v>2386</v>
      </c>
      <c r="H47" s="4" t="str">
        <f t="shared" si="0"/>
        <v>K72.7</v>
      </c>
      <c r="I47" s="4" t="str">
        <f t="shared" si="1"/>
        <v>S0_HSD016-</v>
      </c>
    </row>
    <row r="48" spans="1:9" x14ac:dyDescent="0.25">
      <c r="A48" t="s">
        <v>2698</v>
      </c>
      <c r="B48" t="s">
        <v>5768</v>
      </c>
      <c r="C48" t="s">
        <v>4122</v>
      </c>
      <c r="D48" t="s">
        <v>1041</v>
      </c>
      <c r="E48" t="s">
        <v>1041</v>
      </c>
      <c r="F48">
        <v>1</v>
      </c>
      <c r="G48" t="s">
        <v>1040</v>
      </c>
      <c r="H48" s="4" t="str">
        <f t="shared" si="0"/>
        <v>K72.1</v>
      </c>
      <c r="I48" s="4" t="str">
        <f t="shared" si="1"/>
        <v>VP12</v>
      </c>
    </row>
    <row r="49" spans="1:9" x14ac:dyDescent="0.25">
      <c r="A49" t="s">
        <v>2698</v>
      </c>
      <c r="B49" t="s">
        <v>5768</v>
      </c>
      <c r="C49" t="s">
        <v>4122</v>
      </c>
      <c r="D49" t="s">
        <v>1042</v>
      </c>
      <c r="E49" t="s">
        <v>1042</v>
      </c>
      <c r="F49">
        <v>8</v>
      </c>
      <c r="G49" t="s">
        <v>2387</v>
      </c>
      <c r="H49" s="4" t="str">
        <f t="shared" si="0"/>
        <v>K72.8</v>
      </c>
      <c r="I49" s="4" t="str">
        <f t="shared" si="1"/>
        <v>SC_UDB072</v>
      </c>
    </row>
    <row r="50" spans="1:9" x14ac:dyDescent="0.25">
      <c r="A50" t="s">
        <v>2698</v>
      </c>
      <c r="B50" t="s">
        <v>5768</v>
      </c>
      <c r="C50" t="s">
        <v>4123</v>
      </c>
      <c r="D50">
        <v>2</v>
      </c>
      <c r="E50">
        <v>2</v>
      </c>
      <c r="F50">
        <v>2</v>
      </c>
      <c r="G50" t="s">
        <v>2388</v>
      </c>
      <c r="H50" s="4" t="str">
        <f t="shared" si="0"/>
        <v>K76.2</v>
      </c>
      <c r="I50" s="4" t="str">
        <f t="shared" si="1"/>
        <v>S0_HSD026+</v>
      </c>
    </row>
    <row r="51" spans="1:9" x14ac:dyDescent="0.25">
      <c r="A51" t="s">
        <v>2698</v>
      </c>
      <c r="B51" t="s">
        <v>5768</v>
      </c>
      <c r="C51" t="s">
        <v>4123</v>
      </c>
      <c r="D51">
        <v>3</v>
      </c>
      <c r="E51">
        <v>3</v>
      </c>
      <c r="F51">
        <v>3</v>
      </c>
      <c r="G51" t="s">
        <v>2389</v>
      </c>
      <c r="H51" s="4" t="str">
        <f t="shared" si="0"/>
        <v>K76.3</v>
      </c>
      <c r="I51" s="4" t="str">
        <f t="shared" si="1"/>
        <v>S0_P4_MDI+</v>
      </c>
    </row>
    <row r="52" spans="1:9" x14ac:dyDescent="0.25">
      <c r="A52" t="s">
        <v>2698</v>
      </c>
      <c r="B52" t="s">
        <v>5768</v>
      </c>
      <c r="C52" t="s">
        <v>4123</v>
      </c>
      <c r="D52">
        <v>4</v>
      </c>
      <c r="E52">
        <v>4</v>
      </c>
      <c r="F52">
        <v>4</v>
      </c>
      <c r="G52" t="s">
        <v>2390</v>
      </c>
      <c r="H52" s="4" t="str">
        <f t="shared" si="0"/>
        <v>K76.4</v>
      </c>
      <c r="I52" s="4" t="str">
        <f t="shared" si="1"/>
        <v>S0_U1_P4_MDI+</v>
      </c>
    </row>
    <row r="53" spans="1:9" x14ac:dyDescent="0.25">
      <c r="A53" t="s">
        <v>2698</v>
      </c>
      <c r="B53" t="s">
        <v>5768</v>
      </c>
      <c r="C53" t="s">
        <v>4123</v>
      </c>
      <c r="D53">
        <v>5</v>
      </c>
      <c r="E53">
        <v>5</v>
      </c>
      <c r="F53">
        <v>5</v>
      </c>
      <c r="G53" t="s">
        <v>2391</v>
      </c>
      <c r="H53" s="4" t="str">
        <f t="shared" si="0"/>
        <v>K76.5</v>
      </c>
      <c r="I53" s="4" t="str">
        <f t="shared" si="1"/>
        <v>S0_U1_P4_MDI-</v>
      </c>
    </row>
    <row r="54" spans="1:9" x14ac:dyDescent="0.25">
      <c r="A54" t="s">
        <v>2698</v>
      </c>
      <c r="B54" t="s">
        <v>5768</v>
      </c>
      <c r="C54" t="s">
        <v>4123</v>
      </c>
      <c r="D54">
        <v>6</v>
      </c>
      <c r="E54">
        <v>6</v>
      </c>
      <c r="F54">
        <v>6</v>
      </c>
      <c r="G54" t="s">
        <v>2392</v>
      </c>
      <c r="H54" s="4" t="str">
        <f t="shared" si="0"/>
        <v>K76.6</v>
      </c>
      <c r="I54" s="4" t="str">
        <f t="shared" si="1"/>
        <v>S0_P4_MDI-</v>
      </c>
    </row>
    <row r="55" spans="1:9" x14ac:dyDescent="0.25">
      <c r="A55" t="s">
        <v>2698</v>
      </c>
      <c r="B55" t="s">
        <v>5768</v>
      </c>
      <c r="C55" t="s">
        <v>4123</v>
      </c>
      <c r="D55">
        <v>7</v>
      </c>
      <c r="E55">
        <v>7</v>
      </c>
      <c r="F55">
        <v>7</v>
      </c>
      <c r="G55" t="s">
        <v>2393</v>
      </c>
      <c r="H55" s="4" t="str">
        <f t="shared" si="0"/>
        <v>K76.7</v>
      </c>
      <c r="I55" s="4" t="str">
        <f t="shared" si="1"/>
        <v>S0_HSD026-</v>
      </c>
    </row>
    <row r="56" spans="1:9" x14ac:dyDescent="0.25">
      <c r="A56" t="s">
        <v>2698</v>
      </c>
      <c r="B56" t="s">
        <v>5768</v>
      </c>
      <c r="C56" t="s">
        <v>4123</v>
      </c>
      <c r="D56" t="s">
        <v>1041</v>
      </c>
      <c r="E56" t="s">
        <v>1041</v>
      </c>
      <c r="F56">
        <v>1</v>
      </c>
      <c r="G56" t="s">
        <v>1040</v>
      </c>
      <c r="H56" s="4" t="str">
        <f t="shared" si="0"/>
        <v>K76.1</v>
      </c>
      <c r="I56" s="4" t="str">
        <f t="shared" si="1"/>
        <v>VP12</v>
      </c>
    </row>
    <row r="57" spans="1:9" x14ac:dyDescent="0.25">
      <c r="A57" t="s">
        <v>2698</v>
      </c>
      <c r="B57" t="s">
        <v>5768</v>
      </c>
      <c r="C57" t="s">
        <v>4123</v>
      </c>
      <c r="D57" t="s">
        <v>1042</v>
      </c>
      <c r="E57" t="s">
        <v>1042</v>
      </c>
      <c r="F57">
        <v>8</v>
      </c>
      <c r="G57" t="s">
        <v>2394</v>
      </c>
      <c r="H57" s="4" t="str">
        <f t="shared" si="0"/>
        <v>K76.8</v>
      </c>
      <c r="I57" s="4" t="str">
        <f t="shared" si="1"/>
        <v>SC_UDB076</v>
      </c>
    </row>
    <row r="58" spans="1:9" x14ac:dyDescent="0.25">
      <c r="A58" t="s">
        <v>2698</v>
      </c>
      <c r="B58" t="s">
        <v>5768</v>
      </c>
      <c r="C58" t="s">
        <v>31</v>
      </c>
      <c r="D58">
        <v>1</v>
      </c>
      <c r="E58">
        <v>1</v>
      </c>
      <c r="F58">
        <v>1</v>
      </c>
      <c r="G58" t="s">
        <v>121</v>
      </c>
      <c r="H58" s="4" t="str">
        <f t="shared" si="0"/>
        <v>R3.1</v>
      </c>
      <c r="I58" s="4" t="str">
        <f t="shared" si="1"/>
        <v>S0_U3_P1_RC</v>
      </c>
    </row>
    <row r="59" spans="1:9" x14ac:dyDescent="0.25">
      <c r="A59" t="s">
        <v>2698</v>
      </c>
      <c r="B59" t="s">
        <v>5768</v>
      </c>
      <c r="C59" t="s">
        <v>31</v>
      </c>
      <c r="D59">
        <v>2</v>
      </c>
      <c r="E59">
        <v>2</v>
      </c>
      <c r="F59">
        <v>2</v>
      </c>
      <c r="G59" t="s">
        <v>961</v>
      </c>
      <c r="H59" s="4" t="str">
        <f t="shared" si="0"/>
        <v>R3.2</v>
      </c>
      <c r="I59" s="4" t="str">
        <f t="shared" si="1"/>
        <v>DGND</v>
      </c>
    </row>
    <row r="60" spans="1:9" x14ac:dyDescent="0.25">
      <c r="A60" t="s">
        <v>2698</v>
      </c>
      <c r="B60" t="s">
        <v>5768</v>
      </c>
      <c r="C60" t="s">
        <v>219</v>
      </c>
      <c r="D60">
        <v>1</v>
      </c>
      <c r="E60">
        <v>1</v>
      </c>
      <c r="F60">
        <v>1</v>
      </c>
      <c r="G60" t="s">
        <v>2371</v>
      </c>
      <c r="H60" s="4" t="str">
        <f t="shared" si="0"/>
        <v>R4.1</v>
      </c>
      <c r="I60" s="4" t="str">
        <f t="shared" si="1"/>
        <v>S0_U3_P4_RC</v>
      </c>
    </row>
    <row r="61" spans="1:9" x14ac:dyDescent="0.25">
      <c r="A61" t="s">
        <v>2698</v>
      </c>
      <c r="B61" t="s">
        <v>5768</v>
      </c>
      <c r="C61" t="s">
        <v>219</v>
      </c>
      <c r="D61">
        <v>2</v>
      </c>
      <c r="E61">
        <v>2</v>
      </c>
      <c r="F61">
        <v>2</v>
      </c>
      <c r="G61" t="s">
        <v>961</v>
      </c>
      <c r="H61" s="4" t="str">
        <f t="shared" si="0"/>
        <v>R4.2</v>
      </c>
      <c r="I61" s="4" t="str">
        <f t="shared" si="1"/>
        <v>DGND</v>
      </c>
    </row>
    <row r="62" spans="1:9" x14ac:dyDescent="0.25">
      <c r="A62" t="s">
        <v>2698</v>
      </c>
      <c r="B62" t="s">
        <v>5768</v>
      </c>
      <c r="C62" t="s">
        <v>4124</v>
      </c>
      <c r="D62">
        <v>1</v>
      </c>
      <c r="E62">
        <v>1</v>
      </c>
      <c r="F62">
        <v>1</v>
      </c>
      <c r="G62" t="s">
        <v>2365</v>
      </c>
      <c r="H62" s="4" t="str">
        <f t="shared" si="0"/>
        <v>R19.1</v>
      </c>
      <c r="I62" s="4" t="str">
        <f t="shared" si="1"/>
        <v>S0_U3_P2_RC</v>
      </c>
    </row>
    <row r="63" spans="1:9" x14ac:dyDescent="0.25">
      <c r="A63" t="s">
        <v>2698</v>
      </c>
      <c r="B63" t="s">
        <v>5768</v>
      </c>
      <c r="C63" t="s">
        <v>4124</v>
      </c>
      <c r="D63">
        <v>2</v>
      </c>
      <c r="E63">
        <v>2</v>
      </c>
      <c r="F63">
        <v>2</v>
      </c>
      <c r="G63" t="s">
        <v>961</v>
      </c>
      <c r="H63" s="4" t="str">
        <f t="shared" si="0"/>
        <v>R19.2</v>
      </c>
      <c r="I63" s="4" t="str">
        <f t="shared" si="1"/>
        <v>DGND</v>
      </c>
    </row>
    <row r="64" spans="1:9" x14ac:dyDescent="0.25">
      <c r="A64" t="s">
        <v>2698</v>
      </c>
      <c r="B64" t="s">
        <v>5768</v>
      </c>
      <c r="C64" t="s">
        <v>4125</v>
      </c>
      <c r="D64">
        <v>1</v>
      </c>
      <c r="E64">
        <v>1</v>
      </c>
      <c r="F64">
        <v>1</v>
      </c>
      <c r="G64" t="s">
        <v>2368</v>
      </c>
      <c r="H64" s="4" t="str">
        <f t="shared" si="0"/>
        <v>R22.1</v>
      </c>
      <c r="I64" s="4" t="str">
        <f t="shared" si="1"/>
        <v>S0_U3_P3_RC</v>
      </c>
    </row>
    <row r="65" spans="1:9" x14ac:dyDescent="0.25">
      <c r="A65" t="s">
        <v>2698</v>
      </c>
      <c r="B65" t="s">
        <v>5768</v>
      </c>
      <c r="C65" t="s">
        <v>4125</v>
      </c>
      <c r="D65">
        <v>2</v>
      </c>
      <c r="E65">
        <v>2</v>
      </c>
      <c r="F65">
        <v>2</v>
      </c>
      <c r="G65" t="s">
        <v>961</v>
      </c>
      <c r="H65" s="4" t="str">
        <f t="shared" si="0"/>
        <v>R22.2</v>
      </c>
      <c r="I65" s="4" t="str">
        <f t="shared" si="1"/>
        <v>DGND</v>
      </c>
    </row>
    <row r="66" spans="1:9" x14ac:dyDescent="0.25">
      <c r="A66" t="s">
        <v>2698</v>
      </c>
      <c r="B66" t="s">
        <v>5768</v>
      </c>
      <c r="C66" t="s">
        <v>4126</v>
      </c>
      <c r="D66">
        <v>1</v>
      </c>
      <c r="E66">
        <v>1</v>
      </c>
      <c r="F66">
        <v>1</v>
      </c>
      <c r="G66" t="s">
        <v>123</v>
      </c>
      <c r="H66" s="4" t="str">
        <f t="shared" ref="H66:H129" si="2">CONCATENATE(C66,".",F66)</f>
        <v>R155.1</v>
      </c>
      <c r="I66" s="4" t="str">
        <f t="shared" ref="I66:I129" si="3">G66</f>
        <v>S0_U3_P1_MDI+</v>
      </c>
    </row>
    <row r="67" spans="1:9" x14ac:dyDescent="0.25">
      <c r="A67" t="s">
        <v>2698</v>
      </c>
      <c r="B67" t="s">
        <v>5768</v>
      </c>
      <c r="C67" t="s">
        <v>4126</v>
      </c>
      <c r="D67">
        <v>2</v>
      </c>
      <c r="E67">
        <v>2</v>
      </c>
      <c r="F67">
        <v>2</v>
      </c>
      <c r="G67" t="s">
        <v>121</v>
      </c>
      <c r="H67" s="4" t="str">
        <f t="shared" si="2"/>
        <v>R155.2</v>
      </c>
      <c r="I67" s="4" t="str">
        <f t="shared" si="3"/>
        <v>S0_U3_P1_RC</v>
      </c>
    </row>
    <row r="68" spans="1:9" x14ac:dyDescent="0.25">
      <c r="A68" t="s">
        <v>2698</v>
      </c>
      <c r="B68" t="s">
        <v>5768</v>
      </c>
      <c r="C68" t="s">
        <v>4127</v>
      </c>
      <c r="D68">
        <v>1</v>
      </c>
      <c r="E68">
        <v>1</v>
      </c>
      <c r="F68">
        <v>1</v>
      </c>
      <c r="G68" t="s">
        <v>125</v>
      </c>
      <c r="H68" s="4" t="str">
        <f t="shared" si="2"/>
        <v>R156.1</v>
      </c>
      <c r="I68" s="4" t="str">
        <f t="shared" si="3"/>
        <v>S0_U3_P1_MDI-</v>
      </c>
    </row>
    <row r="69" spans="1:9" x14ac:dyDescent="0.25">
      <c r="A69" t="s">
        <v>2698</v>
      </c>
      <c r="B69" t="s">
        <v>5768</v>
      </c>
      <c r="C69" t="s">
        <v>4127</v>
      </c>
      <c r="D69">
        <v>2</v>
      </c>
      <c r="E69">
        <v>2</v>
      </c>
      <c r="F69">
        <v>2</v>
      </c>
      <c r="G69" t="s">
        <v>121</v>
      </c>
      <c r="H69" s="4" t="str">
        <f t="shared" si="2"/>
        <v>R156.2</v>
      </c>
      <c r="I69" s="4" t="str">
        <f t="shared" si="3"/>
        <v>S0_U3_P1_RC</v>
      </c>
    </row>
    <row r="70" spans="1:9" x14ac:dyDescent="0.25">
      <c r="A70" t="s">
        <v>2698</v>
      </c>
      <c r="B70" t="s">
        <v>5768</v>
      </c>
      <c r="C70" t="s">
        <v>4128</v>
      </c>
      <c r="D70">
        <v>1</v>
      </c>
      <c r="E70">
        <v>1</v>
      </c>
      <c r="F70">
        <v>1</v>
      </c>
      <c r="G70" t="s">
        <v>983</v>
      </c>
      <c r="H70" s="4" t="str">
        <f t="shared" si="2"/>
        <v>R161.1</v>
      </c>
      <c r="I70" s="4" t="str">
        <f t="shared" si="3"/>
        <v>S0_U3_P2_MDI+</v>
      </c>
    </row>
    <row r="71" spans="1:9" x14ac:dyDescent="0.25">
      <c r="A71" t="s">
        <v>2698</v>
      </c>
      <c r="B71" t="s">
        <v>5768</v>
      </c>
      <c r="C71" t="s">
        <v>4128</v>
      </c>
      <c r="D71">
        <v>2</v>
      </c>
      <c r="E71">
        <v>2</v>
      </c>
      <c r="F71">
        <v>2</v>
      </c>
      <c r="G71" t="s">
        <v>2365</v>
      </c>
      <c r="H71" s="4" t="str">
        <f t="shared" si="2"/>
        <v>R161.2</v>
      </c>
      <c r="I71" s="4" t="str">
        <f t="shared" si="3"/>
        <v>S0_U3_P2_RC</v>
      </c>
    </row>
    <row r="72" spans="1:9" x14ac:dyDescent="0.25">
      <c r="A72" t="s">
        <v>2698</v>
      </c>
      <c r="B72" t="s">
        <v>5768</v>
      </c>
      <c r="C72" t="s">
        <v>4129</v>
      </c>
      <c r="D72">
        <v>1</v>
      </c>
      <c r="E72">
        <v>1</v>
      </c>
      <c r="F72">
        <v>1</v>
      </c>
      <c r="G72" t="s">
        <v>985</v>
      </c>
      <c r="H72" s="4" t="str">
        <f t="shared" si="2"/>
        <v>R162.1</v>
      </c>
      <c r="I72" s="4" t="str">
        <f t="shared" si="3"/>
        <v>S0_U3_P2_MDI-</v>
      </c>
    </row>
    <row r="73" spans="1:9" x14ac:dyDescent="0.25">
      <c r="A73" t="s">
        <v>2698</v>
      </c>
      <c r="B73" t="s">
        <v>5768</v>
      </c>
      <c r="C73" t="s">
        <v>4129</v>
      </c>
      <c r="D73">
        <v>2</v>
      </c>
      <c r="E73">
        <v>2</v>
      </c>
      <c r="F73">
        <v>2</v>
      </c>
      <c r="G73" t="s">
        <v>2365</v>
      </c>
      <c r="H73" s="4" t="str">
        <f t="shared" si="2"/>
        <v>R162.2</v>
      </c>
      <c r="I73" s="4" t="str">
        <f t="shared" si="3"/>
        <v>S0_U3_P2_RC</v>
      </c>
    </row>
    <row r="74" spans="1:9" x14ac:dyDescent="0.25">
      <c r="A74" t="s">
        <v>2698</v>
      </c>
      <c r="B74" t="s">
        <v>5768</v>
      </c>
      <c r="C74" t="s">
        <v>4130</v>
      </c>
      <c r="D74">
        <v>1</v>
      </c>
      <c r="E74">
        <v>1</v>
      </c>
      <c r="F74">
        <v>1</v>
      </c>
      <c r="G74" t="s">
        <v>979</v>
      </c>
      <c r="H74" s="4" t="str">
        <f t="shared" si="2"/>
        <v>R167.1</v>
      </c>
      <c r="I74" s="4" t="str">
        <f t="shared" si="3"/>
        <v>S0_U3_P3_MDI+</v>
      </c>
    </row>
    <row r="75" spans="1:9" x14ac:dyDescent="0.25">
      <c r="A75" t="s">
        <v>2698</v>
      </c>
      <c r="B75" t="s">
        <v>5768</v>
      </c>
      <c r="C75" t="s">
        <v>4130</v>
      </c>
      <c r="D75">
        <v>2</v>
      </c>
      <c r="E75">
        <v>2</v>
      </c>
      <c r="F75">
        <v>2</v>
      </c>
      <c r="G75" t="s">
        <v>2368</v>
      </c>
      <c r="H75" s="4" t="str">
        <f t="shared" si="2"/>
        <v>R167.2</v>
      </c>
      <c r="I75" s="4" t="str">
        <f t="shared" si="3"/>
        <v>S0_U3_P3_RC</v>
      </c>
    </row>
    <row r="76" spans="1:9" x14ac:dyDescent="0.25">
      <c r="A76" t="s">
        <v>2698</v>
      </c>
      <c r="B76" t="s">
        <v>5768</v>
      </c>
      <c r="C76" t="s">
        <v>4131</v>
      </c>
      <c r="D76">
        <v>1</v>
      </c>
      <c r="E76">
        <v>1</v>
      </c>
      <c r="F76">
        <v>1</v>
      </c>
      <c r="G76" t="s">
        <v>981</v>
      </c>
      <c r="H76" s="4" t="str">
        <f t="shared" si="2"/>
        <v>R168.1</v>
      </c>
      <c r="I76" s="4" t="str">
        <f t="shared" si="3"/>
        <v>S0_U3_P3_MDI-</v>
      </c>
    </row>
    <row r="77" spans="1:9" x14ac:dyDescent="0.25">
      <c r="A77" t="s">
        <v>2698</v>
      </c>
      <c r="B77" t="s">
        <v>5768</v>
      </c>
      <c r="C77" t="s">
        <v>4131</v>
      </c>
      <c r="D77">
        <v>2</v>
      </c>
      <c r="E77">
        <v>2</v>
      </c>
      <c r="F77">
        <v>2</v>
      </c>
      <c r="G77" t="s">
        <v>2368</v>
      </c>
      <c r="H77" s="4" t="str">
        <f t="shared" si="2"/>
        <v>R168.2</v>
      </c>
      <c r="I77" s="4" t="str">
        <f t="shared" si="3"/>
        <v>S0_U3_P3_RC</v>
      </c>
    </row>
    <row r="78" spans="1:9" x14ac:dyDescent="0.25">
      <c r="A78" t="s">
        <v>2698</v>
      </c>
      <c r="B78" t="s">
        <v>5768</v>
      </c>
      <c r="C78" t="s">
        <v>4132</v>
      </c>
      <c r="D78">
        <v>1</v>
      </c>
      <c r="E78">
        <v>1</v>
      </c>
      <c r="F78">
        <v>1</v>
      </c>
      <c r="G78" t="s">
        <v>975</v>
      </c>
      <c r="H78" s="4" t="str">
        <f t="shared" si="2"/>
        <v>R173.1</v>
      </c>
      <c r="I78" s="4" t="str">
        <f t="shared" si="3"/>
        <v>S0_U3_P4_MDI+</v>
      </c>
    </row>
    <row r="79" spans="1:9" x14ac:dyDescent="0.25">
      <c r="A79" t="s">
        <v>2698</v>
      </c>
      <c r="B79" t="s">
        <v>5768</v>
      </c>
      <c r="C79" t="s">
        <v>4132</v>
      </c>
      <c r="D79">
        <v>2</v>
      </c>
      <c r="E79">
        <v>2</v>
      </c>
      <c r="F79">
        <v>2</v>
      </c>
      <c r="G79" t="s">
        <v>2371</v>
      </c>
      <c r="H79" s="4" t="str">
        <f t="shared" si="2"/>
        <v>R173.2</v>
      </c>
      <c r="I79" s="4" t="str">
        <f t="shared" si="3"/>
        <v>S0_U3_P4_RC</v>
      </c>
    </row>
    <row r="80" spans="1:9" x14ac:dyDescent="0.25">
      <c r="A80" t="s">
        <v>2698</v>
      </c>
      <c r="B80" t="s">
        <v>5768</v>
      </c>
      <c r="C80" t="s">
        <v>4133</v>
      </c>
      <c r="D80">
        <v>1</v>
      </c>
      <c r="E80">
        <v>1</v>
      </c>
      <c r="F80">
        <v>1</v>
      </c>
      <c r="G80" t="s">
        <v>977</v>
      </c>
      <c r="H80" s="4" t="str">
        <f t="shared" si="2"/>
        <v>R174.1</v>
      </c>
      <c r="I80" s="4" t="str">
        <f t="shared" si="3"/>
        <v>S0_U3_P4_MDI-</v>
      </c>
    </row>
    <row r="81" spans="1:9" x14ac:dyDescent="0.25">
      <c r="A81" t="s">
        <v>2698</v>
      </c>
      <c r="B81" t="s">
        <v>5768</v>
      </c>
      <c r="C81" t="s">
        <v>4133</v>
      </c>
      <c r="D81">
        <v>2</v>
      </c>
      <c r="E81">
        <v>2</v>
      </c>
      <c r="F81">
        <v>2</v>
      </c>
      <c r="G81" t="s">
        <v>2371</v>
      </c>
      <c r="H81" s="4" t="str">
        <f t="shared" si="2"/>
        <v>R174.2</v>
      </c>
      <c r="I81" s="4" t="str">
        <f t="shared" si="3"/>
        <v>S0_U3_P4_RC</v>
      </c>
    </row>
    <row r="82" spans="1:9" x14ac:dyDescent="0.25">
      <c r="A82" t="s">
        <v>2698</v>
      </c>
      <c r="B82" t="s">
        <v>5768</v>
      </c>
      <c r="C82" t="s">
        <v>42</v>
      </c>
      <c r="D82">
        <v>1</v>
      </c>
      <c r="E82">
        <v>1</v>
      </c>
      <c r="F82">
        <v>1</v>
      </c>
      <c r="G82" t="s">
        <v>124</v>
      </c>
      <c r="H82" s="4" t="str">
        <f t="shared" si="2"/>
        <v>T8.1</v>
      </c>
      <c r="I82" s="4" t="str">
        <f t="shared" si="3"/>
        <v>S0_U2_P1_MDI-</v>
      </c>
    </row>
    <row r="83" spans="1:9" x14ac:dyDescent="0.25">
      <c r="A83" t="s">
        <v>2698</v>
      </c>
      <c r="B83" t="s">
        <v>5768</v>
      </c>
      <c r="C83" t="s">
        <v>42</v>
      </c>
      <c r="D83">
        <v>2</v>
      </c>
      <c r="E83">
        <v>2</v>
      </c>
      <c r="F83">
        <v>2</v>
      </c>
      <c r="G83" t="s">
        <v>122</v>
      </c>
      <c r="H83" s="4" t="str">
        <f t="shared" si="2"/>
        <v>T8.2</v>
      </c>
      <c r="I83" s="4" t="str">
        <f t="shared" si="3"/>
        <v>S0_U2_P1_MDI+</v>
      </c>
    </row>
    <row r="84" spans="1:9" x14ac:dyDescent="0.25">
      <c r="A84" t="s">
        <v>2698</v>
      </c>
      <c r="B84" t="s">
        <v>5768</v>
      </c>
      <c r="C84" t="s">
        <v>42</v>
      </c>
      <c r="D84">
        <v>3</v>
      </c>
      <c r="E84">
        <v>3</v>
      </c>
      <c r="F84">
        <v>3</v>
      </c>
      <c r="G84" t="s">
        <v>126</v>
      </c>
      <c r="H84" s="4" t="str">
        <f t="shared" si="2"/>
        <v>T8.3</v>
      </c>
      <c r="I84" s="4" t="str">
        <f t="shared" si="3"/>
        <v>S0_U1_P1_MDI+</v>
      </c>
    </row>
    <row r="85" spans="1:9" x14ac:dyDescent="0.25">
      <c r="A85" t="s">
        <v>2698</v>
      </c>
      <c r="B85" t="s">
        <v>5768</v>
      </c>
      <c r="C85" t="s">
        <v>42</v>
      </c>
      <c r="D85">
        <v>4</v>
      </c>
      <c r="E85">
        <v>4</v>
      </c>
      <c r="F85">
        <v>4</v>
      </c>
      <c r="G85" t="s">
        <v>129</v>
      </c>
      <c r="H85" s="4" t="str">
        <f t="shared" si="2"/>
        <v>T8.4</v>
      </c>
      <c r="I85" s="4" t="str">
        <f t="shared" si="3"/>
        <v>S0_U1_P1_MDI-</v>
      </c>
    </row>
    <row r="86" spans="1:9" x14ac:dyDescent="0.25">
      <c r="A86" t="s">
        <v>2698</v>
      </c>
      <c r="B86" t="s">
        <v>5768</v>
      </c>
      <c r="C86" t="s">
        <v>40</v>
      </c>
      <c r="D86">
        <v>1</v>
      </c>
      <c r="E86">
        <v>1</v>
      </c>
      <c r="F86">
        <v>1</v>
      </c>
      <c r="G86" t="s">
        <v>2367</v>
      </c>
      <c r="H86" s="4" t="str">
        <f t="shared" si="2"/>
        <v>T9.1</v>
      </c>
      <c r="I86" s="4" t="str">
        <f t="shared" si="3"/>
        <v>S0_U2_P2_MDI-</v>
      </c>
    </row>
    <row r="87" spans="1:9" x14ac:dyDescent="0.25">
      <c r="A87" t="s">
        <v>2698</v>
      </c>
      <c r="B87" t="s">
        <v>5768</v>
      </c>
      <c r="C87" t="s">
        <v>40</v>
      </c>
      <c r="D87">
        <v>2</v>
      </c>
      <c r="E87">
        <v>2</v>
      </c>
      <c r="F87">
        <v>2</v>
      </c>
      <c r="G87" t="s">
        <v>2366</v>
      </c>
      <c r="H87" s="4" t="str">
        <f t="shared" si="2"/>
        <v>T9.2</v>
      </c>
      <c r="I87" s="4" t="str">
        <f t="shared" si="3"/>
        <v>S0_U2_P2_MDI+</v>
      </c>
    </row>
    <row r="88" spans="1:9" x14ac:dyDescent="0.25">
      <c r="A88" t="s">
        <v>2698</v>
      </c>
      <c r="B88" t="s">
        <v>5768</v>
      </c>
      <c r="C88" t="s">
        <v>40</v>
      </c>
      <c r="D88">
        <v>3</v>
      </c>
      <c r="E88">
        <v>3</v>
      </c>
      <c r="F88">
        <v>3</v>
      </c>
      <c r="G88" t="s">
        <v>2376</v>
      </c>
      <c r="H88" s="4" t="str">
        <f t="shared" si="2"/>
        <v>T9.3</v>
      </c>
      <c r="I88" s="4" t="str">
        <f t="shared" si="3"/>
        <v>S0_U1_P2_MDI+</v>
      </c>
    </row>
    <row r="89" spans="1:9" x14ac:dyDescent="0.25">
      <c r="A89" t="s">
        <v>2698</v>
      </c>
      <c r="B89" t="s">
        <v>5768</v>
      </c>
      <c r="C89" t="s">
        <v>40</v>
      </c>
      <c r="D89">
        <v>4</v>
      </c>
      <c r="E89">
        <v>4</v>
      </c>
      <c r="F89">
        <v>4</v>
      </c>
      <c r="G89" t="s">
        <v>2377</v>
      </c>
      <c r="H89" s="4" t="str">
        <f t="shared" si="2"/>
        <v>T9.4</v>
      </c>
      <c r="I89" s="4" t="str">
        <f t="shared" si="3"/>
        <v>S0_U1_P2_MDI-</v>
      </c>
    </row>
    <row r="90" spans="1:9" x14ac:dyDescent="0.25">
      <c r="A90" t="s">
        <v>2698</v>
      </c>
      <c r="B90" t="s">
        <v>5768</v>
      </c>
      <c r="C90" t="s">
        <v>36</v>
      </c>
      <c r="D90">
        <v>1</v>
      </c>
      <c r="E90">
        <v>1</v>
      </c>
      <c r="F90">
        <v>1</v>
      </c>
      <c r="G90" t="s">
        <v>2370</v>
      </c>
      <c r="H90" s="4" t="str">
        <f t="shared" si="2"/>
        <v>T10.1</v>
      </c>
      <c r="I90" s="4" t="str">
        <f t="shared" si="3"/>
        <v>S0_U2_P3_MDI-</v>
      </c>
    </row>
    <row r="91" spans="1:9" x14ac:dyDescent="0.25">
      <c r="A91" t="s">
        <v>2698</v>
      </c>
      <c r="B91" t="s">
        <v>5768</v>
      </c>
      <c r="C91" t="s">
        <v>36</v>
      </c>
      <c r="D91">
        <v>2</v>
      </c>
      <c r="E91">
        <v>2</v>
      </c>
      <c r="F91">
        <v>2</v>
      </c>
      <c r="G91" t="s">
        <v>2369</v>
      </c>
      <c r="H91" s="4" t="str">
        <f t="shared" si="2"/>
        <v>T10.2</v>
      </c>
      <c r="I91" s="4" t="str">
        <f t="shared" si="3"/>
        <v>S0_U2_P3_MDI+</v>
      </c>
    </row>
    <row r="92" spans="1:9" x14ac:dyDescent="0.25">
      <c r="A92" t="s">
        <v>2698</v>
      </c>
      <c r="B92" t="s">
        <v>5768</v>
      </c>
      <c r="C92" t="s">
        <v>36</v>
      </c>
      <c r="D92">
        <v>3</v>
      </c>
      <c r="E92">
        <v>3</v>
      </c>
      <c r="F92">
        <v>3</v>
      </c>
      <c r="G92" t="s">
        <v>2383</v>
      </c>
      <c r="H92" s="4" t="str">
        <f t="shared" si="2"/>
        <v>T10.3</v>
      </c>
      <c r="I92" s="4" t="str">
        <f t="shared" si="3"/>
        <v>S0_U1_P3_MDI+</v>
      </c>
    </row>
    <row r="93" spans="1:9" x14ac:dyDescent="0.25">
      <c r="A93" t="s">
        <v>2698</v>
      </c>
      <c r="B93" t="s">
        <v>5768</v>
      </c>
      <c r="C93" t="s">
        <v>36</v>
      </c>
      <c r="D93">
        <v>4</v>
      </c>
      <c r="E93">
        <v>4</v>
      </c>
      <c r="F93">
        <v>4</v>
      </c>
      <c r="G93" t="s">
        <v>2384</v>
      </c>
      <c r="H93" s="4" t="str">
        <f t="shared" si="2"/>
        <v>T10.4</v>
      </c>
      <c r="I93" s="4" t="str">
        <f t="shared" si="3"/>
        <v>S0_U1_P3_MDI-</v>
      </c>
    </row>
    <row r="94" spans="1:9" x14ac:dyDescent="0.25">
      <c r="A94" t="s">
        <v>2698</v>
      </c>
      <c r="B94" t="s">
        <v>5768</v>
      </c>
      <c r="C94" t="s">
        <v>53</v>
      </c>
      <c r="D94">
        <v>1</v>
      </c>
      <c r="E94">
        <v>1</v>
      </c>
      <c r="F94">
        <v>1</v>
      </c>
      <c r="G94" t="s">
        <v>2373</v>
      </c>
      <c r="H94" s="4" t="str">
        <f t="shared" si="2"/>
        <v>T11.1</v>
      </c>
      <c r="I94" s="4" t="str">
        <f t="shared" si="3"/>
        <v>S0_U2_P4_MDI-</v>
      </c>
    </row>
    <row r="95" spans="1:9" x14ac:dyDescent="0.25">
      <c r="A95" t="s">
        <v>2698</v>
      </c>
      <c r="B95" t="s">
        <v>5768</v>
      </c>
      <c r="C95" t="s">
        <v>53</v>
      </c>
      <c r="D95">
        <v>2</v>
      </c>
      <c r="E95">
        <v>2</v>
      </c>
      <c r="F95">
        <v>2</v>
      </c>
      <c r="G95" t="s">
        <v>2372</v>
      </c>
      <c r="H95" s="4" t="str">
        <f t="shared" si="2"/>
        <v>T11.2</v>
      </c>
      <c r="I95" s="4" t="str">
        <f t="shared" si="3"/>
        <v>S0_U2_P4_MDI+</v>
      </c>
    </row>
    <row r="96" spans="1:9" x14ac:dyDescent="0.25">
      <c r="A96" t="s">
        <v>2698</v>
      </c>
      <c r="B96" t="s">
        <v>5768</v>
      </c>
      <c r="C96" t="s">
        <v>53</v>
      </c>
      <c r="D96">
        <v>3</v>
      </c>
      <c r="E96">
        <v>3</v>
      </c>
      <c r="F96">
        <v>3</v>
      </c>
      <c r="G96" t="s">
        <v>2390</v>
      </c>
      <c r="H96" s="4" t="str">
        <f t="shared" si="2"/>
        <v>T11.3</v>
      </c>
      <c r="I96" s="4" t="str">
        <f t="shared" si="3"/>
        <v>S0_U1_P4_MDI+</v>
      </c>
    </row>
    <row r="97" spans="1:9" x14ac:dyDescent="0.25">
      <c r="A97" t="s">
        <v>2698</v>
      </c>
      <c r="B97" t="s">
        <v>5768</v>
      </c>
      <c r="C97" t="s">
        <v>53</v>
      </c>
      <c r="D97">
        <v>4</v>
      </c>
      <c r="E97">
        <v>4</v>
      </c>
      <c r="F97">
        <v>4</v>
      </c>
      <c r="G97" t="s">
        <v>2391</v>
      </c>
      <c r="H97" s="4" t="str">
        <f t="shared" si="2"/>
        <v>T11.4</v>
      </c>
      <c r="I97" s="4" t="str">
        <f t="shared" si="3"/>
        <v>S0_U1_P4_MDI-</v>
      </c>
    </row>
    <row r="98" spans="1:9" x14ac:dyDescent="0.25">
      <c r="A98" t="s">
        <v>2698</v>
      </c>
      <c r="B98" t="s">
        <v>5769</v>
      </c>
      <c r="C98" t="s">
        <v>4134</v>
      </c>
      <c r="D98">
        <v>1</v>
      </c>
      <c r="E98">
        <v>1</v>
      </c>
      <c r="F98">
        <v>1</v>
      </c>
      <c r="G98" t="s">
        <v>93</v>
      </c>
      <c r="H98" s="4" t="str">
        <f t="shared" si="2"/>
        <v>C182.1</v>
      </c>
      <c r="I98" s="4" t="str">
        <f t="shared" si="3"/>
        <v>SG0_2_P1_RC</v>
      </c>
    </row>
    <row r="99" spans="1:9" x14ac:dyDescent="0.25">
      <c r="A99" t="s">
        <v>2698</v>
      </c>
      <c r="B99" t="s">
        <v>5769</v>
      </c>
      <c r="C99" t="s">
        <v>4134</v>
      </c>
      <c r="D99">
        <v>2</v>
      </c>
      <c r="E99">
        <v>2</v>
      </c>
      <c r="F99">
        <v>2</v>
      </c>
      <c r="G99" t="s">
        <v>961</v>
      </c>
      <c r="H99" s="4" t="str">
        <f t="shared" si="2"/>
        <v>C182.2</v>
      </c>
      <c r="I99" s="4" t="str">
        <f t="shared" si="3"/>
        <v>DGND</v>
      </c>
    </row>
    <row r="100" spans="1:9" x14ac:dyDescent="0.25">
      <c r="A100" t="s">
        <v>2698</v>
      </c>
      <c r="B100" t="s">
        <v>5769</v>
      </c>
      <c r="C100" t="s">
        <v>4135</v>
      </c>
      <c r="D100">
        <v>1</v>
      </c>
      <c r="E100">
        <v>1</v>
      </c>
      <c r="F100">
        <v>1</v>
      </c>
      <c r="G100" t="s">
        <v>94</v>
      </c>
      <c r="H100" s="4" t="str">
        <f t="shared" si="2"/>
        <v>C183.1</v>
      </c>
      <c r="I100" s="4" t="str">
        <f t="shared" si="3"/>
        <v>SG0_1_P1_MDI+</v>
      </c>
    </row>
    <row r="101" spans="1:9" x14ac:dyDescent="0.25">
      <c r="A101" t="s">
        <v>2698</v>
      </c>
      <c r="B101" t="s">
        <v>5769</v>
      </c>
      <c r="C101" t="s">
        <v>4135</v>
      </c>
      <c r="D101">
        <v>2</v>
      </c>
      <c r="E101">
        <v>2</v>
      </c>
      <c r="F101">
        <v>2</v>
      </c>
      <c r="G101" t="s">
        <v>95</v>
      </c>
      <c r="H101" s="4" t="str">
        <f t="shared" si="2"/>
        <v>C183.2</v>
      </c>
      <c r="I101" s="4" t="str">
        <f t="shared" si="3"/>
        <v>SG0_2_P1_MDI+</v>
      </c>
    </row>
    <row r="102" spans="1:9" x14ac:dyDescent="0.25">
      <c r="A102" t="s">
        <v>2698</v>
      </c>
      <c r="B102" t="s">
        <v>5769</v>
      </c>
      <c r="C102" t="s">
        <v>4136</v>
      </c>
      <c r="D102">
        <v>1</v>
      </c>
      <c r="E102">
        <v>1</v>
      </c>
      <c r="F102">
        <v>1</v>
      </c>
      <c r="G102" t="s">
        <v>96</v>
      </c>
      <c r="H102" s="4" t="str">
        <f t="shared" si="2"/>
        <v>C184.1</v>
      </c>
      <c r="I102" s="4" t="str">
        <f t="shared" si="3"/>
        <v>SG0_1_P1_MDI-</v>
      </c>
    </row>
    <row r="103" spans="1:9" x14ac:dyDescent="0.25">
      <c r="A103" t="s">
        <v>2698</v>
      </c>
      <c r="B103" t="s">
        <v>5769</v>
      </c>
      <c r="C103" t="s">
        <v>4136</v>
      </c>
      <c r="D103">
        <v>2</v>
      </c>
      <c r="E103">
        <v>2</v>
      </c>
      <c r="F103">
        <v>2</v>
      </c>
      <c r="G103" t="s">
        <v>97</v>
      </c>
      <c r="H103" s="4" t="str">
        <f t="shared" si="2"/>
        <v>C184.2</v>
      </c>
      <c r="I103" s="4" t="str">
        <f t="shared" si="3"/>
        <v>SG0_2_P1_MDI-</v>
      </c>
    </row>
    <row r="104" spans="1:9" x14ac:dyDescent="0.25">
      <c r="A104" t="s">
        <v>2698</v>
      </c>
      <c r="B104" t="s">
        <v>5769</v>
      </c>
      <c r="C104" t="s">
        <v>4137</v>
      </c>
      <c r="D104">
        <v>1</v>
      </c>
      <c r="E104">
        <v>1</v>
      </c>
      <c r="F104">
        <v>1</v>
      </c>
      <c r="G104" t="s">
        <v>2395</v>
      </c>
      <c r="H104" s="4" t="str">
        <f t="shared" si="2"/>
        <v>C186.1</v>
      </c>
      <c r="I104" s="4" t="str">
        <f t="shared" si="3"/>
        <v>SG0_1_P2_MDI+</v>
      </c>
    </row>
    <row r="105" spans="1:9" x14ac:dyDescent="0.25">
      <c r="A105" t="s">
        <v>2698</v>
      </c>
      <c r="B105" t="s">
        <v>5769</v>
      </c>
      <c r="C105" t="s">
        <v>4137</v>
      </c>
      <c r="D105">
        <v>2</v>
      </c>
      <c r="E105">
        <v>2</v>
      </c>
      <c r="F105">
        <v>2</v>
      </c>
      <c r="G105" t="s">
        <v>996</v>
      </c>
      <c r="H105" s="4" t="str">
        <f t="shared" si="2"/>
        <v>C186.2</v>
      </c>
      <c r="I105" s="4" t="str">
        <f t="shared" si="3"/>
        <v>SG0_2_P2_MDI+</v>
      </c>
    </row>
    <row r="106" spans="1:9" x14ac:dyDescent="0.25">
      <c r="A106" t="s">
        <v>2698</v>
      </c>
      <c r="B106" t="s">
        <v>5769</v>
      </c>
      <c r="C106" t="s">
        <v>4138</v>
      </c>
      <c r="D106">
        <v>1</v>
      </c>
      <c r="E106">
        <v>1</v>
      </c>
      <c r="F106">
        <v>1</v>
      </c>
      <c r="G106" t="s">
        <v>2396</v>
      </c>
      <c r="H106" s="4" t="str">
        <f t="shared" si="2"/>
        <v>C187.1</v>
      </c>
      <c r="I106" s="4" t="str">
        <f t="shared" si="3"/>
        <v>SG0_1_P2_MDI-</v>
      </c>
    </row>
    <row r="107" spans="1:9" x14ac:dyDescent="0.25">
      <c r="A107" t="s">
        <v>2698</v>
      </c>
      <c r="B107" t="s">
        <v>5769</v>
      </c>
      <c r="C107" t="s">
        <v>4138</v>
      </c>
      <c r="D107">
        <v>2</v>
      </c>
      <c r="E107">
        <v>2</v>
      </c>
      <c r="F107">
        <v>2</v>
      </c>
      <c r="G107" t="s">
        <v>997</v>
      </c>
      <c r="H107" s="4" t="str">
        <f t="shared" si="2"/>
        <v>C187.2</v>
      </c>
      <c r="I107" s="4" t="str">
        <f t="shared" si="3"/>
        <v>SG0_2_P2_MDI-</v>
      </c>
    </row>
    <row r="108" spans="1:9" x14ac:dyDescent="0.25">
      <c r="A108" t="s">
        <v>2698</v>
      </c>
      <c r="B108" t="s">
        <v>5769</v>
      </c>
      <c r="C108" t="s">
        <v>4139</v>
      </c>
      <c r="D108">
        <v>1</v>
      </c>
      <c r="E108">
        <v>1</v>
      </c>
      <c r="F108">
        <v>1</v>
      </c>
      <c r="G108" t="s">
        <v>99</v>
      </c>
      <c r="H108" s="4" t="str">
        <f t="shared" si="2"/>
        <v>C188.1</v>
      </c>
      <c r="I108" s="4" t="str">
        <f t="shared" si="3"/>
        <v>SG0_2_P3_RC</v>
      </c>
    </row>
    <row r="109" spans="1:9" x14ac:dyDescent="0.25">
      <c r="A109" t="s">
        <v>2698</v>
      </c>
      <c r="B109" t="s">
        <v>5769</v>
      </c>
      <c r="C109" t="s">
        <v>4139</v>
      </c>
      <c r="D109">
        <v>2</v>
      </c>
      <c r="E109">
        <v>2</v>
      </c>
      <c r="F109">
        <v>2</v>
      </c>
      <c r="G109" t="s">
        <v>961</v>
      </c>
      <c r="H109" s="4" t="str">
        <f t="shared" si="2"/>
        <v>C188.2</v>
      </c>
      <c r="I109" s="4" t="str">
        <f t="shared" si="3"/>
        <v>DGND</v>
      </c>
    </row>
    <row r="110" spans="1:9" x14ac:dyDescent="0.25">
      <c r="A110" t="s">
        <v>2698</v>
      </c>
      <c r="B110" t="s">
        <v>5769</v>
      </c>
      <c r="C110" t="s">
        <v>4140</v>
      </c>
      <c r="D110">
        <v>1</v>
      </c>
      <c r="E110">
        <v>1</v>
      </c>
      <c r="F110">
        <v>1</v>
      </c>
      <c r="G110" t="s">
        <v>2397</v>
      </c>
      <c r="H110" s="4" t="str">
        <f t="shared" si="2"/>
        <v>C189.1</v>
      </c>
      <c r="I110" s="4" t="str">
        <f t="shared" si="3"/>
        <v>SG0_1_P3_MDI+</v>
      </c>
    </row>
    <row r="111" spans="1:9" x14ac:dyDescent="0.25">
      <c r="A111" t="s">
        <v>2698</v>
      </c>
      <c r="B111" t="s">
        <v>5769</v>
      </c>
      <c r="C111" t="s">
        <v>4140</v>
      </c>
      <c r="D111">
        <v>2</v>
      </c>
      <c r="E111">
        <v>2</v>
      </c>
      <c r="F111">
        <v>2</v>
      </c>
      <c r="G111" t="s">
        <v>998</v>
      </c>
      <c r="H111" s="4" t="str">
        <f t="shared" si="2"/>
        <v>C189.2</v>
      </c>
      <c r="I111" s="4" t="str">
        <f t="shared" si="3"/>
        <v>SG0_2_P3_MDI+</v>
      </c>
    </row>
    <row r="112" spans="1:9" x14ac:dyDescent="0.25">
      <c r="A112" t="s">
        <v>2698</v>
      </c>
      <c r="B112" t="s">
        <v>5769</v>
      </c>
      <c r="C112" t="s">
        <v>4141</v>
      </c>
      <c r="D112">
        <v>1</v>
      </c>
      <c r="E112">
        <v>1</v>
      </c>
      <c r="F112">
        <v>1</v>
      </c>
      <c r="G112" t="s">
        <v>2398</v>
      </c>
      <c r="H112" s="4" t="str">
        <f t="shared" si="2"/>
        <v>C190.1</v>
      </c>
      <c r="I112" s="4" t="str">
        <f t="shared" si="3"/>
        <v>SG0_1_P3_MDI-</v>
      </c>
    </row>
    <row r="113" spans="1:9" x14ac:dyDescent="0.25">
      <c r="A113" t="s">
        <v>2698</v>
      </c>
      <c r="B113" t="s">
        <v>5769</v>
      </c>
      <c r="C113" t="s">
        <v>4141</v>
      </c>
      <c r="D113">
        <v>2</v>
      </c>
      <c r="E113">
        <v>2</v>
      </c>
      <c r="F113">
        <v>2</v>
      </c>
      <c r="G113" t="s">
        <v>999</v>
      </c>
      <c r="H113" s="4" t="str">
        <f t="shared" si="2"/>
        <v>C190.2</v>
      </c>
      <c r="I113" s="4" t="str">
        <f t="shared" si="3"/>
        <v>SG0_2_P3_MDI-</v>
      </c>
    </row>
    <row r="114" spans="1:9" x14ac:dyDescent="0.25">
      <c r="A114" t="s">
        <v>2698</v>
      </c>
      <c r="B114" t="s">
        <v>5769</v>
      </c>
      <c r="C114" t="s">
        <v>4142</v>
      </c>
      <c r="D114">
        <v>1</v>
      </c>
      <c r="E114">
        <v>1</v>
      </c>
      <c r="F114">
        <v>1</v>
      </c>
      <c r="G114" t="s">
        <v>2399</v>
      </c>
      <c r="H114" s="4" t="str">
        <f t="shared" si="2"/>
        <v>C191.1</v>
      </c>
      <c r="I114" s="4" t="str">
        <f t="shared" si="3"/>
        <v>SG0_2_P4_RC</v>
      </c>
    </row>
    <row r="115" spans="1:9" x14ac:dyDescent="0.25">
      <c r="A115" t="s">
        <v>2698</v>
      </c>
      <c r="B115" t="s">
        <v>5769</v>
      </c>
      <c r="C115" t="s">
        <v>4142</v>
      </c>
      <c r="D115">
        <v>2</v>
      </c>
      <c r="E115">
        <v>2</v>
      </c>
      <c r="F115">
        <v>2</v>
      </c>
      <c r="G115" t="s">
        <v>961</v>
      </c>
      <c r="H115" s="4" t="str">
        <f t="shared" si="2"/>
        <v>C191.2</v>
      </c>
      <c r="I115" s="4" t="str">
        <f t="shared" si="3"/>
        <v>DGND</v>
      </c>
    </row>
    <row r="116" spans="1:9" x14ac:dyDescent="0.25">
      <c r="A116" t="s">
        <v>2698</v>
      </c>
      <c r="B116" t="s">
        <v>5769</v>
      </c>
      <c r="C116" t="s">
        <v>4143</v>
      </c>
      <c r="D116">
        <v>1</v>
      </c>
      <c r="E116">
        <v>1</v>
      </c>
      <c r="F116">
        <v>1</v>
      </c>
      <c r="G116" t="s">
        <v>2400</v>
      </c>
      <c r="H116" s="4" t="str">
        <f t="shared" si="2"/>
        <v>C192.1</v>
      </c>
      <c r="I116" s="4" t="str">
        <f t="shared" si="3"/>
        <v>SG0_1_P4_MDI+</v>
      </c>
    </row>
    <row r="117" spans="1:9" x14ac:dyDescent="0.25">
      <c r="A117" t="s">
        <v>2698</v>
      </c>
      <c r="B117" t="s">
        <v>5769</v>
      </c>
      <c r="C117" t="s">
        <v>4143</v>
      </c>
      <c r="D117">
        <v>2</v>
      </c>
      <c r="E117">
        <v>2</v>
      </c>
      <c r="F117">
        <v>2</v>
      </c>
      <c r="G117" t="s">
        <v>1000</v>
      </c>
      <c r="H117" s="4" t="str">
        <f t="shared" si="2"/>
        <v>C192.2</v>
      </c>
      <c r="I117" s="4" t="str">
        <f t="shared" si="3"/>
        <v>SG0_2_P4_MDI+</v>
      </c>
    </row>
    <row r="118" spans="1:9" x14ac:dyDescent="0.25">
      <c r="A118" t="s">
        <v>2698</v>
      </c>
      <c r="B118" t="s">
        <v>5769</v>
      </c>
      <c r="C118" t="s">
        <v>4144</v>
      </c>
      <c r="D118">
        <v>1</v>
      </c>
      <c r="E118">
        <v>1</v>
      </c>
      <c r="F118">
        <v>1</v>
      </c>
      <c r="G118" t="s">
        <v>2401</v>
      </c>
      <c r="H118" s="4" t="str">
        <f t="shared" si="2"/>
        <v>C193.1</v>
      </c>
      <c r="I118" s="4" t="str">
        <f t="shared" si="3"/>
        <v>SG0_1_P4_MDI-</v>
      </c>
    </row>
    <row r="119" spans="1:9" x14ac:dyDescent="0.25">
      <c r="A119" t="s">
        <v>2698</v>
      </c>
      <c r="B119" t="s">
        <v>5769</v>
      </c>
      <c r="C119" t="s">
        <v>4144</v>
      </c>
      <c r="D119">
        <v>2</v>
      </c>
      <c r="E119">
        <v>2</v>
      </c>
      <c r="F119">
        <v>2</v>
      </c>
      <c r="G119" t="s">
        <v>1001</v>
      </c>
      <c r="H119" s="4" t="str">
        <f t="shared" si="2"/>
        <v>C193.2</v>
      </c>
      <c r="I119" s="4" t="str">
        <f t="shared" si="3"/>
        <v>SG0_2_P4_MDI-</v>
      </c>
    </row>
    <row r="120" spans="1:9" x14ac:dyDescent="0.25">
      <c r="A120" t="s">
        <v>2698</v>
      </c>
      <c r="B120" t="s">
        <v>5769</v>
      </c>
      <c r="C120" t="s">
        <v>4145</v>
      </c>
      <c r="D120">
        <v>1</v>
      </c>
      <c r="E120">
        <v>1</v>
      </c>
      <c r="F120">
        <v>1</v>
      </c>
      <c r="G120" t="s">
        <v>98</v>
      </c>
      <c r="H120" s="4" t="str">
        <f t="shared" si="2"/>
        <v>C443.1</v>
      </c>
      <c r="I120" s="4" t="str">
        <f t="shared" si="3"/>
        <v>SG0_2_P2_RC</v>
      </c>
    </row>
    <row r="121" spans="1:9" x14ac:dyDescent="0.25">
      <c r="A121" t="s">
        <v>2698</v>
      </c>
      <c r="B121" t="s">
        <v>5769</v>
      </c>
      <c r="C121" t="s">
        <v>4145</v>
      </c>
      <c r="D121">
        <v>2</v>
      </c>
      <c r="E121">
        <v>2</v>
      </c>
      <c r="F121">
        <v>2</v>
      </c>
      <c r="G121" t="s">
        <v>961</v>
      </c>
      <c r="H121" s="4" t="str">
        <f t="shared" si="2"/>
        <v>C443.2</v>
      </c>
      <c r="I121" s="4" t="str">
        <f t="shared" si="3"/>
        <v>DGND</v>
      </c>
    </row>
    <row r="122" spans="1:9" x14ac:dyDescent="0.25">
      <c r="A122" t="s">
        <v>2698</v>
      </c>
      <c r="B122" t="s">
        <v>5769</v>
      </c>
      <c r="C122" t="s">
        <v>29</v>
      </c>
      <c r="D122">
        <v>1</v>
      </c>
      <c r="E122">
        <v>1</v>
      </c>
      <c r="F122">
        <v>1</v>
      </c>
      <c r="G122" t="s">
        <v>93</v>
      </c>
      <c r="H122" s="4" t="str">
        <f t="shared" si="2"/>
        <v>R7.1</v>
      </c>
      <c r="I122" s="4" t="str">
        <f t="shared" si="3"/>
        <v>SG0_2_P1_RC</v>
      </c>
    </row>
    <row r="123" spans="1:9" x14ac:dyDescent="0.25">
      <c r="A123" t="s">
        <v>2698</v>
      </c>
      <c r="B123" t="s">
        <v>5769</v>
      </c>
      <c r="C123" t="s">
        <v>29</v>
      </c>
      <c r="D123">
        <v>2</v>
      </c>
      <c r="E123">
        <v>2</v>
      </c>
      <c r="F123">
        <v>2</v>
      </c>
      <c r="G123" t="s">
        <v>961</v>
      </c>
      <c r="H123" s="4" t="str">
        <f t="shared" si="2"/>
        <v>R7.2</v>
      </c>
      <c r="I123" s="4" t="str">
        <f t="shared" si="3"/>
        <v>DGND</v>
      </c>
    </row>
    <row r="124" spans="1:9" x14ac:dyDescent="0.25">
      <c r="A124" t="s">
        <v>2698</v>
      </c>
      <c r="B124" t="s">
        <v>5769</v>
      </c>
      <c r="C124" t="s">
        <v>30</v>
      </c>
      <c r="D124">
        <v>1</v>
      </c>
      <c r="E124">
        <v>1</v>
      </c>
      <c r="F124">
        <v>1</v>
      </c>
      <c r="G124" t="s">
        <v>2399</v>
      </c>
      <c r="H124" s="4" t="str">
        <f t="shared" si="2"/>
        <v>R8.1</v>
      </c>
      <c r="I124" s="4" t="str">
        <f t="shared" si="3"/>
        <v>SG0_2_P4_RC</v>
      </c>
    </row>
    <row r="125" spans="1:9" x14ac:dyDescent="0.25">
      <c r="A125" t="s">
        <v>2698</v>
      </c>
      <c r="B125" t="s">
        <v>5769</v>
      </c>
      <c r="C125" t="s">
        <v>30</v>
      </c>
      <c r="D125">
        <v>2</v>
      </c>
      <c r="E125">
        <v>2</v>
      </c>
      <c r="F125">
        <v>2</v>
      </c>
      <c r="G125" t="s">
        <v>961</v>
      </c>
      <c r="H125" s="4" t="str">
        <f t="shared" si="2"/>
        <v>R8.2</v>
      </c>
      <c r="I125" s="4" t="str">
        <f t="shared" si="3"/>
        <v>DGND</v>
      </c>
    </row>
    <row r="126" spans="1:9" x14ac:dyDescent="0.25">
      <c r="A126" t="s">
        <v>2698</v>
      </c>
      <c r="B126" t="s">
        <v>5769</v>
      </c>
      <c r="C126" t="s">
        <v>4146</v>
      </c>
      <c r="D126">
        <v>1</v>
      </c>
      <c r="E126">
        <v>1</v>
      </c>
      <c r="F126">
        <v>1</v>
      </c>
      <c r="G126" t="s">
        <v>98</v>
      </c>
      <c r="H126" s="4" t="str">
        <f t="shared" si="2"/>
        <v>R23.1</v>
      </c>
      <c r="I126" s="4" t="str">
        <f t="shared" si="3"/>
        <v>SG0_2_P2_RC</v>
      </c>
    </row>
    <row r="127" spans="1:9" x14ac:dyDescent="0.25">
      <c r="A127" t="s">
        <v>2698</v>
      </c>
      <c r="B127" t="s">
        <v>5769</v>
      </c>
      <c r="C127" t="s">
        <v>4146</v>
      </c>
      <c r="D127">
        <v>2</v>
      </c>
      <c r="E127">
        <v>2</v>
      </c>
      <c r="F127">
        <v>2</v>
      </c>
      <c r="G127" t="s">
        <v>961</v>
      </c>
      <c r="H127" s="4" t="str">
        <f t="shared" si="2"/>
        <v>R23.2</v>
      </c>
      <c r="I127" s="4" t="str">
        <f t="shared" si="3"/>
        <v>DGND</v>
      </c>
    </row>
    <row r="128" spans="1:9" x14ac:dyDescent="0.25">
      <c r="A128" t="s">
        <v>2698</v>
      </c>
      <c r="B128" t="s">
        <v>5769</v>
      </c>
      <c r="C128" t="s">
        <v>4147</v>
      </c>
      <c r="D128">
        <v>1</v>
      </c>
      <c r="E128">
        <v>1</v>
      </c>
      <c r="F128">
        <v>1</v>
      </c>
      <c r="G128" t="s">
        <v>99</v>
      </c>
      <c r="H128" s="4" t="str">
        <f t="shared" si="2"/>
        <v>R25.1</v>
      </c>
      <c r="I128" s="4" t="str">
        <f t="shared" si="3"/>
        <v>SG0_2_P3_RC</v>
      </c>
    </row>
    <row r="129" spans="1:9" x14ac:dyDescent="0.25">
      <c r="A129" t="s">
        <v>2698</v>
      </c>
      <c r="B129" t="s">
        <v>5769</v>
      </c>
      <c r="C129" t="s">
        <v>4147</v>
      </c>
      <c r="D129">
        <v>2</v>
      </c>
      <c r="E129">
        <v>2</v>
      </c>
      <c r="F129">
        <v>2</v>
      </c>
      <c r="G129" t="s">
        <v>961</v>
      </c>
      <c r="H129" s="4" t="str">
        <f t="shared" si="2"/>
        <v>R25.2</v>
      </c>
      <c r="I129" s="4" t="str">
        <f t="shared" si="3"/>
        <v>DGND</v>
      </c>
    </row>
    <row r="130" spans="1:9" x14ac:dyDescent="0.25">
      <c r="A130" t="s">
        <v>2698</v>
      </c>
      <c r="B130" t="s">
        <v>5769</v>
      </c>
      <c r="C130" t="s">
        <v>4148</v>
      </c>
      <c r="D130">
        <v>1</v>
      </c>
      <c r="E130">
        <v>1</v>
      </c>
      <c r="F130">
        <v>1</v>
      </c>
      <c r="G130" t="s">
        <v>95</v>
      </c>
      <c r="H130" s="4" t="str">
        <f t="shared" ref="H130:H193" si="4">CONCATENATE(C130,".",F130)</f>
        <v>R141.1</v>
      </c>
      <c r="I130" s="4" t="str">
        <f t="shared" ref="I130:I193" si="5">G130</f>
        <v>SG0_2_P1_MDI+</v>
      </c>
    </row>
    <row r="131" spans="1:9" x14ac:dyDescent="0.25">
      <c r="A131" t="s">
        <v>2698</v>
      </c>
      <c r="B131" t="s">
        <v>5769</v>
      </c>
      <c r="C131" t="s">
        <v>4148</v>
      </c>
      <c r="D131">
        <v>2</v>
      </c>
      <c r="E131">
        <v>2</v>
      </c>
      <c r="F131">
        <v>2</v>
      </c>
      <c r="G131" t="s">
        <v>93</v>
      </c>
      <c r="H131" s="4" t="str">
        <f t="shared" si="4"/>
        <v>R141.2</v>
      </c>
      <c r="I131" s="4" t="str">
        <f t="shared" si="5"/>
        <v>SG0_2_P1_RC</v>
      </c>
    </row>
    <row r="132" spans="1:9" x14ac:dyDescent="0.25">
      <c r="A132" t="s">
        <v>2698</v>
      </c>
      <c r="B132" t="s">
        <v>5769</v>
      </c>
      <c r="C132" t="s">
        <v>4149</v>
      </c>
      <c r="D132">
        <v>1</v>
      </c>
      <c r="E132">
        <v>1</v>
      </c>
      <c r="F132">
        <v>1</v>
      </c>
      <c r="G132" t="s">
        <v>97</v>
      </c>
      <c r="H132" s="4" t="str">
        <f t="shared" si="4"/>
        <v>R142.1</v>
      </c>
      <c r="I132" s="4" t="str">
        <f t="shared" si="5"/>
        <v>SG0_2_P1_MDI-</v>
      </c>
    </row>
    <row r="133" spans="1:9" x14ac:dyDescent="0.25">
      <c r="A133" t="s">
        <v>2698</v>
      </c>
      <c r="B133" t="s">
        <v>5769</v>
      </c>
      <c r="C133" t="s">
        <v>4149</v>
      </c>
      <c r="D133">
        <v>2</v>
      </c>
      <c r="E133">
        <v>2</v>
      </c>
      <c r="F133">
        <v>2</v>
      </c>
      <c r="G133" t="s">
        <v>93</v>
      </c>
      <c r="H133" s="4" t="str">
        <f t="shared" si="4"/>
        <v>R142.2</v>
      </c>
      <c r="I133" s="4" t="str">
        <f t="shared" si="5"/>
        <v>SG0_2_P1_RC</v>
      </c>
    </row>
    <row r="134" spans="1:9" x14ac:dyDescent="0.25">
      <c r="A134" t="s">
        <v>2698</v>
      </c>
      <c r="B134" t="s">
        <v>5769</v>
      </c>
      <c r="C134" t="s">
        <v>4150</v>
      </c>
      <c r="D134">
        <v>1</v>
      </c>
      <c r="E134">
        <v>1</v>
      </c>
      <c r="F134">
        <v>1</v>
      </c>
      <c r="G134" t="s">
        <v>996</v>
      </c>
      <c r="H134" s="4" t="str">
        <f t="shared" si="4"/>
        <v>R143.1</v>
      </c>
      <c r="I134" s="4" t="str">
        <f t="shared" si="5"/>
        <v>SG0_2_P2_MDI+</v>
      </c>
    </row>
    <row r="135" spans="1:9" x14ac:dyDescent="0.25">
      <c r="A135" t="s">
        <v>2698</v>
      </c>
      <c r="B135" t="s">
        <v>5769</v>
      </c>
      <c r="C135" t="s">
        <v>4150</v>
      </c>
      <c r="D135">
        <v>2</v>
      </c>
      <c r="E135">
        <v>2</v>
      </c>
      <c r="F135">
        <v>2</v>
      </c>
      <c r="G135" t="s">
        <v>98</v>
      </c>
      <c r="H135" s="4" t="str">
        <f t="shared" si="4"/>
        <v>R143.2</v>
      </c>
      <c r="I135" s="4" t="str">
        <f t="shared" si="5"/>
        <v>SG0_2_P2_RC</v>
      </c>
    </row>
    <row r="136" spans="1:9" x14ac:dyDescent="0.25">
      <c r="A136" t="s">
        <v>2698</v>
      </c>
      <c r="B136" t="s">
        <v>5769</v>
      </c>
      <c r="C136" t="s">
        <v>4151</v>
      </c>
      <c r="D136">
        <v>1</v>
      </c>
      <c r="E136">
        <v>1</v>
      </c>
      <c r="F136">
        <v>1</v>
      </c>
      <c r="G136" t="s">
        <v>997</v>
      </c>
      <c r="H136" s="4" t="str">
        <f t="shared" si="4"/>
        <v>R144.1</v>
      </c>
      <c r="I136" s="4" t="str">
        <f t="shared" si="5"/>
        <v>SG0_2_P2_MDI-</v>
      </c>
    </row>
    <row r="137" spans="1:9" x14ac:dyDescent="0.25">
      <c r="A137" t="s">
        <v>2698</v>
      </c>
      <c r="B137" t="s">
        <v>5769</v>
      </c>
      <c r="C137" t="s">
        <v>4151</v>
      </c>
      <c r="D137">
        <v>2</v>
      </c>
      <c r="E137">
        <v>2</v>
      </c>
      <c r="F137">
        <v>2</v>
      </c>
      <c r="G137" t="s">
        <v>98</v>
      </c>
      <c r="H137" s="4" t="str">
        <f t="shared" si="4"/>
        <v>R144.2</v>
      </c>
      <c r="I137" s="4" t="str">
        <f t="shared" si="5"/>
        <v>SG0_2_P2_RC</v>
      </c>
    </row>
    <row r="138" spans="1:9" x14ac:dyDescent="0.25">
      <c r="A138" t="s">
        <v>2698</v>
      </c>
      <c r="B138" t="s">
        <v>5769</v>
      </c>
      <c r="C138" t="s">
        <v>4152</v>
      </c>
      <c r="D138">
        <v>1</v>
      </c>
      <c r="E138">
        <v>1</v>
      </c>
      <c r="F138">
        <v>1</v>
      </c>
      <c r="G138" t="s">
        <v>998</v>
      </c>
      <c r="H138" s="4" t="str">
        <f t="shared" si="4"/>
        <v>R145.1</v>
      </c>
      <c r="I138" s="4" t="str">
        <f t="shared" si="5"/>
        <v>SG0_2_P3_MDI+</v>
      </c>
    </row>
    <row r="139" spans="1:9" x14ac:dyDescent="0.25">
      <c r="A139" t="s">
        <v>2698</v>
      </c>
      <c r="B139" t="s">
        <v>5769</v>
      </c>
      <c r="C139" t="s">
        <v>4152</v>
      </c>
      <c r="D139">
        <v>2</v>
      </c>
      <c r="E139">
        <v>2</v>
      </c>
      <c r="F139">
        <v>2</v>
      </c>
      <c r="G139" t="s">
        <v>99</v>
      </c>
      <c r="H139" s="4" t="str">
        <f t="shared" si="4"/>
        <v>R145.2</v>
      </c>
      <c r="I139" s="4" t="str">
        <f t="shared" si="5"/>
        <v>SG0_2_P3_RC</v>
      </c>
    </row>
    <row r="140" spans="1:9" x14ac:dyDescent="0.25">
      <c r="A140" t="s">
        <v>2698</v>
      </c>
      <c r="B140" t="s">
        <v>5769</v>
      </c>
      <c r="C140" t="s">
        <v>4153</v>
      </c>
      <c r="D140">
        <v>1</v>
      </c>
      <c r="E140">
        <v>1</v>
      </c>
      <c r="F140">
        <v>1</v>
      </c>
      <c r="G140" t="s">
        <v>999</v>
      </c>
      <c r="H140" s="4" t="str">
        <f t="shared" si="4"/>
        <v>R146.1</v>
      </c>
      <c r="I140" s="4" t="str">
        <f t="shared" si="5"/>
        <v>SG0_2_P3_MDI-</v>
      </c>
    </row>
    <row r="141" spans="1:9" x14ac:dyDescent="0.25">
      <c r="A141" t="s">
        <v>2698</v>
      </c>
      <c r="B141" t="s">
        <v>5769</v>
      </c>
      <c r="C141" t="s">
        <v>4153</v>
      </c>
      <c r="D141">
        <v>2</v>
      </c>
      <c r="E141">
        <v>2</v>
      </c>
      <c r="F141">
        <v>2</v>
      </c>
      <c r="G141" t="s">
        <v>99</v>
      </c>
      <c r="H141" s="4" t="str">
        <f t="shared" si="4"/>
        <v>R146.2</v>
      </c>
      <c r="I141" s="4" t="str">
        <f t="shared" si="5"/>
        <v>SG0_2_P3_RC</v>
      </c>
    </row>
    <row r="142" spans="1:9" x14ac:dyDescent="0.25">
      <c r="A142" t="s">
        <v>2698</v>
      </c>
      <c r="B142" t="s">
        <v>5769</v>
      </c>
      <c r="C142" t="s">
        <v>4154</v>
      </c>
      <c r="D142">
        <v>1</v>
      </c>
      <c r="E142">
        <v>1</v>
      </c>
      <c r="F142">
        <v>1</v>
      </c>
      <c r="G142" t="s">
        <v>1000</v>
      </c>
      <c r="H142" s="4" t="str">
        <f t="shared" si="4"/>
        <v>R147.1</v>
      </c>
      <c r="I142" s="4" t="str">
        <f t="shared" si="5"/>
        <v>SG0_2_P4_MDI+</v>
      </c>
    </row>
    <row r="143" spans="1:9" x14ac:dyDescent="0.25">
      <c r="A143" t="s">
        <v>2698</v>
      </c>
      <c r="B143" t="s">
        <v>5769</v>
      </c>
      <c r="C143" t="s">
        <v>4154</v>
      </c>
      <c r="D143">
        <v>2</v>
      </c>
      <c r="E143">
        <v>2</v>
      </c>
      <c r="F143">
        <v>2</v>
      </c>
      <c r="G143" t="s">
        <v>2399</v>
      </c>
      <c r="H143" s="4" t="str">
        <f t="shared" si="4"/>
        <v>R147.2</v>
      </c>
      <c r="I143" s="4" t="str">
        <f t="shared" si="5"/>
        <v>SG0_2_P4_RC</v>
      </c>
    </row>
    <row r="144" spans="1:9" x14ac:dyDescent="0.25">
      <c r="A144" t="s">
        <v>2698</v>
      </c>
      <c r="B144" t="s">
        <v>5769</v>
      </c>
      <c r="C144" t="s">
        <v>4155</v>
      </c>
      <c r="D144">
        <v>1</v>
      </c>
      <c r="E144">
        <v>1</v>
      </c>
      <c r="F144">
        <v>1</v>
      </c>
      <c r="G144" t="s">
        <v>1001</v>
      </c>
      <c r="H144" s="4" t="str">
        <f t="shared" si="4"/>
        <v>R148.1</v>
      </c>
      <c r="I144" s="4" t="str">
        <f t="shared" si="5"/>
        <v>SG0_2_P4_MDI-</v>
      </c>
    </row>
    <row r="145" spans="1:9" x14ac:dyDescent="0.25">
      <c r="A145" t="s">
        <v>2698</v>
      </c>
      <c r="B145" t="s">
        <v>5769</v>
      </c>
      <c r="C145" t="s">
        <v>4155</v>
      </c>
      <c r="D145">
        <v>2</v>
      </c>
      <c r="E145">
        <v>2</v>
      </c>
      <c r="F145">
        <v>2</v>
      </c>
      <c r="G145" t="s">
        <v>2399</v>
      </c>
      <c r="H145" s="4" t="str">
        <f t="shared" si="4"/>
        <v>R148.2</v>
      </c>
      <c r="I145" s="4" t="str">
        <f t="shared" si="5"/>
        <v>SG0_2_P4_RC</v>
      </c>
    </row>
    <row r="146" spans="1:9" x14ac:dyDescent="0.25">
      <c r="A146" t="s">
        <v>2698</v>
      </c>
      <c r="B146" t="s">
        <v>5769</v>
      </c>
      <c r="C146" t="s">
        <v>37</v>
      </c>
      <c r="D146">
        <v>1</v>
      </c>
      <c r="E146">
        <v>1</v>
      </c>
      <c r="F146">
        <v>1</v>
      </c>
      <c r="G146" t="s">
        <v>94</v>
      </c>
      <c r="H146" s="4" t="str">
        <f t="shared" si="4"/>
        <v>T3.1</v>
      </c>
      <c r="I146" s="4" t="str">
        <f t="shared" si="5"/>
        <v>SG0_1_P1_MDI+</v>
      </c>
    </row>
    <row r="147" spans="1:9" x14ac:dyDescent="0.25">
      <c r="A147" t="s">
        <v>2698</v>
      </c>
      <c r="B147" t="s">
        <v>5769</v>
      </c>
      <c r="C147" t="s">
        <v>37</v>
      </c>
      <c r="D147">
        <v>2</v>
      </c>
      <c r="E147">
        <v>2</v>
      </c>
      <c r="F147">
        <v>2</v>
      </c>
      <c r="G147" t="s">
        <v>96</v>
      </c>
      <c r="H147" s="4" t="str">
        <f t="shared" si="4"/>
        <v>T3.2</v>
      </c>
      <c r="I147" s="4" t="str">
        <f t="shared" si="5"/>
        <v>SG0_1_P1_MDI-</v>
      </c>
    </row>
    <row r="148" spans="1:9" x14ac:dyDescent="0.25">
      <c r="A148" t="s">
        <v>2698</v>
      </c>
      <c r="B148" t="s">
        <v>5769</v>
      </c>
      <c r="C148" t="s">
        <v>37</v>
      </c>
      <c r="D148">
        <v>3</v>
      </c>
      <c r="E148">
        <v>3</v>
      </c>
      <c r="F148">
        <v>3</v>
      </c>
      <c r="G148" t="s">
        <v>100</v>
      </c>
      <c r="H148" s="4" t="str">
        <f t="shared" si="4"/>
        <v>T3.3</v>
      </c>
      <c r="I148" s="4" t="str">
        <f t="shared" si="5"/>
        <v>SG0_P1_MDI-</v>
      </c>
    </row>
    <row r="149" spans="1:9" x14ac:dyDescent="0.25">
      <c r="A149" t="s">
        <v>2698</v>
      </c>
      <c r="B149" t="s">
        <v>5769</v>
      </c>
      <c r="C149" t="s">
        <v>37</v>
      </c>
      <c r="D149">
        <v>4</v>
      </c>
      <c r="E149">
        <v>4</v>
      </c>
      <c r="F149">
        <v>4</v>
      </c>
      <c r="G149" t="s">
        <v>101</v>
      </c>
      <c r="H149" s="4" t="str">
        <f t="shared" si="4"/>
        <v>T3.4</v>
      </c>
      <c r="I149" s="4" t="str">
        <f t="shared" si="5"/>
        <v>SG0_P1_MDI+</v>
      </c>
    </row>
    <row r="150" spans="1:9" x14ac:dyDescent="0.25">
      <c r="A150" t="s">
        <v>2698</v>
      </c>
      <c r="B150" t="s">
        <v>5769</v>
      </c>
      <c r="C150" t="s">
        <v>38</v>
      </c>
      <c r="D150">
        <v>1</v>
      </c>
      <c r="E150">
        <v>1</v>
      </c>
      <c r="F150">
        <v>1</v>
      </c>
      <c r="G150" t="s">
        <v>2395</v>
      </c>
      <c r="H150" s="4" t="str">
        <f t="shared" si="4"/>
        <v>T4.1</v>
      </c>
      <c r="I150" s="4" t="str">
        <f t="shared" si="5"/>
        <v>SG0_1_P2_MDI+</v>
      </c>
    </row>
    <row r="151" spans="1:9" x14ac:dyDescent="0.25">
      <c r="A151" t="s">
        <v>2698</v>
      </c>
      <c r="B151" t="s">
        <v>5769</v>
      </c>
      <c r="C151" t="s">
        <v>38</v>
      </c>
      <c r="D151">
        <v>2</v>
      </c>
      <c r="E151">
        <v>2</v>
      </c>
      <c r="F151">
        <v>2</v>
      </c>
      <c r="G151" t="s">
        <v>2396</v>
      </c>
      <c r="H151" s="4" t="str">
        <f t="shared" si="4"/>
        <v>T4.2</v>
      </c>
      <c r="I151" s="4" t="str">
        <f t="shared" si="5"/>
        <v>SG0_1_P2_MDI-</v>
      </c>
    </row>
    <row r="152" spans="1:9" x14ac:dyDescent="0.25">
      <c r="A152" t="s">
        <v>2698</v>
      </c>
      <c r="B152" t="s">
        <v>5769</v>
      </c>
      <c r="C152" t="s">
        <v>38</v>
      </c>
      <c r="D152">
        <v>3</v>
      </c>
      <c r="E152">
        <v>3</v>
      </c>
      <c r="F152">
        <v>3</v>
      </c>
      <c r="G152" t="s">
        <v>2402</v>
      </c>
      <c r="H152" s="4" t="str">
        <f t="shared" si="4"/>
        <v>T4.3</v>
      </c>
      <c r="I152" s="4" t="str">
        <f t="shared" si="5"/>
        <v>SG0_P2_MDI-</v>
      </c>
    </row>
    <row r="153" spans="1:9" x14ac:dyDescent="0.25">
      <c r="A153" t="s">
        <v>2698</v>
      </c>
      <c r="B153" t="s">
        <v>5769</v>
      </c>
      <c r="C153" t="s">
        <v>38</v>
      </c>
      <c r="D153">
        <v>4</v>
      </c>
      <c r="E153">
        <v>4</v>
      </c>
      <c r="F153">
        <v>4</v>
      </c>
      <c r="G153" t="s">
        <v>2403</v>
      </c>
      <c r="H153" s="4" t="str">
        <f t="shared" si="4"/>
        <v>T4.4</v>
      </c>
      <c r="I153" s="4" t="str">
        <f t="shared" si="5"/>
        <v>SG0_P2_MDI+</v>
      </c>
    </row>
    <row r="154" spans="1:9" x14ac:dyDescent="0.25">
      <c r="A154" t="s">
        <v>2698</v>
      </c>
      <c r="B154" t="s">
        <v>5769</v>
      </c>
      <c r="C154" t="s">
        <v>35</v>
      </c>
      <c r="D154">
        <v>1</v>
      </c>
      <c r="E154">
        <v>1</v>
      </c>
      <c r="F154">
        <v>1</v>
      </c>
      <c r="G154" t="s">
        <v>2397</v>
      </c>
      <c r="H154" s="4" t="str">
        <f t="shared" si="4"/>
        <v>T5.1</v>
      </c>
      <c r="I154" s="4" t="str">
        <f t="shared" si="5"/>
        <v>SG0_1_P3_MDI+</v>
      </c>
    </row>
    <row r="155" spans="1:9" x14ac:dyDescent="0.25">
      <c r="A155" t="s">
        <v>2698</v>
      </c>
      <c r="B155" t="s">
        <v>5769</v>
      </c>
      <c r="C155" t="s">
        <v>35</v>
      </c>
      <c r="D155">
        <v>2</v>
      </c>
      <c r="E155">
        <v>2</v>
      </c>
      <c r="F155">
        <v>2</v>
      </c>
      <c r="G155" t="s">
        <v>2398</v>
      </c>
      <c r="H155" s="4" t="str">
        <f t="shared" si="4"/>
        <v>T5.2</v>
      </c>
      <c r="I155" s="4" t="str">
        <f t="shared" si="5"/>
        <v>SG0_1_P3_MDI-</v>
      </c>
    </row>
    <row r="156" spans="1:9" x14ac:dyDescent="0.25">
      <c r="A156" t="s">
        <v>2698</v>
      </c>
      <c r="B156" t="s">
        <v>5769</v>
      </c>
      <c r="C156" t="s">
        <v>35</v>
      </c>
      <c r="D156">
        <v>3</v>
      </c>
      <c r="E156">
        <v>3</v>
      </c>
      <c r="F156">
        <v>3</v>
      </c>
      <c r="G156" t="s">
        <v>2404</v>
      </c>
      <c r="H156" s="4" t="str">
        <f t="shared" si="4"/>
        <v>T5.3</v>
      </c>
      <c r="I156" s="4" t="str">
        <f t="shared" si="5"/>
        <v>SG0_P3_MDI-</v>
      </c>
    </row>
    <row r="157" spans="1:9" x14ac:dyDescent="0.25">
      <c r="A157" t="s">
        <v>2698</v>
      </c>
      <c r="B157" t="s">
        <v>5769</v>
      </c>
      <c r="C157" t="s">
        <v>35</v>
      </c>
      <c r="D157">
        <v>4</v>
      </c>
      <c r="E157">
        <v>4</v>
      </c>
      <c r="F157">
        <v>4</v>
      </c>
      <c r="G157" t="s">
        <v>2405</v>
      </c>
      <c r="H157" s="4" t="str">
        <f t="shared" si="4"/>
        <v>T5.4</v>
      </c>
      <c r="I157" s="4" t="str">
        <f t="shared" si="5"/>
        <v>SG0_P3_MDI+</v>
      </c>
    </row>
    <row r="158" spans="1:9" x14ac:dyDescent="0.25">
      <c r="A158" t="s">
        <v>2698</v>
      </c>
      <c r="B158" t="s">
        <v>5769</v>
      </c>
      <c r="C158" t="s">
        <v>34</v>
      </c>
      <c r="D158">
        <v>1</v>
      </c>
      <c r="E158">
        <v>1</v>
      </c>
      <c r="F158">
        <v>1</v>
      </c>
      <c r="G158" t="s">
        <v>2400</v>
      </c>
      <c r="H158" s="4" t="str">
        <f t="shared" si="4"/>
        <v>T6.1</v>
      </c>
      <c r="I158" s="4" t="str">
        <f t="shared" si="5"/>
        <v>SG0_1_P4_MDI+</v>
      </c>
    </row>
    <row r="159" spans="1:9" x14ac:dyDescent="0.25">
      <c r="A159" t="s">
        <v>2698</v>
      </c>
      <c r="B159" t="s">
        <v>5769</v>
      </c>
      <c r="C159" t="s">
        <v>34</v>
      </c>
      <c r="D159">
        <v>2</v>
      </c>
      <c r="E159">
        <v>2</v>
      </c>
      <c r="F159">
        <v>2</v>
      </c>
      <c r="G159" t="s">
        <v>2401</v>
      </c>
      <c r="H159" s="4" t="str">
        <f t="shared" si="4"/>
        <v>T6.2</v>
      </c>
      <c r="I159" s="4" t="str">
        <f t="shared" si="5"/>
        <v>SG0_1_P4_MDI-</v>
      </c>
    </row>
    <row r="160" spans="1:9" x14ac:dyDescent="0.25">
      <c r="A160" t="s">
        <v>2698</v>
      </c>
      <c r="B160" t="s">
        <v>5769</v>
      </c>
      <c r="C160" t="s">
        <v>34</v>
      </c>
      <c r="D160">
        <v>3</v>
      </c>
      <c r="E160">
        <v>3</v>
      </c>
      <c r="F160">
        <v>3</v>
      </c>
      <c r="G160" t="s">
        <v>2406</v>
      </c>
      <c r="H160" s="4" t="str">
        <f t="shared" si="4"/>
        <v>T6.3</v>
      </c>
      <c r="I160" s="4" t="str">
        <f t="shared" si="5"/>
        <v>SG0_P4_MDI-</v>
      </c>
    </row>
    <row r="161" spans="1:9" x14ac:dyDescent="0.25">
      <c r="A161" t="s">
        <v>2698</v>
      </c>
      <c r="B161" t="s">
        <v>5769</v>
      </c>
      <c r="C161" t="s">
        <v>34</v>
      </c>
      <c r="D161">
        <v>4</v>
      </c>
      <c r="E161">
        <v>4</v>
      </c>
      <c r="F161">
        <v>4</v>
      </c>
      <c r="G161" t="s">
        <v>2407</v>
      </c>
      <c r="H161" s="4" t="str">
        <f t="shared" si="4"/>
        <v>T6.4</v>
      </c>
      <c r="I161" s="4" t="str">
        <f t="shared" si="5"/>
        <v>SG0_P4_MDI+</v>
      </c>
    </row>
    <row r="162" spans="1:9" x14ac:dyDescent="0.25">
      <c r="A162" t="s">
        <v>2698</v>
      </c>
      <c r="B162" t="s">
        <v>5770</v>
      </c>
      <c r="C162" t="s">
        <v>6368</v>
      </c>
      <c r="D162">
        <v>1</v>
      </c>
      <c r="E162">
        <v>1</v>
      </c>
      <c r="F162">
        <v>1</v>
      </c>
      <c r="G162" t="s">
        <v>6252</v>
      </c>
      <c r="H162" s="4" t="str">
        <f t="shared" si="4"/>
        <v>CU17.1</v>
      </c>
      <c r="I162" s="4" t="str">
        <f t="shared" si="5"/>
        <v>S0_U17_GPU_SEL</v>
      </c>
    </row>
    <row r="163" spans="1:9" x14ac:dyDescent="0.25">
      <c r="A163" t="s">
        <v>2698</v>
      </c>
      <c r="B163" t="s">
        <v>5770</v>
      </c>
      <c r="C163" t="s">
        <v>6368</v>
      </c>
      <c r="D163">
        <v>2</v>
      </c>
      <c r="E163">
        <v>2</v>
      </c>
      <c r="F163">
        <v>2</v>
      </c>
      <c r="G163" t="s">
        <v>961</v>
      </c>
      <c r="H163" s="4" t="str">
        <f t="shared" si="4"/>
        <v>CU17.2</v>
      </c>
      <c r="I163" s="4" t="str">
        <f t="shared" si="5"/>
        <v>DGND</v>
      </c>
    </row>
    <row r="164" spans="1:9" x14ac:dyDescent="0.25">
      <c r="A164" t="s">
        <v>2698</v>
      </c>
      <c r="B164" t="s">
        <v>5770</v>
      </c>
      <c r="C164" t="s">
        <v>6369</v>
      </c>
      <c r="D164">
        <v>1</v>
      </c>
      <c r="E164">
        <v>1</v>
      </c>
      <c r="F164">
        <v>1</v>
      </c>
      <c r="G164" t="s">
        <v>6253</v>
      </c>
      <c r="H164" s="4" t="str">
        <f t="shared" si="4"/>
        <v>CU18.1</v>
      </c>
      <c r="I164" s="4" t="str">
        <f t="shared" si="5"/>
        <v>S0_U18_GPU_SEL</v>
      </c>
    </row>
    <row r="165" spans="1:9" x14ac:dyDescent="0.25">
      <c r="A165" t="s">
        <v>2698</v>
      </c>
      <c r="B165" t="s">
        <v>5770</v>
      </c>
      <c r="C165" t="s">
        <v>6369</v>
      </c>
      <c r="D165">
        <v>2</v>
      </c>
      <c r="E165">
        <v>2</v>
      </c>
      <c r="F165">
        <v>2</v>
      </c>
      <c r="G165" t="s">
        <v>961</v>
      </c>
      <c r="H165" s="4" t="str">
        <f t="shared" si="4"/>
        <v>CU18.2</v>
      </c>
      <c r="I165" s="4" t="str">
        <f t="shared" si="5"/>
        <v>DGND</v>
      </c>
    </row>
    <row r="166" spans="1:9" x14ac:dyDescent="0.25">
      <c r="A166" t="s">
        <v>2698</v>
      </c>
      <c r="B166" t="s">
        <v>5770</v>
      </c>
      <c r="C166" t="s">
        <v>6370</v>
      </c>
      <c r="D166">
        <v>1</v>
      </c>
      <c r="E166">
        <v>1</v>
      </c>
      <c r="F166">
        <v>1</v>
      </c>
      <c r="G166" t="s">
        <v>6254</v>
      </c>
      <c r="H166" s="4" t="str">
        <f t="shared" si="4"/>
        <v>CU171.1</v>
      </c>
      <c r="I166" s="4" t="str">
        <f t="shared" si="5"/>
        <v>S0_U17_OE</v>
      </c>
    </row>
    <row r="167" spans="1:9" x14ac:dyDescent="0.25">
      <c r="A167" t="s">
        <v>2698</v>
      </c>
      <c r="B167" t="s">
        <v>5770</v>
      </c>
      <c r="C167" t="s">
        <v>6370</v>
      </c>
      <c r="D167">
        <v>2</v>
      </c>
      <c r="E167">
        <v>2</v>
      </c>
      <c r="F167">
        <v>2</v>
      </c>
      <c r="G167" t="s">
        <v>961</v>
      </c>
      <c r="H167" s="4" t="str">
        <f t="shared" si="4"/>
        <v>CU171.2</v>
      </c>
      <c r="I167" s="4" t="str">
        <f t="shared" si="5"/>
        <v>DGND</v>
      </c>
    </row>
    <row r="168" spans="1:9" x14ac:dyDescent="0.25">
      <c r="A168" t="s">
        <v>2698</v>
      </c>
      <c r="B168" t="s">
        <v>5770</v>
      </c>
      <c r="C168" t="s">
        <v>6371</v>
      </c>
      <c r="D168">
        <v>1</v>
      </c>
      <c r="E168">
        <v>1</v>
      </c>
      <c r="F168">
        <v>1</v>
      </c>
      <c r="G168" t="s">
        <v>962</v>
      </c>
      <c r="H168" s="4" t="str">
        <f t="shared" si="4"/>
        <v>CU172.1</v>
      </c>
      <c r="I168" s="4" t="str">
        <f t="shared" si="5"/>
        <v>VDD33_ATX</v>
      </c>
    </row>
    <row r="169" spans="1:9" x14ac:dyDescent="0.25">
      <c r="A169" t="s">
        <v>2698</v>
      </c>
      <c r="B169" t="s">
        <v>5770</v>
      </c>
      <c r="C169" t="s">
        <v>6371</v>
      </c>
      <c r="D169">
        <v>2</v>
      </c>
      <c r="E169">
        <v>2</v>
      </c>
      <c r="F169">
        <v>2</v>
      </c>
      <c r="G169" t="s">
        <v>961</v>
      </c>
      <c r="H169" s="4" t="str">
        <f t="shared" si="4"/>
        <v>CU172.2</v>
      </c>
      <c r="I169" s="4" t="str">
        <f t="shared" si="5"/>
        <v>DGND</v>
      </c>
    </row>
    <row r="170" spans="1:9" x14ac:dyDescent="0.25">
      <c r="A170" t="s">
        <v>2698</v>
      </c>
      <c r="B170" t="s">
        <v>5770</v>
      </c>
      <c r="C170" t="s">
        <v>6372</v>
      </c>
      <c r="D170">
        <v>1</v>
      </c>
      <c r="E170">
        <v>1</v>
      </c>
      <c r="F170">
        <v>1</v>
      </c>
      <c r="G170" t="s">
        <v>6255</v>
      </c>
      <c r="H170" s="4" t="str">
        <f t="shared" si="4"/>
        <v>CU181.1</v>
      </c>
      <c r="I170" s="4" t="str">
        <f t="shared" si="5"/>
        <v>S0_U18_OE</v>
      </c>
    </row>
    <row r="171" spans="1:9" x14ac:dyDescent="0.25">
      <c r="A171" t="s">
        <v>2698</v>
      </c>
      <c r="B171" t="s">
        <v>5770</v>
      </c>
      <c r="C171" t="s">
        <v>6372</v>
      </c>
      <c r="D171">
        <v>2</v>
      </c>
      <c r="E171">
        <v>2</v>
      </c>
      <c r="F171">
        <v>2</v>
      </c>
      <c r="G171" t="s">
        <v>961</v>
      </c>
      <c r="H171" s="4" t="str">
        <f t="shared" si="4"/>
        <v>CU181.2</v>
      </c>
      <c r="I171" s="4" t="str">
        <f t="shared" si="5"/>
        <v>DGND</v>
      </c>
    </row>
    <row r="172" spans="1:9" x14ac:dyDescent="0.25">
      <c r="A172" t="s">
        <v>2698</v>
      </c>
      <c r="B172" t="s">
        <v>5770</v>
      </c>
      <c r="C172" t="s">
        <v>6373</v>
      </c>
      <c r="D172">
        <v>1</v>
      </c>
      <c r="E172">
        <v>1</v>
      </c>
      <c r="F172">
        <v>1</v>
      </c>
      <c r="G172" t="s">
        <v>962</v>
      </c>
      <c r="H172" s="4" t="str">
        <f t="shared" si="4"/>
        <v>CU182.1</v>
      </c>
      <c r="I172" s="4" t="str">
        <f t="shared" si="5"/>
        <v>VDD33_ATX</v>
      </c>
    </row>
    <row r="173" spans="1:9" x14ac:dyDescent="0.25">
      <c r="A173" t="s">
        <v>2698</v>
      </c>
      <c r="B173" t="s">
        <v>5770</v>
      </c>
      <c r="C173" t="s">
        <v>6373</v>
      </c>
      <c r="D173">
        <v>2</v>
      </c>
      <c r="E173">
        <v>2</v>
      </c>
      <c r="F173">
        <v>2</v>
      </c>
      <c r="G173" t="s">
        <v>961</v>
      </c>
      <c r="H173" s="4" t="str">
        <f t="shared" si="4"/>
        <v>CU182.2</v>
      </c>
      <c r="I173" s="4" t="str">
        <f t="shared" si="5"/>
        <v>DGND</v>
      </c>
    </row>
    <row r="174" spans="1:9" x14ac:dyDescent="0.25">
      <c r="A174" t="s">
        <v>2698</v>
      </c>
      <c r="B174" t="s">
        <v>5770</v>
      </c>
      <c r="C174" t="s">
        <v>2699</v>
      </c>
      <c r="D174">
        <v>1</v>
      </c>
      <c r="E174">
        <v>1</v>
      </c>
      <c r="F174">
        <v>1</v>
      </c>
      <c r="G174" t="s">
        <v>797</v>
      </c>
      <c r="H174" s="4" t="str">
        <f t="shared" si="4"/>
        <v>MQS1.1</v>
      </c>
      <c r="I174" s="4" t="str">
        <f t="shared" si="5"/>
        <v>S0_U4PI_P1_MDI+</v>
      </c>
    </row>
    <row r="175" spans="1:9" x14ac:dyDescent="0.25">
      <c r="A175" t="s">
        <v>2698</v>
      </c>
      <c r="B175" t="s">
        <v>5770</v>
      </c>
      <c r="C175" t="s">
        <v>2699</v>
      </c>
      <c r="D175">
        <v>2</v>
      </c>
      <c r="E175">
        <v>2</v>
      </c>
      <c r="F175">
        <v>2</v>
      </c>
      <c r="G175" t="s">
        <v>798</v>
      </c>
      <c r="H175" s="4" t="str">
        <f t="shared" si="4"/>
        <v>MQS1.2</v>
      </c>
      <c r="I175" s="4" t="str">
        <f t="shared" si="5"/>
        <v>S0_U4PI_P1_MDI-</v>
      </c>
    </row>
    <row r="176" spans="1:9" x14ac:dyDescent="0.25">
      <c r="A176" t="s">
        <v>2698</v>
      </c>
      <c r="B176" t="s">
        <v>5770</v>
      </c>
      <c r="C176" t="s">
        <v>2699</v>
      </c>
      <c r="D176">
        <v>3</v>
      </c>
      <c r="E176">
        <v>3</v>
      </c>
      <c r="F176">
        <v>3</v>
      </c>
      <c r="G176" t="s">
        <v>963</v>
      </c>
      <c r="H176" s="4" t="str">
        <f t="shared" si="4"/>
        <v>MQS1.3</v>
      </c>
      <c r="I176" s="4" t="str">
        <f t="shared" si="5"/>
        <v>S0_U4PI_P3_MDI+</v>
      </c>
    </row>
    <row r="177" spans="1:9" x14ac:dyDescent="0.25">
      <c r="A177" t="s">
        <v>2698</v>
      </c>
      <c r="B177" t="s">
        <v>5770</v>
      </c>
      <c r="C177" t="s">
        <v>2699</v>
      </c>
      <c r="D177">
        <v>4</v>
      </c>
      <c r="E177">
        <v>4</v>
      </c>
      <c r="F177">
        <v>4</v>
      </c>
      <c r="G177" t="s">
        <v>964</v>
      </c>
      <c r="H177" s="4" t="str">
        <f t="shared" si="4"/>
        <v>MQS1.4</v>
      </c>
      <c r="I177" s="4" t="str">
        <f t="shared" si="5"/>
        <v>S0_U4PI_P3_MDI-</v>
      </c>
    </row>
    <row r="178" spans="1:9" x14ac:dyDescent="0.25">
      <c r="A178" t="s">
        <v>2698</v>
      </c>
      <c r="B178" t="s">
        <v>5770</v>
      </c>
      <c r="C178" t="s">
        <v>2699</v>
      </c>
      <c r="D178">
        <v>5</v>
      </c>
      <c r="E178">
        <v>5</v>
      </c>
      <c r="F178">
        <v>5</v>
      </c>
      <c r="H178" s="4" t="str">
        <f t="shared" si="4"/>
        <v>MQS1.5</v>
      </c>
      <c r="I178" s="4">
        <f t="shared" si="5"/>
        <v>0</v>
      </c>
    </row>
    <row r="179" spans="1:9" x14ac:dyDescent="0.25">
      <c r="A179" t="s">
        <v>2698</v>
      </c>
      <c r="B179" t="s">
        <v>5770</v>
      </c>
      <c r="C179" t="s">
        <v>2699</v>
      </c>
      <c r="D179">
        <v>6</v>
      </c>
      <c r="E179">
        <v>6</v>
      </c>
      <c r="F179">
        <v>6</v>
      </c>
      <c r="G179" t="s">
        <v>136</v>
      </c>
      <c r="H179" s="4" t="str">
        <f t="shared" si="4"/>
        <v>MQS1.6</v>
      </c>
      <c r="I179" s="4" t="str">
        <f t="shared" si="5"/>
        <v>SG0_3PI_P1_MDI+</v>
      </c>
    </row>
    <row r="180" spans="1:9" x14ac:dyDescent="0.25">
      <c r="A180" t="s">
        <v>2698</v>
      </c>
      <c r="B180" t="s">
        <v>5770</v>
      </c>
      <c r="C180" t="s">
        <v>2699</v>
      </c>
      <c r="D180">
        <v>7</v>
      </c>
      <c r="E180">
        <v>7</v>
      </c>
      <c r="F180">
        <v>7</v>
      </c>
      <c r="G180" t="s">
        <v>137</v>
      </c>
      <c r="H180" s="4" t="str">
        <f t="shared" si="4"/>
        <v>MQS1.7</v>
      </c>
      <c r="I180" s="4" t="str">
        <f t="shared" si="5"/>
        <v>SG0_3PI_P1_MDI-</v>
      </c>
    </row>
    <row r="181" spans="1:9" x14ac:dyDescent="0.25">
      <c r="A181" t="s">
        <v>2698</v>
      </c>
      <c r="B181" t="s">
        <v>5770</v>
      </c>
      <c r="C181" t="s">
        <v>2699</v>
      </c>
      <c r="D181">
        <v>8</v>
      </c>
      <c r="E181">
        <v>8</v>
      </c>
      <c r="F181">
        <v>8</v>
      </c>
      <c r="G181" t="s">
        <v>965</v>
      </c>
      <c r="H181" s="4" t="str">
        <f t="shared" si="4"/>
        <v>MQS1.8</v>
      </c>
      <c r="I181" s="4" t="str">
        <f t="shared" si="5"/>
        <v>SG0_3PI_P3_MDI+</v>
      </c>
    </row>
    <row r="182" spans="1:9" x14ac:dyDescent="0.25">
      <c r="A182" t="s">
        <v>2698</v>
      </c>
      <c r="B182" t="s">
        <v>5770</v>
      </c>
      <c r="C182" t="s">
        <v>2699</v>
      </c>
      <c r="D182">
        <v>9</v>
      </c>
      <c r="E182">
        <v>9</v>
      </c>
      <c r="F182">
        <v>9</v>
      </c>
      <c r="G182" t="s">
        <v>966</v>
      </c>
      <c r="H182" s="4" t="str">
        <f t="shared" si="4"/>
        <v>MQS1.9</v>
      </c>
      <c r="I182" s="4" t="str">
        <f t="shared" si="5"/>
        <v>SG0_3PI_P3_MDI-</v>
      </c>
    </row>
    <row r="183" spans="1:9" x14ac:dyDescent="0.25">
      <c r="A183" t="s">
        <v>2698</v>
      </c>
      <c r="B183" t="s">
        <v>5770</v>
      </c>
      <c r="C183" t="s">
        <v>2699</v>
      </c>
      <c r="D183">
        <v>10</v>
      </c>
      <c r="E183">
        <v>10</v>
      </c>
      <c r="F183">
        <v>10</v>
      </c>
      <c r="G183" t="s">
        <v>967</v>
      </c>
      <c r="H183" s="4" t="str">
        <f t="shared" si="4"/>
        <v>MQS1.10</v>
      </c>
      <c r="I183" s="4" t="str">
        <f t="shared" si="5"/>
        <v>S0_U4PI_P2_MDI+</v>
      </c>
    </row>
    <row r="184" spans="1:9" x14ac:dyDescent="0.25">
      <c r="A184" t="s">
        <v>2698</v>
      </c>
      <c r="B184" t="s">
        <v>5770</v>
      </c>
      <c r="C184" t="s">
        <v>2699</v>
      </c>
      <c r="D184">
        <v>11</v>
      </c>
      <c r="E184">
        <v>11</v>
      </c>
      <c r="F184">
        <v>11</v>
      </c>
      <c r="G184" t="s">
        <v>968</v>
      </c>
      <c r="H184" s="4" t="str">
        <f t="shared" si="4"/>
        <v>MQS1.11</v>
      </c>
      <c r="I184" s="4" t="str">
        <f t="shared" si="5"/>
        <v>S0_U4PI_P2_MDI-</v>
      </c>
    </row>
    <row r="185" spans="1:9" x14ac:dyDescent="0.25">
      <c r="A185" t="s">
        <v>2698</v>
      </c>
      <c r="B185" t="s">
        <v>5770</v>
      </c>
      <c r="C185" t="s">
        <v>2699</v>
      </c>
      <c r="D185">
        <v>12</v>
      </c>
      <c r="E185">
        <v>12</v>
      </c>
      <c r="F185">
        <v>12</v>
      </c>
      <c r="G185" t="s">
        <v>969</v>
      </c>
      <c r="H185" s="4" t="str">
        <f t="shared" si="4"/>
        <v>MQS1.12</v>
      </c>
      <c r="I185" s="4" t="str">
        <f t="shared" si="5"/>
        <v>S0_U4PI_P4_MDI+</v>
      </c>
    </row>
    <row r="186" spans="1:9" x14ac:dyDescent="0.25">
      <c r="A186" t="s">
        <v>2698</v>
      </c>
      <c r="B186" t="s">
        <v>5770</v>
      </c>
      <c r="C186" t="s">
        <v>2699</v>
      </c>
      <c r="D186">
        <v>13</v>
      </c>
      <c r="E186">
        <v>13</v>
      </c>
      <c r="F186">
        <v>13</v>
      </c>
      <c r="G186" t="s">
        <v>970</v>
      </c>
      <c r="H186" s="4" t="str">
        <f t="shared" si="4"/>
        <v>MQS1.13</v>
      </c>
      <c r="I186" s="4" t="str">
        <f t="shared" si="5"/>
        <v>S0_U4PI_P4_MDI-</v>
      </c>
    </row>
    <row r="187" spans="1:9" x14ac:dyDescent="0.25">
      <c r="A187" t="s">
        <v>2698</v>
      </c>
      <c r="B187" t="s">
        <v>5770</v>
      </c>
      <c r="C187" t="s">
        <v>2699</v>
      </c>
      <c r="D187">
        <v>14</v>
      </c>
      <c r="E187">
        <v>14</v>
      </c>
      <c r="F187">
        <v>14</v>
      </c>
      <c r="H187" s="4" t="str">
        <f t="shared" si="4"/>
        <v>MQS1.14</v>
      </c>
      <c r="I187" s="4">
        <f t="shared" si="5"/>
        <v>0</v>
      </c>
    </row>
    <row r="188" spans="1:9" x14ac:dyDescent="0.25">
      <c r="A188" t="s">
        <v>2698</v>
      </c>
      <c r="B188" t="s">
        <v>5770</v>
      </c>
      <c r="C188" t="s">
        <v>2699</v>
      </c>
      <c r="D188">
        <v>15</v>
      </c>
      <c r="E188">
        <v>15</v>
      </c>
      <c r="F188">
        <v>15</v>
      </c>
      <c r="G188" t="s">
        <v>971</v>
      </c>
      <c r="H188" s="4" t="str">
        <f t="shared" si="4"/>
        <v>MQS1.15</v>
      </c>
      <c r="I188" s="4" t="str">
        <f t="shared" si="5"/>
        <v>SG0_3PI_P2_MDI+</v>
      </c>
    </row>
    <row r="189" spans="1:9" x14ac:dyDescent="0.25">
      <c r="A189" t="s">
        <v>2698</v>
      </c>
      <c r="B189" t="s">
        <v>5770</v>
      </c>
      <c r="C189" t="s">
        <v>2699</v>
      </c>
      <c r="D189">
        <v>16</v>
      </c>
      <c r="E189">
        <v>16</v>
      </c>
      <c r="F189">
        <v>16</v>
      </c>
      <c r="G189" t="s">
        <v>972</v>
      </c>
      <c r="H189" s="4" t="str">
        <f t="shared" si="4"/>
        <v>MQS1.16</v>
      </c>
      <c r="I189" s="4" t="str">
        <f t="shared" si="5"/>
        <v>SG0_3PI_P2_MDI-</v>
      </c>
    </row>
    <row r="190" spans="1:9" x14ac:dyDescent="0.25">
      <c r="A190" t="s">
        <v>2698</v>
      </c>
      <c r="B190" t="s">
        <v>5770</v>
      </c>
      <c r="C190" t="s">
        <v>2699</v>
      </c>
      <c r="D190">
        <v>17</v>
      </c>
      <c r="E190">
        <v>17</v>
      </c>
      <c r="F190">
        <v>17</v>
      </c>
      <c r="G190" t="s">
        <v>973</v>
      </c>
      <c r="H190" s="4" t="str">
        <f t="shared" si="4"/>
        <v>MQS1.17</v>
      </c>
      <c r="I190" s="4" t="str">
        <f t="shared" si="5"/>
        <v>SG0_3PI_P4_MDI+</v>
      </c>
    </row>
    <row r="191" spans="1:9" x14ac:dyDescent="0.25">
      <c r="A191" t="s">
        <v>2698</v>
      </c>
      <c r="B191" t="s">
        <v>5770</v>
      </c>
      <c r="C191" t="s">
        <v>2699</v>
      </c>
      <c r="D191">
        <v>18</v>
      </c>
      <c r="E191">
        <v>18</v>
      </c>
      <c r="F191">
        <v>18</v>
      </c>
      <c r="G191" t="s">
        <v>974</v>
      </c>
      <c r="H191" s="4" t="str">
        <f t="shared" si="4"/>
        <v>MQS1.18</v>
      </c>
      <c r="I191" s="4" t="str">
        <f t="shared" si="5"/>
        <v>SG0_3PI_P4_MDI-</v>
      </c>
    </row>
    <row r="192" spans="1:9" x14ac:dyDescent="0.25">
      <c r="A192" t="s">
        <v>2698</v>
      </c>
      <c r="B192" t="s">
        <v>5770</v>
      </c>
      <c r="C192" t="s">
        <v>2699</v>
      </c>
      <c r="D192" t="s">
        <v>23</v>
      </c>
      <c r="E192" t="s">
        <v>23</v>
      </c>
      <c r="F192" t="s">
        <v>23</v>
      </c>
      <c r="H192" s="4" t="str">
        <f t="shared" si="4"/>
        <v>MQS1.NUT1</v>
      </c>
      <c r="I192" s="4">
        <f t="shared" si="5"/>
        <v>0</v>
      </c>
    </row>
    <row r="193" spans="1:9" x14ac:dyDescent="0.25">
      <c r="A193" t="s">
        <v>2698</v>
      </c>
      <c r="B193" t="s">
        <v>5770</v>
      </c>
      <c r="C193" t="s">
        <v>2699</v>
      </c>
      <c r="D193" t="s">
        <v>24</v>
      </c>
      <c r="E193" t="s">
        <v>24</v>
      </c>
      <c r="F193" t="s">
        <v>24</v>
      </c>
      <c r="H193" s="4" t="str">
        <f t="shared" si="4"/>
        <v>MQS1.NUT2</v>
      </c>
      <c r="I193" s="4">
        <f t="shared" si="5"/>
        <v>0</v>
      </c>
    </row>
    <row r="194" spans="1:9" x14ac:dyDescent="0.25">
      <c r="A194" t="s">
        <v>2698</v>
      </c>
      <c r="B194" t="s">
        <v>5770</v>
      </c>
      <c r="C194" t="s">
        <v>6374</v>
      </c>
      <c r="D194">
        <v>1</v>
      </c>
      <c r="E194">
        <v>1</v>
      </c>
      <c r="F194">
        <v>1</v>
      </c>
      <c r="G194" t="s">
        <v>961</v>
      </c>
      <c r="H194" s="4" t="str">
        <f t="shared" ref="H194:H257" si="6">CONCATENATE(C194,".",F194)</f>
        <v>RLU17.1</v>
      </c>
      <c r="I194" s="4" t="str">
        <f t="shared" ref="I194:I257" si="7">G194</f>
        <v>DGND</v>
      </c>
    </row>
    <row r="195" spans="1:9" x14ac:dyDescent="0.25">
      <c r="A195" t="s">
        <v>2698</v>
      </c>
      <c r="B195" t="s">
        <v>5770</v>
      </c>
      <c r="C195" t="s">
        <v>6374</v>
      </c>
      <c r="D195">
        <v>2</v>
      </c>
      <c r="E195">
        <v>2</v>
      </c>
      <c r="F195">
        <v>2</v>
      </c>
      <c r="G195" t="s">
        <v>6256</v>
      </c>
      <c r="H195" s="4" t="str">
        <f t="shared" si="6"/>
        <v>RLU17.2</v>
      </c>
      <c r="I195" s="4" t="str">
        <f t="shared" si="7"/>
        <v>S0_U17_DDC_AUX_SEL</v>
      </c>
    </row>
    <row r="196" spans="1:9" x14ac:dyDescent="0.25">
      <c r="A196" t="s">
        <v>2698</v>
      </c>
      <c r="B196" t="s">
        <v>5770</v>
      </c>
      <c r="C196" t="s">
        <v>6375</v>
      </c>
      <c r="D196">
        <v>1</v>
      </c>
      <c r="E196">
        <v>1</v>
      </c>
      <c r="F196">
        <v>1</v>
      </c>
      <c r="G196" t="s">
        <v>961</v>
      </c>
      <c r="H196" s="4" t="str">
        <f t="shared" si="6"/>
        <v>RLU18.1</v>
      </c>
      <c r="I196" s="4" t="str">
        <f t="shared" si="7"/>
        <v>DGND</v>
      </c>
    </row>
    <row r="197" spans="1:9" x14ac:dyDescent="0.25">
      <c r="A197" t="s">
        <v>2698</v>
      </c>
      <c r="B197" t="s">
        <v>5770</v>
      </c>
      <c r="C197" t="s">
        <v>6375</v>
      </c>
      <c r="D197">
        <v>2</v>
      </c>
      <c r="E197">
        <v>2</v>
      </c>
      <c r="F197">
        <v>2</v>
      </c>
      <c r="G197" t="s">
        <v>6257</v>
      </c>
      <c r="H197" s="4" t="str">
        <f t="shared" si="6"/>
        <v>RLU18.2</v>
      </c>
      <c r="I197" s="4" t="str">
        <f t="shared" si="7"/>
        <v>S0_U18_DDC_AUX_SEL</v>
      </c>
    </row>
    <row r="198" spans="1:9" x14ac:dyDescent="0.25">
      <c r="A198" t="s">
        <v>2698</v>
      </c>
      <c r="B198" t="s">
        <v>5770</v>
      </c>
      <c r="C198" t="s">
        <v>6376</v>
      </c>
      <c r="D198">
        <v>1</v>
      </c>
      <c r="E198">
        <v>1</v>
      </c>
      <c r="F198">
        <v>1</v>
      </c>
      <c r="G198" t="s">
        <v>6233</v>
      </c>
      <c r="H198" s="4" t="str">
        <f t="shared" si="6"/>
        <v>RU17.1</v>
      </c>
      <c r="I198" s="4" t="str">
        <f t="shared" si="7"/>
        <v>S0_U17_HSD302</v>
      </c>
    </row>
    <row r="199" spans="1:9" x14ac:dyDescent="0.25">
      <c r="A199" t="s">
        <v>2698</v>
      </c>
      <c r="B199" t="s">
        <v>5770</v>
      </c>
      <c r="C199" t="s">
        <v>6376</v>
      </c>
      <c r="D199">
        <v>2</v>
      </c>
      <c r="E199">
        <v>2</v>
      </c>
      <c r="F199">
        <v>2</v>
      </c>
      <c r="G199" t="s">
        <v>6252</v>
      </c>
      <c r="H199" s="4" t="str">
        <f t="shared" si="6"/>
        <v>RU17.2</v>
      </c>
      <c r="I199" s="4" t="str">
        <f t="shared" si="7"/>
        <v>S0_U17_GPU_SEL</v>
      </c>
    </row>
    <row r="200" spans="1:9" x14ac:dyDescent="0.25">
      <c r="A200" t="s">
        <v>2698</v>
      </c>
      <c r="B200" t="s">
        <v>5770</v>
      </c>
      <c r="C200" t="s">
        <v>6377</v>
      </c>
      <c r="D200">
        <v>1</v>
      </c>
      <c r="E200">
        <v>1</v>
      </c>
      <c r="F200">
        <v>1</v>
      </c>
      <c r="G200" t="s">
        <v>6237</v>
      </c>
      <c r="H200" s="4" t="str">
        <f t="shared" si="6"/>
        <v>RU18.1</v>
      </c>
      <c r="I200" s="4" t="str">
        <f t="shared" si="7"/>
        <v>S0_U18_HSD305</v>
      </c>
    </row>
    <row r="201" spans="1:9" x14ac:dyDescent="0.25">
      <c r="A201" t="s">
        <v>2698</v>
      </c>
      <c r="B201" t="s">
        <v>5770</v>
      </c>
      <c r="C201" t="s">
        <v>6377</v>
      </c>
      <c r="D201">
        <v>2</v>
      </c>
      <c r="E201">
        <v>2</v>
      </c>
      <c r="F201">
        <v>2</v>
      </c>
      <c r="G201" t="s">
        <v>6253</v>
      </c>
      <c r="H201" s="4" t="str">
        <f t="shared" si="6"/>
        <v>RU18.2</v>
      </c>
      <c r="I201" s="4" t="str">
        <f t="shared" si="7"/>
        <v>S0_U18_GPU_SEL</v>
      </c>
    </row>
    <row r="202" spans="1:9" x14ac:dyDescent="0.25">
      <c r="A202" t="s">
        <v>2698</v>
      </c>
      <c r="B202" t="s">
        <v>5770</v>
      </c>
      <c r="C202" t="s">
        <v>6378</v>
      </c>
      <c r="D202">
        <v>1</v>
      </c>
      <c r="E202">
        <v>1</v>
      </c>
      <c r="F202">
        <v>1</v>
      </c>
      <c r="G202" t="s">
        <v>962</v>
      </c>
      <c r="H202" s="4" t="str">
        <f t="shared" si="6"/>
        <v>RU171.1</v>
      </c>
      <c r="I202" s="4" t="str">
        <f t="shared" si="7"/>
        <v>VDD33_ATX</v>
      </c>
    </row>
    <row r="203" spans="1:9" x14ac:dyDescent="0.25">
      <c r="A203" t="s">
        <v>2698</v>
      </c>
      <c r="B203" t="s">
        <v>5770</v>
      </c>
      <c r="C203" t="s">
        <v>6378</v>
      </c>
      <c r="D203">
        <v>2</v>
      </c>
      <c r="E203">
        <v>2</v>
      </c>
      <c r="F203">
        <v>2</v>
      </c>
      <c r="G203" t="s">
        <v>6254</v>
      </c>
      <c r="H203" s="4" t="str">
        <f t="shared" si="6"/>
        <v>RU171.2</v>
      </c>
      <c r="I203" s="4" t="str">
        <f t="shared" si="7"/>
        <v>S0_U17_OE</v>
      </c>
    </row>
    <row r="204" spans="1:9" x14ac:dyDescent="0.25">
      <c r="A204" t="s">
        <v>2698</v>
      </c>
      <c r="B204" t="s">
        <v>5770</v>
      </c>
      <c r="C204" t="s">
        <v>6379</v>
      </c>
      <c r="D204">
        <v>1</v>
      </c>
      <c r="E204">
        <v>1</v>
      </c>
      <c r="F204">
        <v>1</v>
      </c>
      <c r="G204" t="s">
        <v>962</v>
      </c>
      <c r="H204" s="4" t="str">
        <f t="shared" si="6"/>
        <v>RU181.1</v>
      </c>
      <c r="I204" s="4" t="str">
        <f t="shared" si="7"/>
        <v>VDD33_ATX</v>
      </c>
    </row>
    <row r="205" spans="1:9" x14ac:dyDescent="0.25">
      <c r="A205" t="s">
        <v>2698</v>
      </c>
      <c r="B205" t="s">
        <v>5770</v>
      </c>
      <c r="C205" t="s">
        <v>6379</v>
      </c>
      <c r="D205">
        <v>2</v>
      </c>
      <c r="E205">
        <v>2</v>
      </c>
      <c r="F205">
        <v>2</v>
      </c>
      <c r="G205" t="s">
        <v>6255</v>
      </c>
      <c r="H205" s="4" t="str">
        <f t="shared" si="6"/>
        <v>RU181.2</v>
      </c>
      <c r="I205" s="4" t="str">
        <f t="shared" si="7"/>
        <v>S0_U18_OE</v>
      </c>
    </row>
    <row r="206" spans="1:9" x14ac:dyDescent="0.25">
      <c r="A206" t="s">
        <v>2698</v>
      </c>
      <c r="B206" t="s">
        <v>5770</v>
      </c>
      <c r="C206" t="s">
        <v>68</v>
      </c>
      <c r="D206" t="s">
        <v>6258</v>
      </c>
      <c r="E206" t="s">
        <v>6258</v>
      </c>
      <c r="F206">
        <v>18</v>
      </c>
      <c r="H206" s="4" t="str">
        <f t="shared" si="6"/>
        <v>U17.18</v>
      </c>
      <c r="I206" s="4">
        <f t="shared" si="7"/>
        <v>0</v>
      </c>
    </row>
    <row r="207" spans="1:9" x14ac:dyDescent="0.25">
      <c r="A207" t="s">
        <v>2698</v>
      </c>
      <c r="B207" t="s">
        <v>5770</v>
      </c>
      <c r="C207" t="s">
        <v>68</v>
      </c>
      <c r="D207" t="s">
        <v>6259</v>
      </c>
      <c r="E207" t="s">
        <v>6259</v>
      </c>
      <c r="F207">
        <v>28</v>
      </c>
      <c r="H207" s="4" t="str">
        <f t="shared" si="6"/>
        <v>U17.28</v>
      </c>
      <c r="I207" s="4">
        <f t="shared" si="7"/>
        <v>0</v>
      </c>
    </row>
    <row r="208" spans="1:9" x14ac:dyDescent="0.25">
      <c r="A208" t="s">
        <v>2698</v>
      </c>
      <c r="B208" t="s">
        <v>5770</v>
      </c>
      <c r="C208" t="s">
        <v>68</v>
      </c>
      <c r="D208" t="s">
        <v>6260</v>
      </c>
      <c r="E208" t="s">
        <v>6260</v>
      </c>
      <c r="F208">
        <v>27</v>
      </c>
      <c r="H208" s="4" t="str">
        <f t="shared" si="6"/>
        <v>U17.27</v>
      </c>
      <c r="I208" s="4">
        <f t="shared" si="7"/>
        <v>0</v>
      </c>
    </row>
    <row r="209" spans="1:9" x14ac:dyDescent="0.25">
      <c r="A209" t="s">
        <v>2698</v>
      </c>
      <c r="B209" t="s">
        <v>5770</v>
      </c>
      <c r="C209" t="s">
        <v>68</v>
      </c>
      <c r="D209" t="s">
        <v>6261</v>
      </c>
      <c r="E209" t="s">
        <v>6261</v>
      </c>
      <c r="F209">
        <v>17</v>
      </c>
      <c r="H209" s="4" t="str">
        <f t="shared" si="6"/>
        <v>U17.17</v>
      </c>
      <c r="I209" s="4">
        <f t="shared" si="7"/>
        <v>0</v>
      </c>
    </row>
    <row r="210" spans="1:9" x14ac:dyDescent="0.25">
      <c r="A210" t="s">
        <v>2698</v>
      </c>
      <c r="B210" t="s">
        <v>5770</v>
      </c>
      <c r="C210" t="s">
        <v>68</v>
      </c>
      <c r="D210" t="s">
        <v>6262</v>
      </c>
      <c r="E210" t="s">
        <v>6262</v>
      </c>
      <c r="F210">
        <v>29</v>
      </c>
      <c r="H210" s="4" t="str">
        <f t="shared" si="6"/>
        <v>U17.29</v>
      </c>
      <c r="I210" s="4">
        <f t="shared" si="7"/>
        <v>0</v>
      </c>
    </row>
    <row r="211" spans="1:9" x14ac:dyDescent="0.25">
      <c r="A211" t="s">
        <v>2698</v>
      </c>
      <c r="B211" t="s">
        <v>5770</v>
      </c>
      <c r="C211" t="s">
        <v>68</v>
      </c>
      <c r="D211" t="s">
        <v>6263</v>
      </c>
      <c r="E211" t="s">
        <v>6263</v>
      </c>
      <c r="F211">
        <v>26</v>
      </c>
      <c r="H211" s="4" t="str">
        <f t="shared" si="6"/>
        <v>U17.26</v>
      </c>
      <c r="I211" s="4">
        <f t="shared" si="7"/>
        <v>0</v>
      </c>
    </row>
    <row r="212" spans="1:9" x14ac:dyDescent="0.25">
      <c r="A212" t="s">
        <v>2698</v>
      </c>
      <c r="B212" t="s">
        <v>5770</v>
      </c>
      <c r="C212" t="s">
        <v>68</v>
      </c>
      <c r="D212" t="s">
        <v>6264</v>
      </c>
      <c r="E212" t="s">
        <v>6264</v>
      </c>
      <c r="F212">
        <v>6</v>
      </c>
      <c r="G212" t="s">
        <v>975</v>
      </c>
      <c r="H212" s="4" t="str">
        <f t="shared" si="6"/>
        <v>U17.6</v>
      </c>
      <c r="I212" s="4" t="str">
        <f t="shared" si="7"/>
        <v>S0_U3_P4_MDI+</v>
      </c>
    </row>
    <row r="213" spans="1:9" x14ac:dyDescent="0.25">
      <c r="A213" t="s">
        <v>2698</v>
      </c>
      <c r="B213" t="s">
        <v>5770</v>
      </c>
      <c r="C213" t="s">
        <v>68</v>
      </c>
      <c r="D213" t="s">
        <v>6265</v>
      </c>
      <c r="E213" t="s">
        <v>6265</v>
      </c>
      <c r="F213">
        <v>2</v>
      </c>
      <c r="G213" t="s">
        <v>969</v>
      </c>
      <c r="H213" s="4" t="str">
        <f t="shared" si="6"/>
        <v>U17.2</v>
      </c>
      <c r="I213" s="4" t="str">
        <f t="shared" si="7"/>
        <v>S0_U4PI_P4_MDI+</v>
      </c>
    </row>
    <row r="214" spans="1:9" x14ac:dyDescent="0.25">
      <c r="A214" t="s">
        <v>2698</v>
      </c>
      <c r="B214" t="s">
        <v>5770</v>
      </c>
      <c r="C214" t="s">
        <v>68</v>
      </c>
      <c r="D214" t="s">
        <v>6266</v>
      </c>
      <c r="E214" t="s">
        <v>6266</v>
      </c>
      <c r="F214">
        <v>42</v>
      </c>
      <c r="G214" t="s">
        <v>976</v>
      </c>
      <c r="H214" s="4" t="str">
        <f t="shared" si="6"/>
        <v>U17.42</v>
      </c>
      <c r="I214" s="4" t="str">
        <f t="shared" si="7"/>
        <v>S0_U4PILB_P4_MDI+</v>
      </c>
    </row>
    <row r="215" spans="1:9" x14ac:dyDescent="0.25">
      <c r="A215" t="s">
        <v>2698</v>
      </c>
      <c r="B215" t="s">
        <v>5770</v>
      </c>
      <c r="C215" t="s">
        <v>68</v>
      </c>
      <c r="D215" t="s">
        <v>6267</v>
      </c>
      <c r="E215" t="s">
        <v>6267</v>
      </c>
      <c r="F215">
        <v>5</v>
      </c>
      <c r="G215" t="s">
        <v>977</v>
      </c>
      <c r="H215" s="4" t="str">
        <f t="shared" si="6"/>
        <v>U17.5</v>
      </c>
      <c r="I215" s="4" t="str">
        <f t="shared" si="7"/>
        <v>S0_U3_P4_MDI-</v>
      </c>
    </row>
    <row r="216" spans="1:9" x14ac:dyDescent="0.25">
      <c r="A216" t="s">
        <v>2698</v>
      </c>
      <c r="B216" t="s">
        <v>5770</v>
      </c>
      <c r="C216" t="s">
        <v>68</v>
      </c>
      <c r="D216" t="s">
        <v>6268</v>
      </c>
      <c r="E216" t="s">
        <v>6268</v>
      </c>
      <c r="F216">
        <v>3</v>
      </c>
      <c r="G216" t="s">
        <v>970</v>
      </c>
      <c r="H216" s="4" t="str">
        <f t="shared" si="6"/>
        <v>U17.3</v>
      </c>
      <c r="I216" s="4" t="str">
        <f t="shared" si="7"/>
        <v>S0_U4PI_P4_MDI-</v>
      </c>
    </row>
    <row r="217" spans="1:9" x14ac:dyDescent="0.25">
      <c r="A217" t="s">
        <v>2698</v>
      </c>
      <c r="B217" t="s">
        <v>5770</v>
      </c>
      <c r="C217" t="s">
        <v>68</v>
      </c>
      <c r="D217" t="s">
        <v>6269</v>
      </c>
      <c r="E217" t="s">
        <v>6269</v>
      </c>
      <c r="F217">
        <v>43</v>
      </c>
      <c r="G217" t="s">
        <v>978</v>
      </c>
      <c r="H217" s="4" t="str">
        <f t="shared" si="6"/>
        <v>U17.43</v>
      </c>
      <c r="I217" s="4" t="str">
        <f t="shared" si="7"/>
        <v>S0_U4PILB_P4_MDI-</v>
      </c>
    </row>
    <row r="218" spans="1:9" x14ac:dyDescent="0.25">
      <c r="A218" t="s">
        <v>2698</v>
      </c>
      <c r="B218" t="s">
        <v>5770</v>
      </c>
      <c r="C218" t="s">
        <v>68</v>
      </c>
      <c r="D218" t="s">
        <v>6270</v>
      </c>
      <c r="E218" t="s">
        <v>6270</v>
      </c>
      <c r="F218">
        <v>9</v>
      </c>
      <c r="G218" t="s">
        <v>979</v>
      </c>
      <c r="H218" s="4" t="str">
        <f t="shared" si="6"/>
        <v>U17.9</v>
      </c>
      <c r="I218" s="4" t="str">
        <f t="shared" si="7"/>
        <v>S0_U3_P3_MDI+</v>
      </c>
    </row>
    <row r="219" spans="1:9" x14ac:dyDescent="0.25">
      <c r="A219" t="s">
        <v>2698</v>
      </c>
      <c r="B219" t="s">
        <v>5770</v>
      </c>
      <c r="C219" t="s">
        <v>68</v>
      </c>
      <c r="D219" t="s">
        <v>6271</v>
      </c>
      <c r="E219" t="s">
        <v>6271</v>
      </c>
      <c r="F219">
        <v>51</v>
      </c>
      <c r="G219" t="s">
        <v>963</v>
      </c>
      <c r="H219" s="4" t="str">
        <f t="shared" si="6"/>
        <v>U17.51</v>
      </c>
      <c r="I219" s="4" t="str">
        <f t="shared" si="7"/>
        <v>S0_U4PI_P3_MDI+</v>
      </c>
    </row>
    <row r="220" spans="1:9" x14ac:dyDescent="0.25">
      <c r="A220" t="s">
        <v>2698</v>
      </c>
      <c r="B220" t="s">
        <v>5770</v>
      </c>
      <c r="C220" t="s">
        <v>68</v>
      </c>
      <c r="D220" t="s">
        <v>6272</v>
      </c>
      <c r="E220" t="s">
        <v>6272</v>
      </c>
      <c r="F220">
        <v>39</v>
      </c>
      <c r="G220" t="s">
        <v>980</v>
      </c>
      <c r="H220" s="4" t="str">
        <f t="shared" si="6"/>
        <v>U17.39</v>
      </c>
      <c r="I220" s="4" t="str">
        <f t="shared" si="7"/>
        <v>S0_U4PILB_P3_MDI+</v>
      </c>
    </row>
    <row r="221" spans="1:9" x14ac:dyDescent="0.25">
      <c r="A221" t="s">
        <v>2698</v>
      </c>
      <c r="B221" t="s">
        <v>5770</v>
      </c>
      <c r="C221" t="s">
        <v>68</v>
      </c>
      <c r="D221" t="s">
        <v>6273</v>
      </c>
      <c r="E221" t="s">
        <v>6273</v>
      </c>
      <c r="F221">
        <v>8</v>
      </c>
      <c r="G221" t="s">
        <v>981</v>
      </c>
      <c r="H221" s="4" t="str">
        <f t="shared" si="6"/>
        <v>U17.8</v>
      </c>
      <c r="I221" s="4" t="str">
        <f t="shared" si="7"/>
        <v>S0_U3_P3_MDI-</v>
      </c>
    </row>
    <row r="222" spans="1:9" x14ac:dyDescent="0.25">
      <c r="A222" t="s">
        <v>2698</v>
      </c>
      <c r="B222" t="s">
        <v>5770</v>
      </c>
      <c r="C222" t="s">
        <v>68</v>
      </c>
      <c r="D222" t="s">
        <v>6274</v>
      </c>
      <c r="E222" t="s">
        <v>6274</v>
      </c>
      <c r="F222">
        <v>52</v>
      </c>
      <c r="G222" t="s">
        <v>964</v>
      </c>
      <c r="H222" s="4" t="str">
        <f t="shared" si="6"/>
        <v>U17.52</v>
      </c>
      <c r="I222" s="4" t="str">
        <f t="shared" si="7"/>
        <v>S0_U4PI_P3_MDI-</v>
      </c>
    </row>
    <row r="223" spans="1:9" x14ac:dyDescent="0.25">
      <c r="A223" t="s">
        <v>2698</v>
      </c>
      <c r="B223" t="s">
        <v>5770</v>
      </c>
      <c r="C223" t="s">
        <v>68</v>
      </c>
      <c r="D223" t="s">
        <v>6275</v>
      </c>
      <c r="E223" t="s">
        <v>6275</v>
      </c>
      <c r="F223">
        <v>40</v>
      </c>
      <c r="G223" t="s">
        <v>982</v>
      </c>
      <c r="H223" s="4" t="str">
        <f t="shared" si="6"/>
        <v>U17.40</v>
      </c>
      <c r="I223" s="4" t="str">
        <f t="shared" si="7"/>
        <v>S0_U4PILB_P3_MDI-</v>
      </c>
    </row>
    <row r="224" spans="1:9" x14ac:dyDescent="0.25">
      <c r="A224" t="s">
        <v>2698</v>
      </c>
      <c r="B224" t="s">
        <v>5770</v>
      </c>
      <c r="C224" t="s">
        <v>68</v>
      </c>
      <c r="D224" t="s">
        <v>6276</v>
      </c>
      <c r="E224" t="s">
        <v>6276</v>
      </c>
      <c r="F224">
        <v>12</v>
      </c>
      <c r="G224" t="s">
        <v>123</v>
      </c>
      <c r="H224" s="4" t="str">
        <f t="shared" si="6"/>
        <v>U17.12</v>
      </c>
      <c r="I224" s="4" t="str">
        <f t="shared" si="7"/>
        <v>S0_U3_P1_MDI+</v>
      </c>
    </row>
    <row r="225" spans="1:9" x14ac:dyDescent="0.25">
      <c r="A225" t="s">
        <v>2698</v>
      </c>
      <c r="B225" t="s">
        <v>5770</v>
      </c>
      <c r="C225" t="s">
        <v>68</v>
      </c>
      <c r="D225" t="s">
        <v>6277</v>
      </c>
      <c r="E225" t="s">
        <v>6277</v>
      </c>
      <c r="F225">
        <v>48</v>
      </c>
      <c r="G225" t="s">
        <v>797</v>
      </c>
      <c r="H225" s="4" t="str">
        <f t="shared" si="6"/>
        <v>U17.48</v>
      </c>
      <c r="I225" s="4" t="str">
        <f t="shared" si="7"/>
        <v>S0_U4PI_P1_MDI+</v>
      </c>
    </row>
    <row r="226" spans="1:9" x14ac:dyDescent="0.25">
      <c r="A226" t="s">
        <v>2698</v>
      </c>
      <c r="B226" t="s">
        <v>5770</v>
      </c>
      <c r="C226" t="s">
        <v>68</v>
      </c>
      <c r="D226" t="s">
        <v>6278</v>
      </c>
      <c r="E226" t="s">
        <v>6278</v>
      </c>
      <c r="F226">
        <v>36</v>
      </c>
      <c r="G226" t="s">
        <v>799</v>
      </c>
      <c r="H226" s="4" t="str">
        <f t="shared" si="6"/>
        <v>U17.36</v>
      </c>
      <c r="I226" s="4" t="str">
        <f t="shared" si="7"/>
        <v>S0_U4PILB_P1_MDI+</v>
      </c>
    </row>
    <row r="227" spans="1:9" x14ac:dyDescent="0.25">
      <c r="A227" t="s">
        <v>2698</v>
      </c>
      <c r="B227" t="s">
        <v>5770</v>
      </c>
      <c r="C227" t="s">
        <v>68</v>
      </c>
      <c r="D227" t="s">
        <v>6279</v>
      </c>
      <c r="E227" t="s">
        <v>6279</v>
      </c>
      <c r="F227">
        <v>11</v>
      </c>
      <c r="G227" t="s">
        <v>125</v>
      </c>
      <c r="H227" s="4" t="str">
        <f t="shared" si="6"/>
        <v>U17.11</v>
      </c>
      <c r="I227" s="4" t="str">
        <f t="shared" si="7"/>
        <v>S0_U3_P1_MDI-</v>
      </c>
    </row>
    <row r="228" spans="1:9" x14ac:dyDescent="0.25">
      <c r="A228" t="s">
        <v>2698</v>
      </c>
      <c r="B228" t="s">
        <v>5770</v>
      </c>
      <c r="C228" t="s">
        <v>68</v>
      </c>
      <c r="D228" t="s">
        <v>6280</v>
      </c>
      <c r="E228" t="s">
        <v>6280</v>
      </c>
      <c r="F228">
        <v>49</v>
      </c>
      <c r="G228" t="s">
        <v>798</v>
      </c>
      <c r="H228" s="4" t="str">
        <f t="shared" si="6"/>
        <v>U17.49</v>
      </c>
      <c r="I228" s="4" t="str">
        <f t="shared" si="7"/>
        <v>S0_U4PI_P1_MDI-</v>
      </c>
    </row>
    <row r="229" spans="1:9" x14ac:dyDescent="0.25">
      <c r="A229" t="s">
        <v>2698</v>
      </c>
      <c r="B229" t="s">
        <v>5770</v>
      </c>
      <c r="C229" t="s">
        <v>68</v>
      </c>
      <c r="D229" t="s">
        <v>6281</v>
      </c>
      <c r="E229" t="s">
        <v>6281</v>
      </c>
      <c r="F229">
        <v>37</v>
      </c>
      <c r="G229" t="s">
        <v>800</v>
      </c>
      <c r="H229" s="4" t="str">
        <f t="shared" si="6"/>
        <v>U17.37</v>
      </c>
      <c r="I229" s="4" t="str">
        <f t="shared" si="7"/>
        <v>S0_U4PILB_P1_MDI-</v>
      </c>
    </row>
    <row r="230" spans="1:9" x14ac:dyDescent="0.25">
      <c r="A230" t="s">
        <v>2698</v>
      </c>
      <c r="B230" t="s">
        <v>5770</v>
      </c>
      <c r="C230" t="s">
        <v>68</v>
      </c>
      <c r="D230" t="s">
        <v>6282</v>
      </c>
      <c r="E230" t="s">
        <v>6282</v>
      </c>
      <c r="F230">
        <v>15</v>
      </c>
      <c r="G230" t="s">
        <v>983</v>
      </c>
      <c r="H230" s="4" t="str">
        <f t="shared" si="6"/>
        <v>U17.15</v>
      </c>
      <c r="I230" s="4" t="str">
        <f t="shared" si="7"/>
        <v>S0_U3_P2_MDI+</v>
      </c>
    </row>
    <row r="231" spans="1:9" x14ac:dyDescent="0.25">
      <c r="A231" t="s">
        <v>2698</v>
      </c>
      <c r="B231" t="s">
        <v>5770</v>
      </c>
      <c r="C231" t="s">
        <v>68</v>
      </c>
      <c r="D231" t="s">
        <v>6283</v>
      </c>
      <c r="E231" t="s">
        <v>6283</v>
      </c>
      <c r="F231">
        <v>45</v>
      </c>
      <c r="G231" t="s">
        <v>967</v>
      </c>
      <c r="H231" s="4" t="str">
        <f t="shared" si="6"/>
        <v>U17.45</v>
      </c>
      <c r="I231" s="4" t="str">
        <f t="shared" si="7"/>
        <v>S0_U4PI_P2_MDI+</v>
      </c>
    </row>
    <row r="232" spans="1:9" x14ac:dyDescent="0.25">
      <c r="A232" t="s">
        <v>2698</v>
      </c>
      <c r="B232" t="s">
        <v>5770</v>
      </c>
      <c r="C232" t="s">
        <v>68</v>
      </c>
      <c r="D232" t="s">
        <v>6284</v>
      </c>
      <c r="E232" t="s">
        <v>6284</v>
      </c>
      <c r="F232">
        <v>33</v>
      </c>
      <c r="G232" t="s">
        <v>984</v>
      </c>
      <c r="H232" s="4" t="str">
        <f t="shared" si="6"/>
        <v>U17.33</v>
      </c>
      <c r="I232" s="4" t="str">
        <f t="shared" si="7"/>
        <v>S0_U4PILB_P2_MDI+</v>
      </c>
    </row>
    <row r="233" spans="1:9" x14ac:dyDescent="0.25">
      <c r="A233" t="s">
        <v>2698</v>
      </c>
      <c r="B233" t="s">
        <v>5770</v>
      </c>
      <c r="C233" t="s">
        <v>68</v>
      </c>
      <c r="D233" t="s">
        <v>6285</v>
      </c>
      <c r="E233" t="s">
        <v>6285</v>
      </c>
      <c r="F233">
        <v>14</v>
      </c>
      <c r="G233" t="s">
        <v>985</v>
      </c>
      <c r="H233" s="4" t="str">
        <f t="shared" si="6"/>
        <v>U17.14</v>
      </c>
      <c r="I233" s="4" t="str">
        <f t="shared" si="7"/>
        <v>S0_U3_P2_MDI-</v>
      </c>
    </row>
    <row r="234" spans="1:9" x14ac:dyDescent="0.25">
      <c r="A234" t="s">
        <v>2698</v>
      </c>
      <c r="B234" t="s">
        <v>5770</v>
      </c>
      <c r="C234" t="s">
        <v>68</v>
      </c>
      <c r="D234" t="s">
        <v>6286</v>
      </c>
      <c r="E234" t="s">
        <v>6286</v>
      </c>
      <c r="F234">
        <v>46</v>
      </c>
      <c r="G234" t="s">
        <v>968</v>
      </c>
      <c r="H234" s="4" t="str">
        <f t="shared" si="6"/>
        <v>U17.46</v>
      </c>
      <c r="I234" s="4" t="str">
        <f t="shared" si="7"/>
        <v>S0_U4PI_P2_MDI-</v>
      </c>
    </row>
    <row r="235" spans="1:9" x14ac:dyDescent="0.25">
      <c r="A235" t="s">
        <v>2698</v>
      </c>
      <c r="B235" t="s">
        <v>5770</v>
      </c>
      <c r="C235" t="s">
        <v>68</v>
      </c>
      <c r="D235" t="s">
        <v>6287</v>
      </c>
      <c r="E235" t="s">
        <v>6287</v>
      </c>
      <c r="F235">
        <v>34</v>
      </c>
      <c r="G235" t="s">
        <v>986</v>
      </c>
      <c r="H235" s="4" t="str">
        <f t="shared" si="6"/>
        <v>U17.34</v>
      </c>
      <c r="I235" s="4" t="str">
        <f t="shared" si="7"/>
        <v>S0_U4PILB_P2_MDI-</v>
      </c>
    </row>
    <row r="236" spans="1:9" x14ac:dyDescent="0.25">
      <c r="A236" t="s">
        <v>2698</v>
      </c>
      <c r="B236" t="s">
        <v>5770</v>
      </c>
      <c r="C236" t="s">
        <v>68</v>
      </c>
      <c r="D236" t="s">
        <v>6288</v>
      </c>
      <c r="E236" t="s">
        <v>6288</v>
      </c>
      <c r="F236">
        <v>7</v>
      </c>
      <c r="G236" t="s">
        <v>6256</v>
      </c>
      <c r="H236" s="4" t="str">
        <f t="shared" si="6"/>
        <v>U17.7</v>
      </c>
      <c r="I236" s="4" t="str">
        <f t="shared" si="7"/>
        <v>S0_U17_DDC_AUX_SEL</v>
      </c>
    </row>
    <row r="237" spans="1:9" x14ac:dyDescent="0.25">
      <c r="A237" t="s">
        <v>2698</v>
      </c>
      <c r="B237" t="s">
        <v>5770</v>
      </c>
      <c r="C237" t="s">
        <v>68</v>
      </c>
      <c r="D237" t="s">
        <v>6289</v>
      </c>
      <c r="E237" t="s">
        <v>6289</v>
      </c>
      <c r="F237" t="s">
        <v>11</v>
      </c>
      <c r="G237" t="s">
        <v>961</v>
      </c>
      <c r="H237" s="4" t="str">
        <f t="shared" si="6"/>
        <v>U17.EP</v>
      </c>
      <c r="I237" s="4" t="str">
        <f t="shared" si="7"/>
        <v>DGND</v>
      </c>
    </row>
    <row r="238" spans="1:9" x14ac:dyDescent="0.25">
      <c r="A238" t="s">
        <v>2698</v>
      </c>
      <c r="B238" t="s">
        <v>5770</v>
      </c>
      <c r="C238" t="s">
        <v>68</v>
      </c>
      <c r="D238" t="s">
        <v>987</v>
      </c>
      <c r="E238" t="s">
        <v>987</v>
      </c>
      <c r="F238">
        <v>35</v>
      </c>
      <c r="G238" t="s">
        <v>961</v>
      </c>
      <c r="H238" s="4" t="str">
        <f t="shared" si="6"/>
        <v>U17.35</v>
      </c>
      <c r="I238" s="4" t="str">
        <f t="shared" si="7"/>
        <v>DGND</v>
      </c>
    </row>
    <row r="239" spans="1:9" x14ac:dyDescent="0.25">
      <c r="A239" t="s">
        <v>2698</v>
      </c>
      <c r="B239" t="s">
        <v>5770</v>
      </c>
      <c r="C239" t="s">
        <v>68</v>
      </c>
      <c r="D239" t="s">
        <v>988</v>
      </c>
      <c r="E239" t="s">
        <v>988</v>
      </c>
      <c r="F239">
        <v>1</v>
      </c>
      <c r="G239" t="s">
        <v>961</v>
      </c>
      <c r="H239" s="4" t="str">
        <f t="shared" si="6"/>
        <v>U17.1</v>
      </c>
      <c r="I239" s="4" t="str">
        <f t="shared" si="7"/>
        <v>DGND</v>
      </c>
    </row>
    <row r="240" spans="1:9" x14ac:dyDescent="0.25">
      <c r="A240" t="s">
        <v>2698</v>
      </c>
      <c r="B240" t="s">
        <v>5770</v>
      </c>
      <c r="C240" t="s">
        <v>68</v>
      </c>
      <c r="D240" t="s">
        <v>989</v>
      </c>
      <c r="E240" t="s">
        <v>989</v>
      </c>
      <c r="F240">
        <v>10</v>
      </c>
      <c r="G240" t="s">
        <v>961</v>
      </c>
      <c r="H240" s="4" t="str">
        <f t="shared" si="6"/>
        <v>U17.10</v>
      </c>
      <c r="I240" s="4" t="str">
        <f t="shared" si="7"/>
        <v>DGND</v>
      </c>
    </row>
    <row r="241" spans="1:9" x14ac:dyDescent="0.25">
      <c r="A241" t="s">
        <v>2698</v>
      </c>
      <c r="B241" t="s">
        <v>5770</v>
      </c>
      <c r="C241" t="s">
        <v>68</v>
      </c>
      <c r="D241" t="s">
        <v>990</v>
      </c>
      <c r="E241" t="s">
        <v>990</v>
      </c>
      <c r="F241">
        <v>13</v>
      </c>
      <c r="G241" t="s">
        <v>961</v>
      </c>
      <c r="H241" s="4" t="str">
        <f t="shared" si="6"/>
        <v>U17.13</v>
      </c>
      <c r="I241" s="4" t="str">
        <f t="shared" si="7"/>
        <v>DGND</v>
      </c>
    </row>
    <row r="242" spans="1:9" x14ac:dyDescent="0.25">
      <c r="A242" t="s">
        <v>2698</v>
      </c>
      <c r="B242" t="s">
        <v>5770</v>
      </c>
      <c r="C242" t="s">
        <v>68</v>
      </c>
      <c r="D242" t="s">
        <v>991</v>
      </c>
      <c r="E242" t="s">
        <v>991</v>
      </c>
      <c r="F242">
        <v>32</v>
      </c>
      <c r="G242" t="s">
        <v>961</v>
      </c>
      <c r="H242" s="4" t="str">
        <f t="shared" si="6"/>
        <v>U17.32</v>
      </c>
      <c r="I242" s="4" t="str">
        <f t="shared" si="7"/>
        <v>DGND</v>
      </c>
    </row>
    <row r="243" spans="1:9" x14ac:dyDescent="0.25">
      <c r="A243" t="s">
        <v>2698</v>
      </c>
      <c r="B243" t="s">
        <v>5770</v>
      </c>
      <c r="C243" t="s">
        <v>68</v>
      </c>
      <c r="D243" t="s">
        <v>992</v>
      </c>
      <c r="E243" t="s">
        <v>992</v>
      </c>
      <c r="F243">
        <v>38</v>
      </c>
      <c r="G243" t="s">
        <v>961</v>
      </c>
      <c r="H243" s="4" t="str">
        <f t="shared" si="6"/>
        <v>U17.38</v>
      </c>
      <c r="I243" s="4" t="str">
        <f t="shared" si="7"/>
        <v>DGND</v>
      </c>
    </row>
    <row r="244" spans="1:9" x14ac:dyDescent="0.25">
      <c r="A244" t="s">
        <v>2698</v>
      </c>
      <c r="B244" t="s">
        <v>5770</v>
      </c>
      <c r="C244" t="s">
        <v>68</v>
      </c>
      <c r="D244" t="s">
        <v>993</v>
      </c>
      <c r="E244" t="s">
        <v>993</v>
      </c>
      <c r="F244">
        <v>41</v>
      </c>
      <c r="G244" t="s">
        <v>961</v>
      </c>
      <c r="H244" s="4" t="str">
        <f t="shared" si="6"/>
        <v>U17.41</v>
      </c>
      <c r="I244" s="4" t="str">
        <f t="shared" si="7"/>
        <v>DGND</v>
      </c>
    </row>
    <row r="245" spans="1:9" x14ac:dyDescent="0.25">
      <c r="A245" t="s">
        <v>2698</v>
      </c>
      <c r="B245" t="s">
        <v>5770</v>
      </c>
      <c r="C245" t="s">
        <v>68</v>
      </c>
      <c r="D245" t="s">
        <v>6290</v>
      </c>
      <c r="E245" t="s">
        <v>6290</v>
      </c>
      <c r="F245">
        <v>47</v>
      </c>
      <c r="G245" t="s">
        <v>961</v>
      </c>
      <c r="H245" s="4" t="str">
        <f t="shared" si="6"/>
        <v>U17.47</v>
      </c>
      <c r="I245" s="4" t="str">
        <f t="shared" si="7"/>
        <v>DGND</v>
      </c>
    </row>
    <row r="246" spans="1:9" x14ac:dyDescent="0.25">
      <c r="A246" t="s">
        <v>2698</v>
      </c>
      <c r="B246" t="s">
        <v>5770</v>
      </c>
      <c r="C246" t="s">
        <v>68</v>
      </c>
      <c r="D246" t="s">
        <v>6291</v>
      </c>
      <c r="E246" t="s">
        <v>6291</v>
      </c>
      <c r="F246">
        <v>4</v>
      </c>
      <c r="G246" t="s">
        <v>6252</v>
      </c>
      <c r="H246" s="4" t="str">
        <f t="shared" si="6"/>
        <v>U17.4</v>
      </c>
      <c r="I246" s="4" t="str">
        <f t="shared" si="7"/>
        <v>S0_U17_GPU_SEL</v>
      </c>
    </row>
    <row r="247" spans="1:9" x14ac:dyDescent="0.25">
      <c r="A247" t="s">
        <v>2698</v>
      </c>
      <c r="B247" t="s">
        <v>5770</v>
      </c>
      <c r="C247" t="s">
        <v>68</v>
      </c>
      <c r="D247" t="s">
        <v>6292</v>
      </c>
      <c r="E247" t="s">
        <v>6292</v>
      </c>
      <c r="F247">
        <v>21</v>
      </c>
      <c r="H247" s="4" t="str">
        <f t="shared" si="6"/>
        <v>U17.21</v>
      </c>
      <c r="I247" s="4">
        <f t="shared" si="7"/>
        <v>0</v>
      </c>
    </row>
    <row r="248" spans="1:9" x14ac:dyDescent="0.25">
      <c r="A248" t="s">
        <v>2698</v>
      </c>
      <c r="B248" t="s">
        <v>5770</v>
      </c>
      <c r="C248" t="s">
        <v>68</v>
      </c>
      <c r="D248" t="s">
        <v>6293</v>
      </c>
      <c r="E248" t="s">
        <v>6293</v>
      </c>
      <c r="F248">
        <v>20</v>
      </c>
      <c r="H248" s="4" t="str">
        <f t="shared" si="6"/>
        <v>U17.20</v>
      </c>
      <c r="I248" s="4">
        <f t="shared" si="7"/>
        <v>0</v>
      </c>
    </row>
    <row r="249" spans="1:9" x14ac:dyDescent="0.25">
      <c r="A249" t="s">
        <v>2698</v>
      </c>
      <c r="B249" t="s">
        <v>5770</v>
      </c>
      <c r="C249" t="s">
        <v>68</v>
      </c>
      <c r="D249" t="s">
        <v>6294</v>
      </c>
      <c r="E249" t="s">
        <v>6294</v>
      </c>
      <c r="F249">
        <v>19</v>
      </c>
      <c r="H249" s="4" t="str">
        <f t="shared" si="6"/>
        <v>U17.19</v>
      </c>
      <c r="I249" s="4">
        <f t="shared" si="7"/>
        <v>0</v>
      </c>
    </row>
    <row r="250" spans="1:9" x14ac:dyDescent="0.25">
      <c r="A250" t="s">
        <v>2698</v>
      </c>
      <c r="B250" t="s">
        <v>5770</v>
      </c>
      <c r="C250" t="s">
        <v>68</v>
      </c>
      <c r="D250" t="s">
        <v>6295</v>
      </c>
      <c r="E250" t="s">
        <v>6295</v>
      </c>
      <c r="F250">
        <v>50</v>
      </c>
      <c r="G250" t="s">
        <v>6254</v>
      </c>
      <c r="H250" s="4" t="str">
        <f t="shared" si="6"/>
        <v>U17.50</v>
      </c>
      <c r="I250" s="4" t="str">
        <f t="shared" si="7"/>
        <v>S0_U17_OE</v>
      </c>
    </row>
    <row r="251" spans="1:9" x14ac:dyDescent="0.25">
      <c r="A251" t="s">
        <v>2698</v>
      </c>
      <c r="B251" t="s">
        <v>5770</v>
      </c>
      <c r="C251" t="s">
        <v>68</v>
      </c>
      <c r="D251" t="s">
        <v>6296</v>
      </c>
      <c r="E251" t="s">
        <v>6296</v>
      </c>
      <c r="F251">
        <v>22</v>
      </c>
      <c r="H251" s="4" t="str">
        <f t="shared" si="6"/>
        <v>U17.22</v>
      </c>
      <c r="I251" s="4">
        <f t="shared" si="7"/>
        <v>0</v>
      </c>
    </row>
    <row r="252" spans="1:9" x14ac:dyDescent="0.25">
      <c r="A252" t="s">
        <v>2698</v>
      </c>
      <c r="B252" t="s">
        <v>5770</v>
      </c>
      <c r="C252" t="s">
        <v>68</v>
      </c>
      <c r="D252" t="s">
        <v>6297</v>
      </c>
      <c r="E252" t="s">
        <v>6297</v>
      </c>
      <c r="F252">
        <v>30</v>
      </c>
      <c r="H252" s="4" t="str">
        <f t="shared" si="6"/>
        <v>U17.30</v>
      </c>
      <c r="I252" s="4">
        <f t="shared" si="7"/>
        <v>0</v>
      </c>
    </row>
    <row r="253" spans="1:9" x14ac:dyDescent="0.25">
      <c r="A253" t="s">
        <v>2698</v>
      </c>
      <c r="B253" t="s">
        <v>5770</v>
      </c>
      <c r="C253" t="s">
        <v>68</v>
      </c>
      <c r="D253" t="s">
        <v>6298</v>
      </c>
      <c r="E253" t="s">
        <v>6298</v>
      </c>
      <c r="F253">
        <v>25</v>
      </c>
      <c r="H253" s="4" t="str">
        <f t="shared" si="6"/>
        <v>U17.25</v>
      </c>
      <c r="I253" s="4">
        <f t="shared" si="7"/>
        <v>0</v>
      </c>
    </row>
    <row r="254" spans="1:9" x14ac:dyDescent="0.25">
      <c r="A254" t="s">
        <v>2698</v>
      </c>
      <c r="B254" t="s">
        <v>5770</v>
      </c>
      <c r="C254" t="s">
        <v>68</v>
      </c>
      <c r="D254" t="s">
        <v>6299</v>
      </c>
      <c r="E254" t="s">
        <v>6299</v>
      </c>
      <c r="F254">
        <v>23</v>
      </c>
      <c r="H254" s="4" t="str">
        <f t="shared" si="6"/>
        <v>U17.23</v>
      </c>
      <c r="I254" s="4">
        <f t="shared" si="7"/>
        <v>0</v>
      </c>
    </row>
    <row r="255" spans="1:9" x14ac:dyDescent="0.25">
      <c r="A255" t="s">
        <v>2698</v>
      </c>
      <c r="B255" t="s">
        <v>5770</v>
      </c>
      <c r="C255" t="s">
        <v>68</v>
      </c>
      <c r="D255" t="s">
        <v>6300</v>
      </c>
      <c r="E255" t="s">
        <v>6300</v>
      </c>
      <c r="F255">
        <v>31</v>
      </c>
      <c r="H255" s="4" t="str">
        <f t="shared" si="6"/>
        <v>U17.31</v>
      </c>
      <c r="I255" s="4">
        <f t="shared" si="7"/>
        <v>0</v>
      </c>
    </row>
    <row r="256" spans="1:9" x14ac:dyDescent="0.25">
      <c r="A256" t="s">
        <v>2698</v>
      </c>
      <c r="B256" t="s">
        <v>5770</v>
      </c>
      <c r="C256" t="s">
        <v>68</v>
      </c>
      <c r="D256" t="s">
        <v>6301</v>
      </c>
      <c r="E256" t="s">
        <v>6301</v>
      </c>
      <c r="F256">
        <v>24</v>
      </c>
      <c r="H256" s="4" t="str">
        <f t="shared" si="6"/>
        <v>U17.24</v>
      </c>
      <c r="I256" s="4">
        <f t="shared" si="7"/>
        <v>0</v>
      </c>
    </row>
    <row r="257" spans="1:9" x14ac:dyDescent="0.25">
      <c r="A257" t="s">
        <v>2698</v>
      </c>
      <c r="B257" t="s">
        <v>5770</v>
      </c>
      <c r="C257" t="s">
        <v>68</v>
      </c>
      <c r="D257" t="s">
        <v>994</v>
      </c>
      <c r="E257" t="s">
        <v>994</v>
      </c>
      <c r="F257">
        <v>16</v>
      </c>
      <c r="G257" t="s">
        <v>962</v>
      </c>
      <c r="H257" s="4" t="str">
        <f t="shared" si="6"/>
        <v>U17.16</v>
      </c>
      <c r="I257" s="4" t="str">
        <f t="shared" si="7"/>
        <v>VDD33_ATX</v>
      </c>
    </row>
    <row r="258" spans="1:9" x14ac:dyDescent="0.25">
      <c r="A258" t="s">
        <v>2698</v>
      </c>
      <c r="B258" t="s">
        <v>5770</v>
      </c>
      <c r="C258" t="s">
        <v>68</v>
      </c>
      <c r="D258" t="s">
        <v>995</v>
      </c>
      <c r="E258" t="s">
        <v>995</v>
      </c>
      <c r="F258">
        <v>44</v>
      </c>
      <c r="G258" t="s">
        <v>962</v>
      </c>
      <c r="H258" s="4" t="str">
        <f t="shared" ref="H258:H321" si="8">CONCATENATE(C258,".",F258)</f>
        <v>U17.44</v>
      </c>
      <c r="I258" s="4" t="str">
        <f t="shared" ref="I258:I321" si="9">G258</f>
        <v>VDD33_ATX</v>
      </c>
    </row>
    <row r="259" spans="1:9" x14ac:dyDescent="0.25">
      <c r="A259" t="s">
        <v>2698</v>
      </c>
      <c r="B259" t="s">
        <v>5770</v>
      </c>
      <c r="C259" t="s">
        <v>218</v>
      </c>
      <c r="D259" t="s">
        <v>6258</v>
      </c>
      <c r="E259" t="s">
        <v>6258</v>
      </c>
      <c r="F259">
        <v>18</v>
      </c>
      <c r="H259" s="4" t="str">
        <f t="shared" si="8"/>
        <v>U18.18</v>
      </c>
      <c r="I259" s="4">
        <f t="shared" si="9"/>
        <v>0</v>
      </c>
    </row>
    <row r="260" spans="1:9" x14ac:dyDescent="0.25">
      <c r="A260" t="s">
        <v>2698</v>
      </c>
      <c r="B260" t="s">
        <v>5770</v>
      </c>
      <c r="C260" t="s">
        <v>218</v>
      </c>
      <c r="D260" t="s">
        <v>6259</v>
      </c>
      <c r="E260" t="s">
        <v>6259</v>
      </c>
      <c r="F260">
        <v>28</v>
      </c>
      <c r="H260" s="4" t="str">
        <f t="shared" si="8"/>
        <v>U18.28</v>
      </c>
      <c r="I260" s="4">
        <f t="shared" si="9"/>
        <v>0</v>
      </c>
    </row>
    <row r="261" spans="1:9" x14ac:dyDescent="0.25">
      <c r="A261" t="s">
        <v>2698</v>
      </c>
      <c r="B261" t="s">
        <v>5770</v>
      </c>
      <c r="C261" t="s">
        <v>218</v>
      </c>
      <c r="D261" t="s">
        <v>6260</v>
      </c>
      <c r="E261" t="s">
        <v>6260</v>
      </c>
      <c r="F261">
        <v>27</v>
      </c>
      <c r="H261" s="4" t="str">
        <f t="shared" si="8"/>
        <v>U18.27</v>
      </c>
      <c r="I261" s="4">
        <f t="shared" si="9"/>
        <v>0</v>
      </c>
    </row>
    <row r="262" spans="1:9" x14ac:dyDescent="0.25">
      <c r="A262" t="s">
        <v>2698</v>
      </c>
      <c r="B262" t="s">
        <v>5770</v>
      </c>
      <c r="C262" t="s">
        <v>218</v>
      </c>
      <c r="D262" t="s">
        <v>6261</v>
      </c>
      <c r="E262" t="s">
        <v>6261</v>
      </c>
      <c r="F262">
        <v>17</v>
      </c>
      <c r="H262" s="4" t="str">
        <f t="shared" si="8"/>
        <v>U18.17</v>
      </c>
      <c r="I262" s="4">
        <f t="shared" si="9"/>
        <v>0</v>
      </c>
    </row>
    <row r="263" spans="1:9" x14ac:dyDescent="0.25">
      <c r="A263" t="s">
        <v>2698</v>
      </c>
      <c r="B263" t="s">
        <v>5770</v>
      </c>
      <c r="C263" t="s">
        <v>218</v>
      </c>
      <c r="D263" t="s">
        <v>6262</v>
      </c>
      <c r="E263" t="s">
        <v>6262</v>
      </c>
      <c r="F263">
        <v>29</v>
      </c>
      <c r="H263" s="4" t="str">
        <f t="shared" si="8"/>
        <v>U18.29</v>
      </c>
      <c r="I263" s="4">
        <f t="shared" si="9"/>
        <v>0</v>
      </c>
    </row>
    <row r="264" spans="1:9" x14ac:dyDescent="0.25">
      <c r="A264" t="s">
        <v>2698</v>
      </c>
      <c r="B264" t="s">
        <v>5770</v>
      </c>
      <c r="C264" t="s">
        <v>218</v>
      </c>
      <c r="D264" t="s">
        <v>6263</v>
      </c>
      <c r="E264" t="s">
        <v>6263</v>
      </c>
      <c r="F264">
        <v>26</v>
      </c>
      <c r="H264" s="4" t="str">
        <f t="shared" si="8"/>
        <v>U18.26</v>
      </c>
      <c r="I264" s="4">
        <f t="shared" si="9"/>
        <v>0</v>
      </c>
    </row>
    <row r="265" spans="1:9" x14ac:dyDescent="0.25">
      <c r="A265" t="s">
        <v>2698</v>
      </c>
      <c r="B265" t="s">
        <v>5770</v>
      </c>
      <c r="C265" t="s">
        <v>218</v>
      </c>
      <c r="D265" t="s">
        <v>6264</v>
      </c>
      <c r="E265" t="s">
        <v>6264</v>
      </c>
      <c r="F265">
        <v>6</v>
      </c>
      <c r="G265" t="s">
        <v>95</v>
      </c>
      <c r="H265" s="4" t="str">
        <f t="shared" si="8"/>
        <v>U18.6</v>
      </c>
      <c r="I265" s="4" t="str">
        <f t="shared" si="9"/>
        <v>SG0_2_P1_MDI+</v>
      </c>
    </row>
    <row r="266" spans="1:9" x14ac:dyDescent="0.25">
      <c r="A266" t="s">
        <v>2698</v>
      </c>
      <c r="B266" t="s">
        <v>5770</v>
      </c>
      <c r="C266" t="s">
        <v>218</v>
      </c>
      <c r="D266" t="s">
        <v>6265</v>
      </c>
      <c r="E266" t="s">
        <v>6265</v>
      </c>
      <c r="F266">
        <v>2</v>
      </c>
      <c r="G266" t="s">
        <v>136</v>
      </c>
      <c r="H266" s="4" t="str">
        <f t="shared" si="8"/>
        <v>U18.2</v>
      </c>
      <c r="I266" s="4" t="str">
        <f t="shared" si="9"/>
        <v>SG0_3PI_P1_MDI+</v>
      </c>
    </row>
    <row r="267" spans="1:9" x14ac:dyDescent="0.25">
      <c r="A267" t="s">
        <v>2698</v>
      </c>
      <c r="B267" t="s">
        <v>5770</v>
      </c>
      <c r="C267" t="s">
        <v>218</v>
      </c>
      <c r="D267" t="s">
        <v>6266</v>
      </c>
      <c r="E267" t="s">
        <v>6266</v>
      </c>
      <c r="F267">
        <v>42</v>
      </c>
      <c r="G267" t="s">
        <v>799</v>
      </c>
      <c r="H267" s="4" t="str">
        <f t="shared" si="8"/>
        <v>U18.42</v>
      </c>
      <c r="I267" s="4" t="str">
        <f t="shared" si="9"/>
        <v>S0_U4PILB_P1_MDI+</v>
      </c>
    </row>
    <row r="268" spans="1:9" x14ac:dyDescent="0.25">
      <c r="A268" t="s">
        <v>2698</v>
      </c>
      <c r="B268" t="s">
        <v>5770</v>
      </c>
      <c r="C268" t="s">
        <v>218</v>
      </c>
      <c r="D268" t="s">
        <v>6267</v>
      </c>
      <c r="E268" t="s">
        <v>6267</v>
      </c>
      <c r="F268">
        <v>5</v>
      </c>
      <c r="G268" t="s">
        <v>97</v>
      </c>
      <c r="H268" s="4" t="str">
        <f t="shared" si="8"/>
        <v>U18.5</v>
      </c>
      <c r="I268" s="4" t="str">
        <f t="shared" si="9"/>
        <v>SG0_2_P1_MDI-</v>
      </c>
    </row>
    <row r="269" spans="1:9" x14ac:dyDescent="0.25">
      <c r="A269" t="s">
        <v>2698</v>
      </c>
      <c r="B269" t="s">
        <v>5770</v>
      </c>
      <c r="C269" t="s">
        <v>218</v>
      </c>
      <c r="D269" t="s">
        <v>6268</v>
      </c>
      <c r="E269" t="s">
        <v>6268</v>
      </c>
      <c r="F269">
        <v>3</v>
      </c>
      <c r="G269" t="s">
        <v>137</v>
      </c>
      <c r="H269" s="4" t="str">
        <f t="shared" si="8"/>
        <v>U18.3</v>
      </c>
      <c r="I269" s="4" t="str">
        <f t="shared" si="9"/>
        <v>SG0_3PI_P1_MDI-</v>
      </c>
    </row>
    <row r="270" spans="1:9" x14ac:dyDescent="0.25">
      <c r="A270" t="s">
        <v>2698</v>
      </c>
      <c r="B270" t="s">
        <v>5770</v>
      </c>
      <c r="C270" t="s">
        <v>218</v>
      </c>
      <c r="D270" t="s">
        <v>6269</v>
      </c>
      <c r="E270" t="s">
        <v>6269</v>
      </c>
      <c r="F270">
        <v>43</v>
      </c>
      <c r="G270" t="s">
        <v>800</v>
      </c>
      <c r="H270" s="4" t="str">
        <f t="shared" si="8"/>
        <v>U18.43</v>
      </c>
      <c r="I270" s="4" t="str">
        <f t="shared" si="9"/>
        <v>S0_U4PILB_P1_MDI-</v>
      </c>
    </row>
    <row r="271" spans="1:9" x14ac:dyDescent="0.25">
      <c r="A271" t="s">
        <v>2698</v>
      </c>
      <c r="B271" t="s">
        <v>5770</v>
      </c>
      <c r="C271" t="s">
        <v>218</v>
      </c>
      <c r="D271" t="s">
        <v>6270</v>
      </c>
      <c r="E271" t="s">
        <v>6270</v>
      </c>
      <c r="F271">
        <v>9</v>
      </c>
      <c r="G271" t="s">
        <v>996</v>
      </c>
      <c r="H271" s="4" t="str">
        <f t="shared" si="8"/>
        <v>U18.9</v>
      </c>
      <c r="I271" s="4" t="str">
        <f t="shared" si="9"/>
        <v>SG0_2_P2_MDI+</v>
      </c>
    </row>
    <row r="272" spans="1:9" x14ac:dyDescent="0.25">
      <c r="A272" t="s">
        <v>2698</v>
      </c>
      <c r="B272" t="s">
        <v>5770</v>
      </c>
      <c r="C272" t="s">
        <v>218</v>
      </c>
      <c r="D272" t="s">
        <v>6271</v>
      </c>
      <c r="E272" t="s">
        <v>6271</v>
      </c>
      <c r="F272">
        <v>51</v>
      </c>
      <c r="G272" t="s">
        <v>971</v>
      </c>
      <c r="H272" s="4" t="str">
        <f t="shared" si="8"/>
        <v>U18.51</v>
      </c>
      <c r="I272" s="4" t="str">
        <f t="shared" si="9"/>
        <v>SG0_3PI_P2_MDI+</v>
      </c>
    </row>
    <row r="273" spans="1:9" x14ac:dyDescent="0.25">
      <c r="A273" t="s">
        <v>2698</v>
      </c>
      <c r="B273" t="s">
        <v>5770</v>
      </c>
      <c r="C273" t="s">
        <v>218</v>
      </c>
      <c r="D273" t="s">
        <v>6272</v>
      </c>
      <c r="E273" t="s">
        <v>6272</v>
      </c>
      <c r="F273">
        <v>39</v>
      </c>
      <c r="G273" t="s">
        <v>984</v>
      </c>
      <c r="H273" s="4" t="str">
        <f t="shared" si="8"/>
        <v>U18.39</v>
      </c>
      <c r="I273" s="4" t="str">
        <f t="shared" si="9"/>
        <v>S0_U4PILB_P2_MDI+</v>
      </c>
    </row>
    <row r="274" spans="1:9" x14ac:dyDescent="0.25">
      <c r="A274" t="s">
        <v>2698</v>
      </c>
      <c r="B274" t="s">
        <v>5770</v>
      </c>
      <c r="C274" t="s">
        <v>218</v>
      </c>
      <c r="D274" t="s">
        <v>6273</v>
      </c>
      <c r="E274" t="s">
        <v>6273</v>
      </c>
      <c r="F274">
        <v>8</v>
      </c>
      <c r="G274" t="s">
        <v>997</v>
      </c>
      <c r="H274" s="4" t="str">
        <f t="shared" si="8"/>
        <v>U18.8</v>
      </c>
      <c r="I274" s="4" t="str">
        <f t="shared" si="9"/>
        <v>SG0_2_P2_MDI-</v>
      </c>
    </row>
    <row r="275" spans="1:9" x14ac:dyDescent="0.25">
      <c r="A275" t="s">
        <v>2698</v>
      </c>
      <c r="B275" t="s">
        <v>5770</v>
      </c>
      <c r="C275" t="s">
        <v>218</v>
      </c>
      <c r="D275" t="s">
        <v>6274</v>
      </c>
      <c r="E275" t="s">
        <v>6274</v>
      </c>
      <c r="F275">
        <v>52</v>
      </c>
      <c r="G275" t="s">
        <v>972</v>
      </c>
      <c r="H275" s="4" t="str">
        <f t="shared" si="8"/>
        <v>U18.52</v>
      </c>
      <c r="I275" s="4" t="str">
        <f t="shared" si="9"/>
        <v>SG0_3PI_P2_MDI-</v>
      </c>
    </row>
    <row r="276" spans="1:9" x14ac:dyDescent="0.25">
      <c r="A276" t="s">
        <v>2698</v>
      </c>
      <c r="B276" t="s">
        <v>5770</v>
      </c>
      <c r="C276" t="s">
        <v>218</v>
      </c>
      <c r="D276" t="s">
        <v>6275</v>
      </c>
      <c r="E276" t="s">
        <v>6275</v>
      </c>
      <c r="F276">
        <v>40</v>
      </c>
      <c r="G276" t="s">
        <v>986</v>
      </c>
      <c r="H276" s="4" t="str">
        <f t="shared" si="8"/>
        <v>U18.40</v>
      </c>
      <c r="I276" s="4" t="str">
        <f t="shared" si="9"/>
        <v>S0_U4PILB_P2_MDI-</v>
      </c>
    </row>
    <row r="277" spans="1:9" x14ac:dyDescent="0.25">
      <c r="A277" t="s">
        <v>2698</v>
      </c>
      <c r="B277" t="s">
        <v>5770</v>
      </c>
      <c r="C277" t="s">
        <v>218</v>
      </c>
      <c r="D277" t="s">
        <v>6276</v>
      </c>
      <c r="E277" t="s">
        <v>6276</v>
      </c>
      <c r="F277">
        <v>12</v>
      </c>
      <c r="G277" t="s">
        <v>998</v>
      </c>
      <c r="H277" s="4" t="str">
        <f t="shared" si="8"/>
        <v>U18.12</v>
      </c>
      <c r="I277" s="4" t="str">
        <f t="shared" si="9"/>
        <v>SG0_2_P3_MDI+</v>
      </c>
    </row>
    <row r="278" spans="1:9" x14ac:dyDescent="0.25">
      <c r="A278" t="s">
        <v>2698</v>
      </c>
      <c r="B278" t="s">
        <v>5770</v>
      </c>
      <c r="C278" t="s">
        <v>218</v>
      </c>
      <c r="D278" t="s">
        <v>6277</v>
      </c>
      <c r="E278" t="s">
        <v>6277</v>
      </c>
      <c r="F278">
        <v>48</v>
      </c>
      <c r="G278" t="s">
        <v>965</v>
      </c>
      <c r="H278" s="4" t="str">
        <f t="shared" si="8"/>
        <v>U18.48</v>
      </c>
      <c r="I278" s="4" t="str">
        <f t="shared" si="9"/>
        <v>SG0_3PI_P3_MDI+</v>
      </c>
    </row>
    <row r="279" spans="1:9" x14ac:dyDescent="0.25">
      <c r="A279" t="s">
        <v>2698</v>
      </c>
      <c r="B279" t="s">
        <v>5770</v>
      </c>
      <c r="C279" t="s">
        <v>218</v>
      </c>
      <c r="D279" t="s">
        <v>6278</v>
      </c>
      <c r="E279" t="s">
        <v>6278</v>
      </c>
      <c r="F279">
        <v>36</v>
      </c>
      <c r="G279" t="s">
        <v>980</v>
      </c>
      <c r="H279" s="4" t="str">
        <f t="shared" si="8"/>
        <v>U18.36</v>
      </c>
      <c r="I279" s="4" t="str">
        <f t="shared" si="9"/>
        <v>S0_U4PILB_P3_MDI+</v>
      </c>
    </row>
    <row r="280" spans="1:9" x14ac:dyDescent="0.25">
      <c r="A280" t="s">
        <v>2698</v>
      </c>
      <c r="B280" t="s">
        <v>5770</v>
      </c>
      <c r="C280" t="s">
        <v>218</v>
      </c>
      <c r="D280" t="s">
        <v>6279</v>
      </c>
      <c r="E280" t="s">
        <v>6279</v>
      </c>
      <c r="F280">
        <v>11</v>
      </c>
      <c r="G280" t="s">
        <v>999</v>
      </c>
      <c r="H280" s="4" t="str">
        <f t="shared" si="8"/>
        <v>U18.11</v>
      </c>
      <c r="I280" s="4" t="str">
        <f t="shared" si="9"/>
        <v>SG0_2_P3_MDI-</v>
      </c>
    </row>
    <row r="281" spans="1:9" x14ac:dyDescent="0.25">
      <c r="A281" t="s">
        <v>2698</v>
      </c>
      <c r="B281" t="s">
        <v>5770</v>
      </c>
      <c r="C281" t="s">
        <v>218</v>
      </c>
      <c r="D281" t="s">
        <v>6280</v>
      </c>
      <c r="E281" t="s">
        <v>6280</v>
      </c>
      <c r="F281">
        <v>49</v>
      </c>
      <c r="G281" t="s">
        <v>966</v>
      </c>
      <c r="H281" s="4" t="str">
        <f t="shared" si="8"/>
        <v>U18.49</v>
      </c>
      <c r="I281" s="4" t="str">
        <f t="shared" si="9"/>
        <v>SG0_3PI_P3_MDI-</v>
      </c>
    </row>
    <row r="282" spans="1:9" x14ac:dyDescent="0.25">
      <c r="A282" t="s">
        <v>2698</v>
      </c>
      <c r="B282" t="s">
        <v>5770</v>
      </c>
      <c r="C282" t="s">
        <v>218</v>
      </c>
      <c r="D282" t="s">
        <v>6281</v>
      </c>
      <c r="E282" t="s">
        <v>6281</v>
      </c>
      <c r="F282">
        <v>37</v>
      </c>
      <c r="G282" t="s">
        <v>982</v>
      </c>
      <c r="H282" s="4" t="str">
        <f t="shared" si="8"/>
        <v>U18.37</v>
      </c>
      <c r="I282" s="4" t="str">
        <f t="shared" si="9"/>
        <v>S0_U4PILB_P3_MDI-</v>
      </c>
    </row>
    <row r="283" spans="1:9" x14ac:dyDescent="0.25">
      <c r="A283" t="s">
        <v>2698</v>
      </c>
      <c r="B283" t="s">
        <v>5770</v>
      </c>
      <c r="C283" t="s">
        <v>218</v>
      </c>
      <c r="D283" t="s">
        <v>6282</v>
      </c>
      <c r="E283" t="s">
        <v>6282</v>
      </c>
      <c r="F283">
        <v>15</v>
      </c>
      <c r="G283" t="s">
        <v>1000</v>
      </c>
      <c r="H283" s="4" t="str">
        <f t="shared" si="8"/>
        <v>U18.15</v>
      </c>
      <c r="I283" s="4" t="str">
        <f t="shared" si="9"/>
        <v>SG0_2_P4_MDI+</v>
      </c>
    </row>
    <row r="284" spans="1:9" x14ac:dyDescent="0.25">
      <c r="A284" t="s">
        <v>2698</v>
      </c>
      <c r="B284" t="s">
        <v>5770</v>
      </c>
      <c r="C284" t="s">
        <v>218</v>
      </c>
      <c r="D284" t="s">
        <v>6283</v>
      </c>
      <c r="E284" t="s">
        <v>6283</v>
      </c>
      <c r="F284">
        <v>45</v>
      </c>
      <c r="G284" t="s">
        <v>973</v>
      </c>
      <c r="H284" s="4" t="str">
        <f t="shared" si="8"/>
        <v>U18.45</v>
      </c>
      <c r="I284" s="4" t="str">
        <f t="shared" si="9"/>
        <v>SG0_3PI_P4_MDI+</v>
      </c>
    </row>
    <row r="285" spans="1:9" x14ac:dyDescent="0.25">
      <c r="A285" t="s">
        <v>2698</v>
      </c>
      <c r="B285" t="s">
        <v>5770</v>
      </c>
      <c r="C285" t="s">
        <v>218</v>
      </c>
      <c r="D285" t="s">
        <v>6284</v>
      </c>
      <c r="E285" t="s">
        <v>6284</v>
      </c>
      <c r="F285">
        <v>33</v>
      </c>
      <c r="G285" t="s">
        <v>976</v>
      </c>
      <c r="H285" s="4" t="str">
        <f t="shared" si="8"/>
        <v>U18.33</v>
      </c>
      <c r="I285" s="4" t="str">
        <f t="shared" si="9"/>
        <v>S0_U4PILB_P4_MDI+</v>
      </c>
    </row>
    <row r="286" spans="1:9" x14ac:dyDescent="0.25">
      <c r="A286" t="s">
        <v>2698</v>
      </c>
      <c r="B286" t="s">
        <v>5770</v>
      </c>
      <c r="C286" t="s">
        <v>218</v>
      </c>
      <c r="D286" t="s">
        <v>6285</v>
      </c>
      <c r="E286" t="s">
        <v>6285</v>
      </c>
      <c r="F286">
        <v>14</v>
      </c>
      <c r="G286" t="s">
        <v>1001</v>
      </c>
      <c r="H286" s="4" t="str">
        <f t="shared" si="8"/>
        <v>U18.14</v>
      </c>
      <c r="I286" s="4" t="str">
        <f t="shared" si="9"/>
        <v>SG0_2_P4_MDI-</v>
      </c>
    </row>
    <row r="287" spans="1:9" x14ac:dyDescent="0.25">
      <c r="A287" t="s">
        <v>2698</v>
      </c>
      <c r="B287" t="s">
        <v>5770</v>
      </c>
      <c r="C287" t="s">
        <v>218</v>
      </c>
      <c r="D287" t="s">
        <v>6286</v>
      </c>
      <c r="E287" t="s">
        <v>6286</v>
      </c>
      <c r="F287">
        <v>46</v>
      </c>
      <c r="G287" t="s">
        <v>974</v>
      </c>
      <c r="H287" s="4" t="str">
        <f t="shared" si="8"/>
        <v>U18.46</v>
      </c>
      <c r="I287" s="4" t="str">
        <f t="shared" si="9"/>
        <v>SG0_3PI_P4_MDI-</v>
      </c>
    </row>
    <row r="288" spans="1:9" x14ac:dyDescent="0.25">
      <c r="A288" t="s">
        <v>2698</v>
      </c>
      <c r="B288" t="s">
        <v>5770</v>
      </c>
      <c r="C288" t="s">
        <v>218</v>
      </c>
      <c r="D288" t="s">
        <v>6287</v>
      </c>
      <c r="E288" t="s">
        <v>6287</v>
      </c>
      <c r="F288">
        <v>34</v>
      </c>
      <c r="G288" t="s">
        <v>978</v>
      </c>
      <c r="H288" s="4" t="str">
        <f t="shared" si="8"/>
        <v>U18.34</v>
      </c>
      <c r="I288" s="4" t="str">
        <f t="shared" si="9"/>
        <v>S0_U4PILB_P4_MDI-</v>
      </c>
    </row>
    <row r="289" spans="1:9" x14ac:dyDescent="0.25">
      <c r="A289" t="s">
        <v>2698</v>
      </c>
      <c r="B289" t="s">
        <v>5770</v>
      </c>
      <c r="C289" t="s">
        <v>218</v>
      </c>
      <c r="D289" t="s">
        <v>6288</v>
      </c>
      <c r="E289" t="s">
        <v>6288</v>
      </c>
      <c r="F289">
        <v>7</v>
      </c>
      <c r="G289" t="s">
        <v>6257</v>
      </c>
      <c r="H289" s="4" t="str">
        <f t="shared" si="8"/>
        <v>U18.7</v>
      </c>
      <c r="I289" s="4" t="str">
        <f t="shared" si="9"/>
        <v>S0_U18_DDC_AUX_SEL</v>
      </c>
    </row>
    <row r="290" spans="1:9" x14ac:dyDescent="0.25">
      <c r="A290" t="s">
        <v>2698</v>
      </c>
      <c r="B290" t="s">
        <v>5770</v>
      </c>
      <c r="C290" t="s">
        <v>218</v>
      </c>
      <c r="D290" t="s">
        <v>6289</v>
      </c>
      <c r="E290" t="s">
        <v>6289</v>
      </c>
      <c r="F290" t="s">
        <v>11</v>
      </c>
      <c r="G290" t="s">
        <v>961</v>
      </c>
      <c r="H290" s="4" t="str">
        <f t="shared" si="8"/>
        <v>U18.EP</v>
      </c>
      <c r="I290" s="4" t="str">
        <f t="shared" si="9"/>
        <v>DGND</v>
      </c>
    </row>
    <row r="291" spans="1:9" x14ac:dyDescent="0.25">
      <c r="A291" t="s">
        <v>2698</v>
      </c>
      <c r="B291" t="s">
        <v>5770</v>
      </c>
      <c r="C291" t="s">
        <v>218</v>
      </c>
      <c r="D291" t="s">
        <v>987</v>
      </c>
      <c r="E291" t="s">
        <v>987</v>
      </c>
      <c r="F291">
        <v>35</v>
      </c>
      <c r="G291" t="s">
        <v>961</v>
      </c>
      <c r="H291" s="4" t="str">
        <f t="shared" si="8"/>
        <v>U18.35</v>
      </c>
      <c r="I291" s="4" t="str">
        <f t="shared" si="9"/>
        <v>DGND</v>
      </c>
    </row>
    <row r="292" spans="1:9" x14ac:dyDescent="0.25">
      <c r="A292" t="s">
        <v>2698</v>
      </c>
      <c r="B292" t="s">
        <v>5770</v>
      </c>
      <c r="C292" t="s">
        <v>218</v>
      </c>
      <c r="D292" t="s">
        <v>988</v>
      </c>
      <c r="E292" t="s">
        <v>988</v>
      </c>
      <c r="F292">
        <v>1</v>
      </c>
      <c r="G292" t="s">
        <v>961</v>
      </c>
      <c r="H292" s="4" t="str">
        <f t="shared" si="8"/>
        <v>U18.1</v>
      </c>
      <c r="I292" s="4" t="str">
        <f t="shared" si="9"/>
        <v>DGND</v>
      </c>
    </row>
    <row r="293" spans="1:9" x14ac:dyDescent="0.25">
      <c r="A293" t="s">
        <v>2698</v>
      </c>
      <c r="B293" t="s">
        <v>5770</v>
      </c>
      <c r="C293" t="s">
        <v>218</v>
      </c>
      <c r="D293" t="s">
        <v>989</v>
      </c>
      <c r="E293" t="s">
        <v>989</v>
      </c>
      <c r="F293">
        <v>10</v>
      </c>
      <c r="G293" t="s">
        <v>961</v>
      </c>
      <c r="H293" s="4" t="str">
        <f t="shared" si="8"/>
        <v>U18.10</v>
      </c>
      <c r="I293" s="4" t="str">
        <f t="shared" si="9"/>
        <v>DGND</v>
      </c>
    </row>
    <row r="294" spans="1:9" x14ac:dyDescent="0.25">
      <c r="A294" t="s">
        <v>2698</v>
      </c>
      <c r="B294" t="s">
        <v>5770</v>
      </c>
      <c r="C294" t="s">
        <v>218</v>
      </c>
      <c r="D294" t="s">
        <v>990</v>
      </c>
      <c r="E294" t="s">
        <v>990</v>
      </c>
      <c r="F294">
        <v>13</v>
      </c>
      <c r="G294" t="s">
        <v>961</v>
      </c>
      <c r="H294" s="4" t="str">
        <f t="shared" si="8"/>
        <v>U18.13</v>
      </c>
      <c r="I294" s="4" t="str">
        <f t="shared" si="9"/>
        <v>DGND</v>
      </c>
    </row>
    <row r="295" spans="1:9" x14ac:dyDescent="0.25">
      <c r="A295" t="s">
        <v>2698</v>
      </c>
      <c r="B295" t="s">
        <v>5770</v>
      </c>
      <c r="C295" t="s">
        <v>218</v>
      </c>
      <c r="D295" t="s">
        <v>991</v>
      </c>
      <c r="E295" t="s">
        <v>991</v>
      </c>
      <c r="F295">
        <v>32</v>
      </c>
      <c r="G295" t="s">
        <v>961</v>
      </c>
      <c r="H295" s="4" t="str">
        <f t="shared" si="8"/>
        <v>U18.32</v>
      </c>
      <c r="I295" s="4" t="str">
        <f t="shared" si="9"/>
        <v>DGND</v>
      </c>
    </row>
    <row r="296" spans="1:9" x14ac:dyDescent="0.25">
      <c r="A296" t="s">
        <v>2698</v>
      </c>
      <c r="B296" t="s">
        <v>5770</v>
      </c>
      <c r="C296" t="s">
        <v>218</v>
      </c>
      <c r="D296" t="s">
        <v>992</v>
      </c>
      <c r="E296" t="s">
        <v>992</v>
      </c>
      <c r="F296">
        <v>38</v>
      </c>
      <c r="G296" t="s">
        <v>961</v>
      </c>
      <c r="H296" s="4" t="str">
        <f t="shared" si="8"/>
        <v>U18.38</v>
      </c>
      <c r="I296" s="4" t="str">
        <f t="shared" si="9"/>
        <v>DGND</v>
      </c>
    </row>
    <row r="297" spans="1:9" x14ac:dyDescent="0.25">
      <c r="A297" t="s">
        <v>2698</v>
      </c>
      <c r="B297" t="s">
        <v>5770</v>
      </c>
      <c r="C297" t="s">
        <v>218</v>
      </c>
      <c r="D297" t="s">
        <v>993</v>
      </c>
      <c r="E297" t="s">
        <v>993</v>
      </c>
      <c r="F297">
        <v>41</v>
      </c>
      <c r="G297" t="s">
        <v>961</v>
      </c>
      <c r="H297" s="4" t="str">
        <f t="shared" si="8"/>
        <v>U18.41</v>
      </c>
      <c r="I297" s="4" t="str">
        <f t="shared" si="9"/>
        <v>DGND</v>
      </c>
    </row>
    <row r="298" spans="1:9" x14ac:dyDescent="0.25">
      <c r="A298" t="s">
        <v>2698</v>
      </c>
      <c r="B298" t="s">
        <v>5770</v>
      </c>
      <c r="C298" t="s">
        <v>218</v>
      </c>
      <c r="D298" t="s">
        <v>6290</v>
      </c>
      <c r="E298" t="s">
        <v>6290</v>
      </c>
      <c r="F298">
        <v>47</v>
      </c>
      <c r="G298" t="s">
        <v>961</v>
      </c>
      <c r="H298" s="4" t="str">
        <f t="shared" si="8"/>
        <v>U18.47</v>
      </c>
      <c r="I298" s="4" t="str">
        <f t="shared" si="9"/>
        <v>DGND</v>
      </c>
    </row>
    <row r="299" spans="1:9" x14ac:dyDescent="0.25">
      <c r="A299" t="s">
        <v>2698</v>
      </c>
      <c r="B299" t="s">
        <v>5770</v>
      </c>
      <c r="C299" t="s">
        <v>218</v>
      </c>
      <c r="D299" t="s">
        <v>6291</v>
      </c>
      <c r="E299" t="s">
        <v>6291</v>
      </c>
      <c r="F299">
        <v>4</v>
      </c>
      <c r="G299" t="s">
        <v>6253</v>
      </c>
      <c r="H299" s="4" t="str">
        <f t="shared" si="8"/>
        <v>U18.4</v>
      </c>
      <c r="I299" s="4" t="str">
        <f t="shared" si="9"/>
        <v>S0_U18_GPU_SEL</v>
      </c>
    </row>
    <row r="300" spans="1:9" x14ac:dyDescent="0.25">
      <c r="A300" t="s">
        <v>2698</v>
      </c>
      <c r="B300" t="s">
        <v>5770</v>
      </c>
      <c r="C300" t="s">
        <v>218</v>
      </c>
      <c r="D300" t="s">
        <v>6292</v>
      </c>
      <c r="E300" t="s">
        <v>6292</v>
      </c>
      <c r="F300">
        <v>21</v>
      </c>
      <c r="H300" s="4" t="str">
        <f t="shared" si="8"/>
        <v>U18.21</v>
      </c>
      <c r="I300" s="4">
        <f t="shared" si="9"/>
        <v>0</v>
      </c>
    </row>
    <row r="301" spans="1:9" x14ac:dyDescent="0.25">
      <c r="A301" t="s">
        <v>2698</v>
      </c>
      <c r="B301" t="s">
        <v>5770</v>
      </c>
      <c r="C301" t="s">
        <v>218</v>
      </c>
      <c r="D301" t="s">
        <v>6293</v>
      </c>
      <c r="E301" t="s">
        <v>6293</v>
      </c>
      <c r="F301">
        <v>20</v>
      </c>
      <c r="H301" s="4" t="str">
        <f t="shared" si="8"/>
        <v>U18.20</v>
      </c>
      <c r="I301" s="4">
        <f t="shared" si="9"/>
        <v>0</v>
      </c>
    </row>
    <row r="302" spans="1:9" x14ac:dyDescent="0.25">
      <c r="A302" t="s">
        <v>2698</v>
      </c>
      <c r="B302" t="s">
        <v>5770</v>
      </c>
      <c r="C302" t="s">
        <v>218</v>
      </c>
      <c r="D302" t="s">
        <v>6294</v>
      </c>
      <c r="E302" t="s">
        <v>6294</v>
      </c>
      <c r="F302">
        <v>19</v>
      </c>
      <c r="H302" s="4" t="str">
        <f t="shared" si="8"/>
        <v>U18.19</v>
      </c>
      <c r="I302" s="4">
        <f t="shared" si="9"/>
        <v>0</v>
      </c>
    </row>
    <row r="303" spans="1:9" x14ac:dyDescent="0.25">
      <c r="A303" t="s">
        <v>2698</v>
      </c>
      <c r="B303" t="s">
        <v>5770</v>
      </c>
      <c r="C303" t="s">
        <v>218</v>
      </c>
      <c r="D303" t="s">
        <v>6295</v>
      </c>
      <c r="E303" t="s">
        <v>6295</v>
      </c>
      <c r="F303">
        <v>50</v>
      </c>
      <c r="G303" t="s">
        <v>6255</v>
      </c>
      <c r="H303" s="4" t="str">
        <f t="shared" si="8"/>
        <v>U18.50</v>
      </c>
      <c r="I303" s="4" t="str">
        <f t="shared" si="9"/>
        <v>S0_U18_OE</v>
      </c>
    </row>
    <row r="304" spans="1:9" x14ac:dyDescent="0.25">
      <c r="A304" t="s">
        <v>2698</v>
      </c>
      <c r="B304" t="s">
        <v>5770</v>
      </c>
      <c r="C304" t="s">
        <v>218</v>
      </c>
      <c r="D304" t="s">
        <v>6296</v>
      </c>
      <c r="E304" t="s">
        <v>6296</v>
      </c>
      <c r="F304">
        <v>22</v>
      </c>
      <c r="H304" s="4" t="str">
        <f t="shared" si="8"/>
        <v>U18.22</v>
      </c>
      <c r="I304" s="4">
        <f t="shared" si="9"/>
        <v>0</v>
      </c>
    </row>
    <row r="305" spans="1:9" x14ac:dyDescent="0.25">
      <c r="A305" t="s">
        <v>2698</v>
      </c>
      <c r="B305" t="s">
        <v>5770</v>
      </c>
      <c r="C305" t="s">
        <v>218</v>
      </c>
      <c r="D305" t="s">
        <v>6297</v>
      </c>
      <c r="E305" t="s">
        <v>6297</v>
      </c>
      <c r="F305">
        <v>30</v>
      </c>
      <c r="H305" s="4" t="str">
        <f t="shared" si="8"/>
        <v>U18.30</v>
      </c>
      <c r="I305" s="4">
        <f t="shared" si="9"/>
        <v>0</v>
      </c>
    </row>
    <row r="306" spans="1:9" x14ac:dyDescent="0.25">
      <c r="A306" t="s">
        <v>2698</v>
      </c>
      <c r="B306" t="s">
        <v>5770</v>
      </c>
      <c r="C306" t="s">
        <v>218</v>
      </c>
      <c r="D306" t="s">
        <v>6298</v>
      </c>
      <c r="E306" t="s">
        <v>6298</v>
      </c>
      <c r="F306">
        <v>25</v>
      </c>
      <c r="H306" s="4" t="str">
        <f t="shared" si="8"/>
        <v>U18.25</v>
      </c>
      <c r="I306" s="4">
        <f t="shared" si="9"/>
        <v>0</v>
      </c>
    </row>
    <row r="307" spans="1:9" x14ac:dyDescent="0.25">
      <c r="A307" t="s">
        <v>2698</v>
      </c>
      <c r="B307" t="s">
        <v>5770</v>
      </c>
      <c r="C307" t="s">
        <v>218</v>
      </c>
      <c r="D307" t="s">
        <v>6299</v>
      </c>
      <c r="E307" t="s">
        <v>6299</v>
      </c>
      <c r="F307">
        <v>23</v>
      </c>
      <c r="H307" s="4" t="str">
        <f t="shared" si="8"/>
        <v>U18.23</v>
      </c>
      <c r="I307" s="4">
        <f t="shared" si="9"/>
        <v>0</v>
      </c>
    </row>
    <row r="308" spans="1:9" x14ac:dyDescent="0.25">
      <c r="A308" t="s">
        <v>2698</v>
      </c>
      <c r="B308" t="s">
        <v>5770</v>
      </c>
      <c r="C308" t="s">
        <v>218</v>
      </c>
      <c r="D308" t="s">
        <v>6300</v>
      </c>
      <c r="E308" t="s">
        <v>6300</v>
      </c>
      <c r="F308">
        <v>31</v>
      </c>
      <c r="H308" s="4" t="str">
        <f t="shared" si="8"/>
        <v>U18.31</v>
      </c>
      <c r="I308" s="4">
        <f t="shared" si="9"/>
        <v>0</v>
      </c>
    </row>
    <row r="309" spans="1:9" x14ac:dyDescent="0.25">
      <c r="A309" t="s">
        <v>2698</v>
      </c>
      <c r="B309" t="s">
        <v>5770</v>
      </c>
      <c r="C309" t="s">
        <v>218</v>
      </c>
      <c r="D309" t="s">
        <v>6301</v>
      </c>
      <c r="E309" t="s">
        <v>6301</v>
      </c>
      <c r="F309">
        <v>24</v>
      </c>
      <c r="H309" s="4" t="str">
        <f t="shared" si="8"/>
        <v>U18.24</v>
      </c>
      <c r="I309" s="4">
        <f t="shared" si="9"/>
        <v>0</v>
      </c>
    </row>
    <row r="310" spans="1:9" x14ac:dyDescent="0.25">
      <c r="A310" t="s">
        <v>2698</v>
      </c>
      <c r="B310" t="s">
        <v>5770</v>
      </c>
      <c r="C310" t="s">
        <v>218</v>
      </c>
      <c r="D310" t="s">
        <v>994</v>
      </c>
      <c r="E310" t="s">
        <v>994</v>
      </c>
      <c r="F310">
        <v>16</v>
      </c>
      <c r="G310" t="s">
        <v>962</v>
      </c>
      <c r="H310" s="4" t="str">
        <f t="shared" si="8"/>
        <v>U18.16</v>
      </c>
      <c r="I310" s="4" t="str">
        <f t="shared" si="9"/>
        <v>VDD33_ATX</v>
      </c>
    </row>
    <row r="311" spans="1:9" x14ac:dyDescent="0.25">
      <c r="A311" t="s">
        <v>2698</v>
      </c>
      <c r="B311" t="s">
        <v>5770</v>
      </c>
      <c r="C311" t="s">
        <v>218</v>
      </c>
      <c r="D311" t="s">
        <v>995</v>
      </c>
      <c r="E311" t="s">
        <v>995</v>
      </c>
      <c r="F311">
        <v>44</v>
      </c>
      <c r="G311" t="s">
        <v>962</v>
      </c>
      <c r="H311" s="4" t="str">
        <f t="shared" si="8"/>
        <v>U18.44</v>
      </c>
      <c r="I311" s="4" t="str">
        <f t="shared" si="9"/>
        <v>VDD33_ATX</v>
      </c>
    </row>
    <row r="312" spans="1:9" x14ac:dyDescent="0.25">
      <c r="A312" t="s">
        <v>2698</v>
      </c>
      <c r="B312" t="s">
        <v>5771</v>
      </c>
      <c r="C312" t="s">
        <v>2700</v>
      </c>
      <c r="D312">
        <v>1</v>
      </c>
      <c r="E312">
        <v>1</v>
      </c>
      <c r="F312">
        <v>1</v>
      </c>
      <c r="G312" t="s">
        <v>962</v>
      </c>
      <c r="H312" s="4" t="str">
        <f t="shared" si="8"/>
        <v>C144.1</v>
      </c>
      <c r="I312" s="4" t="str">
        <f t="shared" si="9"/>
        <v>VDD33_ATX</v>
      </c>
    </row>
    <row r="313" spans="1:9" x14ac:dyDescent="0.25">
      <c r="A313" t="s">
        <v>2698</v>
      </c>
      <c r="B313" t="s">
        <v>5771</v>
      </c>
      <c r="C313" t="s">
        <v>2700</v>
      </c>
      <c r="D313">
        <v>2</v>
      </c>
      <c r="E313">
        <v>2</v>
      </c>
      <c r="F313">
        <v>2</v>
      </c>
      <c r="G313" t="s">
        <v>961</v>
      </c>
      <c r="H313" s="4" t="str">
        <f t="shared" si="8"/>
        <v>C144.2</v>
      </c>
      <c r="I313" s="4" t="str">
        <f t="shared" si="9"/>
        <v>DGND</v>
      </c>
    </row>
    <row r="314" spans="1:9" x14ac:dyDescent="0.25">
      <c r="A314" t="s">
        <v>2698</v>
      </c>
      <c r="B314" t="s">
        <v>5771</v>
      </c>
      <c r="C314" t="s">
        <v>2701</v>
      </c>
      <c r="D314">
        <v>1</v>
      </c>
      <c r="E314">
        <v>1</v>
      </c>
      <c r="F314">
        <v>1</v>
      </c>
      <c r="G314" t="s">
        <v>962</v>
      </c>
      <c r="H314" s="4" t="str">
        <f t="shared" si="8"/>
        <v>C145.1</v>
      </c>
      <c r="I314" s="4" t="str">
        <f t="shared" si="9"/>
        <v>VDD33_ATX</v>
      </c>
    </row>
    <row r="315" spans="1:9" x14ac:dyDescent="0.25">
      <c r="A315" t="s">
        <v>2698</v>
      </c>
      <c r="B315" t="s">
        <v>5771</v>
      </c>
      <c r="C315" t="s">
        <v>2701</v>
      </c>
      <c r="D315">
        <v>2</v>
      </c>
      <c r="E315">
        <v>2</v>
      </c>
      <c r="F315">
        <v>2</v>
      </c>
      <c r="G315" t="s">
        <v>961</v>
      </c>
      <c r="H315" s="4" t="str">
        <f t="shared" si="8"/>
        <v>C145.2</v>
      </c>
      <c r="I315" s="4" t="str">
        <f t="shared" si="9"/>
        <v>DGND</v>
      </c>
    </row>
    <row r="316" spans="1:9" x14ac:dyDescent="0.25">
      <c r="A316" t="s">
        <v>2698</v>
      </c>
      <c r="B316" t="s">
        <v>5771</v>
      </c>
      <c r="C316" t="s">
        <v>2702</v>
      </c>
      <c r="D316">
        <v>1</v>
      </c>
      <c r="E316">
        <v>1</v>
      </c>
      <c r="F316">
        <v>1</v>
      </c>
      <c r="G316" t="s">
        <v>1002</v>
      </c>
      <c r="H316" s="4" t="str">
        <f t="shared" si="8"/>
        <v>C384.1</v>
      </c>
      <c r="I316" s="4" t="str">
        <f t="shared" si="9"/>
        <v>S0_U2_P5_GIGA_MDI-</v>
      </c>
    </row>
    <row r="317" spans="1:9" x14ac:dyDescent="0.25">
      <c r="A317" t="s">
        <v>2698</v>
      </c>
      <c r="B317" t="s">
        <v>5771</v>
      </c>
      <c r="C317" t="s">
        <v>2702</v>
      </c>
      <c r="D317">
        <v>2</v>
      </c>
      <c r="E317">
        <v>2</v>
      </c>
      <c r="F317">
        <v>2</v>
      </c>
      <c r="G317" t="s">
        <v>1003</v>
      </c>
      <c r="H317" s="4" t="str">
        <f t="shared" si="8"/>
        <v>C384.2</v>
      </c>
      <c r="I317" s="4" t="str">
        <f t="shared" si="9"/>
        <v>S0_U3_P5_GIGA_MDI-</v>
      </c>
    </row>
    <row r="318" spans="1:9" x14ac:dyDescent="0.25">
      <c r="A318" t="s">
        <v>2698</v>
      </c>
      <c r="B318" t="s">
        <v>5771</v>
      </c>
      <c r="C318" t="s">
        <v>2703</v>
      </c>
      <c r="D318">
        <v>1</v>
      </c>
      <c r="E318">
        <v>1</v>
      </c>
      <c r="F318">
        <v>1</v>
      </c>
      <c r="G318" t="s">
        <v>1004</v>
      </c>
      <c r="H318" s="4" t="str">
        <f t="shared" si="8"/>
        <v>C385.1</v>
      </c>
      <c r="I318" s="4" t="str">
        <f t="shared" si="9"/>
        <v>S0_U2_P5_GIGA_MDI+</v>
      </c>
    </row>
    <row r="319" spans="1:9" x14ac:dyDescent="0.25">
      <c r="A319" t="s">
        <v>2698</v>
      </c>
      <c r="B319" t="s">
        <v>5771</v>
      </c>
      <c r="C319" t="s">
        <v>2703</v>
      </c>
      <c r="D319">
        <v>2</v>
      </c>
      <c r="E319">
        <v>2</v>
      </c>
      <c r="F319">
        <v>2</v>
      </c>
      <c r="G319" t="s">
        <v>1005</v>
      </c>
      <c r="H319" s="4" t="str">
        <f t="shared" si="8"/>
        <v>C385.2</v>
      </c>
      <c r="I319" s="4" t="str">
        <f t="shared" si="9"/>
        <v>S0_U3_P5_GIGA_MDI+</v>
      </c>
    </row>
    <row r="320" spans="1:9" x14ac:dyDescent="0.25">
      <c r="A320" t="s">
        <v>2698</v>
      </c>
      <c r="B320" t="s">
        <v>5771</v>
      </c>
      <c r="C320" t="s">
        <v>2704</v>
      </c>
      <c r="D320">
        <v>1</v>
      </c>
      <c r="E320">
        <v>1</v>
      </c>
      <c r="F320">
        <v>1</v>
      </c>
      <c r="G320" t="s">
        <v>307</v>
      </c>
      <c r="H320" s="4" t="str">
        <f t="shared" si="8"/>
        <v>C391.1</v>
      </c>
      <c r="I320" s="4" t="str">
        <f t="shared" si="9"/>
        <v>S0_U3_P5_RC</v>
      </c>
    </row>
    <row r="321" spans="1:9" x14ac:dyDescent="0.25">
      <c r="A321" t="s">
        <v>2698</v>
      </c>
      <c r="B321" t="s">
        <v>5771</v>
      </c>
      <c r="C321" t="s">
        <v>2704</v>
      </c>
      <c r="D321">
        <v>2</v>
      </c>
      <c r="E321">
        <v>2</v>
      </c>
      <c r="F321">
        <v>2</v>
      </c>
      <c r="G321" t="s">
        <v>961</v>
      </c>
      <c r="H321" s="4" t="str">
        <f t="shared" si="8"/>
        <v>C391.2</v>
      </c>
      <c r="I321" s="4" t="str">
        <f t="shared" si="9"/>
        <v>DGND</v>
      </c>
    </row>
    <row r="322" spans="1:9" x14ac:dyDescent="0.25">
      <c r="A322" t="s">
        <v>2698</v>
      </c>
      <c r="B322" t="s">
        <v>5771</v>
      </c>
      <c r="C322" t="s">
        <v>2705</v>
      </c>
      <c r="D322">
        <v>1</v>
      </c>
      <c r="E322">
        <v>1</v>
      </c>
      <c r="F322">
        <v>1</v>
      </c>
      <c r="G322" t="s">
        <v>1006</v>
      </c>
      <c r="H322" s="4" t="str">
        <f t="shared" ref="H322:H385" si="10">CONCATENATE(C322,".",F322)</f>
        <v>C412.1</v>
      </c>
      <c r="I322" s="4" t="str">
        <f t="shared" ref="I322:I385" si="11">G322</f>
        <v>S0_U2_P6_GIGA_MDI-</v>
      </c>
    </row>
    <row r="323" spans="1:9" x14ac:dyDescent="0.25">
      <c r="A323" t="s">
        <v>2698</v>
      </c>
      <c r="B323" t="s">
        <v>5771</v>
      </c>
      <c r="C323" t="s">
        <v>2705</v>
      </c>
      <c r="D323">
        <v>2</v>
      </c>
      <c r="E323">
        <v>2</v>
      </c>
      <c r="F323">
        <v>2</v>
      </c>
      <c r="G323" t="s">
        <v>1007</v>
      </c>
      <c r="H323" s="4" t="str">
        <f t="shared" si="10"/>
        <v>C412.2</v>
      </c>
      <c r="I323" s="4" t="str">
        <f t="shared" si="11"/>
        <v>S0_U3_P6_GIGA_MDI-</v>
      </c>
    </row>
    <row r="324" spans="1:9" x14ac:dyDescent="0.25">
      <c r="A324" t="s">
        <v>2698</v>
      </c>
      <c r="B324" t="s">
        <v>5771</v>
      </c>
      <c r="C324" t="s">
        <v>2706</v>
      </c>
      <c r="D324">
        <v>1</v>
      </c>
      <c r="E324">
        <v>1</v>
      </c>
      <c r="F324">
        <v>1</v>
      </c>
      <c r="G324" t="s">
        <v>1008</v>
      </c>
      <c r="H324" s="4" t="str">
        <f t="shared" si="10"/>
        <v>C413.1</v>
      </c>
      <c r="I324" s="4" t="str">
        <f t="shared" si="11"/>
        <v>S0_U2_P6_GIGA_MDI+</v>
      </c>
    </row>
    <row r="325" spans="1:9" x14ac:dyDescent="0.25">
      <c r="A325" t="s">
        <v>2698</v>
      </c>
      <c r="B325" t="s">
        <v>5771</v>
      </c>
      <c r="C325" t="s">
        <v>2706</v>
      </c>
      <c r="D325">
        <v>2</v>
      </c>
      <c r="E325">
        <v>2</v>
      </c>
      <c r="F325">
        <v>2</v>
      </c>
      <c r="G325" t="s">
        <v>1009</v>
      </c>
      <c r="H325" s="4" t="str">
        <f t="shared" si="10"/>
        <v>C413.2</v>
      </c>
      <c r="I325" s="4" t="str">
        <f t="shared" si="11"/>
        <v>S0_U3_P6_GIGA_MDI+</v>
      </c>
    </row>
    <row r="326" spans="1:9" x14ac:dyDescent="0.25">
      <c r="A326" t="s">
        <v>2698</v>
      </c>
      <c r="B326" t="s">
        <v>5771</v>
      </c>
      <c r="C326" t="s">
        <v>2707</v>
      </c>
      <c r="D326">
        <v>1</v>
      </c>
      <c r="E326">
        <v>1</v>
      </c>
      <c r="F326">
        <v>1</v>
      </c>
      <c r="G326" t="s">
        <v>418</v>
      </c>
      <c r="H326" s="4" t="str">
        <f t="shared" si="10"/>
        <v>C418.1</v>
      </c>
      <c r="I326" s="4" t="str">
        <f t="shared" si="11"/>
        <v>S0_U3_P6_RC</v>
      </c>
    </row>
    <row r="327" spans="1:9" x14ac:dyDescent="0.25">
      <c r="A327" t="s">
        <v>2698</v>
      </c>
      <c r="B327" t="s">
        <v>5771</v>
      </c>
      <c r="C327" t="s">
        <v>2707</v>
      </c>
      <c r="D327">
        <v>2</v>
      </c>
      <c r="E327">
        <v>2</v>
      </c>
      <c r="F327">
        <v>2</v>
      </c>
      <c r="G327" t="s">
        <v>961</v>
      </c>
      <c r="H327" s="4" t="str">
        <f t="shared" si="10"/>
        <v>C418.2</v>
      </c>
      <c r="I327" s="4" t="str">
        <f t="shared" si="11"/>
        <v>DGND</v>
      </c>
    </row>
    <row r="328" spans="1:9" x14ac:dyDescent="0.25">
      <c r="A328" t="s">
        <v>2698</v>
      </c>
      <c r="B328" t="s">
        <v>5771</v>
      </c>
      <c r="C328" t="s">
        <v>2708</v>
      </c>
      <c r="D328">
        <v>1</v>
      </c>
      <c r="E328">
        <v>1</v>
      </c>
      <c r="F328">
        <v>1</v>
      </c>
      <c r="G328" t="s">
        <v>1010</v>
      </c>
      <c r="H328" s="4" t="str">
        <f t="shared" si="10"/>
        <v>C421.1</v>
      </c>
      <c r="I328" s="4" t="str">
        <f t="shared" si="11"/>
        <v>SG0_1_P5_GIGA_MDI-</v>
      </c>
    </row>
    <row r="329" spans="1:9" x14ac:dyDescent="0.25">
      <c r="A329" t="s">
        <v>2698</v>
      </c>
      <c r="B329" t="s">
        <v>5771</v>
      </c>
      <c r="C329" t="s">
        <v>2708</v>
      </c>
      <c r="D329">
        <v>2</v>
      </c>
      <c r="E329">
        <v>2</v>
      </c>
      <c r="F329">
        <v>2</v>
      </c>
      <c r="G329" t="s">
        <v>1011</v>
      </c>
      <c r="H329" s="4" t="str">
        <f t="shared" si="10"/>
        <v>C421.2</v>
      </c>
      <c r="I329" s="4" t="str">
        <f t="shared" si="11"/>
        <v>SG0_2_P5_GIGA_MDI-</v>
      </c>
    </row>
    <row r="330" spans="1:9" x14ac:dyDescent="0.25">
      <c r="A330" t="s">
        <v>2698</v>
      </c>
      <c r="B330" t="s">
        <v>5771</v>
      </c>
      <c r="C330" t="s">
        <v>2709</v>
      </c>
      <c r="D330">
        <v>1</v>
      </c>
      <c r="E330">
        <v>1</v>
      </c>
      <c r="F330">
        <v>1</v>
      </c>
      <c r="G330" t="s">
        <v>1012</v>
      </c>
      <c r="H330" s="4" t="str">
        <f t="shared" si="10"/>
        <v>C422.1</v>
      </c>
      <c r="I330" s="4" t="str">
        <f t="shared" si="11"/>
        <v>SG0_1_P5_GIGA_MDI+</v>
      </c>
    </row>
    <row r="331" spans="1:9" x14ac:dyDescent="0.25">
      <c r="A331" t="s">
        <v>2698</v>
      </c>
      <c r="B331" t="s">
        <v>5771</v>
      </c>
      <c r="C331" t="s">
        <v>2709</v>
      </c>
      <c r="D331">
        <v>2</v>
      </c>
      <c r="E331">
        <v>2</v>
      </c>
      <c r="F331">
        <v>2</v>
      </c>
      <c r="G331" t="s">
        <v>1013</v>
      </c>
      <c r="H331" s="4" t="str">
        <f t="shared" si="10"/>
        <v>C422.2</v>
      </c>
      <c r="I331" s="4" t="str">
        <f t="shared" si="11"/>
        <v>SG0_2_P5_GIGA_MDI+</v>
      </c>
    </row>
    <row r="332" spans="1:9" x14ac:dyDescent="0.25">
      <c r="A332" t="s">
        <v>2698</v>
      </c>
      <c r="B332" t="s">
        <v>5771</v>
      </c>
      <c r="C332" t="s">
        <v>2710</v>
      </c>
      <c r="D332">
        <v>1</v>
      </c>
      <c r="E332">
        <v>1</v>
      </c>
      <c r="F332">
        <v>1</v>
      </c>
      <c r="G332" t="s">
        <v>308</v>
      </c>
      <c r="H332" s="4" t="str">
        <f t="shared" si="10"/>
        <v>C427.1</v>
      </c>
      <c r="I332" s="4" t="str">
        <f t="shared" si="11"/>
        <v>SG0_2_P5_RC</v>
      </c>
    </row>
    <row r="333" spans="1:9" x14ac:dyDescent="0.25">
      <c r="A333" t="s">
        <v>2698</v>
      </c>
      <c r="B333" t="s">
        <v>5771</v>
      </c>
      <c r="C333" t="s">
        <v>2710</v>
      </c>
      <c r="D333">
        <v>2</v>
      </c>
      <c r="E333">
        <v>2</v>
      </c>
      <c r="F333">
        <v>2</v>
      </c>
      <c r="G333" t="s">
        <v>961</v>
      </c>
      <c r="H333" s="4" t="str">
        <f t="shared" si="10"/>
        <v>C427.2</v>
      </c>
      <c r="I333" s="4" t="str">
        <f t="shared" si="11"/>
        <v>DGND</v>
      </c>
    </row>
    <row r="334" spans="1:9" x14ac:dyDescent="0.25">
      <c r="A334" t="s">
        <v>2698</v>
      </c>
      <c r="B334" t="s">
        <v>5771</v>
      </c>
      <c r="C334" t="s">
        <v>2711</v>
      </c>
      <c r="D334">
        <v>1</v>
      </c>
      <c r="E334">
        <v>1</v>
      </c>
      <c r="F334">
        <v>1</v>
      </c>
      <c r="G334" t="s">
        <v>1014</v>
      </c>
      <c r="H334" s="4" t="str">
        <f t="shared" si="10"/>
        <v>C430.1</v>
      </c>
      <c r="I334" s="4" t="str">
        <f t="shared" si="11"/>
        <v>SG0_1_P6_GIGA_MDI-</v>
      </c>
    </row>
    <row r="335" spans="1:9" x14ac:dyDescent="0.25">
      <c r="A335" t="s">
        <v>2698</v>
      </c>
      <c r="B335" t="s">
        <v>5771</v>
      </c>
      <c r="C335" t="s">
        <v>2711</v>
      </c>
      <c r="D335">
        <v>2</v>
      </c>
      <c r="E335">
        <v>2</v>
      </c>
      <c r="F335">
        <v>2</v>
      </c>
      <c r="G335" t="s">
        <v>1015</v>
      </c>
      <c r="H335" s="4" t="str">
        <f t="shared" si="10"/>
        <v>C430.2</v>
      </c>
      <c r="I335" s="4" t="str">
        <f t="shared" si="11"/>
        <v>SG0_2_P6_GIGA_MDI-</v>
      </c>
    </row>
    <row r="336" spans="1:9" x14ac:dyDescent="0.25">
      <c r="A336" t="s">
        <v>2698</v>
      </c>
      <c r="B336" t="s">
        <v>5771</v>
      </c>
      <c r="C336" t="s">
        <v>2712</v>
      </c>
      <c r="D336">
        <v>1</v>
      </c>
      <c r="E336">
        <v>1</v>
      </c>
      <c r="F336">
        <v>1</v>
      </c>
      <c r="G336" t="s">
        <v>1016</v>
      </c>
      <c r="H336" s="4" t="str">
        <f t="shared" si="10"/>
        <v>C431.1</v>
      </c>
      <c r="I336" s="4" t="str">
        <f t="shared" si="11"/>
        <v>SG0_1_P6_GIGA_MDI+</v>
      </c>
    </row>
    <row r="337" spans="1:9" x14ac:dyDescent="0.25">
      <c r="A337" t="s">
        <v>2698</v>
      </c>
      <c r="B337" t="s">
        <v>5771</v>
      </c>
      <c r="C337" t="s">
        <v>2712</v>
      </c>
      <c r="D337">
        <v>2</v>
      </c>
      <c r="E337">
        <v>2</v>
      </c>
      <c r="F337">
        <v>2</v>
      </c>
      <c r="G337" t="s">
        <v>1017</v>
      </c>
      <c r="H337" s="4" t="str">
        <f t="shared" si="10"/>
        <v>C431.2</v>
      </c>
      <c r="I337" s="4" t="str">
        <f t="shared" si="11"/>
        <v>SG0_2_P6_GIGA_MDI+</v>
      </c>
    </row>
    <row r="338" spans="1:9" x14ac:dyDescent="0.25">
      <c r="A338" t="s">
        <v>2698</v>
      </c>
      <c r="B338" t="s">
        <v>5771</v>
      </c>
      <c r="C338" t="s">
        <v>2713</v>
      </c>
      <c r="D338">
        <v>1</v>
      </c>
      <c r="E338">
        <v>1</v>
      </c>
      <c r="F338">
        <v>1</v>
      </c>
      <c r="G338" t="s">
        <v>419</v>
      </c>
      <c r="H338" s="4" t="str">
        <f t="shared" si="10"/>
        <v>C436.1</v>
      </c>
      <c r="I338" s="4" t="str">
        <f t="shared" si="11"/>
        <v>SG0_2_P6_RC</v>
      </c>
    </row>
    <row r="339" spans="1:9" x14ac:dyDescent="0.25">
      <c r="A339" t="s">
        <v>2698</v>
      </c>
      <c r="B339" t="s">
        <v>5771</v>
      </c>
      <c r="C339" t="s">
        <v>2713</v>
      </c>
      <c r="D339">
        <v>2</v>
      </c>
      <c r="E339">
        <v>2</v>
      </c>
      <c r="F339">
        <v>2</v>
      </c>
      <c r="G339" t="s">
        <v>961</v>
      </c>
      <c r="H339" s="4" t="str">
        <f t="shared" si="10"/>
        <v>C436.2</v>
      </c>
      <c r="I339" s="4" t="str">
        <f t="shared" si="11"/>
        <v>DGND</v>
      </c>
    </row>
    <row r="340" spans="1:9" x14ac:dyDescent="0.25">
      <c r="A340" t="s">
        <v>2698</v>
      </c>
      <c r="B340" t="s">
        <v>5771</v>
      </c>
      <c r="C340" t="s">
        <v>2714</v>
      </c>
      <c r="D340">
        <v>1</v>
      </c>
      <c r="E340">
        <v>1</v>
      </c>
      <c r="F340">
        <v>1</v>
      </c>
      <c r="G340" t="s">
        <v>1018</v>
      </c>
      <c r="H340" s="4" t="str">
        <f t="shared" si="10"/>
        <v>C439.1</v>
      </c>
      <c r="I340" s="4" t="str">
        <f t="shared" si="11"/>
        <v>S0_U4_P6_RC_1</v>
      </c>
    </row>
    <row r="341" spans="1:9" x14ac:dyDescent="0.25">
      <c r="A341" t="s">
        <v>2698</v>
      </c>
      <c r="B341" t="s">
        <v>5771</v>
      </c>
      <c r="C341" t="s">
        <v>2714</v>
      </c>
      <c r="D341">
        <v>2</v>
      </c>
      <c r="E341">
        <v>2</v>
      </c>
      <c r="F341">
        <v>2</v>
      </c>
      <c r="G341" t="s">
        <v>961</v>
      </c>
      <c r="H341" s="4" t="str">
        <f t="shared" si="10"/>
        <v>C439.2</v>
      </c>
      <c r="I341" s="4" t="str">
        <f t="shared" si="11"/>
        <v>DGND</v>
      </c>
    </row>
    <row r="342" spans="1:9" x14ac:dyDescent="0.25">
      <c r="A342" t="s">
        <v>2698</v>
      </c>
      <c r="B342" t="s">
        <v>5771</v>
      </c>
      <c r="C342" t="s">
        <v>2715</v>
      </c>
      <c r="D342">
        <v>1</v>
      </c>
      <c r="E342">
        <v>1</v>
      </c>
      <c r="F342">
        <v>1</v>
      </c>
      <c r="G342" t="s">
        <v>1019</v>
      </c>
      <c r="H342" s="4" t="str">
        <f t="shared" si="10"/>
        <v>C440.1</v>
      </c>
      <c r="I342" s="4" t="str">
        <f t="shared" si="11"/>
        <v>S0_U4_P6_RC_2</v>
      </c>
    </row>
    <row r="343" spans="1:9" x14ac:dyDescent="0.25">
      <c r="A343" t="s">
        <v>2698</v>
      </c>
      <c r="B343" t="s">
        <v>5771</v>
      </c>
      <c r="C343" t="s">
        <v>2715</v>
      </c>
      <c r="D343">
        <v>2</v>
      </c>
      <c r="E343">
        <v>2</v>
      </c>
      <c r="F343">
        <v>2</v>
      </c>
      <c r="G343" t="s">
        <v>961</v>
      </c>
      <c r="H343" s="4" t="str">
        <f t="shared" si="10"/>
        <v>C440.2</v>
      </c>
      <c r="I343" s="4" t="str">
        <f t="shared" si="11"/>
        <v>DGND</v>
      </c>
    </row>
    <row r="344" spans="1:9" x14ac:dyDescent="0.25">
      <c r="A344" t="s">
        <v>2698</v>
      </c>
      <c r="B344" t="s">
        <v>5771</v>
      </c>
      <c r="C344" t="s">
        <v>2716</v>
      </c>
      <c r="D344">
        <v>1</v>
      </c>
      <c r="E344">
        <v>1</v>
      </c>
      <c r="F344">
        <v>1</v>
      </c>
      <c r="G344" t="s">
        <v>1020</v>
      </c>
      <c r="H344" s="4" t="str">
        <f t="shared" si="10"/>
        <v>C441.1</v>
      </c>
      <c r="I344" s="4" t="str">
        <f t="shared" si="11"/>
        <v>S0_U4_P5_RC_1</v>
      </c>
    </row>
    <row r="345" spans="1:9" x14ac:dyDescent="0.25">
      <c r="A345" t="s">
        <v>2698</v>
      </c>
      <c r="B345" t="s">
        <v>5771</v>
      </c>
      <c r="C345" t="s">
        <v>2716</v>
      </c>
      <c r="D345">
        <v>2</v>
      </c>
      <c r="E345">
        <v>2</v>
      </c>
      <c r="F345">
        <v>2</v>
      </c>
      <c r="G345" t="s">
        <v>961</v>
      </c>
      <c r="H345" s="4" t="str">
        <f t="shared" si="10"/>
        <v>C441.2</v>
      </c>
      <c r="I345" s="4" t="str">
        <f t="shared" si="11"/>
        <v>DGND</v>
      </c>
    </row>
    <row r="346" spans="1:9" x14ac:dyDescent="0.25">
      <c r="A346" t="s">
        <v>2698</v>
      </c>
      <c r="B346" t="s">
        <v>5771</v>
      </c>
      <c r="C346" t="s">
        <v>2717</v>
      </c>
      <c r="D346">
        <v>1</v>
      </c>
      <c r="E346">
        <v>1</v>
      </c>
      <c r="F346">
        <v>1</v>
      </c>
      <c r="G346" t="s">
        <v>1021</v>
      </c>
      <c r="H346" s="4" t="str">
        <f t="shared" si="10"/>
        <v>C442.1</v>
      </c>
      <c r="I346" s="4" t="str">
        <f t="shared" si="11"/>
        <v>S0_U4_P5_RC_2</v>
      </c>
    </row>
    <row r="347" spans="1:9" x14ac:dyDescent="0.25">
      <c r="A347" t="s">
        <v>2698</v>
      </c>
      <c r="B347" t="s">
        <v>5771</v>
      </c>
      <c r="C347" t="s">
        <v>2717</v>
      </c>
      <c r="D347">
        <v>2</v>
      </c>
      <c r="E347">
        <v>2</v>
      </c>
      <c r="F347">
        <v>2</v>
      </c>
      <c r="G347" t="s">
        <v>961</v>
      </c>
      <c r="H347" s="4" t="str">
        <f t="shared" si="10"/>
        <v>C442.2</v>
      </c>
      <c r="I347" s="4" t="str">
        <f t="shared" si="11"/>
        <v>DGND</v>
      </c>
    </row>
    <row r="348" spans="1:9" x14ac:dyDescent="0.25">
      <c r="A348" t="s">
        <v>2698</v>
      </c>
      <c r="B348" t="s">
        <v>5771</v>
      </c>
      <c r="C348" t="s">
        <v>2718</v>
      </c>
      <c r="D348">
        <v>1</v>
      </c>
      <c r="E348">
        <v>1</v>
      </c>
      <c r="F348">
        <v>1</v>
      </c>
      <c r="G348" t="s">
        <v>1026</v>
      </c>
      <c r="H348" s="4" t="str">
        <f t="shared" si="10"/>
        <v>GPHY5.1</v>
      </c>
      <c r="I348" s="4" t="str">
        <f t="shared" si="11"/>
        <v>SG0_U5_GIGA_MDI+</v>
      </c>
    </row>
    <row r="349" spans="1:9" x14ac:dyDescent="0.25">
      <c r="A349" t="s">
        <v>2698</v>
      </c>
      <c r="B349" t="s">
        <v>5771</v>
      </c>
      <c r="C349" t="s">
        <v>2718</v>
      </c>
      <c r="D349">
        <v>2</v>
      </c>
      <c r="E349">
        <v>2</v>
      </c>
      <c r="F349">
        <v>2</v>
      </c>
      <c r="G349" t="s">
        <v>1027</v>
      </c>
      <c r="H349" s="4" t="str">
        <f t="shared" si="10"/>
        <v>GPHY5.2</v>
      </c>
      <c r="I349" s="4" t="str">
        <f t="shared" si="11"/>
        <v>SG0_U5_GIGA_MDI-</v>
      </c>
    </row>
    <row r="350" spans="1:9" x14ac:dyDescent="0.25">
      <c r="A350" t="s">
        <v>2698</v>
      </c>
      <c r="B350" t="s">
        <v>5771</v>
      </c>
      <c r="C350" t="s">
        <v>2718</v>
      </c>
      <c r="D350" t="s">
        <v>12</v>
      </c>
      <c r="E350" t="s">
        <v>12</v>
      </c>
      <c r="F350" t="s">
        <v>12</v>
      </c>
      <c r="G350" t="s">
        <v>1028</v>
      </c>
      <c r="H350" s="4" t="str">
        <f t="shared" si="10"/>
        <v>GPHY5.G1</v>
      </c>
      <c r="I350" s="4" t="str">
        <f t="shared" si="11"/>
        <v>S0_U4_P5_R_1</v>
      </c>
    </row>
    <row r="351" spans="1:9" x14ac:dyDescent="0.25">
      <c r="A351" t="s">
        <v>2698</v>
      </c>
      <c r="B351" t="s">
        <v>5771</v>
      </c>
      <c r="C351" t="s">
        <v>2718</v>
      </c>
      <c r="D351" t="s">
        <v>13</v>
      </c>
      <c r="E351" t="s">
        <v>13</v>
      </c>
      <c r="F351" t="s">
        <v>13</v>
      </c>
      <c r="G351" t="s">
        <v>1028</v>
      </c>
      <c r="H351" s="4" t="str">
        <f t="shared" si="10"/>
        <v>GPHY5.G2</v>
      </c>
      <c r="I351" s="4" t="str">
        <f t="shared" si="11"/>
        <v>S0_U4_P5_R_1</v>
      </c>
    </row>
    <row r="352" spans="1:9" x14ac:dyDescent="0.25">
      <c r="A352" t="s">
        <v>2698</v>
      </c>
      <c r="B352" t="s">
        <v>5771</v>
      </c>
      <c r="C352" t="s">
        <v>2718</v>
      </c>
      <c r="D352" t="s">
        <v>14</v>
      </c>
      <c r="E352" t="s">
        <v>14</v>
      </c>
      <c r="F352" t="s">
        <v>14</v>
      </c>
      <c r="G352" t="s">
        <v>1028</v>
      </c>
      <c r="H352" s="4" t="str">
        <f t="shared" si="10"/>
        <v>GPHY5.G3</v>
      </c>
      <c r="I352" s="4" t="str">
        <f t="shared" si="11"/>
        <v>S0_U4_P5_R_1</v>
      </c>
    </row>
    <row r="353" spans="1:9" x14ac:dyDescent="0.25">
      <c r="A353" t="s">
        <v>2698</v>
      </c>
      <c r="B353" t="s">
        <v>5771</v>
      </c>
      <c r="C353" t="s">
        <v>2718</v>
      </c>
      <c r="D353" t="s">
        <v>15</v>
      </c>
      <c r="E353" t="s">
        <v>15</v>
      </c>
      <c r="F353" t="s">
        <v>15</v>
      </c>
      <c r="G353" t="s">
        <v>1029</v>
      </c>
      <c r="H353" s="4" t="str">
        <f t="shared" si="10"/>
        <v>GPHY5.G4</v>
      </c>
      <c r="I353" s="4" t="str">
        <f t="shared" si="11"/>
        <v>S0_U4_P5_R_2</v>
      </c>
    </row>
    <row r="354" spans="1:9" x14ac:dyDescent="0.25">
      <c r="A354" t="s">
        <v>2698</v>
      </c>
      <c r="B354" t="s">
        <v>5771</v>
      </c>
      <c r="C354" t="s">
        <v>2718</v>
      </c>
      <c r="D354" t="s">
        <v>16</v>
      </c>
      <c r="E354" t="s">
        <v>16</v>
      </c>
      <c r="F354" t="s">
        <v>16</v>
      </c>
      <c r="G354" t="s">
        <v>1029</v>
      </c>
      <c r="H354" s="4" t="str">
        <f t="shared" si="10"/>
        <v>GPHY5.G5</v>
      </c>
      <c r="I354" s="4" t="str">
        <f t="shared" si="11"/>
        <v>S0_U4_P5_R_2</v>
      </c>
    </row>
    <row r="355" spans="1:9" x14ac:dyDescent="0.25">
      <c r="A355" t="s">
        <v>2698</v>
      </c>
      <c r="B355" t="s">
        <v>5771</v>
      </c>
      <c r="C355" t="s">
        <v>2718</v>
      </c>
      <c r="D355" t="s">
        <v>17</v>
      </c>
      <c r="E355" t="s">
        <v>17</v>
      </c>
      <c r="F355" t="s">
        <v>17</v>
      </c>
      <c r="G355" t="s">
        <v>1029</v>
      </c>
      <c r="H355" s="4" t="str">
        <f t="shared" si="10"/>
        <v>GPHY5.G6</v>
      </c>
      <c r="I355" s="4" t="str">
        <f t="shared" si="11"/>
        <v>S0_U4_P5_R_2</v>
      </c>
    </row>
    <row r="356" spans="1:9" x14ac:dyDescent="0.25">
      <c r="A356" t="s">
        <v>2698</v>
      </c>
      <c r="B356" t="s">
        <v>5771</v>
      </c>
      <c r="C356" t="s">
        <v>2718</v>
      </c>
      <c r="D356" t="s">
        <v>19</v>
      </c>
      <c r="E356" t="s">
        <v>19</v>
      </c>
      <c r="F356" t="s">
        <v>19</v>
      </c>
      <c r="H356" s="4" t="str">
        <f t="shared" si="10"/>
        <v>GPHY5.GH1</v>
      </c>
      <c r="I356" s="4">
        <f t="shared" si="11"/>
        <v>0</v>
      </c>
    </row>
    <row r="357" spans="1:9" x14ac:dyDescent="0.25">
      <c r="A357" t="s">
        <v>2698</v>
      </c>
      <c r="B357" t="s">
        <v>5771</v>
      </c>
      <c r="C357" t="s">
        <v>2718</v>
      </c>
      <c r="D357" t="s">
        <v>20</v>
      </c>
      <c r="E357" t="s">
        <v>20</v>
      </c>
      <c r="F357" t="s">
        <v>20</v>
      </c>
      <c r="H357" s="4" t="str">
        <f t="shared" si="10"/>
        <v>GPHY5.GH2</v>
      </c>
      <c r="I357" s="4">
        <f t="shared" si="11"/>
        <v>0</v>
      </c>
    </row>
    <row r="358" spans="1:9" x14ac:dyDescent="0.25">
      <c r="A358" t="s">
        <v>2698</v>
      </c>
      <c r="B358" t="s">
        <v>5771</v>
      </c>
      <c r="C358" t="s">
        <v>2719</v>
      </c>
      <c r="D358">
        <v>1</v>
      </c>
      <c r="E358">
        <v>1</v>
      </c>
      <c r="F358">
        <v>1</v>
      </c>
      <c r="G358" t="s">
        <v>1030</v>
      </c>
      <c r="H358" s="4" t="str">
        <f t="shared" si="10"/>
        <v>GPHY6.1</v>
      </c>
      <c r="I358" s="4" t="str">
        <f t="shared" si="11"/>
        <v>S0_U5_GIGA_MDI+</v>
      </c>
    </row>
    <row r="359" spans="1:9" x14ac:dyDescent="0.25">
      <c r="A359" t="s">
        <v>2698</v>
      </c>
      <c r="B359" t="s">
        <v>5771</v>
      </c>
      <c r="C359" t="s">
        <v>2719</v>
      </c>
      <c r="D359">
        <v>2</v>
      </c>
      <c r="E359">
        <v>2</v>
      </c>
      <c r="F359">
        <v>2</v>
      </c>
      <c r="G359" t="s">
        <v>1031</v>
      </c>
      <c r="H359" s="4" t="str">
        <f t="shared" si="10"/>
        <v>GPHY6.2</v>
      </c>
      <c r="I359" s="4" t="str">
        <f t="shared" si="11"/>
        <v>S0_U5_GIGA_MDI-</v>
      </c>
    </row>
    <row r="360" spans="1:9" x14ac:dyDescent="0.25">
      <c r="A360" t="s">
        <v>2698</v>
      </c>
      <c r="B360" t="s">
        <v>5771</v>
      </c>
      <c r="C360" t="s">
        <v>2719</v>
      </c>
      <c r="D360" t="s">
        <v>12</v>
      </c>
      <c r="E360" t="s">
        <v>12</v>
      </c>
      <c r="F360" t="s">
        <v>12</v>
      </c>
      <c r="G360" t="s">
        <v>1032</v>
      </c>
      <c r="H360" s="4" t="str">
        <f t="shared" si="10"/>
        <v>GPHY6.G1</v>
      </c>
      <c r="I360" s="4" t="str">
        <f t="shared" si="11"/>
        <v>S0_U4_P6_R_1</v>
      </c>
    </row>
    <row r="361" spans="1:9" x14ac:dyDescent="0.25">
      <c r="A361" t="s">
        <v>2698</v>
      </c>
      <c r="B361" t="s">
        <v>5771</v>
      </c>
      <c r="C361" t="s">
        <v>2719</v>
      </c>
      <c r="D361" t="s">
        <v>13</v>
      </c>
      <c r="E361" t="s">
        <v>13</v>
      </c>
      <c r="F361" t="s">
        <v>13</v>
      </c>
      <c r="G361" t="s">
        <v>1032</v>
      </c>
      <c r="H361" s="4" t="str">
        <f t="shared" si="10"/>
        <v>GPHY6.G2</v>
      </c>
      <c r="I361" s="4" t="str">
        <f t="shared" si="11"/>
        <v>S0_U4_P6_R_1</v>
      </c>
    </row>
    <row r="362" spans="1:9" x14ac:dyDescent="0.25">
      <c r="A362" t="s">
        <v>2698</v>
      </c>
      <c r="B362" t="s">
        <v>5771</v>
      </c>
      <c r="C362" t="s">
        <v>2719</v>
      </c>
      <c r="D362" t="s">
        <v>14</v>
      </c>
      <c r="E362" t="s">
        <v>14</v>
      </c>
      <c r="F362" t="s">
        <v>14</v>
      </c>
      <c r="G362" t="s">
        <v>1032</v>
      </c>
      <c r="H362" s="4" t="str">
        <f t="shared" si="10"/>
        <v>GPHY6.G3</v>
      </c>
      <c r="I362" s="4" t="str">
        <f t="shared" si="11"/>
        <v>S0_U4_P6_R_1</v>
      </c>
    </row>
    <row r="363" spans="1:9" x14ac:dyDescent="0.25">
      <c r="A363" t="s">
        <v>2698</v>
      </c>
      <c r="B363" t="s">
        <v>5771</v>
      </c>
      <c r="C363" t="s">
        <v>2719</v>
      </c>
      <c r="D363" t="s">
        <v>15</v>
      </c>
      <c r="E363" t="s">
        <v>15</v>
      </c>
      <c r="F363" t="s">
        <v>15</v>
      </c>
      <c r="G363" t="s">
        <v>1033</v>
      </c>
      <c r="H363" s="4" t="str">
        <f t="shared" si="10"/>
        <v>GPHY6.G4</v>
      </c>
      <c r="I363" s="4" t="str">
        <f t="shared" si="11"/>
        <v>S0_U4_P6_R_2</v>
      </c>
    </row>
    <row r="364" spans="1:9" x14ac:dyDescent="0.25">
      <c r="A364" t="s">
        <v>2698</v>
      </c>
      <c r="B364" t="s">
        <v>5771</v>
      </c>
      <c r="C364" t="s">
        <v>2719</v>
      </c>
      <c r="D364" t="s">
        <v>16</v>
      </c>
      <c r="E364" t="s">
        <v>16</v>
      </c>
      <c r="F364" t="s">
        <v>16</v>
      </c>
      <c r="G364" t="s">
        <v>1033</v>
      </c>
      <c r="H364" s="4" t="str">
        <f t="shared" si="10"/>
        <v>GPHY6.G5</v>
      </c>
      <c r="I364" s="4" t="str">
        <f t="shared" si="11"/>
        <v>S0_U4_P6_R_2</v>
      </c>
    </row>
    <row r="365" spans="1:9" x14ac:dyDescent="0.25">
      <c r="A365" t="s">
        <v>2698</v>
      </c>
      <c r="B365" t="s">
        <v>5771</v>
      </c>
      <c r="C365" t="s">
        <v>2719</v>
      </c>
      <c r="D365" t="s">
        <v>17</v>
      </c>
      <c r="E365" t="s">
        <v>17</v>
      </c>
      <c r="F365" t="s">
        <v>17</v>
      </c>
      <c r="G365" t="s">
        <v>1033</v>
      </c>
      <c r="H365" s="4" t="str">
        <f t="shared" si="10"/>
        <v>GPHY6.G6</v>
      </c>
      <c r="I365" s="4" t="str">
        <f t="shared" si="11"/>
        <v>S0_U4_P6_R_2</v>
      </c>
    </row>
    <row r="366" spans="1:9" x14ac:dyDescent="0.25">
      <c r="A366" t="s">
        <v>2698</v>
      </c>
      <c r="B366" t="s">
        <v>5771</v>
      </c>
      <c r="C366" t="s">
        <v>2719</v>
      </c>
      <c r="D366" t="s">
        <v>19</v>
      </c>
      <c r="E366" t="s">
        <v>19</v>
      </c>
      <c r="F366" t="s">
        <v>19</v>
      </c>
      <c r="H366" s="4" t="str">
        <f t="shared" si="10"/>
        <v>GPHY6.GH1</v>
      </c>
      <c r="I366" s="4">
        <f t="shared" si="11"/>
        <v>0</v>
      </c>
    </row>
    <row r="367" spans="1:9" x14ac:dyDescent="0.25">
      <c r="A367" t="s">
        <v>2698</v>
      </c>
      <c r="B367" t="s">
        <v>5771</v>
      </c>
      <c r="C367" t="s">
        <v>2719</v>
      </c>
      <c r="D367" t="s">
        <v>20</v>
      </c>
      <c r="E367" t="s">
        <v>20</v>
      </c>
      <c r="F367" t="s">
        <v>20</v>
      </c>
      <c r="H367" s="4" t="str">
        <f t="shared" si="10"/>
        <v>GPHY6.GH2</v>
      </c>
      <c r="I367" s="4">
        <f t="shared" si="11"/>
        <v>0</v>
      </c>
    </row>
    <row r="368" spans="1:9" x14ac:dyDescent="0.25">
      <c r="A368" t="s">
        <v>2698</v>
      </c>
      <c r="B368" t="s">
        <v>5771</v>
      </c>
      <c r="C368" t="s">
        <v>2720</v>
      </c>
      <c r="D368">
        <v>2</v>
      </c>
      <c r="E368">
        <v>2</v>
      </c>
      <c r="F368">
        <v>2</v>
      </c>
      <c r="G368" t="s">
        <v>1034</v>
      </c>
      <c r="H368" s="4" t="str">
        <f t="shared" si="10"/>
        <v>K129.2</v>
      </c>
      <c r="I368" s="4" t="str">
        <f t="shared" si="11"/>
        <v>S0_P5_GIGA_MDI-</v>
      </c>
    </row>
    <row r="369" spans="1:9" x14ac:dyDescent="0.25">
      <c r="A369" t="s">
        <v>2698</v>
      </c>
      <c r="B369" t="s">
        <v>5771</v>
      </c>
      <c r="C369" t="s">
        <v>2720</v>
      </c>
      <c r="D369">
        <v>3</v>
      </c>
      <c r="E369">
        <v>3</v>
      </c>
      <c r="F369">
        <v>3</v>
      </c>
      <c r="G369" t="s">
        <v>1035</v>
      </c>
      <c r="H369" s="4" t="str">
        <f t="shared" si="10"/>
        <v>K129.3</v>
      </c>
      <c r="I369" s="4" t="str">
        <f t="shared" si="11"/>
        <v>S0_U1_P5_GIGA_MDI-</v>
      </c>
    </row>
    <row r="370" spans="1:9" x14ac:dyDescent="0.25">
      <c r="A370" t="s">
        <v>2698</v>
      </c>
      <c r="B370" t="s">
        <v>5771</v>
      </c>
      <c r="C370" t="s">
        <v>2720</v>
      </c>
      <c r="D370">
        <v>4</v>
      </c>
      <c r="E370">
        <v>4</v>
      </c>
      <c r="F370">
        <v>4</v>
      </c>
      <c r="G370" t="s">
        <v>1036</v>
      </c>
      <c r="H370" s="4" t="str">
        <f t="shared" si="10"/>
        <v>K129.4</v>
      </c>
      <c r="I370" s="4" t="str">
        <f t="shared" si="11"/>
        <v>S0_HSD163-</v>
      </c>
    </row>
    <row r="371" spans="1:9" x14ac:dyDescent="0.25">
      <c r="A371" t="s">
        <v>2698</v>
      </c>
      <c r="B371" t="s">
        <v>5771</v>
      </c>
      <c r="C371" t="s">
        <v>2720</v>
      </c>
      <c r="D371">
        <v>6</v>
      </c>
      <c r="E371">
        <v>6</v>
      </c>
      <c r="F371">
        <v>6</v>
      </c>
      <c r="G371" t="s">
        <v>1037</v>
      </c>
      <c r="H371" s="4" t="str">
        <f t="shared" si="10"/>
        <v>K129.6</v>
      </c>
      <c r="I371" s="4" t="str">
        <f t="shared" si="11"/>
        <v>S0_HSD163+</v>
      </c>
    </row>
    <row r="372" spans="1:9" x14ac:dyDescent="0.25">
      <c r="A372" t="s">
        <v>2698</v>
      </c>
      <c r="B372" t="s">
        <v>5771</v>
      </c>
      <c r="C372" t="s">
        <v>2720</v>
      </c>
      <c r="D372">
        <v>7</v>
      </c>
      <c r="E372">
        <v>7</v>
      </c>
      <c r="F372">
        <v>7</v>
      </c>
      <c r="G372" t="s">
        <v>1038</v>
      </c>
      <c r="H372" s="4" t="str">
        <f t="shared" si="10"/>
        <v>K129.7</v>
      </c>
      <c r="I372" s="4" t="str">
        <f t="shared" si="11"/>
        <v>S0_U1_P5_GIGA_MDI+</v>
      </c>
    </row>
    <row r="373" spans="1:9" x14ac:dyDescent="0.25">
      <c r="A373" t="s">
        <v>2698</v>
      </c>
      <c r="B373" t="s">
        <v>5771</v>
      </c>
      <c r="C373" t="s">
        <v>2720</v>
      </c>
      <c r="D373">
        <v>8</v>
      </c>
      <c r="E373">
        <v>8</v>
      </c>
      <c r="F373">
        <v>8</v>
      </c>
      <c r="G373" t="s">
        <v>1039</v>
      </c>
      <c r="H373" s="4" t="str">
        <f t="shared" si="10"/>
        <v>K129.8</v>
      </c>
      <c r="I373" s="4" t="str">
        <f t="shared" si="11"/>
        <v>S0_P5_GIGA_MDI+</v>
      </c>
    </row>
    <row r="374" spans="1:9" x14ac:dyDescent="0.25">
      <c r="A374" t="s">
        <v>2698</v>
      </c>
      <c r="B374" t="s">
        <v>5771</v>
      </c>
      <c r="C374" t="s">
        <v>2720</v>
      </c>
      <c r="D374" t="s">
        <v>1041</v>
      </c>
      <c r="E374" t="s">
        <v>1041</v>
      </c>
      <c r="F374">
        <v>1</v>
      </c>
      <c r="G374" t="s">
        <v>5386</v>
      </c>
      <c r="H374" s="4" t="str">
        <f t="shared" si="10"/>
        <v>K129.1</v>
      </c>
      <c r="I374" s="4" t="str">
        <f t="shared" si="11"/>
        <v>SC_RF303_PWR</v>
      </c>
    </row>
    <row r="375" spans="1:9" x14ac:dyDescent="0.25">
      <c r="A375" t="s">
        <v>2698</v>
      </c>
      <c r="B375" t="s">
        <v>5771</v>
      </c>
      <c r="C375" t="s">
        <v>2720</v>
      </c>
      <c r="D375" t="s">
        <v>1042</v>
      </c>
      <c r="E375" t="s">
        <v>1042</v>
      </c>
      <c r="F375">
        <v>9</v>
      </c>
      <c r="G375" t="s">
        <v>5319</v>
      </c>
      <c r="H375" s="4" t="str">
        <f t="shared" si="10"/>
        <v>K129.9</v>
      </c>
      <c r="I375" s="4" t="str">
        <f t="shared" si="11"/>
        <v>S0_UDB129</v>
      </c>
    </row>
    <row r="376" spans="1:9" x14ac:dyDescent="0.25">
      <c r="A376" t="s">
        <v>2698</v>
      </c>
      <c r="B376" t="s">
        <v>5771</v>
      </c>
      <c r="C376" t="s">
        <v>2721</v>
      </c>
      <c r="D376">
        <v>2</v>
      </c>
      <c r="E376">
        <v>2</v>
      </c>
      <c r="F376">
        <v>2</v>
      </c>
      <c r="G376" t="s">
        <v>1043</v>
      </c>
      <c r="H376" s="4" t="str">
        <f t="shared" si="10"/>
        <v>K141.2</v>
      </c>
      <c r="I376" s="4" t="str">
        <f t="shared" si="11"/>
        <v>S0_P6_GIGA_MDI-</v>
      </c>
    </row>
    <row r="377" spans="1:9" x14ac:dyDescent="0.25">
      <c r="A377" t="s">
        <v>2698</v>
      </c>
      <c r="B377" t="s">
        <v>5771</v>
      </c>
      <c r="C377" t="s">
        <v>2721</v>
      </c>
      <c r="D377">
        <v>3</v>
      </c>
      <c r="E377">
        <v>3</v>
      </c>
      <c r="F377">
        <v>3</v>
      </c>
      <c r="G377" t="s">
        <v>1044</v>
      </c>
      <c r="H377" s="4" t="str">
        <f t="shared" si="10"/>
        <v>K141.3</v>
      </c>
      <c r="I377" s="4" t="str">
        <f t="shared" si="11"/>
        <v>S0_U1_P6_GIGA_MDI-</v>
      </c>
    </row>
    <row r="378" spans="1:9" x14ac:dyDescent="0.25">
      <c r="A378" t="s">
        <v>2698</v>
      </c>
      <c r="B378" t="s">
        <v>5771</v>
      </c>
      <c r="C378" t="s">
        <v>2721</v>
      </c>
      <c r="D378">
        <v>4</v>
      </c>
      <c r="E378">
        <v>4</v>
      </c>
      <c r="F378">
        <v>4</v>
      </c>
      <c r="G378" t="s">
        <v>1045</v>
      </c>
      <c r="H378" s="4" t="str">
        <f t="shared" si="10"/>
        <v>K141.4</v>
      </c>
      <c r="I378" s="4" t="str">
        <f t="shared" si="11"/>
        <v>S0_HSD169-</v>
      </c>
    </row>
    <row r="379" spans="1:9" x14ac:dyDescent="0.25">
      <c r="A379" t="s">
        <v>2698</v>
      </c>
      <c r="B379" t="s">
        <v>5771</v>
      </c>
      <c r="C379" t="s">
        <v>2721</v>
      </c>
      <c r="D379">
        <v>6</v>
      </c>
      <c r="E379">
        <v>6</v>
      </c>
      <c r="F379">
        <v>6</v>
      </c>
      <c r="G379" t="s">
        <v>1046</v>
      </c>
      <c r="H379" s="4" t="str">
        <f t="shared" si="10"/>
        <v>K141.6</v>
      </c>
      <c r="I379" s="4" t="str">
        <f t="shared" si="11"/>
        <v>S0_HSD169+</v>
      </c>
    </row>
    <row r="380" spans="1:9" x14ac:dyDescent="0.25">
      <c r="A380" t="s">
        <v>2698</v>
      </c>
      <c r="B380" t="s">
        <v>5771</v>
      </c>
      <c r="C380" t="s">
        <v>2721</v>
      </c>
      <c r="D380">
        <v>7</v>
      </c>
      <c r="E380">
        <v>7</v>
      </c>
      <c r="F380">
        <v>7</v>
      </c>
      <c r="G380" t="s">
        <v>1047</v>
      </c>
      <c r="H380" s="4" t="str">
        <f t="shared" si="10"/>
        <v>K141.7</v>
      </c>
      <c r="I380" s="4" t="str">
        <f t="shared" si="11"/>
        <v>S0_U1_P6_GIGA_MDI+</v>
      </c>
    </row>
    <row r="381" spans="1:9" x14ac:dyDescent="0.25">
      <c r="A381" t="s">
        <v>2698</v>
      </c>
      <c r="B381" t="s">
        <v>5771</v>
      </c>
      <c r="C381" t="s">
        <v>2721</v>
      </c>
      <c r="D381">
        <v>8</v>
      </c>
      <c r="E381">
        <v>8</v>
      </c>
      <c r="F381">
        <v>8</v>
      </c>
      <c r="G381" t="s">
        <v>1048</v>
      </c>
      <c r="H381" s="4" t="str">
        <f t="shared" si="10"/>
        <v>K141.8</v>
      </c>
      <c r="I381" s="4" t="str">
        <f t="shared" si="11"/>
        <v>S0_P6_GIGA_MDI+</v>
      </c>
    </row>
    <row r="382" spans="1:9" x14ac:dyDescent="0.25">
      <c r="A382" t="s">
        <v>2698</v>
      </c>
      <c r="B382" t="s">
        <v>5771</v>
      </c>
      <c r="C382" t="s">
        <v>2721</v>
      </c>
      <c r="D382" t="s">
        <v>1041</v>
      </c>
      <c r="E382" t="s">
        <v>1041</v>
      </c>
      <c r="F382">
        <v>1</v>
      </c>
      <c r="G382" t="s">
        <v>5386</v>
      </c>
      <c r="H382" s="4" t="str">
        <f t="shared" si="10"/>
        <v>K141.1</v>
      </c>
      <c r="I382" s="4" t="str">
        <f t="shared" si="11"/>
        <v>SC_RF303_PWR</v>
      </c>
    </row>
    <row r="383" spans="1:9" x14ac:dyDescent="0.25">
      <c r="A383" t="s">
        <v>2698</v>
      </c>
      <c r="B383" t="s">
        <v>5771</v>
      </c>
      <c r="C383" t="s">
        <v>2721</v>
      </c>
      <c r="D383" t="s">
        <v>1042</v>
      </c>
      <c r="E383" t="s">
        <v>1042</v>
      </c>
      <c r="F383">
        <v>9</v>
      </c>
      <c r="G383" t="s">
        <v>5320</v>
      </c>
      <c r="H383" s="4" t="str">
        <f t="shared" si="10"/>
        <v>K141.9</v>
      </c>
      <c r="I383" s="4" t="str">
        <f t="shared" si="11"/>
        <v>S0_UDB141</v>
      </c>
    </row>
    <row r="384" spans="1:9" x14ac:dyDescent="0.25">
      <c r="A384" t="s">
        <v>2698</v>
      </c>
      <c r="B384" t="s">
        <v>5771</v>
      </c>
      <c r="C384" t="s">
        <v>2722</v>
      </c>
      <c r="D384" t="s">
        <v>1049</v>
      </c>
      <c r="E384" t="s">
        <v>1049</v>
      </c>
      <c r="F384">
        <v>1</v>
      </c>
      <c r="G384" t="s">
        <v>426</v>
      </c>
      <c r="H384" s="4" t="str">
        <f t="shared" si="10"/>
        <v>K144.1</v>
      </c>
      <c r="I384" s="4" t="str">
        <f t="shared" si="11"/>
        <v>S0_OE_K144</v>
      </c>
    </row>
    <row r="385" spans="1:9" x14ac:dyDescent="0.25">
      <c r="A385" t="s">
        <v>2698</v>
      </c>
      <c r="B385" t="s">
        <v>5771</v>
      </c>
      <c r="C385" t="s">
        <v>2722</v>
      </c>
      <c r="D385" t="s">
        <v>1050</v>
      </c>
      <c r="E385" t="s">
        <v>1050</v>
      </c>
      <c r="F385">
        <v>10</v>
      </c>
      <c r="G385" t="s">
        <v>426</v>
      </c>
      <c r="H385" s="4" t="str">
        <f t="shared" si="10"/>
        <v>K144.10</v>
      </c>
      <c r="I385" s="4" t="str">
        <f t="shared" si="11"/>
        <v>S0_OE_K144</v>
      </c>
    </row>
    <row r="386" spans="1:9" x14ac:dyDescent="0.25">
      <c r="A386" t="s">
        <v>2698</v>
      </c>
      <c r="B386" t="s">
        <v>5771</v>
      </c>
      <c r="C386" t="s">
        <v>2722</v>
      </c>
      <c r="D386" t="s">
        <v>1051</v>
      </c>
      <c r="E386" t="s">
        <v>1051</v>
      </c>
      <c r="F386">
        <v>2</v>
      </c>
      <c r="G386" t="s">
        <v>1009</v>
      </c>
      <c r="H386" s="4" t="str">
        <f t="shared" ref="H386:H449" si="12">CONCATENATE(C386,".",F386)</f>
        <v>K144.2</v>
      </c>
      <c r="I386" s="4" t="str">
        <f t="shared" ref="I386:I449" si="13">G386</f>
        <v>S0_U3_P6_GIGA_MDI+</v>
      </c>
    </row>
    <row r="387" spans="1:9" x14ac:dyDescent="0.25">
      <c r="A387" t="s">
        <v>2698</v>
      </c>
      <c r="B387" t="s">
        <v>5771</v>
      </c>
      <c r="C387" t="s">
        <v>2722</v>
      </c>
      <c r="D387" t="s">
        <v>1052</v>
      </c>
      <c r="E387" t="s">
        <v>1052</v>
      </c>
      <c r="F387">
        <v>3</v>
      </c>
      <c r="G387" t="s">
        <v>1007</v>
      </c>
      <c r="H387" s="4" t="str">
        <f t="shared" si="12"/>
        <v>K144.3</v>
      </c>
      <c r="I387" s="4" t="str">
        <f t="shared" si="13"/>
        <v>S0_U3_P6_GIGA_MDI-</v>
      </c>
    </row>
    <row r="388" spans="1:9" x14ac:dyDescent="0.25">
      <c r="A388" t="s">
        <v>2698</v>
      </c>
      <c r="B388" t="s">
        <v>5771</v>
      </c>
      <c r="C388" t="s">
        <v>2722</v>
      </c>
      <c r="D388" t="s">
        <v>1053</v>
      </c>
      <c r="E388" t="s">
        <v>1053</v>
      </c>
      <c r="F388">
        <v>6</v>
      </c>
      <c r="G388" t="s">
        <v>1017</v>
      </c>
      <c r="H388" s="4" t="str">
        <f t="shared" si="12"/>
        <v>K144.6</v>
      </c>
      <c r="I388" s="4" t="str">
        <f t="shared" si="13"/>
        <v>SG0_2_P6_GIGA_MDI+</v>
      </c>
    </row>
    <row r="389" spans="1:9" x14ac:dyDescent="0.25">
      <c r="A389" t="s">
        <v>2698</v>
      </c>
      <c r="B389" t="s">
        <v>5771</v>
      </c>
      <c r="C389" t="s">
        <v>2722</v>
      </c>
      <c r="D389" t="s">
        <v>1054</v>
      </c>
      <c r="E389" t="s">
        <v>1054</v>
      </c>
      <c r="F389">
        <v>7</v>
      </c>
      <c r="G389" t="s">
        <v>1015</v>
      </c>
      <c r="H389" s="4" t="str">
        <f t="shared" si="12"/>
        <v>K144.7</v>
      </c>
      <c r="I389" s="4" t="str">
        <f t="shared" si="13"/>
        <v>SG0_2_P6_GIGA_MDI-</v>
      </c>
    </row>
    <row r="390" spans="1:9" x14ac:dyDescent="0.25">
      <c r="A390" t="s">
        <v>2698</v>
      </c>
      <c r="B390" t="s">
        <v>5771</v>
      </c>
      <c r="C390" t="s">
        <v>2722</v>
      </c>
      <c r="D390" t="s">
        <v>1055</v>
      </c>
      <c r="E390" t="s">
        <v>1055</v>
      </c>
      <c r="F390">
        <v>11</v>
      </c>
      <c r="G390" t="s">
        <v>1005</v>
      </c>
      <c r="H390" s="4" t="str">
        <f t="shared" si="12"/>
        <v>K144.11</v>
      </c>
      <c r="I390" s="4" t="str">
        <f t="shared" si="13"/>
        <v>S0_U3_P5_GIGA_MDI+</v>
      </c>
    </row>
    <row r="391" spans="1:9" x14ac:dyDescent="0.25">
      <c r="A391" t="s">
        <v>2698</v>
      </c>
      <c r="B391" t="s">
        <v>5771</v>
      </c>
      <c r="C391" t="s">
        <v>2722</v>
      </c>
      <c r="D391" t="s">
        <v>1056</v>
      </c>
      <c r="E391" t="s">
        <v>1056</v>
      </c>
      <c r="F391">
        <v>12</v>
      </c>
      <c r="G391" t="s">
        <v>1003</v>
      </c>
      <c r="H391" s="4" t="str">
        <f t="shared" si="12"/>
        <v>K144.12</v>
      </c>
      <c r="I391" s="4" t="str">
        <f t="shared" si="13"/>
        <v>S0_U3_P5_GIGA_MDI-</v>
      </c>
    </row>
    <row r="392" spans="1:9" x14ac:dyDescent="0.25">
      <c r="A392" t="s">
        <v>2698</v>
      </c>
      <c r="B392" t="s">
        <v>5771</v>
      </c>
      <c r="C392" t="s">
        <v>2722</v>
      </c>
      <c r="D392" t="s">
        <v>1057</v>
      </c>
      <c r="E392" t="s">
        <v>1057</v>
      </c>
      <c r="F392">
        <v>15</v>
      </c>
      <c r="G392" t="s">
        <v>1013</v>
      </c>
      <c r="H392" s="4" t="str">
        <f t="shared" si="12"/>
        <v>K144.15</v>
      </c>
      <c r="I392" s="4" t="str">
        <f t="shared" si="13"/>
        <v>SG0_2_P5_GIGA_MDI+</v>
      </c>
    </row>
    <row r="393" spans="1:9" x14ac:dyDescent="0.25">
      <c r="A393" t="s">
        <v>2698</v>
      </c>
      <c r="B393" t="s">
        <v>5771</v>
      </c>
      <c r="C393" t="s">
        <v>2722</v>
      </c>
      <c r="D393" t="s">
        <v>1058</v>
      </c>
      <c r="E393" t="s">
        <v>1058</v>
      </c>
      <c r="F393">
        <v>16</v>
      </c>
      <c r="G393" t="s">
        <v>1011</v>
      </c>
      <c r="H393" s="4" t="str">
        <f t="shared" si="12"/>
        <v>K144.16</v>
      </c>
      <c r="I393" s="4" t="str">
        <f t="shared" si="13"/>
        <v>SG0_2_P5_GIGA_MDI-</v>
      </c>
    </row>
    <row r="394" spans="1:9" x14ac:dyDescent="0.25">
      <c r="A394" t="s">
        <v>2698</v>
      </c>
      <c r="B394" t="s">
        <v>5771</v>
      </c>
      <c r="C394" t="s">
        <v>2722</v>
      </c>
      <c r="D394" t="s">
        <v>1060</v>
      </c>
      <c r="E394" t="s">
        <v>1060</v>
      </c>
      <c r="F394">
        <v>38</v>
      </c>
      <c r="G394" t="s">
        <v>1059</v>
      </c>
      <c r="H394" s="4" t="str">
        <f t="shared" si="12"/>
        <v>K144.38</v>
      </c>
      <c r="I394" s="4" t="str">
        <f t="shared" si="13"/>
        <v>S0_U4_P6_GIGA_MDI+</v>
      </c>
    </row>
    <row r="395" spans="1:9" x14ac:dyDescent="0.25">
      <c r="A395" t="s">
        <v>2698</v>
      </c>
      <c r="B395" t="s">
        <v>5771</v>
      </c>
      <c r="C395" t="s">
        <v>2722</v>
      </c>
      <c r="D395" t="s">
        <v>1062</v>
      </c>
      <c r="E395" t="s">
        <v>1062</v>
      </c>
      <c r="F395">
        <v>37</v>
      </c>
      <c r="G395" t="s">
        <v>1061</v>
      </c>
      <c r="H395" s="4" t="str">
        <f t="shared" si="12"/>
        <v>K144.37</v>
      </c>
      <c r="I395" s="4" t="str">
        <f t="shared" si="13"/>
        <v>S0_U4_P6_GIGA_MDI-</v>
      </c>
    </row>
    <row r="396" spans="1:9" x14ac:dyDescent="0.25">
      <c r="A396" t="s">
        <v>2698</v>
      </c>
      <c r="B396" t="s">
        <v>5771</v>
      </c>
      <c r="C396" t="s">
        <v>2722</v>
      </c>
      <c r="D396" t="s">
        <v>1064</v>
      </c>
      <c r="E396" t="s">
        <v>1064</v>
      </c>
      <c r="F396">
        <v>36</v>
      </c>
      <c r="G396" t="s">
        <v>1063</v>
      </c>
      <c r="H396" s="4" t="str">
        <f t="shared" si="12"/>
        <v>K144.36</v>
      </c>
      <c r="I396" s="4" t="str">
        <f t="shared" si="13"/>
        <v>SG0_3_P6_GIGA_MDI+</v>
      </c>
    </row>
    <row r="397" spans="1:9" x14ac:dyDescent="0.25">
      <c r="A397" t="s">
        <v>2698</v>
      </c>
      <c r="B397" t="s">
        <v>5771</v>
      </c>
      <c r="C397" t="s">
        <v>2722</v>
      </c>
      <c r="D397" t="s">
        <v>1066</v>
      </c>
      <c r="E397" t="s">
        <v>1066</v>
      </c>
      <c r="F397">
        <v>35</v>
      </c>
      <c r="G397" t="s">
        <v>1065</v>
      </c>
      <c r="H397" s="4" t="str">
        <f t="shared" si="12"/>
        <v>K144.35</v>
      </c>
      <c r="I397" s="4" t="str">
        <f t="shared" si="13"/>
        <v>SG0_3_P6_GIGA_MDI-</v>
      </c>
    </row>
    <row r="398" spans="1:9" x14ac:dyDescent="0.25">
      <c r="A398" t="s">
        <v>2698</v>
      </c>
      <c r="B398" t="s">
        <v>5771</v>
      </c>
      <c r="C398" t="s">
        <v>2722</v>
      </c>
      <c r="D398" t="s">
        <v>1068</v>
      </c>
      <c r="E398" t="s">
        <v>1068</v>
      </c>
      <c r="F398">
        <v>29</v>
      </c>
      <c r="G398" t="s">
        <v>1067</v>
      </c>
      <c r="H398" s="4" t="str">
        <f t="shared" si="12"/>
        <v>K144.29</v>
      </c>
      <c r="I398" s="4" t="str">
        <f t="shared" si="13"/>
        <v>S0_U4_P5_GIGA_MDI+</v>
      </c>
    </row>
    <row r="399" spans="1:9" x14ac:dyDescent="0.25">
      <c r="A399" t="s">
        <v>2698</v>
      </c>
      <c r="B399" t="s">
        <v>5771</v>
      </c>
      <c r="C399" t="s">
        <v>2722</v>
      </c>
      <c r="D399" t="s">
        <v>1070</v>
      </c>
      <c r="E399" t="s">
        <v>1070</v>
      </c>
      <c r="F399">
        <v>28</v>
      </c>
      <c r="G399" t="s">
        <v>1069</v>
      </c>
      <c r="H399" s="4" t="str">
        <f t="shared" si="12"/>
        <v>K144.28</v>
      </c>
      <c r="I399" s="4" t="str">
        <f t="shared" si="13"/>
        <v>S0_U4_P5_GIGA_MDI-</v>
      </c>
    </row>
    <row r="400" spans="1:9" x14ac:dyDescent="0.25">
      <c r="A400" t="s">
        <v>2698</v>
      </c>
      <c r="B400" t="s">
        <v>5771</v>
      </c>
      <c r="C400" t="s">
        <v>2722</v>
      </c>
      <c r="D400" t="s">
        <v>1072</v>
      </c>
      <c r="E400" t="s">
        <v>1072</v>
      </c>
      <c r="F400">
        <v>27</v>
      </c>
      <c r="G400" t="s">
        <v>1071</v>
      </c>
      <c r="H400" s="4" t="str">
        <f t="shared" si="12"/>
        <v>K144.27</v>
      </c>
      <c r="I400" s="4" t="str">
        <f t="shared" si="13"/>
        <v>SG0_3_P5_GIGA_MDI+</v>
      </c>
    </row>
    <row r="401" spans="1:9" x14ac:dyDescent="0.25">
      <c r="A401" t="s">
        <v>2698</v>
      </c>
      <c r="B401" t="s">
        <v>5771</v>
      </c>
      <c r="C401" t="s">
        <v>2722</v>
      </c>
      <c r="D401" t="s">
        <v>1074</v>
      </c>
      <c r="E401" t="s">
        <v>1074</v>
      </c>
      <c r="F401">
        <v>26</v>
      </c>
      <c r="G401" t="s">
        <v>1073</v>
      </c>
      <c r="H401" s="4" t="str">
        <f t="shared" si="12"/>
        <v>K144.26</v>
      </c>
      <c r="I401" s="4" t="str">
        <f t="shared" si="13"/>
        <v>SG0_3_P5_GIGA_MDI-</v>
      </c>
    </row>
    <row r="402" spans="1:9" x14ac:dyDescent="0.25">
      <c r="A402" t="s">
        <v>2698</v>
      </c>
      <c r="B402" t="s">
        <v>5771</v>
      </c>
      <c r="C402" t="s">
        <v>2722</v>
      </c>
      <c r="D402" t="s">
        <v>1076</v>
      </c>
      <c r="E402" t="s">
        <v>1076</v>
      </c>
      <c r="F402">
        <v>34</v>
      </c>
      <c r="G402" t="s">
        <v>1075</v>
      </c>
      <c r="H402" s="4" t="str">
        <f t="shared" si="12"/>
        <v>K144.34</v>
      </c>
      <c r="I402" s="4" t="str">
        <f t="shared" si="13"/>
        <v>S0_LB_P6_GIGA_MDI+</v>
      </c>
    </row>
    <row r="403" spans="1:9" x14ac:dyDescent="0.25">
      <c r="A403" t="s">
        <v>2698</v>
      </c>
      <c r="B403" t="s">
        <v>5771</v>
      </c>
      <c r="C403" t="s">
        <v>2722</v>
      </c>
      <c r="D403" t="s">
        <v>1078</v>
      </c>
      <c r="E403" t="s">
        <v>1078</v>
      </c>
      <c r="F403">
        <v>33</v>
      </c>
      <c r="G403" t="s">
        <v>1077</v>
      </c>
      <c r="H403" s="4" t="str">
        <f t="shared" si="12"/>
        <v>K144.33</v>
      </c>
      <c r="I403" s="4" t="str">
        <f t="shared" si="13"/>
        <v>S0_LB_P6_GIGA_MDI-</v>
      </c>
    </row>
    <row r="404" spans="1:9" x14ac:dyDescent="0.25">
      <c r="A404" t="s">
        <v>2698</v>
      </c>
      <c r="B404" t="s">
        <v>5771</v>
      </c>
      <c r="C404" t="s">
        <v>2722</v>
      </c>
      <c r="D404" t="s">
        <v>1079</v>
      </c>
      <c r="E404" t="s">
        <v>1079</v>
      </c>
      <c r="F404">
        <v>32</v>
      </c>
      <c r="G404" t="s">
        <v>1075</v>
      </c>
      <c r="H404" s="4" t="str">
        <f t="shared" si="12"/>
        <v>K144.32</v>
      </c>
      <c r="I404" s="4" t="str">
        <f t="shared" si="13"/>
        <v>S0_LB_P6_GIGA_MDI+</v>
      </c>
    </row>
    <row r="405" spans="1:9" x14ac:dyDescent="0.25">
      <c r="A405" t="s">
        <v>2698</v>
      </c>
      <c r="B405" t="s">
        <v>5771</v>
      </c>
      <c r="C405" t="s">
        <v>2722</v>
      </c>
      <c r="D405" t="s">
        <v>1080</v>
      </c>
      <c r="E405" t="s">
        <v>1080</v>
      </c>
      <c r="F405">
        <v>31</v>
      </c>
      <c r="G405" t="s">
        <v>1077</v>
      </c>
      <c r="H405" s="4" t="str">
        <f t="shared" si="12"/>
        <v>K144.31</v>
      </c>
      <c r="I405" s="4" t="str">
        <f t="shared" si="13"/>
        <v>S0_LB_P6_GIGA_MDI-</v>
      </c>
    </row>
    <row r="406" spans="1:9" x14ac:dyDescent="0.25">
      <c r="A406" t="s">
        <v>2698</v>
      </c>
      <c r="B406" t="s">
        <v>5771</v>
      </c>
      <c r="C406" t="s">
        <v>2722</v>
      </c>
      <c r="D406" t="s">
        <v>1082</v>
      </c>
      <c r="E406" t="s">
        <v>1082</v>
      </c>
      <c r="F406">
        <v>25</v>
      </c>
      <c r="G406" t="s">
        <v>1081</v>
      </c>
      <c r="H406" s="4" t="str">
        <f t="shared" si="12"/>
        <v>K144.25</v>
      </c>
      <c r="I406" s="4" t="str">
        <f t="shared" si="13"/>
        <v>S0_LB_P5_GIGA_MDI+</v>
      </c>
    </row>
    <row r="407" spans="1:9" x14ac:dyDescent="0.25">
      <c r="A407" t="s">
        <v>2698</v>
      </c>
      <c r="B407" t="s">
        <v>5771</v>
      </c>
      <c r="C407" t="s">
        <v>2722</v>
      </c>
      <c r="D407" t="s">
        <v>1084</v>
      </c>
      <c r="E407" t="s">
        <v>1084</v>
      </c>
      <c r="F407">
        <v>24</v>
      </c>
      <c r="G407" t="s">
        <v>1083</v>
      </c>
      <c r="H407" s="4" t="str">
        <f t="shared" si="12"/>
        <v>K144.24</v>
      </c>
      <c r="I407" s="4" t="str">
        <f t="shared" si="13"/>
        <v>S0_LB_P5_GIGA_MDI-</v>
      </c>
    </row>
    <row r="408" spans="1:9" x14ac:dyDescent="0.25">
      <c r="A408" t="s">
        <v>2698</v>
      </c>
      <c r="B408" t="s">
        <v>5771</v>
      </c>
      <c r="C408" t="s">
        <v>2722</v>
      </c>
      <c r="D408" t="s">
        <v>1085</v>
      </c>
      <c r="E408" t="s">
        <v>1085</v>
      </c>
      <c r="F408">
        <v>23</v>
      </c>
      <c r="G408" t="s">
        <v>1081</v>
      </c>
      <c r="H408" s="4" t="str">
        <f t="shared" si="12"/>
        <v>K144.23</v>
      </c>
      <c r="I408" s="4" t="str">
        <f t="shared" si="13"/>
        <v>S0_LB_P5_GIGA_MDI+</v>
      </c>
    </row>
    <row r="409" spans="1:9" x14ac:dyDescent="0.25">
      <c r="A409" t="s">
        <v>2698</v>
      </c>
      <c r="B409" t="s">
        <v>5771</v>
      </c>
      <c r="C409" t="s">
        <v>2722</v>
      </c>
      <c r="D409" t="s">
        <v>1086</v>
      </c>
      <c r="E409" t="s">
        <v>1086</v>
      </c>
      <c r="F409">
        <v>22</v>
      </c>
      <c r="G409" t="s">
        <v>1083</v>
      </c>
      <c r="H409" s="4" t="str">
        <f t="shared" si="12"/>
        <v>K144.22</v>
      </c>
      <c r="I409" s="4" t="str">
        <f t="shared" si="13"/>
        <v>S0_LB_P5_GIGA_MDI-</v>
      </c>
    </row>
    <row r="410" spans="1:9" x14ac:dyDescent="0.25">
      <c r="A410" t="s">
        <v>2698</v>
      </c>
      <c r="B410" t="s">
        <v>5771</v>
      </c>
      <c r="C410" t="s">
        <v>2722</v>
      </c>
      <c r="D410" t="s">
        <v>11</v>
      </c>
      <c r="E410" t="s">
        <v>11</v>
      </c>
      <c r="F410" t="s">
        <v>11</v>
      </c>
      <c r="G410" t="s">
        <v>961</v>
      </c>
      <c r="H410" s="4" t="str">
        <f t="shared" si="12"/>
        <v>K144.EP</v>
      </c>
      <c r="I410" s="4" t="str">
        <f t="shared" si="13"/>
        <v>DGND</v>
      </c>
    </row>
    <row r="411" spans="1:9" x14ac:dyDescent="0.25">
      <c r="A411" t="s">
        <v>2698</v>
      </c>
      <c r="B411" t="s">
        <v>5771</v>
      </c>
      <c r="C411" t="s">
        <v>2722</v>
      </c>
      <c r="D411" t="s">
        <v>988</v>
      </c>
      <c r="E411" t="s">
        <v>988</v>
      </c>
      <c r="F411">
        <v>4</v>
      </c>
      <c r="G411" t="s">
        <v>961</v>
      </c>
      <c r="H411" s="4" t="str">
        <f t="shared" si="12"/>
        <v>K144.4</v>
      </c>
      <c r="I411" s="4" t="str">
        <f t="shared" si="13"/>
        <v>DGND</v>
      </c>
    </row>
    <row r="412" spans="1:9" x14ac:dyDescent="0.25">
      <c r="A412" t="s">
        <v>2698</v>
      </c>
      <c r="B412" t="s">
        <v>5771</v>
      </c>
      <c r="C412" t="s">
        <v>2722</v>
      </c>
      <c r="D412" t="s">
        <v>989</v>
      </c>
      <c r="E412" t="s">
        <v>989</v>
      </c>
      <c r="F412">
        <v>14</v>
      </c>
      <c r="G412" t="s">
        <v>961</v>
      </c>
      <c r="H412" s="4" t="str">
        <f t="shared" si="12"/>
        <v>K144.14</v>
      </c>
      <c r="I412" s="4" t="str">
        <f t="shared" si="13"/>
        <v>DGND</v>
      </c>
    </row>
    <row r="413" spans="1:9" x14ac:dyDescent="0.25">
      <c r="A413" t="s">
        <v>2698</v>
      </c>
      <c r="B413" t="s">
        <v>5771</v>
      </c>
      <c r="C413" t="s">
        <v>2722</v>
      </c>
      <c r="D413" t="s">
        <v>990</v>
      </c>
      <c r="E413" t="s">
        <v>990</v>
      </c>
      <c r="F413">
        <v>19</v>
      </c>
      <c r="G413" t="s">
        <v>961</v>
      </c>
      <c r="H413" s="4" t="str">
        <f t="shared" si="12"/>
        <v>K144.19</v>
      </c>
      <c r="I413" s="4" t="str">
        <f t="shared" si="13"/>
        <v>DGND</v>
      </c>
    </row>
    <row r="414" spans="1:9" x14ac:dyDescent="0.25">
      <c r="A414" t="s">
        <v>2698</v>
      </c>
      <c r="B414" t="s">
        <v>5771</v>
      </c>
      <c r="C414" t="s">
        <v>2722</v>
      </c>
      <c r="D414" t="s">
        <v>991</v>
      </c>
      <c r="E414" t="s">
        <v>991</v>
      </c>
      <c r="F414">
        <v>21</v>
      </c>
      <c r="G414" t="s">
        <v>961</v>
      </c>
      <c r="H414" s="4" t="str">
        <f t="shared" si="12"/>
        <v>K144.21</v>
      </c>
      <c r="I414" s="4" t="str">
        <f t="shared" si="13"/>
        <v>DGND</v>
      </c>
    </row>
    <row r="415" spans="1:9" x14ac:dyDescent="0.25">
      <c r="A415" t="s">
        <v>2698</v>
      </c>
      <c r="B415" t="s">
        <v>5771</v>
      </c>
      <c r="C415" t="s">
        <v>2722</v>
      </c>
      <c r="D415" t="s">
        <v>992</v>
      </c>
      <c r="E415" t="s">
        <v>992</v>
      </c>
      <c r="F415">
        <v>39</v>
      </c>
      <c r="G415" t="s">
        <v>961</v>
      </c>
      <c r="H415" s="4" t="str">
        <f t="shared" si="12"/>
        <v>K144.39</v>
      </c>
      <c r="I415" s="4" t="str">
        <f t="shared" si="13"/>
        <v>DGND</v>
      </c>
    </row>
    <row r="416" spans="1:9" x14ac:dyDescent="0.25">
      <c r="A416" t="s">
        <v>2698</v>
      </c>
      <c r="B416" t="s">
        <v>5771</v>
      </c>
      <c r="C416" t="s">
        <v>2722</v>
      </c>
      <c r="D416" t="s">
        <v>993</v>
      </c>
      <c r="E416" t="s">
        <v>993</v>
      </c>
      <c r="F416">
        <v>41</v>
      </c>
      <c r="G416" t="s">
        <v>961</v>
      </c>
      <c r="H416" s="4" t="str">
        <f t="shared" si="12"/>
        <v>K144.41</v>
      </c>
      <c r="I416" s="4" t="str">
        <f t="shared" si="13"/>
        <v>DGND</v>
      </c>
    </row>
    <row r="417" spans="1:9" x14ac:dyDescent="0.25">
      <c r="A417" t="s">
        <v>2698</v>
      </c>
      <c r="B417" t="s">
        <v>5771</v>
      </c>
      <c r="C417" t="s">
        <v>2722</v>
      </c>
      <c r="D417" t="s">
        <v>1087</v>
      </c>
      <c r="E417" t="s">
        <v>1087</v>
      </c>
      <c r="F417">
        <v>18</v>
      </c>
      <c r="H417" s="4" t="str">
        <f t="shared" si="12"/>
        <v>K144.18</v>
      </c>
      <c r="I417" s="4">
        <f t="shared" si="13"/>
        <v>0</v>
      </c>
    </row>
    <row r="418" spans="1:9" x14ac:dyDescent="0.25">
      <c r="A418" t="s">
        <v>2698</v>
      </c>
      <c r="B418" t="s">
        <v>5771</v>
      </c>
      <c r="C418" t="s">
        <v>2722</v>
      </c>
      <c r="D418" t="s">
        <v>1088</v>
      </c>
      <c r="E418" t="s">
        <v>1088</v>
      </c>
      <c r="F418">
        <v>42</v>
      </c>
      <c r="H418" s="4" t="str">
        <f t="shared" si="12"/>
        <v>K144.42</v>
      </c>
      <c r="I418" s="4">
        <f t="shared" si="13"/>
        <v>0</v>
      </c>
    </row>
    <row r="419" spans="1:9" x14ac:dyDescent="0.25">
      <c r="A419" t="s">
        <v>2698</v>
      </c>
      <c r="B419" t="s">
        <v>5771</v>
      </c>
      <c r="C419" t="s">
        <v>2722</v>
      </c>
      <c r="D419" t="s">
        <v>1089</v>
      </c>
      <c r="E419" t="s">
        <v>1089</v>
      </c>
      <c r="F419">
        <v>8</v>
      </c>
      <c r="G419" t="s">
        <v>427</v>
      </c>
      <c r="H419" s="4" t="str">
        <f t="shared" si="12"/>
        <v>K144.8</v>
      </c>
      <c r="I419" s="4" t="str">
        <f t="shared" si="13"/>
        <v>S0_SEL1_K144</v>
      </c>
    </row>
    <row r="420" spans="1:9" x14ac:dyDescent="0.25">
      <c r="A420" t="s">
        <v>2698</v>
      </c>
      <c r="B420" t="s">
        <v>5771</v>
      </c>
      <c r="C420" t="s">
        <v>2722</v>
      </c>
      <c r="D420" t="s">
        <v>1091</v>
      </c>
      <c r="E420" t="s">
        <v>1091</v>
      </c>
      <c r="F420">
        <v>17</v>
      </c>
      <c r="G420" t="s">
        <v>1090</v>
      </c>
      <c r="H420" s="4" t="str">
        <f t="shared" si="12"/>
        <v>K144.17</v>
      </c>
      <c r="I420" s="4" t="str">
        <f t="shared" si="13"/>
        <v>S0_SEL2_K144</v>
      </c>
    </row>
    <row r="421" spans="1:9" x14ac:dyDescent="0.25">
      <c r="A421" t="s">
        <v>2698</v>
      </c>
      <c r="B421" t="s">
        <v>5771</v>
      </c>
      <c r="C421" t="s">
        <v>2722</v>
      </c>
      <c r="D421" t="s">
        <v>994</v>
      </c>
      <c r="E421" t="s">
        <v>994</v>
      </c>
      <c r="F421">
        <v>5</v>
      </c>
      <c r="G421" t="s">
        <v>962</v>
      </c>
      <c r="H421" s="4" t="str">
        <f t="shared" si="12"/>
        <v>K144.5</v>
      </c>
      <c r="I421" s="4" t="str">
        <f t="shared" si="13"/>
        <v>VDD33_ATX</v>
      </c>
    </row>
    <row r="422" spans="1:9" x14ac:dyDescent="0.25">
      <c r="A422" t="s">
        <v>2698</v>
      </c>
      <c r="B422" t="s">
        <v>5771</v>
      </c>
      <c r="C422" t="s">
        <v>2722</v>
      </c>
      <c r="D422" t="s">
        <v>995</v>
      </c>
      <c r="E422" t="s">
        <v>995</v>
      </c>
      <c r="F422">
        <v>9</v>
      </c>
      <c r="G422" t="s">
        <v>962</v>
      </c>
      <c r="H422" s="4" t="str">
        <f t="shared" si="12"/>
        <v>K144.9</v>
      </c>
      <c r="I422" s="4" t="str">
        <f t="shared" si="13"/>
        <v>VDD33_ATX</v>
      </c>
    </row>
    <row r="423" spans="1:9" x14ac:dyDescent="0.25">
      <c r="A423" t="s">
        <v>2698</v>
      </c>
      <c r="B423" t="s">
        <v>5771</v>
      </c>
      <c r="C423" t="s">
        <v>2722</v>
      </c>
      <c r="D423" t="s">
        <v>1092</v>
      </c>
      <c r="E423" t="s">
        <v>1092</v>
      </c>
      <c r="F423">
        <v>13</v>
      </c>
      <c r="G423" t="s">
        <v>962</v>
      </c>
      <c r="H423" s="4" t="str">
        <f t="shared" si="12"/>
        <v>K144.13</v>
      </c>
      <c r="I423" s="4" t="str">
        <f t="shared" si="13"/>
        <v>VDD33_ATX</v>
      </c>
    </row>
    <row r="424" spans="1:9" x14ac:dyDescent="0.25">
      <c r="A424" t="s">
        <v>2698</v>
      </c>
      <c r="B424" t="s">
        <v>5771</v>
      </c>
      <c r="C424" t="s">
        <v>2722</v>
      </c>
      <c r="D424" t="s">
        <v>1093</v>
      </c>
      <c r="E424" t="s">
        <v>1093</v>
      </c>
      <c r="F424">
        <v>20</v>
      </c>
      <c r="G424" t="s">
        <v>962</v>
      </c>
      <c r="H424" s="4" t="str">
        <f t="shared" si="12"/>
        <v>K144.20</v>
      </c>
      <c r="I424" s="4" t="str">
        <f t="shared" si="13"/>
        <v>VDD33_ATX</v>
      </c>
    </row>
    <row r="425" spans="1:9" x14ac:dyDescent="0.25">
      <c r="A425" t="s">
        <v>2698</v>
      </c>
      <c r="B425" t="s">
        <v>5771</v>
      </c>
      <c r="C425" t="s">
        <v>2722</v>
      </c>
      <c r="D425" t="s">
        <v>1094</v>
      </c>
      <c r="E425" t="s">
        <v>1094</v>
      </c>
      <c r="F425">
        <v>30</v>
      </c>
      <c r="G425" t="s">
        <v>962</v>
      </c>
      <c r="H425" s="4" t="str">
        <f t="shared" si="12"/>
        <v>K144.30</v>
      </c>
      <c r="I425" s="4" t="str">
        <f t="shared" si="13"/>
        <v>VDD33_ATX</v>
      </c>
    </row>
    <row r="426" spans="1:9" x14ac:dyDescent="0.25">
      <c r="A426" t="s">
        <v>2698</v>
      </c>
      <c r="B426" t="s">
        <v>5771</v>
      </c>
      <c r="C426" t="s">
        <v>2722</v>
      </c>
      <c r="D426" t="s">
        <v>1095</v>
      </c>
      <c r="E426" t="s">
        <v>1095</v>
      </c>
      <c r="F426">
        <v>40</v>
      </c>
      <c r="G426" t="s">
        <v>962</v>
      </c>
      <c r="H426" s="4" t="str">
        <f t="shared" si="12"/>
        <v>K144.40</v>
      </c>
      <c r="I426" s="4" t="str">
        <f t="shared" si="13"/>
        <v>VDD33_ATX</v>
      </c>
    </row>
    <row r="427" spans="1:9" x14ac:dyDescent="0.25">
      <c r="A427" t="s">
        <v>2698</v>
      </c>
      <c r="B427" t="s">
        <v>5771</v>
      </c>
      <c r="C427" t="s">
        <v>2723</v>
      </c>
      <c r="D427" t="s">
        <v>1049</v>
      </c>
      <c r="E427" t="s">
        <v>1049</v>
      </c>
      <c r="F427">
        <v>1</v>
      </c>
      <c r="G427" t="s">
        <v>428</v>
      </c>
      <c r="H427" s="4" t="str">
        <f t="shared" si="12"/>
        <v>K145.1</v>
      </c>
      <c r="I427" s="4" t="str">
        <f t="shared" si="13"/>
        <v>S0_OE_K145</v>
      </c>
    </row>
    <row r="428" spans="1:9" x14ac:dyDescent="0.25">
      <c r="A428" t="s">
        <v>2698</v>
      </c>
      <c r="B428" t="s">
        <v>5771</v>
      </c>
      <c r="C428" t="s">
        <v>2723</v>
      </c>
      <c r="D428" t="s">
        <v>1050</v>
      </c>
      <c r="E428" t="s">
        <v>1050</v>
      </c>
      <c r="F428">
        <v>10</v>
      </c>
      <c r="G428" t="s">
        <v>428</v>
      </c>
      <c r="H428" s="4" t="str">
        <f t="shared" si="12"/>
        <v>K145.10</v>
      </c>
      <c r="I428" s="4" t="str">
        <f t="shared" si="13"/>
        <v>S0_OE_K145</v>
      </c>
    </row>
    <row r="429" spans="1:9" x14ac:dyDescent="0.25">
      <c r="A429" t="s">
        <v>2698</v>
      </c>
      <c r="B429" t="s">
        <v>5771</v>
      </c>
      <c r="C429" t="s">
        <v>2723</v>
      </c>
      <c r="D429" t="s">
        <v>1051</v>
      </c>
      <c r="E429" t="s">
        <v>1051</v>
      </c>
      <c r="F429">
        <v>2</v>
      </c>
      <c r="G429" t="s">
        <v>1027</v>
      </c>
      <c r="H429" s="4" t="str">
        <f t="shared" si="12"/>
        <v>K145.2</v>
      </c>
      <c r="I429" s="4" t="str">
        <f t="shared" si="13"/>
        <v>SG0_U5_GIGA_MDI-</v>
      </c>
    </row>
    <row r="430" spans="1:9" x14ac:dyDescent="0.25">
      <c r="A430" t="s">
        <v>2698</v>
      </c>
      <c r="B430" t="s">
        <v>5771</v>
      </c>
      <c r="C430" t="s">
        <v>2723</v>
      </c>
      <c r="D430" t="s">
        <v>1052</v>
      </c>
      <c r="E430" t="s">
        <v>1052</v>
      </c>
      <c r="F430">
        <v>3</v>
      </c>
      <c r="G430" t="s">
        <v>1026</v>
      </c>
      <c r="H430" s="4" t="str">
        <f t="shared" si="12"/>
        <v>K145.3</v>
      </c>
      <c r="I430" s="4" t="str">
        <f t="shared" si="13"/>
        <v>SG0_U5_GIGA_MDI+</v>
      </c>
    </row>
    <row r="431" spans="1:9" x14ac:dyDescent="0.25">
      <c r="A431" t="s">
        <v>2698</v>
      </c>
      <c r="B431" t="s">
        <v>5771</v>
      </c>
      <c r="C431" t="s">
        <v>2723</v>
      </c>
      <c r="D431" t="s">
        <v>1053</v>
      </c>
      <c r="E431" t="s">
        <v>1053</v>
      </c>
      <c r="F431">
        <v>6</v>
      </c>
      <c r="H431" s="4" t="str">
        <f t="shared" si="12"/>
        <v>K145.6</v>
      </c>
      <c r="I431" s="4">
        <f t="shared" si="13"/>
        <v>0</v>
      </c>
    </row>
    <row r="432" spans="1:9" x14ac:dyDescent="0.25">
      <c r="A432" t="s">
        <v>2698</v>
      </c>
      <c r="B432" t="s">
        <v>5771</v>
      </c>
      <c r="C432" t="s">
        <v>2723</v>
      </c>
      <c r="D432" t="s">
        <v>1054</v>
      </c>
      <c r="E432" t="s">
        <v>1054</v>
      </c>
      <c r="F432">
        <v>7</v>
      </c>
      <c r="H432" s="4" t="str">
        <f t="shared" si="12"/>
        <v>K145.7</v>
      </c>
      <c r="I432" s="4">
        <f t="shared" si="13"/>
        <v>0</v>
      </c>
    </row>
    <row r="433" spans="1:9" x14ac:dyDescent="0.25">
      <c r="A433" t="s">
        <v>2698</v>
      </c>
      <c r="B433" t="s">
        <v>5771</v>
      </c>
      <c r="C433" t="s">
        <v>2723</v>
      </c>
      <c r="D433" t="s">
        <v>1055</v>
      </c>
      <c r="E433" t="s">
        <v>1055</v>
      </c>
      <c r="F433">
        <v>11</v>
      </c>
      <c r="G433" t="s">
        <v>1031</v>
      </c>
      <c r="H433" s="4" t="str">
        <f t="shared" si="12"/>
        <v>K145.11</v>
      </c>
      <c r="I433" s="4" t="str">
        <f t="shared" si="13"/>
        <v>S0_U5_GIGA_MDI-</v>
      </c>
    </row>
    <row r="434" spans="1:9" x14ac:dyDescent="0.25">
      <c r="A434" t="s">
        <v>2698</v>
      </c>
      <c r="B434" t="s">
        <v>5771</v>
      </c>
      <c r="C434" t="s">
        <v>2723</v>
      </c>
      <c r="D434" t="s">
        <v>1056</v>
      </c>
      <c r="E434" t="s">
        <v>1056</v>
      </c>
      <c r="F434">
        <v>12</v>
      </c>
      <c r="G434" t="s">
        <v>1030</v>
      </c>
      <c r="H434" s="4" t="str">
        <f t="shared" si="12"/>
        <v>K145.12</v>
      </c>
      <c r="I434" s="4" t="str">
        <f t="shared" si="13"/>
        <v>S0_U5_GIGA_MDI+</v>
      </c>
    </row>
    <row r="435" spans="1:9" x14ac:dyDescent="0.25">
      <c r="A435" t="s">
        <v>2698</v>
      </c>
      <c r="B435" t="s">
        <v>5771</v>
      </c>
      <c r="C435" t="s">
        <v>2723</v>
      </c>
      <c r="D435" t="s">
        <v>1057</v>
      </c>
      <c r="E435" t="s">
        <v>1057</v>
      </c>
      <c r="F435">
        <v>15</v>
      </c>
      <c r="H435" s="4" t="str">
        <f t="shared" si="12"/>
        <v>K145.15</v>
      </c>
      <c r="I435" s="4">
        <f t="shared" si="13"/>
        <v>0</v>
      </c>
    </row>
    <row r="436" spans="1:9" x14ac:dyDescent="0.25">
      <c r="A436" t="s">
        <v>2698</v>
      </c>
      <c r="B436" t="s">
        <v>5771</v>
      </c>
      <c r="C436" t="s">
        <v>2723</v>
      </c>
      <c r="D436" t="s">
        <v>1058</v>
      </c>
      <c r="E436" t="s">
        <v>1058</v>
      </c>
      <c r="F436">
        <v>16</v>
      </c>
      <c r="H436" s="4" t="str">
        <f t="shared" si="12"/>
        <v>K145.16</v>
      </c>
      <c r="I436" s="4">
        <f t="shared" si="13"/>
        <v>0</v>
      </c>
    </row>
    <row r="437" spans="1:9" x14ac:dyDescent="0.25">
      <c r="A437" t="s">
        <v>2698</v>
      </c>
      <c r="B437" t="s">
        <v>5771</v>
      </c>
      <c r="C437" t="s">
        <v>2723</v>
      </c>
      <c r="D437" t="s">
        <v>1060</v>
      </c>
      <c r="E437" t="s">
        <v>1060</v>
      </c>
      <c r="F437">
        <v>38</v>
      </c>
      <c r="G437" t="s">
        <v>1065</v>
      </c>
      <c r="H437" s="4" t="str">
        <f t="shared" si="12"/>
        <v>K145.38</v>
      </c>
      <c r="I437" s="4" t="str">
        <f t="shared" si="13"/>
        <v>SG0_3_P6_GIGA_MDI-</v>
      </c>
    </row>
    <row r="438" spans="1:9" x14ac:dyDescent="0.25">
      <c r="A438" t="s">
        <v>2698</v>
      </c>
      <c r="B438" t="s">
        <v>5771</v>
      </c>
      <c r="C438" t="s">
        <v>2723</v>
      </c>
      <c r="D438" t="s">
        <v>1062</v>
      </c>
      <c r="E438" t="s">
        <v>1062</v>
      </c>
      <c r="F438">
        <v>37</v>
      </c>
      <c r="G438" t="s">
        <v>1063</v>
      </c>
      <c r="H438" s="4" t="str">
        <f t="shared" si="12"/>
        <v>K145.37</v>
      </c>
      <c r="I438" s="4" t="str">
        <f t="shared" si="13"/>
        <v>SG0_3_P6_GIGA_MDI+</v>
      </c>
    </row>
    <row r="439" spans="1:9" x14ac:dyDescent="0.25">
      <c r="A439" t="s">
        <v>2698</v>
      </c>
      <c r="B439" t="s">
        <v>5771</v>
      </c>
      <c r="C439" t="s">
        <v>2723</v>
      </c>
      <c r="D439" t="s">
        <v>1064</v>
      </c>
      <c r="E439" t="s">
        <v>1064</v>
      </c>
      <c r="F439">
        <v>36</v>
      </c>
      <c r="H439" s="4" t="str">
        <f t="shared" si="12"/>
        <v>K145.36</v>
      </c>
      <c r="I439" s="4">
        <f t="shared" si="13"/>
        <v>0</v>
      </c>
    </row>
    <row r="440" spans="1:9" x14ac:dyDescent="0.25">
      <c r="A440" t="s">
        <v>2698</v>
      </c>
      <c r="B440" t="s">
        <v>5771</v>
      </c>
      <c r="C440" t="s">
        <v>2723</v>
      </c>
      <c r="D440" t="s">
        <v>1066</v>
      </c>
      <c r="E440" t="s">
        <v>1066</v>
      </c>
      <c r="F440">
        <v>35</v>
      </c>
      <c r="H440" s="4" t="str">
        <f t="shared" si="12"/>
        <v>K145.35</v>
      </c>
      <c r="I440" s="4">
        <f t="shared" si="13"/>
        <v>0</v>
      </c>
    </row>
    <row r="441" spans="1:9" x14ac:dyDescent="0.25">
      <c r="A441" t="s">
        <v>2698</v>
      </c>
      <c r="B441" t="s">
        <v>5771</v>
      </c>
      <c r="C441" t="s">
        <v>2723</v>
      </c>
      <c r="D441" t="s">
        <v>1068</v>
      </c>
      <c r="E441" t="s">
        <v>1068</v>
      </c>
      <c r="F441">
        <v>29</v>
      </c>
      <c r="G441" t="s">
        <v>1061</v>
      </c>
      <c r="H441" s="4" t="str">
        <f t="shared" si="12"/>
        <v>K145.29</v>
      </c>
      <c r="I441" s="4" t="str">
        <f t="shared" si="13"/>
        <v>S0_U4_P6_GIGA_MDI-</v>
      </c>
    </row>
    <row r="442" spans="1:9" x14ac:dyDescent="0.25">
      <c r="A442" t="s">
        <v>2698</v>
      </c>
      <c r="B442" t="s">
        <v>5771</v>
      </c>
      <c r="C442" t="s">
        <v>2723</v>
      </c>
      <c r="D442" t="s">
        <v>1070</v>
      </c>
      <c r="E442" t="s">
        <v>1070</v>
      </c>
      <c r="F442">
        <v>28</v>
      </c>
      <c r="G442" t="s">
        <v>1059</v>
      </c>
      <c r="H442" s="4" t="str">
        <f t="shared" si="12"/>
        <v>K145.28</v>
      </c>
      <c r="I442" s="4" t="str">
        <f t="shared" si="13"/>
        <v>S0_U4_P6_GIGA_MDI+</v>
      </c>
    </row>
    <row r="443" spans="1:9" x14ac:dyDescent="0.25">
      <c r="A443" t="s">
        <v>2698</v>
      </c>
      <c r="B443" t="s">
        <v>5771</v>
      </c>
      <c r="C443" t="s">
        <v>2723</v>
      </c>
      <c r="D443" t="s">
        <v>1072</v>
      </c>
      <c r="E443" t="s">
        <v>1072</v>
      </c>
      <c r="F443">
        <v>27</v>
      </c>
      <c r="H443" s="4" t="str">
        <f t="shared" si="12"/>
        <v>K145.27</v>
      </c>
      <c r="I443" s="4">
        <f t="shared" si="13"/>
        <v>0</v>
      </c>
    </row>
    <row r="444" spans="1:9" x14ac:dyDescent="0.25">
      <c r="A444" t="s">
        <v>2698</v>
      </c>
      <c r="B444" t="s">
        <v>5771</v>
      </c>
      <c r="C444" t="s">
        <v>2723</v>
      </c>
      <c r="D444" t="s">
        <v>1074</v>
      </c>
      <c r="E444" t="s">
        <v>1074</v>
      </c>
      <c r="F444">
        <v>26</v>
      </c>
      <c r="H444" s="4" t="str">
        <f t="shared" si="12"/>
        <v>K145.26</v>
      </c>
      <c r="I444" s="4">
        <f t="shared" si="13"/>
        <v>0</v>
      </c>
    </row>
    <row r="445" spans="1:9" x14ac:dyDescent="0.25">
      <c r="A445" t="s">
        <v>2698</v>
      </c>
      <c r="B445" t="s">
        <v>5771</v>
      </c>
      <c r="C445" t="s">
        <v>2723</v>
      </c>
      <c r="D445" t="s">
        <v>1076</v>
      </c>
      <c r="E445" t="s">
        <v>1076</v>
      </c>
      <c r="F445">
        <v>34</v>
      </c>
      <c r="G445" t="s">
        <v>1073</v>
      </c>
      <c r="H445" s="4" t="str">
        <f t="shared" si="12"/>
        <v>K145.34</v>
      </c>
      <c r="I445" s="4" t="str">
        <f t="shared" si="13"/>
        <v>SG0_3_P5_GIGA_MDI-</v>
      </c>
    </row>
    <row r="446" spans="1:9" x14ac:dyDescent="0.25">
      <c r="A446" t="s">
        <v>2698</v>
      </c>
      <c r="B446" t="s">
        <v>5771</v>
      </c>
      <c r="C446" t="s">
        <v>2723</v>
      </c>
      <c r="D446" t="s">
        <v>1078</v>
      </c>
      <c r="E446" t="s">
        <v>1078</v>
      </c>
      <c r="F446">
        <v>33</v>
      </c>
      <c r="G446" t="s">
        <v>1071</v>
      </c>
      <c r="H446" s="4" t="str">
        <f t="shared" si="12"/>
        <v>K145.33</v>
      </c>
      <c r="I446" s="4" t="str">
        <f t="shared" si="13"/>
        <v>SG0_3_P5_GIGA_MDI+</v>
      </c>
    </row>
    <row r="447" spans="1:9" x14ac:dyDescent="0.25">
      <c r="A447" t="s">
        <v>2698</v>
      </c>
      <c r="B447" t="s">
        <v>5771</v>
      </c>
      <c r="C447" t="s">
        <v>2723</v>
      </c>
      <c r="D447" t="s">
        <v>1079</v>
      </c>
      <c r="E447" t="s">
        <v>1079</v>
      </c>
      <c r="F447">
        <v>32</v>
      </c>
      <c r="H447" s="4" t="str">
        <f t="shared" si="12"/>
        <v>K145.32</v>
      </c>
      <c r="I447" s="4">
        <f t="shared" si="13"/>
        <v>0</v>
      </c>
    </row>
    <row r="448" spans="1:9" x14ac:dyDescent="0.25">
      <c r="A448" t="s">
        <v>2698</v>
      </c>
      <c r="B448" t="s">
        <v>5771</v>
      </c>
      <c r="C448" t="s">
        <v>2723</v>
      </c>
      <c r="D448" t="s">
        <v>1080</v>
      </c>
      <c r="E448" t="s">
        <v>1080</v>
      </c>
      <c r="F448">
        <v>31</v>
      </c>
      <c r="H448" s="4" t="str">
        <f t="shared" si="12"/>
        <v>K145.31</v>
      </c>
      <c r="I448" s="4">
        <f t="shared" si="13"/>
        <v>0</v>
      </c>
    </row>
    <row r="449" spans="1:9" x14ac:dyDescent="0.25">
      <c r="A449" t="s">
        <v>2698</v>
      </c>
      <c r="B449" t="s">
        <v>5771</v>
      </c>
      <c r="C449" t="s">
        <v>2723</v>
      </c>
      <c r="D449" t="s">
        <v>1082</v>
      </c>
      <c r="E449" t="s">
        <v>1082</v>
      </c>
      <c r="F449">
        <v>25</v>
      </c>
      <c r="G449" t="s">
        <v>1069</v>
      </c>
      <c r="H449" s="4" t="str">
        <f t="shared" si="12"/>
        <v>K145.25</v>
      </c>
      <c r="I449" s="4" t="str">
        <f t="shared" si="13"/>
        <v>S0_U4_P5_GIGA_MDI-</v>
      </c>
    </row>
    <row r="450" spans="1:9" x14ac:dyDescent="0.25">
      <c r="A450" t="s">
        <v>2698</v>
      </c>
      <c r="B450" t="s">
        <v>5771</v>
      </c>
      <c r="C450" t="s">
        <v>2723</v>
      </c>
      <c r="D450" t="s">
        <v>1084</v>
      </c>
      <c r="E450" t="s">
        <v>1084</v>
      </c>
      <c r="F450">
        <v>24</v>
      </c>
      <c r="G450" t="s">
        <v>1067</v>
      </c>
      <c r="H450" s="4" t="str">
        <f t="shared" ref="H450:H513" si="14">CONCATENATE(C450,".",F450)</f>
        <v>K145.24</v>
      </c>
      <c r="I450" s="4" t="str">
        <f t="shared" ref="I450:I513" si="15">G450</f>
        <v>S0_U4_P5_GIGA_MDI+</v>
      </c>
    </row>
    <row r="451" spans="1:9" x14ac:dyDescent="0.25">
      <c r="A451" t="s">
        <v>2698</v>
      </c>
      <c r="B451" t="s">
        <v>5771</v>
      </c>
      <c r="C451" t="s">
        <v>2723</v>
      </c>
      <c r="D451" t="s">
        <v>1085</v>
      </c>
      <c r="E451" t="s">
        <v>1085</v>
      </c>
      <c r="F451">
        <v>23</v>
      </c>
      <c r="H451" s="4" t="str">
        <f t="shared" si="14"/>
        <v>K145.23</v>
      </c>
      <c r="I451" s="4">
        <f t="shared" si="15"/>
        <v>0</v>
      </c>
    </row>
    <row r="452" spans="1:9" x14ac:dyDescent="0.25">
      <c r="A452" t="s">
        <v>2698</v>
      </c>
      <c r="B452" t="s">
        <v>5771</v>
      </c>
      <c r="C452" t="s">
        <v>2723</v>
      </c>
      <c r="D452" t="s">
        <v>1086</v>
      </c>
      <c r="E452" t="s">
        <v>1086</v>
      </c>
      <c r="F452">
        <v>22</v>
      </c>
      <c r="H452" s="4" t="str">
        <f t="shared" si="14"/>
        <v>K145.22</v>
      </c>
      <c r="I452" s="4">
        <f t="shared" si="15"/>
        <v>0</v>
      </c>
    </row>
    <row r="453" spans="1:9" x14ac:dyDescent="0.25">
      <c r="A453" t="s">
        <v>2698</v>
      </c>
      <c r="B453" t="s">
        <v>5771</v>
      </c>
      <c r="C453" t="s">
        <v>2723</v>
      </c>
      <c r="D453" t="s">
        <v>11</v>
      </c>
      <c r="E453" t="s">
        <v>11</v>
      </c>
      <c r="F453" t="s">
        <v>11</v>
      </c>
      <c r="G453" t="s">
        <v>961</v>
      </c>
      <c r="H453" s="4" t="str">
        <f t="shared" si="14"/>
        <v>K145.EP</v>
      </c>
      <c r="I453" s="4" t="str">
        <f t="shared" si="15"/>
        <v>DGND</v>
      </c>
    </row>
    <row r="454" spans="1:9" x14ac:dyDescent="0.25">
      <c r="A454" t="s">
        <v>2698</v>
      </c>
      <c r="B454" t="s">
        <v>5771</v>
      </c>
      <c r="C454" t="s">
        <v>2723</v>
      </c>
      <c r="D454" t="s">
        <v>988</v>
      </c>
      <c r="E454" t="s">
        <v>988</v>
      </c>
      <c r="F454">
        <v>4</v>
      </c>
      <c r="G454" t="s">
        <v>961</v>
      </c>
      <c r="H454" s="4" t="str">
        <f t="shared" si="14"/>
        <v>K145.4</v>
      </c>
      <c r="I454" s="4" t="str">
        <f t="shared" si="15"/>
        <v>DGND</v>
      </c>
    </row>
    <row r="455" spans="1:9" x14ac:dyDescent="0.25">
      <c r="A455" t="s">
        <v>2698</v>
      </c>
      <c r="B455" t="s">
        <v>5771</v>
      </c>
      <c r="C455" t="s">
        <v>2723</v>
      </c>
      <c r="D455" t="s">
        <v>989</v>
      </c>
      <c r="E455" t="s">
        <v>989</v>
      </c>
      <c r="F455">
        <v>14</v>
      </c>
      <c r="G455" t="s">
        <v>961</v>
      </c>
      <c r="H455" s="4" t="str">
        <f t="shared" si="14"/>
        <v>K145.14</v>
      </c>
      <c r="I455" s="4" t="str">
        <f t="shared" si="15"/>
        <v>DGND</v>
      </c>
    </row>
    <row r="456" spans="1:9" x14ac:dyDescent="0.25">
      <c r="A456" t="s">
        <v>2698</v>
      </c>
      <c r="B456" t="s">
        <v>5771</v>
      </c>
      <c r="C456" t="s">
        <v>2723</v>
      </c>
      <c r="D456" t="s">
        <v>990</v>
      </c>
      <c r="E456" t="s">
        <v>990</v>
      </c>
      <c r="F456">
        <v>19</v>
      </c>
      <c r="G456" t="s">
        <v>961</v>
      </c>
      <c r="H456" s="4" t="str">
        <f t="shared" si="14"/>
        <v>K145.19</v>
      </c>
      <c r="I456" s="4" t="str">
        <f t="shared" si="15"/>
        <v>DGND</v>
      </c>
    </row>
    <row r="457" spans="1:9" x14ac:dyDescent="0.25">
      <c r="A457" t="s">
        <v>2698</v>
      </c>
      <c r="B457" t="s">
        <v>5771</v>
      </c>
      <c r="C457" t="s">
        <v>2723</v>
      </c>
      <c r="D457" t="s">
        <v>991</v>
      </c>
      <c r="E457" t="s">
        <v>991</v>
      </c>
      <c r="F457">
        <v>21</v>
      </c>
      <c r="G457" t="s">
        <v>961</v>
      </c>
      <c r="H457" s="4" t="str">
        <f t="shared" si="14"/>
        <v>K145.21</v>
      </c>
      <c r="I457" s="4" t="str">
        <f t="shared" si="15"/>
        <v>DGND</v>
      </c>
    </row>
    <row r="458" spans="1:9" x14ac:dyDescent="0.25">
      <c r="A458" t="s">
        <v>2698</v>
      </c>
      <c r="B458" t="s">
        <v>5771</v>
      </c>
      <c r="C458" t="s">
        <v>2723</v>
      </c>
      <c r="D458" t="s">
        <v>992</v>
      </c>
      <c r="E458" t="s">
        <v>992</v>
      </c>
      <c r="F458">
        <v>39</v>
      </c>
      <c r="G458" t="s">
        <v>961</v>
      </c>
      <c r="H458" s="4" t="str">
        <f t="shared" si="14"/>
        <v>K145.39</v>
      </c>
      <c r="I458" s="4" t="str">
        <f t="shared" si="15"/>
        <v>DGND</v>
      </c>
    </row>
    <row r="459" spans="1:9" x14ac:dyDescent="0.25">
      <c r="A459" t="s">
        <v>2698</v>
      </c>
      <c r="B459" t="s">
        <v>5771</v>
      </c>
      <c r="C459" t="s">
        <v>2723</v>
      </c>
      <c r="D459" t="s">
        <v>993</v>
      </c>
      <c r="E459" t="s">
        <v>993</v>
      </c>
      <c r="F459">
        <v>41</v>
      </c>
      <c r="G459" t="s">
        <v>961</v>
      </c>
      <c r="H459" s="4" t="str">
        <f t="shared" si="14"/>
        <v>K145.41</v>
      </c>
      <c r="I459" s="4" t="str">
        <f t="shared" si="15"/>
        <v>DGND</v>
      </c>
    </row>
    <row r="460" spans="1:9" x14ac:dyDescent="0.25">
      <c r="A460" t="s">
        <v>2698</v>
      </c>
      <c r="B460" t="s">
        <v>5771</v>
      </c>
      <c r="C460" t="s">
        <v>2723</v>
      </c>
      <c r="D460" t="s">
        <v>1087</v>
      </c>
      <c r="E460" t="s">
        <v>1087</v>
      </c>
      <c r="F460">
        <v>18</v>
      </c>
      <c r="H460" s="4" t="str">
        <f t="shared" si="14"/>
        <v>K145.18</v>
      </c>
      <c r="I460" s="4">
        <f t="shared" si="15"/>
        <v>0</v>
      </c>
    </row>
    <row r="461" spans="1:9" x14ac:dyDescent="0.25">
      <c r="A461" t="s">
        <v>2698</v>
      </c>
      <c r="B461" t="s">
        <v>5771</v>
      </c>
      <c r="C461" t="s">
        <v>2723</v>
      </c>
      <c r="D461" t="s">
        <v>1088</v>
      </c>
      <c r="E461" t="s">
        <v>1088</v>
      </c>
      <c r="F461">
        <v>42</v>
      </c>
      <c r="H461" s="4" t="str">
        <f t="shared" si="14"/>
        <v>K145.42</v>
      </c>
      <c r="I461" s="4">
        <f t="shared" si="15"/>
        <v>0</v>
      </c>
    </row>
    <row r="462" spans="1:9" x14ac:dyDescent="0.25">
      <c r="A462" t="s">
        <v>2698</v>
      </c>
      <c r="B462" t="s">
        <v>5771</v>
      </c>
      <c r="C462" t="s">
        <v>2723</v>
      </c>
      <c r="D462" t="s">
        <v>1089</v>
      </c>
      <c r="E462" t="s">
        <v>1089</v>
      </c>
      <c r="F462">
        <v>8</v>
      </c>
      <c r="G462" t="s">
        <v>429</v>
      </c>
      <c r="H462" s="4" t="str">
        <f t="shared" si="14"/>
        <v>K145.8</v>
      </c>
      <c r="I462" s="4" t="str">
        <f t="shared" si="15"/>
        <v>S0_SEL1_K145</v>
      </c>
    </row>
    <row r="463" spans="1:9" x14ac:dyDescent="0.25">
      <c r="A463" t="s">
        <v>2698</v>
      </c>
      <c r="B463" t="s">
        <v>5771</v>
      </c>
      <c r="C463" t="s">
        <v>2723</v>
      </c>
      <c r="D463" t="s">
        <v>1091</v>
      </c>
      <c r="E463" t="s">
        <v>1091</v>
      </c>
      <c r="F463">
        <v>17</v>
      </c>
      <c r="G463" t="s">
        <v>430</v>
      </c>
      <c r="H463" s="4" t="str">
        <f t="shared" si="14"/>
        <v>K145.17</v>
      </c>
      <c r="I463" s="4" t="str">
        <f t="shared" si="15"/>
        <v>S0_SEL2_K145</v>
      </c>
    </row>
    <row r="464" spans="1:9" x14ac:dyDescent="0.25">
      <c r="A464" t="s">
        <v>2698</v>
      </c>
      <c r="B464" t="s">
        <v>5771</v>
      </c>
      <c r="C464" t="s">
        <v>2723</v>
      </c>
      <c r="D464" t="s">
        <v>994</v>
      </c>
      <c r="E464" t="s">
        <v>994</v>
      </c>
      <c r="F464">
        <v>5</v>
      </c>
      <c r="G464" t="s">
        <v>962</v>
      </c>
      <c r="H464" s="4" t="str">
        <f t="shared" si="14"/>
        <v>K145.5</v>
      </c>
      <c r="I464" s="4" t="str">
        <f t="shared" si="15"/>
        <v>VDD33_ATX</v>
      </c>
    </row>
    <row r="465" spans="1:9" x14ac:dyDescent="0.25">
      <c r="A465" t="s">
        <v>2698</v>
      </c>
      <c r="B465" t="s">
        <v>5771</v>
      </c>
      <c r="C465" t="s">
        <v>2723</v>
      </c>
      <c r="D465" t="s">
        <v>995</v>
      </c>
      <c r="E465" t="s">
        <v>995</v>
      </c>
      <c r="F465">
        <v>9</v>
      </c>
      <c r="G465" t="s">
        <v>962</v>
      </c>
      <c r="H465" s="4" t="str">
        <f t="shared" si="14"/>
        <v>K145.9</v>
      </c>
      <c r="I465" s="4" t="str">
        <f t="shared" si="15"/>
        <v>VDD33_ATX</v>
      </c>
    </row>
    <row r="466" spans="1:9" x14ac:dyDescent="0.25">
      <c r="A466" t="s">
        <v>2698</v>
      </c>
      <c r="B466" t="s">
        <v>5771</v>
      </c>
      <c r="C466" t="s">
        <v>2723</v>
      </c>
      <c r="D466" t="s">
        <v>1092</v>
      </c>
      <c r="E466" t="s">
        <v>1092</v>
      </c>
      <c r="F466">
        <v>13</v>
      </c>
      <c r="G466" t="s">
        <v>962</v>
      </c>
      <c r="H466" s="4" t="str">
        <f t="shared" si="14"/>
        <v>K145.13</v>
      </c>
      <c r="I466" s="4" t="str">
        <f t="shared" si="15"/>
        <v>VDD33_ATX</v>
      </c>
    </row>
    <row r="467" spans="1:9" x14ac:dyDescent="0.25">
      <c r="A467" t="s">
        <v>2698</v>
      </c>
      <c r="B467" t="s">
        <v>5771</v>
      </c>
      <c r="C467" t="s">
        <v>2723</v>
      </c>
      <c r="D467" t="s">
        <v>1093</v>
      </c>
      <c r="E467" t="s">
        <v>1093</v>
      </c>
      <c r="F467">
        <v>20</v>
      </c>
      <c r="G467" t="s">
        <v>962</v>
      </c>
      <c r="H467" s="4" t="str">
        <f t="shared" si="14"/>
        <v>K145.20</v>
      </c>
      <c r="I467" s="4" t="str">
        <f t="shared" si="15"/>
        <v>VDD33_ATX</v>
      </c>
    </row>
    <row r="468" spans="1:9" x14ac:dyDescent="0.25">
      <c r="A468" t="s">
        <v>2698</v>
      </c>
      <c r="B468" t="s">
        <v>5771</v>
      </c>
      <c r="C468" t="s">
        <v>2723</v>
      </c>
      <c r="D468" t="s">
        <v>1094</v>
      </c>
      <c r="E468" t="s">
        <v>1094</v>
      </c>
      <c r="F468">
        <v>30</v>
      </c>
      <c r="G468" t="s">
        <v>962</v>
      </c>
      <c r="H468" s="4" t="str">
        <f t="shared" si="14"/>
        <v>K145.30</v>
      </c>
      <c r="I468" s="4" t="str">
        <f t="shared" si="15"/>
        <v>VDD33_ATX</v>
      </c>
    </row>
    <row r="469" spans="1:9" x14ac:dyDescent="0.25">
      <c r="A469" t="s">
        <v>2698</v>
      </c>
      <c r="B469" t="s">
        <v>5771</v>
      </c>
      <c r="C469" t="s">
        <v>2723</v>
      </c>
      <c r="D469" t="s">
        <v>1095</v>
      </c>
      <c r="E469" t="s">
        <v>1095</v>
      </c>
      <c r="F469">
        <v>40</v>
      </c>
      <c r="G469" t="s">
        <v>962</v>
      </c>
      <c r="H469" s="4" t="str">
        <f t="shared" si="14"/>
        <v>K145.40</v>
      </c>
      <c r="I469" s="4" t="str">
        <f t="shared" si="15"/>
        <v>VDD33_ATX</v>
      </c>
    </row>
    <row r="470" spans="1:9" x14ac:dyDescent="0.25">
      <c r="A470" t="s">
        <v>2698</v>
      </c>
      <c r="B470" t="s">
        <v>5771</v>
      </c>
      <c r="C470" t="s">
        <v>2724</v>
      </c>
      <c r="D470" t="s">
        <v>23</v>
      </c>
      <c r="E470" t="s">
        <v>23</v>
      </c>
      <c r="F470" t="s">
        <v>23</v>
      </c>
      <c r="H470" s="4" t="str">
        <f t="shared" si="14"/>
        <v>PT56.NUT1</v>
      </c>
      <c r="I470" s="4">
        <f t="shared" si="15"/>
        <v>0</v>
      </c>
    </row>
    <row r="471" spans="1:9" x14ac:dyDescent="0.25">
      <c r="A471" t="s">
        <v>2698</v>
      </c>
      <c r="B471" t="s">
        <v>5771</v>
      </c>
      <c r="C471" t="s">
        <v>2724</v>
      </c>
      <c r="D471" t="s">
        <v>24</v>
      </c>
      <c r="E471" t="s">
        <v>24</v>
      </c>
      <c r="F471" t="s">
        <v>24</v>
      </c>
      <c r="H471" s="4" t="str">
        <f t="shared" si="14"/>
        <v>PT56.NUT2</v>
      </c>
      <c r="I471" s="4">
        <f t="shared" si="15"/>
        <v>0</v>
      </c>
    </row>
    <row r="472" spans="1:9" x14ac:dyDescent="0.25">
      <c r="A472" t="s">
        <v>2698</v>
      </c>
      <c r="B472" t="s">
        <v>5771</v>
      </c>
      <c r="C472" t="s">
        <v>2725</v>
      </c>
      <c r="D472">
        <v>1</v>
      </c>
      <c r="E472">
        <v>1</v>
      </c>
      <c r="F472">
        <v>1</v>
      </c>
      <c r="G472" t="s">
        <v>1005</v>
      </c>
      <c r="H472" s="4" t="str">
        <f t="shared" si="14"/>
        <v>R454.1</v>
      </c>
      <c r="I472" s="4" t="str">
        <f t="shared" si="15"/>
        <v>S0_U3_P5_GIGA_MDI+</v>
      </c>
    </row>
    <row r="473" spans="1:9" x14ac:dyDescent="0.25">
      <c r="A473" t="s">
        <v>2698</v>
      </c>
      <c r="B473" t="s">
        <v>5771</v>
      </c>
      <c r="C473" t="s">
        <v>2725</v>
      </c>
      <c r="D473">
        <v>2</v>
      </c>
      <c r="E473">
        <v>2</v>
      </c>
      <c r="F473">
        <v>2</v>
      </c>
      <c r="G473" t="s">
        <v>307</v>
      </c>
      <c r="H473" s="4" t="str">
        <f t="shared" si="14"/>
        <v>R454.2</v>
      </c>
      <c r="I473" s="4" t="str">
        <f t="shared" si="15"/>
        <v>S0_U3_P5_RC</v>
      </c>
    </row>
    <row r="474" spans="1:9" x14ac:dyDescent="0.25">
      <c r="A474" t="s">
        <v>2698</v>
      </c>
      <c r="B474" t="s">
        <v>5771</v>
      </c>
      <c r="C474" t="s">
        <v>2726</v>
      </c>
      <c r="D474">
        <v>1</v>
      </c>
      <c r="E474">
        <v>1</v>
      </c>
      <c r="F474">
        <v>1</v>
      </c>
      <c r="G474" t="s">
        <v>1003</v>
      </c>
      <c r="H474" s="4" t="str">
        <f t="shared" si="14"/>
        <v>R455.1</v>
      </c>
      <c r="I474" s="4" t="str">
        <f t="shared" si="15"/>
        <v>S0_U3_P5_GIGA_MDI-</v>
      </c>
    </row>
    <row r="475" spans="1:9" x14ac:dyDescent="0.25">
      <c r="A475" t="s">
        <v>2698</v>
      </c>
      <c r="B475" t="s">
        <v>5771</v>
      </c>
      <c r="C475" t="s">
        <v>2726</v>
      </c>
      <c r="D475">
        <v>2</v>
      </c>
      <c r="E475">
        <v>2</v>
      </c>
      <c r="F475">
        <v>2</v>
      </c>
      <c r="G475" t="s">
        <v>307</v>
      </c>
      <c r="H475" s="4" t="str">
        <f t="shared" si="14"/>
        <v>R455.2</v>
      </c>
      <c r="I475" s="4" t="str">
        <f t="shared" si="15"/>
        <v>S0_U3_P5_RC</v>
      </c>
    </row>
    <row r="476" spans="1:9" x14ac:dyDescent="0.25">
      <c r="A476" t="s">
        <v>2698</v>
      </c>
      <c r="B476" t="s">
        <v>5771</v>
      </c>
      <c r="C476" t="s">
        <v>2727</v>
      </c>
      <c r="D476">
        <v>1</v>
      </c>
      <c r="E476">
        <v>1</v>
      </c>
      <c r="F476">
        <v>1</v>
      </c>
      <c r="G476" t="s">
        <v>307</v>
      </c>
      <c r="H476" s="4" t="str">
        <f t="shared" si="14"/>
        <v>R456.1</v>
      </c>
      <c r="I476" s="4" t="str">
        <f t="shared" si="15"/>
        <v>S0_U3_P5_RC</v>
      </c>
    </row>
    <row r="477" spans="1:9" x14ac:dyDescent="0.25">
      <c r="A477" t="s">
        <v>2698</v>
      </c>
      <c r="B477" t="s">
        <v>5771</v>
      </c>
      <c r="C477" t="s">
        <v>2727</v>
      </c>
      <c r="D477">
        <v>2</v>
      </c>
      <c r="E477">
        <v>2</v>
      </c>
      <c r="F477">
        <v>2</v>
      </c>
      <c r="G477" t="s">
        <v>961</v>
      </c>
      <c r="H477" s="4" t="str">
        <f t="shared" si="14"/>
        <v>R456.2</v>
      </c>
      <c r="I477" s="4" t="str">
        <f t="shared" si="15"/>
        <v>DGND</v>
      </c>
    </row>
    <row r="478" spans="1:9" x14ac:dyDescent="0.25">
      <c r="A478" t="s">
        <v>2698</v>
      </c>
      <c r="B478" t="s">
        <v>5771</v>
      </c>
      <c r="C478" t="s">
        <v>2728</v>
      </c>
      <c r="D478">
        <v>1</v>
      </c>
      <c r="E478">
        <v>1</v>
      </c>
      <c r="F478">
        <v>1</v>
      </c>
      <c r="G478" t="s">
        <v>1009</v>
      </c>
      <c r="H478" s="4" t="str">
        <f t="shared" si="14"/>
        <v>R498.1</v>
      </c>
      <c r="I478" s="4" t="str">
        <f t="shared" si="15"/>
        <v>S0_U3_P6_GIGA_MDI+</v>
      </c>
    </row>
    <row r="479" spans="1:9" x14ac:dyDescent="0.25">
      <c r="A479" t="s">
        <v>2698</v>
      </c>
      <c r="B479" t="s">
        <v>5771</v>
      </c>
      <c r="C479" t="s">
        <v>2728</v>
      </c>
      <c r="D479">
        <v>2</v>
      </c>
      <c r="E479">
        <v>2</v>
      </c>
      <c r="F479">
        <v>2</v>
      </c>
      <c r="G479" t="s">
        <v>418</v>
      </c>
      <c r="H479" s="4" t="str">
        <f t="shared" si="14"/>
        <v>R498.2</v>
      </c>
      <c r="I479" s="4" t="str">
        <f t="shared" si="15"/>
        <v>S0_U3_P6_RC</v>
      </c>
    </row>
    <row r="480" spans="1:9" x14ac:dyDescent="0.25">
      <c r="A480" t="s">
        <v>2698</v>
      </c>
      <c r="B480" t="s">
        <v>5771</v>
      </c>
      <c r="C480" t="s">
        <v>2729</v>
      </c>
      <c r="D480">
        <v>1</v>
      </c>
      <c r="E480">
        <v>1</v>
      </c>
      <c r="F480">
        <v>1</v>
      </c>
      <c r="G480" t="s">
        <v>1007</v>
      </c>
      <c r="H480" s="4" t="str">
        <f t="shared" si="14"/>
        <v>R499.1</v>
      </c>
      <c r="I480" s="4" t="str">
        <f t="shared" si="15"/>
        <v>S0_U3_P6_GIGA_MDI-</v>
      </c>
    </row>
    <row r="481" spans="1:9" x14ac:dyDescent="0.25">
      <c r="A481" t="s">
        <v>2698</v>
      </c>
      <c r="B481" t="s">
        <v>5771</v>
      </c>
      <c r="C481" t="s">
        <v>2729</v>
      </c>
      <c r="D481">
        <v>2</v>
      </c>
      <c r="E481">
        <v>2</v>
      </c>
      <c r="F481">
        <v>2</v>
      </c>
      <c r="G481" t="s">
        <v>418</v>
      </c>
      <c r="H481" s="4" t="str">
        <f t="shared" si="14"/>
        <v>R499.2</v>
      </c>
      <c r="I481" s="4" t="str">
        <f t="shared" si="15"/>
        <v>S0_U3_P6_RC</v>
      </c>
    </row>
    <row r="482" spans="1:9" x14ac:dyDescent="0.25">
      <c r="A482" t="s">
        <v>2698</v>
      </c>
      <c r="B482" t="s">
        <v>5771</v>
      </c>
      <c r="C482" t="s">
        <v>2730</v>
      </c>
      <c r="D482">
        <v>1</v>
      </c>
      <c r="E482">
        <v>1</v>
      </c>
      <c r="F482">
        <v>1</v>
      </c>
      <c r="G482" t="s">
        <v>418</v>
      </c>
      <c r="H482" s="4" t="str">
        <f t="shared" si="14"/>
        <v>R500.1</v>
      </c>
      <c r="I482" s="4" t="str">
        <f t="shared" si="15"/>
        <v>S0_U3_P6_RC</v>
      </c>
    </row>
    <row r="483" spans="1:9" x14ac:dyDescent="0.25">
      <c r="A483" t="s">
        <v>2698</v>
      </c>
      <c r="B483" t="s">
        <v>5771</v>
      </c>
      <c r="C483" t="s">
        <v>2730</v>
      </c>
      <c r="D483">
        <v>2</v>
      </c>
      <c r="E483">
        <v>2</v>
      </c>
      <c r="F483">
        <v>2</v>
      </c>
      <c r="G483" t="s">
        <v>961</v>
      </c>
      <c r="H483" s="4" t="str">
        <f t="shared" si="14"/>
        <v>R500.2</v>
      </c>
      <c r="I483" s="4" t="str">
        <f t="shared" si="15"/>
        <v>DGND</v>
      </c>
    </row>
    <row r="484" spans="1:9" x14ac:dyDescent="0.25">
      <c r="A484" t="s">
        <v>2698</v>
      </c>
      <c r="B484" t="s">
        <v>5771</v>
      </c>
      <c r="C484" t="s">
        <v>2731</v>
      </c>
      <c r="D484">
        <v>1</v>
      </c>
      <c r="E484">
        <v>1</v>
      </c>
      <c r="F484">
        <v>1</v>
      </c>
      <c r="G484" t="s">
        <v>1013</v>
      </c>
      <c r="H484" s="4" t="str">
        <f t="shared" si="14"/>
        <v>R517.1</v>
      </c>
      <c r="I484" s="4" t="str">
        <f t="shared" si="15"/>
        <v>SG0_2_P5_GIGA_MDI+</v>
      </c>
    </row>
    <row r="485" spans="1:9" x14ac:dyDescent="0.25">
      <c r="A485" t="s">
        <v>2698</v>
      </c>
      <c r="B485" t="s">
        <v>5771</v>
      </c>
      <c r="C485" t="s">
        <v>2731</v>
      </c>
      <c r="D485">
        <v>2</v>
      </c>
      <c r="E485">
        <v>2</v>
      </c>
      <c r="F485">
        <v>2</v>
      </c>
      <c r="G485" t="s">
        <v>308</v>
      </c>
      <c r="H485" s="4" t="str">
        <f t="shared" si="14"/>
        <v>R517.2</v>
      </c>
      <c r="I485" s="4" t="str">
        <f t="shared" si="15"/>
        <v>SG0_2_P5_RC</v>
      </c>
    </row>
    <row r="486" spans="1:9" x14ac:dyDescent="0.25">
      <c r="A486" t="s">
        <v>2698</v>
      </c>
      <c r="B486" t="s">
        <v>5771</v>
      </c>
      <c r="C486" t="s">
        <v>2732</v>
      </c>
      <c r="D486">
        <v>1</v>
      </c>
      <c r="E486">
        <v>1</v>
      </c>
      <c r="F486">
        <v>1</v>
      </c>
      <c r="G486" t="s">
        <v>1011</v>
      </c>
      <c r="H486" s="4" t="str">
        <f t="shared" si="14"/>
        <v>R518.1</v>
      </c>
      <c r="I486" s="4" t="str">
        <f t="shared" si="15"/>
        <v>SG0_2_P5_GIGA_MDI-</v>
      </c>
    </row>
    <row r="487" spans="1:9" x14ac:dyDescent="0.25">
      <c r="A487" t="s">
        <v>2698</v>
      </c>
      <c r="B487" t="s">
        <v>5771</v>
      </c>
      <c r="C487" t="s">
        <v>2732</v>
      </c>
      <c r="D487">
        <v>2</v>
      </c>
      <c r="E487">
        <v>2</v>
      </c>
      <c r="F487">
        <v>2</v>
      </c>
      <c r="G487" t="s">
        <v>308</v>
      </c>
      <c r="H487" s="4" t="str">
        <f t="shared" si="14"/>
        <v>R518.2</v>
      </c>
      <c r="I487" s="4" t="str">
        <f t="shared" si="15"/>
        <v>SG0_2_P5_RC</v>
      </c>
    </row>
    <row r="488" spans="1:9" x14ac:dyDescent="0.25">
      <c r="A488" t="s">
        <v>2698</v>
      </c>
      <c r="B488" t="s">
        <v>5771</v>
      </c>
      <c r="C488" t="s">
        <v>2733</v>
      </c>
      <c r="D488">
        <v>1</v>
      </c>
      <c r="E488">
        <v>1</v>
      </c>
      <c r="F488">
        <v>1</v>
      </c>
      <c r="G488" t="s">
        <v>308</v>
      </c>
      <c r="H488" s="4" t="str">
        <f t="shared" si="14"/>
        <v>R519.1</v>
      </c>
      <c r="I488" s="4" t="str">
        <f t="shared" si="15"/>
        <v>SG0_2_P5_RC</v>
      </c>
    </row>
    <row r="489" spans="1:9" x14ac:dyDescent="0.25">
      <c r="A489" t="s">
        <v>2698</v>
      </c>
      <c r="B489" t="s">
        <v>5771</v>
      </c>
      <c r="C489" t="s">
        <v>2733</v>
      </c>
      <c r="D489">
        <v>2</v>
      </c>
      <c r="E489">
        <v>2</v>
      </c>
      <c r="F489">
        <v>2</v>
      </c>
      <c r="G489" t="s">
        <v>961</v>
      </c>
      <c r="H489" s="4" t="str">
        <f t="shared" si="14"/>
        <v>R519.2</v>
      </c>
      <c r="I489" s="4" t="str">
        <f t="shared" si="15"/>
        <v>DGND</v>
      </c>
    </row>
    <row r="490" spans="1:9" x14ac:dyDescent="0.25">
      <c r="A490" t="s">
        <v>2698</v>
      </c>
      <c r="B490" t="s">
        <v>5771</v>
      </c>
      <c r="C490" t="s">
        <v>2734</v>
      </c>
      <c r="D490">
        <v>1</v>
      </c>
      <c r="E490">
        <v>1</v>
      </c>
      <c r="F490">
        <v>1</v>
      </c>
      <c r="G490" t="s">
        <v>1017</v>
      </c>
      <c r="H490" s="4" t="str">
        <f t="shared" si="14"/>
        <v>R536.1</v>
      </c>
      <c r="I490" s="4" t="str">
        <f t="shared" si="15"/>
        <v>SG0_2_P6_GIGA_MDI+</v>
      </c>
    </row>
    <row r="491" spans="1:9" x14ac:dyDescent="0.25">
      <c r="A491" t="s">
        <v>2698</v>
      </c>
      <c r="B491" t="s">
        <v>5771</v>
      </c>
      <c r="C491" t="s">
        <v>2734</v>
      </c>
      <c r="D491">
        <v>2</v>
      </c>
      <c r="E491">
        <v>2</v>
      </c>
      <c r="F491">
        <v>2</v>
      </c>
      <c r="G491" t="s">
        <v>419</v>
      </c>
      <c r="H491" s="4" t="str">
        <f t="shared" si="14"/>
        <v>R536.2</v>
      </c>
      <c r="I491" s="4" t="str">
        <f t="shared" si="15"/>
        <v>SG0_2_P6_RC</v>
      </c>
    </row>
    <row r="492" spans="1:9" x14ac:dyDescent="0.25">
      <c r="A492" t="s">
        <v>2698</v>
      </c>
      <c r="B492" t="s">
        <v>5771</v>
      </c>
      <c r="C492" t="s">
        <v>2735</v>
      </c>
      <c r="D492">
        <v>1</v>
      </c>
      <c r="E492">
        <v>1</v>
      </c>
      <c r="F492">
        <v>1</v>
      </c>
      <c r="G492" t="s">
        <v>1015</v>
      </c>
      <c r="H492" s="4" t="str">
        <f t="shared" si="14"/>
        <v>R537.1</v>
      </c>
      <c r="I492" s="4" t="str">
        <f t="shared" si="15"/>
        <v>SG0_2_P6_GIGA_MDI-</v>
      </c>
    </row>
    <row r="493" spans="1:9" x14ac:dyDescent="0.25">
      <c r="A493" t="s">
        <v>2698</v>
      </c>
      <c r="B493" t="s">
        <v>5771</v>
      </c>
      <c r="C493" t="s">
        <v>2735</v>
      </c>
      <c r="D493">
        <v>2</v>
      </c>
      <c r="E493">
        <v>2</v>
      </c>
      <c r="F493">
        <v>2</v>
      </c>
      <c r="G493" t="s">
        <v>419</v>
      </c>
      <c r="H493" s="4" t="str">
        <f t="shared" si="14"/>
        <v>R537.2</v>
      </c>
      <c r="I493" s="4" t="str">
        <f t="shared" si="15"/>
        <v>SG0_2_P6_RC</v>
      </c>
    </row>
    <row r="494" spans="1:9" x14ac:dyDescent="0.25">
      <c r="A494" t="s">
        <v>2698</v>
      </c>
      <c r="B494" t="s">
        <v>5771</v>
      </c>
      <c r="C494" t="s">
        <v>2736</v>
      </c>
      <c r="D494">
        <v>1</v>
      </c>
      <c r="E494">
        <v>1</v>
      </c>
      <c r="F494">
        <v>1</v>
      </c>
      <c r="G494" t="s">
        <v>419</v>
      </c>
      <c r="H494" s="4" t="str">
        <f t="shared" si="14"/>
        <v>R538.1</v>
      </c>
      <c r="I494" s="4" t="str">
        <f t="shared" si="15"/>
        <v>SG0_2_P6_RC</v>
      </c>
    </row>
    <row r="495" spans="1:9" x14ac:dyDescent="0.25">
      <c r="A495" t="s">
        <v>2698</v>
      </c>
      <c r="B495" t="s">
        <v>5771</v>
      </c>
      <c r="C495" t="s">
        <v>2736</v>
      </c>
      <c r="D495">
        <v>2</v>
      </c>
      <c r="E495">
        <v>2</v>
      </c>
      <c r="F495">
        <v>2</v>
      </c>
      <c r="G495" t="s">
        <v>961</v>
      </c>
      <c r="H495" s="4" t="str">
        <f t="shared" si="14"/>
        <v>R538.2</v>
      </c>
      <c r="I495" s="4" t="str">
        <f t="shared" si="15"/>
        <v>DGND</v>
      </c>
    </row>
    <row r="496" spans="1:9" x14ac:dyDescent="0.25">
      <c r="A496" t="s">
        <v>2698</v>
      </c>
      <c r="B496" t="s">
        <v>5771</v>
      </c>
      <c r="C496" t="s">
        <v>2737</v>
      </c>
      <c r="D496">
        <v>1</v>
      </c>
      <c r="E496">
        <v>1</v>
      </c>
      <c r="F496">
        <v>1</v>
      </c>
      <c r="G496" t="s">
        <v>1032</v>
      </c>
      <c r="H496" s="4" t="str">
        <f t="shared" si="14"/>
        <v>R540.1</v>
      </c>
      <c r="I496" s="4" t="str">
        <f t="shared" si="15"/>
        <v>S0_U4_P6_R_1</v>
      </c>
    </row>
    <row r="497" spans="1:9" x14ac:dyDescent="0.25">
      <c r="A497" t="s">
        <v>2698</v>
      </c>
      <c r="B497" t="s">
        <v>5771</v>
      </c>
      <c r="C497" t="s">
        <v>2737</v>
      </c>
      <c r="D497">
        <v>2</v>
      </c>
      <c r="E497">
        <v>2</v>
      </c>
      <c r="F497">
        <v>2</v>
      </c>
      <c r="G497" t="s">
        <v>1018</v>
      </c>
      <c r="H497" s="4" t="str">
        <f t="shared" si="14"/>
        <v>R540.2</v>
      </c>
      <c r="I497" s="4" t="str">
        <f t="shared" si="15"/>
        <v>S0_U4_P6_RC_1</v>
      </c>
    </row>
    <row r="498" spans="1:9" x14ac:dyDescent="0.25">
      <c r="A498" t="s">
        <v>2698</v>
      </c>
      <c r="B498" t="s">
        <v>5771</v>
      </c>
      <c r="C498" t="s">
        <v>2738</v>
      </c>
      <c r="D498">
        <v>1</v>
      </c>
      <c r="E498">
        <v>1</v>
      </c>
      <c r="F498">
        <v>1</v>
      </c>
      <c r="G498" t="s">
        <v>1019</v>
      </c>
      <c r="H498" s="4" t="str">
        <f t="shared" si="14"/>
        <v>R541.1</v>
      </c>
      <c r="I498" s="4" t="str">
        <f t="shared" si="15"/>
        <v>S0_U4_P6_RC_2</v>
      </c>
    </row>
    <row r="499" spans="1:9" x14ac:dyDescent="0.25">
      <c r="A499" t="s">
        <v>2698</v>
      </c>
      <c r="B499" t="s">
        <v>5771</v>
      </c>
      <c r="C499" t="s">
        <v>2738</v>
      </c>
      <c r="D499">
        <v>2</v>
      </c>
      <c r="E499">
        <v>2</v>
      </c>
      <c r="F499">
        <v>2</v>
      </c>
      <c r="G499" t="s">
        <v>1033</v>
      </c>
      <c r="H499" s="4" t="str">
        <f t="shared" si="14"/>
        <v>R541.2</v>
      </c>
      <c r="I499" s="4" t="str">
        <f t="shared" si="15"/>
        <v>S0_U4_P6_R_2</v>
      </c>
    </row>
    <row r="500" spans="1:9" x14ac:dyDescent="0.25">
      <c r="A500" t="s">
        <v>2698</v>
      </c>
      <c r="B500" t="s">
        <v>5771</v>
      </c>
      <c r="C500" t="s">
        <v>2739</v>
      </c>
      <c r="D500">
        <v>1</v>
      </c>
      <c r="E500">
        <v>1</v>
      </c>
      <c r="F500">
        <v>1</v>
      </c>
      <c r="G500" t="s">
        <v>1020</v>
      </c>
      <c r="H500" s="4" t="str">
        <f t="shared" si="14"/>
        <v>R542.1</v>
      </c>
      <c r="I500" s="4" t="str">
        <f t="shared" si="15"/>
        <v>S0_U4_P5_RC_1</v>
      </c>
    </row>
    <row r="501" spans="1:9" x14ac:dyDescent="0.25">
      <c r="A501" t="s">
        <v>2698</v>
      </c>
      <c r="B501" t="s">
        <v>5771</v>
      </c>
      <c r="C501" t="s">
        <v>2739</v>
      </c>
      <c r="D501">
        <v>2</v>
      </c>
      <c r="E501">
        <v>2</v>
      </c>
      <c r="F501">
        <v>2</v>
      </c>
      <c r="G501" t="s">
        <v>1028</v>
      </c>
      <c r="H501" s="4" t="str">
        <f t="shared" si="14"/>
        <v>R542.2</v>
      </c>
      <c r="I501" s="4" t="str">
        <f t="shared" si="15"/>
        <v>S0_U4_P5_R_1</v>
      </c>
    </row>
    <row r="502" spans="1:9" x14ac:dyDescent="0.25">
      <c r="A502" t="s">
        <v>2698</v>
      </c>
      <c r="B502" t="s">
        <v>5771</v>
      </c>
      <c r="C502" t="s">
        <v>2740</v>
      </c>
      <c r="D502">
        <v>1</v>
      </c>
      <c r="E502">
        <v>1</v>
      </c>
      <c r="F502">
        <v>1</v>
      </c>
      <c r="G502" t="s">
        <v>1021</v>
      </c>
      <c r="H502" s="4" t="str">
        <f t="shared" si="14"/>
        <v>R543.1</v>
      </c>
      <c r="I502" s="4" t="str">
        <f t="shared" si="15"/>
        <v>S0_U4_P5_RC_2</v>
      </c>
    </row>
    <row r="503" spans="1:9" x14ac:dyDescent="0.25">
      <c r="A503" t="s">
        <v>2698</v>
      </c>
      <c r="B503" t="s">
        <v>5771</v>
      </c>
      <c r="C503" t="s">
        <v>2740</v>
      </c>
      <c r="D503">
        <v>2</v>
      </c>
      <c r="E503">
        <v>2</v>
      </c>
      <c r="F503">
        <v>2</v>
      </c>
      <c r="G503" t="s">
        <v>1029</v>
      </c>
      <c r="H503" s="4" t="str">
        <f t="shared" si="14"/>
        <v>R543.2</v>
      </c>
      <c r="I503" s="4" t="str">
        <f t="shared" si="15"/>
        <v>S0_U4_P5_R_2</v>
      </c>
    </row>
    <row r="504" spans="1:9" x14ac:dyDescent="0.25">
      <c r="A504" t="s">
        <v>2698</v>
      </c>
      <c r="B504" t="s">
        <v>5771</v>
      </c>
      <c r="C504" t="s">
        <v>2741</v>
      </c>
      <c r="D504">
        <v>1</v>
      </c>
      <c r="E504">
        <v>1</v>
      </c>
      <c r="F504">
        <v>1</v>
      </c>
      <c r="G504" t="s">
        <v>431</v>
      </c>
      <c r="H504" s="4" t="str">
        <f t="shared" si="14"/>
        <v>RK1441.1</v>
      </c>
      <c r="I504" s="4" t="str">
        <f t="shared" si="15"/>
        <v>SC_UDB144_1</v>
      </c>
    </row>
    <row r="505" spans="1:9" x14ac:dyDescent="0.25">
      <c r="A505" t="s">
        <v>2698</v>
      </c>
      <c r="B505" t="s">
        <v>5771</v>
      </c>
      <c r="C505" t="s">
        <v>2741</v>
      </c>
      <c r="D505">
        <v>2</v>
      </c>
      <c r="E505">
        <v>2</v>
      </c>
      <c r="F505">
        <v>2</v>
      </c>
      <c r="G505" t="s">
        <v>427</v>
      </c>
      <c r="H505" s="4" t="str">
        <f t="shared" si="14"/>
        <v>RK1441.2</v>
      </c>
      <c r="I505" s="4" t="str">
        <f t="shared" si="15"/>
        <v>S0_SEL1_K144</v>
      </c>
    </row>
    <row r="506" spans="1:9" x14ac:dyDescent="0.25">
      <c r="A506" t="s">
        <v>2698</v>
      </c>
      <c r="B506" t="s">
        <v>5771</v>
      </c>
      <c r="C506" t="s">
        <v>2742</v>
      </c>
      <c r="D506">
        <v>1</v>
      </c>
      <c r="E506">
        <v>1</v>
      </c>
      <c r="F506">
        <v>1</v>
      </c>
      <c r="G506" t="s">
        <v>1096</v>
      </c>
      <c r="H506" s="4" t="str">
        <f t="shared" si="14"/>
        <v>RK1442.1</v>
      </c>
      <c r="I506" s="4" t="str">
        <f t="shared" si="15"/>
        <v>SC_UDB144_2</v>
      </c>
    </row>
    <row r="507" spans="1:9" x14ac:dyDescent="0.25">
      <c r="A507" t="s">
        <v>2698</v>
      </c>
      <c r="B507" t="s">
        <v>5771</v>
      </c>
      <c r="C507" t="s">
        <v>2742</v>
      </c>
      <c r="D507">
        <v>2</v>
      </c>
      <c r="E507">
        <v>2</v>
      </c>
      <c r="F507">
        <v>2</v>
      </c>
      <c r="G507" t="s">
        <v>1090</v>
      </c>
      <c r="H507" s="4" t="str">
        <f t="shared" si="14"/>
        <v>RK1442.2</v>
      </c>
      <c r="I507" s="4" t="str">
        <f t="shared" si="15"/>
        <v>S0_SEL2_K144</v>
      </c>
    </row>
    <row r="508" spans="1:9" x14ac:dyDescent="0.25">
      <c r="A508" t="s">
        <v>2698</v>
      </c>
      <c r="B508" t="s">
        <v>5771</v>
      </c>
      <c r="C508" t="s">
        <v>2743</v>
      </c>
      <c r="D508">
        <v>1</v>
      </c>
      <c r="E508">
        <v>1</v>
      </c>
      <c r="F508">
        <v>1</v>
      </c>
      <c r="G508" t="s">
        <v>432</v>
      </c>
      <c r="H508" s="4" t="str">
        <f t="shared" si="14"/>
        <v>RK1451.1</v>
      </c>
      <c r="I508" s="4" t="str">
        <f t="shared" si="15"/>
        <v>SC_UDB145_1</v>
      </c>
    </row>
    <row r="509" spans="1:9" x14ac:dyDescent="0.25">
      <c r="A509" t="s">
        <v>2698</v>
      </c>
      <c r="B509" t="s">
        <v>5771</v>
      </c>
      <c r="C509" t="s">
        <v>2743</v>
      </c>
      <c r="D509">
        <v>2</v>
      </c>
      <c r="E509">
        <v>2</v>
      </c>
      <c r="F509">
        <v>2</v>
      </c>
      <c r="G509" t="s">
        <v>429</v>
      </c>
      <c r="H509" s="4" t="str">
        <f t="shared" si="14"/>
        <v>RK1451.2</v>
      </c>
      <c r="I509" s="4" t="str">
        <f t="shared" si="15"/>
        <v>S0_SEL1_K145</v>
      </c>
    </row>
    <row r="510" spans="1:9" x14ac:dyDescent="0.25">
      <c r="A510" t="s">
        <v>2698</v>
      </c>
      <c r="B510" t="s">
        <v>5771</v>
      </c>
      <c r="C510" t="s">
        <v>2744</v>
      </c>
      <c r="D510">
        <v>1</v>
      </c>
      <c r="E510">
        <v>1</v>
      </c>
      <c r="F510">
        <v>1</v>
      </c>
      <c r="G510" t="s">
        <v>1097</v>
      </c>
      <c r="H510" s="4" t="str">
        <f t="shared" si="14"/>
        <v>RK1452.1</v>
      </c>
      <c r="I510" s="4" t="str">
        <f t="shared" si="15"/>
        <v>SC_UDB145_2</v>
      </c>
    </row>
    <row r="511" spans="1:9" x14ac:dyDescent="0.25">
      <c r="A511" t="s">
        <v>2698</v>
      </c>
      <c r="B511" t="s">
        <v>5771</v>
      </c>
      <c r="C511" t="s">
        <v>2744</v>
      </c>
      <c r="D511">
        <v>2</v>
      </c>
      <c r="E511">
        <v>2</v>
      </c>
      <c r="F511">
        <v>2</v>
      </c>
      <c r="G511" t="s">
        <v>430</v>
      </c>
      <c r="H511" s="4" t="str">
        <f t="shared" si="14"/>
        <v>RK1452.2</v>
      </c>
      <c r="I511" s="4" t="str">
        <f t="shared" si="15"/>
        <v>S0_SEL2_K145</v>
      </c>
    </row>
    <row r="512" spans="1:9" x14ac:dyDescent="0.25">
      <c r="A512" t="s">
        <v>2698</v>
      </c>
      <c r="B512" t="s">
        <v>5771</v>
      </c>
      <c r="C512" t="s">
        <v>2745</v>
      </c>
      <c r="D512">
        <v>1</v>
      </c>
      <c r="E512">
        <v>1</v>
      </c>
      <c r="F512">
        <v>1</v>
      </c>
      <c r="G512" t="s">
        <v>427</v>
      </c>
      <c r="H512" s="4" t="str">
        <f t="shared" si="14"/>
        <v>RL10.1</v>
      </c>
      <c r="I512" s="4" t="str">
        <f t="shared" si="15"/>
        <v>S0_SEL1_K144</v>
      </c>
    </row>
    <row r="513" spans="1:9" x14ac:dyDescent="0.25">
      <c r="A513" t="s">
        <v>2698</v>
      </c>
      <c r="B513" t="s">
        <v>5771</v>
      </c>
      <c r="C513" t="s">
        <v>2745</v>
      </c>
      <c r="D513">
        <v>2</v>
      </c>
      <c r="E513">
        <v>2</v>
      </c>
      <c r="F513">
        <v>2</v>
      </c>
      <c r="G513" t="s">
        <v>961</v>
      </c>
      <c r="H513" s="4" t="str">
        <f t="shared" si="14"/>
        <v>RL10.2</v>
      </c>
      <c r="I513" s="4" t="str">
        <f t="shared" si="15"/>
        <v>DGND</v>
      </c>
    </row>
    <row r="514" spans="1:9" x14ac:dyDescent="0.25">
      <c r="A514" t="s">
        <v>2698</v>
      </c>
      <c r="B514" t="s">
        <v>5771</v>
      </c>
      <c r="C514" t="s">
        <v>2746</v>
      </c>
      <c r="D514">
        <v>1</v>
      </c>
      <c r="E514">
        <v>1</v>
      </c>
      <c r="F514">
        <v>1</v>
      </c>
      <c r="G514" t="s">
        <v>1090</v>
      </c>
      <c r="H514" s="4" t="str">
        <f t="shared" ref="H514:H577" si="16">CONCATENATE(C514,".",F514)</f>
        <v>RL11.1</v>
      </c>
      <c r="I514" s="4" t="str">
        <f t="shared" ref="I514:I577" si="17">G514</f>
        <v>S0_SEL2_K144</v>
      </c>
    </row>
    <row r="515" spans="1:9" x14ac:dyDescent="0.25">
      <c r="A515" t="s">
        <v>2698</v>
      </c>
      <c r="B515" t="s">
        <v>5771</v>
      </c>
      <c r="C515" t="s">
        <v>2746</v>
      </c>
      <c r="D515">
        <v>2</v>
      </c>
      <c r="E515">
        <v>2</v>
      </c>
      <c r="F515">
        <v>2</v>
      </c>
      <c r="G515" t="s">
        <v>961</v>
      </c>
      <c r="H515" s="4" t="str">
        <f t="shared" si="16"/>
        <v>RL11.2</v>
      </c>
      <c r="I515" s="4" t="str">
        <f t="shared" si="17"/>
        <v>DGND</v>
      </c>
    </row>
    <row r="516" spans="1:9" x14ac:dyDescent="0.25">
      <c r="A516" t="s">
        <v>2698</v>
      </c>
      <c r="B516" t="s">
        <v>5771</v>
      </c>
      <c r="C516" t="s">
        <v>2747</v>
      </c>
      <c r="D516">
        <v>1</v>
      </c>
      <c r="E516">
        <v>1</v>
      </c>
      <c r="F516">
        <v>1</v>
      </c>
      <c r="G516" t="s">
        <v>429</v>
      </c>
      <c r="H516" s="4" t="str">
        <f t="shared" si="16"/>
        <v>RL15.1</v>
      </c>
      <c r="I516" s="4" t="str">
        <f t="shared" si="17"/>
        <v>S0_SEL1_K145</v>
      </c>
    </row>
    <row r="517" spans="1:9" x14ac:dyDescent="0.25">
      <c r="A517" t="s">
        <v>2698</v>
      </c>
      <c r="B517" t="s">
        <v>5771</v>
      </c>
      <c r="C517" t="s">
        <v>2747</v>
      </c>
      <c r="D517">
        <v>2</v>
      </c>
      <c r="E517">
        <v>2</v>
      </c>
      <c r="F517">
        <v>2</v>
      </c>
      <c r="G517" t="s">
        <v>961</v>
      </c>
      <c r="H517" s="4" t="str">
        <f t="shared" si="16"/>
        <v>RL15.2</v>
      </c>
      <c r="I517" s="4" t="str">
        <f t="shared" si="17"/>
        <v>DGND</v>
      </c>
    </row>
    <row r="518" spans="1:9" x14ac:dyDescent="0.25">
      <c r="A518" t="s">
        <v>2698</v>
      </c>
      <c r="B518" t="s">
        <v>5771</v>
      </c>
      <c r="C518" t="s">
        <v>2748</v>
      </c>
      <c r="D518">
        <v>1</v>
      </c>
      <c r="E518">
        <v>1</v>
      </c>
      <c r="F518">
        <v>1</v>
      </c>
      <c r="G518" t="s">
        <v>428</v>
      </c>
      <c r="H518" s="4" t="str">
        <f t="shared" si="16"/>
        <v>RL16.1</v>
      </c>
      <c r="I518" s="4" t="str">
        <f t="shared" si="17"/>
        <v>S0_OE_K145</v>
      </c>
    </row>
    <row r="519" spans="1:9" x14ac:dyDescent="0.25">
      <c r="A519" t="s">
        <v>2698</v>
      </c>
      <c r="B519" t="s">
        <v>5771</v>
      </c>
      <c r="C519" t="s">
        <v>2748</v>
      </c>
      <c r="D519">
        <v>2</v>
      </c>
      <c r="E519">
        <v>2</v>
      </c>
      <c r="F519">
        <v>2</v>
      </c>
      <c r="G519" t="s">
        <v>961</v>
      </c>
      <c r="H519" s="4" t="str">
        <f t="shared" si="16"/>
        <v>RL16.2</v>
      </c>
      <c r="I519" s="4" t="str">
        <f t="shared" si="17"/>
        <v>DGND</v>
      </c>
    </row>
    <row r="520" spans="1:9" x14ac:dyDescent="0.25">
      <c r="A520" t="s">
        <v>2698</v>
      </c>
      <c r="B520" t="s">
        <v>5771</v>
      </c>
      <c r="C520" t="s">
        <v>2749</v>
      </c>
      <c r="D520">
        <v>1</v>
      </c>
      <c r="E520">
        <v>1</v>
      </c>
      <c r="F520">
        <v>1</v>
      </c>
      <c r="G520" t="s">
        <v>430</v>
      </c>
      <c r="H520" s="4" t="str">
        <f t="shared" si="16"/>
        <v>RL17.1</v>
      </c>
      <c r="I520" s="4" t="str">
        <f t="shared" si="17"/>
        <v>S0_SEL2_K145</v>
      </c>
    </row>
    <row r="521" spans="1:9" x14ac:dyDescent="0.25">
      <c r="A521" t="s">
        <v>2698</v>
      </c>
      <c r="B521" t="s">
        <v>5771</v>
      </c>
      <c r="C521" t="s">
        <v>2749</v>
      </c>
      <c r="D521">
        <v>2</v>
      </c>
      <c r="E521">
        <v>2</v>
      </c>
      <c r="F521">
        <v>2</v>
      </c>
      <c r="G521" t="s">
        <v>961</v>
      </c>
      <c r="H521" s="4" t="str">
        <f t="shared" si="16"/>
        <v>RL17.2</v>
      </c>
      <c r="I521" s="4" t="str">
        <f t="shared" si="17"/>
        <v>DGND</v>
      </c>
    </row>
    <row r="522" spans="1:9" x14ac:dyDescent="0.25">
      <c r="A522" t="s">
        <v>2698</v>
      </c>
      <c r="B522" t="s">
        <v>5771</v>
      </c>
      <c r="C522" t="s">
        <v>2750</v>
      </c>
      <c r="D522">
        <v>1</v>
      </c>
      <c r="E522">
        <v>1</v>
      </c>
      <c r="F522">
        <v>1</v>
      </c>
      <c r="G522" t="s">
        <v>426</v>
      </c>
      <c r="H522" s="4" t="str">
        <f t="shared" si="16"/>
        <v>RL18.1</v>
      </c>
      <c r="I522" s="4" t="str">
        <f t="shared" si="17"/>
        <v>S0_OE_K144</v>
      </c>
    </row>
    <row r="523" spans="1:9" x14ac:dyDescent="0.25">
      <c r="A523" t="s">
        <v>2698</v>
      </c>
      <c r="B523" t="s">
        <v>5771</v>
      </c>
      <c r="C523" t="s">
        <v>2750</v>
      </c>
      <c r="D523">
        <v>2</v>
      </c>
      <c r="E523">
        <v>2</v>
      </c>
      <c r="F523">
        <v>2</v>
      </c>
      <c r="G523" t="s">
        <v>961</v>
      </c>
      <c r="H523" s="4" t="str">
        <f t="shared" si="16"/>
        <v>RL18.2</v>
      </c>
      <c r="I523" s="4" t="str">
        <f t="shared" si="17"/>
        <v>DGND</v>
      </c>
    </row>
    <row r="524" spans="1:9" x14ac:dyDescent="0.25">
      <c r="A524" t="s">
        <v>2698</v>
      </c>
      <c r="B524" t="s">
        <v>5771</v>
      </c>
      <c r="C524" t="s">
        <v>271</v>
      </c>
      <c r="D524">
        <v>1</v>
      </c>
      <c r="E524">
        <v>1</v>
      </c>
      <c r="F524">
        <v>1</v>
      </c>
      <c r="G524" t="s">
        <v>1002</v>
      </c>
      <c r="H524" s="4" t="str">
        <f t="shared" si="16"/>
        <v>T18.1</v>
      </c>
      <c r="I524" s="4" t="str">
        <f t="shared" si="17"/>
        <v>S0_U2_P5_GIGA_MDI-</v>
      </c>
    </row>
    <row r="525" spans="1:9" x14ac:dyDescent="0.25">
      <c r="A525" t="s">
        <v>2698</v>
      </c>
      <c r="B525" t="s">
        <v>5771</v>
      </c>
      <c r="C525" t="s">
        <v>271</v>
      </c>
      <c r="D525">
        <v>2</v>
      </c>
      <c r="E525">
        <v>2</v>
      </c>
      <c r="F525">
        <v>2</v>
      </c>
      <c r="G525" t="s">
        <v>1004</v>
      </c>
      <c r="H525" s="4" t="str">
        <f t="shared" si="16"/>
        <v>T18.2</v>
      </c>
      <c r="I525" s="4" t="str">
        <f t="shared" si="17"/>
        <v>S0_U2_P5_GIGA_MDI+</v>
      </c>
    </row>
    <row r="526" spans="1:9" x14ac:dyDescent="0.25">
      <c r="A526" t="s">
        <v>2698</v>
      </c>
      <c r="B526" t="s">
        <v>5771</v>
      </c>
      <c r="C526" t="s">
        <v>271</v>
      </c>
      <c r="D526">
        <v>3</v>
      </c>
      <c r="E526">
        <v>3</v>
      </c>
      <c r="F526">
        <v>3</v>
      </c>
      <c r="G526" t="s">
        <v>1038</v>
      </c>
      <c r="H526" s="4" t="str">
        <f t="shared" si="16"/>
        <v>T18.3</v>
      </c>
      <c r="I526" s="4" t="str">
        <f t="shared" si="17"/>
        <v>S0_U1_P5_GIGA_MDI+</v>
      </c>
    </row>
    <row r="527" spans="1:9" x14ac:dyDescent="0.25">
      <c r="A527" t="s">
        <v>2698</v>
      </c>
      <c r="B527" t="s">
        <v>5771</v>
      </c>
      <c r="C527" t="s">
        <v>271</v>
      </c>
      <c r="D527">
        <v>4</v>
      </c>
      <c r="E527">
        <v>4</v>
      </c>
      <c r="F527">
        <v>4</v>
      </c>
      <c r="G527" t="s">
        <v>1035</v>
      </c>
      <c r="H527" s="4" t="str">
        <f t="shared" si="16"/>
        <v>T18.4</v>
      </c>
      <c r="I527" s="4" t="str">
        <f t="shared" si="17"/>
        <v>S0_U1_P5_GIGA_MDI-</v>
      </c>
    </row>
    <row r="528" spans="1:9" x14ac:dyDescent="0.25">
      <c r="A528" t="s">
        <v>2698</v>
      </c>
      <c r="B528" t="s">
        <v>5771</v>
      </c>
      <c r="C528" t="s">
        <v>2752</v>
      </c>
      <c r="D528">
        <v>1</v>
      </c>
      <c r="E528">
        <v>1</v>
      </c>
      <c r="F528">
        <v>1</v>
      </c>
      <c r="G528" t="s">
        <v>1006</v>
      </c>
      <c r="H528" s="4" t="str">
        <f t="shared" si="16"/>
        <v>T23.1</v>
      </c>
      <c r="I528" s="4" t="str">
        <f t="shared" si="17"/>
        <v>S0_U2_P6_GIGA_MDI-</v>
      </c>
    </row>
    <row r="529" spans="1:9" x14ac:dyDescent="0.25">
      <c r="A529" t="s">
        <v>2698</v>
      </c>
      <c r="B529" t="s">
        <v>5771</v>
      </c>
      <c r="C529" t="s">
        <v>2752</v>
      </c>
      <c r="D529">
        <v>2</v>
      </c>
      <c r="E529">
        <v>2</v>
      </c>
      <c r="F529">
        <v>2</v>
      </c>
      <c r="G529" t="s">
        <v>1008</v>
      </c>
      <c r="H529" s="4" t="str">
        <f t="shared" si="16"/>
        <v>T23.2</v>
      </c>
      <c r="I529" s="4" t="str">
        <f t="shared" si="17"/>
        <v>S0_U2_P6_GIGA_MDI+</v>
      </c>
    </row>
    <row r="530" spans="1:9" x14ac:dyDescent="0.25">
      <c r="A530" t="s">
        <v>2698</v>
      </c>
      <c r="B530" t="s">
        <v>5771</v>
      </c>
      <c r="C530" t="s">
        <v>2752</v>
      </c>
      <c r="D530">
        <v>3</v>
      </c>
      <c r="E530">
        <v>3</v>
      </c>
      <c r="F530">
        <v>3</v>
      </c>
      <c r="G530" t="s">
        <v>1047</v>
      </c>
      <c r="H530" s="4" t="str">
        <f t="shared" si="16"/>
        <v>T23.3</v>
      </c>
      <c r="I530" s="4" t="str">
        <f t="shared" si="17"/>
        <v>S0_U1_P6_GIGA_MDI+</v>
      </c>
    </row>
    <row r="531" spans="1:9" x14ac:dyDescent="0.25">
      <c r="A531" t="s">
        <v>2698</v>
      </c>
      <c r="B531" t="s">
        <v>5771</v>
      </c>
      <c r="C531" t="s">
        <v>2752</v>
      </c>
      <c r="D531">
        <v>4</v>
      </c>
      <c r="E531">
        <v>4</v>
      </c>
      <c r="F531">
        <v>4</v>
      </c>
      <c r="G531" t="s">
        <v>1044</v>
      </c>
      <c r="H531" s="4" t="str">
        <f t="shared" si="16"/>
        <v>T23.4</v>
      </c>
      <c r="I531" s="4" t="str">
        <f t="shared" si="17"/>
        <v>S0_U1_P6_GIGA_MDI-</v>
      </c>
    </row>
    <row r="532" spans="1:9" x14ac:dyDescent="0.25">
      <c r="A532" t="s">
        <v>2698</v>
      </c>
      <c r="B532" t="s">
        <v>5771</v>
      </c>
      <c r="C532" t="s">
        <v>2753</v>
      </c>
      <c r="D532">
        <v>1</v>
      </c>
      <c r="E532">
        <v>1</v>
      </c>
      <c r="F532">
        <v>1</v>
      </c>
      <c r="G532" t="s">
        <v>1012</v>
      </c>
      <c r="H532" s="4" t="str">
        <f t="shared" si="16"/>
        <v>T24.1</v>
      </c>
      <c r="I532" s="4" t="str">
        <f t="shared" si="17"/>
        <v>SG0_1_P5_GIGA_MDI+</v>
      </c>
    </row>
    <row r="533" spans="1:9" x14ac:dyDescent="0.25">
      <c r="A533" t="s">
        <v>2698</v>
      </c>
      <c r="B533" t="s">
        <v>5771</v>
      </c>
      <c r="C533" t="s">
        <v>2753</v>
      </c>
      <c r="D533">
        <v>2</v>
      </c>
      <c r="E533">
        <v>2</v>
      </c>
      <c r="F533">
        <v>2</v>
      </c>
      <c r="G533" t="s">
        <v>1010</v>
      </c>
      <c r="H533" s="4" t="str">
        <f t="shared" si="16"/>
        <v>T24.2</v>
      </c>
      <c r="I533" s="4" t="str">
        <f t="shared" si="17"/>
        <v>SG0_1_P5_GIGA_MDI-</v>
      </c>
    </row>
    <row r="534" spans="1:9" x14ac:dyDescent="0.25">
      <c r="A534" t="s">
        <v>2698</v>
      </c>
      <c r="B534" t="s">
        <v>5771</v>
      </c>
      <c r="C534" t="s">
        <v>2753</v>
      </c>
      <c r="D534">
        <v>3</v>
      </c>
      <c r="E534">
        <v>3</v>
      </c>
      <c r="F534">
        <v>3</v>
      </c>
      <c r="G534" t="s">
        <v>1022</v>
      </c>
      <c r="H534" s="4" t="str">
        <f t="shared" si="16"/>
        <v>T24.3</v>
      </c>
      <c r="I534" s="4" t="str">
        <f t="shared" si="17"/>
        <v>SG0_P5_GIGA_MDI-</v>
      </c>
    </row>
    <row r="535" spans="1:9" x14ac:dyDescent="0.25">
      <c r="A535" t="s">
        <v>2698</v>
      </c>
      <c r="B535" t="s">
        <v>5771</v>
      </c>
      <c r="C535" t="s">
        <v>2753</v>
      </c>
      <c r="D535">
        <v>4</v>
      </c>
      <c r="E535">
        <v>4</v>
      </c>
      <c r="F535">
        <v>4</v>
      </c>
      <c r="G535" t="s">
        <v>1023</v>
      </c>
      <c r="H535" s="4" t="str">
        <f t="shared" si="16"/>
        <v>T24.4</v>
      </c>
      <c r="I535" s="4" t="str">
        <f t="shared" si="17"/>
        <v>SG0_P5_GIGA_MDI+</v>
      </c>
    </row>
    <row r="536" spans="1:9" x14ac:dyDescent="0.25">
      <c r="A536" t="s">
        <v>2698</v>
      </c>
      <c r="B536" t="s">
        <v>5771</v>
      </c>
      <c r="C536" t="s">
        <v>2754</v>
      </c>
      <c r="D536">
        <v>1</v>
      </c>
      <c r="E536">
        <v>1</v>
      </c>
      <c r="F536">
        <v>1</v>
      </c>
      <c r="G536" t="s">
        <v>1016</v>
      </c>
      <c r="H536" s="4" t="str">
        <f t="shared" si="16"/>
        <v>T25.1</v>
      </c>
      <c r="I536" s="4" t="str">
        <f t="shared" si="17"/>
        <v>SG0_1_P6_GIGA_MDI+</v>
      </c>
    </row>
    <row r="537" spans="1:9" x14ac:dyDescent="0.25">
      <c r="A537" t="s">
        <v>2698</v>
      </c>
      <c r="B537" t="s">
        <v>5771</v>
      </c>
      <c r="C537" t="s">
        <v>2754</v>
      </c>
      <c r="D537">
        <v>2</v>
      </c>
      <c r="E537">
        <v>2</v>
      </c>
      <c r="F537">
        <v>2</v>
      </c>
      <c r="G537" t="s">
        <v>1014</v>
      </c>
      <c r="H537" s="4" t="str">
        <f t="shared" si="16"/>
        <v>T25.2</v>
      </c>
      <c r="I537" s="4" t="str">
        <f t="shared" si="17"/>
        <v>SG0_1_P6_GIGA_MDI-</v>
      </c>
    </row>
    <row r="538" spans="1:9" x14ac:dyDescent="0.25">
      <c r="A538" t="s">
        <v>2698</v>
      </c>
      <c r="B538" t="s">
        <v>5771</v>
      </c>
      <c r="C538" t="s">
        <v>2754</v>
      </c>
      <c r="D538">
        <v>3</v>
      </c>
      <c r="E538">
        <v>3</v>
      </c>
      <c r="F538">
        <v>3</v>
      </c>
      <c r="G538" t="s">
        <v>1024</v>
      </c>
      <c r="H538" s="4" t="str">
        <f t="shared" si="16"/>
        <v>T25.3</v>
      </c>
      <c r="I538" s="4" t="str">
        <f t="shared" si="17"/>
        <v>SG0_P6_GIGA_MDI-</v>
      </c>
    </row>
    <row r="539" spans="1:9" x14ac:dyDescent="0.25">
      <c r="A539" t="s">
        <v>2698</v>
      </c>
      <c r="B539" t="s">
        <v>5771</v>
      </c>
      <c r="C539" t="s">
        <v>2754</v>
      </c>
      <c r="D539">
        <v>4</v>
      </c>
      <c r="E539">
        <v>4</v>
      </c>
      <c r="F539">
        <v>4</v>
      </c>
      <c r="G539" t="s">
        <v>1025</v>
      </c>
      <c r="H539" s="4" t="str">
        <f t="shared" si="16"/>
        <v>T25.4</v>
      </c>
      <c r="I539" s="4" t="str">
        <f t="shared" si="17"/>
        <v>SG0_P6_GIGA_MDI+</v>
      </c>
    </row>
    <row r="540" spans="1:9" x14ac:dyDescent="0.25">
      <c r="A540" t="s">
        <v>2698</v>
      </c>
      <c r="B540" t="s">
        <v>5772</v>
      </c>
      <c r="C540" t="s">
        <v>2755</v>
      </c>
      <c r="D540">
        <v>1</v>
      </c>
      <c r="E540">
        <v>1</v>
      </c>
      <c r="F540">
        <v>1</v>
      </c>
      <c r="G540" t="s">
        <v>264</v>
      </c>
      <c r="H540" s="4" t="str">
        <f t="shared" si="16"/>
        <v>C119.1</v>
      </c>
      <c r="I540" s="4" t="str">
        <f t="shared" si="17"/>
        <v>SG0_MCT_RC</v>
      </c>
    </row>
    <row r="541" spans="1:9" x14ac:dyDescent="0.25">
      <c r="A541" t="s">
        <v>2698</v>
      </c>
      <c r="B541" t="s">
        <v>5772</v>
      </c>
      <c r="C541" t="s">
        <v>2755</v>
      </c>
      <c r="D541">
        <v>2</v>
      </c>
      <c r="E541">
        <v>2</v>
      </c>
      <c r="F541">
        <v>2</v>
      </c>
      <c r="G541" t="s">
        <v>961</v>
      </c>
      <c r="H541" s="4" t="str">
        <f t="shared" si="16"/>
        <v>C119.2</v>
      </c>
      <c r="I541" s="4" t="str">
        <f t="shared" si="17"/>
        <v>DGND</v>
      </c>
    </row>
    <row r="542" spans="1:9" x14ac:dyDescent="0.25">
      <c r="A542" t="s">
        <v>2698</v>
      </c>
      <c r="B542" t="s">
        <v>5772</v>
      </c>
      <c r="C542" t="s">
        <v>2756</v>
      </c>
      <c r="D542">
        <v>1</v>
      </c>
      <c r="E542">
        <v>1</v>
      </c>
      <c r="F542">
        <v>1</v>
      </c>
      <c r="G542" t="s">
        <v>130</v>
      </c>
      <c r="H542" s="4" t="str">
        <f t="shared" si="16"/>
        <v>C171.1</v>
      </c>
      <c r="I542" s="4" t="str">
        <f t="shared" si="17"/>
        <v>S0_TCT</v>
      </c>
    </row>
    <row r="543" spans="1:9" x14ac:dyDescent="0.25">
      <c r="A543" t="s">
        <v>2698</v>
      </c>
      <c r="B543" t="s">
        <v>5772</v>
      </c>
      <c r="C543" t="s">
        <v>2756</v>
      </c>
      <c r="D543">
        <v>2</v>
      </c>
      <c r="E543">
        <v>2</v>
      </c>
      <c r="F543">
        <v>2</v>
      </c>
      <c r="G543" t="s">
        <v>961</v>
      </c>
      <c r="H543" s="4" t="str">
        <f t="shared" si="16"/>
        <v>C171.2</v>
      </c>
      <c r="I543" s="4" t="str">
        <f t="shared" si="17"/>
        <v>DGND</v>
      </c>
    </row>
    <row r="544" spans="1:9" x14ac:dyDescent="0.25">
      <c r="A544" t="s">
        <v>2698</v>
      </c>
      <c r="B544" t="s">
        <v>5772</v>
      </c>
      <c r="C544" t="s">
        <v>2757</v>
      </c>
      <c r="D544">
        <v>1</v>
      </c>
      <c r="E544">
        <v>1</v>
      </c>
      <c r="F544">
        <v>1</v>
      </c>
      <c r="G544" t="s">
        <v>262</v>
      </c>
      <c r="H544" s="4" t="str">
        <f t="shared" si="16"/>
        <v>C172.1</v>
      </c>
      <c r="I544" s="4" t="str">
        <f t="shared" si="17"/>
        <v>S0_MCT_RC</v>
      </c>
    </row>
    <row r="545" spans="1:9" x14ac:dyDescent="0.25">
      <c r="A545" t="s">
        <v>2698</v>
      </c>
      <c r="B545" t="s">
        <v>5772</v>
      </c>
      <c r="C545" t="s">
        <v>2757</v>
      </c>
      <c r="D545">
        <v>2</v>
      </c>
      <c r="E545">
        <v>2</v>
      </c>
      <c r="F545">
        <v>2</v>
      </c>
      <c r="G545" t="s">
        <v>961</v>
      </c>
      <c r="H545" s="4" t="str">
        <f t="shared" si="16"/>
        <v>C172.2</v>
      </c>
      <c r="I545" s="4" t="str">
        <f t="shared" si="17"/>
        <v>DGND</v>
      </c>
    </row>
    <row r="546" spans="1:9" x14ac:dyDescent="0.25">
      <c r="A546" t="s">
        <v>2698</v>
      </c>
      <c r="B546" t="s">
        <v>5772</v>
      </c>
      <c r="C546" t="s">
        <v>2758</v>
      </c>
      <c r="D546">
        <v>1</v>
      </c>
      <c r="E546">
        <v>1</v>
      </c>
      <c r="F546">
        <v>1</v>
      </c>
      <c r="G546" t="s">
        <v>961</v>
      </c>
      <c r="H546" s="4" t="str">
        <f t="shared" si="16"/>
        <v>C174.1</v>
      </c>
      <c r="I546" s="4" t="str">
        <f t="shared" si="17"/>
        <v>DGND</v>
      </c>
    </row>
    <row r="547" spans="1:9" x14ac:dyDescent="0.25">
      <c r="A547" t="s">
        <v>2698</v>
      </c>
      <c r="B547" t="s">
        <v>5772</v>
      </c>
      <c r="C547" t="s">
        <v>2758</v>
      </c>
      <c r="D547">
        <v>2</v>
      </c>
      <c r="E547">
        <v>2</v>
      </c>
      <c r="F547">
        <v>2</v>
      </c>
      <c r="G547" t="s">
        <v>961</v>
      </c>
      <c r="H547" s="4" t="str">
        <f t="shared" si="16"/>
        <v>C174.2</v>
      </c>
      <c r="I547" s="4" t="str">
        <f t="shared" si="17"/>
        <v>DGND</v>
      </c>
    </row>
    <row r="548" spans="1:9" x14ac:dyDescent="0.25">
      <c r="A548" t="s">
        <v>2698</v>
      </c>
      <c r="B548" t="s">
        <v>5772</v>
      </c>
      <c r="C548" t="s">
        <v>2759</v>
      </c>
      <c r="D548">
        <v>1</v>
      </c>
      <c r="E548">
        <v>1</v>
      </c>
      <c r="F548">
        <v>1</v>
      </c>
      <c r="G548" t="s">
        <v>961</v>
      </c>
      <c r="H548" s="4" t="str">
        <f t="shared" si="16"/>
        <v>C175.1</v>
      </c>
      <c r="I548" s="4" t="str">
        <f t="shared" si="17"/>
        <v>DGND</v>
      </c>
    </row>
    <row r="549" spans="1:9" x14ac:dyDescent="0.25">
      <c r="A549" t="s">
        <v>2698</v>
      </c>
      <c r="B549" t="s">
        <v>5772</v>
      </c>
      <c r="C549" t="s">
        <v>2759</v>
      </c>
      <c r="D549">
        <v>2</v>
      </c>
      <c r="E549">
        <v>2</v>
      </c>
      <c r="F549">
        <v>2</v>
      </c>
      <c r="G549" t="s">
        <v>961</v>
      </c>
      <c r="H549" s="4" t="str">
        <f t="shared" si="16"/>
        <v>C175.2</v>
      </c>
      <c r="I549" s="4" t="str">
        <f t="shared" si="17"/>
        <v>DGND</v>
      </c>
    </row>
    <row r="550" spans="1:9" x14ac:dyDescent="0.25">
      <c r="A550" t="s">
        <v>2698</v>
      </c>
      <c r="B550" t="s">
        <v>5772</v>
      </c>
      <c r="C550" t="s">
        <v>2760</v>
      </c>
      <c r="D550">
        <v>1</v>
      </c>
      <c r="E550">
        <v>1</v>
      </c>
      <c r="F550">
        <v>1</v>
      </c>
      <c r="G550" t="s">
        <v>961</v>
      </c>
      <c r="H550" s="4" t="str">
        <f t="shared" si="16"/>
        <v>C176.1</v>
      </c>
      <c r="I550" s="4" t="str">
        <f t="shared" si="17"/>
        <v>DGND</v>
      </c>
    </row>
    <row r="551" spans="1:9" x14ac:dyDescent="0.25">
      <c r="A551" t="s">
        <v>2698</v>
      </c>
      <c r="B551" t="s">
        <v>5772</v>
      </c>
      <c r="C551" t="s">
        <v>2760</v>
      </c>
      <c r="D551">
        <v>2</v>
      </c>
      <c r="E551">
        <v>2</v>
      </c>
      <c r="F551">
        <v>2</v>
      </c>
      <c r="G551" t="s">
        <v>961</v>
      </c>
      <c r="H551" s="4" t="str">
        <f t="shared" si="16"/>
        <v>C176.2</v>
      </c>
      <c r="I551" s="4" t="str">
        <f t="shared" si="17"/>
        <v>DGND</v>
      </c>
    </row>
    <row r="552" spans="1:9" x14ac:dyDescent="0.25">
      <c r="A552" t="s">
        <v>2698</v>
      </c>
      <c r="B552" t="s">
        <v>5772</v>
      </c>
      <c r="C552" t="s">
        <v>2761</v>
      </c>
      <c r="D552">
        <v>1</v>
      </c>
      <c r="E552">
        <v>1</v>
      </c>
      <c r="F552">
        <v>1</v>
      </c>
      <c r="G552" t="s">
        <v>961</v>
      </c>
      <c r="H552" s="4" t="str">
        <f t="shared" si="16"/>
        <v>C177.1</v>
      </c>
      <c r="I552" s="4" t="str">
        <f t="shared" si="17"/>
        <v>DGND</v>
      </c>
    </row>
    <row r="553" spans="1:9" x14ac:dyDescent="0.25">
      <c r="A553" t="s">
        <v>2698</v>
      </c>
      <c r="B553" t="s">
        <v>5772</v>
      </c>
      <c r="C553" t="s">
        <v>2761</v>
      </c>
      <c r="D553">
        <v>2</v>
      </c>
      <c r="E553">
        <v>2</v>
      </c>
      <c r="F553">
        <v>2</v>
      </c>
      <c r="G553" t="s">
        <v>961</v>
      </c>
      <c r="H553" s="4" t="str">
        <f t="shared" si="16"/>
        <v>C177.2</v>
      </c>
      <c r="I553" s="4" t="str">
        <f t="shared" si="17"/>
        <v>DGND</v>
      </c>
    </row>
    <row r="554" spans="1:9" x14ac:dyDescent="0.25">
      <c r="A554" t="s">
        <v>2698</v>
      </c>
      <c r="B554" t="s">
        <v>5772</v>
      </c>
      <c r="C554" t="s">
        <v>2762</v>
      </c>
      <c r="D554">
        <v>1</v>
      </c>
      <c r="E554">
        <v>1</v>
      </c>
      <c r="F554">
        <v>1</v>
      </c>
      <c r="G554" t="s">
        <v>961</v>
      </c>
      <c r="H554" s="4" t="str">
        <f t="shared" si="16"/>
        <v>C178.1</v>
      </c>
      <c r="I554" s="4" t="str">
        <f t="shared" si="17"/>
        <v>DGND</v>
      </c>
    </row>
    <row r="555" spans="1:9" x14ac:dyDescent="0.25">
      <c r="A555" t="s">
        <v>2698</v>
      </c>
      <c r="B555" t="s">
        <v>5772</v>
      </c>
      <c r="C555" t="s">
        <v>2762</v>
      </c>
      <c r="D555">
        <v>2</v>
      </c>
      <c r="E555">
        <v>2</v>
      </c>
      <c r="F555">
        <v>2</v>
      </c>
      <c r="G555" t="s">
        <v>961</v>
      </c>
      <c r="H555" s="4" t="str">
        <f t="shared" si="16"/>
        <v>C178.2</v>
      </c>
      <c r="I555" s="4" t="str">
        <f t="shared" si="17"/>
        <v>DGND</v>
      </c>
    </row>
    <row r="556" spans="1:9" x14ac:dyDescent="0.25">
      <c r="A556" t="s">
        <v>2698</v>
      </c>
      <c r="B556" t="s">
        <v>5772</v>
      </c>
      <c r="C556" t="s">
        <v>2763</v>
      </c>
      <c r="D556">
        <v>1</v>
      </c>
      <c r="E556">
        <v>1</v>
      </c>
      <c r="F556">
        <v>1</v>
      </c>
      <c r="G556" t="s">
        <v>961</v>
      </c>
      <c r="H556" s="4" t="str">
        <f t="shared" si="16"/>
        <v>C319.1</v>
      </c>
      <c r="I556" s="4" t="str">
        <f t="shared" si="17"/>
        <v>DGND</v>
      </c>
    </row>
    <row r="557" spans="1:9" x14ac:dyDescent="0.25">
      <c r="A557" t="s">
        <v>2698</v>
      </c>
      <c r="B557" t="s">
        <v>5772</v>
      </c>
      <c r="C557" t="s">
        <v>2763</v>
      </c>
      <c r="D557">
        <v>2</v>
      </c>
      <c r="E557">
        <v>2</v>
      </c>
      <c r="F557">
        <v>2</v>
      </c>
      <c r="G557" t="s">
        <v>961</v>
      </c>
      <c r="H557" s="4" t="str">
        <f t="shared" si="16"/>
        <v>C319.2</v>
      </c>
      <c r="I557" s="4" t="str">
        <f t="shared" si="17"/>
        <v>DGND</v>
      </c>
    </row>
    <row r="558" spans="1:9" x14ac:dyDescent="0.25">
      <c r="A558" t="s">
        <v>2698</v>
      </c>
      <c r="B558" t="s">
        <v>5772</v>
      </c>
      <c r="C558" t="s">
        <v>2764</v>
      </c>
      <c r="D558">
        <v>1</v>
      </c>
      <c r="E558">
        <v>1</v>
      </c>
      <c r="F558">
        <v>1</v>
      </c>
      <c r="G558" t="s">
        <v>961</v>
      </c>
      <c r="H558" s="4" t="str">
        <f t="shared" si="16"/>
        <v>C320.1</v>
      </c>
      <c r="I558" s="4" t="str">
        <f t="shared" si="17"/>
        <v>DGND</v>
      </c>
    </row>
    <row r="559" spans="1:9" x14ac:dyDescent="0.25">
      <c r="A559" t="s">
        <v>2698</v>
      </c>
      <c r="B559" t="s">
        <v>5772</v>
      </c>
      <c r="C559" t="s">
        <v>2764</v>
      </c>
      <c r="D559">
        <v>2</v>
      </c>
      <c r="E559">
        <v>2</v>
      </c>
      <c r="F559">
        <v>2</v>
      </c>
      <c r="G559" t="s">
        <v>961</v>
      </c>
      <c r="H559" s="4" t="str">
        <f t="shared" si="16"/>
        <v>C320.2</v>
      </c>
      <c r="I559" s="4" t="str">
        <f t="shared" si="17"/>
        <v>DGND</v>
      </c>
    </row>
    <row r="560" spans="1:9" x14ac:dyDescent="0.25">
      <c r="A560" t="s">
        <v>2698</v>
      </c>
      <c r="B560" t="s">
        <v>5772</v>
      </c>
      <c r="C560" t="s">
        <v>2765</v>
      </c>
      <c r="D560">
        <v>1</v>
      </c>
      <c r="E560">
        <v>1</v>
      </c>
      <c r="F560">
        <v>1</v>
      </c>
      <c r="G560" t="s">
        <v>961</v>
      </c>
      <c r="H560" s="4" t="str">
        <f t="shared" si="16"/>
        <v>C321.1</v>
      </c>
      <c r="I560" s="4" t="str">
        <f t="shared" si="17"/>
        <v>DGND</v>
      </c>
    </row>
    <row r="561" spans="1:9" x14ac:dyDescent="0.25">
      <c r="A561" t="s">
        <v>2698</v>
      </c>
      <c r="B561" t="s">
        <v>5772</v>
      </c>
      <c r="C561" t="s">
        <v>2765</v>
      </c>
      <c r="D561">
        <v>2</v>
      </c>
      <c r="E561">
        <v>2</v>
      </c>
      <c r="F561">
        <v>2</v>
      </c>
      <c r="G561" t="s">
        <v>961</v>
      </c>
      <c r="H561" s="4" t="str">
        <f t="shared" si="16"/>
        <v>C321.2</v>
      </c>
      <c r="I561" s="4" t="str">
        <f t="shared" si="17"/>
        <v>DGND</v>
      </c>
    </row>
    <row r="562" spans="1:9" x14ac:dyDescent="0.25">
      <c r="A562" t="s">
        <v>2698</v>
      </c>
      <c r="B562" t="s">
        <v>5772</v>
      </c>
      <c r="C562" t="s">
        <v>2766</v>
      </c>
      <c r="D562">
        <v>1</v>
      </c>
      <c r="E562">
        <v>1</v>
      </c>
      <c r="F562">
        <v>1</v>
      </c>
      <c r="G562" t="s">
        <v>961</v>
      </c>
      <c r="H562" s="4" t="str">
        <f t="shared" si="16"/>
        <v>C322.1</v>
      </c>
      <c r="I562" s="4" t="str">
        <f t="shared" si="17"/>
        <v>DGND</v>
      </c>
    </row>
    <row r="563" spans="1:9" x14ac:dyDescent="0.25">
      <c r="A563" t="s">
        <v>2698</v>
      </c>
      <c r="B563" t="s">
        <v>5772</v>
      </c>
      <c r="C563" t="s">
        <v>2766</v>
      </c>
      <c r="D563">
        <v>2</v>
      </c>
      <c r="E563">
        <v>2</v>
      </c>
      <c r="F563">
        <v>2</v>
      </c>
      <c r="G563" t="s">
        <v>961</v>
      </c>
      <c r="H563" s="4" t="str">
        <f t="shared" si="16"/>
        <v>C322.2</v>
      </c>
      <c r="I563" s="4" t="str">
        <f t="shared" si="17"/>
        <v>DGND</v>
      </c>
    </row>
    <row r="564" spans="1:9" x14ac:dyDescent="0.25">
      <c r="A564" t="s">
        <v>2698</v>
      </c>
      <c r="B564" t="s">
        <v>5772</v>
      </c>
      <c r="C564" t="s">
        <v>2767</v>
      </c>
      <c r="D564">
        <v>1</v>
      </c>
      <c r="E564">
        <v>1</v>
      </c>
      <c r="F564">
        <v>1</v>
      </c>
      <c r="G564" t="s">
        <v>961</v>
      </c>
      <c r="H564" s="4" t="str">
        <f t="shared" si="16"/>
        <v>C323.1</v>
      </c>
      <c r="I564" s="4" t="str">
        <f t="shared" si="17"/>
        <v>DGND</v>
      </c>
    </row>
    <row r="565" spans="1:9" x14ac:dyDescent="0.25">
      <c r="A565" t="s">
        <v>2698</v>
      </c>
      <c r="B565" t="s">
        <v>5772</v>
      </c>
      <c r="C565" t="s">
        <v>2767</v>
      </c>
      <c r="D565">
        <v>2</v>
      </c>
      <c r="E565">
        <v>2</v>
      </c>
      <c r="F565">
        <v>2</v>
      </c>
      <c r="G565" t="s">
        <v>961</v>
      </c>
      <c r="H565" s="4" t="str">
        <f t="shared" si="16"/>
        <v>C323.2</v>
      </c>
      <c r="I565" s="4" t="str">
        <f t="shared" si="17"/>
        <v>DGND</v>
      </c>
    </row>
    <row r="566" spans="1:9" x14ac:dyDescent="0.25">
      <c r="A566" t="s">
        <v>2698</v>
      </c>
      <c r="B566" t="s">
        <v>5772</v>
      </c>
      <c r="C566" t="s">
        <v>2768</v>
      </c>
      <c r="D566">
        <v>1</v>
      </c>
      <c r="E566">
        <v>1</v>
      </c>
      <c r="F566">
        <v>1</v>
      </c>
      <c r="G566" t="s">
        <v>131</v>
      </c>
      <c r="H566" s="4" t="str">
        <f t="shared" si="16"/>
        <v>C324.1</v>
      </c>
      <c r="I566" s="4" t="str">
        <f t="shared" si="17"/>
        <v>SG0_TCT</v>
      </c>
    </row>
    <row r="567" spans="1:9" x14ac:dyDescent="0.25">
      <c r="A567" t="s">
        <v>2698</v>
      </c>
      <c r="B567" t="s">
        <v>5772</v>
      </c>
      <c r="C567" t="s">
        <v>2768</v>
      </c>
      <c r="D567">
        <v>2</v>
      </c>
      <c r="E567">
        <v>2</v>
      </c>
      <c r="F567">
        <v>2</v>
      </c>
      <c r="G567" t="s">
        <v>961</v>
      </c>
      <c r="H567" s="4" t="str">
        <f t="shared" si="16"/>
        <v>C324.2</v>
      </c>
      <c r="I567" s="4" t="str">
        <f t="shared" si="17"/>
        <v>DGND</v>
      </c>
    </row>
    <row r="568" spans="1:9" x14ac:dyDescent="0.25">
      <c r="A568" t="s">
        <v>2698</v>
      </c>
      <c r="B568" t="s">
        <v>5772</v>
      </c>
      <c r="C568" t="s">
        <v>2769</v>
      </c>
      <c r="D568" t="s">
        <v>1098</v>
      </c>
      <c r="E568" t="s">
        <v>1098</v>
      </c>
      <c r="F568">
        <v>1</v>
      </c>
      <c r="G568" t="s">
        <v>321</v>
      </c>
      <c r="H568" s="4" t="str">
        <f t="shared" si="16"/>
        <v>CON1.1</v>
      </c>
      <c r="I568" s="4" t="str">
        <f t="shared" si="17"/>
        <v>S0_U3_FE_MDIX+</v>
      </c>
    </row>
    <row r="569" spans="1:9" x14ac:dyDescent="0.25">
      <c r="A569" t="s">
        <v>2698</v>
      </c>
      <c r="B569" t="s">
        <v>5772</v>
      </c>
      <c r="C569" t="s">
        <v>2769</v>
      </c>
      <c r="D569" t="s">
        <v>1099</v>
      </c>
      <c r="E569" t="s">
        <v>1099</v>
      </c>
      <c r="F569">
        <v>2</v>
      </c>
      <c r="G569" t="s">
        <v>324</v>
      </c>
      <c r="H569" s="4" t="str">
        <f t="shared" si="16"/>
        <v>CON1.2</v>
      </c>
      <c r="I569" s="4" t="str">
        <f t="shared" si="17"/>
        <v>S0_U3_FE_MDIX-</v>
      </c>
    </row>
    <row r="570" spans="1:9" x14ac:dyDescent="0.25">
      <c r="A570" t="s">
        <v>2698</v>
      </c>
      <c r="B570" t="s">
        <v>5772</v>
      </c>
      <c r="C570" t="s">
        <v>2769</v>
      </c>
      <c r="D570" t="s">
        <v>1100</v>
      </c>
      <c r="E570" t="s">
        <v>1100</v>
      </c>
      <c r="F570">
        <v>3</v>
      </c>
      <c r="G570" t="s">
        <v>329</v>
      </c>
      <c r="H570" s="4" t="str">
        <f t="shared" si="16"/>
        <v>CON1.3</v>
      </c>
      <c r="I570" s="4" t="str">
        <f t="shared" si="17"/>
        <v>S0_U3_FE_MDI+</v>
      </c>
    </row>
    <row r="571" spans="1:9" x14ac:dyDescent="0.25">
      <c r="A571" t="s">
        <v>2698</v>
      </c>
      <c r="B571" t="s">
        <v>5772</v>
      </c>
      <c r="C571" t="s">
        <v>2769</v>
      </c>
      <c r="D571" t="s">
        <v>1101</v>
      </c>
      <c r="E571" t="s">
        <v>1101</v>
      </c>
      <c r="F571">
        <v>6</v>
      </c>
      <c r="G571" t="s">
        <v>332</v>
      </c>
      <c r="H571" s="4" t="str">
        <f t="shared" si="16"/>
        <v>CON1.6</v>
      </c>
      <c r="I571" s="4" t="str">
        <f t="shared" si="17"/>
        <v>S0_U3_FE_MDI-</v>
      </c>
    </row>
    <row r="572" spans="1:9" x14ac:dyDescent="0.25">
      <c r="A572" t="s">
        <v>2698</v>
      </c>
      <c r="B572" t="s">
        <v>5772</v>
      </c>
      <c r="C572" t="s">
        <v>2769</v>
      </c>
      <c r="D572" t="s">
        <v>1102</v>
      </c>
      <c r="E572" t="s">
        <v>1102</v>
      </c>
      <c r="F572">
        <v>4</v>
      </c>
      <c r="H572" s="4" t="str">
        <f t="shared" si="16"/>
        <v>CON1.4</v>
      </c>
      <c r="I572" s="4">
        <f t="shared" si="17"/>
        <v>0</v>
      </c>
    </row>
    <row r="573" spans="1:9" x14ac:dyDescent="0.25">
      <c r="A573" t="s">
        <v>2698</v>
      </c>
      <c r="B573" t="s">
        <v>5772</v>
      </c>
      <c r="C573" t="s">
        <v>2769</v>
      </c>
      <c r="D573" t="s">
        <v>1103</v>
      </c>
      <c r="E573" t="s">
        <v>1103</v>
      </c>
      <c r="F573">
        <v>5</v>
      </c>
      <c r="H573" s="4" t="str">
        <f t="shared" si="16"/>
        <v>CON1.5</v>
      </c>
      <c r="I573" s="4">
        <f t="shared" si="17"/>
        <v>0</v>
      </c>
    </row>
    <row r="574" spans="1:9" x14ac:dyDescent="0.25">
      <c r="A574" t="s">
        <v>2698</v>
      </c>
      <c r="B574" t="s">
        <v>5772</v>
      </c>
      <c r="C574" t="s">
        <v>2769</v>
      </c>
      <c r="D574" t="s">
        <v>1104</v>
      </c>
      <c r="E574" t="s">
        <v>1104</v>
      </c>
      <c r="F574">
        <v>7</v>
      </c>
      <c r="H574" s="4" t="str">
        <f t="shared" si="16"/>
        <v>CON1.7</v>
      </c>
      <c r="I574" s="4">
        <f t="shared" si="17"/>
        <v>0</v>
      </c>
    </row>
    <row r="575" spans="1:9" x14ac:dyDescent="0.25">
      <c r="A575" t="s">
        <v>2698</v>
      </c>
      <c r="B575" t="s">
        <v>5772</v>
      </c>
      <c r="C575" t="s">
        <v>2769</v>
      </c>
      <c r="D575" t="s">
        <v>1105</v>
      </c>
      <c r="E575" t="s">
        <v>1105</v>
      </c>
      <c r="F575">
        <v>8</v>
      </c>
      <c r="H575" s="4" t="str">
        <f t="shared" si="16"/>
        <v>CON1.8</v>
      </c>
      <c r="I575" s="4">
        <f t="shared" si="17"/>
        <v>0</v>
      </c>
    </row>
    <row r="576" spans="1:9" x14ac:dyDescent="0.25">
      <c r="A576" t="s">
        <v>2698</v>
      </c>
      <c r="B576" t="s">
        <v>5772</v>
      </c>
      <c r="C576" t="s">
        <v>2769</v>
      </c>
      <c r="D576" t="s">
        <v>1106</v>
      </c>
      <c r="E576" t="s">
        <v>1106</v>
      </c>
      <c r="F576" t="s">
        <v>1106</v>
      </c>
      <c r="G576" t="s">
        <v>961</v>
      </c>
      <c r="H576" s="4" t="str">
        <f t="shared" si="16"/>
        <v>CON1.FG1</v>
      </c>
      <c r="I576" s="4" t="str">
        <f t="shared" si="17"/>
        <v>DGND</v>
      </c>
    </row>
    <row r="577" spans="1:9" x14ac:dyDescent="0.25">
      <c r="A577" t="s">
        <v>2698</v>
      </c>
      <c r="B577" t="s">
        <v>5772</v>
      </c>
      <c r="C577" t="s">
        <v>2769</v>
      </c>
      <c r="D577" t="s">
        <v>1107</v>
      </c>
      <c r="E577" t="s">
        <v>1107</v>
      </c>
      <c r="F577" t="s">
        <v>1107</v>
      </c>
      <c r="G577" t="s">
        <v>961</v>
      </c>
      <c r="H577" s="4" t="str">
        <f t="shared" si="16"/>
        <v>CON1.FG2</v>
      </c>
      <c r="I577" s="4" t="str">
        <f t="shared" si="17"/>
        <v>DGND</v>
      </c>
    </row>
    <row r="578" spans="1:9" x14ac:dyDescent="0.25">
      <c r="A578" t="s">
        <v>2698</v>
      </c>
      <c r="B578" t="s">
        <v>5772</v>
      </c>
      <c r="C578" t="s">
        <v>2769</v>
      </c>
      <c r="D578" t="s">
        <v>19</v>
      </c>
      <c r="E578" t="s">
        <v>19</v>
      </c>
      <c r="F578" t="s">
        <v>19</v>
      </c>
      <c r="H578" s="4" t="str">
        <f t="shared" ref="H578:H641" si="18">CONCATENATE(C578,".",F578)</f>
        <v>CON1.GH1</v>
      </c>
      <c r="I578" s="4">
        <f t="shared" ref="I578:I641" si="19">G578</f>
        <v>0</v>
      </c>
    </row>
    <row r="579" spans="1:9" x14ac:dyDescent="0.25">
      <c r="A579" t="s">
        <v>2698</v>
      </c>
      <c r="B579" t="s">
        <v>5772</v>
      </c>
      <c r="C579" t="s">
        <v>2769</v>
      </c>
      <c r="D579" t="s">
        <v>20</v>
      </c>
      <c r="E579" t="s">
        <v>20</v>
      </c>
      <c r="F579" t="s">
        <v>20</v>
      </c>
      <c r="H579" s="4" t="str">
        <f t="shared" si="18"/>
        <v>CON1.GH2</v>
      </c>
      <c r="I579" s="4">
        <f t="shared" si="19"/>
        <v>0</v>
      </c>
    </row>
    <row r="580" spans="1:9" x14ac:dyDescent="0.25">
      <c r="A580" t="s">
        <v>2698</v>
      </c>
      <c r="B580" t="s">
        <v>5772</v>
      </c>
      <c r="C580" t="s">
        <v>2770</v>
      </c>
      <c r="D580" t="s">
        <v>1098</v>
      </c>
      <c r="E580" t="s">
        <v>1098</v>
      </c>
      <c r="F580">
        <v>1</v>
      </c>
      <c r="G580" t="s">
        <v>309</v>
      </c>
      <c r="H580" s="4" t="str">
        <f t="shared" si="18"/>
        <v>CON3.1</v>
      </c>
      <c r="I580" s="4" t="str">
        <f t="shared" si="19"/>
        <v>SG0_U3_FE_MDI+</v>
      </c>
    </row>
    <row r="581" spans="1:9" x14ac:dyDescent="0.25">
      <c r="A581" t="s">
        <v>2698</v>
      </c>
      <c r="B581" t="s">
        <v>5772</v>
      </c>
      <c r="C581" t="s">
        <v>2770</v>
      </c>
      <c r="D581" t="s">
        <v>1099</v>
      </c>
      <c r="E581" t="s">
        <v>1099</v>
      </c>
      <c r="F581">
        <v>2</v>
      </c>
      <c r="G581" t="s">
        <v>310</v>
      </c>
      <c r="H581" s="4" t="str">
        <f t="shared" si="18"/>
        <v>CON3.2</v>
      </c>
      <c r="I581" s="4" t="str">
        <f t="shared" si="19"/>
        <v>SG0_U3_FE_MDI-</v>
      </c>
    </row>
    <row r="582" spans="1:9" x14ac:dyDescent="0.25">
      <c r="A582" t="s">
        <v>2698</v>
      </c>
      <c r="B582" t="s">
        <v>5772</v>
      </c>
      <c r="C582" t="s">
        <v>2770</v>
      </c>
      <c r="D582" t="s">
        <v>1100</v>
      </c>
      <c r="E582" t="s">
        <v>1100</v>
      </c>
      <c r="F582">
        <v>3</v>
      </c>
      <c r="G582" t="s">
        <v>311</v>
      </c>
      <c r="H582" s="4" t="str">
        <f t="shared" si="18"/>
        <v>CON3.3</v>
      </c>
      <c r="I582" s="4" t="str">
        <f t="shared" si="19"/>
        <v>SG0_U3_FE_MDIX+</v>
      </c>
    </row>
    <row r="583" spans="1:9" x14ac:dyDescent="0.25">
      <c r="A583" t="s">
        <v>2698</v>
      </c>
      <c r="B583" t="s">
        <v>5772</v>
      </c>
      <c r="C583" t="s">
        <v>2770</v>
      </c>
      <c r="D583" t="s">
        <v>1101</v>
      </c>
      <c r="E583" t="s">
        <v>1101</v>
      </c>
      <c r="F583">
        <v>6</v>
      </c>
      <c r="G583" t="s">
        <v>312</v>
      </c>
      <c r="H583" s="4" t="str">
        <f t="shared" si="18"/>
        <v>CON3.6</v>
      </c>
      <c r="I583" s="4" t="str">
        <f t="shared" si="19"/>
        <v>SG0_U3_FE_MDIX-</v>
      </c>
    </row>
    <row r="584" spans="1:9" x14ac:dyDescent="0.25">
      <c r="A584" t="s">
        <v>2698</v>
      </c>
      <c r="B584" t="s">
        <v>5772</v>
      </c>
      <c r="C584" t="s">
        <v>2770</v>
      </c>
      <c r="D584" t="s">
        <v>1102</v>
      </c>
      <c r="E584" t="s">
        <v>1102</v>
      </c>
      <c r="F584">
        <v>4</v>
      </c>
      <c r="H584" s="4" t="str">
        <f t="shared" si="18"/>
        <v>CON3.4</v>
      </c>
      <c r="I584" s="4">
        <f t="shared" si="19"/>
        <v>0</v>
      </c>
    </row>
    <row r="585" spans="1:9" x14ac:dyDescent="0.25">
      <c r="A585" t="s">
        <v>2698</v>
      </c>
      <c r="B585" t="s">
        <v>5772</v>
      </c>
      <c r="C585" t="s">
        <v>2770</v>
      </c>
      <c r="D585" t="s">
        <v>1103</v>
      </c>
      <c r="E585" t="s">
        <v>1103</v>
      </c>
      <c r="F585">
        <v>5</v>
      </c>
      <c r="H585" s="4" t="str">
        <f t="shared" si="18"/>
        <v>CON3.5</v>
      </c>
      <c r="I585" s="4">
        <f t="shared" si="19"/>
        <v>0</v>
      </c>
    </row>
    <row r="586" spans="1:9" x14ac:dyDescent="0.25">
      <c r="A586" t="s">
        <v>2698</v>
      </c>
      <c r="B586" t="s">
        <v>5772</v>
      </c>
      <c r="C586" t="s">
        <v>2770</v>
      </c>
      <c r="D586" t="s">
        <v>1104</v>
      </c>
      <c r="E586" t="s">
        <v>1104</v>
      </c>
      <c r="F586">
        <v>7</v>
      </c>
      <c r="H586" s="4" t="str">
        <f t="shared" si="18"/>
        <v>CON3.7</v>
      </c>
      <c r="I586" s="4">
        <f t="shared" si="19"/>
        <v>0</v>
      </c>
    </row>
    <row r="587" spans="1:9" x14ac:dyDescent="0.25">
      <c r="A587" t="s">
        <v>2698</v>
      </c>
      <c r="B587" t="s">
        <v>5772</v>
      </c>
      <c r="C587" t="s">
        <v>2770</v>
      </c>
      <c r="D587" t="s">
        <v>1105</v>
      </c>
      <c r="E587" t="s">
        <v>1105</v>
      </c>
      <c r="F587">
        <v>8</v>
      </c>
      <c r="H587" s="4" t="str">
        <f t="shared" si="18"/>
        <v>CON3.8</v>
      </c>
      <c r="I587" s="4">
        <f t="shared" si="19"/>
        <v>0</v>
      </c>
    </row>
    <row r="588" spans="1:9" x14ac:dyDescent="0.25">
      <c r="A588" t="s">
        <v>2698</v>
      </c>
      <c r="B588" t="s">
        <v>5772</v>
      </c>
      <c r="C588" t="s">
        <v>2770</v>
      </c>
      <c r="D588" t="s">
        <v>1106</v>
      </c>
      <c r="E588" t="s">
        <v>1106</v>
      </c>
      <c r="F588" t="s">
        <v>1106</v>
      </c>
      <c r="G588" t="s">
        <v>961</v>
      </c>
      <c r="H588" s="4" t="str">
        <f t="shared" si="18"/>
        <v>CON3.FG1</v>
      </c>
      <c r="I588" s="4" t="str">
        <f t="shared" si="19"/>
        <v>DGND</v>
      </c>
    </row>
    <row r="589" spans="1:9" x14ac:dyDescent="0.25">
      <c r="A589" t="s">
        <v>2698</v>
      </c>
      <c r="B589" t="s">
        <v>5772</v>
      </c>
      <c r="C589" t="s">
        <v>2770</v>
      </c>
      <c r="D589" t="s">
        <v>1107</v>
      </c>
      <c r="E589" t="s">
        <v>1107</v>
      </c>
      <c r="F589" t="s">
        <v>1107</v>
      </c>
      <c r="G589" t="s">
        <v>961</v>
      </c>
      <c r="H589" s="4" t="str">
        <f t="shared" si="18"/>
        <v>CON3.FG2</v>
      </c>
      <c r="I589" s="4" t="str">
        <f t="shared" si="19"/>
        <v>DGND</v>
      </c>
    </row>
    <row r="590" spans="1:9" x14ac:dyDescent="0.25">
      <c r="A590" t="s">
        <v>2698</v>
      </c>
      <c r="B590" t="s">
        <v>5772</v>
      </c>
      <c r="C590" t="s">
        <v>2770</v>
      </c>
      <c r="D590" t="s">
        <v>19</v>
      </c>
      <c r="E590" t="s">
        <v>19</v>
      </c>
      <c r="F590" t="s">
        <v>19</v>
      </c>
      <c r="H590" s="4" t="str">
        <f t="shared" si="18"/>
        <v>CON3.GH1</v>
      </c>
      <c r="I590" s="4">
        <f t="shared" si="19"/>
        <v>0</v>
      </c>
    </row>
    <row r="591" spans="1:9" x14ac:dyDescent="0.25">
      <c r="A591" t="s">
        <v>2698</v>
      </c>
      <c r="B591" t="s">
        <v>5772</v>
      </c>
      <c r="C591" t="s">
        <v>2770</v>
      </c>
      <c r="D591" t="s">
        <v>20</v>
      </c>
      <c r="E591" t="s">
        <v>20</v>
      </c>
      <c r="F591" t="s">
        <v>20</v>
      </c>
      <c r="H591" s="4" t="str">
        <f t="shared" si="18"/>
        <v>CON3.GH2</v>
      </c>
      <c r="I591" s="4">
        <f t="shared" si="19"/>
        <v>0</v>
      </c>
    </row>
    <row r="592" spans="1:9" x14ac:dyDescent="0.25">
      <c r="A592" t="s">
        <v>2698</v>
      </c>
      <c r="B592" t="s">
        <v>5772</v>
      </c>
      <c r="C592" t="s">
        <v>6380</v>
      </c>
      <c r="D592">
        <v>1</v>
      </c>
      <c r="E592">
        <v>1</v>
      </c>
      <c r="F592">
        <v>1</v>
      </c>
      <c r="G592" t="s">
        <v>6302</v>
      </c>
      <c r="H592" s="4" t="str">
        <f t="shared" si="18"/>
        <v>CU6.1</v>
      </c>
      <c r="I592" s="4" t="str">
        <f t="shared" si="19"/>
        <v>S0_U6_GPU_SEL</v>
      </c>
    </row>
    <row r="593" spans="1:9" x14ac:dyDescent="0.25">
      <c r="A593" t="s">
        <v>2698</v>
      </c>
      <c r="B593" t="s">
        <v>5772</v>
      </c>
      <c r="C593" t="s">
        <v>6380</v>
      </c>
      <c r="D593">
        <v>2</v>
      </c>
      <c r="E593">
        <v>2</v>
      </c>
      <c r="F593">
        <v>2</v>
      </c>
      <c r="G593" t="s">
        <v>961</v>
      </c>
      <c r="H593" s="4" t="str">
        <f t="shared" si="18"/>
        <v>CU6.2</v>
      </c>
      <c r="I593" s="4" t="str">
        <f t="shared" si="19"/>
        <v>DGND</v>
      </c>
    </row>
    <row r="594" spans="1:9" x14ac:dyDescent="0.25">
      <c r="A594" t="s">
        <v>2698</v>
      </c>
      <c r="B594" t="s">
        <v>5772</v>
      </c>
      <c r="C594" t="s">
        <v>6381</v>
      </c>
      <c r="D594">
        <v>1</v>
      </c>
      <c r="E594">
        <v>1</v>
      </c>
      <c r="F594">
        <v>1</v>
      </c>
      <c r="G594" t="s">
        <v>6303</v>
      </c>
      <c r="H594" s="4" t="str">
        <f t="shared" si="18"/>
        <v>CU61.1</v>
      </c>
      <c r="I594" s="4" t="str">
        <f t="shared" si="19"/>
        <v>S0_U6_OE</v>
      </c>
    </row>
    <row r="595" spans="1:9" x14ac:dyDescent="0.25">
      <c r="A595" t="s">
        <v>2698</v>
      </c>
      <c r="B595" t="s">
        <v>5772</v>
      </c>
      <c r="C595" t="s">
        <v>6381</v>
      </c>
      <c r="D595">
        <v>2</v>
      </c>
      <c r="E595">
        <v>2</v>
      </c>
      <c r="F595">
        <v>2</v>
      </c>
      <c r="G595" t="s">
        <v>961</v>
      </c>
      <c r="H595" s="4" t="str">
        <f t="shared" si="18"/>
        <v>CU61.2</v>
      </c>
      <c r="I595" s="4" t="str">
        <f t="shared" si="19"/>
        <v>DGND</v>
      </c>
    </row>
    <row r="596" spans="1:9" x14ac:dyDescent="0.25">
      <c r="A596" t="s">
        <v>2698</v>
      </c>
      <c r="B596" t="s">
        <v>5772</v>
      </c>
      <c r="C596" t="s">
        <v>6382</v>
      </c>
      <c r="D596">
        <v>1</v>
      </c>
      <c r="E596">
        <v>1</v>
      </c>
      <c r="F596">
        <v>1</v>
      </c>
      <c r="G596" t="s">
        <v>962</v>
      </c>
      <c r="H596" s="4" t="str">
        <f t="shared" si="18"/>
        <v>CU62.1</v>
      </c>
      <c r="I596" s="4" t="str">
        <f t="shared" si="19"/>
        <v>VDD33_ATX</v>
      </c>
    </row>
    <row r="597" spans="1:9" x14ac:dyDescent="0.25">
      <c r="A597" t="s">
        <v>2698</v>
      </c>
      <c r="B597" t="s">
        <v>5772</v>
      </c>
      <c r="C597" t="s">
        <v>6382</v>
      </c>
      <c r="D597">
        <v>2</v>
      </c>
      <c r="E597">
        <v>2</v>
      </c>
      <c r="F597">
        <v>2</v>
      </c>
      <c r="G597" t="s">
        <v>961</v>
      </c>
      <c r="H597" s="4" t="str">
        <f t="shared" si="18"/>
        <v>CU62.2</v>
      </c>
      <c r="I597" s="4" t="str">
        <f t="shared" si="19"/>
        <v>DGND</v>
      </c>
    </row>
    <row r="598" spans="1:9" x14ac:dyDescent="0.25">
      <c r="A598" t="s">
        <v>2698</v>
      </c>
      <c r="B598" t="s">
        <v>5772</v>
      </c>
      <c r="C598" t="s">
        <v>2771</v>
      </c>
      <c r="D598">
        <v>2</v>
      </c>
      <c r="E598">
        <v>2</v>
      </c>
      <c r="F598">
        <v>2</v>
      </c>
      <c r="G598" t="s">
        <v>801</v>
      </c>
      <c r="H598" s="4" t="str">
        <f t="shared" si="18"/>
        <v>K52.2</v>
      </c>
      <c r="I598" s="4" t="str">
        <f t="shared" si="19"/>
        <v>S0_HSD126+</v>
      </c>
    </row>
    <row r="599" spans="1:9" x14ac:dyDescent="0.25">
      <c r="A599" t="s">
        <v>2698</v>
      </c>
      <c r="B599" t="s">
        <v>5772</v>
      </c>
      <c r="C599" t="s">
        <v>2771</v>
      </c>
      <c r="D599">
        <v>3</v>
      </c>
      <c r="E599">
        <v>3</v>
      </c>
      <c r="F599">
        <v>3</v>
      </c>
      <c r="G599" t="s">
        <v>318</v>
      </c>
      <c r="H599" s="4" t="str">
        <f t="shared" si="18"/>
        <v>K52.3</v>
      </c>
      <c r="I599" s="4" t="str">
        <f t="shared" si="19"/>
        <v>S0_FE_MDIX+</v>
      </c>
    </row>
    <row r="600" spans="1:9" x14ac:dyDescent="0.25">
      <c r="A600" t="s">
        <v>2698</v>
      </c>
      <c r="B600" t="s">
        <v>5772</v>
      </c>
      <c r="C600" t="s">
        <v>2771</v>
      </c>
      <c r="D600">
        <v>4</v>
      </c>
      <c r="E600">
        <v>4</v>
      </c>
      <c r="F600">
        <v>4</v>
      </c>
      <c r="G600" t="s">
        <v>317</v>
      </c>
      <c r="H600" s="4" t="str">
        <f t="shared" si="18"/>
        <v>K52.4</v>
      </c>
      <c r="I600" s="4" t="str">
        <f t="shared" si="19"/>
        <v>S0_U1_FE_MDIX+</v>
      </c>
    </row>
    <row r="601" spans="1:9" x14ac:dyDescent="0.25">
      <c r="A601" t="s">
        <v>2698</v>
      </c>
      <c r="B601" t="s">
        <v>5772</v>
      </c>
      <c r="C601" t="s">
        <v>2771</v>
      </c>
      <c r="D601">
        <v>5</v>
      </c>
      <c r="E601">
        <v>5</v>
      </c>
      <c r="F601">
        <v>5</v>
      </c>
      <c r="G601" t="s">
        <v>320</v>
      </c>
      <c r="H601" s="4" t="str">
        <f t="shared" si="18"/>
        <v>K52.5</v>
      </c>
      <c r="I601" s="4" t="str">
        <f t="shared" si="19"/>
        <v>S0_U1_FE_MDIX-</v>
      </c>
    </row>
    <row r="602" spans="1:9" x14ac:dyDescent="0.25">
      <c r="A602" t="s">
        <v>2698</v>
      </c>
      <c r="B602" t="s">
        <v>5772</v>
      </c>
      <c r="C602" t="s">
        <v>2771</v>
      </c>
      <c r="D602">
        <v>6</v>
      </c>
      <c r="E602">
        <v>6</v>
      </c>
      <c r="F602">
        <v>6</v>
      </c>
      <c r="G602" t="s">
        <v>319</v>
      </c>
      <c r="H602" s="4" t="str">
        <f t="shared" si="18"/>
        <v>K52.6</v>
      </c>
      <c r="I602" s="4" t="str">
        <f t="shared" si="19"/>
        <v>S0_FE_MDIX-</v>
      </c>
    </row>
    <row r="603" spans="1:9" x14ac:dyDescent="0.25">
      <c r="A603" t="s">
        <v>2698</v>
      </c>
      <c r="B603" t="s">
        <v>5772</v>
      </c>
      <c r="C603" t="s">
        <v>2771</v>
      </c>
      <c r="D603">
        <v>7</v>
      </c>
      <c r="E603">
        <v>7</v>
      </c>
      <c r="F603">
        <v>7</v>
      </c>
      <c r="G603" t="s">
        <v>802</v>
      </c>
      <c r="H603" s="4" t="str">
        <f t="shared" si="18"/>
        <v>K52.7</v>
      </c>
      <c r="I603" s="4" t="str">
        <f t="shared" si="19"/>
        <v>S0_HSD126-</v>
      </c>
    </row>
    <row r="604" spans="1:9" x14ac:dyDescent="0.25">
      <c r="A604" t="s">
        <v>2698</v>
      </c>
      <c r="B604" t="s">
        <v>5772</v>
      </c>
      <c r="C604" t="s">
        <v>2771</v>
      </c>
      <c r="D604" t="s">
        <v>1041</v>
      </c>
      <c r="E604" t="s">
        <v>1041</v>
      </c>
      <c r="F604">
        <v>1</v>
      </c>
      <c r="G604" t="s">
        <v>1040</v>
      </c>
      <c r="H604" s="4" t="str">
        <f t="shared" si="18"/>
        <v>K52.1</v>
      </c>
      <c r="I604" s="4" t="str">
        <f t="shared" si="19"/>
        <v>VP12</v>
      </c>
    </row>
    <row r="605" spans="1:9" x14ac:dyDescent="0.25">
      <c r="A605" t="s">
        <v>2698</v>
      </c>
      <c r="B605" t="s">
        <v>5772</v>
      </c>
      <c r="C605" t="s">
        <v>2771</v>
      </c>
      <c r="D605" t="s">
        <v>1042</v>
      </c>
      <c r="E605" t="s">
        <v>1042</v>
      </c>
      <c r="F605">
        <v>8</v>
      </c>
      <c r="G605" t="s">
        <v>258</v>
      </c>
      <c r="H605" s="4" t="str">
        <f t="shared" si="18"/>
        <v>K52.8</v>
      </c>
      <c r="I605" s="4" t="str">
        <f t="shared" si="19"/>
        <v>SC_UDB052</v>
      </c>
    </row>
    <row r="606" spans="1:9" x14ac:dyDescent="0.25">
      <c r="A606" t="s">
        <v>2698</v>
      </c>
      <c r="B606" t="s">
        <v>5772</v>
      </c>
      <c r="C606" t="s">
        <v>2772</v>
      </c>
      <c r="D606">
        <v>2</v>
      </c>
      <c r="E606">
        <v>2</v>
      </c>
      <c r="F606">
        <v>2</v>
      </c>
      <c r="H606" s="4" t="str">
        <f t="shared" si="18"/>
        <v>K54.2</v>
      </c>
      <c r="I606" s="4">
        <f t="shared" si="19"/>
        <v>0</v>
      </c>
    </row>
    <row r="607" spans="1:9" x14ac:dyDescent="0.25">
      <c r="A607" t="s">
        <v>2698</v>
      </c>
      <c r="B607" t="s">
        <v>5772</v>
      </c>
      <c r="C607" t="s">
        <v>2772</v>
      </c>
      <c r="D607">
        <v>3</v>
      </c>
      <c r="E607">
        <v>3</v>
      </c>
      <c r="F607">
        <v>3</v>
      </c>
      <c r="G607" t="s">
        <v>801</v>
      </c>
      <c r="H607" s="4" t="str">
        <f t="shared" si="18"/>
        <v>K54.3</v>
      </c>
      <c r="I607" s="4" t="str">
        <f t="shared" si="19"/>
        <v>S0_HSD126+</v>
      </c>
    </row>
    <row r="608" spans="1:9" x14ac:dyDescent="0.25">
      <c r="A608" t="s">
        <v>2698</v>
      </c>
      <c r="B608" t="s">
        <v>5772</v>
      </c>
      <c r="C608" t="s">
        <v>2772</v>
      </c>
      <c r="D608">
        <v>4</v>
      </c>
      <c r="E608">
        <v>4</v>
      </c>
      <c r="F608">
        <v>4</v>
      </c>
      <c r="G608" t="s">
        <v>313</v>
      </c>
      <c r="H608" s="4" t="str">
        <f t="shared" si="18"/>
        <v>K54.4</v>
      </c>
      <c r="I608" s="4" t="str">
        <f t="shared" si="19"/>
        <v>S0_CHR_FE_MDIX+</v>
      </c>
    </row>
    <row r="609" spans="1:9" x14ac:dyDescent="0.25">
      <c r="A609" t="s">
        <v>2698</v>
      </c>
      <c r="B609" t="s">
        <v>5772</v>
      </c>
      <c r="C609" t="s">
        <v>2772</v>
      </c>
      <c r="D609">
        <v>5</v>
      </c>
      <c r="E609">
        <v>5</v>
      </c>
      <c r="F609">
        <v>5</v>
      </c>
      <c r="G609" t="s">
        <v>314</v>
      </c>
      <c r="H609" s="4" t="str">
        <f t="shared" si="18"/>
        <v>K54.5</v>
      </c>
      <c r="I609" s="4" t="str">
        <f t="shared" si="19"/>
        <v>S0_CHR_FE_MDIX-</v>
      </c>
    </row>
    <row r="610" spans="1:9" x14ac:dyDescent="0.25">
      <c r="A610" t="s">
        <v>2698</v>
      </c>
      <c r="B610" t="s">
        <v>5772</v>
      </c>
      <c r="C610" t="s">
        <v>2772</v>
      </c>
      <c r="D610">
        <v>6</v>
      </c>
      <c r="E610">
        <v>6</v>
      </c>
      <c r="F610">
        <v>6</v>
      </c>
      <c r="G610" t="s">
        <v>802</v>
      </c>
      <c r="H610" s="4" t="str">
        <f t="shared" si="18"/>
        <v>K54.6</v>
      </c>
      <c r="I610" s="4" t="str">
        <f t="shared" si="19"/>
        <v>S0_HSD126-</v>
      </c>
    </row>
    <row r="611" spans="1:9" x14ac:dyDescent="0.25">
      <c r="A611" t="s">
        <v>2698</v>
      </c>
      <c r="B611" t="s">
        <v>5772</v>
      </c>
      <c r="C611" t="s">
        <v>2772</v>
      </c>
      <c r="D611">
        <v>7</v>
      </c>
      <c r="E611">
        <v>7</v>
      </c>
      <c r="F611">
        <v>7</v>
      </c>
      <c r="H611" s="4" t="str">
        <f t="shared" si="18"/>
        <v>K54.7</v>
      </c>
      <c r="I611" s="4">
        <f t="shared" si="19"/>
        <v>0</v>
      </c>
    </row>
    <row r="612" spans="1:9" x14ac:dyDescent="0.25">
      <c r="A612" t="s">
        <v>2698</v>
      </c>
      <c r="B612" t="s">
        <v>5772</v>
      </c>
      <c r="C612" t="s">
        <v>2772</v>
      </c>
      <c r="D612" t="s">
        <v>1041</v>
      </c>
      <c r="E612" t="s">
        <v>1041</v>
      </c>
      <c r="F612">
        <v>1</v>
      </c>
      <c r="G612" t="s">
        <v>1040</v>
      </c>
      <c r="H612" s="4" t="str">
        <f t="shared" si="18"/>
        <v>K54.1</v>
      </c>
      <c r="I612" s="4" t="str">
        <f t="shared" si="19"/>
        <v>VP12</v>
      </c>
    </row>
    <row r="613" spans="1:9" x14ac:dyDescent="0.25">
      <c r="A613" t="s">
        <v>2698</v>
      </c>
      <c r="B613" t="s">
        <v>5772</v>
      </c>
      <c r="C613" t="s">
        <v>2772</v>
      </c>
      <c r="D613" t="s">
        <v>1042</v>
      </c>
      <c r="E613" t="s">
        <v>1042</v>
      </c>
      <c r="F613">
        <v>8</v>
      </c>
      <c r="G613" t="s">
        <v>259</v>
      </c>
      <c r="H613" s="4" t="str">
        <f t="shared" si="18"/>
        <v>K54.8</v>
      </c>
      <c r="I613" s="4" t="str">
        <f t="shared" si="19"/>
        <v>SC_UDB054</v>
      </c>
    </row>
    <row r="614" spans="1:9" x14ac:dyDescent="0.25">
      <c r="A614" t="s">
        <v>2698</v>
      </c>
      <c r="B614" t="s">
        <v>5772</v>
      </c>
      <c r="C614" t="s">
        <v>2773</v>
      </c>
      <c r="D614">
        <v>2</v>
      </c>
      <c r="E614">
        <v>2</v>
      </c>
      <c r="F614">
        <v>2</v>
      </c>
      <c r="G614" t="s">
        <v>803</v>
      </c>
      <c r="H614" s="4" t="str">
        <f t="shared" si="18"/>
        <v>K56.2</v>
      </c>
      <c r="I614" s="4" t="str">
        <f t="shared" si="19"/>
        <v>S0_HSD122+</v>
      </c>
    </row>
    <row r="615" spans="1:9" x14ac:dyDescent="0.25">
      <c r="A615" t="s">
        <v>2698</v>
      </c>
      <c r="B615" t="s">
        <v>5772</v>
      </c>
      <c r="C615" t="s">
        <v>2773</v>
      </c>
      <c r="D615">
        <v>3</v>
      </c>
      <c r="E615">
        <v>3</v>
      </c>
      <c r="F615">
        <v>3</v>
      </c>
      <c r="G615" t="s">
        <v>326</v>
      </c>
      <c r="H615" s="4" t="str">
        <f t="shared" si="18"/>
        <v>K56.3</v>
      </c>
      <c r="I615" s="4" t="str">
        <f t="shared" si="19"/>
        <v>S0_FE_MDI+</v>
      </c>
    </row>
    <row r="616" spans="1:9" x14ac:dyDescent="0.25">
      <c r="A616" t="s">
        <v>2698</v>
      </c>
      <c r="B616" t="s">
        <v>5772</v>
      </c>
      <c r="C616" t="s">
        <v>2773</v>
      </c>
      <c r="D616">
        <v>4</v>
      </c>
      <c r="E616">
        <v>4</v>
      </c>
      <c r="F616">
        <v>4</v>
      </c>
      <c r="G616" t="s">
        <v>325</v>
      </c>
      <c r="H616" s="4" t="str">
        <f t="shared" si="18"/>
        <v>K56.4</v>
      </c>
      <c r="I616" s="4" t="str">
        <f t="shared" si="19"/>
        <v>S0_U1_FE_MDI+</v>
      </c>
    </row>
    <row r="617" spans="1:9" x14ac:dyDescent="0.25">
      <c r="A617" t="s">
        <v>2698</v>
      </c>
      <c r="B617" t="s">
        <v>5772</v>
      </c>
      <c r="C617" t="s">
        <v>2773</v>
      </c>
      <c r="D617">
        <v>5</v>
      </c>
      <c r="E617">
        <v>5</v>
      </c>
      <c r="F617">
        <v>5</v>
      </c>
      <c r="G617" t="s">
        <v>328</v>
      </c>
      <c r="H617" s="4" t="str">
        <f t="shared" si="18"/>
        <v>K56.5</v>
      </c>
      <c r="I617" s="4" t="str">
        <f t="shared" si="19"/>
        <v>S0_U1_FE_MDI-</v>
      </c>
    </row>
    <row r="618" spans="1:9" x14ac:dyDescent="0.25">
      <c r="A618" t="s">
        <v>2698</v>
      </c>
      <c r="B618" t="s">
        <v>5772</v>
      </c>
      <c r="C618" t="s">
        <v>2773</v>
      </c>
      <c r="D618">
        <v>6</v>
      </c>
      <c r="E618">
        <v>6</v>
      </c>
      <c r="F618">
        <v>6</v>
      </c>
      <c r="G618" t="s">
        <v>327</v>
      </c>
      <c r="H618" s="4" t="str">
        <f t="shared" si="18"/>
        <v>K56.6</v>
      </c>
      <c r="I618" s="4" t="str">
        <f t="shared" si="19"/>
        <v>S0_FE_MDI-</v>
      </c>
    </row>
    <row r="619" spans="1:9" x14ac:dyDescent="0.25">
      <c r="A619" t="s">
        <v>2698</v>
      </c>
      <c r="B619" t="s">
        <v>5772</v>
      </c>
      <c r="C619" t="s">
        <v>2773</v>
      </c>
      <c r="D619">
        <v>7</v>
      </c>
      <c r="E619">
        <v>7</v>
      </c>
      <c r="F619">
        <v>7</v>
      </c>
      <c r="G619" t="s">
        <v>804</v>
      </c>
      <c r="H619" s="4" t="str">
        <f t="shared" si="18"/>
        <v>K56.7</v>
      </c>
      <c r="I619" s="4" t="str">
        <f t="shared" si="19"/>
        <v>S0_HSD122-</v>
      </c>
    </row>
    <row r="620" spans="1:9" x14ac:dyDescent="0.25">
      <c r="A620" t="s">
        <v>2698</v>
      </c>
      <c r="B620" t="s">
        <v>5772</v>
      </c>
      <c r="C620" t="s">
        <v>2773</v>
      </c>
      <c r="D620" t="s">
        <v>1041</v>
      </c>
      <c r="E620" t="s">
        <v>1041</v>
      </c>
      <c r="F620">
        <v>1</v>
      </c>
      <c r="G620" t="s">
        <v>1040</v>
      </c>
      <c r="H620" s="4" t="str">
        <f t="shared" si="18"/>
        <v>K56.1</v>
      </c>
      <c r="I620" s="4" t="str">
        <f t="shared" si="19"/>
        <v>VP12</v>
      </c>
    </row>
    <row r="621" spans="1:9" x14ac:dyDescent="0.25">
      <c r="A621" t="s">
        <v>2698</v>
      </c>
      <c r="B621" t="s">
        <v>5772</v>
      </c>
      <c r="C621" t="s">
        <v>2773</v>
      </c>
      <c r="D621" t="s">
        <v>1042</v>
      </c>
      <c r="E621" t="s">
        <v>1042</v>
      </c>
      <c r="F621">
        <v>8</v>
      </c>
      <c r="G621" t="s">
        <v>260</v>
      </c>
      <c r="H621" s="4" t="str">
        <f t="shared" si="18"/>
        <v>K56.8</v>
      </c>
      <c r="I621" s="4" t="str">
        <f t="shared" si="19"/>
        <v>SC_UDB056</v>
      </c>
    </row>
    <row r="622" spans="1:9" x14ac:dyDescent="0.25">
      <c r="A622" t="s">
        <v>2698</v>
      </c>
      <c r="B622" t="s">
        <v>5772</v>
      </c>
      <c r="C622" t="s">
        <v>2774</v>
      </c>
      <c r="D622">
        <v>2</v>
      </c>
      <c r="E622">
        <v>2</v>
      </c>
      <c r="F622">
        <v>2</v>
      </c>
      <c r="H622" s="4" t="str">
        <f t="shared" si="18"/>
        <v>K58.2</v>
      </c>
      <c r="I622" s="4">
        <f t="shared" si="19"/>
        <v>0</v>
      </c>
    </row>
    <row r="623" spans="1:9" x14ac:dyDescent="0.25">
      <c r="A623" t="s">
        <v>2698</v>
      </c>
      <c r="B623" t="s">
        <v>5772</v>
      </c>
      <c r="C623" t="s">
        <v>2774</v>
      </c>
      <c r="D623">
        <v>3</v>
      </c>
      <c r="E623">
        <v>3</v>
      </c>
      <c r="F623">
        <v>3</v>
      </c>
      <c r="G623" t="s">
        <v>803</v>
      </c>
      <c r="H623" s="4" t="str">
        <f t="shared" si="18"/>
        <v>K58.3</v>
      </c>
      <c r="I623" s="4" t="str">
        <f t="shared" si="19"/>
        <v>S0_HSD122+</v>
      </c>
    </row>
    <row r="624" spans="1:9" x14ac:dyDescent="0.25">
      <c r="A624" t="s">
        <v>2698</v>
      </c>
      <c r="B624" t="s">
        <v>5772</v>
      </c>
      <c r="C624" t="s">
        <v>2774</v>
      </c>
      <c r="D624">
        <v>4</v>
      </c>
      <c r="E624">
        <v>4</v>
      </c>
      <c r="F624">
        <v>4</v>
      </c>
      <c r="G624" t="s">
        <v>315</v>
      </c>
      <c r="H624" s="4" t="str">
        <f t="shared" si="18"/>
        <v>K58.4</v>
      </c>
      <c r="I624" s="4" t="str">
        <f t="shared" si="19"/>
        <v>S0_CHR_FE_MDI+</v>
      </c>
    </row>
    <row r="625" spans="1:9" x14ac:dyDescent="0.25">
      <c r="A625" t="s">
        <v>2698</v>
      </c>
      <c r="B625" t="s">
        <v>5772</v>
      </c>
      <c r="C625" t="s">
        <v>2774</v>
      </c>
      <c r="D625">
        <v>5</v>
      </c>
      <c r="E625">
        <v>5</v>
      </c>
      <c r="F625">
        <v>5</v>
      </c>
      <c r="G625" t="s">
        <v>316</v>
      </c>
      <c r="H625" s="4" t="str">
        <f t="shared" si="18"/>
        <v>K58.5</v>
      </c>
      <c r="I625" s="4" t="str">
        <f t="shared" si="19"/>
        <v>S0_CHR_FE_MDI-</v>
      </c>
    </row>
    <row r="626" spans="1:9" x14ac:dyDescent="0.25">
      <c r="A626" t="s">
        <v>2698</v>
      </c>
      <c r="B626" t="s">
        <v>5772</v>
      </c>
      <c r="C626" t="s">
        <v>2774</v>
      </c>
      <c r="D626">
        <v>6</v>
      </c>
      <c r="E626">
        <v>6</v>
      </c>
      <c r="F626">
        <v>6</v>
      </c>
      <c r="G626" t="s">
        <v>804</v>
      </c>
      <c r="H626" s="4" t="str">
        <f t="shared" si="18"/>
        <v>K58.6</v>
      </c>
      <c r="I626" s="4" t="str">
        <f t="shared" si="19"/>
        <v>S0_HSD122-</v>
      </c>
    </row>
    <row r="627" spans="1:9" x14ac:dyDescent="0.25">
      <c r="A627" t="s">
        <v>2698</v>
      </c>
      <c r="B627" t="s">
        <v>5772</v>
      </c>
      <c r="C627" t="s">
        <v>2774</v>
      </c>
      <c r="D627">
        <v>7</v>
      </c>
      <c r="E627">
        <v>7</v>
      </c>
      <c r="F627">
        <v>7</v>
      </c>
      <c r="H627" s="4" t="str">
        <f t="shared" si="18"/>
        <v>K58.7</v>
      </c>
      <c r="I627" s="4">
        <f t="shared" si="19"/>
        <v>0</v>
      </c>
    </row>
    <row r="628" spans="1:9" x14ac:dyDescent="0.25">
      <c r="A628" t="s">
        <v>2698</v>
      </c>
      <c r="B628" t="s">
        <v>5772</v>
      </c>
      <c r="C628" t="s">
        <v>2774</v>
      </c>
      <c r="D628" t="s">
        <v>1041</v>
      </c>
      <c r="E628" t="s">
        <v>1041</v>
      </c>
      <c r="F628">
        <v>1</v>
      </c>
      <c r="G628" t="s">
        <v>1040</v>
      </c>
      <c r="H628" s="4" t="str">
        <f t="shared" si="18"/>
        <v>K58.1</v>
      </c>
      <c r="I628" s="4" t="str">
        <f t="shared" si="19"/>
        <v>VP12</v>
      </c>
    </row>
    <row r="629" spans="1:9" x14ac:dyDescent="0.25">
      <c r="A629" t="s">
        <v>2698</v>
      </c>
      <c r="B629" t="s">
        <v>5772</v>
      </c>
      <c r="C629" t="s">
        <v>2774</v>
      </c>
      <c r="D629" t="s">
        <v>1042</v>
      </c>
      <c r="E629" t="s">
        <v>1042</v>
      </c>
      <c r="F629">
        <v>8</v>
      </c>
      <c r="G629" t="s">
        <v>261</v>
      </c>
      <c r="H629" s="4" t="str">
        <f t="shared" si="18"/>
        <v>K58.8</v>
      </c>
      <c r="I629" s="4" t="str">
        <f t="shared" si="19"/>
        <v>SC_UDB058</v>
      </c>
    </row>
    <row r="630" spans="1:9" x14ac:dyDescent="0.25">
      <c r="A630" t="s">
        <v>2698</v>
      </c>
      <c r="B630" t="s">
        <v>5772</v>
      </c>
      <c r="C630" t="s">
        <v>2775</v>
      </c>
      <c r="D630" t="s">
        <v>19</v>
      </c>
      <c r="E630" t="s">
        <v>19</v>
      </c>
      <c r="F630" t="s">
        <v>19</v>
      </c>
      <c r="H630" s="4" t="str">
        <f t="shared" si="18"/>
        <v>PT1.GH1</v>
      </c>
      <c r="I630" s="4">
        <f t="shared" si="19"/>
        <v>0</v>
      </c>
    </row>
    <row r="631" spans="1:9" x14ac:dyDescent="0.25">
      <c r="A631" t="s">
        <v>2698</v>
      </c>
      <c r="B631" t="s">
        <v>5772</v>
      </c>
      <c r="C631" t="s">
        <v>2775</v>
      </c>
      <c r="D631" t="s">
        <v>20</v>
      </c>
      <c r="E631" t="s">
        <v>20</v>
      </c>
      <c r="F631" t="s">
        <v>20</v>
      </c>
      <c r="H631" s="4" t="str">
        <f t="shared" si="18"/>
        <v>PT1.GH2</v>
      </c>
      <c r="I631" s="4">
        <f t="shared" si="19"/>
        <v>0</v>
      </c>
    </row>
    <row r="632" spans="1:9" x14ac:dyDescent="0.25">
      <c r="A632" t="s">
        <v>2698</v>
      </c>
      <c r="B632" t="s">
        <v>5772</v>
      </c>
      <c r="C632" t="s">
        <v>2776</v>
      </c>
      <c r="D632" t="s">
        <v>19</v>
      </c>
      <c r="E632" t="s">
        <v>19</v>
      </c>
      <c r="F632" t="s">
        <v>19</v>
      </c>
      <c r="H632" s="4" t="str">
        <f t="shared" si="18"/>
        <v>PT3.GH1</v>
      </c>
      <c r="I632" s="4">
        <f t="shared" si="19"/>
        <v>0</v>
      </c>
    </row>
    <row r="633" spans="1:9" x14ac:dyDescent="0.25">
      <c r="A633" t="s">
        <v>2698</v>
      </c>
      <c r="B633" t="s">
        <v>5772</v>
      </c>
      <c r="C633" t="s">
        <v>2776</v>
      </c>
      <c r="D633" t="s">
        <v>20</v>
      </c>
      <c r="E633" t="s">
        <v>20</v>
      </c>
      <c r="F633" t="s">
        <v>20</v>
      </c>
      <c r="H633" s="4" t="str">
        <f t="shared" si="18"/>
        <v>PT3.GH2</v>
      </c>
      <c r="I633" s="4">
        <f t="shared" si="19"/>
        <v>0</v>
      </c>
    </row>
    <row r="634" spans="1:9" x14ac:dyDescent="0.25">
      <c r="A634" t="s">
        <v>2698</v>
      </c>
      <c r="B634" t="s">
        <v>5772</v>
      </c>
      <c r="C634" t="s">
        <v>2777</v>
      </c>
      <c r="D634">
        <v>1</v>
      </c>
      <c r="E634">
        <v>1</v>
      </c>
      <c r="F634">
        <v>1</v>
      </c>
      <c r="G634" t="s">
        <v>313</v>
      </c>
      <c r="H634" s="4" t="str">
        <f t="shared" si="18"/>
        <v>R126.1</v>
      </c>
      <c r="I634" s="4" t="str">
        <f t="shared" si="19"/>
        <v>S0_CHR_FE_MDIX+</v>
      </c>
    </row>
    <row r="635" spans="1:9" x14ac:dyDescent="0.25">
      <c r="A635" t="s">
        <v>2698</v>
      </c>
      <c r="B635" t="s">
        <v>5772</v>
      </c>
      <c r="C635" t="s">
        <v>2777</v>
      </c>
      <c r="D635">
        <v>2</v>
      </c>
      <c r="E635">
        <v>2</v>
      </c>
      <c r="F635">
        <v>2</v>
      </c>
      <c r="G635" t="s">
        <v>314</v>
      </c>
      <c r="H635" s="4" t="str">
        <f t="shared" si="18"/>
        <v>R126.2</v>
      </c>
      <c r="I635" s="4" t="str">
        <f t="shared" si="19"/>
        <v>S0_CHR_FE_MDIX-</v>
      </c>
    </row>
    <row r="636" spans="1:9" x14ac:dyDescent="0.25">
      <c r="A636" t="s">
        <v>2698</v>
      </c>
      <c r="B636" t="s">
        <v>5772</v>
      </c>
      <c r="C636" t="s">
        <v>2778</v>
      </c>
      <c r="D636">
        <v>1</v>
      </c>
      <c r="E636">
        <v>1</v>
      </c>
      <c r="F636">
        <v>1</v>
      </c>
      <c r="G636" t="s">
        <v>315</v>
      </c>
      <c r="H636" s="4" t="str">
        <f t="shared" si="18"/>
        <v>R130.1</v>
      </c>
      <c r="I636" s="4" t="str">
        <f t="shared" si="19"/>
        <v>S0_CHR_FE_MDI+</v>
      </c>
    </row>
    <row r="637" spans="1:9" x14ac:dyDescent="0.25">
      <c r="A637" t="s">
        <v>2698</v>
      </c>
      <c r="B637" t="s">
        <v>5772</v>
      </c>
      <c r="C637" t="s">
        <v>2778</v>
      </c>
      <c r="D637">
        <v>2</v>
      </c>
      <c r="E637">
        <v>2</v>
      </c>
      <c r="F637">
        <v>2</v>
      </c>
      <c r="G637" t="s">
        <v>316</v>
      </c>
      <c r="H637" s="4" t="str">
        <f t="shared" si="18"/>
        <v>R130.2</v>
      </c>
      <c r="I637" s="4" t="str">
        <f t="shared" si="19"/>
        <v>S0_CHR_FE_MDI-</v>
      </c>
    </row>
    <row r="638" spans="1:9" x14ac:dyDescent="0.25">
      <c r="A638" t="s">
        <v>2698</v>
      </c>
      <c r="B638" t="s">
        <v>5772</v>
      </c>
      <c r="C638" t="s">
        <v>2779</v>
      </c>
      <c r="D638">
        <v>1</v>
      </c>
      <c r="E638">
        <v>1</v>
      </c>
      <c r="F638">
        <v>1</v>
      </c>
      <c r="G638" t="s">
        <v>132</v>
      </c>
      <c r="H638" s="4" t="str">
        <f t="shared" si="18"/>
        <v>R133.1</v>
      </c>
      <c r="I638" s="4" t="str">
        <f t="shared" si="19"/>
        <v>S0_MCT2</v>
      </c>
    </row>
    <row r="639" spans="1:9" x14ac:dyDescent="0.25">
      <c r="A639" t="s">
        <v>2698</v>
      </c>
      <c r="B639" t="s">
        <v>5772</v>
      </c>
      <c r="C639" t="s">
        <v>2779</v>
      </c>
      <c r="D639">
        <v>2</v>
      </c>
      <c r="E639">
        <v>2</v>
      </c>
      <c r="F639">
        <v>2</v>
      </c>
      <c r="G639" t="s">
        <v>262</v>
      </c>
      <c r="H639" s="4" t="str">
        <f t="shared" si="18"/>
        <v>R133.2</v>
      </c>
      <c r="I639" s="4" t="str">
        <f t="shared" si="19"/>
        <v>S0_MCT_RC</v>
      </c>
    </row>
    <row r="640" spans="1:9" x14ac:dyDescent="0.25">
      <c r="A640" t="s">
        <v>2698</v>
      </c>
      <c r="B640" t="s">
        <v>5772</v>
      </c>
      <c r="C640" t="s">
        <v>2780</v>
      </c>
      <c r="D640">
        <v>1</v>
      </c>
      <c r="E640">
        <v>1</v>
      </c>
      <c r="F640">
        <v>1</v>
      </c>
      <c r="G640" t="s">
        <v>133</v>
      </c>
      <c r="H640" s="4" t="str">
        <f t="shared" si="18"/>
        <v>R134.1</v>
      </c>
      <c r="I640" s="4" t="str">
        <f t="shared" si="19"/>
        <v>S0_MCT1</v>
      </c>
    </row>
    <row r="641" spans="1:9" x14ac:dyDescent="0.25">
      <c r="A641" t="s">
        <v>2698</v>
      </c>
      <c r="B641" t="s">
        <v>5772</v>
      </c>
      <c r="C641" t="s">
        <v>2780</v>
      </c>
      <c r="D641">
        <v>2</v>
      </c>
      <c r="E641">
        <v>2</v>
      </c>
      <c r="F641">
        <v>2</v>
      </c>
      <c r="G641" t="s">
        <v>262</v>
      </c>
      <c r="H641" s="4" t="str">
        <f t="shared" si="18"/>
        <v>R134.2</v>
      </c>
      <c r="I641" s="4" t="str">
        <f t="shared" si="19"/>
        <v>S0_MCT_RC</v>
      </c>
    </row>
    <row r="642" spans="1:9" x14ac:dyDescent="0.25">
      <c r="A642" t="s">
        <v>2698</v>
      </c>
      <c r="B642" t="s">
        <v>5772</v>
      </c>
      <c r="C642" t="s">
        <v>2781</v>
      </c>
      <c r="D642">
        <v>1</v>
      </c>
      <c r="E642">
        <v>1</v>
      </c>
      <c r="F642">
        <v>1</v>
      </c>
      <c r="G642" t="s">
        <v>135</v>
      </c>
      <c r="H642" s="4" t="str">
        <f t="shared" ref="H642:H705" si="20">CONCATENATE(C642,".",F642)</f>
        <v>R135.1</v>
      </c>
      <c r="I642" s="4" t="str">
        <f t="shared" ref="I642:I705" si="21">G642</f>
        <v>SG0_MCT1</v>
      </c>
    </row>
    <row r="643" spans="1:9" x14ac:dyDescent="0.25">
      <c r="A643" t="s">
        <v>2698</v>
      </c>
      <c r="B643" t="s">
        <v>5772</v>
      </c>
      <c r="C643" t="s">
        <v>2781</v>
      </c>
      <c r="D643">
        <v>2</v>
      </c>
      <c r="E643">
        <v>2</v>
      </c>
      <c r="F643">
        <v>2</v>
      </c>
      <c r="G643" t="s">
        <v>264</v>
      </c>
      <c r="H643" s="4" t="str">
        <f t="shared" si="20"/>
        <v>R135.2</v>
      </c>
      <c r="I643" s="4" t="str">
        <f t="shared" si="21"/>
        <v>SG0_MCT_RC</v>
      </c>
    </row>
    <row r="644" spans="1:9" x14ac:dyDescent="0.25">
      <c r="A644" t="s">
        <v>2698</v>
      </c>
      <c r="B644" t="s">
        <v>5772</v>
      </c>
      <c r="C644" t="s">
        <v>2782</v>
      </c>
      <c r="D644">
        <v>1</v>
      </c>
      <c r="E644">
        <v>1</v>
      </c>
      <c r="F644">
        <v>1</v>
      </c>
      <c r="G644" t="s">
        <v>134</v>
      </c>
      <c r="H644" s="4" t="str">
        <f t="shared" si="20"/>
        <v>R136.1</v>
      </c>
      <c r="I644" s="4" t="str">
        <f t="shared" si="21"/>
        <v>SG0_MCT2</v>
      </c>
    </row>
    <row r="645" spans="1:9" x14ac:dyDescent="0.25">
      <c r="A645" t="s">
        <v>2698</v>
      </c>
      <c r="B645" t="s">
        <v>5772</v>
      </c>
      <c r="C645" t="s">
        <v>2782</v>
      </c>
      <c r="D645">
        <v>2</v>
      </c>
      <c r="E645">
        <v>2</v>
      </c>
      <c r="F645">
        <v>2</v>
      </c>
      <c r="G645" t="s">
        <v>264</v>
      </c>
      <c r="H645" s="4" t="str">
        <f t="shared" si="20"/>
        <v>R136.2</v>
      </c>
      <c r="I645" s="4" t="str">
        <f t="shared" si="21"/>
        <v>SG0_MCT_RC</v>
      </c>
    </row>
    <row r="646" spans="1:9" x14ac:dyDescent="0.25">
      <c r="A646" t="s">
        <v>2698</v>
      </c>
      <c r="B646" t="s">
        <v>5772</v>
      </c>
      <c r="C646" t="s">
        <v>6383</v>
      </c>
      <c r="D646">
        <v>1</v>
      </c>
      <c r="E646">
        <v>1</v>
      </c>
      <c r="F646">
        <v>1</v>
      </c>
      <c r="G646" t="s">
        <v>961</v>
      </c>
      <c r="H646" s="4" t="str">
        <f t="shared" si="20"/>
        <v>RLU6.1</v>
      </c>
      <c r="I646" s="4" t="str">
        <f t="shared" si="21"/>
        <v>DGND</v>
      </c>
    </row>
    <row r="647" spans="1:9" x14ac:dyDescent="0.25">
      <c r="A647" t="s">
        <v>2698</v>
      </c>
      <c r="B647" t="s">
        <v>5772</v>
      </c>
      <c r="C647" t="s">
        <v>6383</v>
      </c>
      <c r="D647">
        <v>2</v>
      </c>
      <c r="E647">
        <v>2</v>
      </c>
      <c r="F647">
        <v>2</v>
      </c>
      <c r="G647" t="s">
        <v>6304</v>
      </c>
      <c r="H647" s="4" t="str">
        <f t="shared" si="20"/>
        <v>RLU6.2</v>
      </c>
      <c r="I647" s="4" t="str">
        <f t="shared" si="21"/>
        <v>S0_U6_DDC_AUX_SEL</v>
      </c>
    </row>
    <row r="648" spans="1:9" x14ac:dyDescent="0.25">
      <c r="A648" t="s">
        <v>2698</v>
      </c>
      <c r="B648" t="s">
        <v>5772</v>
      </c>
      <c r="C648" t="s">
        <v>6384</v>
      </c>
      <c r="D648">
        <v>1</v>
      </c>
      <c r="E648">
        <v>1</v>
      </c>
      <c r="F648">
        <v>1</v>
      </c>
      <c r="G648" t="s">
        <v>6241</v>
      </c>
      <c r="H648" s="4" t="str">
        <f t="shared" si="20"/>
        <v>RU6.1</v>
      </c>
      <c r="I648" s="4" t="str">
        <f t="shared" si="21"/>
        <v>S0_HSD093</v>
      </c>
    </row>
    <row r="649" spans="1:9" x14ac:dyDescent="0.25">
      <c r="A649" t="s">
        <v>2698</v>
      </c>
      <c r="B649" t="s">
        <v>5772</v>
      </c>
      <c r="C649" t="s">
        <v>6384</v>
      </c>
      <c r="D649">
        <v>2</v>
      </c>
      <c r="E649">
        <v>2</v>
      </c>
      <c r="F649">
        <v>2</v>
      </c>
      <c r="G649" t="s">
        <v>6302</v>
      </c>
      <c r="H649" s="4" t="str">
        <f t="shared" si="20"/>
        <v>RU6.2</v>
      </c>
      <c r="I649" s="4" t="str">
        <f t="shared" si="21"/>
        <v>S0_U6_GPU_SEL</v>
      </c>
    </row>
    <row r="650" spans="1:9" x14ac:dyDescent="0.25">
      <c r="A650" t="s">
        <v>2698</v>
      </c>
      <c r="B650" t="s">
        <v>5772</v>
      </c>
      <c r="C650" t="s">
        <v>6385</v>
      </c>
      <c r="D650">
        <v>1</v>
      </c>
      <c r="E650">
        <v>1</v>
      </c>
      <c r="F650">
        <v>1</v>
      </c>
      <c r="G650" t="s">
        <v>962</v>
      </c>
      <c r="H650" s="4" t="str">
        <f t="shared" si="20"/>
        <v>RU61.1</v>
      </c>
      <c r="I650" s="4" t="str">
        <f t="shared" si="21"/>
        <v>VDD33_ATX</v>
      </c>
    </row>
    <row r="651" spans="1:9" x14ac:dyDescent="0.25">
      <c r="A651" t="s">
        <v>2698</v>
      </c>
      <c r="B651" t="s">
        <v>5772</v>
      </c>
      <c r="C651" t="s">
        <v>6385</v>
      </c>
      <c r="D651">
        <v>2</v>
      </c>
      <c r="E651">
        <v>2</v>
      </c>
      <c r="F651">
        <v>2</v>
      </c>
      <c r="G651" t="s">
        <v>6303</v>
      </c>
      <c r="H651" s="4" t="str">
        <f t="shared" si="20"/>
        <v>RU61.2</v>
      </c>
      <c r="I651" s="4" t="str">
        <f t="shared" si="21"/>
        <v>S0_U6_OE</v>
      </c>
    </row>
    <row r="652" spans="1:9" x14ac:dyDescent="0.25">
      <c r="A652" t="s">
        <v>2698</v>
      </c>
      <c r="B652" t="s">
        <v>5772</v>
      </c>
      <c r="C652" t="s">
        <v>51</v>
      </c>
      <c r="D652" t="s">
        <v>1108</v>
      </c>
      <c r="E652" t="s">
        <v>1108</v>
      </c>
      <c r="F652">
        <v>2</v>
      </c>
      <c r="G652" t="s">
        <v>133</v>
      </c>
      <c r="H652" s="4" t="str">
        <f t="shared" si="20"/>
        <v>T12.2</v>
      </c>
      <c r="I652" s="4" t="str">
        <f t="shared" si="21"/>
        <v>S0_MCT1</v>
      </c>
    </row>
    <row r="653" spans="1:9" x14ac:dyDescent="0.25">
      <c r="A653" t="s">
        <v>2698</v>
      </c>
      <c r="B653" t="s">
        <v>5772</v>
      </c>
      <c r="C653" t="s">
        <v>51</v>
      </c>
      <c r="D653" t="s">
        <v>1109</v>
      </c>
      <c r="E653" t="s">
        <v>1109</v>
      </c>
      <c r="F653">
        <v>7</v>
      </c>
      <c r="G653" t="s">
        <v>132</v>
      </c>
      <c r="H653" s="4" t="str">
        <f t="shared" si="20"/>
        <v>T12.7</v>
      </c>
      <c r="I653" s="4" t="str">
        <f t="shared" si="21"/>
        <v>S0_MCT2</v>
      </c>
    </row>
    <row r="654" spans="1:9" x14ac:dyDescent="0.25">
      <c r="A654" t="s">
        <v>2698</v>
      </c>
      <c r="B654" t="s">
        <v>5772</v>
      </c>
      <c r="C654" t="s">
        <v>51</v>
      </c>
      <c r="D654" t="s">
        <v>1110</v>
      </c>
      <c r="E654" t="s">
        <v>1110</v>
      </c>
      <c r="F654">
        <v>1</v>
      </c>
      <c r="G654" t="s">
        <v>322</v>
      </c>
      <c r="H654" s="4" t="str">
        <f t="shared" si="20"/>
        <v>T12.1</v>
      </c>
      <c r="I654" s="4" t="str">
        <f t="shared" si="21"/>
        <v>S0_U2_FE_MDIX+</v>
      </c>
    </row>
    <row r="655" spans="1:9" x14ac:dyDescent="0.25">
      <c r="A655" t="s">
        <v>2698</v>
      </c>
      <c r="B655" t="s">
        <v>5772</v>
      </c>
      <c r="C655" t="s">
        <v>51</v>
      </c>
      <c r="D655" t="s">
        <v>1111</v>
      </c>
      <c r="E655" t="s">
        <v>1111</v>
      </c>
      <c r="F655">
        <v>3</v>
      </c>
      <c r="G655" t="s">
        <v>323</v>
      </c>
      <c r="H655" s="4" t="str">
        <f t="shared" si="20"/>
        <v>T12.3</v>
      </c>
      <c r="I655" s="4" t="str">
        <f t="shared" si="21"/>
        <v>S0_U2_FE_MDIX-</v>
      </c>
    </row>
    <row r="656" spans="1:9" x14ac:dyDescent="0.25">
      <c r="A656" t="s">
        <v>2698</v>
      </c>
      <c r="B656" t="s">
        <v>5772</v>
      </c>
      <c r="C656" t="s">
        <v>51</v>
      </c>
      <c r="D656" t="s">
        <v>1112</v>
      </c>
      <c r="E656" t="s">
        <v>1112</v>
      </c>
      <c r="F656">
        <v>6</v>
      </c>
      <c r="G656" t="s">
        <v>330</v>
      </c>
      <c r="H656" s="4" t="str">
        <f t="shared" si="20"/>
        <v>T12.6</v>
      </c>
      <c r="I656" s="4" t="str">
        <f t="shared" si="21"/>
        <v>S0_U2_FE_MDI+</v>
      </c>
    </row>
    <row r="657" spans="1:9" x14ac:dyDescent="0.25">
      <c r="A657" t="s">
        <v>2698</v>
      </c>
      <c r="B657" t="s">
        <v>5772</v>
      </c>
      <c r="C657" t="s">
        <v>51</v>
      </c>
      <c r="D657" t="s">
        <v>1113</v>
      </c>
      <c r="E657" t="s">
        <v>1113</v>
      </c>
      <c r="F657">
        <v>8</v>
      </c>
      <c r="G657" t="s">
        <v>331</v>
      </c>
      <c r="H657" s="4" t="str">
        <f t="shared" si="20"/>
        <v>T12.8</v>
      </c>
      <c r="I657" s="4" t="str">
        <f t="shared" si="21"/>
        <v>S0_U2_FE_MDI-</v>
      </c>
    </row>
    <row r="658" spans="1:9" x14ac:dyDescent="0.25">
      <c r="A658" t="s">
        <v>2698</v>
      </c>
      <c r="B658" t="s">
        <v>5772</v>
      </c>
      <c r="C658" t="s">
        <v>51</v>
      </c>
      <c r="D658" t="s">
        <v>1114</v>
      </c>
      <c r="E658" t="s">
        <v>1114</v>
      </c>
      <c r="F658">
        <v>4</v>
      </c>
      <c r="H658" s="4" t="str">
        <f t="shared" si="20"/>
        <v>T12.4</v>
      </c>
      <c r="I658" s="4">
        <f t="shared" si="21"/>
        <v>0</v>
      </c>
    </row>
    <row r="659" spans="1:9" x14ac:dyDescent="0.25">
      <c r="A659" t="s">
        <v>2698</v>
      </c>
      <c r="B659" t="s">
        <v>5772</v>
      </c>
      <c r="C659" t="s">
        <v>51</v>
      </c>
      <c r="D659" t="s">
        <v>1115</v>
      </c>
      <c r="E659" t="s">
        <v>1115</v>
      </c>
      <c r="F659">
        <v>5</v>
      </c>
      <c r="H659" s="4" t="str">
        <f t="shared" si="20"/>
        <v>T12.5</v>
      </c>
      <c r="I659" s="4">
        <f t="shared" si="21"/>
        <v>0</v>
      </c>
    </row>
    <row r="660" spans="1:9" x14ac:dyDescent="0.25">
      <c r="A660" t="s">
        <v>2698</v>
      </c>
      <c r="B660" t="s">
        <v>5772</v>
      </c>
      <c r="C660" t="s">
        <v>51</v>
      </c>
      <c r="D660" t="s">
        <v>1116</v>
      </c>
      <c r="E660" t="s">
        <v>1116</v>
      </c>
      <c r="F660">
        <v>12</v>
      </c>
      <c r="H660" s="4" t="str">
        <f t="shared" si="20"/>
        <v>T12.12</v>
      </c>
      <c r="I660" s="4">
        <f t="shared" si="21"/>
        <v>0</v>
      </c>
    </row>
    <row r="661" spans="1:9" x14ac:dyDescent="0.25">
      <c r="A661" t="s">
        <v>2698</v>
      </c>
      <c r="B661" t="s">
        <v>5772</v>
      </c>
      <c r="C661" t="s">
        <v>51</v>
      </c>
      <c r="D661" t="s">
        <v>1117</v>
      </c>
      <c r="E661" t="s">
        <v>1117</v>
      </c>
      <c r="F661">
        <v>13</v>
      </c>
      <c r="H661" s="4" t="str">
        <f t="shared" si="20"/>
        <v>T12.13</v>
      </c>
      <c r="I661" s="4">
        <f t="shared" si="21"/>
        <v>0</v>
      </c>
    </row>
    <row r="662" spans="1:9" x14ac:dyDescent="0.25">
      <c r="A662" t="s">
        <v>2698</v>
      </c>
      <c r="B662" t="s">
        <v>5772</v>
      </c>
      <c r="C662" t="s">
        <v>51</v>
      </c>
      <c r="D662" t="s">
        <v>1118</v>
      </c>
      <c r="E662" t="s">
        <v>1118</v>
      </c>
      <c r="F662">
        <v>15</v>
      </c>
      <c r="G662" t="s">
        <v>130</v>
      </c>
      <c r="H662" s="4" t="str">
        <f t="shared" si="20"/>
        <v>T12.15</v>
      </c>
      <c r="I662" s="4" t="str">
        <f t="shared" si="21"/>
        <v>S0_TCT</v>
      </c>
    </row>
    <row r="663" spans="1:9" x14ac:dyDescent="0.25">
      <c r="A663" t="s">
        <v>2698</v>
      </c>
      <c r="B663" t="s">
        <v>5772</v>
      </c>
      <c r="C663" t="s">
        <v>51</v>
      </c>
      <c r="D663" t="s">
        <v>1119</v>
      </c>
      <c r="E663" t="s">
        <v>1119</v>
      </c>
      <c r="F663">
        <v>10</v>
      </c>
      <c r="G663" t="s">
        <v>130</v>
      </c>
      <c r="H663" s="4" t="str">
        <f t="shared" si="20"/>
        <v>T12.10</v>
      </c>
      <c r="I663" s="4" t="str">
        <f t="shared" si="21"/>
        <v>S0_TCT</v>
      </c>
    </row>
    <row r="664" spans="1:9" x14ac:dyDescent="0.25">
      <c r="A664" t="s">
        <v>2698</v>
      </c>
      <c r="B664" t="s">
        <v>5772</v>
      </c>
      <c r="C664" t="s">
        <v>51</v>
      </c>
      <c r="D664" t="s">
        <v>1120</v>
      </c>
      <c r="E664" t="s">
        <v>1120</v>
      </c>
      <c r="F664">
        <v>16</v>
      </c>
      <c r="G664" t="s">
        <v>317</v>
      </c>
      <c r="H664" s="4" t="str">
        <f t="shared" si="20"/>
        <v>T12.16</v>
      </c>
      <c r="I664" s="4" t="str">
        <f t="shared" si="21"/>
        <v>S0_U1_FE_MDIX+</v>
      </c>
    </row>
    <row r="665" spans="1:9" x14ac:dyDescent="0.25">
      <c r="A665" t="s">
        <v>2698</v>
      </c>
      <c r="B665" t="s">
        <v>5772</v>
      </c>
      <c r="C665" t="s">
        <v>51</v>
      </c>
      <c r="D665" t="s">
        <v>1121</v>
      </c>
      <c r="E665" t="s">
        <v>1121</v>
      </c>
      <c r="F665">
        <v>14</v>
      </c>
      <c r="G665" t="s">
        <v>320</v>
      </c>
      <c r="H665" s="4" t="str">
        <f t="shared" si="20"/>
        <v>T12.14</v>
      </c>
      <c r="I665" s="4" t="str">
        <f t="shared" si="21"/>
        <v>S0_U1_FE_MDIX-</v>
      </c>
    </row>
    <row r="666" spans="1:9" x14ac:dyDescent="0.25">
      <c r="A666" t="s">
        <v>2698</v>
      </c>
      <c r="B666" t="s">
        <v>5772</v>
      </c>
      <c r="C666" t="s">
        <v>51</v>
      </c>
      <c r="D666" t="s">
        <v>1122</v>
      </c>
      <c r="E666" t="s">
        <v>1122</v>
      </c>
      <c r="F666">
        <v>11</v>
      </c>
      <c r="G666" t="s">
        <v>325</v>
      </c>
      <c r="H666" s="4" t="str">
        <f t="shared" si="20"/>
        <v>T12.11</v>
      </c>
      <c r="I666" s="4" t="str">
        <f t="shared" si="21"/>
        <v>S0_U1_FE_MDI+</v>
      </c>
    </row>
    <row r="667" spans="1:9" x14ac:dyDescent="0.25">
      <c r="A667" t="s">
        <v>2698</v>
      </c>
      <c r="B667" t="s">
        <v>5772</v>
      </c>
      <c r="C667" t="s">
        <v>51</v>
      </c>
      <c r="D667" t="s">
        <v>1123</v>
      </c>
      <c r="E667" t="s">
        <v>1123</v>
      </c>
      <c r="F667">
        <v>9</v>
      </c>
      <c r="G667" t="s">
        <v>328</v>
      </c>
      <c r="H667" s="4" t="str">
        <f t="shared" si="20"/>
        <v>T12.9</v>
      </c>
      <c r="I667" s="4" t="str">
        <f t="shared" si="21"/>
        <v>S0_U1_FE_MDI-</v>
      </c>
    </row>
    <row r="668" spans="1:9" x14ac:dyDescent="0.25">
      <c r="A668" t="s">
        <v>2698</v>
      </c>
      <c r="B668" t="s">
        <v>5772</v>
      </c>
      <c r="C668" t="s">
        <v>39</v>
      </c>
      <c r="D668" t="s">
        <v>1108</v>
      </c>
      <c r="E668" t="s">
        <v>1108</v>
      </c>
      <c r="F668">
        <v>2</v>
      </c>
      <c r="G668" t="s">
        <v>135</v>
      </c>
      <c r="H668" s="4" t="str">
        <f t="shared" si="20"/>
        <v>T13.2</v>
      </c>
      <c r="I668" s="4" t="str">
        <f t="shared" si="21"/>
        <v>SG0_MCT1</v>
      </c>
    </row>
    <row r="669" spans="1:9" x14ac:dyDescent="0.25">
      <c r="A669" t="s">
        <v>2698</v>
      </c>
      <c r="B669" t="s">
        <v>5772</v>
      </c>
      <c r="C669" t="s">
        <v>39</v>
      </c>
      <c r="D669" t="s">
        <v>1109</v>
      </c>
      <c r="E669" t="s">
        <v>1109</v>
      </c>
      <c r="F669">
        <v>7</v>
      </c>
      <c r="G669" t="s">
        <v>134</v>
      </c>
      <c r="H669" s="4" t="str">
        <f t="shared" si="20"/>
        <v>T13.7</v>
      </c>
      <c r="I669" s="4" t="str">
        <f t="shared" si="21"/>
        <v>SG0_MCT2</v>
      </c>
    </row>
    <row r="670" spans="1:9" x14ac:dyDescent="0.25">
      <c r="A670" t="s">
        <v>2698</v>
      </c>
      <c r="B670" t="s">
        <v>5772</v>
      </c>
      <c r="C670" t="s">
        <v>39</v>
      </c>
      <c r="D670" t="s">
        <v>1110</v>
      </c>
      <c r="E670" t="s">
        <v>1110</v>
      </c>
      <c r="F670">
        <v>1</v>
      </c>
      <c r="G670" t="s">
        <v>333</v>
      </c>
      <c r="H670" s="4" t="str">
        <f t="shared" si="20"/>
        <v>T13.1</v>
      </c>
      <c r="I670" s="4" t="str">
        <f t="shared" si="21"/>
        <v>SG0_U2_FE_MDIX+</v>
      </c>
    </row>
    <row r="671" spans="1:9" x14ac:dyDescent="0.25">
      <c r="A671" t="s">
        <v>2698</v>
      </c>
      <c r="B671" t="s">
        <v>5772</v>
      </c>
      <c r="C671" t="s">
        <v>39</v>
      </c>
      <c r="D671" t="s">
        <v>1111</v>
      </c>
      <c r="E671" t="s">
        <v>1111</v>
      </c>
      <c r="F671">
        <v>3</v>
      </c>
      <c r="G671" t="s">
        <v>334</v>
      </c>
      <c r="H671" s="4" t="str">
        <f t="shared" si="20"/>
        <v>T13.3</v>
      </c>
      <c r="I671" s="4" t="str">
        <f t="shared" si="21"/>
        <v>SG0_U2_FE_MDIX-</v>
      </c>
    </row>
    <row r="672" spans="1:9" x14ac:dyDescent="0.25">
      <c r="A672" t="s">
        <v>2698</v>
      </c>
      <c r="B672" t="s">
        <v>5772</v>
      </c>
      <c r="C672" t="s">
        <v>39</v>
      </c>
      <c r="D672" t="s">
        <v>1112</v>
      </c>
      <c r="E672" t="s">
        <v>1112</v>
      </c>
      <c r="F672">
        <v>6</v>
      </c>
      <c r="G672" t="s">
        <v>335</v>
      </c>
      <c r="H672" s="4" t="str">
        <f t="shared" si="20"/>
        <v>T13.6</v>
      </c>
      <c r="I672" s="4" t="str">
        <f t="shared" si="21"/>
        <v>SG0_U2_FE_MDI+</v>
      </c>
    </row>
    <row r="673" spans="1:9" x14ac:dyDescent="0.25">
      <c r="A673" t="s">
        <v>2698</v>
      </c>
      <c r="B673" t="s">
        <v>5772</v>
      </c>
      <c r="C673" t="s">
        <v>39</v>
      </c>
      <c r="D673" t="s">
        <v>1113</v>
      </c>
      <c r="E673" t="s">
        <v>1113</v>
      </c>
      <c r="F673">
        <v>8</v>
      </c>
      <c r="G673" t="s">
        <v>336</v>
      </c>
      <c r="H673" s="4" t="str">
        <f t="shared" si="20"/>
        <v>T13.8</v>
      </c>
      <c r="I673" s="4" t="str">
        <f t="shared" si="21"/>
        <v>SG0_U2_FE_MDI-</v>
      </c>
    </row>
    <row r="674" spans="1:9" x14ac:dyDescent="0.25">
      <c r="A674" t="s">
        <v>2698</v>
      </c>
      <c r="B674" t="s">
        <v>5772</v>
      </c>
      <c r="C674" t="s">
        <v>39</v>
      </c>
      <c r="D674" t="s">
        <v>1114</v>
      </c>
      <c r="E674" t="s">
        <v>1114</v>
      </c>
      <c r="F674">
        <v>4</v>
      </c>
      <c r="H674" s="4" t="str">
        <f t="shared" si="20"/>
        <v>T13.4</v>
      </c>
      <c r="I674" s="4">
        <f t="shared" si="21"/>
        <v>0</v>
      </c>
    </row>
    <row r="675" spans="1:9" x14ac:dyDescent="0.25">
      <c r="A675" t="s">
        <v>2698</v>
      </c>
      <c r="B675" t="s">
        <v>5772</v>
      </c>
      <c r="C675" t="s">
        <v>39</v>
      </c>
      <c r="D675" t="s">
        <v>1115</v>
      </c>
      <c r="E675" t="s">
        <v>1115</v>
      </c>
      <c r="F675">
        <v>5</v>
      </c>
      <c r="H675" s="4" t="str">
        <f t="shared" si="20"/>
        <v>T13.5</v>
      </c>
      <c r="I675" s="4">
        <f t="shared" si="21"/>
        <v>0</v>
      </c>
    </row>
    <row r="676" spans="1:9" x14ac:dyDescent="0.25">
      <c r="A676" t="s">
        <v>2698</v>
      </c>
      <c r="B676" t="s">
        <v>5772</v>
      </c>
      <c r="C676" t="s">
        <v>39</v>
      </c>
      <c r="D676" t="s">
        <v>1116</v>
      </c>
      <c r="E676" t="s">
        <v>1116</v>
      </c>
      <c r="F676">
        <v>12</v>
      </c>
      <c r="H676" s="4" t="str">
        <f t="shared" si="20"/>
        <v>T13.12</v>
      </c>
      <c r="I676" s="4">
        <f t="shared" si="21"/>
        <v>0</v>
      </c>
    </row>
    <row r="677" spans="1:9" x14ac:dyDescent="0.25">
      <c r="A677" t="s">
        <v>2698</v>
      </c>
      <c r="B677" t="s">
        <v>5772</v>
      </c>
      <c r="C677" t="s">
        <v>39</v>
      </c>
      <c r="D677" t="s">
        <v>1117</v>
      </c>
      <c r="E677" t="s">
        <v>1117</v>
      </c>
      <c r="F677">
        <v>13</v>
      </c>
      <c r="H677" s="4" t="str">
        <f t="shared" si="20"/>
        <v>T13.13</v>
      </c>
      <c r="I677" s="4">
        <f t="shared" si="21"/>
        <v>0</v>
      </c>
    </row>
    <row r="678" spans="1:9" x14ac:dyDescent="0.25">
      <c r="A678" t="s">
        <v>2698</v>
      </c>
      <c r="B678" t="s">
        <v>5772</v>
      </c>
      <c r="C678" t="s">
        <v>39</v>
      </c>
      <c r="D678" t="s">
        <v>1118</v>
      </c>
      <c r="E678" t="s">
        <v>1118</v>
      </c>
      <c r="F678">
        <v>15</v>
      </c>
      <c r="G678" t="s">
        <v>131</v>
      </c>
      <c r="H678" s="4" t="str">
        <f t="shared" si="20"/>
        <v>T13.15</v>
      </c>
      <c r="I678" s="4" t="str">
        <f t="shared" si="21"/>
        <v>SG0_TCT</v>
      </c>
    </row>
    <row r="679" spans="1:9" x14ac:dyDescent="0.25">
      <c r="A679" t="s">
        <v>2698</v>
      </c>
      <c r="B679" t="s">
        <v>5772</v>
      </c>
      <c r="C679" t="s">
        <v>39</v>
      </c>
      <c r="D679" t="s">
        <v>1119</v>
      </c>
      <c r="E679" t="s">
        <v>1119</v>
      </c>
      <c r="F679">
        <v>10</v>
      </c>
      <c r="G679" t="s">
        <v>131</v>
      </c>
      <c r="H679" s="4" t="str">
        <f t="shared" si="20"/>
        <v>T13.10</v>
      </c>
      <c r="I679" s="4" t="str">
        <f t="shared" si="21"/>
        <v>SG0_TCT</v>
      </c>
    </row>
    <row r="680" spans="1:9" x14ac:dyDescent="0.25">
      <c r="A680" t="s">
        <v>2698</v>
      </c>
      <c r="B680" t="s">
        <v>5772</v>
      </c>
      <c r="C680" t="s">
        <v>39</v>
      </c>
      <c r="D680" t="s">
        <v>1120</v>
      </c>
      <c r="E680" t="s">
        <v>1120</v>
      </c>
      <c r="F680">
        <v>16</v>
      </c>
      <c r="G680" t="s">
        <v>5387</v>
      </c>
      <c r="H680" s="4" t="str">
        <f t="shared" si="20"/>
        <v>T13.16</v>
      </c>
      <c r="I680" s="4" t="str">
        <f t="shared" si="21"/>
        <v>SG0_FE_MDIX+</v>
      </c>
    </row>
    <row r="681" spans="1:9" x14ac:dyDescent="0.25">
      <c r="A681" t="s">
        <v>2698</v>
      </c>
      <c r="B681" t="s">
        <v>5772</v>
      </c>
      <c r="C681" t="s">
        <v>39</v>
      </c>
      <c r="D681" t="s">
        <v>1121</v>
      </c>
      <c r="E681" t="s">
        <v>1121</v>
      </c>
      <c r="F681">
        <v>14</v>
      </c>
      <c r="G681" t="s">
        <v>5388</v>
      </c>
      <c r="H681" s="4" t="str">
        <f t="shared" si="20"/>
        <v>T13.14</v>
      </c>
      <c r="I681" s="4" t="str">
        <f t="shared" si="21"/>
        <v>SG0_FE_MDIX-</v>
      </c>
    </row>
    <row r="682" spans="1:9" x14ac:dyDescent="0.25">
      <c r="A682" t="s">
        <v>2698</v>
      </c>
      <c r="B682" t="s">
        <v>5772</v>
      </c>
      <c r="C682" t="s">
        <v>39</v>
      </c>
      <c r="D682" t="s">
        <v>1122</v>
      </c>
      <c r="E682" t="s">
        <v>1122</v>
      </c>
      <c r="F682">
        <v>11</v>
      </c>
      <c r="G682" t="s">
        <v>5389</v>
      </c>
      <c r="H682" s="4" t="str">
        <f t="shared" si="20"/>
        <v>T13.11</v>
      </c>
      <c r="I682" s="4" t="str">
        <f t="shared" si="21"/>
        <v>SG0_FE_MDI+</v>
      </c>
    </row>
    <row r="683" spans="1:9" x14ac:dyDescent="0.25">
      <c r="A683" t="s">
        <v>2698</v>
      </c>
      <c r="B683" t="s">
        <v>5772</v>
      </c>
      <c r="C683" t="s">
        <v>39</v>
      </c>
      <c r="D683" t="s">
        <v>1123</v>
      </c>
      <c r="E683" t="s">
        <v>1123</v>
      </c>
      <c r="F683">
        <v>9</v>
      </c>
      <c r="G683" t="s">
        <v>5390</v>
      </c>
      <c r="H683" s="4" t="str">
        <f t="shared" si="20"/>
        <v>T13.9</v>
      </c>
      <c r="I683" s="4" t="str">
        <f t="shared" si="21"/>
        <v>SG0_FE_MDI-</v>
      </c>
    </row>
    <row r="684" spans="1:9" x14ac:dyDescent="0.25">
      <c r="A684" t="s">
        <v>2698</v>
      </c>
      <c r="B684" t="s">
        <v>5772</v>
      </c>
      <c r="C684" t="s">
        <v>41</v>
      </c>
      <c r="D684" t="s">
        <v>6258</v>
      </c>
      <c r="E684" t="s">
        <v>6258</v>
      </c>
      <c r="F684">
        <v>18</v>
      </c>
      <c r="H684" s="4" t="str">
        <f t="shared" si="20"/>
        <v>U6.18</v>
      </c>
      <c r="I684" s="4">
        <f t="shared" si="21"/>
        <v>0</v>
      </c>
    </row>
    <row r="685" spans="1:9" x14ac:dyDescent="0.25">
      <c r="A685" t="s">
        <v>2698</v>
      </c>
      <c r="B685" t="s">
        <v>5772</v>
      </c>
      <c r="C685" t="s">
        <v>41</v>
      </c>
      <c r="D685" t="s">
        <v>6259</v>
      </c>
      <c r="E685" t="s">
        <v>6259</v>
      </c>
      <c r="F685">
        <v>28</v>
      </c>
      <c r="H685" s="4" t="str">
        <f t="shared" si="20"/>
        <v>U6.28</v>
      </c>
      <c r="I685" s="4">
        <f t="shared" si="21"/>
        <v>0</v>
      </c>
    </row>
    <row r="686" spans="1:9" x14ac:dyDescent="0.25">
      <c r="A686" t="s">
        <v>2698</v>
      </c>
      <c r="B686" t="s">
        <v>5772</v>
      </c>
      <c r="C686" t="s">
        <v>41</v>
      </c>
      <c r="D686" t="s">
        <v>6260</v>
      </c>
      <c r="E686" t="s">
        <v>6260</v>
      </c>
      <c r="F686">
        <v>27</v>
      </c>
      <c r="H686" s="4" t="str">
        <f t="shared" si="20"/>
        <v>U6.27</v>
      </c>
      <c r="I686" s="4">
        <f t="shared" si="21"/>
        <v>0</v>
      </c>
    </row>
    <row r="687" spans="1:9" x14ac:dyDescent="0.25">
      <c r="A687" t="s">
        <v>2698</v>
      </c>
      <c r="B687" t="s">
        <v>5772</v>
      </c>
      <c r="C687" t="s">
        <v>41</v>
      </c>
      <c r="D687" t="s">
        <v>6261</v>
      </c>
      <c r="E687" t="s">
        <v>6261</v>
      </c>
      <c r="F687">
        <v>17</v>
      </c>
      <c r="H687" s="4" t="str">
        <f t="shared" si="20"/>
        <v>U6.17</v>
      </c>
      <c r="I687" s="4">
        <f t="shared" si="21"/>
        <v>0</v>
      </c>
    </row>
    <row r="688" spans="1:9" x14ac:dyDescent="0.25">
      <c r="A688" t="s">
        <v>2698</v>
      </c>
      <c r="B688" t="s">
        <v>5772</v>
      </c>
      <c r="C688" t="s">
        <v>41</v>
      </c>
      <c r="D688" t="s">
        <v>6262</v>
      </c>
      <c r="E688" t="s">
        <v>6262</v>
      </c>
      <c r="F688">
        <v>29</v>
      </c>
      <c r="H688" s="4" t="str">
        <f t="shared" si="20"/>
        <v>U6.29</v>
      </c>
      <c r="I688" s="4">
        <f t="shared" si="21"/>
        <v>0</v>
      </c>
    </row>
    <row r="689" spans="1:9" x14ac:dyDescent="0.25">
      <c r="A689" t="s">
        <v>2698</v>
      </c>
      <c r="B689" t="s">
        <v>5772</v>
      </c>
      <c r="C689" t="s">
        <v>41</v>
      </c>
      <c r="D689" t="s">
        <v>6263</v>
      </c>
      <c r="E689" t="s">
        <v>6263</v>
      </c>
      <c r="F689">
        <v>26</v>
      </c>
      <c r="H689" s="4" t="str">
        <f t="shared" si="20"/>
        <v>U6.26</v>
      </c>
      <c r="I689" s="4">
        <f t="shared" si="21"/>
        <v>0</v>
      </c>
    </row>
    <row r="690" spans="1:9" x14ac:dyDescent="0.25">
      <c r="A690" t="s">
        <v>2698</v>
      </c>
      <c r="B690" t="s">
        <v>5772</v>
      </c>
      <c r="C690" t="s">
        <v>41</v>
      </c>
      <c r="D690" t="s">
        <v>6264</v>
      </c>
      <c r="E690" t="s">
        <v>6264</v>
      </c>
      <c r="F690">
        <v>6</v>
      </c>
      <c r="G690" t="s">
        <v>330</v>
      </c>
      <c r="H690" s="4" t="str">
        <f t="shared" si="20"/>
        <v>U6.6</v>
      </c>
      <c r="I690" s="4" t="str">
        <f t="shared" si="21"/>
        <v>S0_U2_FE_MDI+</v>
      </c>
    </row>
    <row r="691" spans="1:9" x14ac:dyDescent="0.25">
      <c r="A691" t="s">
        <v>2698</v>
      </c>
      <c r="B691" t="s">
        <v>5772</v>
      </c>
      <c r="C691" t="s">
        <v>41</v>
      </c>
      <c r="D691" t="s">
        <v>6265</v>
      </c>
      <c r="E691" t="s">
        <v>6265</v>
      </c>
      <c r="F691">
        <v>2</v>
      </c>
      <c r="G691" t="s">
        <v>329</v>
      </c>
      <c r="H691" s="4" t="str">
        <f t="shared" si="20"/>
        <v>U6.2</v>
      </c>
      <c r="I691" s="4" t="str">
        <f t="shared" si="21"/>
        <v>S0_U3_FE_MDI+</v>
      </c>
    </row>
    <row r="692" spans="1:9" x14ac:dyDescent="0.25">
      <c r="A692" t="s">
        <v>2698</v>
      </c>
      <c r="B692" t="s">
        <v>5772</v>
      </c>
      <c r="C692" t="s">
        <v>41</v>
      </c>
      <c r="D692" t="s">
        <v>6266</v>
      </c>
      <c r="E692" t="s">
        <v>6266</v>
      </c>
      <c r="F692">
        <v>42</v>
      </c>
      <c r="G692" t="s">
        <v>755</v>
      </c>
      <c r="H692" s="4" t="str">
        <f t="shared" si="20"/>
        <v>U6.42</v>
      </c>
      <c r="I692" s="4" t="str">
        <f t="shared" si="21"/>
        <v>S0_LB_FE_MDI+</v>
      </c>
    </row>
    <row r="693" spans="1:9" x14ac:dyDescent="0.25">
      <c r="A693" t="s">
        <v>2698</v>
      </c>
      <c r="B693" t="s">
        <v>5772</v>
      </c>
      <c r="C693" t="s">
        <v>41</v>
      </c>
      <c r="D693" t="s">
        <v>6267</v>
      </c>
      <c r="E693" t="s">
        <v>6267</v>
      </c>
      <c r="F693">
        <v>5</v>
      </c>
      <c r="G693" t="s">
        <v>331</v>
      </c>
      <c r="H693" s="4" t="str">
        <f t="shared" si="20"/>
        <v>U6.5</v>
      </c>
      <c r="I693" s="4" t="str">
        <f t="shared" si="21"/>
        <v>S0_U2_FE_MDI-</v>
      </c>
    </row>
    <row r="694" spans="1:9" x14ac:dyDescent="0.25">
      <c r="A694" t="s">
        <v>2698</v>
      </c>
      <c r="B694" t="s">
        <v>5772</v>
      </c>
      <c r="C694" t="s">
        <v>41</v>
      </c>
      <c r="D694" t="s">
        <v>6268</v>
      </c>
      <c r="E694" t="s">
        <v>6268</v>
      </c>
      <c r="F694">
        <v>3</v>
      </c>
      <c r="G694" t="s">
        <v>332</v>
      </c>
      <c r="H694" s="4" t="str">
        <f t="shared" si="20"/>
        <v>U6.3</v>
      </c>
      <c r="I694" s="4" t="str">
        <f t="shared" si="21"/>
        <v>S0_U3_FE_MDI-</v>
      </c>
    </row>
    <row r="695" spans="1:9" x14ac:dyDescent="0.25">
      <c r="A695" t="s">
        <v>2698</v>
      </c>
      <c r="B695" t="s">
        <v>5772</v>
      </c>
      <c r="C695" t="s">
        <v>41</v>
      </c>
      <c r="D695" t="s">
        <v>6269</v>
      </c>
      <c r="E695" t="s">
        <v>6269</v>
      </c>
      <c r="F695">
        <v>43</v>
      </c>
      <c r="G695" t="s">
        <v>756</v>
      </c>
      <c r="H695" s="4" t="str">
        <f t="shared" si="20"/>
        <v>U6.43</v>
      </c>
      <c r="I695" s="4" t="str">
        <f t="shared" si="21"/>
        <v>S0_LB_FE_MDI-</v>
      </c>
    </row>
    <row r="696" spans="1:9" x14ac:dyDescent="0.25">
      <c r="A696" t="s">
        <v>2698</v>
      </c>
      <c r="B696" t="s">
        <v>5772</v>
      </c>
      <c r="C696" t="s">
        <v>41</v>
      </c>
      <c r="D696" t="s">
        <v>6270</v>
      </c>
      <c r="E696" t="s">
        <v>6270</v>
      </c>
      <c r="F696">
        <v>9</v>
      </c>
      <c r="G696" t="s">
        <v>322</v>
      </c>
      <c r="H696" s="4" t="str">
        <f t="shared" si="20"/>
        <v>U6.9</v>
      </c>
      <c r="I696" s="4" t="str">
        <f t="shared" si="21"/>
        <v>S0_U2_FE_MDIX+</v>
      </c>
    </row>
    <row r="697" spans="1:9" x14ac:dyDescent="0.25">
      <c r="A697" t="s">
        <v>2698</v>
      </c>
      <c r="B697" t="s">
        <v>5772</v>
      </c>
      <c r="C697" t="s">
        <v>41</v>
      </c>
      <c r="D697" t="s">
        <v>6271</v>
      </c>
      <c r="E697" t="s">
        <v>6271</v>
      </c>
      <c r="F697">
        <v>51</v>
      </c>
      <c r="G697" t="s">
        <v>321</v>
      </c>
      <c r="H697" s="4" t="str">
        <f t="shared" si="20"/>
        <v>U6.51</v>
      </c>
      <c r="I697" s="4" t="str">
        <f t="shared" si="21"/>
        <v>S0_U3_FE_MDIX+</v>
      </c>
    </row>
    <row r="698" spans="1:9" x14ac:dyDescent="0.25">
      <c r="A698" t="s">
        <v>2698</v>
      </c>
      <c r="B698" t="s">
        <v>5772</v>
      </c>
      <c r="C698" t="s">
        <v>41</v>
      </c>
      <c r="D698" t="s">
        <v>6272</v>
      </c>
      <c r="E698" t="s">
        <v>6272</v>
      </c>
      <c r="F698">
        <v>39</v>
      </c>
      <c r="G698" t="s">
        <v>753</v>
      </c>
      <c r="H698" s="4" t="str">
        <f t="shared" si="20"/>
        <v>U6.39</v>
      </c>
      <c r="I698" s="4" t="str">
        <f t="shared" si="21"/>
        <v>S0_LB_FE_MDIX+</v>
      </c>
    </row>
    <row r="699" spans="1:9" x14ac:dyDescent="0.25">
      <c r="A699" t="s">
        <v>2698</v>
      </c>
      <c r="B699" t="s">
        <v>5772</v>
      </c>
      <c r="C699" t="s">
        <v>41</v>
      </c>
      <c r="D699" t="s">
        <v>6273</v>
      </c>
      <c r="E699" t="s">
        <v>6273</v>
      </c>
      <c r="F699">
        <v>8</v>
      </c>
      <c r="G699" t="s">
        <v>323</v>
      </c>
      <c r="H699" s="4" t="str">
        <f t="shared" si="20"/>
        <v>U6.8</v>
      </c>
      <c r="I699" s="4" t="str">
        <f t="shared" si="21"/>
        <v>S0_U2_FE_MDIX-</v>
      </c>
    </row>
    <row r="700" spans="1:9" x14ac:dyDescent="0.25">
      <c r="A700" t="s">
        <v>2698</v>
      </c>
      <c r="B700" t="s">
        <v>5772</v>
      </c>
      <c r="C700" t="s">
        <v>41</v>
      </c>
      <c r="D700" t="s">
        <v>6274</v>
      </c>
      <c r="E700" t="s">
        <v>6274</v>
      </c>
      <c r="F700">
        <v>52</v>
      </c>
      <c r="G700" t="s">
        <v>324</v>
      </c>
      <c r="H700" s="4" t="str">
        <f t="shared" si="20"/>
        <v>U6.52</v>
      </c>
      <c r="I700" s="4" t="str">
        <f t="shared" si="21"/>
        <v>S0_U3_FE_MDIX-</v>
      </c>
    </row>
    <row r="701" spans="1:9" x14ac:dyDescent="0.25">
      <c r="A701" t="s">
        <v>2698</v>
      </c>
      <c r="B701" t="s">
        <v>5772</v>
      </c>
      <c r="C701" t="s">
        <v>41</v>
      </c>
      <c r="D701" t="s">
        <v>6275</v>
      </c>
      <c r="E701" t="s">
        <v>6275</v>
      </c>
      <c r="F701">
        <v>40</v>
      </c>
      <c r="G701" t="s">
        <v>754</v>
      </c>
      <c r="H701" s="4" t="str">
        <f t="shared" si="20"/>
        <v>U6.40</v>
      </c>
      <c r="I701" s="4" t="str">
        <f t="shared" si="21"/>
        <v>S0_LB_FE_MDIX-</v>
      </c>
    </row>
    <row r="702" spans="1:9" x14ac:dyDescent="0.25">
      <c r="A702" t="s">
        <v>2698</v>
      </c>
      <c r="B702" t="s">
        <v>5772</v>
      </c>
      <c r="C702" t="s">
        <v>41</v>
      </c>
      <c r="D702" t="s">
        <v>6276</v>
      </c>
      <c r="E702" t="s">
        <v>6276</v>
      </c>
      <c r="F702">
        <v>12</v>
      </c>
      <c r="G702" t="s">
        <v>335</v>
      </c>
      <c r="H702" s="4" t="str">
        <f t="shared" si="20"/>
        <v>U6.12</v>
      </c>
      <c r="I702" s="4" t="str">
        <f t="shared" si="21"/>
        <v>SG0_U2_FE_MDI+</v>
      </c>
    </row>
    <row r="703" spans="1:9" x14ac:dyDescent="0.25">
      <c r="A703" t="s">
        <v>2698</v>
      </c>
      <c r="B703" t="s">
        <v>5772</v>
      </c>
      <c r="C703" t="s">
        <v>41</v>
      </c>
      <c r="D703" t="s">
        <v>6277</v>
      </c>
      <c r="E703" t="s">
        <v>6277</v>
      </c>
      <c r="F703">
        <v>48</v>
      </c>
      <c r="G703" t="s">
        <v>309</v>
      </c>
      <c r="H703" s="4" t="str">
        <f t="shared" si="20"/>
        <v>U6.48</v>
      </c>
      <c r="I703" s="4" t="str">
        <f t="shared" si="21"/>
        <v>SG0_U3_FE_MDI+</v>
      </c>
    </row>
    <row r="704" spans="1:9" x14ac:dyDescent="0.25">
      <c r="A704" t="s">
        <v>2698</v>
      </c>
      <c r="B704" t="s">
        <v>5772</v>
      </c>
      <c r="C704" t="s">
        <v>41</v>
      </c>
      <c r="D704" t="s">
        <v>6278</v>
      </c>
      <c r="E704" t="s">
        <v>6278</v>
      </c>
      <c r="F704">
        <v>36</v>
      </c>
      <c r="G704" t="s">
        <v>753</v>
      </c>
      <c r="H704" s="4" t="str">
        <f t="shared" si="20"/>
        <v>U6.36</v>
      </c>
      <c r="I704" s="4" t="str">
        <f t="shared" si="21"/>
        <v>S0_LB_FE_MDIX+</v>
      </c>
    </row>
    <row r="705" spans="1:9" x14ac:dyDescent="0.25">
      <c r="A705" t="s">
        <v>2698</v>
      </c>
      <c r="B705" t="s">
        <v>5772</v>
      </c>
      <c r="C705" t="s">
        <v>41</v>
      </c>
      <c r="D705" t="s">
        <v>6279</v>
      </c>
      <c r="E705" t="s">
        <v>6279</v>
      </c>
      <c r="F705">
        <v>11</v>
      </c>
      <c r="G705" t="s">
        <v>336</v>
      </c>
      <c r="H705" s="4" t="str">
        <f t="shared" si="20"/>
        <v>U6.11</v>
      </c>
      <c r="I705" s="4" t="str">
        <f t="shared" si="21"/>
        <v>SG0_U2_FE_MDI-</v>
      </c>
    </row>
    <row r="706" spans="1:9" x14ac:dyDescent="0.25">
      <c r="A706" t="s">
        <v>2698</v>
      </c>
      <c r="B706" t="s">
        <v>5772</v>
      </c>
      <c r="C706" t="s">
        <v>41</v>
      </c>
      <c r="D706" t="s">
        <v>6280</v>
      </c>
      <c r="E706" t="s">
        <v>6280</v>
      </c>
      <c r="F706">
        <v>49</v>
      </c>
      <c r="G706" t="s">
        <v>310</v>
      </c>
      <c r="H706" s="4" t="str">
        <f t="shared" ref="H706:H769" si="22">CONCATENATE(C706,".",F706)</f>
        <v>U6.49</v>
      </c>
      <c r="I706" s="4" t="str">
        <f t="shared" ref="I706:I769" si="23">G706</f>
        <v>SG0_U3_FE_MDI-</v>
      </c>
    </row>
    <row r="707" spans="1:9" x14ac:dyDescent="0.25">
      <c r="A707" t="s">
        <v>2698</v>
      </c>
      <c r="B707" t="s">
        <v>5772</v>
      </c>
      <c r="C707" t="s">
        <v>41</v>
      </c>
      <c r="D707" t="s">
        <v>6281</v>
      </c>
      <c r="E707" t="s">
        <v>6281</v>
      </c>
      <c r="F707">
        <v>37</v>
      </c>
      <c r="G707" t="s">
        <v>754</v>
      </c>
      <c r="H707" s="4" t="str">
        <f t="shared" si="22"/>
        <v>U6.37</v>
      </c>
      <c r="I707" s="4" t="str">
        <f t="shared" si="23"/>
        <v>S0_LB_FE_MDIX-</v>
      </c>
    </row>
    <row r="708" spans="1:9" x14ac:dyDescent="0.25">
      <c r="A708" t="s">
        <v>2698</v>
      </c>
      <c r="B708" t="s">
        <v>5772</v>
      </c>
      <c r="C708" t="s">
        <v>41</v>
      </c>
      <c r="D708" t="s">
        <v>6282</v>
      </c>
      <c r="E708" t="s">
        <v>6282</v>
      </c>
      <c r="F708">
        <v>15</v>
      </c>
      <c r="G708" t="s">
        <v>333</v>
      </c>
      <c r="H708" s="4" t="str">
        <f t="shared" si="22"/>
        <v>U6.15</v>
      </c>
      <c r="I708" s="4" t="str">
        <f t="shared" si="23"/>
        <v>SG0_U2_FE_MDIX+</v>
      </c>
    </row>
    <row r="709" spans="1:9" x14ac:dyDescent="0.25">
      <c r="A709" t="s">
        <v>2698</v>
      </c>
      <c r="B709" t="s">
        <v>5772</v>
      </c>
      <c r="C709" t="s">
        <v>41</v>
      </c>
      <c r="D709" t="s">
        <v>6283</v>
      </c>
      <c r="E709" t="s">
        <v>6283</v>
      </c>
      <c r="F709">
        <v>45</v>
      </c>
      <c r="G709" t="s">
        <v>311</v>
      </c>
      <c r="H709" s="4" t="str">
        <f t="shared" si="22"/>
        <v>U6.45</v>
      </c>
      <c r="I709" s="4" t="str">
        <f t="shared" si="23"/>
        <v>SG0_U3_FE_MDIX+</v>
      </c>
    </row>
    <row r="710" spans="1:9" x14ac:dyDescent="0.25">
      <c r="A710" t="s">
        <v>2698</v>
      </c>
      <c r="B710" t="s">
        <v>5772</v>
      </c>
      <c r="C710" t="s">
        <v>41</v>
      </c>
      <c r="D710" t="s">
        <v>6284</v>
      </c>
      <c r="E710" t="s">
        <v>6284</v>
      </c>
      <c r="F710">
        <v>33</v>
      </c>
      <c r="G710" t="s">
        <v>755</v>
      </c>
      <c r="H710" s="4" t="str">
        <f t="shared" si="22"/>
        <v>U6.33</v>
      </c>
      <c r="I710" s="4" t="str">
        <f t="shared" si="23"/>
        <v>S0_LB_FE_MDI+</v>
      </c>
    </row>
    <row r="711" spans="1:9" x14ac:dyDescent="0.25">
      <c r="A711" t="s">
        <v>2698</v>
      </c>
      <c r="B711" t="s">
        <v>5772</v>
      </c>
      <c r="C711" t="s">
        <v>41</v>
      </c>
      <c r="D711" t="s">
        <v>6285</v>
      </c>
      <c r="E711" t="s">
        <v>6285</v>
      </c>
      <c r="F711">
        <v>14</v>
      </c>
      <c r="G711" t="s">
        <v>334</v>
      </c>
      <c r="H711" s="4" t="str">
        <f t="shared" si="22"/>
        <v>U6.14</v>
      </c>
      <c r="I711" s="4" t="str">
        <f t="shared" si="23"/>
        <v>SG0_U2_FE_MDIX-</v>
      </c>
    </row>
    <row r="712" spans="1:9" x14ac:dyDescent="0.25">
      <c r="A712" t="s">
        <v>2698</v>
      </c>
      <c r="B712" t="s">
        <v>5772</v>
      </c>
      <c r="C712" t="s">
        <v>41</v>
      </c>
      <c r="D712" t="s">
        <v>6286</v>
      </c>
      <c r="E712" t="s">
        <v>6286</v>
      </c>
      <c r="F712">
        <v>46</v>
      </c>
      <c r="G712" t="s">
        <v>312</v>
      </c>
      <c r="H712" s="4" t="str">
        <f t="shared" si="22"/>
        <v>U6.46</v>
      </c>
      <c r="I712" s="4" t="str">
        <f t="shared" si="23"/>
        <v>SG0_U3_FE_MDIX-</v>
      </c>
    </row>
    <row r="713" spans="1:9" x14ac:dyDescent="0.25">
      <c r="A713" t="s">
        <v>2698</v>
      </c>
      <c r="B713" t="s">
        <v>5772</v>
      </c>
      <c r="C713" t="s">
        <v>41</v>
      </c>
      <c r="D713" t="s">
        <v>6287</v>
      </c>
      <c r="E713" t="s">
        <v>6287</v>
      </c>
      <c r="F713">
        <v>34</v>
      </c>
      <c r="G713" t="s">
        <v>756</v>
      </c>
      <c r="H713" s="4" t="str">
        <f t="shared" si="22"/>
        <v>U6.34</v>
      </c>
      <c r="I713" s="4" t="str">
        <f t="shared" si="23"/>
        <v>S0_LB_FE_MDI-</v>
      </c>
    </row>
    <row r="714" spans="1:9" x14ac:dyDescent="0.25">
      <c r="A714" t="s">
        <v>2698</v>
      </c>
      <c r="B714" t="s">
        <v>5772</v>
      </c>
      <c r="C714" t="s">
        <v>41</v>
      </c>
      <c r="D714" t="s">
        <v>6288</v>
      </c>
      <c r="E714" t="s">
        <v>6288</v>
      </c>
      <c r="F714">
        <v>7</v>
      </c>
      <c r="G714" t="s">
        <v>6304</v>
      </c>
      <c r="H714" s="4" t="str">
        <f t="shared" si="22"/>
        <v>U6.7</v>
      </c>
      <c r="I714" s="4" t="str">
        <f t="shared" si="23"/>
        <v>S0_U6_DDC_AUX_SEL</v>
      </c>
    </row>
    <row r="715" spans="1:9" x14ac:dyDescent="0.25">
      <c r="A715" t="s">
        <v>2698</v>
      </c>
      <c r="B715" t="s">
        <v>5772</v>
      </c>
      <c r="C715" t="s">
        <v>41</v>
      </c>
      <c r="D715" t="s">
        <v>6289</v>
      </c>
      <c r="E715" t="s">
        <v>6289</v>
      </c>
      <c r="F715" t="s">
        <v>11</v>
      </c>
      <c r="G715" t="s">
        <v>961</v>
      </c>
      <c r="H715" s="4" t="str">
        <f t="shared" si="22"/>
        <v>U6.EP</v>
      </c>
      <c r="I715" s="4" t="str">
        <f t="shared" si="23"/>
        <v>DGND</v>
      </c>
    </row>
    <row r="716" spans="1:9" x14ac:dyDescent="0.25">
      <c r="A716" t="s">
        <v>2698</v>
      </c>
      <c r="B716" t="s">
        <v>5772</v>
      </c>
      <c r="C716" t="s">
        <v>41</v>
      </c>
      <c r="D716" t="s">
        <v>987</v>
      </c>
      <c r="E716" t="s">
        <v>987</v>
      </c>
      <c r="F716">
        <v>35</v>
      </c>
      <c r="G716" t="s">
        <v>961</v>
      </c>
      <c r="H716" s="4" t="str">
        <f t="shared" si="22"/>
        <v>U6.35</v>
      </c>
      <c r="I716" s="4" t="str">
        <f t="shared" si="23"/>
        <v>DGND</v>
      </c>
    </row>
    <row r="717" spans="1:9" x14ac:dyDescent="0.25">
      <c r="A717" t="s">
        <v>2698</v>
      </c>
      <c r="B717" t="s">
        <v>5772</v>
      </c>
      <c r="C717" t="s">
        <v>41</v>
      </c>
      <c r="D717" t="s">
        <v>988</v>
      </c>
      <c r="E717" t="s">
        <v>988</v>
      </c>
      <c r="F717">
        <v>1</v>
      </c>
      <c r="G717" t="s">
        <v>961</v>
      </c>
      <c r="H717" s="4" t="str">
        <f t="shared" si="22"/>
        <v>U6.1</v>
      </c>
      <c r="I717" s="4" t="str">
        <f t="shared" si="23"/>
        <v>DGND</v>
      </c>
    </row>
    <row r="718" spans="1:9" x14ac:dyDescent="0.25">
      <c r="A718" t="s">
        <v>2698</v>
      </c>
      <c r="B718" t="s">
        <v>5772</v>
      </c>
      <c r="C718" t="s">
        <v>41</v>
      </c>
      <c r="D718" t="s">
        <v>989</v>
      </c>
      <c r="E718" t="s">
        <v>989</v>
      </c>
      <c r="F718">
        <v>10</v>
      </c>
      <c r="G718" t="s">
        <v>961</v>
      </c>
      <c r="H718" s="4" t="str">
        <f t="shared" si="22"/>
        <v>U6.10</v>
      </c>
      <c r="I718" s="4" t="str">
        <f t="shared" si="23"/>
        <v>DGND</v>
      </c>
    </row>
    <row r="719" spans="1:9" x14ac:dyDescent="0.25">
      <c r="A719" t="s">
        <v>2698</v>
      </c>
      <c r="B719" t="s">
        <v>5772</v>
      </c>
      <c r="C719" t="s">
        <v>41</v>
      </c>
      <c r="D719" t="s">
        <v>990</v>
      </c>
      <c r="E719" t="s">
        <v>990</v>
      </c>
      <c r="F719">
        <v>13</v>
      </c>
      <c r="G719" t="s">
        <v>961</v>
      </c>
      <c r="H719" s="4" t="str">
        <f t="shared" si="22"/>
        <v>U6.13</v>
      </c>
      <c r="I719" s="4" t="str">
        <f t="shared" si="23"/>
        <v>DGND</v>
      </c>
    </row>
    <row r="720" spans="1:9" x14ac:dyDescent="0.25">
      <c r="A720" t="s">
        <v>2698</v>
      </c>
      <c r="B720" t="s">
        <v>5772</v>
      </c>
      <c r="C720" t="s">
        <v>41</v>
      </c>
      <c r="D720" t="s">
        <v>991</v>
      </c>
      <c r="E720" t="s">
        <v>991</v>
      </c>
      <c r="F720">
        <v>32</v>
      </c>
      <c r="G720" t="s">
        <v>961</v>
      </c>
      <c r="H720" s="4" t="str">
        <f t="shared" si="22"/>
        <v>U6.32</v>
      </c>
      <c r="I720" s="4" t="str">
        <f t="shared" si="23"/>
        <v>DGND</v>
      </c>
    </row>
    <row r="721" spans="1:9" x14ac:dyDescent="0.25">
      <c r="A721" t="s">
        <v>2698</v>
      </c>
      <c r="B721" t="s">
        <v>5772</v>
      </c>
      <c r="C721" t="s">
        <v>41</v>
      </c>
      <c r="D721" t="s">
        <v>992</v>
      </c>
      <c r="E721" t="s">
        <v>992</v>
      </c>
      <c r="F721">
        <v>38</v>
      </c>
      <c r="G721" t="s">
        <v>961</v>
      </c>
      <c r="H721" s="4" t="str">
        <f t="shared" si="22"/>
        <v>U6.38</v>
      </c>
      <c r="I721" s="4" t="str">
        <f t="shared" si="23"/>
        <v>DGND</v>
      </c>
    </row>
    <row r="722" spans="1:9" x14ac:dyDescent="0.25">
      <c r="A722" t="s">
        <v>2698</v>
      </c>
      <c r="B722" t="s">
        <v>5772</v>
      </c>
      <c r="C722" t="s">
        <v>41</v>
      </c>
      <c r="D722" t="s">
        <v>993</v>
      </c>
      <c r="E722" t="s">
        <v>993</v>
      </c>
      <c r="F722">
        <v>41</v>
      </c>
      <c r="G722" t="s">
        <v>961</v>
      </c>
      <c r="H722" s="4" t="str">
        <f t="shared" si="22"/>
        <v>U6.41</v>
      </c>
      <c r="I722" s="4" t="str">
        <f t="shared" si="23"/>
        <v>DGND</v>
      </c>
    </row>
    <row r="723" spans="1:9" x14ac:dyDescent="0.25">
      <c r="A723" t="s">
        <v>2698</v>
      </c>
      <c r="B723" t="s">
        <v>5772</v>
      </c>
      <c r="C723" t="s">
        <v>41</v>
      </c>
      <c r="D723" t="s">
        <v>6290</v>
      </c>
      <c r="E723" t="s">
        <v>6290</v>
      </c>
      <c r="F723">
        <v>47</v>
      </c>
      <c r="G723" t="s">
        <v>961</v>
      </c>
      <c r="H723" s="4" t="str">
        <f t="shared" si="22"/>
        <v>U6.47</v>
      </c>
      <c r="I723" s="4" t="str">
        <f t="shared" si="23"/>
        <v>DGND</v>
      </c>
    </row>
    <row r="724" spans="1:9" x14ac:dyDescent="0.25">
      <c r="A724" t="s">
        <v>2698</v>
      </c>
      <c r="B724" t="s">
        <v>5772</v>
      </c>
      <c r="C724" t="s">
        <v>41</v>
      </c>
      <c r="D724" t="s">
        <v>6291</v>
      </c>
      <c r="E724" t="s">
        <v>6291</v>
      </c>
      <c r="F724">
        <v>4</v>
      </c>
      <c r="G724" t="s">
        <v>6302</v>
      </c>
      <c r="H724" s="4" t="str">
        <f t="shared" si="22"/>
        <v>U6.4</v>
      </c>
      <c r="I724" s="4" t="str">
        <f t="shared" si="23"/>
        <v>S0_U6_GPU_SEL</v>
      </c>
    </row>
    <row r="725" spans="1:9" x14ac:dyDescent="0.25">
      <c r="A725" t="s">
        <v>2698</v>
      </c>
      <c r="B725" t="s">
        <v>5772</v>
      </c>
      <c r="C725" t="s">
        <v>41</v>
      </c>
      <c r="D725" t="s">
        <v>6292</v>
      </c>
      <c r="E725" t="s">
        <v>6292</v>
      </c>
      <c r="F725">
        <v>21</v>
      </c>
      <c r="H725" s="4" t="str">
        <f t="shared" si="22"/>
        <v>U6.21</v>
      </c>
      <c r="I725" s="4">
        <f t="shared" si="23"/>
        <v>0</v>
      </c>
    </row>
    <row r="726" spans="1:9" x14ac:dyDescent="0.25">
      <c r="A726" t="s">
        <v>2698</v>
      </c>
      <c r="B726" t="s">
        <v>5772</v>
      </c>
      <c r="C726" t="s">
        <v>41</v>
      </c>
      <c r="D726" t="s">
        <v>6293</v>
      </c>
      <c r="E726" t="s">
        <v>6293</v>
      </c>
      <c r="F726">
        <v>20</v>
      </c>
      <c r="H726" s="4" t="str">
        <f t="shared" si="22"/>
        <v>U6.20</v>
      </c>
      <c r="I726" s="4">
        <f t="shared" si="23"/>
        <v>0</v>
      </c>
    </row>
    <row r="727" spans="1:9" x14ac:dyDescent="0.25">
      <c r="A727" t="s">
        <v>2698</v>
      </c>
      <c r="B727" t="s">
        <v>5772</v>
      </c>
      <c r="C727" t="s">
        <v>41</v>
      </c>
      <c r="D727" t="s">
        <v>6294</v>
      </c>
      <c r="E727" t="s">
        <v>6294</v>
      </c>
      <c r="F727">
        <v>19</v>
      </c>
      <c r="H727" s="4" t="str">
        <f t="shared" si="22"/>
        <v>U6.19</v>
      </c>
      <c r="I727" s="4">
        <f t="shared" si="23"/>
        <v>0</v>
      </c>
    </row>
    <row r="728" spans="1:9" x14ac:dyDescent="0.25">
      <c r="A728" t="s">
        <v>2698</v>
      </c>
      <c r="B728" t="s">
        <v>5772</v>
      </c>
      <c r="C728" t="s">
        <v>41</v>
      </c>
      <c r="D728" t="s">
        <v>6295</v>
      </c>
      <c r="E728" t="s">
        <v>6295</v>
      </c>
      <c r="F728">
        <v>50</v>
      </c>
      <c r="G728" t="s">
        <v>6303</v>
      </c>
      <c r="H728" s="4" t="str">
        <f t="shared" si="22"/>
        <v>U6.50</v>
      </c>
      <c r="I728" s="4" t="str">
        <f t="shared" si="23"/>
        <v>S0_U6_OE</v>
      </c>
    </row>
    <row r="729" spans="1:9" x14ac:dyDescent="0.25">
      <c r="A729" t="s">
        <v>2698</v>
      </c>
      <c r="B729" t="s">
        <v>5772</v>
      </c>
      <c r="C729" t="s">
        <v>41</v>
      </c>
      <c r="D729" t="s">
        <v>6296</v>
      </c>
      <c r="E729" t="s">
        <v>6296</v>
      </c>
      <c r="F729">
        <v>22</v>
      </c>
      <c r="H729" s="4" t="str">
        <f t="shared" si="22"/>
        <v>U6.22</v>
      </c>
      <c r="I729" s="4">
        <f t="shared" si="23"/>
        <v>0</v>
      </c>
    </row>
    <row r="730" spans="1:9" x14ac:dyDescent="0.25">
      <c r="A730" t="s">
        <v>2698</v>
      </c>
      <c r="B730" t="s">
        <v>5772</v>
      </c>
      <c r="C730" t="s">
        <v>41</v>
      </c>
      <c r="D730" t="s">
        <v>6297</v>
      </c>
      <c r="E730" t="s">
        <v>6297</v>
      </c>
      <c r="F730">
        <v>30</v>
      </c>
      <c r="H730" s="4" t="str">
        <f t="shared" si="22"/>
        <v>U6.30</v>
      </c>
      <c r="I730" s="4">
        <f t="shared" si="23"/>
        <v>0</v>
      </c>
    </row>
    <row r="731" spans="1:9" x14ac:dyDescent="0.25">
      <c r="A731" t="s">
        <v>2698</v>
      </c>
      <c r="B731" t="s">
        <v>5772</v>
      </c>
      <c r="C731" t="s">
        <v>41</v>
      </c>
      <c r="D731" t="s">
        <v>6298</v>
      </c>
      <c r="E731" t="s">
        <v>6298</v>
      </c>
      <c r="F731">
        <v>25</v>
      </c>
      <c r="H731" s="4" t="str">
        <f t="shared" si="22"/>
        <v>U6.25</v>
      </c>
      <c r="I731" s="4">
        <f t="shared" si="23"/>
        <v>0</v>
      </c>
    </row>
    <row r="732" spans="1:9" x14ac:dyDescent="0.25">
      <c r="A732" t="s">
        <v>2698</v>
      </c>
      <c r="B732" t="s">
        <v>5772</v>
      </c>
      <c r="C732" t="s">
        <v>41</v>
      </c>
      <c r="D732" t="s">
        <v>6299</v>
      </c>
      <c r="E732" t="s">
        <v>6299</v>
      </c>
      <c r="F732">
        <v>23</v>
      </c>
      <c r="H732" s="4" t="str">
        <f t="shared" si="22"/>
        <v>U6.23</v>
      </c>
      <c r="I732" s="4">
        <f t="shared" si="23"/>
        <v>0</v>
      </c>
    </row>
    <row r="733" spans="1:9" x14ac:dyDescent="0.25">
      <c r="A733" t="s">
        <v>2698</v>
      </c>
      <c r="B733" t="s">
        <v>5772</v>
      </c>
      <c r="C733" t="s">
        <v>41</v>
      </c>
      <c r="D733" t="s">
        <v>6300</v>
      </c>
      <c r="E733" t="s">
        <v>6300</v>
      </c>
      <c r="F733">
        <v>31</v>
      </c>
      <c r="H733" s="4" t="str">
        <f t="shared" si="22"/>
        <v>U6.31</v>
      </c>
      <c r="I733" s="4">
        <f t="shared" si="23"/>
        <v>0</v>
      </c>
    </row>
    <row r="734" spans="1:9" x14ac:dyDescent="0.25">
      <c r="A734" t="s">
        <v>2698</v>
      </c>
      <c r="B734" t="s">
        <v>5772</v>
      </c>
      <c r="C734" t="s">
        <v>41</v>
      </c>
      <c r="D734" t="s">
        <v>6301</v>
      </c>
      <c r="E734" t="s">
        <v>6301</v>
      </c>
      <c r="F734">
        <v>24</v>
      </c>
      <c r="H734" s="4" t="str">
        <f t="shared" si="22"/>
        <v>U6.24</v>
      </c>
      <c r="I734" s="4">
        <f t="shared" si="23"/>
        <v>0</v>
      </c>
    </row>
    <row r="735" spans="1:9" x14ac:dyDescent="0.25">
      <c r="A735" t="s">
        <v>2698</v>
      </c>
      <c r="B735" t="s">
        <v>5772</v>
      </c>
      <c r="C735" t="s">
        <v>41</v>
      </c>
      <c r="D735" t="s">
        <v>994</v>
      </c>
      <c r="E735" t="s">
        <v>994</v>
      </c>
      <c r="F735">
        <v>16</v>
      </c>
      <c r="G735" t="s">
        <v>962</v>
      </c>
      <c r="H735" s="4" t="str">
        <f t="shared" si="22"/>
        <v>U6.16</v>
      </c>
      <c r="I735" s="4" t="str">
        <f t="shared" si="23"/>
        <v>VDD33_ATX</v>
      </c>
    </row>
    <row r="736" spans="1:9" x14ac:dyDescent="0.25">
      <c r="A736" t="s">
        <v>2698</v>
      </c>
      <c r="B736" t="s">
        <v>5772</v>
      </c>
      <c r="C736" t="s">
        <v>41</v>
      </c>
      <c r="D736" t="s">
        <v>995</v>
      </c>
      <c r="E736" t="s">
        <v>995</v>
      </c>
      <c r="F736">
        <v>44</v>
      </c>
      <c r="G736" t="s">
        <v>962</v>
      </c>
      <c r="H736" s="4" t="str">
        <f t="shared" si="22"/>
        <v>U6.44</v>
      </c>
      <c r="I736" s="4" t="str">
        <f t="shared" si="23"/>
        <v>VDD33_ATX</v>
      </c>
    </row>
    <row r="737" spans="1:9" x14ac:dyDescent="0.25">
      <c r="A737" t="s">
        <v>2698</v>
      </c>
      <c r="B737" t="s">
        <v>5773</v>
      </c>
      <c r="C737" t="s">
        <v>2783</v>
      </c>
      <c r="D737">
        <v>1</v>
      </c>
      <c r="E737">
        <v>1</v>
      </c>
      <c r="F737">
        <v>1</v>
      </c>
      <c r="G737" t="s">
        <v>1124</v>
      </c>
      <c r="H737" s="4" t="str">
        <f t="shared" si="22"/>
        <v>CTX0.1</v>
      </c>
      <c r="I737" s="4" t="str">
        <f t="shared" si="23"/>
        <v>S0_R_X0_TXC</v>
      </c>
    </row>
    <row r="738" spans="1:9" x14ac:dyDescent="0.25">
      <c r="A738" t="s">
        <v>2698</v>
      </c>
      <c r="B738" t="s">
        <v>5773</v>
      </c>
      <c r="C738" t="s">
        <v>2783</v>
      </c>
      <c r="D738">
        <v>2</v>
      </c>
      <c r="E738">
        <v>2</v>
      </c>
      <c r="F738">
        <v>2</v>
      </c>
      <c r="G738" t="s">
        <v>961</v>
      </c>
      <c r="H738" s="4" t="str">
        <f t="shared" si="22"/>
        <v>CTX0.2</v>
      </c>
      <c r="I738" s="4" t="str">
        <f t="shared" si="23"/>
        <v>DGND</v>
      </c>
    </row>
    <row r="739" spans="1:9" x14ac:dyDescent="0.25">
      <c r="A739" t="s">
        <v>2698</v>
      </c>
      <c r="B739" t="s">
        <v>5773</v>
      </c>
      <c r="C739" t="s">
        <v>2784</v>
      </c>
      <c r="D739">
        <v>2</v>
      </c>
      <c r="E739">
        <v>2</v>
      </c>
      <c r="F739">
        <v>2</v>
      </c>
      <c r="G739" t="s">
        <v>1125</v>
      </c>
      <c r="H739" s="4" t="str">
        <f t="shared" si="22"/>
        <v>K180.2</v>
      </c>
      <c r="I739" s="4" t="str">
        <f t="shared" si="23"/>
        <v>S0_SCIN_HSD212</v>
      </c>
    </row>
    <row r="740" spans="1:9" x14ac:dyDescent="0.25">
      <c r="A740" t="s">
        <v>2698</v>
      </c>
      <c r="B740" t="s">
        <v>5773</v>
      </c>
      <c r="C740" t="s">
        <v>2784</v>
      </c>
      <c r="D740">
        <v>3</v>
      </c>
      <c r="E740">
        <v>3</v>
      </c>
      <c r="F740">
        <v>3</v>
      </c>
      <c r="G740" t="s">
        <v>1126</v>
      </c>
      <c r="H740" s="4" t="str">
        <f t="shared" si="22"/>
        <v>K180.3</v>
      </c>
      <c r="I740" s="4" t="str">
        <f t="shared" si="23"/>
        <v>S0_R_X0_TXEN</v>
      </c>
    </row>
    <row r="741" spans="1:9" x14ac:dyDescent="0.25">
      <c r="A741" t="s">
        <v>2698</v>
      </c>
      <c r="B741" t="s">
        <v>5773</v>
      </c>
      <c r="C741" t="s">
        <v>2784</v>
      </c>
      <c r="D741">
        <v>4</v>
      </c>
      <c r="E741">
        <v>4</v>
      </c>
      <c r="F741">
        <v>4</v>
      </c>
      <c r="G741" t="s">
        <v>1127</v>
      </c>
      <c r="H741" s="4" t="str">
        <f t="shared" si="22"/>
        <v>K180.4</v>
      </c>
      <c r="I741" s="4" t="str">
        <f t="shared" si="23"/>
        <v>SG0_X0_RXDV</v>
      </c>
    </row>
    <row r="742" spans="1:9" x14ac:dyDescent="0.25">
      <c r="A742" t="s">
        <v>2698</v>
      </c>
      <c r="B742" t="s">
        <v>5773</v>
      </c>
      <c r="C742" t="s">
        <v>2784</v>
      </c>
      <c r="D742">
        <v>5</v>
      </c>
      <c r="E742">
        <v>5</v>
      </c>
      <c r="F742">
        <v>5</v>
      </c>
      <c r="G742" t="s">
        <v>1128</v>
      </c>
      <c r="H742" s="4" t="str">
        <f t="shared" si="22"/>
        <v>K180.5</v>
      </c>
      <c r="I742" s="4" t="str">
        <f t="shared" si="23"/>
        <v>SG0_X0_RXD0</v>
      </c>
    </row>
    <row r="743" spans="1:9" x14ac:dyDescent="0.25">
      <c r="A743" t="s">
        <v>2698</v>
      </c>
      <c r="B743" t="s">
        <v>5773</v>
      </c>
      <c r="C743" t="s">
        <v>2784</v>
      </c>
      <c r="D743">
        <v>6</v>
      </c>
      <c r="E743">
        <v>6</v>
      </c>
      <c r="F743">
        <v>6</v>
      </c>
      <c r="G743" t="s">
        <v>1129</v>
      </c>
      <c r="H743" s="4" t="str">
        <f t="shared" si="22"/>
        <v>K180.6</v>
      </c>
      <c r="I743" s="4" t="str">
        <f t="shared" si="23"/>
        <v>S0_R_X0_TXD0</v>
      </c>
    </row>
    <row r="744" spans="1:9" x14ac:dyDescent="0.25">
      <c r="A744" t="s">
        <v>2698</v>
      </c>
      <c r="B744" t="s">
        <v>5773</v>
      </c>
      <c r="C744" t="s">
        <v>2784</v>
      </c>
      <c r="D744">
        <v>7</v>
      </c>
      <c r="E744">
        <v>7</v>
      </c>
      <c r="F744">
        <v>7</v>
      </c>
      <c r="G744" t="s">
        <v>1130</v>
      </c>
      <c r="H744" s="4" t="str">
        <f t="shared" si="22"/>
        <v>K180.7</v>
      </c>
      <c r="I744" s="4" t="str">
        <f t="shared" si="23"/>
        <v>S0_SCIN_HSD213</v>
      </c>
    </row>
    <row r="745" spans="1:9" x14ac:dyDescent="0.25">
      <c r="A745" t="s">
        <v>2698</v>
      </c>
      <c r="B745" t="s">
        <v>5773</v>
      </c>
      <c r="C745" t="s">
        <v>2784</v>
      </c>
      <c r="D745" t="s">
        <v>1041</v>
      </c>
      <c r="E745" t="s">
        <v>1041</v>
      </c>
      <c r="F745">
        <v>1</v>
      </c>
      <c r="G745" t="s">
        <v>1040</v>
      </c>
      <c r="H745" s="4" t="str">
        <f t="shared" si="22"/>
        <v>K180.1</v>
      </c>
      <c r="I745" s="4" t="str">
        <f t="shared" si="23"/>
        <v>VP12</v>
      </c>
    </row>
    <row r="746" spans="1:9" x14ac:dyDescent="0.25">
      <c r="A746" t="s">
        <v>2698</v>
      </c>
      <c r="B746" t="s">
        <v>5773</v>
      </c>
      <c r="C746" t="s">
        <v>2784</v>
      </c>
      <c r="D746" t="s">
        <v>1042</v>
      </c>
      <c r="E746" t="s">
        <v>1042</v>
      </c>
      <c r="F746">
        <v>8</v>
      </c>
      <c r="G746" t="s">
        <v>805</v>
      </c>
      <c r="H746" s="4" t="str">
        <f t="shared" si="22"/>
        <v>K180.8</v>
      </c>
      <c r="I746" s="4" t="str">
        <f t="shared" si="23"/>
        <v>SC_UDB180</v>
      </c>
    </row>
    <row r="747" spans="1:9" x14ac:dyDescent="0.25">
      <c r="A747" t="s">
        <v>2698</v>
      </c>
      <c r="B747" t="s">
        <v>5773</v>
      </c>
      <c r="C747" t="s">
        <v>2785</v>
      </c>
      <c r="D747">
        <v>2</v>
      </c>
      <c r="E747">
        <v>2</v>
      </c>
      <c r="F747">
        <v>2</v>
      </c>
      <c r="G747" t="s">
        <v>1131</v>
      </c>
      <c r="H747" s="4" t="str">
        <f t="shared" si="22"/>
        <v>K181.2</v>
      </c>
      <c r="I747" s="4" t="str">
        <f t="shared" si="23"/>
        <v>S0_SCIN_HSD214</v>
      </c>
    </row>
    <row r="748" spans="1:9" x14ac:dyDescent="0.25">
      <c r="A748" t="s">
        <v>2698</v>
      </c>
      <c r="B748" t="s">
        <v>5773</v>
      </c>
      <c r="C748" t="s">
        <v>2785</v>
      </c>
      <c r="D748">
        <v>3</v>
      </c>
      <c r="E748">
        <v>3</v>
      </c>
      <c r="F748">
        <v>3</v>
      </c>
      <c r="G748" t="s">
        <v>1132</v>
      </c>
      <c r="H748" s="4" t="str">
        <f t="shared" si="22"/>
        <v>K181.3</v>
      </c>
      <c r="I748" s="4" t="str">
        <f t="shared" si="23"/>
        <v>S0_R_X0_TXD1</v>
      </c>
    </row>
    <row r="749" spans="1:9" x14ac:dyDescent="0.25">
      <c r="A749" t="s">
        <v>2698</v>
      </c>
      <c r="B749" t="s">
        <v>5773</v>
      </c>
      <c r="C749" t="s">
        <v>2785</v>
      </c>
      <c r="D749">
        <v>4</v>
      </c>
      <c r="E749">
        <v>4</v>
      </c>
      <c r="F749">
        <v>4</v>
      </c>
      <c r="G749" t="s">
        <v>1133</v>
      </c>
      <c r="H749" s="4" t="str">
        <f t="shared" si="22"/>
        <v>K181.4</v>
      </c>
      <c r="I749" s="4" t="str">
        <f t="shared" si="23"/>
        <v>SG0_X0_RXD1</v>
      </c>
    </row>
    <row r="750" spans="1:9" x14ac:dyDescent="0.25">
      <c r="A750" t="s">
        <v>2698</v>
      </c>
      <c r="B750" t="s">
        <v>5773</v>
      </c>
      <c r="C750" t="s">
        <v>2785</v>
      </c>
      <c r="D750">
        <v>5</v>
      </c>
      <c r="E750">
        <v>5</v>
      </c>
      <c r="F750">
        <v>5</v>
      </c>
      <c r="G750" t="s">
        <v>1134</v>
      </c>
      <c r="H750" s="4" t="str">
        <f t="shared" si="22"/>
        <v>K181.5</v>
      </c>
      <c r="I750" s="4" t="str">
        <f t="shared" si="23"/>
        <v>SG0_X0_RXC</v>
      </c>
    </row>
    <row r="751" spans="1:9" x14ac:dyDescent="0.25">
      <c r="A751" t="s">
        <v>2698</v>
      </c>
      <c r="B751" t="s">
        <v>5773</v>
      </c>
      <c r="C751" t="s">
        <v>2785</v>
      </c>
      <c r="D751">
        <v>6</v>
      </c>
      <c r="E751">
        <v>6</v>
      </c>
      <c r="F751">
        <v>6</v>
      </c>
      <c r="G751" t="s">
        <v>1124</v>
      </c>
      <c r="H751" s="4" t="str">
        <f t="shared" si="22"/>
        <v>K181.6</v>
      </c>
      <c r="I751" s="4" t="str">
        <f t="shared" si="23"/>
        <v>S0_R_X0_TXC</v>
      </c>
    </row>
    <row r="752" spans="1:9" x14ac:dyDescent="0.25">
      <c r="A752" t="s">
        <v>2698</v>
      </c>
      <c r="B752" t="s">
        <v>5773</v>
      </c>
      <c r="C752" t="s">
        <v>2785</v>
      </c>
      <c r="D752">
        <v>7</v>
      </c>
      <c r="E752">
        <v>7</v>
      </c>
      <c r="F752">
        <v>7</v>
      </c>
      <c r="G752" t="s">
        <v>1135</v>
      </c>
      <c r="H752" s="4" t="str">
        <f t="shared" si="22"/>
        <v>K181.7</v>
      </c>
      <c r="I752" s="4" t="str">
        <f t="shared" si="23"/>
        <v>S0_SCIN_HSD215</v>
      </c>
    </row>
    <row r="753" spans="1:9" x14ac:dyDescent="0.25">
      <c r="A753" t="s">
        <v>2698</v>
      </c>
      <c r="B753" t="s">
        <v>5773</v>
      </c>
      <c r="C753" t="s">
        <v>2785</v>
      </c>
      <c r="D753" t="s">
        <v>1041</v>
      </c>
      <c r="E753" t="s">
        <v>1041</v>
      </c>
      <c r="F753">
        <v>1</v>
      </c>
      <c r="G753" t="s">
        <v>1040</v>
      </c>
      <c r="H753" s="4" t="str">
        <f t="shared" si="22"/>
        <v>K181.1</v>
      </c>
      <c r="I753" s="4" t="str">
        <f t="shared" si="23"/>
        <v>VP12</v>
      </c>
    </row>
    <row r="754" spans="1:9" x14ac:dyDescent="0.25">
      <c r="A754" t="s">
        <v>2698</v>
      </c>
      <c r="B754" t="s">
        <v>5773</v>
      </c>
      <c r="C754" t="s">
        <v>2785</v>
      </c>
      <c r="D754" t="s">
        <v>1042</v>
      </c>
      <c r="E754" t="s">
        <v>1042</v>
      </c>
      <c r="F754">
        <v>8</v>
      </c>
      <c r="G754" t="s">
        <v>806</v>
      </c>
      <c r="H754" s="4" t="str">
        <f t="shared" si="22"/>
        <v>K181.8</v>
      </c>
      <c r="I754" s="4" t="str">
        <f t="shared" si="23"/>
        <v>SC_UDB181</v>
      </c>
    </row>
    <row r="755" spans="1:9" x14ac:dyDescent="0.25">
      <c r="A755" t="s">
        <v>2698</v>
      </c>
      <c r="B755" t="s">
        <v>5773</v>
      </c>
      <c r="C755" t="s">
        <v>2786</v>
      </c>
      <c r="D755">
        <v>2</v>
      </c>
      <c r="E755">
        <v>2</v>
      </c>
      <c r="F755">
        <v>2</v>
      </c>
      <c r="G755" t="s">
        <v>1136</v>
      </c>
      <c r="H755" s="4" t="str">
        <f t="shared" si="22"/>
        <v>K182.2</v>
      </c>
      <c r="I755" s="4" t="str">
        <f t="shared" si="23"/>
        <v>S0_SCIN_HSD216</v>
      </c>
    </row>
    <row r="756" spans="1:9" x14ac:dyDescent="0.25">
      <c r="A756" t="s">
        <v>2698</v>
      </c>
      <c r="B756" t="s">
        <v>5773</v>
      </c>
      <c r="C756" t="s">
        <v>2786</v>
      </c>
      <c r="D756">
        <v>3</v>
      </c>
      <c r="E756">
        <v>3</v>
      </c>
      <c r="F756">
        <v>3</v>
      </c>
      <c r="G756" t="s">
        <v>1137</v>
      </c>
      <c r="H756" s="4" t="str">
        <f t="shared" si="22"/>
        <v>K182.3</v>
      </c>
      <c r="I756" s="4" t="str">
        <f t="shared" si="23"/>
        <v>S0_R_X0_TXD2</v>
      </c>
    </row>
    <row r="757" spans="1:9" x14ac:dyDescent="0.25">
      <c r="A757" t="s">
        <v>2698</v>
      </c>
      <c r="B757" t="s">
        <v>5773</v>
      </c>
      <c r="C757" t="s">
        <v>2786</v>
      </c>
      <c r="D757">
        <v>4</v>
      </c>
      <c r="E757">
        <v>4</v>
      </c>
      <c r="F757">
        <v>4</v>
      </c>
      <c r="G757" t="s">
        <v>1138</v>
      </c>
      <c r="H757" s="4" t="str">
        <f t="shared" si="22"/>
        <v>K182.4</v>
      </c>
      <c r="I757" s="4" t="str">
        <f t="shared" si="23"/>
        <v>SG0_X0_RXD2</v>
      </c>
    </row>
    <row r="758" spans="1:9" x14ac:dyDescent="0.25">
      <c r="A758" t="s">
        <v>2698</v>
      </c>
      <c r="B758" t="s">
        <v>5773</v>
      </c>
      <c r="C758" t="s">
        <v>2786</v>
      </c>
      <c r="D758">
        <v>5</v>
      </c>
      <c r="E758">
        <v>5</v>
      </c>
      <c r="F758">
        <v>5</v>
      </c>
      <c r="G758" t="s">
        <v>1139</v>
      </c>
      <c r="H758" s="4" t="str">
        <f t="shared" si="22"/>
        <v>K182.5</v>
      </c>
      <c r="I758" s="4" t="str">
        <f t="shared" si="23"/>
        <v>SG0_1_X0_TXD0</v>
      </c>
    </row>
    <row r="759" spans="1:9" x14ac:dyDescent="0.25">
      <c r="A759" t="s">
        <v>2698</v>
      </c>
      <c r="B759" t="s">
        <v>5773</v>
      </c>
      <c r="C759" t="s">
        <v>2786</v>
      </c>
      <c r="D759">
        <v>6</v>
      </c>
      <c r="E759">
        <v>6</v>
      </c>
      <c r="F759">
        <v>6</v>
      </c>
      <c r="G759" t="s">
        <v>1140</v>
      </c>
      <c r="H759" s="4" t="str">
        <f t="shared" si="22"/>
        <v>K182.6</v>
      </c>
      <c r="I759" s="4" t="str">
        <f t="shared" si="23"/>
        <v>S0_R_X0_RXD0</v>
      </c>
    </row>
    <row r="760" spans="1:9" x14ac:dyDescent="0.25">
      <c r="A760" t="s">
        <v>2698</v>
      </c>
      <c r="B760" t="s">
        <v>5773</v>
      </c>
      <c r="C760" t="s">
        <v>2786</v>
      </c>
      <c r="D760">
        <v>7</v>
      </c>
      <c r="E760">
        <v>7</v>
      </c>
      <c r="F760">
        <v>7</v>
      </c>
      <c r="G760" t="s">
        <v>1141</v>
      </c>
      <c r="H760" s="4" t="str">
        <f t="shared" si="22"/>
        <v>K182.7</v>
      </c>
      <c r="I760" s="4" t="str">
        <f t="shared" si="23"/>
        <v>S0_SCOT_HSD217</v>
      </c>
    </row>
    <row r="761" spans="1:9" x14ac:dyDescent="0.25">
      <c r="A761" t="s">
        <v>2698</v>
      </c>
      <c r="B761" t="s">
        <v>5773</v>
      </c>
      <c r="C761" t="s">
        <v>2786</v>
      </c>
      <c r="D761" t="s">
        <v>1041</v>
      </c>
      <c r="E761" t="s">
        <v>1041</v>
      </c>
      <c r="F761">
        <v>1</v>
      </c>
      <c r="G761" t="s">
        <v>1040</v>
      </c>
      <c r="H761" s="4" t="str">
        <f t="shared" si="22"/>
        <v>K182.1</v>
      </c>
      <c r="I761" s="4" t="str">
        <f t="shared" si="23"/>
        <v>VP12</v>
      </c>
    </row>
    <row r="762" spans="1:9" x14ac:dyDescent="0.25">
      <c r="A762" t="s">
        <v>2698</v>
      </c>
      <c r="B762" t="s">
        <v>5773</v>
      </c>
      <c r="C762" t="s">
        <v>2786</v>
      </c>
      <c r="D762" t="s">
        <v>1042</v>
      </c>
      <c r="E762" t="s">
        <v>1042</v>
      </c>
      <c r="F762">
        <v>8</v>
      </c>
      <c r="G762" t="s">
        <v>807</v>
      </c>
      <c r="H762" s="4" t="str">
        <f t="shared" si="22"/>
        <v>K182.8</v>
      </c>
      <c r="I762" s="4" t="str">
        <f t="shared" si="23"/>
        <v>SC_UDB182</v>
      </c>
    </row>
    <row r="763" spans="1:9" x14ac:dyDescent="0.25">
      <c r="A763" t="s">
        <v>2698</v>
      </c>
      <c r="B763" t="s">
        <v>5773</v>
      </c>
      <c r="C763" t="s">
        <v>2787</v>
      </c>
      <c r="D763">
        <v>2</v>
      </c>
      <c r="E763">
        <v>2</v>
      </c>
      <c r="F763">
        <v>2</v>
      </c>
      <c r="G763" t="s">
        <v>1142</v>
      </c>
      <c r="H763" s="4" t="str">
        <f t="shared" si="22"/>
        <v>K183.2</v>
      </c>
      <c r="I763" s="4" t="str">
        <f t="shared" si="23"/>
        <v>S0_SCIN_HSD218</v>
      </c>
    </row>
    <row r="764" spans="1:9" x14ac:dyDescent="0.25">
      <c r="A764" t="s">
        <v>2698</v>
      </c>
      <c r="B764" t="s">
        <v>5773</v>
      </c>
      <c r="C764" t="s">
        <v>2787</v>
      </c>
      <c r="D764">
        <v>3</v>
      </c>
      <c r="E764">
        <v>3</v>
      </c>
      <c r="F764">
        <v>3</v>
      </c>
      <c r="G764" t="s">
        <v>1143</v>
      </c>
      <c r="H764" s="4" t="str">
        <f t="shared" si="22"/>
        <v>K183.3</v>
      </c>
      <c r="I764" s="4" t="str">
        <f t="shared" si="23"/>
        <v>S0_R_X0_TXD3</v>
      </c>
    </row>
    <row r="765" spans="1:9" x14ac:dyDescent="0.25">
      <c r="A765" t="s">
        <v>2698</v>
      </c>
      <c r="B765" t="s">
        <v>5773</v>
      </c>
      <c r="C765" t="s">
        <v>2787</v>
      </c>
      <c r="D765">
        <v>4</v>
      </c>
      <c r="E765">
        <v>4</v>
      </c>
      <c r="F765">
        <v>4</v>
      </c>
      <c r="G765" t="s">
        <v>1144</v>
      </c>
      <c r="H765" s="4" t="str">
        <f t="shared" si="22"/>
        <v>K183.4</v>
      </c>
      <c r="I765" s="4" t="str">
        <f t="shared" si="23"/>
        <v>SG0_X0_RXD3</v>
      </c>
    </row>
    <row r="766" spans="1:9" x14ac:dyDescent="0.25">
      <c r="A766" t="s">
        <v>2698</v>
      </c>
      <c r="B766" t="s">
        <v>5773</v>
      </c>
      <c r="C766" t="s">
        <v>2787</v>
      </c>
      <c r="D766">
        <v>5</v>
      </c>
      <c r="E766">
        <v>5</v>
      </c>
      <c r="F766">
        <v>5</v>
      </c>
      <c r="G766" t="s">
        <v>961</v>
      </c>
      <c r="H766" s="4" t="str">
        <f t="shared" si="22"/>
        <v>K183.5</v>
      </c>
      <c r="I766" s="4" t="str">
        <f t="shared" si="23"/>
        <v>DGND</v>
      </c>
    </row>
    <row r="767" spans="1:9" x14ac:dyDescent="0.25">
      <c r="A767" t="s">
        <v>2698</v>
      </c>
      <c r="B767" t="s">
        <v>5773</v>
      </c>
      <c r="C767" t="s">
        <v>2787</v>
      </c>
      <c r="D767">
        <v>6</v>
      </c>
      <c r="E767">
        <v>6</v>
      </c>
      <c r="F767">
        <v>6</v>
      </c>
      <c r="G767" t="s">
        <v>1145</v>
      </c>
      <c r="H767" s="4" t="str">
        <f t="shared" si="22"/>
        <v>K183.6</v>
      </c>
      <c r="I767" s="4" t="str">
        <f t="shared" si="23"/>
        <v>S0_R_X0_RXER</v>
      </c>
    </row>
    <row r="768" spans="1:9" x14ac:dyDescent="0.25">
      <c r="A768" t="s">
        <v>2698</v>
      </c>
      <c r="B768" t="s">
        <v>5773</v>
      </c>
      <c r="C768" t="s">
        <v>2787</v>
      </c>
      <c r="D768">
        <v>7</v>
      </c>
      <c r="E768">
        <v>7</v>
      </c>
      <c r="F768">
        <v>7</v>
      </c>
      <c r="G768" t="s">
        <v>1146</v>
      </c>
      <c r="H768" s="4" t="str">
        <f t="shared" si="22"/>
        <v>K183.7</v>
      </c>
      <c r="I768" s="4" t="str">
        <f t="shared" si="23"/>
        <v>S0_HSD219</v>
      </c>
    </row>
    <row r="769" spans="1:9" x14ac:dyDescent="0.25">
      <c r="A769" t="s">
        <v>2698</v>
      </c>
      <c r="B769" t="s">
        <v>5773</v>
      </c>
      <c r="C769" t="s">
        <v>2787</v>
      </c>
      <c r="D769" t="s">
        <v>1041</v>
      </c>
      <c r="E769" t="s">
        <v>1041</v>
      </c>
      <c r="F769">
        <v>1</v>
      </c>
      <c r="G769" t="s">
        <v>1040</v>
      </c>
      <c r="H769" s="4" t="str">
        <f t="shared" si="22"/>
        <v>K183.1</v>
      </c>
      <c r="I769" s="4" t="str">
        <f t="shared" si="23"/>
        <v>VP12</v>
      </c>
    </row>
    <row r="770" spans="1:9" x14ac:dyDescent="0.25">
      <c r="A770" t="s">
        <v>2698</v>
      </c>
      <c r="B770" t="s">
        <v>5773</v>
      </c>
      <c r="C770" t="s">
        <v>2787</v>
      </c>
      <c r="D770" t="s">
        <v>1042</v>
      </c>
      <c r="E770" t="s">
        <v>1042</v>
      </c>
      <c r="F770">
        <v>8</v>
      </c>
      <c r="G770" t="s">
        <v>808</v>
      </c>
      <c r="H770" s="4" t="str">
        <f t="shared" ref="H770:H833" si="24">CONCATENATE(C770,".",F770)</f>
        <v>K183.8</v>
      </c>
      <c r="I770" s="4" t="str">
        <f t="shared" ref="I770:I833" si="25">G770</f>
        <v>SC_UDB183</v>
      </c>
    </row>
    <row r="771" spans="1:9" x14ac:dyDescent="0.25">
      <c r="A771" t="s">
        <v>2698</v>
      </c>
      <c r="B771" t="s">
        <v>5773</v>
      </c>
      <c r="C771" t="s">
        <v>2788</v>
      </c>
      <c r="D771">
        <v>2</v>
      </c>
      <c r="E771">
        <v>2</v>
      </c>
      <c r="F771">
        <v>2</v>
      </c>
      <c r="H771" s="4" t="str">
        <f t="shared" si="24"/>
        <v>K231.2</v>
      </c>
      <c r="I771" s="4">
        <f t="shared" si="25"/>
        <v>0</v>
      </c>
    </row>
    <row r="772" spans="1:9" x14ac:dyDescent="0.25">
      <c r="A772" t="s">
        <v>2698</v>
      </c>
      <c r="B772" t="s">
        <v>5773</v>
      </c>
      <c r="C772" t="s">
        <v>2788</v>
      </c>
      <c r="D772">
        <v>3</v>
      </c>
      <c r="E772">
        <v>3</v>
      </c>
      <c r="F772">
        <v>3</v>
      </c>
      <c r="H772" s="4" t="str">
        <f t="shared" si="24"/>
        <v>K231.3</v>
      </c>
      <c r="I772" s="4">
        <f t="shared" si="25"/>
        <v>0</v>
      </c>
    </row>
    <row r="773" spans="1:9" x14ac:dyDescent="0.25">
      <c r="A773" t="s">
        <v>2698</v>
      </c>
      <c r="B773" t="s">
        <v>5773</v>
      </c>
      <c r="C773" t="s">
        <v>2788</v>
      </c>
      <c r="D773">
        <v>4</v>
      </c>
      <c r="E773">
        <v>4</v>
      </c>
      <c r="F773">
        <v>4</v>
      </c>
      <c r="H773" s="4" t="str">
        <f t="shared" si="24"/>
        <v>K231.4</v>
      </c>
      <c r="I773" s="4">
        <f t="shared" si="25"/>
        <v>0</v>
      </c>
    </row>
    <row r="774" spans="1:9" x14ac:dyDescent="0.25">
      <c r="A774" t="s">
        <v>2698</v>
      </c>
      <c r="B774" t="s">
        <v>5773</v>
      </c>
      <c r="C774" t="s">
        <v>2788</v>
      </c>
      <c r="D774">
        <v>5</v>
      </c>
      <c r="E774">
        <v>5</v>
      </c>
      <c r="F774">
        <v>5</v>
      </c>
      <c r="G774" t="s">
        <v>1147</v>
      </c>
      <c r="H774" s="4" t="str">
        <f t="shared" si="24"/>
        <v>K231.5</v>
      </c>
      <c r="I774" s="4" t="str">
        <f t="shared" si="25"/>
        <v>SG0_1_X0_TXD1</v>
      </c>
    </row>
    <row r="775" spans="1:9" x14ac:dyDescent="0.25">
      <c r="A775" t="s">
        <v>2698</v>
      </c>
      <c r="B775" t="s">
        <v>5773</v>
      </c>
      <c r="C775" t="s">
        <v>2788</v>
      </c>
      <c r="D775">
        <v>6</v>
      </c>
      <c r="E775">
        <v>6</v>
      </c>
      <c r="F775">
        <v>6</v>
      </c>
      <c r="G775" t="s">
        <v>1148</v>
      </c>
      <c r="H775" s="4" t="str">
        <f t="shared" si="24"/>
        <v>K231.6</v>
      </c>
      <c r="I775" s="4" t="str">
        <f t="shared" si="25"/>
        <v>S0_R_X0_RXD1</v>
      </c>
    </row>
    <row r="776" spans="1:9" x14ac:dyDescent="0.25">
      <c r="A776" t="s">
        <v>2698</v>
      </c>
      <c r="B776" t="s">
        <v>5773</v>
      </c>
      <c r="C776" t="s">
        <v>2788</v>
      </c>
      <c r="D776">
        <v>7</v>
      </c>
      <c r="E776">
        <v>7</v>
      </c>
      <c r="F776">
        <v>7</v>
      </c>
      <c r="G776" t="s">
        <v>1149</v>
      </c>
      <c r="H776" s="4" t="str">
        <f t="shared" si="24"/>
        <v>K231.7</v>
      </c>
      <c r="I776" s="4" t="str">
        <f t="shared" si="25"/>
        <v>S0_SCOT_HSD207</v>
      </c>
    </row>
    <row r="777" spans="1:9" x14ac:dyDescent="0.25">
      <c r="A777" t="s">
        <v>2698</v>
      </c>
      <c r="B777" t="s">
        <v>5773</v>
      </c>
      <c r="C777" t="s">
        <v>2788</v>
      </c>
      <c r="D777" t="s">
        <v>1041</v>
      </c>
      <c r="E777" t="s">
        <v>1041</v>
      </c>
      <c r="F777">
        <v>1</v>
      </c>
      <c r="G777" t="s">
        <v>1040</v>
      </c>
      <c r="H777" s="4" t="str">
        <f t="shared" si="24"/>
        <v>K231.1</v>
      </c>
      <c r="I777" s="4" t="str">
        <f t="shared" si="25"/>
        <v>VP12</v>
      </c>
    </row>
    <row r="778" spans="1:9" x14ac:dyDescent="0.25">
      <c r="A778" t="s">
        <v>2698</v>
      </c>
      <c r="B778" t="s">
        <v>5773</v>
      </c>
      <c r="C778" t="s">
        <v>2788</v>
      </c>
      <c r="D778" t="s">
        <v>1042</v>
      </c>
      <c r="E778" t="s">
        <v>1042</v>
      </c>
      <c r="F778">
        <v>8</v>
      </c>
      <c r="G778" t="s">
        <v>809</v>
      </c>
      <c r="H778" s="4" t="str">
        <f t="shared" si="24"/>
        <v>K231.8</v>
      </c>
      <c r="I778" s="4" t="str">
        <f t="shared" si="25"/>
        <v>SC_UDB231</v>
      </c>
    </row>
    <row r="779" spans="1:9" x14ac:dyDescent="0.25">
      <c r="A779" t="s">
        <v>2698</v>
      </c>
      <c r="B779" t="s">
        <v>5773</v>
      </c>
      <c r="C779" t="s">
        <v>2789</v>
      </c>
      <c r="D779">
        <v>2</v>
      </c>
      <c r="E779">
        <v>2</v>
      </c>
      <c r="F779">
        <v>2</v>
      </c>
      <c r="G779" t="s">
        <v>1150</v>
      </c>
      <c r="H779" s="4" t="str">
        <f t="shared" si="24"/>
        <v>K232.2</v>
      </c>
      <c r="I779" s="4" t="str">
        <f t="shared" si="25"/>
        <v>S0_SCOT_HSD208</v>
      </c>
    </row>
    <row r="780" spans="1:9" x14ac:dyDescent="0.25">
      <c r="A780" t="s">
        <v>2698</v>
      </c>
      <c r="B780" t="s">
        <v>5773</v>
      </c>
      <c r="C780" t="s">
        <v>2789</v>
      </c>
      <c r="D780">
        <v>3</v>
      </c>
      <c r="E780">
        <v>3</v>
      </c>
      <c r="F780">
        <v>3</v>
      </c>
      <c r="G780" t="s">
        <v>1151</v>
      </c>
      <c r="H780" s="4" t="str">
        <f t="shared" si="24"/>
        <v>K232.3</v>
      </c>
      <c r="I780" s="4" t="str">
        <f t="shared" si="25"/>
        <v>S0_R_X0_RXD3</v>
      </c>
    </row>
    <row r="781" spans="1:9" x14ac:dyDescent="0.25">
      <c r="A781" t="s">
        <v>2698</v>
      </c>
      <c r="B781" t="s">
        <v>5773</v>
      </c>
      <c r="C781" t="s">
        <v>2789</v>
      </c>
      <c r="D781">
        <v>4</v>
      </c>
      <c r="E781">
        <v>4</v>
      </c>
      <c r="F781">
        <v>4</v>
      </c>
      <c r="G781" t="s">
        <v>1152</v>
      </c>
      <c r="H781" s="4" t="str">
        <f t="shared" si="24"/>
        <v>K232.4</v>
      </c>
      <c r="I781" s="4" t="str">
        <f t="shared" si="25"/>
        <v>SG0_1_X0_TXD3</v>
      </c>
    </row>
    <row r="782" spans="1:9" x14ac:dyDescent="0.25">
      <c r="A782" t="s">
        <v>2698</v>
      </c>
      <c r="B782" t="s">
        <v>5773</v>
      </c>
      <c r="C782" t="s">
        <v>2789</v>
      </c>
      <c r="D782">
        <v>5</v>
      </c>
      <c r="E782">
        <v>5</v>
      </c>
      <c r="F782">
        <v>5</v>
      </c>
      <c r="G782" t="s">
        <v>1153</v>
      </c>
      <c r="H782" s="4" t="str">
        <f t="shared" si="24"/>
        <v>K232.5</v>
      </c>
      <c r="I782" s="4" t="str">
        <f t="shared" si="25"/>
        <v>SG0_1_X0_TXEN</v>
      </c>
    </row>
    <row r="783" spans="1:9" x14ac:dyDescent="0.25">
      <c r="A783" t="s">
        <v>2698</v>
      </c>
      <c r="B783" t="s">
        <v>5773</v>
      </c>
      <c r="C783" t="s">
        <v>2789</v>
      </c>
      <c r="D783">
        <v>6</v>
      </c>
      <c r="E783">
        <v>6</v>
      </c>
      <c r="F783">
        <v>6</v>
      </c>
      <c r="G783" t="s">
        <v>1154</v>
      </c>
      <c r="H783" s="4" t="str">
        <f t="shared" si="24"/>
        <v>K232.6</v>
      </c>
      <c r="I783" s="4" t="str">
        <f t="shared" si="25"/>
        <v>S0_R_X0_RXDV</v>
      </c>
    </row>
    <row r="784" spans="1:9" x14ac:dyDescent="0.25">
      <c r="A784" t="s">
        <v>2698</v>
      </c>
      <c r="B784" t="s">
        <v>5773</v>
      </c>
      <c r="C784" t="s">
        <v>2789</v>
      </c>
      <c r="D784">
        <v>7</v>
      </c>
      <c r="E784">
        <v>7</v>
      </c>
      <c r="F784">
        <v>7</v>
      </c>
      <c r="G784" t="s">
        <v>1155</v>
      </c>
      <c r="H784" s="4" t="str">
        <f t="shared" si="24"/>
        <v>K232.7</v>
      </c>
      <c r="I784" s="4" t="str">
        <f t="shared" si="25"/>
        <v>S0_SCOT_HSD209</v>
      </c>
    </row>
    <row r="785" spans="1:9" x14ac:dyDescent="0.25">
      <c r="A785" t="s">
        <v>2698</v>
      </c>
      <c r="B785" t="s">
        <v>5773</v>
      </c>
      <c r="C785" t="s">
        <v>2789</v>
      </c>
      <c r="D785" t="s">
        <v>1041</v>
      </c>
      <c r="E785" t="s">
        <v>1041</v>
      </c>
      <c r="F785">
        <v>1</v>
      </c>
      <c r="G785" t="s">
        <v>1040</v>
      </c>
      <c r="H785" s="4" t="str">
        <f t="shared" si="24"/>
        <v>K232.1</v>
      </c>
      <c r="I785" s="4" t="str">
        <f t="shared" si="25"/>
        <v>VP12</v>
      </c>
    </row>
    <row r="786" spans="1:9" x14ac:dyDescent="0.25">
      <c r="A786" t="s">
        <v>2698</v>
      </c>
      <c r="B786" t="s">
        <v>5773</v>
      </c>
      <c r="C786" t="s">
        <v>2789</v>
      </c>
      <c r="D786" t="s">
        <v>1042</v>
      </c>
      <c r="E786" t="s">
        <v>1042</v>
      </c>
      <c r="F786">
        <v>8</v>
      </c>
      <c r="G786" t="s">
        <v>810</v>
      </c>
      <c r="H786" s="4" t="str">
        <f t="shared" si="24"/>
        <v>K232.8</v>
      </c>
      <c r="I786" s="4" t="str">
        <f t="shared" si="25"/>
        <v>SC_UDB232</v>
      </c>
    </row>
    <row r="787" spans="1:9" x14ac:dyDescent="0.25">
      <c r="A787" t="s">
        <v>2698</v>
      </c>
      <c r="B787" t="s">
        <v>5773</v>
      </c>
      <c r="C787" t="s">
        <v>2790</v>
      </c>
      <c r="D787">
        <v>2</v>
      </c>
      <c r="E787">
        <v>2</v>
      </c>
      <c r="F787">
        <v>2</v>
      </c>
      <c r="G787" t="s">
        <v>1156</v>
      </c>
      <c r="H787" s="4" t="str">
        <f t="shared" si="24"/>
        <v>K233.2</v>
      </c>
      <c r="I787" s="4" t="str">
        <f t="shared" si="25"/>
        <v>S0_SCIN_HSD210</v>
      </c>
    </row>
    <row r="788" spans="1:9" x14ac:dyDescent="0.25">
      <c r="A788" t="s">
        <v>2698</v>
      </c>
      <c r="B788" t="s">
        <v>5773</v>
      </c>
      <c r="C788" t="s">
        <v>2790</v>
      </c>
      <c r="D788">
        <v>3</v>
      </c>
      <c r="E788">
        <v>3</v>
      </c>
      <c r="F788">
        <v>3</v>
      </c>
      <c r="G788" t="s">
        <v>1157</v>
      </c>
      <c r="H788" s="4" t="str">
        <f t="shared" si="24"/>
        <v>K233.3</v>
      </c>
      <c r="I788" s="4" t="str">
        <f t="shared" si="25"/>
        <v>S0_R_X0_RXC</v>
      </c>
    </row>
    <row r="789" spans="1:9" x14ac:dyDescent="0.25">
      <c r="A789" t="s">
        <v>2698</v>
      </c>
      <c r="B789" t="s">
        <v>5773</v>
      </c>
      <c r="C789" t="s">
        <v>2790</v>
      </c>
      <c r="D789">
        <v>4</v>
      </c>
      <c r="E789">
        <v>4</v>
      </c>
      <c r="F789">
        <v>4</v>
      </c>
      <c r="G789" t="s">
        <v>1158</v>
      </c>
      <c r="H789" s="4" t="str">
        <f t="shared" si="24"/>
        <v>K233.4</v>
      </c>
      <c r="I789" s="4" t="str">
        <f t="shared" si="25"/>
        <v>SG0_X0_TXC</v>
      </c>
    </row>
    <row r="790" spans="1:9" x14ac:dyDescent="0.25">
      <c r="A790" t="s">
        <v>2698</v>
      </c>
      <c r="B790" t="s">
        <v>5773</v>
      </c>
      <c r="C790" t="s">
        <v>2790</v>
      </c>
      <c r="D790">
        <v>5</v>
      </c>
      <c r="E790">
        <v>5</v>
      </c>
      <c r="F790">
        <v>5</v>
      </c>
      <c r="G790" t="s">
        <v>1159</v>
      </c>
      <c r="H790" s="4" t="str">
        <f t="shared" si="24"/>
        <v>K233.5</v>
      </c>
      <c r="I790" s="4" t="str">
        <f t="shared" si="25"/>
        <v>SG0_1_X0_TXD2</v>
      </c>
    </row>
    <row r="791" spans="1:9" x14ac:dyDescent="0.25">
      <c r="A791" t="s">
        <v>2698</v>
      </c>
      <c r="B791" t="s">
        <v>5773</v>
      </c>
      <c r="C791" t="s">
        <v>2790</v>
      </c>
      <c r="D791">
        <v>6</v>
      </c>
      <c r="E791">
        <v>6</v>
      </c>
      <c r="F791">
        <v>6</v>
      </c>
      <c r="G791" t="s">
        <v>1160</v>
      </c>
      <c r="H791" s="4" t="str">
        <f t="shared" si="24"/>
        <v>K233.6</v>
      </c>
      <c r="I791" s="4" t="str">
        <f t="shared" si="25"/>
        <v>S0_R_X0_RXD2</v>
      </c>
    </row>
    <row r="792" spans="1:9" x14ac:dyDescent="0.25">
      <c r="A792" t="s">
        <v>2698</v>
      </c>
      <c r="B792" t="s">
        <v>5773</v>
      </c>
      <c r="C792" t="s">
        <v>2790</v>
      </c>
      <c r="D792">
        <v>7</v>
      </c>
      <c r="E792">
        <v>7</v>
      </c>
      <c r="F792">
        <v>7</v>
      </c>
      <c r="G792" t="s">
        <v>1161</v>
      </c>
      <c r="H792" s="4" t="str">
        <f t="shared" si="24"/>
        <v>K233.7</v>
      </c>
      <c r="I792" s="4" t="str">
        <f t="shared" si="25"/>
        <v>S0_SCOT_HSD211</v>
      </c>
    </row>
    <row r="793" spans="1:9" x14ac:dyDescent="0.25">
      <c r="A793" t="s">
        <v>2698</v>
      </c>
      <c r="B793" t="s">
        <v>5773</v>
      </c>
      <c r="C793" t="s">
        <v>2790</v>
      </c>
      <c r="D793" t="s">
        <v>1041</v>
      </c>
      <c r="E793" t="s">
        <v>1041</v>
      </c>
      <c r="F793">
        <v>1</v>
      </c>
      <c r="G793" t="s">
        <v>1040</v>
      </c>
      <c r="H793" s="4" t="str">
        <f t="shared" si="24"/>
        <v>K233.1</v>
      </c>
      <c r="I793" s="4" t="str">
        <f t="shared" si="25"/>
        <v>VP12</v>
      </c>
    </row>
    <row r="794" spans="1:9" x14ac:dyDescent="0.25">
      <c r="A794" t="s">
        <v>2698</v>
      </c>
      <c r="B794" t="s">
        <v>5773</v>
      </c>
      <c r="C794" t="s">
        <v>2790</v>
      </c>
      <c r="D794" t="s">
        <v>1042</v>
      </c>
      <c r="E794" t="s">
        <v>1042</v>
      </c>
      <c r="F794">
        <v>8</v>
      </c>
      <c r="G794" t="s">
        <v>811</v>
      </c>
      <c r="H794" s="4" t="str">
        <f t="shared" si="24"/>
        <v>K233.8</v>
      </c>
      <c r="I794" s="4" t="str">
        <f t="shared" si="25"/>
        <v>SC_UDB233</v>
      </c>
    </row>
    <row r="795" spans="1:9" x14ac:dyDescent="0.25">
      <c r="A795" t="s">
        <v>2698</v>
      </c>
      <c r="B795" t="s">
        <v>5773</v>
      </c>
      <c r="C795" t="s">
        <v>2791</v>
      </c>
      <c r="D795">
        <v>1</v>
      </c>
      <c r="E795">
        <v>1</v>
      </c>
      <c r="F795">
        <v>1</v>
      </c>
      <c r="G795" t="s">
        <v>1162</v>
      </c>
      <c r="H795" s="4" t="str">
        <f t="shared" si="24"/>
        <v>RR400.1</v>
      </c>
      <c r="I795" s="4" t="str">
        <f t="shared" si="25"/>
        <v>S0_X0_TXD0</v>
      </c>
    </row>
    <row r="796" spans="1:9" x14ac:dyDescent="0.25">
      <c r="A796" t="s">
        <v>2698</v>
      </c>
      <c r="B796" t="s">
        <v>5773</v>
      </c>
      <c r="C796" t="s">
        <v>2791</v>
      </c>
      <c r="D796">
        <v>2</v>
      </c>
      <c r="E796">
        <v>2</v>
      </c>
      <c r="F796">
        <v>2</v>
      </c>
      <c r="G796" t="s">
        <v>1129</v>
      </c>
      <c r="H796" s="4" t="str">
        <f t="shared" si="24"/>
        <v>RR400.2</v>
      </c>
      <c r="I796" s="4" t="str">
        <f t="shared" si="25"/>
        <v>S0_R_X0_TXD0</v>
      </c>
    </row>
    <row r="797" spans="1:9" x14ac:dyDescent="0.25">
      <c r="A797" t="s">
        <v>2698</v>
      </c>
      <c r="B797" t="s">
        <v>5773</v>
      </c>
      <c r="C797" t="s">
        <v>2792</v>
      </c>
      <c r="D797">
        <v>1</v>
      </c>
      <c r="E797">
        <v>1</v>
      </c>
      <c r="F797">
        <v>1</v>
      </c>
      <c r="G797" t="s">
        <v>1163</v>
      </c>
      <c r="H797" s="4" t="str">
        <f t="shared" si="24"/>
        <v>RR401.1</v>
      </c>
      <c r="I797" s="4" t="str">
        <f t="shared" si="25"/>
        <v>S0_X0_TXD1</v>
      </c>
    </row>
    <row r="798" spans="1:9" x14ac:dyDescent="0.25">
      <c r="A798" t="s">
        <v>2698</v>
      </c>
      <c r="B798" t="s">
        <v>5773</v>
      </c>
      <c r="C798" t="s">
        <v>2792</v>
      </c>
      <c r="D798">
        <v>2</v>
      </c>
      <c r="E798">
        <v>2</v>
      </c>
      <c r="F798">
        <v>2</v>
      </c>
      <c r="G798" t="s">
        <v>1132</v>
      </c>
      <c r="H798" s="4" t="str">
        <f t="shared" si="24"/>
        <v>RR401.2</v>
      </c>
      <c r="I798" s="4" t="str">
        <f t="shared" si="25"/>
        <v>S0_R_X0_TXD1</v>
      </c>
    </row>
    <row r="799" spans="1:9" x14ac:dyDescent="0.25">
      <c r="A799" t="s">
        <v>2698</v>
      </c>
      <c r="B799" t="s">
        <v>5773</v>
      </c>
      <c r="C799" t="s">
        <v>2793</v>
      </c>
      <c r="D799">
        <v>1</v>
      </c>
      <c r="E799">
        <v>1</v>
      </c>
      <c r="F799">
        <v>1</v>
      </c>
      <c r="G799" t="s">
        <v>1164</v>
      </c>
      <c r="H799" s="4" t="str">
        <f t="shared" si="24"/>
        <v>RR402.1</v>
      </c>
      <c r="I799" s="4" t="str">
        <f t="shared" si="25"/>
        <v>S0_X0_TXD2</v>
      </c>
    </row>
    <row r="800" spans="1:9" x14ac:dyDescent="0.25">
      <c r="A800" t="s">
        <v>2698</v>
      </c>
      <c r="B800" t="s">
        <v>5773</v>
      </c>
      <c r="C800" t="s">
        <v>2793</v>
      </c>
      <c r="D800">
        <v>2</v>
      </c>
      <c r="E800">
        <v>2</v>
      </c>
      <c r="F800">
        <v>2</v>
      </c>
      <c r="G800" t="s">
        <v>1137</v>
      </c>
      <c r="H800" s="4" t="str">
        <f t="shared" si="24"/>
        <v>RR402.2</v>
      </c>
      <c r="I800" s="4" t="str">
        <f t="shared" si="25"/>
        <v>S0_R_X0_TXD2</v>
      </c>
    </row>
    <row r="801" spans="1:9" x14ac:dyDescent="0.25">
      <c r="A801" t="s">
        <v>2698</v>
      </c>
      <c r="B801" t="s">
        <v>5773</v>
      </c>
      <c r="C801" t="s">
        <v>2794</v>
      </c>
      <c r="D801">
        <v>1</v>
      </c>
      <c r="E801">
        <v>1</v>
      </c>
      <c r="F801">
        <v>1</v>
      </c>
      <c r="G801" t="s">
        <v>1165</v>
      </c>
      <c r="H801" s="4" t="str">
        <f t="shared" si="24"/>
        <v>RR403.1</v>
      </c>
      <c r="I801" s="4" t="str">
        <f t="shared" si="25"/>
        <v>S0_X0_TXD3</v>
      </c>
    </row>
    <row r="802" spans="1:9" x14ac:dyDescent="0.25">
      <c r="A802" t="s">
        <v>2698</v>
      </c>
      <c r="B802" t="s">
        <v>5773</v>
      </c>
      <c r="C802" t="s">
        <v>2794</v>
      </c>
      <c r="D802">
        <v>2</v>
      </c>
      <c r="E802">
        <v>2</v>
      </c>
      <c r="F802">
        <v>2</v>
      </c>
      <c r="G802" t="s">
        <v>1143</v>
      </c>
      <c r="H802" s="4" t="str">
        <f t="shared" si="24"/>
        <v>RR403.2</v>
      </c>
      <c r="I802" s="4" t="str">
        <f t="shared" si="25"/>
        <v>S0_R_X0_TXD3</v>
      </c>
    </row>
    <row r="803" spans="1:9" x14ac:dyDescent="0.25">
      <c r="A803" t="s">
        <v>2698</v>
      </c>
      <c r="B803" t="s">
        <v>5773</v>
      </c>
      <c r="C803" t="s">
        <v>2795</v>
      </c>
      <c r="D803">
        <v>1</v>
      </c>
      <c r="E803">
        <v>1</v>
      </c>
      <c r="F803">
        <v>1</v>
      </c>
      <c r="G803" t="s">
        <v>1166</v>
      </c>
      <c r="H803" s="4" t="str">
        <f t="shared" si="24"/>
        <v>RR404.1</v>
      </c>
      <c r="I803" s="4" t="str">
        <f t="shared" si="25"/>
        <v>S0_X0_TXC</v>
      </c>
    </row>
    <row r="804" spans="1:9" x14ac:dyDescent="0.25">
      <c r="A804" t="s">
        <v>2698</v>
      </c>
      <c r="B804" t="s">
        <v>5773</v>
      </c>
      <c r="C804" t="s">
        <v>2795</v>
      </c>
      <c r="D804">
        <v>2</v>
      </c>
      <c r="E804">
        <v>2</v>
      </c>
      <c r="F804">
        <v>2</v>
      </c>
      <c r="G804" t="s">
        <v>1124</v>
      </c>
      <c r="H804" s="4" t="str">
        <f t="shared" si="24"/>
        <v>RR404.2</v>
      </c>
      <c r="I804" s="4" t="str">
        <f t="shared" si="25"/>
        <v>S0_R_X0_TXC</v>
      </c>
    </row>
    <row r="805" spans="1:9" x14ac:dyDescent="0.25">
      <c r="A805" t="s">
        <v>2698</v>
      </c>
      <c r="B805" t="s">
        <v>5773</v>
      </c>
      <c r="C805" t="s">
        <v>2796</v>
      </c>
      <c r="D805">
        <v>1</v>
      </c>
      <c r="E805">
        <v>1</v>
      </c>
      <c r="F805">
        <v>1</v>
      </c>
      <c r="G805" t="s">
        <v>1167</v>
      </c>
      <c r="H805" s="4" t="str">
        <f t="shared" si="24"/>
        <v>RR405.1</v>
      </c>
      <c r="I805" s="4" t="str">
        <f t="shared" si="25"/>
        <v>S0_X0_TXEN</v>
      </c>
    </row>
    <row r="806" spans="1:9" x14ac:dyDescent="0.25">
      <c r="A806" t="s">
        <v>2698</v>
      </c>
      <c r="B806" t="s">
        <v>5773</v>
      </c>
      <c r="C806" t="s">
        <v>2796</v>
      </c>
      <c r="D806">
        <v>2</v>
      </c>
      <c r="E806">
        <v>2</v>
      </c>
      <c r="F806">
        <v>2</v>
      </c>
      <c r="G806" t="s">
        <v>1126</v>
      </c>
      <c r="H806" s="4" t="str">
        <f t="shared" si="24"/>
        <v>RR405.2</v>
      </c>
      <c r="I806" s="4" t="str">
        <f t="shared" si="25"/>
        <v>S0_R_X0_TXEN</v>
      </c>
    </row>
    <row r="807" spans="1:9" x14ac:dyDescent="0.25">
      <c r="A807" t="s">
        <v>2698</v>
      </c>
      <c r="B807" t="s">
        <v>5773</v>
      </c>
      <c r="C807" t="s">
        <v>2797</v>
      </c>
      <c r="D807">
        <v>1</v>
      </c>
      <c r="E807">
        <v>1</v>
      </c>
      <c r="F807">
        <v>1</v>
      </c>
      <c r="G807" t="s">
        <v>1168</v>
      </c>
      <c r="H807" s="4" t="str">
        <f t="shared" si="24"/>
        <v>RR406.1</v>
      </c>
      <c r="I807" s="4" t="str">
        <f t="shared" si="25"/>
        <v>S0_X0_RXER</v>
      </c>
    </row>
    <row r="808" spans="1:9" x14ac:dyDescent="0.25">
      <c r="A808" t="s">
        <v>2698</v>
      </c>
      <c r="B808" t="s">
        <v>5773</v>
      </c>
      <c r="C808" t="s">
        <v>2797</v>
      </c>
      <c r="D808">
        <v>2</v>
      </c>
      <c r="E808">
        <v>2</v>
      </c>
      <c r="F808">
        <v>2</v>
      </c>
      <c r="G808" t="s">
        <v>1145</v>
      </c>
      <c r="H808" s="4" t="str">
        <f t="shared" si="24"/>
        <v>RR406.2</v>
      </c>
      <c r="I808" s="4" t="str">
        <f t="shared" si="25"/>
        <v>S0_R_X0_RXER</v>
      </c>
    </row>
    <row r="809" spans="1:9" x14ac:dyDescent="0.25">
      <c r="A809" t="s">
        <v>2698</v>
      </c>
      <c r="B809" t="s">
        <v>5773</v>
      </c>
      <c r="C809" t="s">
        <v>2798</v>
      </c>
      <c r="D809">
        <v>1</v>
      </c>
      <c r="E809">
        <v>1</v>
      </c>
      <c r="F809">
        <v>1</v>
      </c>
      <c r="G809" t="s">
        <v>1169</v>
      </c>
      <c r="H809" s="4" t="str">
        <f t="shared" si="24"/>
        <v>RR407.1</v>
      </c>
      <c r="I809" s="4" t="str">
        <f t="shared" si="25"/>
        <v>S0_X0_RXD1</v>
      </c>
    </row>
    <row r="810" spans="1:9" x14ac:dyDescent="0.25">
      <c r="A810" t="s">
        <v>2698</v>
      </c>
      <c r="B810" t="s">
        <v>5773</v>
      </c>
      <c r="C810" t="s">
        <v>2798</v>
      </c>
      <c r="D810">
        <v>2</v>
      </c>
      <c r="E810">
        <v>2</v>
      </c>
      <c r="F810">
        <v>2</v>
      </c>
      <c r="G810" t="s">
        <v>1148</v>
      </c>
      <c r="H810" s="4" t="str">
        <f t="shared" si="24"/>
        <v>RR407.2</v>
      </c>
      <c r="I810" s="4" t="str">
        <f t="shared" si="25"/>
        <v>S0_R_X0_RXD1</v>
      </c>
    </row>
    <row r="811" spans="1:9" x14ac:dyDescent="0.25">
      <c r="A811" t="s">
        <v>2698</v>
      </c>
      <c r="B811" t="s">
        <v>5773</v>
      </c>
      <c r="C811" t="s">
        <v>2799</v>
      </c>
      <c r="D811">
        <v>1</v>
      </c>
      <c r="E811">
        <v>1</v>
      </c>
      <c r="F811">
        <v>1</v>
      </c>
      <c r="G811" t="s">
        <v>1170</v>
      </c>
      <c r="H811" s="4" t="str">
        <f t="shared" si="24"/>
        <v>RR408.1</v>
      </c>
      <c r="I811" s="4" t="str">
        <f t="shared" si="25"/>
        <v>S0_X0_RXD3</v>
      </c>
    </row>
    <row r="812" spans="1:9" x14ac:dyDescent="0.25">
      <c r="A812" t="s">
        <v>2698</v>
      </c>
      <c r="B812" t="s">
        <v>5773</v>
      </c>
      <c r="C812" t="s">
        <v>2799</v>
      </c>
      <c r="D812">
        <v>2</v>
      </c>
      <c r="E812">
        <v>2</v>
      </c>
      <c r="F812">
        <v>2</v>
      </c>
      <c r="G812" t="s">
        <v>1151</v>
      </c>
      <c r="H812" s="4" t="str">
        <f t="shared" si="24"/>
        <v>RR408.2</v>
      </c>
      <c r="I812" s="4" t="str">
        <f t="shared" si="25"/>
        <v>S0_R_X0_RXD3</v>
      </c>
    </row>
    <row r="813" spans="1:9" x14ac:dyDescent="0.25">
      <c r="A813" t="s">
        <v>2698</v>
      </c>
      <c r="B813" t="s">
        <v>5773</v>
      </c>
      <c r="C813" t="s">
        <v>2800</v>
      </c>
      <c r="D813">
        <v>1</v>
      </c>
      <c r="E813">
        <v>1</v>
      </c>
      <c r="F813">
        <v>1</v>
      </c>
      <c r="G813" t="s">
        <v>1171</v>
      </c>
      <c r="H813" s="4" t="str">
        <f t="shared" si="24"/>
        <v>RR409.1</v>
      </c>
      <c r="I813" s="4" t="str">
        <f t="shared" si="25"/>
        <v>S0_X0_RXDV</v>
      </c>
    </row>
    <row r="814" spans="1:9" x14ac:dyDescent="0.25">
      <c r="A814" t="s">
        <v>2698</v>
      </c>
      <c r="B814" t="s">
        <v>5773</v>
      </c>
      <c r="C814" t="s">
        <v>2800</v>
      </c>
      <c r="D814">
        <v>2</v>
      </c>
      <c r="E814">
        <v>2</v>
      </c>
      <c r="F814">
        <v>2</v>
      </c>
      <c r="G814" t="s">
        <v>1154</v>
      </c>
      <c r="H814" s="4" t="str">
        <f t="shared" si="24"/>
        <v>RR409.2</v>
      </c>
      <c r="I814" s="4" t="str">
        <f t="shared" si="25"/>
        <v>S0_R_X0_RXDV</v>
      </c>
    </row>
    <row r="815" spans="1:9" x14ac:dyDescent="0.25">
      <c r="A815" t="s">
        <v>2698</v>
      </c>
      <c r="B815" t="s">
        <v>5773</v>
      </c>
      <c r="C815" t="s">
        <v>2801</v>
      </c>
      <c r="D815">
        <v>1</v>
      </c>
      <c r="E815">
        <v>1</v>
      </c>
      <c r="F815">
        <v>1</v>
      </c>
      <c r="G815" t="s">
        <v>1172</v>
      </c>
      <c r="H815" s="4" t="str">
        <f t="shared" si="24"/>
        <v>RR410.1</v>
      </c>
      <c r="I815" s="4" t="str">
        <f t="shared" si="25"/>
        <v>S0_X0_RXC</v>
      </c>
    </row>
    <row r="816" spans="1:9" x14ac:dyDescent="0.25">
      <c r="A816" t="s">
        <v>2698</v>
      </c>
      <c r="B816" t="s">
        <v>5773</v>
      </c>
      <c r="C816" t="s">
        <v>2801</v>
      </c>
      <c r="D816">
        <v>2</v>
      </c>
      <c r="E816">
        <v>2</v>
      </c>
      <c r="F816">
        <v>2</v>
      </c>
      <c r="G816" t="s">
        <v>1157</v>
      </c>
      <c r="H816" s="4" t="str">
        <f t="shared" si="24"/>
        <v>RR410.2</v>
      </c>
      <c r="I816" s="4" t="str">
        <f t="shared" si="25"/>
        <v>S0_R_X0_RXC</v>
      </c>
    </row>
    <row r="817" spans="1:9" x14ac:dyDescent="0.25">
      <c r="A817" t="s">
        <v>2698</v>
      </c>
      <c r="B817" t="s">
        <v>5773</v>
      </c>
      <c r="C817" t="s">
        <v>2802</v>
      </c>
      <c r="D817">
        <v>1</v>
      </c>
      <c r="E817">
        <v>1</v>
      </c>
      <c r="F817">
        <v>1</v>
      </c>
      <c r="G817" t="s">
        <v>1173</v>
      </c>
      <c r="H817" s="4" t="str">
        <f t="shared" si="24"/>
        <v>RR411.1</v>
      </c>
      <c r="I817" s="4" t="str">
        <f t="shared" si="25"/>
        <v>S0_X0_RXD2</v>
      </c>
    </row>
    <row r="818" spans="1:9" x14ac:dyDescent="0.25">
      <c r="A818" t="s">
        <v>2698</v>
      </c>
      <c r="B818" t="s">
        <v>5773</v>
      </c>
      <c r="C818" t="s">
        <v>2802</v>
      </c>
      <c r="D818">
        <v>2</v>
      </c>
      <c r="E818">
        <v>2</v>
      </c>
      <c r="F818">
        <v>2</v>
      </c>
      <c r="G818" t="s">
        <v>1160</v>
      </c>
      <c r="H818" s="4" t="str">
        <f t="shared" si="24"/>
        <v>RR411.2</v>
      </c>
      <c r="I818" s="4" t="str">
        <f t="shared" si="25"/>
        <v>S0_R_X0_RXD2</v>
      </c>
    </row>
    <row r="819" spans="1:9" x14ac:dyDescent="0.25">
      <c r="A819" t="s">
        <v>2698</v>
      </c>
      <c r="B819" t="s">
        <v>5773</v>
      </c>
      <c r="C819" t="s">
        <v>2803</v>
      </c>
      <c r="D819">
        <v>1</v>
      </c>
      <c r="E819">
        <v>1</v>
      </c>
      <c r="F819">
        <v>1</v>
      </c>
      <c r="G819" t="s">
        <v>1174</v>
      </c>
      <c r="H819" s="4" t="str">
        <f t="shared" si="24"/>
        <v>RR413.1</v>
      </c>
      <c r="I819" s="4" t="str">
        <f t="shared" si="25"/>
        <v>S0_X0_RXD0</v>
      </c>
    </row>
    <row r="820" spans="1:9" x14ac:dyDescent="0.25">
      <c r="A820" t="s">
        <v>2698</v>
      </c>
      <c r="B820" t="s">
        <v>5773</v>
      </c>
      <c r="C820" t="s">
        <v>2803</v>
      </c>
      <c r="D820">
        <v>2</v>
      </c>
      <c r="E820">
        <v>2</v>
      </c>
      <c r="F820">
        <v>2</v>
      </c>
      <c r="G820" t="s">
        <v>1140</v>
      </c>
      <c r="H820" s="4" t="str">
        <f t="shared" si="24"/>
        <v>RR413.2</v>
      </c>
      <c r="I820" s="4" t="str">
        <f t="shared" si="25"/>
        <v>S0_R_X0_RXD0</v>
      </c>
    </row>
    <row r="821" spans="1:9" x14ac:dyDescent="0.25">
      <c r="A821" t="s">
        <v>2698</v>
      </c>
      <c r="B821" t="s">
        <v>5773</v>
      </c>
      <c r="C821" t="s">
        <v>2804</v>
      </c>
      <c r="D821">
        <v>1</v>
      </c>
      <c r="E821">
        <v>1</v>
      </c>
      <c r="F821">
        <v>1</v>
      </c>
      <c r="G821" t="s">
        <v>1175</v>
      </c>
      <c r="H821" s="4" t="str">
        <f t="shared" si="24"/>
        <v>RR414.1</v>
      </c>
      <c r="I821" s="4" t="str">
        <f t="shared" si="25"/>
        <v>S0_X0_COL</v>
      </c>
    </row>
    <row r="822" spans="1:9" x14ac:dyDescent="0.25">
      <c r="A822" t="s">
        <v>2698</v>
      </c>
      <c r="B822" t="s">
        <v>5773</v>
      </c>
      <c r="C822" t="s">
        <v>2804</v>
      </c>
      <c r="D822">
        <v>2</v>
      </c>
      <c r="E822">
        <v>2</v>
      </c>
      <c r="F822">
        <v>2</v>
      </c>
      <c r="G822" t="s">
        <v>1176</v>
      </c>
      <c r="H822" s="4" t="str">
        <f t="shared" si="24"/>
        <v>RR414.2</v>
      </c>
      <c r="I822" s="4" t="str">
        <f t="shared" si="25"/>
        <v>S0_HSD298</v>
      </c>
    </row>
    <row r="823" spans="1:9" x14ac:dyDescent="0.25">
      <c r="A823" t="s">
        <v>2698</v>
      </c>
      <c r="B823" t="s">
        <v>5773</v>
      </c>
      <c r="C823" t="s">
        <v>2805</v>
      </c>
      <c r="D823">
        <v>1</v>
      </c>
      <c r="E823">
        <v>1</v>
      </c>
      <c r="F823">
        <v>1</v>
      </c>
      <c r="G823" t="s">
        <v>1177</v>
      </c>
      <c r="H823" s="4" t="str">
        <f t="shared" si="24"/>
        <v>RR415.1</v>
      </c>
      <c r="I823" s="4" t="str">
        <f t="shared" si="25"/>
        <v>S0_X0_CRS</v>
      </c>
    </row>
    <row r="824" spans="1:9" x14ac:dyDescent="0.25">
      <c r="A824" t="s">
        <v>2698</v>
      </c>
      <c r="B824" t="s">
        <v>5773</v>
      </c>
      <c r="C824" t="s">
        <v>2805</v>
      </c>
      <c r="D824">
        <v>2</v>
      </c>
      <c r="E824">
        <v>2</v>
      </c>
      <c r="F824">
        <v>2</v>
      </c>
      <c r="G824" t="s">
        <v>1178</v>
      </c>
      <c r="H824" s="4" t="str">
        <f t="shared" si="24"/>
        <v>RR415.2</v>
      </c>
      <c r="I824" s="4" t="str">
        <f t="shared" si="25"/>
        <v>S0_HSD299</v>
      </c>
    </row>
    <row r="825" spans="1:9" x14ac:dyDescent="0.25">
      <c r="A825" t="s">
        <v>2698</v>
      </c>
      <c r="B825" t="s">
        <v>5774</v>
      </c>
      <c r="C825" t="s">
        <v>2806</v>
      </c>
      <c r="D825">
        <v>1</v>
      </c>
      <c r="E825">
        <v>1</v>
      </c>
      <c r="F825">
        <v>1</v>
      </c>
      <c r="G825" t="s">
        <v>1179</v>
      </c>
      <c r="H825" s="4" t="str">
        <f t="shared" si="24"/>
        <v>CTX1.1</v>
      </c>
      <c r="I825" s="4" t="str">
        <f t="shared" si="25"/>
        <v>S0_R_X1_TXC</v>
      </c>
    </row>
    <row r="826" spans="1:9" x14ac:dyDescent="0.25">
      <c r="A826" t="s">
        <v>2698</v>
      </c>
      <c r="B826" t="s">
        <v>5774</v>
      </c>
      <c r="C826" t="s">
        <v>2806</v>
      </c>
      <c r="D826">
        <v>2</v>
      </c>
      <c r="E826">
        <v>2</v>
      </c>
      <c r="F826">
        <v>2</v>
      </c>
      <c r="G826" t="s">
        <v>961</v>
      </c>
      <c r="H826" s="4" t="str">
        <f t="shared" si="24"/>
        <v>CTX1.2</v>
      </c>
      <c r="I826" s="4" t="str">
        <f t="shared" si="25"/>
        <v>DGND</v>
      </c>
    </row>
    <row r="827" spans="1:9" x14ac:dyDescent="0.25">
      <c r="A827" t="s">
        <v>2698</v>
      </c>
      <c r="B827" t="s">
        <v>5774</v>
      </c>
      <c r="C827" t="s">
        <v>2807</v>
      </c>
      <c r="D827">
        <v>2</v>
      </c>
      <c r="E827">
        <v>2</v>
      </c>
      <c r="F827">
        <v>2</v>
      </c>
      <c r="G827" t="s">
        <v>1180</v>
      </c>
      <c r="H827" s="4" t="str">
        <f t="shared" si="24"/>
        <v>K172.2</v>
      </c>
      <c r="I827" s="4" t="str">
        <f t="shared" si="25"/>
        <v>S0_SCAN_HSD186</v>
      </c>
    </row>
    <row r="828" spans="1:9" x14ac:dyDescent="0.25">
      <c r="A828" t="s">
        <v>2698</v>
      </c>
      <c r="B828" t="s">
        <v>5774</v>
      </c>
      <c r="C828" t="s">
        <v>2807</v>
      </c>
      <c r="D828">
        <v>3</v>
      </c>
      <c r="E828">
        <v>3</v>
      </c>
      <c r="F828">
        <v>3</v>
      </c>
      <c r="G828" t="s">
        <v>1181</v>
      </c>
      <c r="H828" s="4" t="str">
        <f t="shared" si="24"/>
        <v>K172.3</v>
      </c>
      <c r="I828" s="4" t="str">
        <f t="shared" si="25"/>
        <v>S0_R_X1_TXEN</v>
      </c>
    </row>
    <row r="829" spans="1:9" x14ac:dyDescent="0.25">
      <c r="A829" t="s">
        <v>2698</v>
      </c>
      <c r="B829" t="s">
        <v>5774</v>
      </c>
      <c r="C829" t="s">
        <v>2807</v>
      </c>
      <c r="D829">
        <v>4</v>
      </c>
      <c r="E829">
        <v>4</v>
      </c>
      <c r="F829">
        <v>4</v>
      </c>
      <c r="G829" t="s">
        <v>1182</v>
      </c>
      <c r="H829" s="4" t="str">
        <f t="shared" si="24"/>
        <v>K172.4</v>
      </c>
      <c r="I829" s="4" t="str">
        <f t="shared" si="25"/>
        <v>SG0_X1_RXDV</v>
      </c>
    </row>
    <row r="830" spans="1:9" x14ac:dyDescent="0.25">
      <c r="A830" t="s">
        <v>2698</v>
      </c>
      <c r="B830" t="s">
        <v>5774</v>
      </c>
      <c r="C830" t="s">
        <v>2807</v>
      </c>
      <c r="D830">
        <v>5</v>
      </c>
      <c r="E830">
        <v>5</v>
      </c>
      <c r="F830">
        <v>5</v>
      </c>
      <c r="G830" t="s">
        <v>1183</v>
      </c>
      <c r="H830" s="4" t="str">
        <f t="shared" si="24"/>
        <v>K172.5</v>
      </c>
      <c r="I830" s="4" t="str">
        <f t="shared" si="25"/>
        <v>SG0_X1_RXD0</v>
      </c>
    </row>
    <row r="831" spans="1:9" x14ac:dyDescent="0.25">
      <c r="A831" t="s">
        <v>2698</v>
      </c>
      <c r="B831" t="s">
        <v>5774</v>
      </c>
      <c r="C831" t="s">
        <v>2807</v>
      </c>
      <c r="D831">
        <v>6</v>
      </c>
      <c r="E831">
        <v>6</v>
      </c>
      <c r="F831">
        <v>6</v>
      </c>
      <c r="G831" t="s">
        <v>1184</v>
      </c>
      <c r="H831" s="4" t="str">
        <f t="shared" si="24"/>
        <v>K172.6</v>
      </c>
      <c r="I831" s="4" t="str">
        <f t="shared" si="25"/>
        <v>S0_R_X1_TXD0</v>
      </c>
    </row>
    <row r="832" spans="1:9" x14ac:dyDescent="0.25">
      <c r="A832" t="s">
        <v>2698</v>
      </c>
      <c r="B832" t="s">
        <v>5774</v>
      </c>
      <c r="C832" t="s">
        <v>2807</v>
      </c>
      <c r="D832">
        <v>7</v>
      </c>
      <c r="E832">
        <v>7</v>
      </c>
      <c r="F832">
        <v>7</v>
      </c>
      <c r="G832" t="s">
        <v>1185</v>
      </c>
      <c r="H832" s="4" t="str">
        <f t="shared" si="24"/>
        <v>K172.7</v>
      </c>
      <c r="I832" s="4" t="str">
        <f t="shared" si="25"/>
        <v>S0_SCAN_HSD187</v>
      </c>
    </row>
    <row r="833" spans="1:9" x14ac:dyDescent="0.25">
      <c r="A833" t="s">
        <v>2698</v>
      </c>
      <c r="B833" t="s">
        <v>5774</v>
      </c>
      <c r="C833" t="s">
        <v>2807</v>
      </c>
      <c r="D833" t="s">
        <v>1041</v>
      </c>
      <c r="E833" t="s">
        <v>1041</v>
      </c>
      <c r="F833">
        <v>1</v>
      </c>
      <c r="G833" t="s">
        <v>1040</v>
      </c>
      <c r="H833" s="4" t="str">
        <f t="shared" si="24"/>
        <v>K172.1</v>
      </c>
      <c r="I833" s="4" t="str">
        <f t="shared" si="25"/>
        <v>VP12</v>
      </c>
    </row>
    <row r="834" spans="1:9" x14ac:dyDescent="0.25">
      <c r="A834" t="s">
        <v>2698</v>
      </c>
      <c r="B834" t="s">
        <v>5774</v>
      </c>
      <c r="C834" t="s">
        <v>2807</v>
      </c>
      <c r="D834" t="s">
        <v>1042</v>
      </c>
      <c r="E834" t="s">
        <v>1042</v>
      </c>
      <c r="F834">
        <v>8</v>
      </c>
      <c r="G834" t="s">
        <v>1186</v>
      </c>
      <c r="H834" s="4" t="str">
        <f t="shared" ref="H834:H897" si="26">CONCATENATE(C834,".",F834)</f>
        <v>K172.8</v>
      </c>
      <c r="I834" s="4" t="str">
        <f t="shared" ref="I834:I897" si="27">G834</f>
        <v>SC_UDB172</v>
      </c>
    </row>
    <row r="835" spans="1:9" x14ac:dyDescent="0.25">
      <c r="A835" t="s">
        <v>2698</v>
      </c>
      <c r="B835" t="s">
        <v>5774</v>
      </c>
      <c r="C835" t="s">
        <v>2808</v>
      </c>
      <c r="D835">
        <v>2</v>
      </c>
      <c r="E835">
        <v>2</v>
      </c>
      <c r="F835">
        <v>2</v>
      </c>
      <c r="G835" t="s">
        <v>1187</v>
      </c>
      <c r="H835" s="4" t="str">
        <f t="shared" si="26"/>
        <v>K173.2</v>
      </c>
      <c r="I835" s="4" t="str">
        <f t="shared" si="27"/>
        <v>S0_SCAN_HSD188</v>
      </c>
    </row>
    <row r="836" spans="1:9" x14ac:dyDescent="0.25">
      <c r="A836" t="s">
        <v>2698</v>
      </c>
      <c r="B836" t="s">
        <v>5774</v>
      </c>
      <c r="C836" t="s">
        <v>2808</v>
      </c>
      <c r="D836">
        <v>3</v>
      </c>
      <c r="E836">
        <v>3</v>
      </c>
      <c r="F836">
        <v>3</v>
      </c>
      <c r="G836" t="s">
        <v>1188</v>
      </c>
      <c r="H836" s="4" t="str">
        <f t="shared" si="26"/>
        <v>K173.3</v>
      </c>
      <c r="I836" s="4" t="str">
        <f t="shared" si="27"/>
        <v>S0_R_X1_TXD1</v>
      </c>
    </row>
    <row r="837" spans="1:9" x14ac:dyDescent="0.25">
      <c r="A837" t="s">
        <v>2698</v>
      </c>
      <c r="B837" t="s">
        <v>5774</v>
      </c>
      <c r="C837" t="s">
        <v>2808</v>
      </c>
      <c r="D837">
        <v>4</v>
      </c>
      <c r="E837">
        <v>4</v>
      </c>
      <c r="F837">
        <v>4</v>
      </c>
      <c r="G837" t="s">
        <v>1189</v>
      </c>
      <c r="H837" s="4" t="str">
        <f t="shared" si="26"/>
        <v>K173.4</v>
      </c>
      <c r="I837" s="4" t="str">
        <f t="shared" si="27"/>
        <v>SG0_X1_RXD1</v>
      </c>
    </row>
    <row r="838" spans="1:9" x14ac:dyDescent="0.25">
      <c r="A838" t="s">
        <v>2698</v>
      </c>
      <c r="B838" t="s">
        <v>5774</v>
      </c>
      <c r="C838" t="s">
        <v>2808</v>
      </c>
      <c r="D838">
        <v>5</v>
      </c>
      <c r="E838">
        <v>5</v>
      </c>
      <c r="F838">
        <v>5</v>
      </c>
      <c r="G838" t="s">
        <v>1190</v>
      </c>
      <c r="H838" s="4" t="str">
        <f t="shared" si="26"/>
        <v>K173.5</v>
      </c>
      <c r="I838" s="4" t="str">
        <f t="shared" si="27"/>
        <v>SG0_X1_RXC</v>
      </c>
    </row>
    <row r="839" spans="1:9" x14ac:dyDescent="0.25">
      <c r="A839" t="s">
        <v>2698</v>
      </c>
      <c r="B839" t="s">
        <v>5774</v>
      </c>
      <c r="C839" t="s">
        <v>2808</v>
      </c>
      <c r="D839">
        <v>6</v>
      </c>
      <c r="E839">
        <v>6</v>
      </c>
      <c r="F839">
        <v>6</v>
      </c>
      <c r="G839" t="s">
        <v>1179</v>
      </c>
      <c r="H839" s="4" t="str">
        <f t="shared" si="26"/>
        <v>K173.6</v>
      </c>
      <c r="I839" s="4" t="str">
        <f t="shared" si="27"/>
        <v>S0_R_X1_TXC</v>
      </c>
    </row>
    <row r="840" spans="1:9" x14ac:dyDescent="0.25">
      <c r="A840" t="s">
        <v>2698</v>
      </c>
      <c r="B840" t="s">
        <v>5774</v>
      </c>
      <c r="C840" t="s">
        <v>2808</v>
      </c>
      <c r="D840">
        <v>7</v>
      </c>
      <c r="E840">
        <v>7</v>
      </c>
      <c r="F840">
        <v>7</v>
      </c>
      <c r="G840" t="s">
        <v>1191</v>
      </c>
      <c r="H840" s="4" t="str">
        <f t="shared" si="26"/>
        <v>K173.7</v>
      </c>
      <c r="I840" s="4" t="str">
        <f t="shared" si="27"/>
        <v>S0_SCIN_HSD189</v>
      </c>
    </row>
    <row r="841" spans="1:9" x14ac:dyDescent="0.25">
      <c r="A841" t="s">
        <v>2698</v>
      </c>
      <c r="B841" t="s">
        <v>5774</v>
      </c>
      <c r="C841" t="s">
        <v>2808</v>
      </c>
      <c r="D841" t="s">
        <v>1041</v>
      </c>
      <c r="E841" t="s">
        <v>1041</v>
      </c>
      <c r="F841">
        <v>1</v>
      </c>
      <c r="G841" t="s">
        <v>1040</v>
      </c>
      <c r="H841" s="4" t="str">
        <f t="shared" si="26"/>
        <v>K173.1</v>
      </c>
      <c r="I841" s="4" t="str">
        <f t="shared" si="27"/>
        <v>VP12</v>
      </c>
    </row>
    <row r="842" spans="1:9" x14ac:dyDescent="0.25">
      <c r="A842" t="s">
        <v>2698</v>
      </c>
      <c r="B842" t="s">
        <v>5774</v>
      </c>
      <c r="C842" t="s">
        <v>2808</v>
      </c>
      <c r="D842" t="s">
        <v>1042</v>
      </c>
      <c r="E842" t="s">
        <v>1042</v>
      </c>
      <c r="F842">
        <v>8</v>
      </c>
      <c r="G842" t="s">
        <v>1192</v>
      </c>
      <c r="H842" s="4" t="str">
        <f t="shared" si="26"/>
        <v>K173.8</v>
      </c>
      <c r="I842" s="4" t="str">
        <f t="shared" si="27"/>
        <v>SC_UDB173</v>
      </c>
    </row>
    <row r="843" spans="1:9" x14ac:dyDescent="0.25">
      <c r="A843" t="s">
        <v>2698</v>
      </c>
      <c r="B843" t="s">
        <v>5774</v>
      </c>
      <c r="C843" t="s">
        <v>2809</v>
      </c>
      <c r="D843">
        <v>2</v>
      </c>
      <c r="E843">
        <v>2</v>
      </c>
      <c r="F843">
        <v>2</v>
      </c>
      <c r="G843" t="s">
        <v>1193</v>
      </c>
      <c r="H843" s="4" t="str">
        <f t="shared" si="26"/>
        <v>K174.2</v>
      </c>
      <c r="I843" s="4" t="str">
        <f t="shared" si="27"/>
        <v>S0_SCIN_HSD190</v>
      </c>
    </row>
    <row r="844" spans="1:9" x14ac:dyDescent="0.25">
      <c r="A844" t="s">
        <v>2698</v>
      </c>
      <c r="B844" t="s">
        <v>5774</v>
      </c>
      <c r="C844" t="s">
        <v>2809</v>
      </c>
      <c r="D844">
        <v>3</v>
      </c>
      <c r="E844">
        <v>3</v>
      </c>
      <c r="F844">
        <v>3</v>
      </c>
      <c r="G844" t="s">
        <v>1194</v>
      </c>
      <c r="H844" s="4" t="str">
        <f t="shared" si="26"/>
        <v>K174.3</v>
      </c>
      <c r="I844" s="4" t="str">
        <f t="shared" si="27"/>
        <v>S0_R_X1_TXD2</v>
      </c>
    </row>
    <row r="845" spans="1:9" x14ac:dyDescent="0.25">
      <c r="A845" t="s">
        <v>2698</v>
      </c>
      <c r="B845" t="s">
        <v>5774</v>
      </c>
      <c r="C845" t="s">
        <v>2809</v>
      </c>
      <c r="D845">
        <v>4</v>
      </c>
      <c r="E845">
        <v>4</v>
      </c>
      <c r="F845">
        <v>4</v>
      </c>
      <c r="G845" t="s">
        <v>1195</v>
      </c>
      <c r="H845" s="4" t="str">
        <f t="shared" si="26"/>
        <v>K174.4</v>
      </c>
      <c r="I845" s="4" t="str">
        <f t="shared" si="27"/>
        <v>SG0_X1_RXD2</v>
      </c>
    </row>
    <row r="846" spans="1:9" x14ac:dyDescent="0.25">
      <c r="A846" t="s">
        <v>2698</v>
      </c>
      <c r="B846" t="s">
        <v>5774</v>
      </c>
      <c r="C846" t="s">
        <v>2809</v>
      </c>
      <c r="D846">
        <v>5</v>
      </c>
      <c r="E846">
        <v>5</v>
      </c>
      <c r="F846">
        <v>5</v>
      </c>
      <c r="G846" t="s">
        <v>1196</v>
      </c>
      <c r="H846" s="4" t="str">
        <f t="shared" si="26"/>
        <v>K174.5</v>
      </c>
      <c r="I846" s="4" t="str">
        <f t="shared" si="27"/>
        <v>SG0_1_X1_TXD0</v>
      </c>
    </row>
    <row r="847" spans="1:9" x14ac:dyDescent="0.25">
      <c r="A847" t="s">
        <v>2698</v>
      </c>
      <c r="B847" t="s">
        <v>5774</v>
      </c>
      <c r="C847" t="s">
        <v>2809</v>
      </c>
      <c r="D847">
        <v>6</v>
      </c>
      <c r="E847">
        <v>6</v>
      </c>
      <c r="F847">
        <v>6</v>
      </c>
      <c r="G847" t="s">
        <v>1197</v>
      </c>
      <c r="H847" s="4" t="str">
        <f t="shared" si="26"/>
        <v>K174.6</v>
      </c>
      <c r="I847" s="4" t="str">
        <f t="shared" si="27"/>
        <v>S0_R_X1_RXD0</v>
      </c>
    </row>
    <row r="848" spans="1:9" x14ac:dyDescent="0.25">
      <c r="A848" t="s">
        <v>2698</v>
      </c>
      <c r="B848" t="s">
        <v>5774</v>
      </c>
      <c r="C848" t="s">
        <v>2809</v>
      </c>
      <c r="D848">
        <v>7</v>
      </c>
      <c r="E848">
        <v>7</v>
      </c>
      <c r="F848">
        <v>7</v>
      </c>
      <c r="G848" t="s">
        <v>1198</v>
      </c>
      <c r="H848" s="4" t="str">
        <f t="shared" si="26"/>
        <v>K174.7</v>
      </c>
      <c r="I848" s="4" t="str">
        <f t="shared" si="27"/>
        <v>S0_SCOT_HSD191</v>
      </c>
    </row>
    <row r="849" spans="1:9" x14ac:dyDescent="0.25">
      <c r="A849" t="s">
        <v>2698</v>
      </c>
      <c r="B849" t="s">
        <v>5774</v>
      </c>
      <c r="C849" t="s">
        <v>2809</v>
      </c>
      <c r="D849" t="s">
        <v>1041</v>
      </c>
      <c r="E849" t="s">
        <v>1041</v>
      </c>
      <c r="F849">
        <v>1</v>
      </c>
      <c r="G849" t="s">
        <v>1040</v>
      </c>
      <c r="H849" s="4" t="str">
        <f t="shared" si="26"/>
        <v>K174.1</v>
      </c>
      <c r="I849" s="4" t="str">
        <f t="shared" si="27"/>
        <v>VP12</v>
      </c>
    </row>
    <row r="850" spans="1:9" x14ac:dyDescent="0.25">
      <c r="A850" t="s">
        <v>2698</v>
      </c>
      <c r="B850" t="s">
        <v>5774</v>
      </c>
      <c r="C850" t="s">
        <v>2809</v>
      </c>
      <c r="D850" t="s">
        <v>1042</v>
      </c>
      <c r="E850" t="s">
        <v>1042</v>
      </c>
      <c r="F850">
        <v>8</v>
      </c>
      <c r="G850" t="s">
        <v>1199</v>
      </c>
      <c r="H850" s="4" t="str">
        <f t="shared" si="26"/>
        <v>K174.8</v>
      </c>
      <c r="I850" s="4" t="str">
        <f t="shared" si="27"/>
        <v>SC_UDB174</v>
      </c>
    </row>
    <row r="851" spans="1:9" x14ac:dyDescent="0.25">
      <c r="A851" t="s">
        <v>2698</v>
      </c>
      <c r="B851" t="s">
        <v>5774</v>
      </c>
      <c r="C851" t="s">
        <v>2810</v>
      </c>
      <c r="D851">
        <v>2</v>
      </c>
      <c r="E851">
        <v>2</v>
      </c>
      <c r="F851">
        <v>2</v>
      </c>
      <c r="G851" t="s">
        <v>1200</v>
      </c>
      <c r="H851" s="4" t="str">
        <f t="shared" si="26"/>
        <v>K175.2</v>
      </c>
      <c r="I851" s="4" t="str">
        <f t="shared" si="27"/>
        <v>S0_SCIN_HSD192</v>
      </c>
    </row>
    <row r="852" spans="1:9" x14ac:dyDescent="0.25">
      <c r="A852" t="s">
        <v>2698</v>
      </c>
      <c r="B852" t="s">
        <v>5774</v>
      </c>
      <c r="C852" t="s">
        <v>2810</v>
      </c>
      <c r="D852">
        <v>3</v>
      </c>
      <c r="E852">
        <v>3</v>
      </c>
      <c r="F852">
        <v>3</v>
      </c>
      <c r="G852" t="s">
        <v>1201</v>
      </c>
      <c r="H852" s="4" t="str">
        <f t="shared" si="26"/>
        <v>K175.3</v>
      </c>
      <c r="I852" s="4" t="str">
        <f t="shared" si="27"/>
        <v>S0_R_X1_TXD3</v>
      </c>
    </row>
    <row r="853" spans="1:9" x14ac:dyDescent="0.25">
      <c r="A853" t="s">
        <v>2698</v>
      </c>
      <c r="B853" t="s">
        <v>5774</v>
      </c>
      <c r="C853" t="s">
        <v>2810</v>
      </c>
      <c r="D853">
        <v>4</v>
      </c>
      <c r="E853">
        <v>4</v>
      </c>
      <c r="F853">
        <v>4</v>
      </c>
      <c r="G853" t="s">
        <v>1202</v>
      </c>
      <c r="H853" s="4" t="str">
        <f t="shared" si="26"/>
        <v>K175.4</v>
      </c>
      <c r="I853" s="4" t="str">
        <f t="shared" si="27"/>
        <v>SG0_X1_RXD3</v>
      </c>
    </row>
    <row r="854" spans="1:9" x14ac:dyDescent="0.25">
      <c r="A854" t="s">
        <v>2698</v>
      </c>
      <c r="B854" t="s">
        <v>5774</v>
      </c>
      <c r="C854" t="s">
        <v>2810</v>
      </c>
      <c r="D854">
        <v>5</v>
      </c>
      <c r="E854">
        <v>5</v>
      </c>
      <c r="F854">
        <v>5</v>
      </c>
      <c r="G854" t="s">
        <v>961</v>
      </c>
      <c r="H854" s="4" t="str">
        <f t="shared" si="26"/>
        <v>K175.5</v>
      </c>
      <c r="I854" s="4" t="str">
        <f t="shared" si="27"/>
        <v>DGND</v>
      </c>
    </row>
    <row r="855" spans="1:9" x14ac:dyDescent="0.25">
      <c r="A855" t="s">
        <v>2698</v>
      </c>
      <c r="B855" t="s">
        <v>5774</v>
      </c>
      <c r="C855" t="s">
        <v>2810</v>
      </c>
      <c r="D855">
        <v>6</v>
      </c>
      <c r="E855">
        <v>6</v>
      </c>
      <c r="F855">
        <v>6</v>
      </c>
      <c r="G855" t="s">
        <v>1203</v>
      </c>
      <c r="H855" s="4" t="str">
        <f t="shared" si="26"/>
        <v>K175.6</v>
      </c>
      <c r="I855" s="4" t="str">
        <f t="shared" si="27"/>
        <v>S0_R_X1_RXER</v>
      </c>
    </row>
    <row r="856" spans="1:9" x14ac:dyDescent="0.25">
      <c r="A856" t="s">
        <v>2698</v>
      </c>
      <c r="B856" t="s">
        <v>5774</v>
      </c>
      <c r="C856" t="s">
        <v>2810</v>
      </c>
      <c r="D856">
        <v>7</v>
      </c>
      <c r="E856">
        <v>7</v>
      </c>
      <c r="F856">
        <v>7</v>
      </c>
      <c r="G856" t="s">
        <v>812</v>
      </c>
      <c r="H856" s="4" t="str">
        <f t="shared" si="26"/>
        <v>K175.7</v>
      </c>
      <c r="I856" s="4" t="str">
        <f t="shared" si="27"/>
        <v>S0_HSD193</v>
      </c>
    </row>
    <row r="857" spans="1:9" x14ac:dyDescent="0.25">
      <c r="A857" t="s">
        <v>2698</v>
      </c>
      <c r="B857" t="s">
        <v>5774</v>
      </c>
      <c r="C857" t="s">
        <v>2810</v>
      </c>
      <c r="D857" t="s">
        <v>1041</v>
      </c>
      <c r="E857" t="s">
        <v>1041</v>
      </c>
      <c r="F857">
        <v>1</v>
      </c>
      <c r="G857" t="s">
        <v>1040</v>
      </c>
      <c r="H857" s="4" t="str">
        <f t="shared" si="26"/>
        <v>K175.1</v>
      </c>
      <c r="I857" s="4" t="str">
        <f t="shared" si="27"/>
        <v>VP12</v>
      </c>
    </row>
    <row r="858" spans="1:9" x14ac:dyDescent="0.25">
      <c r="A858" t="s">
        <v>2698</v>
      </c>
      <c r="B858" t="s">
        <v>5774</v>
      </c>
      <c r="C858" t="s">
        <v>2810</v>
      </c>
      <c r="D858" t="s">
        <v>1042</v>
      </c>
      <c r="E858" t="s">
        <v>1042</v>
      </c>
      <c r="F858">
        <v>8</v>
      </c>
      <c r="G858" t="s">
        <v>1204</v>
      </c>
      <c r="H858" s="4" t="str">
        <f t="shared" si="26"/>
        <v>K175.8</v>
      </c>
      <c r="I858" s="4" t="str">
        <f t="shared" si="27"/>
        <v>SC_UDB175</v>
      </c>
    </row>
    <row r="859" spans="1:9" x14ac:dyDescent="0.25">
      <c r="A859" t="s">
        <v>2698</v>
      </c>
      <c r="B859" t="s">
        <v>5774</v>
      </c>
      <c r="C859" t="s">
        <v>2811</v>
      </c>
      <c r="D859">
        <v>2</v>
      </c>
      <c r="E859">
        <v>2</v>
      </c>
      <c r="F859">
        <v>2</v>
      </c>
      <c r="G859" t="s">
        <v>1205</v>
      </c>
      <c r="H859" s="4" t="str">
        <f t="shared" si="26"/>
        <v>K234.2</v>
      </c>
      <c r="I859" s="4" t="str">
        <f t="shared" si="27"/>
        <v>S0_SCIN_HSD184</v>
      </c>
    </row>
    <row r="860" spans="1:9" x14ac:dyDescent="0.25">
      <c r="A860" t="s">
        <v>2698</v>
      </c>
      <c r="B860" t="s">
        <v>5774</v>
      </c>
      <c r="C860" t="s">
        <v>2811</v>
      </c>
      <c r="D860">
        <v>3</v>
      </c>
      <c r="E860">
        <v>3</v>
      </c>
      <c r="F860">
        <v>3</v>
      </c>
      <c r="G860" t="s">
        <v>1206</v>
      </c>
      <c r="H860" s="4" t="str">
        <f t="shared" si="26"/>
        <v>K234.3</v>
      </c>
      <c r="I860" s="4" t="str">
        <f t="shared" si="27"/>
        <v>S0_R_X1_RXC</v>
      </c>
    </row>
    <row r="861" spans="1:9" x14ac:dyDescent="0.25">
      <c r="A861" t="s">
        <v>2698</v>
      </c>
      <c r="B861" t="s">
        <v>5774</v>
      </c>
      <c r="C861" t="s">
        <v>2811</v>
      </c>
      <c r="D861">
        <v>4</v>
      </c>
      <c r="E861">
        <v>4</v>
      </c>
      <c r="F861">
        <v>4</v>
      </c>
      <c r="G861" t="s">
        <v>1207</v>
      </c>
      <c r="H861" s="4" t="str">
        <f t="shared" si="26"/>
        <v>K234.4</v>
      </c>
      <c r="I861" s="4" t="str">
        <f t="shared" si="27"/>
        <v>SG0_X1_TXC</v>
      </c>
    </row>
    <row r="862" spans="1:9" x14ac:dyDescent="0.25">
      <c r="A862" t="s">
        <v>2698</v>
      </c>
      <c r="B862" t="s">
        <v>5774</v>
      </c>
      <c r="C862" t="s">
        <v>2811</v>
      </c>
      <c r="D862">
        <v>5</v>
      </c>
      <c r="E862">
        <v>5</v>
      </c>
      <c r="F862">
        <v>5</v>
      </c>
      <c r="G862" t="s">
        <v>1208</v>
      </c>
      <c r="H862" s="4" t="str">
        <f t="shared" si="26"/>
        <v>K234.5</v>
      </c>
      <c r="I862" s="4" t="str">
        <f t="shared" si="27"/>
        <v>SG0_1_X1_TXD2</v>
      </c>
    </row>
    <row r="863" spans="1:9" x14ac:dyDescent="0.25">
      <c r="A863" t="s">
        <v>2698</v>
      </c>
      <c r="B863" t="s">
        <v>5774</v>
      </c>
      <c r="C863" t="s">
        <v>2811</v>
      </c>
      <c r="D863">
        <v>6</v>
      </c>
      <c r="E863">
        <v>6</v>
      </c>
      <c r="F863">
        <v>6</v>
      </c>
      <c r="G863" t="s">
        <v>1209</v>
      </c>
      <c r="H863" s="4" t="str">
        <f t="shared" si="26"/>
        <v>K234.6</v>
      </c>
      <c r="I863" s="4" t="str">
        <f t="shared" si="27"/>
        <v>S0_R_X1_RXD2</v>
      </c>
    </row>
    <row r="864" spans="1:9" x14ac:dyDescent="0.25">
      <c r="A864" t="s">
        <v>2698</v>
      </c>
      <c r="B864" t="s">
        <v>5774</v>
      </c>
      <c r="C864" t="s">
        <v>2811</v>
      </c>
      <c r="D864">
        <v>7</v>
      </c>
      <c r="E864">
        <v>7</v>
      </c>
      <c r="F864">
        <v>7</v>
      </c>
      <c r="G864" t="s">
        <v>1210</v>
      </c>
      <c r="H864" s="4" t="str">
        <f t="shared" si="26"/>
        <v>K234.7</v>
      </c>
      <c r="I864" s="4" t="str">
        <f t="shared" si="27"/>
        <v>S0_SCOT_HSD185</v>
      </c>
    </row>
    <row r="865" spans="1:9" x14ac:dyDescent="0.25">
      <c r="A865" t="s">
        <v>2698</v>
      </c>
      <c r="B865" t="s">
        <v>5774</v>
      </c>
      <c r="C865" t="s">
        <v>2811</v>
      </c>
      <c r="D865" t="s">
        <v>1041</v>
      </c>
      <c r="E865" t="s">
        <v>1041</v>
      </c>
      <c r="F865">
        <v>1</v>
      </c>
      <c r="G865" t="s">
        <v>1040</v>
      </c>
      <c r="H865" s="4" t="str">
        <f t="shared" si="26"/>
        <v>K234.1</v>
      </c>
      <c r="I865" s="4" t="str">
        <f t="shared" si="27"/>
        <v>VP12</v>
      </c>
    </row>
    <row r="866" spans="1:9" x14ac:dyDescent="0.25">
      <c r="A866" t="s">
        <v>2698</v>
      </c>
      <c r="B866" t="s">
        <v>5774</v>
      </c>
      <c r="C866" t="s">
        <v>2811</v>
      </c>
      <c r="D866" t="s">
        <v>1042</v>
      </c>
      <c r="E866" t="s">
        <v>1042</v>
      </c>
      <c r="F866">
        <v>8</v>
      </c>
      <c r="G866" t="s">
        <v>1211</v>
      </c>
      <c r="H866" s="4" t="str">
        <f t="shared" si="26"/>
        <v>K234.8</v>
      </c>
      <c r="I866" s="4" t="str">
        <f t="shared" si="27"/>
        <v>SC_UDB234</v>
      </c>
    </row>
    <row r="867" spans="1:9" x14ac:dyDescent="0.25">
      <c r="A867" t="s">
        <v>2698</v>
      </c>
      <c r="B867" t="s">
        <v>5774</v>
      </c>
      <c r="C867" t="s">
        <v>2812</v>
      </c>
      <c r="D867">
        <v>2</v>
      </c>
      <c r="E867">
        <v>2</v>
      </c>
      <c r="F867">
        <v>2</v>
      </c>
      <c r="H867" s="4" t="str">
        <f t="shared" si="26"/>
        <v>K237.2</v>
      </c>
      <c r="I867" s="4">
        <f t="shared" si="27"/>
        <v>0</v>
      </c>
    </row>
    <row r="868" spans="1:9" x14ac:dyDescent="0.25">
      <c r="A868" t="s">
        <v>2698</v>
      </c>
      <c r="B868" t="s">
        <v>5774</v>
      </c>
      <c r="C868" t="s">
        <v>2812</v>
      </c>
      <c r="D868">
        <v>3</v>
      </c>
      <c r="E868">
        <v>3</v>
      </c>
      <c r="F868">
        <v>3</v>
      </c>
      <c r="H868" s="4" t="str">
        <f t="shared" si="26"/>
        <v>K237.3</v>
      </c>
      <c r="I868" s="4">
        <f t="shared" si="27"/>
        <v>0</v>
      </c>
    </row>
    <row r="869" spans="1:9" x14ac:dyDescent="0.25">
      <c r="A869" t="s">
        <v>2698</v>
      </c>
      <c r="B869" t="s">
        <v>5774</v>
      </c>
      <c r="C869" t="s">
        <v>2812</v>
      </c>
      <c r="D869">
        <v>4</v>
      </c>
      <c r="E869">
        <v>4</v>
      </c>
      <c r="F869">
        <v>4</v>
      </c>
      <c r="H869" s="4" t="str">
        <f t="shared" si="26"/>
        <v>K237.4</v>
      </c>
      <c r="I869" s="4">
        <f t="shared" si="27"/>
        <v>0</v>
      </c>
    </row>
    <row r="870" spans="1:9" x14ac:dyDescent="0.25">
      <c r="A870" t="s">
        <v>2698</v>
      </c>
      <c r="B870" t="s">
        <v>5774</v>
      </c>
      <c r="C870" t="s">
        <v>2812</v>
      </c>
      <c r="D870">
        <v>5</v>
      </c>
      <c r="E870">
        <v>5</v>
      </c>
      <c r="F870">
        <v>5</v>
      </c>
      <c r="G870" t="s">
        <v>1212</v>
      </c>
      <c r="H870" s="4" t="str">
        <f t="shared" si="26"/>
        <v>K237.5</v>
      </c>
      <c r="I870" s="4" t="str">
        <f t="shared" si="27"/>
        <v>SG0_1_X1_TXD1</v>
      </c>
    </row>
    <row r="871" spans="1:9" x14ac:dyDescent="0.25">
      <c r="A871" t="s">
        <v>2698</v>
      </c>
      <c r="B871" t="s">
        <v>5774</v>
      </c>
      <c r="C871" t="s">
        <v>2812</v>
      </c>
      <c r="D871">
        <v>6</v>
      </c>
      <c r="E871">
        <v>6</v>
      </c>
      <c r="F871">
        <v>6</v>
      </c>
      <c r="G871" t="s">
        <v>1213</v>
      </c>
      <c r="H871" s="4" t="str">
        <f t="shared" si="26"/>
        <v>K237.6</v>
      </c>
      <c r="I871" s="4" t="str">
        <f t="shared" si="27"/>
        <v>S0_R_X1_RXD1</v>
      </c>
    </row>
    <row r="872" spans="1:9" x14ac:dyDescent="0.25">
      <c r="A872" t="s">
        <v>2698</v>
      </c>
      <c r="B872" t="s">
        <v>5774</v>
      </c>
      <c r="C872" t="s">
        <v>2812</v>
      </c>
      <c r="D872">
        <v>7</v>
      </c>
      <c r="E872">
        <v>7</v>
      </c>
      <c r="F872">
        <v>7</v>
      </c>
      <c r="G872" t="s">
        <v>1214</v>
      </c>
      <c r="H872" s="4" t="str">
        <f t="shared" si="26"/>
        <v>K237.7</v>
      </c>
      <c r="I872" s="4" t="str">
        <f t="shared" si="27"/>
        <v>S0_SCOT_HSD181</v>
      </c>
    </row>
    <row r="873" spans="1:9" x14ac:dyDescent="0.25">
      <c r="A873" t="s">
        <v>2698</v>
      </c>
      <c r="B873" t="s">
        <v>5774</v>
      </c>
      <c r="C873" t="s">
        <v>2812</v>
      </c>
      <c r="D873" t="s">
        <v>1041</v>
      </c>
      <c r="E873" t="s">
        <v>1041</v>
      </c>
      <c r="F873">
        <v>1</v>
      </c>
      <c r="G873" t="s">
        <v>1040</v>
      </c>
      <c r="H873" s="4" t="str">
        <f t="shared" si="26"/>
        <v>K237.1</v>
      </c>
      <c r="I873" s="4" t="str">
        <f t="shared" si="27"/>
        <v>VP12</v>
      </c>
    </row>
    <row r="874" spans="1:9" x14ac:dyDescent="0.25">
      <c r="A874" t="s">
        <v>2698</v>
      </c>
      <c r="B874" t="s">
        <v>5774</v>
      </c>
      <c r="C874" t="s">
        <v>2812</v>
      </c>
      <c r="D874" t="s">
        <v>1042</v>
      </c>
      <c r="E874" t="s">
        <v>1042</v>
      </c>
      <c r="F874">
        <v>8</v>
      </c>
      <c r="G874" t="s">
        <v>1215</v>
      </c>
      <c r="H874" s="4" t="str">
        <f t="shared" si="26"/>
        <v>K237.8</v>
      </c>
      <c r="I874" s="4" t="str">
        <f t="shared" si="27"/>
        <v>SC_UDB237</v>
      </c>
    </row>
    <row r="875" spans="1:9" x14ac:dyDescent="0.25">
      <c r="A875" t="s">
        <v>2698</v>
      </c>
      <c r="B875" t="s">
        <v>5774</v>
      </c>
      <c r="C875" t="s">
        <v>2813</v>
      </c>
      <c r="D875">
        <v>2</v>
      </c>
      <c r="E875">
        <v>2</v>
      </c>
      <c r="F875">
        <v>2</v>
      </c>
      <c r="G875" t="s">
        <v>1216</v>
      </c>
      <c r="H875" s="4" t="str">
        <f t="shared" si="26"/>
        <v>K238.2</v>
      </c>
      <c r="I875" s="4" t="str">
        <f t="shared" si="27"/>
        <v>S0_SCOT_HSD182</v>
      </c>
    </row>
    <row r="876" spans="1:9" x14ac:dyDescent="0.25">
      <c r="A876" t="s">
        <v>2698</v>
      </c>
      <c r="B876" t="s">
        <v>5774</v>
      </c>
      <c r="C876" t="s">
        <v>2813</v>
      </c>
      <c r="D876">
        <v>3</v>
      </c>
      <c r="E876">
        <v>3</v>
      </c>
      <c r="F876">
        <v>3</v>
      </c>
      <c r="G876" t="s">
        <v>1217</v>
      </c>
      <c r="H876" s="4" t="str">
        <f t="shared" si="26"/>
        <v>K238.3</v>
      </c>
      <c r="I876" s="4" t="str">
        <f t="shared" si="27"/>
        <v>S0_R_X1_RXD3</v>
      </c>
    </row>
    <row r="877" spans="1:9" x14ac:dyDescent="0.25">
      <c r="A877" t="s">
        <v>2698</v>
      </c>
      <c r="B877" t="s">
        <v>5774</v>
      </c>
      <c r="C877" t="s">
        <v>2813</v>
      </c>
      <c r="D877">
        <v>4</v>
      </c>
      <c r="E877">
        <v>4</v>
      </c>
      <c r="F877">
        <v>4</v>
      </c>
      <c r="G877" t="s">
        <v>1218</v>
      </c>
      <c r="H877" s="4" t="str">
        <f t="shared" si="26"/>
        <v>K238.4</v>
      </c>
      <c r="I877" s="4" t="str">
        <f t="shared" si="27"/>
        <v>SG0_X1_TXD3</v>
      </c>
    </row>
    <row r="878" spans="1:9" x14ac:dyDescent="0.25">
      <c r="A878" t="s">
        <v>2698</v>
      </c>
      <c r="B878" t="s">
        <v>5774</v>
      </c>
      <c r="C878" t="s">
        <v>2813</v>
      </c>
      <c r="D878">
        <v>5</v>
      </c>
      <c r="E878">
        <v>5</v>
      </c>
      <c r="F878">
        <v>5</v>
      </c>
      <c r="G878" t="s">
        <v>1219</v>
      </c>
      <c r="H878" s="4" t="str">
        <f t="shared" si="26"/>
        <v>K238.5</v>
      </c>
      <c r="I878" s="4" t="str">
        <f t="shared" si="27"/>
        <v>SG0_1_X1_TXEN</v>
      </c>
    </row>
    <row r="879" spans="1:9" x14ac:dyDescent="0.25">
      <c r="A879" t="s">
        <v>2698</v>
      </c>
      <c r="B879" t="s">
        <v>5774</v>
      </c>
      <c r="C879" t="s">
        <v>2813</v>
      </c>
      <c r="D879">
        <v>6</v>
      </c>
      <c r="E879">
        <v>6</v>
      </c>
      <c r="F879">
        <v>6</v>
      </c>
      <c r="G879" t="s">
        <v>1220</v>
      </c>
      <c r="H879" s="4" t="str">
        <f t="shared" si="26"/>
        <v>K238.6</v>
      </c>
      <c r="I879" s="4" t="str">
        <f t="shared" si="27"/>
        <v>S0_R_X1_RXDV</v>
      </c>
    </row>
    <row r="880" spans="1:9" x14ac:dyDescent="0.25">
      <c r="A880" t="s">
        <v>2698</v>
      </c>
      <c r="B880" t="s">
        <v>5774</v>
      </c>
      <c r="C880" t="s">
        <v>2813</v>
      </c>
      <c r="D880">
        <v>7</v>
      </c>
      <c r="E880">
        <v>7</v>
      </c>
      <c r="F880">
        <v>7</v>
      </c>
      <c r="G880" t="s">
        <v>1221</v>
      </c>
      <c r="H880" s="4" t="str">
        <f t="shared" si="26"/>
        <v>K238.7</v>
      </c>
      <c r="I880" s="4" t="str">
        <f t="shared" si="27"/>
        <v>S0_SCOT_HSD183</v>
      </c>
    </row>
    <row r="881" spans="1:9" x14ac:dyDescent="0.25">
      <c r="A881" t="s">
        <v>2698</v>
      </c>
      <c r="B881" t="s">
        <v>5774</v>
      </c>
      <c r="C881" t="s">
        <v>2813</v>
      </c>
      <c r="D881" t="s">
        <v>1041</v>
      </c>
      <c r="E881" t="s">
        <v>1041</v>
      </c>
      <c r="F881">
        <v>1</v>
      </c>
      <c r="G881" t="s">
        <v>1040</v>
      </c>
      <c r="H881" s="4" t="str">
        <f t="shared" si="26"/>
        <v>K238.1</v>
      </c>
      <c r="I881" s="4" t="str">
        <f t="shared" si="27"/>
        <v>VP12</v>
      </c>
    </row>
    <row r="882" spans="1:9" x14ac:dyDescent="0.25">
      <c r="A882" t="s">
        <v>2698</v>
      </c>
      <c r="B882" t="s">
        <v>5774</v>
      </c>
      <c r="C882" t="s">
        <v>2813</v>
      </c>
      <c r="D882" t="s">
        <v>1042</v>
      </c>
      <c r="E882" t="s">
        <v>1042</v>
      </c>
      <c r="F882">
        <v>8</v>
      </c>
      <c r="G882" t="s">
        <v>1222</v>
      </c>
      <c r="H882" s="4" t="str">
        <f t="shared" si="26"/>
        <v>K238.8</v>
      </c>
      <c r="I882" s="4" t="str">
        <f t="shared" si="27"/>
        <v>SC_UDB238</v>
      </c>
    </row>
    <row r="883" spans="1:9" x14ac:dyDescent="0.25">
      <c r="A883" t="s">
        <v>2698</v>
      </c>
      <c r="B883" t="s">
        <v>5774</v>
      </c>
      <c r="C883" t="s">
        <v>2814</v>
      </c>
      <c r="D883">
        <v>1</v>
      </c>
      <c r="E883">
        <v>1</v>
      </c>
      <c r="F883">
        <v>1</v>
      </c>
      <c r="G883" t="s">
        <v>1223</v>
      </c>
      <c r="H883" s="4" t="str">
        <f t="shared" si="26"/>
        <v>RR500.1</v>
      </c>
      <c r="I883" s="4" t="str">
        <f t="shared" si="27"/>
        <v>S0_X1_TXD0</v>
      </c>
    </row>
    <row r="884" spans="1:9" x14ac:dyDescent="0.25">
      <c r="A884" t="s">
        <v>2698</v>
      </c>
      <c r="B884" t="s">
        <v>5774</v>
      </c>
      <c r="C884" t="s">
        <v>2814</v>
      </c>
      <c r="D884">
        <v>2</v>
      </c>
      <c r="E884">
        <v>2</v>
      </c>
      <c r="F884">
        <v>2</v>
      </c>
      <c r="G884" t="s">
        <v>1184</v>
      </c>
      <c r="H884" s="4" t="str">
        <f t="shared" si="26"/>
        <v>RR500.2</v>
      </c>
      <c r="I884" s="4" t="str">
        <f t="shared" si="27"/>
        <v>S0_R_X1_TXD0</v>
      </c>
    </row>
    <row r="885" spans="1:9" x14ac:dyDescent="0.25">
      <c r="A885" t="s">
        <v>2698</v>
      </c>
      <c r="B885" t="s">
        <v>5774</v>
      </c>
      <c r="C885" t="s">
        <v>2815</v>
      </c>
      <c r="D885">
        <v>1</v>
      </c>
      <c r="E885">
        <v>1</v>
      </c>
      <c r="F885">
        <v>1</v>
      </c>
      <c r="G885" t="s">
        <v>1224</v>
      </c>
      <c r="H885" s="4" t="str">
        <f t="shared" si="26"/>
        <v>RR501.1</v>
      </c>
      <c r="I885" s="4" t="str">
        <f t="shared" si="27"/>
        <v>S0_X1_TXD1</v>
      </c>
    </row>
    <row r="886" spans="1:9" x14ac:dyDescent="0.25">
      <c r="A886" t="s">
        <v>2698</v>
      </c>
      <c r="B886" t="s">
        <v>5774</v>
      </c>
      <c r="C886" t="s">
        <v>2815</v>
      </c>
      <c r="D886">
        <v>2</v>
      </c>
      <c r="E886">
        <v>2</v>
      </c>
      <c r="F886">
        <v>2</v>
      </c>
      <c r="G886" t="s">
        <v>1188</v>
      </c>
      <c r="H886" s="4" t="str">
        <f t="shared" si="26"/>
        <v>RR501.2</v>
      </c>
      <c r="I886" s="4" t="str">
        <f t="shared" si="27"/>
        <v>S0_R_X1_TXD1</v>
      </c>
    </row>
    <row r="887" spans="1:9" x14ac:dyDescent="0.25">
      <c r="A887" t="s">
        <v>2698</v>
      </c>
      <c r="B887" t="s">
        <v>5774</v>
      </c>
      <c r="C887" t="s">
        <v>2816</v>
      </c>
      <c r="D887">
        <v>1</v>
      </c>
      <c r="E887">
        <v>1</v>
      </c>
      <c r="F887">
        <v>1</v>
      </c>
      <c r="G887" t="s">
        <v>1225</v>
      </c>
      <c r="H887" s="4" t="str">
        <f t="shared" si="26"/>
        <v>RR502.1</v>
      </c>
      <c r="I887" s="4" t="str">
        <f t="shared" si="27"/>
        <v>S0_X1_TXD2</v>
      </c>
    </row>
    <row r="888" spans="1:9" x14ac:dyDescent="0.25">
      <c r="A888" t="s">
        <v>2698</v>
      </c>
      <c r="B888" t="s">
        <v>5774</v>
      </c>
      <c r="C888" t="s">
        <v>2816</v>
      </c>
      <c r="D888">
        <v>2</v>
      </c>
      <c r="E888">
        <v>2</v>
      </c>
      <c r="F888">
        <v>2</v>
      </c>
      <c r="G888" t="s">
        <v>1194</v>
      </c>
      <c r="H888" s="4" t="str">
        <f t="shared" si="26"/>
        <v>RR502.2</v>
      </c>
      <c r="I888" s="4" t="str">
        <f t="shared" si="27"/>
        <v>S0_R_X1_TXD2</v>
      </c>
    </row>
    <row r="889" spans="1:9" x14ac:dyDescent="0.25">
      <c r="A889" t="s">
        <v>2698</v>
      </c>
      <c r="B889" t="s">
        <v>5774</v>
      </c>
      <c r="C889" t="s">
        <v>2817</v>
      </c>
      <c r="D889">
        <v>1</v>
      </c>
      <c r="E889">
        <v>1</v>
      </c>
      <c r="F889">
        <v>1</v>
      </c>
      <c r="G889" t="s">
        <v>1226</v>
      </c>
      <c r="H889" s="4" t="str">
        <f t="shared" si="26"/>
        <v>RR503.1</v>
      </c>
      <c r="I889" s="4" t="str">
        <f t="shared" si="27"/>
        <v>S0_X1_TXD3</v>
      </c>
    </row>
    <row r="890" spans="1:9" x14ac:dyDescent="0.25">
      <c r="A890" t="s">
        <v>2698</v>
      </c>
      <c r="B890" t="s">
        <v>5774</v>
      </c>
      <c r="C890" t="s">
        <v>2817</v>
      </c>
      <c r="D890">
        <v>2</v>
      </c>
      <c r="E890">
        <v>2</v>
      </c>
      <c r="F890">
        <v>2</v>
      </c>
      <c r="G890" t="s">
        <v>1201</v>
      </c>
      <c r="H890" s="4" t="str">
        <f t="shared" si="26"/>
        <v>RR503.2</v>
      </c>
      <c r="I890" s="4" t="str">
        <f t="shared" si="27"/>
        <v>S0_R_X1_TXD3</v>
      </c>
    </row>
    <row r="891" spans="1:9" x14ac:dyDescent="0.25">
      <c r="A891" t="s">
        <v>2698</v>
      </c>
      <c r="B891" t="s">
        <v>5774</v>
      </c>
      <c r="C891" t="s">
        <v>2818</v>
      </c>
      <c r="D891">
        <v>1</v>
      </c>
      <c r="E891">
        <v>1</v>
      </c>
      <c r="F891">
        <v>1</v>
      </c>
      <c r="G891" t="s">
        <v>1227</v>
      </c>
      <c r="H891" s="4" t="str">
        <f t="shared" si="26"/>
        <v>RR504.1</v>
      </c>
      <c r="I891" s="4" t="str">
        <f t="shared" si="27"/>
        <v>S0_X1_TXC</v>
      </c>
    </row>
    <row r="892" spans="1:9" x14ac:dyDescent="0.25">
      <c r="A892" t="s">
        <v>2698</v>
      </c>
      <c r="B892" t="s">
        <v>5774</v>
      </c>
      <c r="C892" t="s">
        <v>2818</v>
      </c>
      <c r="D892">
        <v>2</v>
      </c>
      <c r="E892">
        <v>2</v>
      </c>
      <c r="F892">
        <v>2</v>
      </c>
      <c r="G892" t="s">
        <v>1179</v>
      </c>
      <c r="H892" s="4" t="str">
        <f t="shared" si="26"/>
        <v>RR504.2</v>
      </c>
      <c r="I892" s="4" t="str">
        <f t="shared" si="27"/>
        <v>S0_R_X1_TXC</v>
      </c>
    </row>
    <row r="893" spans="1:9" x14ac:dyDescent="0.25">
      <c r="A893" t="s">
        <v>2698</v>
      </c>
      <c r="B893" t="s">
        <v>5774</v>
      </c>
      <c r="C893" t="s">
        <v>2819</v>
      </c>
      <c r="D893">
        <v>1</v>
      </c>
      <c r="E893">
        <v>1</v>
      </c>
      <c r="F893">
        <v>1</v>
      </c>
      <c r="G893" t="s">
        <v>6162</v>
      </c>
      <c r="H893" s="4" t="str">
        <f t="shared" si="26"/>
        <v>RR505.1</v>
      </c>
      <c r="I893" s="4" t="str">
        <f t="shared" si="27"/>
        <v>S0_X1_TXEN</v>
      </c>
    </row>
    <row r="894" spans="1:9" x14ac:dyDescent="0.25">
      <c r="A894" t="s">
        <v>2698</v>
      </c>
      <c r="B894" t="s">
        <v>5774</v>
      </c>
      <c r="C894" t="s">
        <v>2819</v>
      </c>
      <c r="D894">
        <v>2</v>
      </c>
      <c r="E894">
        <v>2</v>
      </c>
      <c r="F894">
        <v>2</v>
      </c>
      <c r="G894" t="s">
        <v>1181</v>
      </c>
      <c r="H894" s="4" t="str">
        <f t="shared" si="26"/>
        <v>RR505.2</v>
      </c>
      <c r="I894" s="4" t="str">
        <f t="shared" si="27"/>
        <v>S0_R_X1_TXEN</v>
      </c>
    </row>
    <row r="895" spans="1:9" x14ac:dyDescent="0.25">
      <c r="A895" t="s">
        <v>2698</v>
      </c>
      <c r="B895" t="s">
        <v>5774</v>
      </c>
      <c r="C895" t="s">
        <v>2820</v>
      </c>
      <c r="D895">
        <v>1</v>
      </c>
      <c r="E895">
        <v>1</v>
      </c>
      <c r="F895">
        <v>1</v>
      </c>
      <c r="G895" t="s">
        <v>1228</v>
      </c>
      <c r="H895" s="4" t="str">
        <f t="shared" si="26"/>
        <v>RR506.1</v>
      </c>
      <c r="I895" s="4" t="str">
        <f t="shared" si="27"/>
        <v>S0_X1_RXER</v>
      </c>
    </row>
    <row r="896" spans="1:9" x14ac:dyDescent="0.25">
      <c r="A896" t="s">
        <v>2698</v>
      </c>
      <c r="B896" t="s">
        <v>5774</v>
      </c>
      <c r="C896" t="s">
        <v>2820</v>
      </c>
      <c r="D896">
        <v>2</v>
      </c>
      <c r="E896">
        <v>2</v>
      </c>
      <c r="F896">
        <v>2</v>
      </c>
      <c r="G896" t="s">
        <v>1203</v>
      </c>
      <c r="H896" s="4" t="str">
        <f t="shared" si="26"/>
        <v>RR506.2</v>
      </c>
      <c r="I896" s="4" t="str">
        <f t="shared" si="27"/>
        <v>S0_R_X1_RXER</v>
      </c>
    </row>
    <row r="897" spans="1:9" x14ac:dyDescent="0.25">
      <c r="A897" t="s">
        <v>2698</v>
      </c>
      <c r="B897" t="s">
        <v>5774</v>
      </c>
      <c r="C897" t="s">
        <v>2821</v>
      </c>
      <c r="D897">
        <v>1</v>
      </c>
      <c r="E897">
        <v>1</v>
      </c>
      <c r="F897">
        <v>1</v>
      </c>
      <c r="G897" t="s">
        <v>1229</v>
      </c>
      <c r="H897" s="4" t="str">
        <f t="shared" si="26"/>
        <v>RR507.1</v>
      </c>
      <c r="I897" s="4" t="str">
        <f t="shared" si="27"/>
        <v>S0_X1_RXD1</v>
      </c>
    </row>
    <row r="898" spans="1:9" x14ac:dyDescent="0.25">
      <c r="A898" t="s">
        <v>2698</v>
      </c>
      <c r="B898" t="s">
        <v>5774</v>
      </c>
      <c r="C898" t="s">
        <v>2821</v>
      </c>
      <c r="D898">
        <v>2</v>
      </c>
      <c r="E898">
        <v>2</v>
      </c>
      <c r="F898">
        <v>2</v>
      </c>
      <c r="G898" t="s">
        <v>1213</v>
      </c>
      <c r="H898" s="4" t="str">
        <f t="shared" ref="H898:H961" si="28">CONCATENATE(C898,".",F898)</f>
        <v>RR507.2</v>
      </c>
      <c r="I898" s="4" t="str">
        <f t="shared" ref="I898:I961" si="29">G898</f>
        <v>S0_R_X1_RXD1</v>
      </c>
    </row>
    <row r="899" spans="1:9" x14ac:dyDescent="0.25">
      <c r="A899" t="s">
        <v>2698</v>
      </c>
      <c r="B899" t="s">
        <v>5774</v>
      </c>
      <c r="C899" t="s">
        <v>2822</v>
      </c>
      <c r="D899">
        <v>1</v>
      </c>
      <c r="E899">
        <v>1</v>
      </c>
      <c r="F899">
        <v>1</v>
      </c>
      <c r="G899" t="s">
        <v>1230</v>
      </c>
      <c r="H899" s="4" t="str">
        <f t="shared" si="28"/>
        <v>RR508.1</v>
      </c>
      <c r="I899" s="4" t="str">
        <f t="shared" si="29"/>
        <v>S0_X1_RXD3</v>
      </c>
    </row>
    <row r="900" spans="1:9" x14ac:dyDescent="0.25">
      <c r="A900" t="s">
        <v>2698</v>
      </c>
      <c r="B900" t="s">
        <v>5774</v>
      </c>
      <c r="C900" t="s">
        <v>2822</v>
      </c>
      <c r="D900">
        <v>2</v>
      </c>
      <c r="E900">
        <v>2</v>
      </c>
      <c r="F900">
        <v>2</v>
      </c>
      <c r="G900" t="s">
        <v>1217</v>
      </c>
      <c r="H900" s="4" t="str">
        <f t="shared" si="28"/>
        <v>RR508.2</v>
      </c>
      <c r="I900" s="4" t="str">
        <f t="shared" si="29"/>
        <v>S0_R_X1_RXD3</v>
      </c>
    </row>
    <row r="901" spans="1:9" x14ac:dyDescent="0.25">
      <c r="A901" t="s">
        <v>2698</v>
      </c>
      <c r="B901" t="s">
        <v>5774</v>
      </c>
      <c r="C901" t="s">
        <v>2823</v>
      </c>
      <c r="D901">
        <v>1</v>
      </c>
      <c r="E901">
        <v>1</v>
      </c>
      <c r="F901">
        <v>1</v>
      </c>
      <c r="G901" t="s">
        <v>1231</v>
      </c>
      <c r="H901" s="4" t="str">
        <f t="shared" si="28"/>
        <v>RR509.1</v>
      </c>
      <c r="I901" s="4" t="str">
        <f t="shared" si="29"/>
        <v>S0_X1_RXDV</v>
      </c>
    </row>
    <row r="902" spans="1:9" x14ac:dyDescent="0.25">
      <c r="A902" t="s">
        <v>2698</v>
      </c>
      <c r="B902" t="s">
        <v>5774</v>
      </c>
      <c r="C902" t="s">
        <v>2823</v>
      </c>
      <c r="D902">
        <v>2</v>
      </c>
      <c r="E902">
        <v>2</v>
      </c>
      <c r="F902">
        <v>2</v>
      </c>
      <c r="G902" t="s">
        <v>1220</v>
      </c>
      <c r="H902" s="4" t="str">
        <f t="shared" si="28"/>
        <v>RR509.2</v>
      </c>
      <c r="I902" s="4" t="str">
        <f t="shared" si="29"/>
        <v>S0_R_X1_RXDV</v>
      </c>
    </row>
    <row r="903" spans="1:9" x14ac:dyDescent="0.25">
      <c r="A903" t="s">
        <v>2698</v>
      </c>
      <c r="B903" t="s">
        <v>5774</v>
      </c>
      <c r="C903" t="s">
        <v>2824</v>
      </c>
      <c r="D903">
        <v>1</v>
      </c>
      <c r="E903">
        <v>1</v>
      </c>
      <c r="F903">
        <v>1</v>
      </c>
      <c r="G903" t="s">
        <v>1232</v>
      </c>
      <c r="H903" s="4" t="str">
        <f t="shared" si="28"/>
        <v>RR510.1</v>
      </c>
      <c r="I903" s="4" t="str">
        <f t="shared" si="29"/>
        <v>S0_X1_RXC</v>
      </c>
    </row>
    <row r="904" spans="1:9" x14ac:dyDescent="0.25">
      <c r="A904" t="s">
        <v>2698</v>
      </c>
      <c r="B904" t="s">
        <v>5774</v>
      </c>
      <c r="C904" t="s">
        <v>2824</v>
      </c>
      <c r="D904">
        <v>2</v>
      </c>
      <c r="E904">
        <v>2</v>
      </c>
      <c r="F904">
        <v>2</v>
      </c>
      <c r="G904" t="s">
        <v>1206</v>
      </c>
      <c r="H904" s="4" t="str">
        <f t="shared" si="28"/>
        <v>RR510.2</v>
      </c>
      <c r="I904" s="4" t="str">
        <f t="shared" si="29"/>
        <v>S0_R_X1_RXC</v>
      </c>
    </row>
    <row r="905" spans="1:9" x14ac:dyDescent="0.25">
      <c r="A905" t="s">
        <v>2698</v>
      </c>
      <c r="B905" t="s">
        <v>5774</v>
      </c>
      <c r="C905" t="s">
        <v>2825</v>
      </c>
      <c r="D905">
        <v>1</v>
      </c>
      <c r="E905">
        <v>1</v>
      </c>
      <c r="F905">
        <v>1</v>
      </c>
      <c r="G905" t="s">
        <v>1233</v>
      </c>
      <c r="H905" s="4" t="str">
        <f t="shared" si="28"/>
        <v>RR511.1</v>
      </c>
      <c r="I905" s="4" t="str">
        <f t="shared" si="29"/>
        <v>S0_X1_RXD2</v>
      </c>
    </row>
    <row r="906" spans="1:9" x14ac:dyDescent="0.25">
      <c r="A906" t="s">
        <v>2698</v>
      </c>
      <c r="B906" t="s">
        <v>5774</v>
      </c>
      <c r="C906" t="s">
        <v>2825</v>
      </c>
      <c r="D906">
        <v>2</v>
      </c>
      <c r="E906">
        <v>2</v>
      </c>
      <c r="F906">
        <v>2</v>
      </c>
      <c r="G906" t="s">
        <v>1209</v>
      </c>
      <c r="H906" s="4" t="str">
        <f t="shared" si="28"/>
        <v>RR511.2</v>
      </c>
      <c r="I906" s="4" t="str">
        <f t="shared" si="29"/>
        <v>S0_R_X1_RXD2</v>
      </c>
    </row>
    <row r="907" spans="1:9" x14ac:dyDescent="0.25">
      <c r="A907" t="s">
        <v>2698</v>
      </c>
      <c r="B907" t="s">
        <v>5774</v>
      </c>
      <c r="C907" t="s">
        <v>2826</v>
      </c>
      <c r="D907">
        <v>1</v>
      </c>
      <c r="E907">
        <v>1</v>
      </c>
      <c r="F907">
        <v>1</v>
      </c>
      <c r="G907" t="s">
        <v>1234</v>
      </c>
      <c r="H907" s="4" t="str">
        <f t="shared" si="28"/>
        <v>RR513.1</v>
      </c>
      <c r="I907" s="4" t="str">
        <f t="shared" si="29"/>
        <v>S0_X1_RXD0</v>
      </c>
    </row>
    <row r="908" spans="1:9" x14ac:dyDescent="0.25">
      <c r="A908" t="s">
        <v>2698</v>
      </c>
      <c r="B908" t="s">
        <v>5774</v>
      </c>
      <c r="C908" t="s">
        <v>2826</v>
      </c>
      <c r="D908">
        <v>2</v>
      </c>
      <c r="E908">
        <v>2</v>
      </c>
      <c r="F908">
        <v>2</v>
      </c>
      <c r="G908" t="s">
        <v>1197</v>
      </c>
      <c r="H908" s="4" t="str">
        <f t="shared" si="28"/>
        <v>RR513.2</v>
      </c>
      <c r="I908" s="4" t="str">
        <f t="shared" si="29"/>
        <v>S0_R_X1_RXD0</v>
      </c>
    </row>
    <row r="909" spans="1:9" x14ac:dyDescent="0.25">
      <c r="A909" t="s">
        <v>2698</v>
      </c>
      <c r="B909" t="s">
        <v>5774</v>
      </c>
      <c r="C909" t="s">
        <v>2827</v>
      </c>
      <c r="D909">
        <v>1</v>
      </c>
      <c r="E909">
        <v>1</v>
      </c>
      <c r="F909">
        <v>1</v>
      </c>
      <c r="G909" t="s">
        <v>1235</v>
      </c>
      <c r="H909" s="4" t="str">
        <f t="shared" si="28"/>
        <v>RR514.1</v>
      </c>
      <c r="I909" s="4" t="str">
        <f t="shared" si="29"/>
        <v>S0_X1_COL</v>
      </c>
    </row>
    <row r="910" spans="1:9" x14ac:dyDescent="0.25">
      <c r="A910" t="s">
        <v>2698</v>
      </c>
      <c r="B910" t="s">
        <v>5774</v>
      </c>
      <c r="C910" t="s">
        <v>2827</v>
      </c>
      <c r="D910">
        <v>2</v>
      </c>
      <c r="E910">
        <v>2</v>
      </c>
      <c r="F910">
        <v>2</v>
      </c>
      <c r="G910" t="s">
        <v>1236</v>
      </c>
      <c r="H910" s="4" t="str">
        <f t="shared" si="28"/>
        <v>RR514.2</v>
      </c>
      <c r="I910" s="4" t="str">
        <f t="shared" si="29"/>
        <v>S0_HSD300</v>
      </c>
    </row>
    <row r="911" spans="1:9" x14ac:dyDescent="0.25">
      <c r="A911" t="s">
        <v>2698</v>
      </c>
      <c r="B911" t="s">
        <v>5774</v>
      </c>
      <c r="C911" t="s">
        <v>2828</v>
      </c>
      <c r="D911">
        <v>1</v>
      </c>
      <c r="E911">
        <v>1</v>
      </c>
      <c r="F911">
        <v>1</v>
      </c>
      <c r="G911" t="s">
        <v>1237</v>
      </c>
      <c r="H911" s="4" t="str">
        <f t="shared" si="28"/>
        <v>RR515.1</v>
      </c>
      <c r="I911" s="4" t="str">
        <f t="shared" si="29"/>
        <v>S0_X1_CRS</v>
      </c>
    </row>
    <row r="912" spans="1:9" x14ac:dyDescent="0.25">
      <c r="A912" t="s">
        <v>2698</v>
      </c>
      <c r="B912" t="s">
        <v>5774</v>
      </c>
      <c r="C912" t="s">
        <v>2828</v>
      </c>
      <c r="D912">
        <v>2</v>
      </c>
      <c r="E912">
        <v>2</v>
      </c>
      <c r="F912">
        <v>2</v>
      </c>
      <c r="G912" t="s">
        <v>1238</v>
      </c>
      <c r="H912" s="4" t="str">
        <f t="shared" si="28"/>
        <v>RR515.2</v>
      </c>
      <c r="I912" s="4" t="str">
        <f t="shared" si="29"/>
        <v>S0_HSD301</v>
      </c>
    </row>
    <row r="913" spans="1:9" x14ac:dyDescent="0.25">
      <c r="A913" t="s">
        <v>2698</v>
      </c>
      <c r="B913" t="s">
        <v>5775</v>
      </c>
      <c r="C913" t="s">
        <v>5776</v>
      </c>
      <c r="D913">
        <v>1</v>
      </c>
      <c r="E913">
        <v>1</v>
      </c>
      <c r="F913">
        <v>1</v>
      </c>
      <c r="G913" t="s">
        <v>5391</v>
      </c>
      <c r="H913" s="4" t="str">
        <f t="shared" si="28"/>
        <v>CTX2.1</v>
      </c>
      <c r="I913" s="4" t="str">
        <f t="shared" si="29"/>
        <v>S0_R_X2_TXC</v>
      </c>
    </row>
    <row r="914" spans="1:9" x14ac:dyDescent="0.25">
      <c r="A914" t="s">
        <v>2698</v>
      </c>
      <c r="B914" t="s">
        <v>5775</v>
      </c>
      <c r="C914" t="s">
        <v>5776</v>
      </c>
      <c r="D914">
        <v>2</v>
      </c>
      <c r="E914">
        <v>2</v>
      </c>
      <c r="F914">
        <v>2</v>
      </c>
      <c r="G914" t="s">
        <v>961</v>
      </c>
      <c r="H914" s="4" t="str">
        <f t="shared" si="28"/>
        <v>CTX2.2</v>
      </c>
      <c r="I914" s="4" t="str">
        <f t="shared" si="29"/>
        <v>DGND</v>
      </c>
    </row>
    <row r="915" spans="1:9" x14ac:dyDescent="0.25">
      <c r="A915" t="s">
        <v>2698</v>
      </c>
      <c r="B915" t="s">
        <v>5775</v>
      </c>
      <c r="C915" t="s">
        <v>5777</v>
      </c>
      <c r="D915">
        <v>2</v>
      </c>
      <c r="E915">
        <v>2</v>
      </c>
      <c r="F915">
        <v>2</v>
      </c>
      <c r="G915" t="s">
        <v>813</v>
      </c>
      <c r="H915" s="4" t="str">
        <f t="shared" si="28"/>
        <v>K176.2</v>
      </c>
      <c r="I915" s="4" t="str">
        <f t="shared" si="29"/>
        <v>S0_HSD199</v>
      </c>
    </row>
    <row r="916" spans="1:9" x14ac:dyDescent="0.25">
      <c r="A916" t="s">
        <v>2698</v>
      </c>
      <c r="B916" t="s">
        <v>5775</v>
      </c>
      <c r="C916" t="s">
        <v>5777</v>
      </c>
      <c r="D916">
        <v>3</v>
      </c>
      <c r="E916">
        <v>3</v>
      </c>
      <c r="F916">
        <v>3</v>
      </c>
      <c r="G916" t="s">
        <v>5392</v>
      </c>
      <c r="H916" s="4" t="str">
        <f t="shared" si="28"/>
        <v>K176.3</v>
      </c>
      <c r="I916" s="4" t="str">
        <f t="shared" si="29"/>
        <v>S0_R_X2_TXEN</v>
      </c>
    </row>
    <row r="917" spans="1:9" x14ac:dyDescent="0.25">
      <c r="A917" t="s">
        <v>2698</v>
      </c>
      <c r="B917" t="s">
        <v>5775</v>
      </c>
      <c r="C917" t="s">
        <v>5777</v>
      </c>
      <c r="D917">
        <v>4</v>
      </c>
      <c r="E917">
        <v>4</v>
      </c>
      <c r="F917">
        <v>4</v>
      </c>
      <c r="G917" t="s">
        <v>5393</v>
      </c>
      <c r="H917" s="4" t="str">
        <f t="shared" si="28"/>
        <v>K176.4</v>
      </c>
      <c r="I917" s="4" t="str">
        <f t="shared" si="29"/>
        <v>SG0_X2_RXDV</v>
      </c>
    </row>
    <row r="918" spans="1:9" x14ac:dyDescent="0.25">
      <c r="A918" t="s">
        <v>2698</v>
      </c>
      <c r="B918" t="s">
        <v>5775</v>
      </c>
      <c r="C918" t="s">
        <v>5777</v>
      </c>
      <c r="D918">
        <v>5</v>
      </c>
      <c r="E918">
        <v>5</v>
      </c>
      <c r="F918">
        <v>5</v>
      </c>
      <c r="G918" t="s">
        <v>5394</v>
      </c>
      <c r="H918" s="4" t="str">
        <f t="shared" si="28"/>
        <v>K176.5</v>
      </c>
      <c r="I918" s="4" t="str">
        <f t="shared" si="29"/>
        <v>SG0_X2_RXD0</v>
      </c>
    </row>
    <row r="919" spans="1:9" x14ac:dyDescent="0.25">
      <c r="A919" t="s">
        <v>2698</v>
      </c>
      <c r="B919" t="s">
        <v>5775</v>
      </c>
      <c r="C919" t="s">
        <v>5777</v>
      </c>
      <c r="D919">
        <v>6</v>
      </c>
      <c r="E919">
        <v>6</v>
      </c>
      <c r="F919">
        <v>6</v>
      </c>
      <c r="G919" t="s">
        <v>5395</v>
      </c>
      <c r="H919" s="4" t="str">
        <f t="shared" si="28"/>
        <v>K176.6</v>
      </c>
      <c r="I919" s="4" t="str">
        <f t="shared" si="29"/>
        <v>S0_R_X2_TXD0</v>
      </c>
    </row>
    <row r="920" spans="1:9" x14ac:dyDescent="0.25">
      <c r="A920" t="s">
        <v>2698</v>
      </c>
      <c r="B920" t="s">
        <v>5775</v>
      </c>
      <c r="C920" t="s">
        <v>5777</v>
      </c>
      <c r="D920">
        <v>7</v>
      </c>
      <c r="E920">
        <v>7</v>
      </c>
      <c r="F920">
        <v>7</v>
      </c>
      <c r="G920" t="s">
        <v>1240</v>
      </c>
      <c r="H920" s="4" t="str">
        <f t="shared" si="28"/>
        <v>K176.7</v>
      </c>
      <c r="I920" s="4" t="str">
        <f t="shared" si="29"/>
        <v>S0_SCIN_HSD200</v>
      </c>
    </row>
    <row r="921" spans="1:9" x14ac:dyDescent="0.25">
      <c r="A921" t="s">
        <v>2698</v>
      </c>
      <c r="B921" t="s">
        <v>5775</v>
      </c>
      <c r="C921" t="s">
        <v>5777</v>
      </c>
      <c r="D921" t="s">
        <v>1041</v>
      </c>
      <c r="E921" t="s">
        <v>1041</v>
      </c>
      <c r="F921">
        <v>1</v>
      </c>
      <c r="G921" t="s">
        <v>1040</v>
      </c>
      <c r="H921" s="4" t="str">
        <f t="shared" si="28"/>
        <v>K176.1</v>
      </c>
      <c r="I921" s="4" t="str">
        <f t="shared" si="29"/>
        <v>VP12</v>
      </c>
    </row>
    <row r="922" spans="1:9" x14ac:dyDescent="0.25">
      <c r="A922" t="s">
        <v>2698</v>
      </c>
      <c r="B922" t="s">
        <v>5775</v>
      </c>
      <c r="C922" t="s">
        <v>5777</v>
      </c>
      <c r="D922" t="s">
        <v>1042</v>
      </c>
      <c r="E922" t="s">
        <v>1042</v>
      </c>
      <c r="F922">
        <v>8</v>
      </c>
      <c r="G922" t="s">
        <v>5396</v>
      </c>
      <c r="H922" s="4" t="str">
        <f t="shared" si="28"/>
        <v>K176.8</v>
      </c>
      <c r="I922" s="4" t="str">
        <f t="shared" si="29"/>
        <v>SC_UDB176</v>
      </c>
    </row>
    <row r="923" spans="1:9" x14ac:dyDescent="0.25">
      <c r="A923" t="s">
        <v>2698</v>
      </c>
      <c r="B923" t="s">
        <v>5775</v>
      </c>
      <c r="C923" t="s">
        <v>5778</v>
      </c>
      <c r="D923">
        <v>2</v>
      </c>
      <c r="E923">
        <v>2</v>
      </c>
      <c r="F923">
        <v>2</v>
      </c>
      <c r="G923" t="s">
        <v>1242</v>
      </c>
      <c r="H923" s="4" t="str">
        <f t="shared" si="28"/>
        <v>K177.2</v>
      </c>
      <c r="I923" s="4" t="str">
        <f t="shared" si="29"/>
        <v>S0_SCIN_HSD201</v>
      </c>
    </row>
    <row r="924" spans="1:9" x14ac:dyDescent="0.25">
      <c r="A924" t="s">
        <v>2698</v>
      </c>
      <c r="B924" t="s">
        <v>5775</v>
      </c>
      <c r="C924" t="s">
        <v>5778</v>
      </c>
      <c r="D924">
        <v>3</v>
      </c>
      <c r="E924">
        <v>3</v>
      </c>
      <c r="F924">
        <v>3</v>
      </c>
      <c r="G924" t="s">
        <v>5397</v>
      </c>
      <c r="H924" s="4" t="str">
        <f t="shared" si="28"/>
        <v>K177.3</v>
      </c>
      <c r="I924" s="4" t="str">
        <f t="shared" si="29"/>
        <v>S0_R_X2_TXD1</v>
      </c>
    </row>
    <row r="925" spans="1:9" x14ac:dyDescent="0.25">
      <c r="A925" t="s">
        <v>2698</v>
      </c>
      <c r="B925" t="s">
        <v>5775</v>
      </c>
      <c r="C925" t="s">
        <v>5778</v>
      </c>
      <c r="D925">
        <v>4</v>
      </c>
      <c r="E925">
        <v>4</v>
      </c>
      <c r="F925">
        <v>4</v>
      </c>
      <c r="G925" t="s">
        <v>5398</v>
      </c>
      <c r="H925" s="4" t="str">
        <f t="shared" si="28"/>
        <v>K177.4</v>
      </c>
      <c r="I925" s="4" t="str">
        <f t="shared" si="29"/>
        <v>SG0_X2_RXD1</v>
      </c>
    </row>
    <row r="926" spans="1:9" x14ac:dyDescent="0.25">
      <c r="A926" t="s">
        <v>2698</v>
      </c>
      <c r="B926" t="s">
        <v>5775</v>
      </c>
      <c r="C926" t="s">
        <v>5778</v>
      </c>
      <c r="D926">
        <v>5</v>
      </c>
      <c r="E926">
        <v>5</v>
      </c>
      <c r="F926">
        <v>5</v>
      </c>
      <c r="G926" t="s">
        <v>5399</v>
      </c>
      <c r="H926" s="4" t="str">
        <f t="shared" si="28"/>
        <v>K177.5</v>
      </c>
      <c r="I926" s="4" t="str">
        <f t="shared" si="29"/>
        <v>SG0_X2_RXC</v>
      </c>
    </row>
    <row r="927" spans="1:9" x14ac:dyDescent="0.25">
      <c r="A927" t="s">
        <v>2698</v>
      </c>
      <c r="B927" t="s">
        <v>5775</v>
      </c>
      <c r="C927" t="s">
        <v>5778</v>
      </c>
      <c r="D927">
        <v>6</v>
      </c>
      <c r="E927">
        <v>6</v>
      </c>
      <c r="F927">
        <v>6</v>
      </c>
      <c r="G927" t="s">
        <v>5391</v>
      </c>
      <c r="H927" s="4" t="str">
        <f t="shared" si="28"/>
        <v>K177.6</v>
      </c>
      <c r="I927" s="4" t="str">
        <f t="shared" si="29"/>
        <v>S0_R_X2_TXC</v>
      </c>
    </row>
    <row r="928" spans="1:9" x14ac:dyDescent="0.25">
      <c r="A928" t="s">
        <v>2698</v>
      </c>
      <c r="B928" t="s">
        <v>5775</v>
      </c>
      <c r="C928" t="s">
        <v>5778</v>
      </c>
      <c r="D928">
        <v>7</v>
      </c>
      <c r="E928">
        <v>7</v>
      </c>
      <c r="F928">
        <v>7</v>
      </c>
      <c r="G928" t="s">
        <v>5400</v>
      </c>
      <c r="H928" s="4" t="str">
        <f t="shared" si="28"/>
        <v>K177.7</v>
      </c>
      <c r="I928" s="4" t="str">
        <f t="shared" si="29"/>
        <v>S0_HSD202</v>
      </c>
    </row>
    <row r="929" spans="1:9" x14ac:dyDescent="0.25">
      <c r="A929" t="s">
        <v>2698</v>
      </c>
      <c r="B929" t="s">
        <v>5775</v>
      </c>
      <c r="C929" t="s">
        <v>5778</v>
      </c>
      <c r="D929" t="s">
        <v>1041</v>
      </c>
      <c r="E929" t="s">
        <v>1041</v>
      </c>
      <c r="F929">
        <v>1</v>
      </c>
      <c r="G929" t="s">
        <v>1040</v>
      </c>
      <c r="H929" s="4" t="str">
        <f t="shared" si="28"/>
        <v>K177.1</v>
      </c>
      <c r="I929" s="4" t="str">
        <f t="shared" si="29"/>
        <v>VP12</v>
      </c>
    </row>
    <row r="930" spans="1:9" x14ac:dyDescent="0.25">
      <c r="A930" t="s">
        <v>2698</v>
      </c>
      <c r="B930" t="s">
        <v>5775</v>
      </c>
      <c r="C930" t="s">
        <v>5778</v>
      </c>
      <c r="D930" t="s">
        <v>1042</v>
      </c>
      <c r="E930" t="s">
        <v>1042</v>
      </c>
      <c r="F930">
        <v>8</v>
      </c>
      <c r="G930" t="s">
        <v>5401</v>
      </c>
      <c r="H930" s="4" t="str">
        <f t="shared" si="28"/>
        <v>K177.8</v>
      </c>
      <c r="I930" s="4" t="str">
        <f t="shared" si="29"/>
        <v>SC_UDB177</v>
      </c>
    </row>
    <row r="931" spans="1:9" x14ac:dyDescent="0.25">
      <c r="A931" t="s">
        <v>2698</v>
      </c>
      <c r="B931" t="s">
        <v>5775</v>
      </c>
      <c r="C931" t="s">
        <v>5779</v>
      </c>
      <c r="D931">
        <v>2</v>
      </c>
      <c r="E931">
        <v>2</v>
      </c>
      <c r="F931">
        <v>2</v>
      </c>
      <c r="G931" t="s">
        <v>1244</v>
      </c>
      <c r="H931" s="4" t="str">
        <f t="shared" si="28"/>
        <v>K178.2</v>
      </c>
      <c r="I931" s="4" t="str">
        <f t="shared" si="29"/>
        <v>S0_SCIN_HSD203</v>
      </c>
    </row>
    <row r="932" spans="1:9" x14ac:dyDescent="0.25">
      <c r="A932" t="s">
        <v>2698</v>
      </c>
      <c r="B932" t="s">
        <v>5775</v>
      </c>
      <c r="C932" t="s">
        <v>5779</v>
      </c>
      <c r="D932">
        <v>3</v>
      </c>
      <c r="E932">
        <v>3</v>
      </c>
      <c r="F932">
        <v>3</v>
      </c>
      <c r="G932" t="s">
        <v>5402</v>
      </c>
      <c r="H932" s="4" t="str">
        <f t="shared" si="28"/>
        <v>K178.3</v>
      </c>
      <c r="I932" s="4" t="str">
        <f t="shared" si="29"/>
        <v>S0_R_X2_TXD2</v>
      </c>
    </row>
    <row r="933" spans="1:9" x14ac:dyDescent="0.25">
      <c r="A933" t="s">
        <v>2698</v>
      </c>
      <c r="B933" t="s">
        <v>5775</v>
      </c>
      <c r="C933" t="s">
        <v>5779</v>
      </c>
      <c r="D933">
        <v>4</v>
      </c>
      <c r="E933">
        <v>4</v>
      </c>
      <c r="F933">
        <v>4</v>
      </c>
      <c r="G933" t="s">
        <v>5403</v>
      </c>
      <c r="H933" s="4" t="str">
        <f t="shared" si="28"/>
        <v>K178.4</v>
      </c>
      <c r="I933" s="4" t="str">
        <f t="shared" si="29"/>
        <v>SG0_X2_RXD2</v>
      </c>
    </row>
    <row r="934" spans="1:9" x14ac:dyDescent="0.25">
      <c r="A934" t="s">
        <v>2698</v>
      </c>
      <c r="B934" t="s">
        <v>5775</v>
      </c>
      <c r="C934" t="s">
        <v>5779</v>
      </c>
      <c r="D934">
        <v>5</v>
      </c>
      <c r="E934">
        <v>5</v>
      </c>
      <c r="F934">
        <v>5</v>
      </c>
      <c r="G934" t="s">
        <v>5404</v>
      </c>
      <c r="H934" s="4" t="str">
        <f t="shared" si="28"/>
        <v>K178.5</v>
      </c>
      <c r="I934" s="4" t="str">
        <f t="shared" si="29"/>
        <v>SG0_1_X2_TXD0</v>
      </c>
    </row>
    <row r="935" spans="1:9" x14ac:dyDescent="0.25">
      <c r="A935" t="s">
        <v>2698</v>
      </c>
      <c r="B935" t="s">
        <v>5775</v>
      </c>
      <c r="C935" t="s">
        <v>5779</v>
      </c>
      <c r="D935">
        <v>6</v>
      </c>
      <c r="E935">
        <v>6</v>
      </c>
      <c r="F935">
        <v>6</v>
      </c>
      <c r="G935" t="s">
        <v>5405</v>
      </c>
      <c r="H935" s="4" t="str">
        <f t="shared" si="28"/>
        <v>K178.6</v>
      </c>
      <c r="I935" s="4" t="str">
        <f t="shared" si="29"/>
        <v>S0_R_X2_RXD0</v>
      </c>
    </row>
    <row r="936" spans="1:9" x14ac:dyDescent="0.25">
      <c r="A936" t="s">
        <v>2698</v>
      </c>
      <c r="B936" t="s">
        <v>5775</v>
      </c>
      <c r="C936" t="s">
        <v>5779</v>
      </c>
      <c r="D936">
        <v>7</v>
      </c>
      <c r="E936">
        <v>7</v>
      </c>
      <c r="F936">
        <v>7</v>
      </c>
      <c r="G936" t="s">
        <v>5406</v>
      </c>
      <c r="H936" s="4" t="str">
        <f t="shared" si="28"/>
        <v>K178.7</v>
      </c>
      <c r="I936" s="4" t="str">
        <f t="shared" si="29"/>
        <v>S0_HSD204</v>
      </c>
    </row>
    <row r="937" spans="1:9" x14ac:dyDescent="0.25">
      <c r="A937" t="s">
        <v>2698</v>
      </c>
      <c r="B937" t="s">
        <v>5775</v>
      </c>
      <c r="C937" t="s">
        <v>5779</v>
      </c>
      <c r="D937" t="s">
        <v>1041</v>
      </c>
      <c r="E937" t="s">
        <v>1041</v>
      </c>
      <c r="F937">
        <v>1</v>
      </c>
      <c r="G937" t="s">
        <v>1040</v>
      </c>
      <c r="H937" s="4" t="str">
        <f t="shared" si="28"/>
        <v>K178.1</v>
      </c>
      <c r="I937" s="4" t="str">
        <f t="shared" si="29"/>
        <v>VP12</v>
      </c>
    </row>
    <row r="938" spans="1:9" x14ac:dyDescent="0.25">
      <c r="A938" t="s">
        <v>2698</v>
      </c>
      <c r="B938" t="s">
        <v>5775</v>
      </c>
      <c r="C938" t="s">
        <v>5779</v>
      </c>
      <c r="D938" t="s">
        <v>1042</v>
      </c>
      <c r="E938" t="s">
        <v>1042</v>
      </c>
      <c r="F938">
        <v>8</v>
      </c>
      <c r="G938" t="s">
        <v>5407</v>
      </c>
      <c r="H938" s="4" t="str">
        <f t="shared" si="28"/>
        <v>K178.8</v>
      </c>
      <c r="I938" s="4" t="str">
        <f t="shared" si="29"/>
        <v>SC_UDB178</v>
      </c>
    </row>
    <row r="939" spans="1:9" x14ac:dyDescent="0.25">
      <c r="A939" t="s">
        <v>2698</v>
      </c>
      <c r="B939" t="s">
        <v>5775</v>
      </c>
      <c r="C939" t="s">
        <v>5780</v>
      </c>
      <c r="D939">
        <v>2</v>
      </c>
      <c r="E939">
        <v>2</v>
      </c>
      <c r="F939">
        <v>2</v>
      </c>
      <c r="G939" t="s">
        <v>1246</v>
      </c>
      <c r="H939" s="4" t="str">
        <f t="shared" si="28"/>
        <v>K179.2</v>
      </c>
      <c r="I939" s="4" t="str">
        <f t="shared" si="29"/>
        <v>S0_SCIN_HSD205</v>
      </c>
    </row>
    <row r="940" spans="1:9" x14ac:dyDescent="0.25">
      <c r="A940" t="s">
        <v>2698</v>
      </c>
      <c r="B940" t="s">
        <v>5775</v>
      </c>
      <c r="C940" t="s">
        <v>5780</v>
      </c>
      <c r="D940">
        <v>3</v>
      </c>
      <c r="E940">
        <v>3</v>
      </c>
      <c r="F940">
        <v>3</v>
      </c>
      <c r="G940" t="s">
        <v>5408</v>
      </c>
      <c r="H940" s="4" t="str">
        <f t="shared" si="28"/>
        <v>K179.3</v>
      </c>
      <c r="I940" s="4" t="str">
        <f t="shared" si="29"/>
        <v>S0_R_X2_TXD3</v>
      </c>
    </row>
    <row r="941" spans="1:9" x14ac:dyDescent="0.25">
      <c r="A941" t="s">
        <v>2698</v>
      </c>
      <c r="B941" t="s">
        <v>5775</v>
      </c>
      <c r="C941" t="s">
        <v>5780</v>
      </c>
      <c r="D941">
        <v>4</v>
      </c>
      <c r="E941">
        <v>4</v>
      </c>
      <c r="F941">
        <v>4</v>
      </c>
      <c r="G941" t="s">
        <v>5409</v>
      </c>
      <c r="H941" s="4" t="str">
        <f t="shared" si="28"/>
        <v>K179.4</v>
      </c>
      <c r="I941" s="4" t="str">
        <f t="shared" si="29"/>
        <v>SG0_X2_RXD3</v>
      </c>
    </row>
    <row r="942" spans="1:9" x14ac:dyDescent="0.25">
      <c r="A942" t="s">
        <v>2698</v>
      </c>
      <c r="B942" t="s">
        <v>5775</v>
      </c>
      <c r="C942" t="s">
        <v>5780</v>
      </c>
      <c r="D942">
        <v>5</v>
      </c>
      <c r="E942">
        <v>5</v>
      </c>
      <c r="F942">
        <v>5</v>
      </c>
      <c r="G942" t="s">
        <v>961</v>
      </c>
      <c r="H942" s="4" t="str">
        <f t="shared" si="28"/>
        <v>K179.5</v>
      </c>
      <c r="I942" s="4" t="str">
        <f t="shared" si="29"/>
        <v>DGND</v>
      </c>
    </row>
    <row r="943" spans="1:9" x14ac:dyDescent="0.25">
      <c r="A943" t="s">
        <v>2698</v>
      </c>
      <c r="B943" t="s">
        <v>5775</v>
      </c>
      <c r="C943" t="s">
        <v>5780</v>
      </c>
      <c r="D943">
        <v>6</v>
      </c>
      <c r="E943">
        <v>6</v>
      </c>
      <c r="F943">
        <v>6</v>
      </c>
      <c r="G943" t="s">
        <v>5410</v>
      </c>
      <c r="H943" s="4" t="str">
        <f t="shared" si="28"/>
        <v>K179.6</v>
      </c>
      <c r="I943" s="4" t="str">
        <f t="shared" si="29"/>
        <v>S0_R_X2_RXER</v>
      </c>
    </row>
    <row r="944" spans="1:9" x14ac:dyDescent="0.25">
      <c r="A944" t="s">
        <v>2698</v>
      </c>
      <c r="B944" t="s">
        <v>5775</v>
      </c>
      <c r="C944" t="s">
        <v>5780</v>
      </c>
      <c r="D944">
        <v>7</v>
      </c>
      <c r="E944">
        <v>7</v>
      </c>
      <c r="F944">
        <v>7</v>
      </c>
      <c r="G944" t="s">
        <v>5411</v>
      </c>
      <c r="H944" s="4" t="str">
        <f t="shared" si="28"/>
        <v>K179.7</v>
      </c>
      <c r="I944" s="4" t="str">
        <f t="shared" si="29"/>
        <v>S0_HSD206</v>
      </c>
    </row>
    <row r="945" spans="1:9" x14ac:dyDescent="0.25">
      <c r="A945" t="s">
        <v>2698</v>
      </c>
      <c r="B945" t="s">
        <v>5775</v>
      </c>
      <c r="C945" t="s">
        <v>5780</v>
      </c>
      <c r="D945" t="s">
        <v>1041</v>
      </c>
      <c r="E945" t="s">
        <v>1041</v>
      </c>
      <c r="F945">
        <v>1</v>
      </c>
      <c r="G945" t="s">
        <v>1040</v>
      </c>
      <c r="H945" s="4" t="str">
        <f t="shared" si="28"/>
        <v>K179.1</v>
      </c>
      <c r="I945" s="4" t="str">
        <f t="shared" si="29"/>
        <v>VP12</v>
      </c>
    </row>
    <row r="946" spans="1:9" x14ac:dyDescent="0.25">
      <c r="A946" t="s">
        <v>2698</v>
      </c>
      <c r="B946" t="s">
        <v>5775</v>
      </c>
      <c r="C946" t="s">
        <v>5780</v>
      </c>
      <c r="D946" t="s">
        <v>1042</v>
      </c>
      <c r="E946" t="s">
        <v>1042</v>
      </c>
      <c r="F946">
        <v>8</v>
      </c>
      <c r="G946" t="s">
        <v>5412</v>
      </c>
      <c r="H946" s="4" t="str">
        <f t="shared" si="28"/>
        <v>K179.8</v>
      </c>
      <c r="I946" s="4" t="str">
        <f t="shared" si="29"/>
        <v>SC_UDB179</v>
      </c>
    </row>
    <row r="947" spans="1:9" x14ac:dyDescent="0.25">
      <c r="A947" t="s">
        <v>2698</v>
      </c>
      <c r="B947" t="s">
        <v>5775</v>
      </c>
      <c r="C947" t="s">
        <v>5781</v>
      </c>
      <c r="D947">
        <v>2</v>
      </c>
      <c r="E947">
        <v>2</v>
      </c>
      <c r="F947">
        <v>2</v>
      </c>
      <c r="G947" t="s">
        <v>5413</v>
      </c>
      <c r="H947" s="4" t="str">
        <f t="shared" si="28"/>
        <v>K239.2</v>
      </c>
      <c r="I947" s="4" t="str">
        <f t="shared" si="29"/>
        <v>S0_HSD197</v>
      </c>
    </row>
    <row r="948" spans="1:9" x14ac:dyDescent="0.25">
      <c r="A948" t="s">
        <v>2698</v>
      </c>
      <c r="B948" t="s">
        <v>5775</v>
      </c>
      <c r="C948" t="s">
        <v>5781</v>
      </c>
      <c r="D948">
        <v>3</v>
      </c>
      <c r="E948">
        <v>3</v>
      </c>
      <c r="F948">
        <v>3</v>
      </c>
      <c r="G948" t="s">
        <v>5414</v>
      </c>
      <c r="H948" s="4" t="str">
        <f t="shared" si="28"/>
        <v>K239.3</v>
      </c>
      <c r="I948" s="4" t="str">
        <f t="shared" si="29"/>
        <v>S0_R_X2_RXC</v>
      </c>
    </row>
    <row r="949" spans="1:9" x14ac:dyDescent="0.25">
      <c r="A949" t="s">
        <v>2698</v>
      </c>
      <c r="B949" t="s">
        <v>5775</v>
      </c>
      <c r="C949" t="s">
        <v>5781</v>
      </c>
      <c r="D949">
        <v>4</v>
      </c>
      <c r="E949">
        <v>4</v>
      </c>
      <c r="F949">
        <v>4</v>
      </c>
      <c r="G949" t="s">
        <v>5415</v>
      </c>
      <c r="H949" s="4" t="str">
        <f t="shared" si="28"/>
        <v>K239.4</v>
      </c>
      <c r="I949" s="4" t="str">
        <f t="shared" si="29"/>
        <v>SG0_X2_TXC</v>
      </c>
    </row>
    <row r="950" spans="1:9" x14ac:dyDescent="0.25">
      <c r="A950" t="s">
        <v>2698</v>
      </c>
      <c r="B950" t="s">
        <v>5775</v>
      </c>
      <c r="C950" t="s">
        <v>5781</v>
      </c>
      <c r="D950">
        <v>5</v>
      </c>
      <c r="E950">
        <v>5</v>
      </c>
      <c r="F950">
        <v>5</v>
      </c>
      <c r="G950" t="s">
        <v>5416</v>
      </c>
      <c r="H950" s="4" t="str">
        <f t="shared" si="28"/>
        <v>K239.5</v>
      </c>
      <c r="I950" s="4" t="str">
        <f t="shared" si="29"/>
        <v>SG0_1_X2_TXD2</v>
      </c>
    </row>
    <row r="951" spans="1:9" x14ac:dyDescent="0.25">
      <c r="A951" t="s">
        <v>2698</v>
      </c>
      <c r="B951" t="s">
        <v>5775</v>
      </c>
      <c r="C951" t="s">
        <v>5781</v>
      </c>
      <c r="D951">
        <v>6</v>
      </c>
      <c r="E951">
        <v>6</v>
      </c>
      <c r="F951">
        <v>6</v>
      </c>
      <c r="G951" t="s">
        <v>5417</v>
      </c>
      <c r="H951" s="4" t="str">
        <f t="shared" si="28"/>
        <v>K239.6</v>
      </c>
      <c r="I951" s="4" t="str">
        <f t="shared" si="29"/>
        <v>S0_R_X2_RXD2</v>
      </c>
    </row>
    <row r="952" spans="1:9" x14ac:dyDescent="0.25">
      <c r="A952" t="s">
        <v>2698</v>
      </c>
      <c r="B952" t="s">
        <v>5775</v>
      </c>
      <c r="C952" t="s">
        <v>5781</v>
      </c>
      <c r="D952">
        <v>7</v>
      </c>
      <c r="E952">
        <v>7</v>
      </c>
      <c r="F952">
        <v>7</v>
      </c>
      <c r="G952" t="s">
        <v>5418</v>
      </c>
      <c r="H952" s="4" t="str">
        <f t="shared" si="28"/>
        <v>K239.7</v>
      </c>
      <c r="I952" s="4" t="str">
        <f t="shared" si="29"/>
        <v>S0_HSD198</v>
      </c>
    </row>
    <row r="953" spans="1:9" x14ac:dyDescent="0.25">
      <c r="A953" t="s">
        <v>2698</v>
      </c>
      <c r="B953" t="s">
        <v>5775</v>
      </c>
      <c r="C953" t="s">
        <v>5781</v>
      </c>
      <c r="D953" t="s">
        <v>1041</v>
      </c>
      <c r="E953" t="s">
        <v>1041</v>
      </c>
      <c r="F953">
        <v>1</v>
      </c>
      <c r="G953" t="s">
        <v>1040</v>
      </c>
      <c r="H953" s="4" t="str">
        <f t="shared" si="28"/>
        <v>K239.1</v>
      </c>
      <c r="I953" s="4" t="str">
        <f t="shared" si="29"/>
        <v>VP12</v>
      </c>
    </row>
    <row r="954" spans="1:9" x14ac:dyDescent="0.25">
      <c r="A954" t="s">
        <v>2698</v>
      </c>
      <c r="B954" t="s">
        <v>5775</v>
      </c>
      <c r="C954" t="s">
        <v>5781</v>
      </c>
      <c r="D954" t="s">
        <v>1042</v>
      </c>
      <c r="E954" t="s">
        <v>1042</v>
      </c>
      <c r="F954">
        <v>8</v>
      </c>
      <c r="G954" t="s">
        <v>5419</v>
      </c>
      <c r="H954" s="4" t="str">
        <f t="shared" si="28"/>
        <v>K239.8</v>
      </c>
      <c r="I954" s="4" t="str">
        <f t="shared" si="29"/>
        <v>SC_UDB239</v>
      </c>
    </row>
    <row r="955" spans="1:9" x14ac:dyDescent="0.25">
      <c r="A955" t="s">
        <v>2698</v>
      </c>
      <c r="B955" t="s">
        <v>5775</v>
      </c>
      <c r="C955" t="s">
        <v>5782</v>
      </c>
      <c r="D955">
        <v>2</v>
      </c>
      <c r="E955">
        <v>2</v>
      </c>
      <c r="F955">
        <v>2</v>
      </c>
      <c r="H955" s="4" t="str">
        <f t="shared" si="28"/>
        <v>K242.2</v>
      </c>
      <c r="I955" s="4">
        <f t="shared" si="29"/>
        <v>0</v>
      </c>
    </row>
    <row r="956" spans="1:9" x14ac:dyDescent="0.25">
      <c r="A956" t="s">
        <v>2698</v>
      </c>
      <c r="B956" t="s">
        <v>5775</v>
      </c>
      <c r="C956" t="s">
        <v>5782</v>
      </c>
      <c r="D956">
        <v>3</v>
      </c>
      <c r="E956">
        <v>3</v>
      </c>
      <c r="F956">
        <v>3</v>
      </c>
      <c r="H956" s="4" t="str">
        <f t="shared" si="28"/>
        <v>K242.3</v>
      </c>
      <c r="I956" s="4">
        <f t="shared" si="29"/>
        <v>0</v>
      </c>
    </row>
    <row r="957" spans="1:9" x14ac:dyDescent="0.25">
      <c r="A957" t="s">
        <v>2698</v>
      </c>
      <c r="B957" t="s">
        <v>5775</v>
      </c>
      <c r="C957" t="s">
        <v>5782</v>
      </c>
      <c r="D957">
        <v>4</v>
      </c>
      <c r="E957">
        <v>4</v>
      </c>
      <c r="F957">
        <v>4</v>
      </c>
      <c r="H957" s="4" t="str">
        <f t="shared" si="28"/>
        <v>K242.4</v>
      </c>
      <c r="I957" s="4">
        <f t="shared" si="29"/>
        <v>0</v>
      </c>
    </row>
    <row r="958" spans="1:9" x14ac:dyDescent="0.25">
      <c r="A958" t="s">
        <v>2698</v>
      </c>
      <c r="B958" t="s">
        <v>5775</v>
      </c>
      <c r="C958" t="s">
        <v>5782</v>
      </c>
      <c r="D958">
        <v>5</v>
      </c>
      <c r="E958">
        <v>5</v>
      </c>
      <c r="F958">
        <v>5</v>
      </c>
      <c r="G958" t="s">
        <v>5420</v>
      </c>
      <c r="H958" s="4" t="str">
        <f t="shared" si="28"/>
        <v>K242.5</v>
      </c>
      <c r="I958" s="4" t="str">
        <f t="shared" si="29"/>
        <v>SG0_1_X2_TXD1</v>
      </c>
    </row>
    <row r="959" spans="1:9" x14ac:dyDescent="0.25">
      <c r="A959" t="s">
        <v>2698</v>
      </c>
      <c r="B959" t="s">
        <v>5775</v>
      </c>
      <c r="C959" t="s">
        <v>5782</v>
      </c>
      <c r="D959">
        <v>6</v>
      </c>
      <c r="E959">
        <v>6</v>
      </c>
      <c r="F959">
        <v>6</v>
      </c>
      <c r="G959" t="s">
        <v>5421</v>
      </c>
      <c r="H959" s="4" t="str">
        <f t="shared" si="28"/>
        <v>K242.6</v>
      </c>
      <c r="I959" s="4" t="str">
        <f t="shared" si="29"/>
        <v>S0_R_X2_RXD1</v>
      </c>
    </row>
    <row r="960" spans="1:9" x14ac:dyDescent="0.25">
      <c r="A960" t="s">
        <v>2698</v>
      </c>
      <c r="B960" t="s">
        <v>5775</v>
      </c>
      <c r="C960" t="s">
        <v>5782</v>
      </c>
      <c r="D960">
        <v>7</v>
      </c>
      <c r="E960">
        <v>7</v>
      </c>
      <c r="F960">
        <v>7</v>
      </c>
      <c r="G960" t="s">
        <v>5422</v>
      </c>
      <c r="H960" s="4" t="str">
        <f t="shared" si="28"/>
        <v>K242.7</v>
      </c>
      <c r="I960" s="4" t="str">
        <f t="shared" si="29"/>
        <v>S0_HSD194</v>
      </c>
    </row>
    <row r="961" spans="1:9" x14ac:dyDescent="0.25">
      <c r="A961" t="s">
        <v>2698</v>
      </c>
      <c r="B961" t="s">
        <v>5775</v>
      </c>
      <c r="C961" t="s">
        <v>5782</v>
      </c>
      <c r="D961" t="s">
        <v>1041</v>
      </c>
      <c r="E961" t="s">
        <v>1041</v>
      </c>
      <c r="F961">
        <v>1</v>
      </c>
      <c r="G961" t="s">
        <v>1040</v>
      </c>
      <c r="H961" s="4" t="str">
        <f t="shared" si="28"/>
        <v>K242.1</v>
      </c>
      <c r="I961" s="4" t="str">
        <f t="shared" si="29"/>
        <v>VP12</v>
      </c>
    </row>
    <row r="962" spans="1:9" x14ac:dyDescent="0.25">
      <c r="A962" t="s">
        <v>2698</v>
      </c>
      <c r="B962" t="s">
        <v>5775</v>
      </c>
      <c r="C962" t="s">
        <v>5782</v>
      </c>
      <c r="D962" t="s">
        <v>1042</v>
      </c>
      <c r="E962" t="s">
        <v>1042</v>
      </c>
      <c r="F962">
        <v>8</v>
      </c>
      <c r="G962" t="s">
        <v>5423</v>
      </c>
      <c r="H962" s="4" t="str">
        <f t="shared" ref="H962:H1025" si="30">CONCATENATE(C962,".",F962)</f>
        <v>K242.8</v>
      </c>
      <c r="I962" s="4" t="str">
        <f t="shared" ref="I962:I1025" si="31">G962</f>
        <v>SC_UDB242</v>
      </c>
    </row>
    <row r="963" spans="1:9" x14ac:dyDescent="0.25">
      <c r="A963" t="s">
        <v>2698</v>
      </c>
      <c r="B963" t="s">
        <v>5775</v>
      </c>
      <c r="C963" t="s">
        <v>5783</v>
      </c>
      <c r="D963">
        <v>2</v>
      </c>
      <c r="E963">
        <v>2</v>
      </c>
      <c r="F963">
        <v>2</v>
      </c>
      <c r="G963" t="s">
        <v>5424</v>
      </c>
      <c r="H963" s="4" t="str">
        <f t="shared" si="30"/>
        <v>K243.2</v>
      </c>
      <c r="I963" s="4" t="str">
        <f t="shared" si="31"/>
        <v>S0_HSD195</v>
      </c>
    </row>
    <row r="964" spans="1:9" x14ac:dyDescent="0.25">
      <c r="A964" t="s">
        <v>2698</v>
      </c>
      <c r="B964" t="s">
        <v>5775</v>
      </c>
      <c r="C964" t="s">
        <v>5783</v>
      </c>
      <c r="D964">
        <v>3</v>
      </c>
      <c r="E964">
        <v>3</v>
      </c>
      <c r="F964">
        <v>3</v>
      </c>
      <c r="G964" t="s">
        <v>5425</v>
      </c>
      <c r="H964" s="4" t="str">
        <f t="shared" si="30"/>
        <v>K243.3</v>
      </c>
      <c r="I964" s="4" t="str">
        <f t="shared" si="31"/>
        <v>S0_R_X2_RXD3</v>
      </c>
    </row>
    <row r="965" spans="1:9" x14ac:dyDescent="0.25">
      <c r="A965" t="s">
        <v>2698</v>
      </c>
      <c r="B965" t="s">
        <v>5775</v>
      </c>
      <c r="C965" t="s">
        <v>5783</v>
      </c>
      <c r="D965">
        <v>4</v>
      </c>
      <c r="E965">
        <v>4</v>
      </c>
      <c r="F965">
        <v>4</v>
      </c>
      <c r="G965" t="s">
        <v>5426</v>
      </c>
      <c r="H965" s="4" t="str">
        <f t="shared" si="30"/>
        <v>K243.4</v>
      </c>
      <c r="I965" s="4" t="str">
        <f t="shared" si="31"/>
        <v>SG0_1_X2_TXD3</v>
      </c>
    </row>
    <row r="966" spans="1:9" x14ac:dyDescent="0.25">
      <c r="A966" t="s">
        <v>2698</v>
      </c>
      <c r="B966" t="s">
        <v>5775</v>
      </c>
      <c r="C966" t="s">
        <v>5783</v>
      </c>
      <c r="D966">
        <v>5</v>
      </c>
      <c r="E966">
        <v>5</v>
      </c>
      <c r="F966">
        <v>5</v>
      </c>
      <c r="G966" t="s">
        <v>5427</v>
      </c>
      <c r="H966" s="4" t="str">
        <f t="shared" si="30"/>
        <v>K243.5</v>
      </c>
      <c r="I966" s="4" t="str">
        <f t="shared" si="31"/>
        <v>SG0_1_X2_TXEN</v>
      </c>
    </row>
    <row r="967" spans="1:9" x14ac:dyDescent="0.25">
      <c r="A967" t="s">
        <v>2698</v>
      </c>
      <c r="B967" t="s">
        <v>5775</v>
      </c>
      <c r="C967" t="s">
        <v>5783</v>
      </c>
      <c r="D967">
        <v>6</v>
      </c>
      <c r="E967">
        <v>6</v>
      </c>
      <c r="F967">
        <v>6</v>
      </c>
      <c r="G967" t="s">
        <v>5428</v>
      </c>
      <c r="H967" s="4" t="str">
        <f t="shared" si="30"/>
        <v>K243.6</v>
      </c>
      <c r="I967" s="4" t="str">
        <f t="shared" si="31"/>
        <v>S0_R_X2_RXDV</v>
      </c>
    </row>
    <row r="968" spans="1:9" x14ac:dyDescent="0.25">
      <c r="A968" t="s">
        <v>2698</v>
      </c>
      <c r="B968" t="s">
        <v>5775</v>
      </c>
      <c r="C968" t="s">
        <v>5783</v>
      </c>
      <c r="D968">
        <v>7</v>
      </c>
      <c r="E968">
        <v>7</v>
      </c>
      <c r="F968">
        <v>7</v>
      </c>
      <c r="G968" t="s">
        <v>5429</v>
      </c>
      <c r="H968" s="4" t="str">
        <f t="shared" si="30"/>
        <v>K243.7</v>
      </c>
      <c r="I968" s="4" t="str">
        <f t="shared" si="31"/>
        <v>S0_HSD196</v>
      </c>
    </row>
    <row r="969" spans="1:9" x14ac:dyDescent="0.25">
      <c r="A969" t="s">
        <v>2698</v>
      </c>
      <c r="B969" t="s">
        <v>5775</v>
      </c>
      <c r="C969" t="s">
        <v>5783</v>
      </c>
      <c r="D969" t="s">
        <v>1041</v>
      </c>
      <c r="E969" t="s">
        <v>1041</v>
      </c>
      <c r="F969">
        <v>1</v>
      </c>
      <c r="G969" t="s">
        <v>1040</v>
      </c>
      <c r="H969" s="4" t="str">
        <f t="shared" si="30"/>
        <v>K243.1</v>
      </c>
      <c r="I969" s="4" t="str">
        <f t="shared" si="31"/>
        <v>VP12</v>
      </c>
    </row>
    <row r="970" spans="1:9" x14ac:dyDescent="0.25">
      <c r="A970" t="s">
        <v>2698</v>
      </c>
      <c r="B970" t="s">
        <v>5775</v>
      </c>
      <c r="C970" t="s">
        <v>5783</v>
      </c>
      <c r="D970" t="s">
        <v>1042</v>
      </c>
      <c r="E970" t="s">
        <v>1042</v>
      </c>
      <c r="F970">
        <v>8</v>
      </c>
      <c r="G970" t="s">
        <v>5430</v>
      </c>
      <c r="H970" s="4" t="str">
        <f t="shared" si="30"/>
        <v>K243.8</v>
      </c>
      <c r="I970" s="4" t="str">
        <f t="shared" si="31"/>
        <v>SC_UDB243</v>
      </c>
    </row>
    <row r="971" spans="1:9" x14ac:dyDescent="0.25">
      <c r="A971" t="s">
        <v>2698</v>
      </c>
      <c r="B971" t="s">
        <v>5775</v>
      </c>
      <c r="C971" t="s">
        <v>2829</v>
      </c>
      <c r="D971">
        <v>1</v>
      </c>
      <c r="E971">
        <v>1</v>
      </c>
      <c r="F971">
        <v>1</v>
      </c>
      <c r="G971" t="s">
        <v>1239</v>
      </c>
      <c r="H971" s="4" t="str">
        <f t="shared" si="30"/>
        <v>RR900.1</v>
      </c>
      <c r="I971" s="4" t="str">
        <f t="shared" si="31"/>
        <v>S0_X2_TXD0</v>
      </c>
    </row>
    <row r="972" spans="1:9" x14ac:dyDescent="0.25">
      <c r="A972" t="s">
        <v>2698</v>
      </c>
      <c r="B972" t="s">
        <v>5775</v>
      </c>
      <c r="C972" t="s">
        <v>2829</v>
      </c>
      <c r="D972">
        <v>2</v>
      </c>
      <c r="E972">
        <v>2</v>
      </c>
      <c r="F972">
        <v>2</v>
      </c>
      <c r="G972" t="s">
        <v>5395</v>
      </c>
      <c r="H972" s="4" t="str">
        <f t="shared" si="30"/>
        <v>RR900.2</v>
      </c>
      <c r="I972" s="4" t="str">
        <f t="shared" si="31"/>
        <v>S0_R_X2_TXD0</v>
      </c>
    </row>
    <row r="973" spans="1:9" x14ac:dyDescent="0.25">
      <c r="A973" t="s">
        <v>2698</v>
      </c>
      <c r="B973" t="s">
        <v>5775</v>
      </c>
      <c r="C973" t="s">
        <v>2830</v>
      </c>
      <c r="D973">
        <v>1</v>
      </c>
      <c r="E973">
        <v>1</v>
      </c>
      <c r="F973">
        <v>1</v>
      </c>
      <c r="G973" t="s">
        <v>1241</v>
      </c>
      <c r="H973" s="4" t="str">
        <f t="shared" si="30"/>
        <v>RR901.1</v>
      </c>
      <c r="I973" s="4" t="str">
        <f t="shared" si="31"/>
        <v>S0_X2_TXD1</v>
      </c>
    </row>
    <row r="974" spans="1:9" x14ac:dyDescent="0.25">
      <c r="A974" t="s">
        <v>2698</v>
      </c>
      <c r="B974" t="s">
        <v>5775</v>
      </c>
      <c r="C974" t="s">
        <v>2830</v>
      </c>
      <c r="D974">
        <v>2</v>
      </c>
      <c r="E974">
        <v>2</v>
      </c>
      <c r="F974">
        <v>2</v>
      </c>
      <c r="G974" t="s">
        <v>5397</v>
      </c>
      <c r="H974" s="4" t="str">
        <f t="shared" si="30"/>
        <v>RR901.2</v>
      </c>
      <c r="I974" s="4" t="str">
        <f t="shared" si="31"/>
        <v>S0_R_X2_TXD1</v>
      </c>
    </row>
    <row r="975" spans="1:9" x14ac:dyDescent="0.25">
      <c r="A975" t="s">
        <v>2698</v>
      </c>
      <c r="B975" t="s">
        <v>5775</v>
      </c>
      <c r="C975" t="s">
        <v>2831</v>
      </c>
      <c r="D975">
        <v>1</v>
      </c>
      <c r="E975">
        <v>1</v>
      </c>
      <c r="F975">
        <v>1</v>
      </c>
      <c r="G975" t="s">
        <v>1243</v>
      </c>
      <c r="H975" s="4" t="str">
        <f t="shared" si="30"/>
        <v>RR902.1</v>
      </c>
      <c r="I975" s="4" t="str">
        <f t="shared" si="31"/>
        <v>S0_X2_TXD2</v>
      </c>
    </row>
    <row r="976" spans="1:9" x14ac:dyDescent="0.25">
      <c r="A976" t="s">
        <v>2698</v>
      </c>
      <c r="B976" t="s">
        <v>5775</v>
      </c>
      <c r="C976" t="s">
        <v>2831</v>
      </c>
      <c r="D976">
        <v>2</v>
      </c>
      <c r="E976">
        <v>2</v>
      </c>
      <c r="F976">
        <v>2</v>
      </c>
      <c r="G976" t="s">
        <v>5402</v>
      </c>
      <c r="H976" s="4" t="str">
        <f t="shared" si="30"/>
        <v>RR902.2</v>
      </c>
      <c r="I976" s="4" t="str">
        <f t="shared" si="31"/>
        <v>S0_R_X2_TXD2</v>
      </c>
    </row>
    <row r="977" spans="1:9" x14ac:dyDescent="0.25">
      <c r="A977" t="s">
        <v>2698</v>
      </c>
      <c r="B977" t="s">
        <v>5775</v>
      </c>
      <c r="C977" t="s">
        <v>2832</v>
      </c>
      <c r="D977">
        <v>1</v>
      </c>
      <c r="E977">
        <v>1</v>
      </c>
      <c r="F977">
        <v>1</v>
      </c>
      <c r="G977" t="s">
        <v>1245</v>
      </c>
      <c r="H977" s="4" t="str">
        <f t="shared" si="30"/>
        <v>RR903.1</v>
      </c>
      <c r="I977" s="4" t="str">
        <f t="shared" si="31"/>
        <v>S0_X2_TXD3</v>
      </c>
    </row>
    <row r="978" spans="1:9" x14ac:dyDescent="0.25">
      <c r="A978" t="s">
        <v>2698</v>
      </c>
      <c r="B978" t="s">
        <v>5775</v>
      </c>
      <c r="C978" t="s">
        <v>2832</v>
      </c>
      <c r="D978">
        <v>2</v>
      </c>
      <c r="E978">
        <v>2</v>
      </c>
      <c r="F978">
        <v>2</v>
      </c>
      <c r="G978" t="s">
        <v>5408</v>
      </c>
      <c r="H978" s="4" t="str">
        <f t="shared" si="30"/>
        <v>RR903.2</v>
      </c>
      <c r="I978" s="4" t="str">
        <f t="shared" si="31"/>
        <v>S0_R_X2_TXD3</v>
      </c>
    </row>
    <row r="979" spans="1:9" x14ac:dyDescent="0.25">
      <c r="A979" t="s">
        <v>2698</v>
      </c>
      <c r="B979" t="s">
        <v>5775</v>
      </c>
      <c r="C979" t="s">
        <v>5784</v>
      </c>
      <c r="D979">
        <v>1</v>
      </c>
      <c r="E979">
        <v>1</v>
      </c>
      <c r="F979">
        <v>1</v>
      </c>
      <c r="G979" t="s">
        <v>5431</v>
      </c>
      <c r="H979" s="4" t="str">
        <f t="shared" si="30"/>
        <v>RR904.1</v>
      </c>
      <c r="I979" s="4" t="str">
        <f t="shared" si="31"/>
        <v>S0_X2_TXC</v>
      </c>
    </row>
    <row r="980" spans="1:9" x14ac:dyDescent="0.25">
      <c r="A980" t="s">
        <v>2698</v>
      </c>
      <c r="B980" t="s">
        <v>5775</v>
      </c>
      <c r="C980" t="s">
        <v>5784</v>
      </c>
      <c r="D980">
        <v>2</v>
      </c>
      <c r="E980">
        <v>2</v>
      </c>
      <c r="F980">
        <v>2</v>
      </c>
      <c r="G980" t="s">
        <v>5391</v>
      </c>
      <c r="H980" s="4" t="str">
        <f t="shared" si="30"/>
        <v>RR904.2</v>
      </c>
      <c r="I980" s="4" t="str">
        <f t="shared" si="31"/>
        <v>S0_R_X2_TXC</v>
      </c>
    </row>
    <row r="981" spans="1:9" x14ac:dyDescent="0.25">
      <c r="A981" t="s">
        <v>2698</v>
      </c>
      <c r="B981" t="s">
        <v>5775</v>
      </c>
      <c r="C981" t="s">
        <v>2833</v>
      </c>
      <c r="D981">
        <v>1</v>
      </c>
      <c r="E981">
        <v>1</v>
      </c>
      <c r="F981">
        <v>1</v>
      </c>
      <c r="G981" t="s">
        <v>1247</v>
      </c>
      <c r="H981" s="4" t="str">
        <f t="shared" si="30"/>
        <v>RR905.1</v>
      </c>
      <c r="I981" s="4" t="str">
        <f t="shared" si="31"/>
        <v>S0_X2_TXEN</v>
      </c>
    </row>
    <row r="982" spans="1:9" x14ac:dyDescent="0.25">
      <c r="A982" t="s">
        <v>2698</v>
      </c>
      <c r="B982" t="s">
        <v>5775</v>
      </c>
      <c r="C982" t="s">
        <v>2833</v>
      </c>
      <c r="D982">
        <v>2</v>
      </c>
      <c r="E982">
        <v>2</v>
      </c>
      <c r="F982">
        <v>2</v>
      </c>
      <c r="G982" t="s">
        <v>5392</v>
      </c>
      <c r="H982" s="4" t="str">
        <f t="shared" si="30"/>
        <v>RR905.2</v>
      </c>
      <c r="I982" s="4" t="str">
        <f t="shared" si="31"/>
        <v>S0_R_X2_TXEN</v>
      </c>
    </row>
    <row r="983" spans="1:9" x14ac:dyDescent="0.25">
      <c r="A983" t="s">
        <v>2698</v>
      </c>
      <c r="B983" t="s">
        <v>5775</v>
      </c>
      <c r="C983" t="s">
        <v>5785</v>
      </c>
      <c r="D983">
        <v>1</v>
      </c>
      <c r="E983">
        <v>1</v>
      </c>
      <c r="F983">
        <v>1</v>
      </c>
      <c r="G983" t="s">
        <v>5432</v>
      </c>
      <c r="H983" s="4" t="str">
        <f t="shared" si="30"/>
        <v>RR906.1</v>
      </c>
      <c r="I983" s="4" t="str">
        <f t="shared" si="31"/>
        <v>S0_X2_RXER</v>
      </c>
    </row>
    <row r="984" spans="1:9" x14ac:dyDescent="0.25">
      <c r="A984" t="s">
        <v>2698</v>
      </c>
      <c r="B984" t="s">
        <v>5775</v>
      </c>
      <c r="C984" t="s">
        <v>5785</v>
      </c>
      <c r="D984">
        <v>2</v>
      </c>
      <c r="E984">
        <v>2</v>
      </c>
      <c r="F984">
        <v>2</v>
      </c>
      <c r="G984" t="s">
        <v>5410</v>
      </c>
      <c r="H984" s="4" t="str">
        <f t="shared" si="30"/>
        <v>RR906.2</v>
      </c>
      <c r="I984" s="4" t="str">
        <f t="shared" si="31"/>
        <v>S0_R_X2_RXER</v>
      </c>
    </row>
    <row r="985" spans="1:9" x14ac:dyDescent="0.25">
      <c r="A985" t="s">
        <v>2698</v>
      </c>
      <c r="B985" t="s">
        <v>5775</v>
      </c>
      <c r="C985" t="s">
        <v>5786</v>
      </c>
      <c r="D985">
        <v>1</v>
      </c>
      <c r="E985">
        <v>1</v>
      </c>
      <c r="F985">
        <v>1</v>
      </c>
      <c r="G985" t="s">
        <v>5433</v>
      </c>
      <c r="H985" s="4" t="str">
        <f t="shared" si="30"/>
        <v>RR907.1</v>
      </c>
      <c r="I985" s="4" t="str">
        <f t="shared" si="31"/>
        <v>S0_X2_RXD1</v>
      </c>
    </row>
    <row r="986" spans="1:9" x14ac:dyDescent="0.25">
      <c r="A986" t="s">
        <v>2698</v>
      </c>
      <c r="B986" t="s">
        <v>5775</v>
      </c>
      <c r="C986" t="s">
        <v>5786</v>
      </c>
      <c r="D986">
        <v>2</v>
      </c>
      <c r="E986">
        <v>2</v>
      </c>
      <c r="F986">
        <v>2</v>
      </c>
      <c r="G986" t="s">
        <v>5421</v>
      </c>
      <c r="H986" s="4" t="str">
        <f t="shared" si="30"/>
        <v>RR907.2</v>
      </c>
      <c r="I986" s="4" t="str">
        <f t="shared" si="31"/>
        <v>S0_R_X2_RXD1</v>
      </c>
    </row>
    <row r="987" spans="1:9" x14ac:dyDescent="0.25">
      <c r="A987" t="s">
        <v>2698</v>
      </c>
      <c r="B987" t="s">
        <v>5775</v>
      </c>
      <c r="C987" t="s">
        <v>5787</v>
      </c>
      <c r="D987">
        <v>1</v>
      </c>
      <c r="E987">
        <v>1</v>
      </c>
      <c r="F987">
        <v>1</v>
      </c>
      <c r="G987" t="s">
        <v>5434</v>
      </c>
      <c r="H987" s="4" t="str">
        <f t="shared" si="30"/>
        <v>RR908.1</v>
      </c>
      <c r="I987" s="4" t="str">
        <f t="shared" si="31"/>
        <v>S0_X2_RXD3</v>
      </c>
    </row>
    <row r="988" spans="1:9" x14ac:dyDescent="0.25">
      <c r="A988" t="s">
        <v>2698</v>
      </c>
      <c r="B988" t="s">
        <v>5775</v>
      </c>
      <c r="C988" t="s">
        <v>5787</v>
      </c>
      <c r="D988">
        <v>2</v>
      </c>
      <c r="E988">
        <v>2</v>
      </c>
      <c r="F988">
        <v>2</v>
      </c>
      <c r="G988" t="s">
        <v>5425</v>
      </c>
      <c r="H988" s="4" t="str">
        <f t="shared" si="30"/>
        <v>RR908.2</v>
      </c>
      <c r="I988" s="4" t="str">
        <f t="shared" si="31"/>
        <v>S0_R_X2_RXD3</v>
      </c>
    </row>
    <row r="989" spans="1:9" x14ac:dyDescent="0.25">
      <c r="A989" t="s">
        <v>2698</v>
      </c>
      <c r="B989" t="s">
        <v>5775</v>
      </c>
      <c r="C989" t="s">
        <v>5788</v>
      </c>
      <c r="D989">
        <v>1</v>
      </c>
      <c r="E989">
        <v>1</v>
      </c>
      <c r="F989">
        <v>1</v>
      </c>
      <c r="G989" t="s">
        <v>5435</v>
      </c>
      <c r="H989" s="4" t="str">
        <f t="shared" si="30"/>
        <v>RR909.1</v>
      </c>
      <c r="I989" s="4" t="str">
        <f t="shared" si="31"/>
        <v>S0_X2_RXDV</v>
      </c>
    </row>
    <row r="990" spans="1:9" x14ac:dyDescent="0.25">
      <c r="A990" t="s">
        <v>2698</v>
      </c>
      <c r="B990" t="s">
        <v>5775</v>
      </c>
      <c r="C990" t="s">
        <v>5788</v>
      </c>
      <c r="D990">
        <v>2</v>
      </c>
      <c r="E990">
        <v>2</v>
      </c>
      <c r="F990">
        <v>2</v>
      </c>
      <c r="G990" t="s">
        <v>5428</v>
      </c>
      <c r="H990" s="4" t="str">
        <f t="shared" si="30"/>
        <v>RR909.2</v>
      </c>
      <c r="I990" s="4" t="str">
        <f t="shared" si="31"/>
        <v>S0_R_X2_RXDV</v>
      </c>
    </row>
    <row r="991" spans="1:9" x14ac:dyDescent="0.25">
      <c r="A991" t="s">
        <v>2698</v>
      </c>
      <c r="B991" t="s">
        <v>5775</v>
      </c>
      <c r="C991" t="s">
        <v>5789</v>
      </c>
      <c r="D991">
        <v>1</v>
      </c>
      <c r="E991">
        <v>1</v>
      </c>
      <c r="F991">
        <v>1</v>
      </c>
      <c r="G991" t="s">
        <v>5436</v>
      </c>
      <c r="H991" s="4" t="str">
        <f t="shared" si="30"/>
        <v>RR910.1</v>
      </c>
      <c r="I991" s="4" t="str">
        <f t="shared" si="31"/>
        <v>S0_X2_RXC</v>
      </c>
    </row>
    <row r="992" spans="1:9" x14ac:dyDescent="0.25">
      <c r="A992" t="s">
        <v>2698</v>
      </c>
      <c r="B992" t="s">
        <v>5775</v>
      </c>
      <c r="C992" t="s">
        <v>5789</v>
      </c>
      <c r="D992">
        <v>2</v>
      </c>
      <c r="E992">
        <v>2</v>
      </c>
      <c r="F992">
        <v>2</v>
      </c>
      <c r="G992" t="s">
        <v>5414</v>
      </c>
      <c r="H992" s="4" t="str">
        <f t="shared" si="30"/>
        <v>RR910.2</v>
      </c>
      <c r="I992" s="4" t="str">
        <f t="shared" si="31"/>
        <v>S0_R_X2_RXC</v>
      </c>
    </row>
    <row r="993" spans="1:9" x14ac:dyDescent="0.25">
      <c r="A993" t="s">
        <v>2698</v>
      </c>
      <c r="B993" t="s">
        <v>5775</v>
      </c>
      <c r="C993" t="s">
        <v>5790</v>
      </c>
      <c r="D993">
        <v>1</v>
      </c>
      <c r="E993">
        <v>1</v>
      </c>
      <c r="F993">
        <v>1</v>
      </c>
      <c r="G993" t="s">
        <v>5437</v>
      </c>
      <c r="H993" s="4" t="str">
        <f t="shared" si="30"/>
        <v>RR911.1</v>
      </c>
      <c r="I993" s="4" t="str">
        <f t="shared" si="31"/>
        <v>S0_X2_RXD2</v>
      </c>
    </row>
    <row r="994" spans="1:9" x14ac:dyDescent="0.25">
      <c r="A994" t="s">
        <v>2698</v>
      </c>
      <c r="B994" t="s">
        <v>5775</v>
      </c>
      <c r="C994" t="s">
        <v>5790</v>
      </c>
      <c r="D994">
        <v>2</v>
      </c>
      <c r="E994">
        <v>2</v>
      </c>
      <c r="F994">
        <v>2</v>
      </c>
      <c r="G994" t="s">
        <v>5417</v>
      </c>
      <c r="H994" s="4" t="str">
        <f t="shared" si="30"/>
        <v>RR911.2</v>
      </c>
      <c r="I994" s="4" t="str">
        <f t="shared" si="31"/>
        <v>S0_R_X2_RXD2</v>
      </c>
    </row>
    <row r="995" spans="1:9" x14ac:dyDescent="0.25">
      <c r="A995" t="s">
        <v>2698</v>
      </c>
      <c r="B995" t="s">
        <v>5775</v>
      </c>
      <c r="C995" t="s">
        <v>5791</v>
      </c>
      <c r="D995">
        <v>1</v>
      </c>
      <c r="E995">
        <v>1</v>
      </c>
      <c r="F995">
        <v>1</v>
      </c>
      <c r="G995" t="s">
        <v>5438</v>
      </c>
      <c r="H995" s="4" t="str">
        <f t="shared" si="30"/>
        <v>RR913.1</v>
      </c>
      <c r="I995" s="4" t="str">
        <f t="shared" si="31"/>
        <v>S0_X2_RXD0</v>
      </c>
    </row>
    <row r="996" spans="1:9" x14ac:dyDescent="0.25">
      <c r="A996" t="s">
        <v>2698</v>
      </c>
      <c r="B996" t="s">
        <v>5775</v>
      </c>
      <c r="C996" t="s">
        <v>5791</v>
      </c>
      <c r="D996">
        <v>2</v>
      </c>
      <c r="E996">
        <v>2</v>
      </c>
      <c r="F996">
        <v>2</v>
      </c>
      <c r="G996" t="s">
        <v>5405</v>
      </c>
      <c r="H996" s="4" t="str">
        <f t="shared" si="30"/>
        <v>RR913.2</v>
      </c>
      <c r="I996" s="4" t="str">
        <f t="shared" si="31"/>
        <v>S0_R_X2_RXD0</v>
      </c>
    </row>
    <row r="997" spans="1:9" x14ac:dyDescent="0.25">
      <c r="A997" t="s">
        <v>2698</v>
      </c>
      <c r="B997" t="s">
        <v>5775</v>
      </c>
      <c r="C997" t="s">
        <v>5792</v>
      </c>
      <c r="D997">
        <v>1</v>
      </c>
      <c r="E997">
        <v>1</v>
      </c>
      <c r="F997">
        <v>1</v>
      </c>
      <c r="G997" t="s">
        <v>5439</v>
      </c>
      <c r="H997" s="4" t="str">
        <f t="shared" si="30"/>
        <v>RR914.1</v>
      </c>
      <c r="I997" s="4" t="str">
        <f t="shared" si="31"/>
        <v>S0_X2_COL</v>
      </c>
    </row>
    <row r="998" spans="1:9" x14ac:dyDescent="0.25">
      <c r="A998" t="s">
        <v>2698</v>
      </c>
      <c r="B998" t="s">
        <v>5775</v>
      </c>
      <c r="C998" t="s">
        <v>5792</v>
      </c>
      <c r="D998">
        <v>2</v>
      </c>
      <c r="E998">
        <v>2</v>
      </c>
      <c r="F998">
        <v>2</v>
      </c>
      <c r="G998" t="s">
        <v>5440</v>
      </c>
      <c r="H998" s="4" t="str">
        <f t="shared" si="30"/>
        <v>RR914.2</v>
      </c>
      <c r="I998" s="4" t="str">
        <f t="shared" si="31"/>
        <v>S0_HSD319</v>
      </c>
    </row>
    <row r="999" spans="1:9" x14ac:dyDescent="0.25">
      <c r="A999" t="s">
        <v>2698</v>
      </c>
      <c r="B999" t="s">
        <v>5775</v>
      </c>
      <c r="C999" t="s">
        <v>5793</v>
      </c>
      <c r="D999">
        <v>1</v>
      </c>
      <c r="E999">
        <v>1</v>
      </c>
      <c r="F999">
        <v>1</v>
      </c>
      <c r="G999" t="s">
        <v>5441</v>
      </c>
      <c r="H999" s="4" t="str">
        <f t="shared" si="30"/>
        <v>RR915.1</v>
      </c>
      <c r="I999" s="4" t="str">
        <f t="shared" si="31"/>
        <v>S0_X2_CRS</v>
      </c>
    </row>
    <row r="1000" spans="1:9" x14ac:dyDescent="0.25">
      <c r="A1000" t="s">
        <v>2698</v>
      </c>
      <c r="B1000" t="s">
        <v>5775</v>
      </c>
      <c r="C1000" t="s">
        <v>5793</v>
      </c>
      <c r="D1000">
        <v>2</v>
      </c>
      <c r="E1000">
        <v>2</v>
      </c>
      <c r="F1000">
        <v>2</v>
      </c>
      <c r="G1000" t="s">
        <v>5442</v>
      </c>
      <c r="H1000" s="4" t="str">
        <f t="shared" si="30"/>
        <v>RR915.2</v>
      </c>
      <c r="I1000" s="4" t="str">
        <f t="shared" si="31"/>
        <v>S0_HSD320</v>
      </c>
    </row>
    <row r="1001" spans="1:9" x14ac:dyDescent="0.25">
      <c r="A1001" t="s">
        <v>2698</v>
      </c>
      <c r="B1001" t="s">
        <v>5794</v>
      </c>
      <c r="C1001" t="s">
        <v>2834</v>
      </c>
      <c r="D1001">
        <v>1</v>
      </c>
      <c r="E1001">
        <v>1</v>
      </c>
      <c r="F1001">
        <v>1</v>
      </c>
      <c r="G1001" t="s">
        <v>1158</v>
      </c>
      <c r="H1001" s="4" t="str">
        <f t="shared" si="30"/>
        <v>CTXG0.1</v>
      </c>
      <c r="I1001" s="4" t="str">
        <f t="shared" si="31"/>
        <v>SG0_X0_TXC</v>
      </c>
    </row>
    <row r="1002" spans="1:9" x14ac:dyDescent="0.25">
      <c r="A1002" t="s">
        <v>2698</v>
      </c>
      <c r="B1002" t="s">
        <v>5794</v>
      </c>
      <c r="C1002" t="s">
        <v>2834</v>
      </c>
      <c r="D1002">
        <v>2</v>
      </c>
      <c r="E1002">
        <v>2</v>
      </c>
      <c r="F1002">
        <v>2</v>
      </c>
      <c r="G1002" t="s">
        <v>961</v>
      </c>
      <c r="H1002" s="4" t="str">
        <f t="shared" si="30"/>
        <v>CTXG0.2</v>
      </c>
      <c r="I1002" s="4" t="str">
        <f t="shared" si="31"/>
        <v>DGND</v>
      </c>
    </row>
    <row r="1003" spans="1:9" x14ac:dyDescent="0.25">
      <c r="A1003" t="s">
        <v>2698</v>
      </c>
      <c r="B1003" t="s">
        <v>5794</v>
      </c>
      <c r="C1003" t="s">
        <v>2835</v>
      </c>
      <c r="D1003">
        <v>1</v>
      </c>
      <c r="E1003">
        <v>1</v>
      </c>
      <c r="F1003">
        <v>1</v>
      </c>
      <c r="G1003" t="s">
        <v>1207</v>
      </c>
      <c r="H1003" s="4" t="str">
        <f t="shared" si="30"/>
        <v>CTXG1.1</v>
      </c>
      <c r="I1003" s="4" t="str">
        <f t="shared" si="31"/>
        <v>SG0_X1_TXC</v>
      </c>
    </row>
    <row r="1004" spans="1:9" x14ac:dyDescent="0.25">
      <c r="A1004" t="s">
        <v>2698</v>
      </c>
      <c r="B1004" t="s">
        <v>5794</v>
      </c>
      <c r="C1004" t="s">
        <v>2835</v>
      </c>
      <c r="D1004">
        <v>2</v>
      </c>
      <c r="E1004">
        <v>2</v>
      </c>
      <c r="F1004">
        <v>2</v>
      </c>
      <c r="G1004" t="s">
        <v>961</v>
      </c>
      <c r="H1004" s="4" t="str">
        <f t="shared" si="30"/>
        <v>CTXG1.2</v>
      </c>
      <c r="I1004" s="4" t="str">
        <f t="shared" si="31"/>
        <v>DGND</v>
      </c>
    </row>
    <row r="1005" spans="1:9" x14ac:dyDescent="0.25">
      <c r="A1005" t="s">
        <v>2698</v>
      </c>
      <c r="B1005" t="s">
        <v>5794</v>
      </c>
      <c r="C1005" t="s">
        <v>2836</v>
      </c>
      <c r="D1005">
        <v>2</v>
      </c>
      <c r="E1005">
        <v>2</v>
      </c>
      <c r="F1005">
        <v>2</v>
      </c>
      <c r="G1005" t="s">
        <v>1266</v>
      </c>
      <c r="H1005" s="4" t="str">
        <f t="shared" si="30"/>
        <v>K225.2</v>
      </c>
      <c r="I1005" s="4" t="str">
        <f t="shared" si="31"/>
        <v>SG0_HL_X1_TXEN</v>
      </c>
    </row>
    <row r="1006" spans="1:9" x14ac:dyDescent="0.25">
      <c r="A1006" t="s">
        <v>2698</v>
      </c>
      <c r="B1006" t="s">
        <v>5794</v>
      </c>
      <c r="C1006" t="s">
        <v>2836</v>
      </c>
      <c r="D1006">
        <v>3</v>
      </c>
      <c r="E1006">
        <v>3</v>
      </c>
      <c r="F1006">
        <v>3</v>
      </c>
      <c r="G1006" t="s">
        <v>1260</v>
      </c>
      <c r="H1006" s="4" t="str">
        <f t="shared" si="30"/>
        <v>K225.3</v>
      </c>
      <c r="I1006" s="4" t="str">
        <f t="shared" si="31"/>
        <v>SG0_X1_TXEN</v>
      </c>
    </row>
    <row r="1007" spans="1:9" x14ac:dyDescent="0.25">
      <c r="A1007" t="s">
        <v>2698</v>
      </c>
      <c r="B1007" t="s">
        <v>5794</v>
      </c>
      <c r="C1007" t="s">
        <v>2836</v>
      </c>
      <c r="D1007">
        <v>4</v>
      </c>
      <c r="E1007">
        <v>4</v>
      </c>
      <c r="F1007">
        <v>4</v>
      </c>
      <c r="G1007" t="s">
        <v>1219</v>
      </c>
      <c r="H1007" s="4" t="str">
        <f t="shared" si="30"/>
        <v>K225.4</v>
      </c>
      <c r="I1007" s="4" t="str">
        <f t="shared" si="31"/>
        <v>SG0_1_X1_TXEN</v>
      </c>
    </row>
    <row r="1008" spans="1:9" x14ac:dyDescent="0.25">
      <c r="A1008" t="s">
        <v>2698</v>
      </c>
      <c r="B1008" t="s">
        <v>5794</v>
      </c>
      <c r="C1008" t="s">
        <v>2836</v>
      </c>
      <c r="D1008">
        <v>5</v>
      </c>
      <c r="E1008">
        <v>5</v>
      </c>
      <c r="F1008">
        <v>5</v>
      </c>
      <c r="G1008" t="s">
        <v>1196</v>
      </c>
      <c r="H1008" s="4" t="str">
        <f t="shared" si="30"/>
        <v>K225.5</v>
      </c>
      <c r="I1008" s="4" t="str">
        <f t="shared" si="31"/>
        <v>SG0_1_X1_TXD0</v>
      </c>
    </row>
    <row r="1009" spans="1:9" x14ac:dyDescent="0.25">
      <c r="A1009" t="s">
        <v>2698</v>
      </c>
      <c r="B1009" t="s">
        <v>5794</v>
      </c>
      <c r="C1009" t="s">
        <v>2836</v>
      </c>
      <c r="D1009">
        <v>6</v>
      </c>
      <c r="E1009">
        <v>6</v>
      </c>
      <c r="F1009">
        <v>6</v>
      </c>
      <c r="G1009" t="s">
        <v>1257</v>
      </c>
      <c r="H1009" s="4" t="str">
        <f t="shared" si="30"/>
        <v>K225.6</v>
      </c>
      <c r="I1009" s="4" t="str">
        <f t="shared" si="31"/>
        <v>SG0_X1_TXD0</v>
      </c>
    </row>
    <row r="1010" spans="1:9" x14ac:dyDescent="0.25">
      <c r="A1010" t="s">
        <v>2698</v>
      </c>
      <c r="B1010" t="s">
        <v>5794</v>
      </c>
      <c r="C1010" t="s">
        <v>2836</v>
      </c>
      <c r="D1010">
        <v>7</v>
      </c>
      <c r="E1010">
        <v>7</v>
      </c>
      <c r="F1010">
        <v>7</v>
      </c>
      <c r="G1010" t="s">
        <v>1267</v>
      </c>
      <c r="H1010" s="4" t="str">
        <f t="shared" si="30"/>
        <v>K225.7</v>
      </c>
      <c r="I1010" s="4" t="str">
        <f t="shared" si="31"/>
        <v>SG0_HL_X1_TXD0</v>
      </c>
    </row>
    <row r="1011" spans="1:9" x14ac:dyDescent="0.25">
      <c r="A1011" t="s">
        <v>2698</v>
      </c>
      <c r="B1011" t="s">
        <v>5794</v>
      </c>
      <c r="C1011" t="s">
        <v>2836</v>
      </c>
      <c r="D1011" t="s">
        <v>1041</v>
      </c>
      <c r="E1011" t="s">
        <v>1041</v>
      </c>
      <c r="F1011">
        <v>1</v>
      </c>
      <c r="G1011" t="s">
        <v>1040</v>
      </c>
      <c r="H1011" s="4" t="str">
        <f t="shared" si="30"/>
        <v>K225.1</v>
      </c>
      <c r="I1011" s="4" t="str">
        <f t="shared" si="31"/>
        <v>VP12</v>
      </c>
    </row>
    <row r="1012" spans="1:9" x14ac:dyDescent="0.25">
      <c r="A1012" t="s">
        <v>2698</v>
      </c>
      <c r="B1012" t="s">
        <v>5794</v>
      </c>
      <c r="C1012" t="s">
        <v>2836</v>
      </c>
      <c r="D1012" t="s">
        <v>1042</v>
      </c>
      <c r="E1012" t="s">
        <v>1042</v>
      </c>
      <c r="F1012">
        <v>8</v>
      </c>
      <c r="G1012" t="s">
        <v>814</v>
      </c>
      <c r="H1012" s="4" t="str">
        <f t="shared" si="30"/>
        <v>K225.8</v>
      </c>
      <c r="I1012" s="4" t="str">
        <f t="shared" si="31"/>
        <v>SC_UDB225</v>
      </c>
    </row>
    <row r="1013" spans="1:9" x14ac:dyDescent="0.25">
      <c r="A1013" t="s">
        <v>2698</v>
      </c>
      <c r="B1013" t="s">
        <v>5794</v>
      </c>
      <c r="C1013" t="s">
        <v>2837</v>
      </c>
      <c r="D1013">
        <v>2</v>
      </c>
      <c r="E1013">
        <v>2</v>
      </c>
      <c r="F1013">
        <v>2</v>
      </c>
      <c r="G1013" t="s">
        <v>1268</v>
      </c>
      <c r="H1013" s="4" t="str">
        <f t="shared" si="30"/>
        <v>K226.2</v>
      </c>
      <c r="I1013" s="4" t="str">
        <f t="shared" si="31"/>
        <v>SG0_HL_X1_TXD1</v>
      </c>
    </row>
    <row r="1014" spans="1:9" x14ac:dyDescent="0.25">
      <c r="A1014" t="s">
        <v>2698</v>
      </c>
      <c r="B1014" t="s">
        <v>5794</v>
      </c>
      <c r="C1014" t="s">
        <v>2837</v>
      </c>
      <c r="D1014">
        <v>3</v>
      </c>
      <c r="E1014">
        <v>3</v>
      </c>
      <c r="F1014">
        <v>3</v>
      </c>
      <c r="G1014" t="s">
        <v>1258</v>
      </c>
      <c r="H1014" s="4" t="str">
        <f t="shared" si="30"/>
        <v>K226.3</v>
      </c>
      <c r="I1014" s="4" t="str">
        <f t="shared" si="31"/>
        <v>SG0_X1_TXD1</v>
      </c>
    </row>
    <row r="1015" spans="1:9" x14ac:dyDescent="0.25">
      <c r="A1015" t="s">
        <v>2698</v>
      </c>
      <c r="B1015" t="s">
        <v>5794</v>
      </c>
      <c r="C1015" t="s">
        <v>2837</v>
      </c>
      <c r="D1015">
        <v>4</v>
      </c>
      <c r="E1015">
        <v>4</v>
      </c>
      <c r="F1015">
        <v>4</v>
      </c>
      <c r="G1015" t="s">
        <v>1212</v>
      </c>
      <c r="H1015" s="4" t="str">
        <f t="shared" si="30"/>
        <v>K226.4</v>
      </c>
      <c r="I1015" s="4" t="str">
        <f t="shared" si="31"/>
        <v>SG0_1_X1_TXD1</v>
      </c>
    </row>
    <row r="1016" spans="1:9" x14ac:dyDescent="0.25">
      <c r="A1016" t="s">
        <v>2698</v>
      </c>
      <c r="B1016" t="s">
        <v>5794</v>
      </c>
      <c r="C1016" t="s">
        <v>2837</v>
      </c>
      <c r="D1016">
        <v>5</v>
      </c>
      <c r="E1016">
        <v>5</v>
      </c>
      <c r="F1016">
        <v>5</v>
      </c>
      <c r="G1016" t="s">
        <v>1208</v>
      </c>
      <c r="H1016" s="4" t="str">
        <f t="shared" si="30"/>
        <v>K226.5</v>
      </c>
      <c r="I1016" s="4" t="str">
        <f t="shared" si="31"/>
        <v>SG0_1_X1_TXD2</v>
      </c>
    </row>
    <row r="1017" spans="1:9" x14ac:dyDescent="0.25">
      <c r="A1017" t="s">
        <v>2698</v>
      </c>
      <c r="B1017" t="s">
        <v>5794</v>
      </c>
      <c r="C1017" t="s">
        <v>2837</v>
      </c>
      <c r="D1017">
        <v>6</v>
      </c>
      <c r="E1017">
        <v>6</v>
      </c>
      <c r="F1017">
        <v>6</v>
      </c>
      <c r="G1017" t="s">
        <v>1259</v>
      </c>
      <c r="H1017" s="4" t="str">
        <f t="shared" si="30"/>
        <v>K226.6</v>
      </c>
      <c r="I1017" s="4" t="str">
        <f t="shared" si="31"/>
        <v>SG0_X1_TXD2</v>
      </c>
    </row>
    <row r="1018" spans="1:9" x14ac:dyDescent="0.25">
      <c r="A1018" t="s">
        <v>2698</v>
      </c>
      <c r="B1018" t="s">
        <v>5794</v>
      </c>
      <c r="C1018" t="s">
        <v>2837</v>
      </c>
      <c r="D1018">
        <v>7</v>
      </c>
      <c r="E1018">
        <v>7</v>
      </c>
      <c r="F1018">
        <v>7</v>
      </c>
      <c r="G1018" t="s">
        <v>1269</v>
      </c>
      <c r="H1018" s="4" t="str">
        <f t="shared" si="30"/>
        <v>K226.7</v>
      </c>
      <c r="I1018" s="4" t="str">
        <f t="shared" si="31"/>
        <v>SG0_HL_X1_TXD2</v>
      </c>
    </row>
    <row r="1019" spans="1:9" x14ac:dyDescent="0.25">
      <c r="A1019" t="s">
        <v>2698</v>
      </c>
      <c r="B1019" t="s">
        <v>5794</v>
      </c>
      <c r="C1019" t="s">
        <v>2837</v>
      </c>
      <c r="D1019" t="s">
        <v>1041</v>
      </c>
      <c r="E1019" t="s">
        <v>1041</v>
      </c>
      <c r="F1019">
        <v>1</v>
      </c>
      <c r="G1019" t="s">
        <v>1040</v>
      </c>
      <c r="H1019" s="4" t="str">
        <f t="shared" si="30"/>
        <v>K226.1</v>
      </c>
      <c r="I1019" s="4" t="str">
        <f t="shared" si="31"/>
        <v>VP12</v>
      </c>
    </row>
    <row r="1020" spans="1:9" x14ac:dyDescent="0.25">
      <c r="A1020" t="s">
        <v>2698</v>
      </c>
      <c r="B1020" t="s">
        <v>5794</v>
      </c>
      <c r="C1020" t="s">
        <v>2837</v>
      </c>
      <c r="D1020" t="s">
        <v>1042</v>
      </c>
      <c r="E1020" t="s">
        <v>1042</v>
      </c>
      <c r="F1020">
        <v>8</v>
      </c>
      <c r="G1020" t="s">
        <v>815</v>
      </c>
      <c r="H1020" s="4" t="str">
        <f t="shared" si="30"/>
        <v>K226.8</v>
      </c>
      <c r="I1020" s="4" t="str">
        <f t="shared" si="31"/>
        <v>SC_UDB226</v>
      </c>
    </row>
    <row r="1021" spans="1:9" x14ac:dyDescent="0.25">
      <c r="A1021" t="s">
        <v>2698</v>
      </c>
      <c r="B1021" t="s">
        <v>5794</v>
      </c>
      <c r="C1021" t="s">
        <v>2838</v>
      </c>
      <c r="D1021">
        <v>2</v>
      </c>
      <c r="E1021">
        <v>2</v>
      </c>
      <c r="F1021">
        <v>2</v>
      </c>
      <c r="G1021" t="s">
        <v>1270</v>
      </c>
      <c r="H1021" s="4" t="str">
        <f t="shared" si="30"/>
        <v>K249.2</v>
      </c>
      <c r="I1021" s="4" t="str">
        <f t="shared" si="31"/>
        <v>SG0_HL_X0_TXD0</v>
      </c>
    </row>
    <row r="1022" spans="1:9" x14ac:dyDescent="0.25">
      <c r="A1022" t="s">
        <v>2698</v>
      </c>
      <c r="B1022" t="s">
        <v>5794</v>
      </c>
      <c r="C1022" t="s">
        <v>2838</v>
      </c>
      <c r="D1022">
        <v>3</v>
      </c>
      <c r="E1022">
        <v>3</v>
      </c>
      <c r="F1022">
        <v>3</v>
      </c>
      <c r="G1022" t="s">
        <v>1250</v>
      </c>
      <c r="H1022" s="4" t="str">
        <f t="shared" si="30"/>
        <v>K249.3</v>
      </c>
      <c r="I1022" s="4" t="str">
        <f t="shared" si="31"/>
        <v>SG0_X0_TXD0</v>
      </c>
    </row>
    <row r="1023" spans="1:9" x14ac:dyDescent="0.25">
      <c r="A1023" t="s">
        <v>2698</v>
      </c>
      <c r="B1023" t="s">
        <v>5794</v>
      </c>
      <c r="C1023" t="s">
        <v>2838</v>
      </c>
      <c r="D1023">
        <v>4</v>
      </c>
      <c r="E1023">
        <v>4</v>
      </c>
      <c r="F1023">
        <v>4</v>
      </c>
      <c r="G1023" t="s">
        <v>1139</v>
      </c>
      <c r="H1023" s="4" t="str">
        <f t="shared" si="30"/>
        <v>K249.4</v>
      </c>
      <c r="I1023" s="4" t="str">
        <f t="shared" si="31"/>
        <v>SG0_1_X0_TXD0</v>
      </c>
    </row>
    <row r="1024" spans="1:9" x14ac:dyDescent="0.25">
      <c r="A1024" t="s">
        <v>2698</v>
      </c>
      <c r="B1024" t="s">
        <v>5794</v>
      </c>
      <c r="C1024" t="s">
        <v>2838</v>
      </c>
      <c r="D1024">
        <v>5</v>
      </c>
      <c r="E1024">
        <v>5</v>
      </c>
      <c r="F1024">
        <v>5</v>
      </c>
      <c r="G1024" t="s">
        <v>1147</v>
      </c>
      <c r="H1024" s="4" t="str">
        <f t="shared" si="30"/>
        <v>K249.5</v>
      </c>
      <c r="I1024" s="4" t="str">
        <f t="shared" si="31"/>
        <v>SG0_1_X0_TXD1</v>
      </c>
    </row>
    <row r="1025" spans="1:9" x14ac:dyDescent="0.25">
      <c r="A1025" t="s">
        <v>2698</v>
      </c>
      <c r="B1025" t="s">
        <v>5794</v>
      </c>
      <c r="C1025" t="s">
        <v>2838</v>
      </c>
      <c r="D1025">
        <v>6</v>
      </c>
      <c r="E1025">
        <v>6</v>
      </c>
      <c r="F1025">
        <v>6</v>
      </c>
      <c r="G1025" t="s">
        <v>1251</v>
      </c>
      <c r="H1025" s="4" t="str">
        <f t="shared" si="30"/>
        <v>K249.6</v>
      </c>
      <c r="I1025" s="4" t="str">
        <f t="shared" si="31"/>
        <v>SG0_X0_TXD1</v>
      </c>
    </row>
    <row r="1026" spans="1:9" x14ac:dyDescent="0.25">
      <c r="A1026" t="s">
        <v>2698</v>
      </c>
      <c r="B1026" t="s">
        <v>5794</v>
      </c>
      <c r="C1026" t="s">
        <v>2838</v>
      </c>
      <c r="D1026">
        <v>7</v>
      </c>
      <c r="E1026">
        <v>7</v>
      </c>
      <c r="F1026">
        <v>7</v>
      </c>
      <c r="G1026" t="s">
        <v>1271</v>
      </c>
      <c r="H1026" s="4" t="str">
        <f t="shared" ref="H1026:H1089" si="32">CONCATENATE(C1026,".",F1026)</f>
        <v>K249.7</v>
      </c>
      <c r="I1026" s="4" t="str">
        <f t="shared" ref="I1026:I1089" si="33">G1026</f>
        <v>SG0_HL_X0_TXD1</v>
      </c>
    </row>
    <row r="1027" spans="1:9" x14ac:dyDescent="0.25">
      <c r="A1027" t="s">
        <v>2698</v>
      </c>
      <c r="B1027" t="s">
        <v>5794</v>
      </c>
      <c r="C1027" t="s">
        <v>2838</v>
      </c>
      <c r="D1027" t="s">
        <v>1041</v>
      </c>
      <c r="E1027" t="s">
        <v>1041</v>
      </c>
      <c r="F1027">
        <v>1</v>
      </c>
      <c r="G1027" t="s">
        <v>1040</v>
      </c>
      <c r="H1027" s="4" t="str">
        <f t="shared" si="32"/>
        <v>K249.1</v>
      </c>
      <c r="I1027" s="4" t="str">
        <f t="shared" si="33"/>
        <v>VP12</v>
      </c>
    </row>
    <row r="1028" spans="1:9" x14ac:dyDescent="0.25">
      <c r="A1028" t="s">
        <v>2698</v>
      </c>
      <c r="B1028" t="s">
        <v>5794</v>
      </c>
      <c r="C1028" t="s">
        <v>2838</v>
      </c>
      <c r="D1028" t="s">
        <v>1042</v>
      </c>
      <c r="E1028" t="s">
        <v>1042</v>
      </c>
      <c r="F1028">
        <v>8</v>
      </c>
      <c r="G1028" t="s">
        <v>1272</v>
      </c>
      <c r="H1028" s="4" t="str">
        <f t="shared" si="32"/>
        <v>K249.8</v>
      </c>
      <c r="I1028" s="4" t="str">
        <f t="shared" si="33"/>
        <v>SC_UDB249</v>
      </c>
    </row>
    <row r="1029" spans="1:9" x14ac:dyDescent="0.25">
      <c r="A1029" t="s">
        <v>2698</v>
      </c>
      <c r="B1029" t="s">
        <v>5794</v>
      </c>
      <c r="C1029" t="s">
        <v>2839</v>
      </c>
      <c r="D1029">
        <v>2</v>
      </c>
      <c r="E1029">
        <v>2</v>
      </c>
      <c r="F1029">
        <v>2</v>
      </c>
      <c r="G1029" t="s">
        <v>1273</v>
      </c>
      <c r="H1029" s="4" t="str">
        <f t="shared" si="32"/>
        <v>K250.2</v>
      </c>
      <c r="I1029" s="4" t="str">
        <f t="shared" si="33"/>
        <v>SG0_HL_X0_TXD2</v>
      </c>
    </row>
    <row r="1030" spans="1:9" x14ac:dyDescent="0.25">
      <c r="A1030" t="s">
        <v>2698</v>
      </c>
      <c r="B1030" t="s">
        <v>5794</v>
      </c>
      <c r="C1030" t="s">
        <v>2839</v>
      </c>
      <c r="D1030">
        <v>3</v>
      </c>
      <c r="E1030">
        <v>3</v>
      </c>
      <c r="F1030">
        <v>3</v>
      </c>
      <c r="G1030" t="s">
        <v>1252</v>
      </c>
      <c r="H1030" s="4" t="str">
        <f t="shared" si="32"/>
        <v>K250.3</v>
      </c>
      <c r="I1030" s="4" t="str">
        <f t="shared" si="33"/>
        <v>SG0_X0_TXD2</v>
      </c>
    </row>
    <row r="1031" spans="1:9" x14ac:dyDescent="0.25">
      <c r="A1031" t="s">
        <v>2698</v>
      </c>
      <c r="B1031" t="s">
        <v>5794</v>
      </c>
      <c r="C1031" t="s">
        <v>2839</v>
      </c>
      <c r="D1031">
        <v>4</v>
      </c>
      <c r="E1031">
        <v>4</v>
      </c>
      <c r="F1031">
        <v>4</v>
      </c>
      <c r="G1031" t="s">
        <v>1159</v>
      </c>
      <c r="H1031" s="4" t="str">
        <f t="shared" si="32"/>
        <v>K250.4</v>
      </c>
      <c r="I1031" s="4" t="str">
        <f t="shared" si="33"/>
        <v>SG0_1_X0_TXD2</v>
      </c>
    </row>
    <row r="1032" spans="1:9" x14ac:dyDescent="0.25">
      <c r="A1032" t="s">
        <v>2698</v>
      </c>
      <c r="B1032" t="s">
        <v>5794</v>
      </c>
      <c r="C1032" t="s">
        <v>2839</v>
      </c>
      <c r="D1032">
        <v>5</v>
      </c>
      <c r="E1032">
        <v>5</v>
      </c>
      <c r="F1032">
        <v>5</v>
      </c>
      <c r="G1032" t="s">
        <v>1152</v>
      </c>
      <c r="H1032" s="4" t="str">
        <f t="shared" si="32"/>
        <v>K250.5</v>
      </c>
      <c r="I1032" s="4" t="str">
        <f t="shared" si="33"/>
        <v>SG0_1_X0_TXD3</v>
      </c>
    </row>
    <row r="1033" spans="1:9" x14ac:dyDescent="0.25">
      <c r="A1033" t="s">
        <v>2698</v>
      </c>
      <c r="B1033" t="s">
        <v>5794</v>
      </c>
      <c r="C1033" t="s">
        <v>2839</v>
      </c>
      <c r="D1033">
        <v>6</v>
      </c>
      <c r="E1033">
        <v>6</v>
      </c>
      <c r="F1033">
        <v>6</v>
      </c>
      <c r="G1033" t="s">
        <v>1253</v>
      </c>
      <c r="H1033" s="4" t="str">
        <f t="shared" si="32"/>
        <v>K250.6</v>
      </c>
      <c r="I1033" s="4" t="str">
        <f t="shared" si="33"/>
        <v>SG0_X0_TXD3</v>
      </c>
    </row>
    <row r="1034" spans="1:9" x14ac:dyDescent="0.25">
      <c r="A1034" t="s">
        <v>2698</v>
      </c>
      <c r="B1034" t="s">
        <v>5794</v>
      </c>
      <c r="C1034" t="s">
        <v>2839</v>
      </c>
      <c r="D1034">
        <v>7</v>
      </c>
      <c r="E1034">
        <v>7</v>
      </c>
      <c r="F1034">
        <v>7</v>
      </c>
      <c r="G1034" t="s">
        <v>1274</v>
      </c>
      <c r="H1034" s="4" t="str">
        <f t="shared" si="32"/>
        <v>K250.7</v>
      </c>
      <c r="I1034" s="4" t="str">
        <f t="shared" si="33"/>
        <v>SG0_HL_X0_TXD3</v>
      </c>
    </row>
    <row r="1035" spans="1:9" x14ac:dyDescent="0.25">
      <c r="A1035" t="s">
        <v>2698</v>
      </c>
      <c r="B1035" t="s">
        <v>5794</v>
      </c>
      <c r="C1035" t="s">
        <v>2839</v>
      </c>
      <c r="D1035" t="s">
        <v>1041</v>
      </c>
      <c r="E1035" t="s">
        <v>1041</v>
      </c>
      <c r="F1035">
        <v>1</v>
      </c>
      <c r="G1035" t="s">
        <v>1040</v>
      </c>
      <c r="H1035" s="4" t="str">
        <f t="shared" si="32"/>
        <v>K250.1</v>
      </c>
      <c r="I1035" s="4" t="str">
        <f t="shared" si="33"/>
        <v>VP12</v>
      </c>
    </row>
    <row r="1036" spans="1:9" x14ac:dyDescent="0.25">
      <c r="A1036" t="s">
        <v>2698</v>
      </c>
      <c r="B1036" t="s">
        <v>5794</v>
      </c>
      <c r="C1036" t="s">
        <v>2839</v>
      </c>
      <c r="D1036" t="s">
        <v>1042</v>
      </c>
      <c r="E1036" t="s">
        <v>1042</v>
      </c>
      <c r="F1036">
        <v>8</v>
      </c>
      <c r="G1036" t="s">
        <v>1275</v>
      </c>
      <c r="H1036" s="4" t="str">
        <f t="shared" si="32"/>
        <v>K250.8</v>
      </c>
      <c r="I1036" s="4" t="str">
        <f t="shared" si="33"/>
        <v>SC_UDB250</v>
      </c>
    </row>
    <row r="1037" spans="1:9" x14ac:dyDescent="0.25">
      <c r="A1037" t="s">
        <v>2698</v>
      </c>
      <c r="B1037" t="s">
        <v>5794</v>
      </c>
      <c r="C1037" t="s">
        <v>2840</v>
      </c>
      <c r="D1037">
        <v>2</v>
      </c>
      <c r="E1037">
        <v>2</v>
      </c>
      <c r="F1037">
        <v>2</v>
      </c>
      <c r="G1037" t="s">
        <v>1276</v>
      </c>
      <c r="H1037" s="4" t="str">
        <f t="shared" si="32"/>
        <v>K251.2</v>
      </c>
      <c r="I1037" s="4" t="str">
        <f t="shared" si="33"/>
        <v>SG0_HL_X0_TXEN</v>
      </c>
    </row>
    <row r="1038" spans="1:9" x14ac:dyDescent="0.25">
      <c r="A1038" t="s">
        <v>2698</v>
      </c>
      <c r="B1038" t="s">
        <v>5794</v>
      </c>
      <c r="C1038" t="s">
        <v>2840</v>
      </c>
      <c r="D1038">
        <v>3</v>
      </c>
      <c r="E1038">
        <v>3</v>
      </c>
      <c r="F1038">
        <v>3</v>
      </c>
      <c r="G1038" t="s">
        <v>1254</v>
      </c>
      <c r="H1038" s="4" t="str">
        <f t="shared" si="32"/>
        <v>K251.3</v>
      </c>
      <c r="I1038" s="4" t="str">
        <f t="shared" si="33"/>
        <v>SG0_X0_TXEN</v>
      </c>
    </row>
    <row r="1039" spans="1:9" x14ac:dyDescent="0.25">
      <c r="A1039" t="s">
        <v>2698</v>
      </c>
      <c r="B1039" t="s">
        <v>5794</v>
      </c>
      <c r="C1039" t="s">
        <v>2840</v>
      </c>
      <c r="D1039">
        <v>4</v>
      </c>
      <c r="E1039">
        <v>4</v>
      </c>
      <c r="F1039">
        <v>4</v>
      </c>
      <c r="G1039" t="s">
        <v>1153</v>
      </c>
      <c r="H1039" s="4" t="str">
        <f t="shared" si="32"/>
        <v>K251.4</v>
      </c>
      <c r="I1039" s="4" t="str">
        <f t="shared" si="33"/>
        <v>SG0_1_X0_TXEN</v>
      </c>
    </row>
    <row r="1040" spans="1:9" x14ac:dyDescent="0.25">
      <c r="A1040" t="s">
        <v>2698</v>
      </c>
      <c r="B1040" t="s">
        <v>5794</v>
      </c>
      <c r="C1040" t="s">
        <v>2840</v>
      </c>
      <c r="D1040">
        <v>5</v>
      </c>
      <c r="E1040">
        <v>5</v>
      </c>
      <c r="F1040">
        <v>5</v>
      </c>
      <c r="H1040" s="4" t="str">
        <f t="shared" si="32"/>
        <v>K251.5</v>
      </c>
      <c r="I1040" s="4">
        <f t="shared" si="33"/>
        <v>0</v>
      </c>
    </row>
    <row r="1041" spans="1:9" x14ac:dyDescent="0.25">
      <c r="A1041" t="s">
        <v>2698</v>
      </c>
      <c r="B1041" t="s">
        <v>5794</v>
      </c>
      <c r="C1041" t="s">
        <v>2840</v>
      </c>
      <c r="D1041">
        <v>6</v>
      </c>
      <c r="E1041">
        <v>6</v>
      </c>
      <c r="F1041">
        <v>6</v>
      </c>
      <c r="H1041" s="4" t="str">
        <f t="shared" si="32"/>
        <v>K251.6</v>
      </c>
      <c r="I1041" s="4">
        <f t="shared" si="33"/>
        <v>0</v>
      </c>
    </row>
    <row r="1042" spans="1:9" x14ac:dyDescent="0.25">
      <c r="A1042" t="s">
        <v>2698</v>
      </c>
      <c r="B1042" t="s">
        <v>5794</v>
      </c>
      <c r="C1042" t="s">
        <v>2840</v>
      </c>
      <c r="D1042">
        <v>7</v>
      </c>
      <c r="E1042">
        <v>7</v>
      </c>
      <c r="F1042">
        <v>7</v>
      </c>
      <c r="H1042" s="4" t="str">
        <f t="shared" si="32"/>
        <v>K251.7</v>
      </c>
      <c r="I1042" s="4">
        <f t="shared" si="33"/>
        <v>0</v>
      </c>
    </row>
    <row r="1043" spans="1:9" x14ac:dyDescent="0.25">
      <c r="A1043" t="s">
        <v>2698</v>
      </c>
      <c r="B1043" t="s">
        <v>5794</v>
      </c>
      <c r="C1043" t="s">
        <v>2840</v>
      </c>
      <c r="D1043" t="s">
        <v>1041</v>
      </c>
      <c r="E1043" t="s">
        <v>1041</v>
      </c>
      <c r="F1043">
        <v>1</v>
      </c>
      <c r="G1043" t="s">
        <v>1040</v>
      </c>
      <c r="H1043" s="4" t="str">
        <f t="shared" si="32"/>
        <v>K251.1</v>
      </c>
      <c r="I1043" s="4" t="str">
        <f t="shared" si="33"/>
        <v>VP12</v>
      </c>
    </row>
    <row r="1044" spans="1:9" x14ac:dyDescent="0.25">
      <c r="A1044" t="s">
        <v>2698</v>
      </c>
      <c r="B1044" t="s">
        <v>5794</v>
      </c>
      <c r="C1044" t="s">
        <v>2840</v>
      </c>
      <c r="D1044" t="s">
        <v>1042</v>
      </c>
      <c r="E1044" t="s">
        <v>1042</v>
      </c>
      <c r="F1044">
        <v>8</v>
      </c>
      <c r="G1044" t="s">
        <v>1277</v>
      </c>
      <c r="H1044" s="4" t="str">
        <f t="shared" si="32"/>
        <v>K251.8</v>
      </c>
      <c r="I1044" s="4" t="str">
        <f t="shared" si="33"/>
        <v>SC_UDB251</v>
      </c>
    </row>
    <row r="1045" spans="1:9" x14ac:dyDescent="0.25">
      <c r="A1045" t="s">
        <v>2698</v>
      </c>
      <c r="B1045" t="s">
        <v>5794</v>
      </c>
      <c r="C1045" t="s">
        <v>2841</v>
      </c>
      <c r="D1045">
        <v>1</v>
      </c>
      <c r="E1045">
        <v>1</v>
      </c>
      <c r="F1045">
        <v>1</v>
      </c>
      <c r="G1045" t="s">
        <v>1270</v>
      </c>
      <c r="H1045" s="4" t="str">
        <f t="shared" si="32"/>
        <v>RRG41.1</v>
      </c>
      <c r="I1045" s="4" t="str">
        <f t="shared" si="33"/>
        <v>SG0_HL_X0_TXD0</v>
      </c>
    </row>
    <row r="1046" spans="1:9" x14ac:dyDescent="0.25">
      <c r="A1046" t="s">
        <v>2698</v>
      </c>
      <c r="B1046" t="s">
        <v>5794</v>
      </c>
      <c r="C1046" t="s">
        <v>2841</v>
      </c>
      <c r="D1046">
        <v>2</v>
      </c>
      <c r="E1046">
        <v>2</v>
      </c>
      <c r="F1046">
        <v>2</v>
      </c>
      <c r="G1046" t="s">
        <v>962</v>
      </c>
      <c r="H1046" s="4" t="str">
        <f t="shared" si="32"/>
        <v>RRG41.2</v>
      </c>
      <c r="I1046" s="4" t="str">
        <f t="shared" si="33"/>
        <v>VDD33_ATX</v>
      </c>
    </row>
    <row r="1047" spans="1:9" x14ac:dyDescent="0.25">
      <c r="A1047" t="s">
        <v>2698</v>
      </c>
      <c r="B1047" t="s">
        <v>5794</v>
      </c>
      <c r="C1047" t="s">
        <v>2842</v>
      </c>
      <c r="D1047">
        <v>1</v>
      </c>
      <c r="E1047">
        <v>1</v>
      </c>
      <c r="F1047">
        <v>1</v>
      </c>
      <c r="G1047" t="s">
        <v>1270</v>
      </c>
      <c r="H1047" s="4" t="str">
        <f t="shared" si="32"/>
        <v>RRG42.1</v>
      </c>
      <c r="I1047" s="4" t="str">
        <f t="shared" si="33"/>
        <v>SG0_HL_X0_TXD0</v>
      </c>
    </row>
    <row r="1048" spans="1:9" x14ac:dyDescent="0.25">
      <c r="A1048" t="s">
        <v>2698</v>
      </c>
      <c r="B1048" t="s">
        <v>5794</v>
      </c>
      <c r="C1048" t="s">
        <v>2842</v>
      </c>
      <c r="D1048">
        <v>2</v>
      </c>
      <c r="E1048">
        <v>2</v>
      </c>
      <c r="F1048">
        <v>2</v>
      </c>
      <c r="G1048" t="s">
        <v>961</v>
      </c>
      <c r="H1048" s="4" t="str">
        <f t="shared" si="32"/>
        <v>RRG42.2</v>
      </c>
      <c r="I1048" s="4" t="str">
        <f t="shared" si="33"/>
        <v>DGND</v>
      </c>
    </row>
    <row r="1049" spans="1:9" x14ac:dyDescent="0.25">
      <c r="A1049" t="s">
        <v>2698</v>
      </c>
      <c r="B1049" t="s">
        <v>5794</v>
      </c>
      <c r="C1049" t="s">
        <v>2843</v>
      </c>
      <c r="D1049">
        <v>1</v>
      </c>
      <c r="E1049">
        <v>1</v>
      </c>
      <c r="F1049">
        <v>1</v>
      </c>
      <c r="G1049" t="s">
        <v>1271</v>
      </c>
      <c r="H1049" s="4" t="str">
        <f t="shared" si="32"/>
        <v>RRG43.1</v>
      </c>
      <c r="I1049" s="4" t="str">
        <f t="shared" si="33"/>
        <v>SG0_HL_X0_TXD1</v>
      </c>
    </row>
    <row r="1050" spans="1:9" x14ac:dyDescent="0.25">
      <c r="A1050" t="s">
        <v>2698</v>
      </c>
      <c r="B1050" t="s">
        <v>5794</v>
      </c>
      <c r="C1050" t="s">
        <v>2843</v>
      </c>
      <c r="D1050">
        <v>2</v>
      </c>
      <c r="E1050">
        <v>2</v>
      </c>
      <c r="F1050">
        <v>2</v>
      </c>
      <c r="G1050" t="s">
        <v>962</v>
      </c>
      <c r="H1050" s="4" t="str">
        <f t="shared" si="32"/>
        <v>RRG43.2</v>
      </c>
      <c r="I1050" s="4" t="str">
        <f t="shared" si="33"/>
        <v>VDD33_ATX</v>
      </c>
    </row>
    <row r="1051" spans="1:9" x14ac:dyDescent="0.25">
      <c r="A1051" t="s">
        <v>2698</v>
      </c>
      <c r="B1051" t="s">
        <v>5794</v>
      </c>
      <c r="C1051" t="s">
        <v>2844</v>
      </c>
      <c r="D1051">
        <v>1</v>
      </c>
      <c r="E1051">
        <v>1</v>
      </c>
      <c r="F1051">
        <v>1</v>
      </c>
      <c r="G1051" t="s">
        <v>1271</v>
      </c>
      <c r="H1051" s="4" t="str">
        <f t="shared" si="32"/>
        <v>RRG44.1</v>
      </c>
      <c r="I1051" s="4" t="str">
        <f t="shared" si="33"/>
        <v>SG0_HL_X0_TXD1</v>
      </c>
    </row>
    <row r="1052" spans="1:9" x14ac:dyDescent="0.25">
      <c r="A1052" t="s">
        <v>2698</v>
      </c>
      <c r="B1052" t="s">
        <v>5794</v>
      </c>
      <c r="C1052" t="s">
        <v>2844</v>
      </c>
      <c r="D1052">
        <v>2</v>
      </c>
      <c r="E1052">
        <v>2</v>
      </c>
      <c r="F1052">
        <v>2</v>
      </c>
      <c r="G1052" t="s">
        <v>961</v>
      </c>
      <c r="H1052" s="4" t="str">
        <f t="shared" si="32"/>
        <v>RRG44.2</v>
      </c>
      <c r="I1052" s="4" t="str">
        <f t="shared" si="33"/>
        <v>DGND</v>
      </c>
    </row>
    <row r="1053" spans="1:9" x14ac:dyDescent="0.25">
      <c r="A1053" t="s">
        <v>2698</v>
      </c>
      <c r="B1053" t="s">
        <v>5794</v>
      </c>
      <c r="C1053" t="s">
        <v>2845</v>
      </c>
      <c r="D1053">
        <v>1</v>
      </c>
      <c r="E1053">
        <v>1</v>
      </c>
      <c r="F1053">
        <v>1</v>
      </c>
      <c r="G1053" t="s">
        <v>1273</v>
      </c>
      <c r="H1053" s="4" t="str">
        <f t="shared" si="32"/>
        <v>RRG45.1</v>
      </c>
      <c r="I1053" s="4" t="str">
        <f t="shared" si="33"/>
        <v>SG0_HL_X0_TXD2</v>
      </c>
    </row>
    <row r="1054" spans="1:9" x14ac:dyDescent="0.25">
      <c r="A1054" t="s">
        <v>2698</v>
      </c>
      <c r="B1054" t="s">
        <v>5794</v>
      </c>
      <c r="C1054" t="s">
        <v>2845</v>
      </c>
      <c r="D1054">
        <v>2</v>
      </c>
      <c r="E1054">
        <v>2</v>
      </c>
      <c r="F1054">
        <v>2</v>
      </c>
      <c r="G1054" t="s">
        <v>962</v>
      </c>
      <c r="H1054" s="4" t="str">
        <f t="shared" si="32"/>
        <v>RRG45.2</v>
      </c>
      <c r="I1054" s="4" t="str">
        <f t="shared" si="33"/>
        <v>VDD33_ATX</v>
      </c>
    </row>
    <row r="1055" spans="1:9" x14ac:dyDescent="0.25">
      <c r="A1055" t="s">
        <v>2698</v>
      </c>
      <c r="B1055" t="s">
        <v>5794</v>
      </c>
      <c r="C1055" t="s">
        <v>2846</v>
      </c>
      <c r="D1055">
        <v>1</v>
      </c>
      <c r="E1055">
        <v>1</v>
      </c>
      <c r="F1055">
        <v>1</v>
      </c>
      <c r="G1055" t="s">
        <v>1273</v>
      </c>
      <c r="H1055" s="4" t="str">
        <f t="shared" si="32"/>
        <v>RRG46.1</v>
      </c>
      <c r="I1055" s="4" t="str">
        <f t="shared" si="33"/>
        <v>SG0_HL_X0_TXD2</v>
      </c>
    </row>
    <row r="1056" spans="1:9" x14ac:dyDescent="0.25">
      <c r="A1056" t="s">
        <v>2698</v>
      </c>
      <c r="B1056" t="s">
        <v>5794</v>
      </c>
      <c r="C1056" t="s">
        <v>2846</v>
      </c>
      <c r="D1056">
        <v>2</v>
      </c>
      <c r="E1056">
        <v>2</v>
      </c>
      <c r="F1056">
        <v>2</v>
      </c>
      <c r="G1056" t="s">
        <v>961</v>
      </c>
      <c r="H1056" s="4" t="str">
        <f t="shared" si="32"/>
        <v>RRG46.2</v>
      </c>
      <c r="I1056" s="4" t="str">
        <f t="shared" si="33"/>
        <v>DGND</v>
      </c>
    </row>
    <row r="1057" spans="1:9" x14ac:dyDescent="0.25">
      <c r="A1057" t="s">
        <v>2698</v>
      </c>
      <c r="B1057" t="s">
        <v>5794</v>
      </c>
      <c r="C1057" t="s">
        <v>2847</v>
      </c>
      <c r="D1057">
        <v>1</v>
      </c>
      <c r="E1057">
        <v>1</v>
      </c>
      <c r="F1057">
        <v>1</v>
      </c>
      <c r="G1057" t="s">
        <v>1274</v>
      </c>
      <c r="H1057" s="4" t="str">
        <f t="shared" si="32"/>
        <v>RRG47.1</v>
      </c>
      <c r="I1057" s="4" t="str">
        <f t="shared" si="33"/>
        <v>SG0_HL_X0_TXD3</v>
      </c>
    </row>
    <row r="1058" spans="1:9" x14ac:dyDescent="0.25">
      <c r="A1058" t="s">
        <v>2698</v>
      </c>
      <c r="B1058" t="s">
        <v>5794</v>
      </c>
      <c r="C1058" t="s">
        <v>2847</v>
      </c>
      <c r="D1058">
        <v>2</v>
      </c>
      <c r="E1058">
        <v>2</v>
      </c>
      <c r="F1058">
        <v>2</v>
      </c>
      <c r="G1058" t="s">
        <v>962</v>
      </c>
      <c r="H1058" s="4" t="str">
        <f t="shared" si="32"/>
        <v>RRG47.2</v>
      </c>
      <c r="I1058" s="4" t="str">
        <f t="shared" si="33"/>
        <v>VDD33_ATX</v>
      </c>
    </row>
    <row r="1059" spans="1:9" x14ac:dyDescent="0.25">
      <c r="A1059" t="s">
        <v>2698</v>
      </c>
      <c r="B1059" t="s">
        <v>5794</v>
      </c>
      <c r="C1059" t="s">
        <v>2848</v>
      </c>
      <c r="D1059">
        <v>1</v>
      </c>
      <c r="E1059">
        <v>1</v>
      </c>
      <c r="F1059">
        <v>1</v>
      </c>
      <c r="G1059" t="s">
        <v>1274</v>
      </c>
      <c r="H1059" s="4" t="str">
        <f t="shared" si="32"/>
        <v>RRG48.1</v>
      </c>
      <c r="I1059" s="4" t="str">
        <f t="shared" si="33"/>
        <v>SG0_HL_X0_TXD3</v>
      </c>
    </row>
    <row r="1060" spans="1:9" x14ac:dyDescent="0.25">
      <c r="A1060" t="s">
        <v>2698</v>
      </c>
      <c r="B1060" t="s">
        <v>5794</v>
      </c>
      <c r="C1060" t="s">
        <v>2848</v>
      </c>
      <c r="D1060">
        <v>2</v>
      </c>
      <c r="E1060">
        <v>2</v>
      </c>
      <c r="F1060">
        <v>2</v>
      </c>
      <c r="G1060" t="s">
        <v>961</v>
      </c>
      <c r="H1060" s="4" t="str">
        <f t="shared" si="32"/>
        <v>RRG48.2</v>
      </c>
      <c r="I1060" s="4" t="str">
        <f t="shared" si="33"/>
        <v>DGND</v>
      </c>
    </row>
    <row r="1061" spans="1:9" x14ac:dyDescent="0.25">
      <c r="A1061" t="s">
        <v>2698</v>
      </c>
      <c r="B1061" t="s">
        <v>5794</v>
      </c>
      <c r="C1061" t="s">
        <v>2849</v>
      </c>
      <c r="D1061">
        <v>1</v>
      </c>
      <c r="E1061">
        <v>1</v>
      </c>
      <c r="F1061">
        <v>1</v>
      </c>
      <c r="G1061" t="s">
        <v>1276</v>
      </c>
      <c r="H1061" s="4" t="str">
        <f t="shared" si="32"/>
        <v>RRG49.1</v>
      </c>
      <c r="I1061" s="4" t="str">
        <f t="shared" si="33"/>
        <v>SG0_HL_X0_TXEN</v>
      </c>
    </row>
    <row r="1062" spans="1:9" x14ac:dyDescent="0.25">
      <c r="A1062" t="s">
        <v>2698</v>
      </c>
      <c r="B1062" t="s">
        <v>5794</v>
      </c>
      <c r="C1062" t="s">
        <v>2849</v>
      </c>
      <c r="D1062">
        <v>2</v>
      </c>
      <c r="E1062">
        <v>2</v>
      </c>
      <c r="F1062">
        <v>2</v>
      </c>
      <c r="G1062" t="s">
        <v>962</v>
      </c>
      <c r="H1062" s="4" t="str">
        <f t="shared" si="32"/>
        <v>RRG49.2</v>
      </c>
      <c r="I1062" s="4" t="str">
        <f t="shared" si="33"/>
        <v>VDD33_ATX</v>
      </c>
    </row>
    <row r="1063" spans="1:9" x14ac:dyDescent="0.25">
      <c r="A1063" t="s">
        <v>2698</v>
      </c>
      <c r="B1063" t="s">
        <v>5794</v>
      </c>
      <c r="C1063" t="s">
        <v>2850</v>
      </c>
      <c r="D1063">
        <v>1</v>
      </c>
      <c r="E1063">
        <v>1</v>
      </c>
      <c r="F1063">
        <v>1</v>
      </c>
      <c r="G1063" t="s">
        <v>1276</v>
      </c>
      <c r="H1063" s="4" t="str">
        <f t="shared" si="32"/>
        <v>RRG50.1</v>
      </c>
      <c r="I1063" s="4" t="str">
        <f t="shared" si="33"/>
        <v>SG0_HL_X0_TXEN</v>
      </c>
    </row>
    <row r="1064" spans="1:9" x14ac:dyDescent="0.25">
      <c r="A1064" t="s">
        <v>2698</v>
      </c>
      <c r="B1064" t="s">
        <v>5794</v>
      </c>
      <c r="C1064" t="s">
        <v>2850</v>
      </c>
      <c r="D1064">
        <v>2</v>
      </c>
      <c r="E1064">
        <v>2</v>
      </c>
      <c r="F1064">
        <v>2</v>
      </c>
      <c r="G1064" t="s">
        <v>961</v>
      </c>
      <c r="H1064" s="4" t="str">
        <f t="shared" si="32"/>
        <v>RRG50.2</v>
      </c>
      <c r="I1064" s="4" t="str">
        <f t="shared" si="33"/>
        <v>DGND</v>
      </c>
    </row>
    <row r="1065" spans="1:9" x14ac:dyDescent="0.25">
      <c r="A1065" t="s">
        <v>2698</v>
      </c>
      <c r="B1065" t="s">
        <v>5794</v>
      </c>
      <c r="C1065" t="s">
        <v>2851</v>
      </c>
      <c r="D1065">
        <v>1</v>
      </c>
      <c r="E1065">
        <v>1</v>
      </c>
      <c r="F1065">
        <v>1</v>
      </c>
      <c r="G1065" t="s">
        <v>1267</v>
      </c>
      <c r="H1065" s="4" t="str">
        <f t="shared" si="32"/>
        <v>RRG51.1</v>
      </c>
      <c r="I1065" s="4" t="str">
        <f t="shared" si="33"/>
        <v>SG0_HL_X1_TXD0</v>
      </c>
    </row>
    <row r="1066" spans="1:9" x14ac:dyDescent="0.25">
      <c r="A1066" t="s">
        <v>2698</v>
      </c>
      <c r="B1066" t="s">
        <v>5794</v>
      </c>
      <c r="C1066" t="s">
        <v>2851</v>
      </c>
      <c r="D1066">
        <v>2</v>
      </c>
      <c r="E1066">
        <v>2</v>
      </c>
      <c r="F1066">
        <v>2</v>
      </c>
      <c r="G1066" t="s">
        <v>962</v>
      </c>
      <c r="H1066" s="4" t="str">
        <f t="shared" si="32"/>
        <v>RRG51.2</v>
      </c>
      <c r="I1066" s="4" t="str">
        <f t="shared" si="33"/>
        <v>VDD33_ATX</v>
      </c>
    </row>
    <row r="1067" spans="1:9" x14ac:dyDescent="0.25">
      <c r="A1067" t="s">
        <v>2698</v>
      </c>
      <c r="B1067" t="s">
        <v>5794</v>
      </c>
      <c r="C1067" t="s">
        <v>2852</v>
      </c>
      <c r="D1067">
        <v>1</v>
      </c>
      <c r="E1067">
        <v>1</v>
      </c>
      <c r="F1067">
        <v>1</v>
      </c>
      <c r="G1067" t="s">
        <v>1267</v>
      </c>
      <c r="H1067" s="4" t="str">
        <f t="shared" si="32"/>
        <v>RRG52.1</v>
      </c>
      <c r="I1067" s="4" t="str">
        <f t="shared" si="33"/>
        <v>SG0_HL_X1_TXD0</v>
      </c>
    </row>
    <row r="1068" spans="1:9" x14ac:dyDescent="0.25">
      <c r="A1068" t="s">
        <v>2698</v>
      </c>
      <c r="B1068" t="s">
        <v>5794</v>
      </c>
      <c r="C1068" t="s">
        <v>2852</v>
      </c>
      <c r="D1068">
        <v>2</v>
      </c>
      <c r="E1068">
        <v>2</v>
      </c>
      <c r="F1068">
        <v>2</v>
      </c>
      <c r="G1068" t="s">
        <v>961</v>
      </c>
      <c r="H1068" s="4" t="str">
        <f t="shared" si="32"/>
        <v>RRG52.2</v>
      </c>
      <c r="I1068" s="4" t="str">
        <f t="shared" si="33"/>
        <v>DGND</v>
      </c>
    </row>
    <row r="1069" spans="1:9" x14ac:dyDescent="0.25">
      <c r="A1069" t="s">
        <v>2698</v>
      </c>
      <c r="B1069" t="s">
        <v>5794</v>
      </c>
      <c r="C1069" t="s">
        <v>2853</v>
      </c>
      <c r="D1069">
        <v>1</v>
      </c>
      <c r="E1069">
        <v>1</v>
      </c>
      <c r="F1069">
        <v>1</v>
      </c>
      <c r="G1069" t="s">
        <v>1268</v>
      </c>
      <c r="H1069" s="4" t="str">
        <f t="shared" si="32"/>
        <v>RRG53.1</v>
      </c>
      <c r="I1069" s="4" t="str">
        <f t="shared" si="33"/>
        <v>SG0_HL_X1_TXD1</v>
      </c>
    </row>
    <row r="1070" spans="1:9" x14ac:dyDescent="0.25">
      <c r="A1070" t="s">
        <v>2698</v>
      </c>
      <c r="B1070" t="s">
        <v>5794</v>
      </c>
      <c r="C1070" t="s">
        <v>2853</v>
      </c>
      <c r="D1070">
        <v>2</v>
      </c>
      <c r="E1070">
        <v>2</v>
      </c>
      <c r="F1070">
        <v>2</v>
      </c>
      <c r="G1070" t="s">
        <v>962</v>
      </c>
      <c r="H1070" s="4" t="str">
        <f t="shared" si="32"/>
        <v>RRG53.2</v>
      </c>
      <c r="I1070" s="4" t="str">
        <f t="shared" si="33"/>
        <v>VDD33_ATX</v>
      </c>
    </row>
    <row r="1071" spans="1:9" x14ac:dyDescent="0.25">
      <c r="A1071" t="s">
        <v>2698</v>
      </c>
      <c r="B1071" t="s">
        <v>5794</v>
      </c>
      <c r="C1071" t="s">
        <v>2854</v>
      </c>
      <c r="D1071">
        <v>1</v>
      </c>
      <c r="E1071">
        <v>1</v>
      </c>
      <c r="F1071">
        <v>1</v>
      </c>
      <c r="G1071" t="s">
        <v>1268</v>
      </c>
      <c r="H1071" s="4" t="str">
        <f t="shared" si="32"/>
        <v>RRG54.1</v>
      </c>
      <c r="I1071" s="4" t="str">
        <f t="shared" si="33"/>
        <v>SG0_HL_X1_TXD1</v>
      </c>
    </row>
    <row r="1072" spans="1:9" x14ac:dyDescent="0.25">
      <c r="A1072" t="s">
        <v>2698</v>
      </c>
      <c r="B1072" t="s">
        <v>5794</v>
      </c>
      <c r="C1072" t="s">
        <v>2854</v>
      </c>
      <c r="D1072">
        <v>2</v>
      </c>
      <c r="E1072">
        <v>2</v>
      </c>
      <c r="F1072">
        <v>2</v>
      </c>
      <c r="G1072" t="s">
        <v>961</v>
      </c>
      <c r="H1072" s="4" t="str">
        <f t="shared" si="32"/>
        <v>RRG54.2</v>
      </c>
      <c r="I1072" s="4" t="str">
        <f t="shared" si="33"/>
        <v>DGND</v>
      </c>
    </row>
    <row r="1073" spans="1:9" x14ac:dyDescent="0.25">
      <c r="A1073" t="s">
        <v>2698</v>
      </c>
      <c r="B1073" t="s">
        <v>5794</v>
      </c>
      <c r="C1073" t="s">
        <v>2855</v>
      </c>
      <c r="D1073">
        <v>1</v>
      </c>
      <c r="E1073">
        <v>1</v>
      </c>
      <c r="F1073">
        <v>1</v>
      </c>
      <c r="G1073" t="s">
        <v>1269</v>
      </c>
      <c r="H1073" s="4" t="str">
        <f t="shared" si="32"/>
        <v>RRG55.1</v>
      </c>
      <c r="I1073" s="4" t="str">
        <f t="shared" si="33"/>
        <v>SG0_HL_X1_TXD2</v>
      </c>
    </row>
    <row r="1074" spans="1:9" x14ac:dyDescent="0.25">
      <c r="A1074" t="s">
        <v>2698</v>
      </c>
      <c r="B1074" t="s">
        <v>5794</v>
      </c>
      <c r="C1074" t="s">
        <v>2855</v>
      </c>
      <c r="D1074">
        <v>2</v>
      </c>
      <c r="E1074">
        <v>2</v>
      </c>
      <c r="F1074">
        <v>2</v>
      </c>
      <c r="G1074" t="s">
        <v>962</v>
      </c>
      <c r="H1074" s="4" t="str">
        <f t="shared" si="32"/>
        <v>RRG55.2</v>
      </c>
      <c r="I1074" s="4" t="str">
        <f t="shared" si="33"/>
        <v>VDD33_ATX</v>
      </c>
    </row>
    <row r="1075" spans="1:9" x14ac:dyDescent="0.25">
      <c r="A1075" t="s">
        <v>2698</v>
      </c>
      <c r="B1075" t="s">
        <v>5794</v>
      </c>
      <c r="C1075" t="s">
        <v>2856</v>
      </c>
      <c r="D1075">
        <v>1</v>
      </c>
      <c r="E1075">
        <v>1</v>
      </c>
      <c r="F1075">
        <v>1</v>
      </c>
      <c r="G1075" t="s">
        <v>1269</v>
      </c>
      <c r="H1075" s="4" t="str">
        <f t="shared" si="32"/>
        <v>RRG56.1</v>
      </c>
      <c r="I1075" s="4" t="str">
        <f t="shared" si="33"/>
        <v>SG0_HL_X1_TXD2</v>
      </c>
    </row>
    <row r="1076" spans="1:9" x14ac:dyDescent="0.25">
      <c r="A1076" t="s">
        <v>2698</v>
      </c>
      <c r="B1076" t="s">
        <v>5794</v>
      </c>
      <c r="C1076" t="s">
        <v>2856</v>
      </c>
      <c r="D1076">
        <v>2</v>
      </c>
      <c r="E1076">
        <v>2</v>
      </c>
      <c r="F1076">
        <v>2</v>
      </c>
      <c r="G1076" t="s">
        <v>961</v>
      </c>
      <c r="H1076" s="4" t="str">
        <f t="shared" si="32"/>
        <v>RRG56.2</v>
      </c>
      <c r="I1076" s="4" t="str">
        <f t="shared" si="33"/>
        <v>DGND</v>
      </c>
    </row>
    <row r="1077" spans="1:9" x14ac:dyDescent="0.25">
      <c r="A1077" t="s">
        <v>2698</v>
      </c>
      <c r="B1077" t="s">
        <v>5794</v>
      </c>
      <c r="C1077" t="s">
        <v>2857</v>
      </c>
      <c r="D1077">
        <v>1</v>
      </c>
      <c r="E1077">
        <v>1</v>
      </c>
      <c r="F1077">
        <v>1</v>
      </c>
      <c r="G1077" t="s">
        <v>1266</v>
      </c>
      <c r="H1077" s="4" t="str">
        <f t="shared" si="32"/>
        <v>RRG59.1</v>
      </c>
      <c r="I1077" s="4" t="str">
        <f t="shared" si="33"/>
        <v>SG0_HL_X1_TXEN</v>
      </c>
    </row>
    <row r="1078" spans="1:9" x14ac:dyDescent="0.25">
      <c r="A1078" t="s">
        <v>2698</v>
      </c>
      <c r="B1078" t="s">
        <v>5794</v>
      </c>
      <c r="C1078" t="s">
        <v>2857</v>
      </c>
      <c r="D1078">
        <v>2</v>
      </c>
      <c r="E1078">
        <v>2</v>
      </c>
      <c r="F1078">
        <v>2</v>
      </c>
      <c r="G1078" t="s">
        <v>962</v>
      </c>
      <c r="H1078" s="4" t="str">
        <f t="shared" si="32"/>
        <v>RRG59.2</v>
      </c>
      <c r="I1078" s="4" t="str">
        <f t="shared" si="33"/>
        <v>VDD33_ATX</v>
      </c>
    </row>
    <row r="1079" spans="1:9" x14ac:dyDescent="0.25">
      <c r="A1079" t="s">
        <v>2698</v>
      </c>
      <c r="B1079" t="s">
        <v>5794</v>
      </c>
      <c r="C1079" t="s">
        <v>2858</v>
      </c>
      <c r="D1079">
        <v>1</v>
      </c>
      <c r="E1079">
        <v>1</v>
      </c>
      <c r="F1079">
        <v>1</v>
      </c>
      <c r="G1079" t="s">
        <v>1266</v>
      </c>
      <c r="H1079" s="4" t="str">
        <f t="shared" si="32"/>
        <v>RRG60.1</v>
      </c>
      <c r="I1079" s="4" t="str">
        <f t="shared" si="33"/>
        <v>SG0_HL_X1_TXEN</v>
      </c>
    </row>
    <row r="1080" spans="1:9" x14ac:dyDescent="0.25">
      <c r="A1080" t="s">
        <v>2698</v>
      </c>
      <c r="B1080" t="s">
        <v>5794</v>
      </c>
      <c r="C1080" t="s">
        <v>2858</v>
      </c>
      <c r="D1080">
        <v>2</v>
      </c>
      <c r="E1080">
        <v>2</v>
      </c>
      <c r="F1080">
        <v>2</v>
      </c>
      <c r="G1080" t="s">
        <v>961</v>
      </c>
      <c r="H1080" s="4" t="str">
        <f t="shared" si="32"/>
        <v>RRG60.2</v>
      </c>
      <c r="I1080" s="4" t="str">
        <f t="shared" si="33"/>
        <v>DGND</v>
      </c>
    </row>
    <row r="1081" spans="1:9" x14ac:dyDescent="0.25">
      <c r="A1081" t="s">
        <v>2698</v>
      </c>
      <c r="B1081" t="s">
        <v>5794</v>
      </c>
      <c r="C1081" t="s">
        <v>2869</v>
      </c>
      <c r="D1081">
        <v>1</v>
      </c>
      <c r="E1081">
        <v>1</v>
      </c>
      <c r="F1081">
        <v>1</v>
      </c>
      <c r="G1081" t="s">
        <v>1248</v>
      </c>
      <c r="H1081" s="4" t="str">
        <f t="shared" si="32"/>
        <v>RRG414.1</v>
      </c>
      <c r="I1081" s="4" t="str">
        <f t="shared" si="33"/>
        <v>SG0_X0_COL</v>
      </c>
    </row>
    <row r="1082" spans="1:9" x14ac:dyDescent="0.25">
      <c r="A1082" t="s">
        <v>2698</v>
      </c>
      <c r="B1082" t="s">
        <v>5794</v>
      </c>
      <c r="C1082" t="s">
        <v>2869</v>
      </c>
      <c r="D1082">
        <v>2</v>
      </c>
      <c r="E1082">
        <v>2</v>
      </c>
      <c r="F1082">
        <v>2</v>
      </c>
      <c r="G1082" t="s">
        <v>961</v>
      </c>
      <c r="H1082" s="4" t="str">
        <f t="shared" si="32"/>
        <v>RRG414.2</v>
      </c>
      <c r="I1082" s="4" t="str">
        <f t="shared" si="33"/>
        <v>DGND</v>
      </c>
    </row>
    <row r="1083" spans="1:9" x14ac:dyDescent="0.25">
      <c r="A1083" t="s">
        <v>2698</v>
      </c>
      <c r="B1083" t="s">
        <v>5794</v>
      </c>
      <c r="C1083" t="s">
        <v>2870</v>
      </c>
      <c r="D1083">
        <v>1</v>
      </c>
      <c r="E1083">
        <v>1</v>
      </c>
      <c r="F1083">
        <v>1</v>
      </c>
      <c r="G1083" t="s">
        <v>1249</v>
      </c>
      <c r="H1083" s="4" t="str">
        <f t="shared" si="32"/>
        <v>RRG415.1</v>
      </c>
      <c r="I1083" s="4" t="str">
        <f t="shared" si="33"/>
        <v>SG0_X0_CRS</v>
      </c>
    </row>
    <row r="1084" spans="1:9" x14ac:dyDescent="0.25">
      <c r="A1084" t="s">
        <v>2698</v>
      </c>
      <c r="B1084" t="s">
        <v>5794</v>
      </c>
      <c r="C1084" t="s">
        <v>2870</v>
      </c>
      <c r="D1084">
        <v>2</v>
      </c>
      <c r="E1084">
        <v>2</v>
      </c>
      <c r="F1084">
        <v>2</v>
      </c>
      <c r="G1084" t="s">
        <v>961</v>
      </c>
      <c r="H1084" s="4" t="str">
        <f t="shared" si="32"/>
        <v>RRG415.2</v>
      </c>
      <c r="I1084" s="4" t="str">
        <f t="shared" si="33"/>
        <v>DGND</v>
      </c>
    </row>
    <row r="1085" spans="1:9" x14ac:dyDescent="0.25">
      <c r="A1085" t="s">
        <v>2698</v>
      </c>
      <c r="B1085" t="s">
        <v>5794</v>
      </c>
      <c r="C1085" t="s">
        <v>2871</v>
      </c>
      <c r="D1085">
        <v>1</v>
      </c>
      <c r="E1085">
        <v>1</v>
      </c>
      <c r="F1085">
        <v>1</v>
      </c>
      <c r="G1085" t="s">
        <v>1255</v>
      </c>
      <c r="H1085" s="4" t="str">
        <f t="shared" si="32"/>
        <v>RRG514.1</v>
      </c>
      <c r="I1085" s="4" t="str">
        <f t="shared" si="33"/>
        <v>SG0_X1_COL</v>
      </c>
    </row>
    <row r="1086" spans="1:9" x14ac:dyDescent="0.25">
      <c r="A1086" t="s">
        <v>2698</v>
      </c>
      <c r="B1086" t="s">
        <v>5794</v>
      </c>
      <c r="C1086" t="s">
        <v>2871</v>
      </c>
      <c r="D1086">
        <v>2</v>
      </c>
      <c r="E1086">
        <v>2</v>
      </c>
      <c r="F1086">
        <v>2</v>
      </c>
      <c r="G1086" t="s">
        <v>961</v>
      </c>
      <c r="H1086" s="4" t="str">
        <f t="shared" si="32"/>
        <v>RRG514.2</v>
      </c>
      <c r="I1086" s="4" t="str">
        <f t="shared" si="33"/>
        <v>DGND</v>
      </c>
    </row>
    <row r="1087" spans="1:9" x14ac:dyDescent="0.25">
      <c r="A1087" t="s">
        <v>2698</v>
      </c>
      <c r="B1087" t="s">
        <v>5794</v>
      </c>
      <c r="C1087" t="s">
        <v>2872</v>
      </c>
      <c r="D1087">
        <v>1</v>
      </c>
      <c r="E1087">
        <v>1</v>
      </c>
      <c r="F1087">
        <v>1</v>
      </c>
      <c r="G1087" t="s">
        <v>1256</v>
      </c>
      <c r="H1087" s="4" t="str">
        <f t="shared" si="32"/>
        <v>RRG515.1</v>
      </c>
      <c r="I1087" s="4" t="str">
        <f t="shared" si="33"/>
        <v>SG0_X1_CRS</v>
      </c>
    </row>
    <row r="1088" spans="1:9" x14ac:dyDescent="0.25">
      <c r="A1088" t="s">
        <v>2698</v>
      </c>
      <c r="B1088" t="s">
        <v>5794</v>
      </c>
      <c r="C1088" t="s">
        <v>2872</v>
      </c>
      <c r="D1088">
        <v>2</v>
      </c>
      <c r="E1088">
        <v>2</v>
      </c>
      <c r="F1088">
        <v>2</v>
      </c>
      <c r="G1088" t="s">
        <v>961</v>
      </c>
      <c r="H1088" s="4" t="str">
        <f t="shared" si="32"/>
        <v>RRG515.2</v>
      </c>
      <c r="I1088" s="4" t="str">
        <f t="shared" si="33"/>
        <v>DGND</v>
      </c>
    </row>
    <row r="1089" spans="1:9" x14ac:dyDescent="0.25">
      <c r="A1089" t="s">
        <v>2698</v>
      </c>
      <c r="B1089" t="s">
        <v>5794</v>
      </c>
      <c r="C1089" t="s">
        <v>1134</v>
      </c>
      <c r="D1089" t="s">
        <v>1278</v>
      </c>
      <c r="E1089" t="s">
        <v>1278</v>
      </c>
      <c r="F1089">
        <v>1</v>
      </c>
      <c r="G1089" t="s">
        <v>1134</v>
      </c>
      <c r="H1089" s="4" t="str">
        <f t="shared" si="32"/>
        <v>SG0_X0_RXC.1</v>
      </c>
      <c r="I1089" s="4" t="str">
        <f t="shared" si="33"/>
        <v>SG0_X0_RXC</v>
      </c>
    </row>
    <row r="1090" spans="1:9" x14ac:dyDescent="0.25">
      <c r="A1090" t="s">
        <v>2698</v>
      </c>
      <c r="B1090" t="s">
        <v>5794</v>
      </c>
      <c r="C1090" t="s">
        <v>1128</v>
      </c>
      <c r="D1090" t="s">
        <v>1278</v>
      </c>
      <c r="E1090" t="s">
        <v>1278</v>
      </c>
      <c r="F1090">
        <v>1</v>
      </c>
      <c r="G1090" t="s">
        <v>1128</v>
      </c>
      <c r="H1090" s="4" t="str">
        <f t="shared" ref="H1090:H1153" si="34">CONCATENATE(C1090,".",F1090)</f>
        <v>SG0_X0_RXD0.1</v>
      </c>
      <c r="I1090" s="4" t="str">
        <f t="shared" ref="I1090:I1153" si="35">G1090</f>
        <v>SG0_X0_RXD0</v>
      </c>
    </row>
    <row r="1091" spans="1:9" x14ac:dyDescent="0.25">
      <c r="A1091" t="s">
        <v>2698</v>
      </c>
      <c r="B1091" t="s">
        <v>5794</v>
      </c>
      <c r="C1091" t="s">
        <v>1133</v>
      </c>
      <c r="D1091" t="s">
        <v>1278</v>
      </c>
      <c r="E1091" t="s">
        <v>1278</v>
      </c>
      <c r="F1091">
        <v>1</v>
      </c>
      <c r="G1091" t="s">
        <v>1133</v>
      </c>
      <c r="H1091" s="4" t="str">
        <f t="shared" si="34"/>
        <v>SG0_X0_RXD1.1</v>
      </c>
      <c r="I1091" s="4" t="str">
        <f t="shared" si="35"/>
        <v>SG0_X0_RXD1</v>
      </c>
    </row>
    <row r="1092" spans="1:9" x14ac:dyDescent="0.25">
      <c r="A1092" t="s">
        <v>2698</v>
      </c>
      <c r="B1092" t="s">
        <v>5794</v>
      </c>
      <c r="C1092" t="s">
        <v>1138</v>
      </c>
      <c r="D1092" t="s">
        <v>1278</v>
      </c>
      <c r="E1092" t="s">
        <v>1278</v>
      </c>
      <c r="F1092">
        <v>1</v>
      </c>
      <c r="G1092" t="s">
        <v>1138</v>
      </c>
      <c r="H1092" s="4" t="str">
        <f t="shared" si="34"/>
        <v>SG0_X0_RXD2.1</v>
      </c>
      <c r="I1092" s="4" t="str">
        <f t="shared" si="35"/>
        <v>SG0_X0_RXD2</v>
      </c>
    </row>
    <row r="1093" spans="1:9" x14ac:dyDescent="0.25">
      <c r="A1093" t="s">
        <v>2698</v>
      </c>
      <c r="B1093" t="s">
        <v>5794</v>
      </c>
      <c r="C1093" t="s">
        <v>1144</v>
      </c>
      <c r="D1093" t="s">
        <v>1278</v>
      </c>
      <c r="E1093" t="s">
        <v>1278</v>
      </c>
      <c r="F1093">
        <v>1</v>
      </c>
      <c r="G1093" t="s">
        <v>1144</v>
      </c>
      <c r="H1093" s="4" t="str">
        <f t="shared" si="34"/>
        <v>SG0_X0_RXD3.1</v>
      </c>
      <c r="I1093" s="4" t="str">
        <f t="shared" si="35"/>
        <v>SG0_X0_RXD3</v>
      </c>
    </row>
    <row r="1094" spans="1:9" x14ac:dyDescent="0.25">
      <c r="A1094" t="s">
        <v>2698</v>
      </c>
      <c r="B1094" t="s">
        <v>5794</v>
      </c>
      <c r="C1094" t="s">
        <v>1127</v>
      </c>
      <c r="D1094" t="s">
        <v>1278</v>
      </c>
      <c r="E1094" t="s">
        <v>1278</v>
      </c>
      <c r="F1094">
        <v>1</v>
      </c>
      <c r="G1094" t="s">
        <v>1127</v>
      </c>
      <c r="H1094" s="4" t="str">
        <f t="shared" si="34"/>
        <v>SG0_X0_RXDV.1</v>
      </c>
      <c r="I1094" s="4" t="str">
        <f t="shared" si="35"/>
        <v>SG0_X0_RXDV</v>
      </c>
    </row>
    <row r="1095" spans="1:9" x14ac:dyDescent="0.25">
      <c r="A1095" t="s">
        <v>2698</v>
      </c>
      <c r="B1095" t="s">
        <v>5794</v>
      </c>
      <c r="C1095" t="s">
        <v>1158</v>
      </c>
      <c r="D1095" t="s">
        <v>1278</v>
      </c>
      <c r="E1095" t="s">
        <v>1278</v>
      </c>
      <c r="F1095">
        <v>1</v>
      </c>
      <c r="G1095" t="s">
        <v>1158</v>
      </c>
      <c r="H1095" s="4" t="str">
        <f t="shared" si="34"/>
        <v>SG0_X0_TXC.1</v>
      </c>
      <c r="I1095" s="4" t="str">
        <f t="shared" si="35"/>
        <v>SG0_X0_TXC</v>
      </c>
    </row>
    <row r="1096" spans="1:9" x14ac:dyDescent="0.25">
      <c r="A1096" t="s">
        <v>2698</v>
      </c>
      <c r="B1096" t="s">
        <v>5794</v>
      </c>
      <c r="C1096" t="s">
        <v>1250</v>
      </c>
      <c r="D1096" t="s">
        <v>1278</v>
      </c>
      <c r="E1096" t="s">
        <v>1278</v>
      </c>
      <c r="F1096">
        <v>1</v>
      </c>
      <c r="G1096" t="s">
        <v>1250</v>
      </c>
      <c r="H1096" s="4" t="str">
        <f t="shared" si="34"/>
        <v>SG0_X0_TXD0.1</v>
      </c>
      <c r="I1096" s="4" t="str">
        <f t="shared" si="35"/>
        <v>SG0_X0_TXD0</v>
      </c>
    </row>
    <row r="1097" spans="1:9" x14ac:dyDescent="0.25">
      <c r="A1097" t="s">
        <v>2698</v>
      </c>
      <c r="B1097" t="s">
        <v>5794</v>
      </c>
      <c r="C1097" t="s">
        <v>1251</v>
      </c>
      <c r="D1097" t="s">
        <v>1278</v>
      </c>
      <c r="E1097" t="s">
        <v>1278</v>
      </c>
      <c r="F1097">
        <v>1</v>
      </c>
      <c r="G1097" t="s">
        <v>1251</v>
      </c>
      <c r="H1097" s="4" t="str">
        <f t="shared" si="34"/>
        <v>SG0_X0_TXD1.1</v>
      </c>
      <c r="I1097" s="4" t="str">
        <f t="shared" si="35"/>
        <v>SG0_X0_TXD1</v>
      </c>
    </row>
    <row r="1098" spans="1:9" x14ac:dyDescent="0.25">
      <c r="A1098" t="s">
        <v>2698</v>
      </c>
      <c r="B1098" t="s">
        <v>5794</v>
      </c>
      <c r="C1098" t="s">
        <v>1252</v>
      </c>
      <c r="D1098" t="s">
        <v>1278</v>
      </c>
      <c r="E1098" t="s">
        <v>1278</v>
      </c>
      <c r="F1098">
        <v>1</v>
      </c>
      <c r="G1098" t="s">
        <v>1252</v>
      </c>
      <c r="H1098" s="4" t="str">
        <f t="shared" si="34"/>
        <v>SG0_X0_TXD2.1</v>
      </c>
      <c r="I1098" s="4" t="str">
        <f t="shared" si="35"/>
        <v>SG0_X0_TXD2</v>
      </c>
    </row>
    <row r="1099" spans="1:9" x14ac:dyDescent="0.25">
      <c r="A1099" t="s">
        <v>2698</v>
      </c>
      <c r="B1099" t="s">
        <v>5794</v>
      </c>
      <c r="C1099" t="s">
        <v>1253</v>
      </c>
      <c r="D1099" t="s">
        <v>1278</v>
      </c>
      <c r="E1099" t="s">
        <v>1278</v>
      </c>
      <c r="F1099">
        <v>1</v>
      </c>
      <c r="G1099" t="s">
        <v>1253</v>
      </c>
      <c r="H1099" s="4" t="str">
        <f t="shared" si="34"/>
        <v>SG0_X0_TXD3.1</v>
      </c>
      <c r="I1099" s="4" t="str">
        <f t="shared" si="35"/>
        <v>SG0_X0_TXD3</v>
      </c>
    </row>
    <row r="1100" spans="1:9" x14ac:dyDescent="0.25">
      <c r="A1100" t="s">
        <v>2698</v>
      </c>
      <c r="B1100" t="s">
        <v>5794</v>
      </c>
      <c r="C1100" t="s">
        <v>1254</v>
      </c>
      <c r="D1100" t="s">
        <v>1278</v>
      </c>
      <c r="E1100" t="s">
        <v>1278</v>
      </c>
      <c r="F1100">
        <v>1</v>
      </c>
      <c r="G1100" t="s">
        <v>1254</v>
      </c>
      <c r="H1100" s="4" t="str">
        <f t="shared" si="34"/>
        <v>SG0_X0_TXEN.1</v>
      </c>
      <c r="I1100" s="4" t="str">
        <f t="shared" si="35"/>
        <v>SG0_X0_TXEN</v>
      </c>
    </row>
    <row r="1101" spans="1:9" x14ac:dyDescent="0.25">
      <c r="A1101" t="s">
        <v>2698</v>
      </c>
      <c r="B1101" t="s">
        <v>5794</v>
      </c>
      <c r="C1101" t="s">
        <v>1190</v>
      </c>
      <c r="D1101" t="s">
        <v>1278</v>
      </c>
      <c r="E1101" t="s">
        <v>1278</v>
      </c>
      <c r="F1101">
        <v>1</v>
      </c>
      <c r="G1101" t="s">
        <v>1190</v>
      </c>
      <c r="H1101" s="4" t="str">
        <f t="shared" si="34"/>
        <v>SG0_X1_RXC.1</v>
      </c>
      <c r="I1101" s="4" t="str">
        <f t="shared" si="35"/>
        <v>SG0_X1_RXC</v>
      </c>
    </row>
    <row r="1102" spans="1:9" x14ac:dyDescent="0.25">
      <c r="A1102" t="s">
        <v>2698</v>
      </c>
      <c r="B1102" t="s">
        <v>5794</v>
      </c>
      <c r="C1102" t="s">
        <v>1183</v>
      </c>
      <c r="D1102" t="s">
        <v>1278</v>
      </c>
      <c r="E1102" t="s">
        <v>1278</v>
      </c>
      <c r="F1102">
        <v>1</v>
      </c>
      <c r="G1102" t="s">
        <v>1183</v>
      </c>
      <c r="H1102" s="4" t="str">
        <f t="shared" si="34"/>
        <v>SG0_X1_RXD0.1</v>
      </c>
      <c r="I1102" s="4" t="str">
        <f t="shared" si="35"/>
        <v>SG0_X1_RXD0</v>
      </c>
    </row>
    <row r="1103" spans="1:9" x14ac:dyDescent="0.25">
      <c r="A1103" t="s">
        <v>2698</v>
      </c>
      <c r="B1103" t="s">
        <v>5794</v>
      </c>
      <c r="C1103" t="s">
        <v>1189</v>
      </c>
      <c r="D1103" t="s">
        <v>1278</v>
      </c>
      <c r="E1103" t="s">
        <v>1278</v>
      </c>
      <c r="F1103">
        <v>1</v>
      </c>
      <c r="G1103" t="s">
        <v>1189</v>
      </c>
      <c r="H1103" s="4" t="str">
        <f t="shared" si="34"/>
        <v>SG0_X1_RXD1.1</v>
      </c>
      <c r="I1103" s="4" t="str">
        <f t="shared" si="35"/>
        <v>SG0_X1_RXD1</v>
      </c>
    </row>
    <row r="1104" spans="1:9" x14ac:dyDescent="0.25">
      <c r="A1104" t="s">
        <v>2698</v>
      </c>
      <c r="B1104" t="s">
        <v>5794</v>
      </c>
      <c r="C1104" t="s">
        <v>1195</v>
      </c>
      <c r="D1104" t="s">
        <v>1278</v>
      </c>
      <c r="E1104" t="s">
        <v>1278</v>
      </c>
      <c r="F1104">
        <v>1</v>
      </c>
      <c r="G1104" t="s">
        <v>1195</v>
      </c>
      <c r="H1104" s="4" t="str">
        <f t="shared" si="34"/>
        <v>SG0_X1_RXD2.1</v>
      </c>
      <c r="I1104" s="4" t="str">
        <f t="shared" si="35"/>
        <v>SG0_X1_RXD2</v>
      </c>
    </row>
    <row r="1105" spans="1:9" x14ac:dyDescent="0.25">
      <c r="A1105" t="s">
        <v>2698</v>
      </c>
      <c r="B1105" t="s">
        <v>5794</v>
      </c>
      <c r="C1105" t="s">
        <v>1202</v>
      </c>
      <c r="D1105" t="s">
        <v>1278</v>
      </c>
      <c r="E1105" t="s">
        <v>1278</v>
      </c>
      <c r="F1105">
        <v>1</v>
      </c>
      <c r="G1105" t="s">
        <v>1202</v>
      </c>
      <c r="H1105" s="4" t="str">
        <f t="shared" si="34"/>
        <v>SG0_X1_RXD3.1</v>
      </c>
      <c r="I1105" s="4" t="str">
        <f t="shared" si="35"/>
        <v>SG0_X1_RXD3</v>
      </c>
    </row>
    <row r="1106" spans="1:9" x14ac:dyDescent="0.25">
      <c r="A1106" t="s">
        <v>2698</v>
      </c>
      <c r="B1106" t="s">
        <v>5794</v>
      </c>
      <c r="C1106" t="s">
        <v>1182</v>
      </c>
      <c r="D1106" t="s">
        <v>1278</v>
      </c>
      <c r="E1106" t="s">
        <v>1278</v>
      </c>
      <c r="F1106">
        <v>1</v>
      </c>
      <c r="G1106" t="s">
        <v>1182</v>
      </c>
      <c r="H1106" s="4" t="str">
        <f t="shared" si="34"/>
        <v>SG0_X1_RXDV.1</v>
      </c>
      <c r="I1106" s="4" t="str">
        <f t="shared" si="35"/>
        <v>SG0_X1_RXDV</v>
      </c>
    </row>
    <row r="1107" spans="1:9" x14ac:dyDescent="0.25">
      <c r="A1107" t="s">
        <v>2698</v>
      </c>
      <c r="B1107" t="s">
        <v>5794</v>
      </c>
      <c r="C1107" t="s">
        <v>1207</v>
      </c>
      <c r="D1107" t="s">
        <v>1278</v>
      </c>
      <c r="E1107" t="s">
        <v>1278</v>
      </c>
      <c r="F1107">
        <v>1</v>
      </c>
      <c r="G1107" t="s">
        <v>1207</v>
      </c>
      <c r="H1107" s="4" t="str">
        <f t="shared" si="34"/>
        <v>SG0_X1_TXC.1</v>
      </c>
      <c r="I1107" s="4" t="str">
        <f t="shared" si="35"/>
        <v>SG0_X1_TXC</v>
      </c>
    </row>
    <row r="1108" spans="1:9" x14ac:dyDescent="0.25">
      <c r="A1108" t="s">
        <v>2698</v>
      </c>
      <c r="B1108" t="s">
        <v>5794</v>
      </c>
      <c r="C1108" t="s">
        <v>1257</v>
      </c>
      <c r="D1108" t="s">
        <v>1278</v>
      </c>
      <c r="E1108" t="s">
        <v>1278</v>
      </c>
      <c r="F1108">
        <v>1</v>
      </c>
      <c r="G1108" t="s">
        <v>1257</v>
      </c>
      <c r="H1108" s="4" t="str">
        <f t="shared" si="34"/>
        <v>SG0_X1_TXD0.1</v>
      </c>
      <c r="I1108" s="4" t="str">
        <f t="shared" si="35"/>
        <v>SG0_X1_TXD0</v>
      </c>
    </row>
    <row r="1109" spans="1:9" x14ac:dyDescent="0.25">
      <c r="A1109" t="s">
        <v>2698</v>
      </c>
      <c r="B1109" t="s">
        <v>5794</v>
      </c>
      <c r="C1109" t="s">
        <v>1258</v>
      </c>
      <c r="D1109" t="s">
        <v>1278</v>
      </c>
      <c r="E1109" t="s">
        <v>1278</v>
      </c>
      <c r="F1109">
        <v>1</v>
      </c>
      <c r="G1109" t="s">
        <v>1258</v>
      </c>
      <c r="H1109" s="4" t="str">
        <f t="shared" si="34"/>
        <v>SG0_X1_TXD1.1</v>
      </c>
      <c r="I1109" s="4" t="str">
        <f t="shared" si="35"/>
        <v>SG0_X1_TXD1</v>
      </c>
    </row>
    <row r="1110" spans="1:9" x14ac:dyDescent="0.25">
      <c r="A1110" t="s">
        <v>2698</v>
      </c>
      <c r="B1110" t="s">
        <v>5794</v>
      </c>
      <c r="C1110" t="s">
        <v>1259</v>
      </c>
      <c r="D1110" t="s">
        <v>1278</v>
      </c>
      <c r="E1110" t="s">
        <v>1278</v>
      </c>
      <c r="F1110">
        <v>1</v>
      </c>
      <c r="G1110" t="s">
        <v>1259</v>
      </c>
      <c r="H1110" s="4" t="str">
        <f t="shared" si="34"/>
        <v>SG0_X1_TXD2.1</v>
      </c>
      <c r="I1110" s="4" t="str">
        <f t="shared" si="35"/>
        <v>SG0_X1_TXD2</v>
      </c>
    </row>
    <row r="1111" spans="1:9" x14ac:dyDescent="0.25">
      <c r="A1111" t="s">
        <v>2698</v>
      </c>
      <c r="B1111" t="s">
        <v>5794</v>
      </c>
      <c r="C1111" t="s">
        <v>1218</v>
      </c>
      <c r="D1111" t="s">
        <v>1278</v>
      </c>
      <c r="E1111" t="s">
        <v>1278</v>
      </c>
      <c r="F1111">
        <v>1</v>
      </c>
      <c r="G1111" t="s">
        <v>1218</v>
      </c>
      <c r="H1111" s="4" t="str">
        <f t="shared" si="34"/>
        <v>SG0_X1_TXD3.1</v>
      </c>
      <c r="I1111" s="4" t="str">
        <f t="shared" si="35"/>
        <v>SG0_X1_TXD3</v>
      </c>
    </row>
    <row r="1112" spans="1:9" x14ac:dyDescent="0.25">
      <c r="A1112" t="s">
        <v>2698</v>
      </c>
      <c r="B1112" t="s">
        <v>5794</v>
      </c>
      <c r="C1112" t="s">
        <v>1260</v>
      </c>
      <c r="D1112" t="s">
        <v>1278</v>
      </c>
      <c r="E1112" t="s">
        <v>1278</v>
      </c>
      <c r="F1112">
        <v>1</v>
      </c>
      <c r="G1112" t="s">
        <v>1260</v>
      </c>
      <c r="H1112" s="4" t="str">
        <f t="shared" si="34"/>
        <v>SG0_X1_TXEN.1</v>
      </c>
      <c r="I1112" s="4" t="str">
        <f t="shared" si="35"/>
        <v>SG0_X1_TXEN</v>
      </c>
    </row>
    <row r="1113" spans="1:9" x14ac:dyDescent="0.25">
      <c r="A1113" t="s">
        <v>2698</v>
      </c>
      <c r="B1113" t="s">
        <v>5795</v>
      </c>
      <c r="C1113" t="s">
        <v>5796</v>
      </c>
      <c r="D1113">
        <v>1</v>
      </c>
      <c r="E1113">
        <v>1</v>
      </c>
      <c r="F1113">
        <v>1</v>
      </c>
      <c r="G1113" t="s">
        <v>5415</v>
      </c>
      <c r="H1113" s="4" t="str">
        <f t="shared" si="34"/>
        <v>CTXG2.1</v>
      </c>
      <c r="I1113" s="4" t="str">
        <f t="shared" si="35"/>
        <v>SG0_X2_TXC</v>
      </c>
    </row>
    <row r="1114" spans="1:9" x14ac:dyDescent="0.25">
      <c r="A1114" t="s">
        <v>2698</v>
      </c>
      <c r="B1114" t="s">
        <v>5795</v>
      </c>
      <c r="C1114" t="s">
        <v>5796</v>
      </c>
      <c r="D1114">
        <v>2</v>
      </c>
      <c r="E1114">
        <v>2</v>
      </c>
      <c r="F1114">
        <v>2</v>
      </c>
      <c r="G1114" t="s">
        <v>961</v>
      </c>
      <c r="H1114" s="4" t="str">
        <f t="shared" si="34"/>
        <v>CTXG2.2</v>
      </c>
      <c r="I1114" s="4" t="str">
        <f t="shared" si="35"/>
        <v>DGND</v>
      </c>
    </row>
    <row r="1115" spans="1:9" x14ac:dyDescent="0.25">
      <c r="A1115" t="s">
        <v>2698</v>
      </c>
      <c r="B1115" t="s">
        <v>5795</v>
      </c>
      <c r="C1115" t="s">
        <v>5797</v>
      </c>
      <c r="D1115">
        <v>2</v>
      </c>
      <c r="E1115">
        <v>2</v>
      </c>
      <c r="F1115">
        <v>2</v>
      </c>
      <c r="G1115" t="s">
        <v>5443</v>
      </c>
      <c r="H1115" s="4" t="str">
        <f t="shared" si="34"/>
        <v>K227.2</v>
      </c>
      <c r="I1115" s="4" t="str">
        <f t="shared" si="35"/>
        <v>SG0_HL_X2_TXD0</v>
      </c>
    </row>
    <row r="1116" spans="1:9" x14ac:dyDescent="0.25">
      <c r="A1116" t="s">
        <v>2698</v>
      </c>
      <c r="B1116" t="s">
        <v>5795</v>
      </c>
      <c r="C1116" t="s">
        <v>5797</v>
      </c>
      <c r="D1116">
        <v>3</v>
      </c>
      <c r="E1116">
        <v>3</v>
      </c>
      <c r="F1116">
        <v>3</v>
      </c>
      <c r="G1116" t="s">
        <v>1261</v>
      </c>
      <c r="H1116" s="4" t="str">
        <f t="shared" si="34"/>
        <v>K227.3</v>
      </c>
      <c r="I1116" s="4" t="str">
        <f t="shared" si="35"/>
        <v>SG0_X2_TXD0</v>
      </c>
    </row>
    <row r="1117" spans="1:9" x14ac:dyDescent="0.25">
      <c r="A1117" t="s">
        <v>2698</v>
      </c>
      <c r="B1117" t="s">
        <v>5795</v>
      </c>
      <c r="C1117" t="s">
        <v>5797</v>
      </c>
      <c r="D1117">
        <v>4</v>
      </c>
      <c r="E1117">
        <v>4</v>
      </c>
      <c r="F1117">
        <v>4</v>
      </c>
      <c r="G1117" t="s">
        <v>5404</v>
      </c>
      <c r="H1117" s="4" t="str">
        <f t="shared" si="34"/>
        <v>K227.4</v>
      </c>
      <c r="I1117" s="4" t="str">
        <f t="shared" si="35"/>
        <v>SG0_1_X2_TXD0</v>
      </c>
    </row>
    <row r="1118" spans="1:9" x14ac:dyDescent="0.25">
      <c r="A1118" t="s">
        <v>2698</v>
      </c>
      <c r="B1118" t="s">
        <v>5795</v>
      </c>
      <c r="C1118" t="s">
        <v>5797</v>
      </c>
      <c r="D1118">
        <v>5</v>
      </c>
      <c r="E1118">
        <v>5</v>
      </c>
      <c r="F1118">
        <v>5</v>
      </c>
      <c r="G1118" t="s">
        <v>5420</v>
      </c>
      <c r="H1118" s="4" t="str">
        <f t="shared" si="34"/>
        <v>K227.5</v>
      </c>
      <c r="I1118" s="4" t="str">
        <f t="shared" si="35"/>
        <v>SG0_1_X2_TXD1</v>
      </c>
    </row>
    <row r="1119" spans="1:9" x14ac:dyDescent="0.25">
      <c r="A1119" t="s">
        <v>2698</v>
      </c>
      <c r="B1119" t="s">
        <v>5795</v>
      </c>
      <c r="C1119" t="s">
        <v>5797</v>
      </c>
      <c r="D1119">
        <v>6</v>
      </c>
      <c r="E1119">
        <v>6</v>
      </c>
      <c r="F1119">
        <v>6</v>
      </c>
      <c r="G1119" t="s">
        <v>1262</v>
      </c>
      <c r="H1119" s="4" t="str">
        <f t="shared" si="34"/>
        <v>K227.6</v>
      </c>
      <c r="I1119" s="4" t="str">
        <f t="shared" si="35"/>
        <v>SG0_X2_TXD1</v>
      </c>
    </row>
    <row r="1120" spans="1:9" x14ac:dyDescent="0.25">
      <c r="A1120" t="s">
        <v>2698</v>
      </c>
      <c r="B1120" t="s">
        <v>5795</v>
      </c>
      <c r="C1120" t="s">
        <v>5797</v>
      </c>
      <c r="D1120">
        <v>7</v>
      </c>
      <c r="E1120">
        <v>7</v>
      </c>
      <c r="F1120">
        <v>7</v>
      </c>
      <c r="G1120" t="s">
        <v>5444</v>
      </c>
      <c r="H1120" s="4" t="str">
        <f t="shared" si="34"/>
        <v>K227.7</v>
      </c>
      <c r="I1120" s="4" t="str">
        <f t="shared" si="35"/>
        <v>SG0_HL_X2_TXD1</v>
      </c>
    </row>
    <row r="1121" spans="1:9" x14ac:dyDescent="0.25">
      <c r="A1121" t="s">
        <v>2698</v>
      </c>
      <c r="B1121" t="s">
        <v>5795</v>
      </c>
      <c r="C1121" t="s">
        <v>5797</v>
      </c>
      <c r="D1121" t="s">
        <v>1041</v>
      </c>
      <c r="E1121" t="s">
        <v>1041</v>
      </c>
      <c r="F1121">
        <v>1</v>
      </c>
      <c r="G1121" t="s">
        <v>1040</v>
      </c>
      <c r="H1121" s="4" t="str">
        <f t="shared" si="34"/>
        <v>K227.1</v>
      </c>
      <c r="I1121" s="4" t="str">
        <f t="shared" si="35"/>
        <v>VP12</v>
      </c>
    </row>
    <row r="1122" spans="1:9" x14ac:dyDescent="0.25">
      <c r="A1122" t="s">
        <v>2698</v>
      </c>
      <c r="B1122" t="s">
        <v>5795</v>
      </c>
      <c r="C1122" t="s">
        <v>5797</v>
      </c>
      <c r="D1122" t="s">
        <v>1042</v>
      </c>
      <c r="E1122" t="s">
        <v>1042</v>
      </c>
      <c r="F1122">
        <v>8</v>
      </c>
      <c r="G1122" t="s">
        <v>5445</v>
      </c>
      <c r="H1122" s="4" t="str">
        <f t="shared" si="34"/>
        <v>K227.8</v>
      </c>
      <c r="I1122" s="4" t="str">
        <f t="shared" si="35"/>
        <v>SC_UDB227</v>
      </c>
    </row>
    <row r="1123" spans="1:9" x14ac:dyDescent="0.25">
      <c r="A1123" t="s">
        <v>2698</v>
      </c>
      <c r="B1123" t="s">
        <v>5795</v>
      </c>
      <c r="C1123" t="s">
        <v>5798</v>
      </c>
      <c r="D1123">
        <v>2</v>
      </c>
      <c r="E1123">
        <v>2</v>
      </c>
      <c r="F1123">
        <v>2</v>
      </c>
      <c r="G1123" t="s">
        <v>5446</v>
      </c>
      <c r="H1123" s="4" t="str">
        <f t="shared" si="34"/>
        <v>K228.2</v>
      </c>
      <c r="I1123" s="4" t="str">
        <f t="shared" si="35"/>
        <v>SG0_HL_X2_TXD2</v>
      </c>
    </row>
    <row r="1124" spans="1:9" x14ac:dyDescent="0.25">
      <c r="A1124" t="s">
        <v>2698</v>
      </c>
      <c r="B1124" t="s">
        <v>5795</v>
      </c>
      <c r="C1124" t="s">
        <v>5798</v>
      </c>
      <c r="D1124">
        <v>3</v>
      </c>
      <c r="E1124">
        <v>3</v>
      </c>
      <c r="F1124">
        <v>3</v>
      </c>
      <c r="G1124" t="s">
        <v>1263</v>
      </c>
      <c r="H1124" s="4" t="str">
        <f t="shared" si="34"/>
        <v>K228.3</v>
      </c>
      <c r="I1124" s="4" t="str">
        <f t="shared" si="35"/>
        <v>SG0_X2_TXD2</v>
      </c>
    </row>
    <row r="1125" spans="1:9" x14ac:dyDescent="0.25">
      <c r="A1125" t="s">
        <v>2698</v>
      </c>
      <c r="B1125" t="s">
        <v>5795</v>
      </c>
      <c r="C1125" t="s">
        <v>5798</v>
      </c>
      <c r="D1125">
        <v>4</v>
      </c>
      <c r="E1125">
        <v>4</v>
      </c>
      <c r="F1125">
        <v>4</v>
      </c>
      <c r="G1125" t="s">
        <v>5416</v>
      </c>
      <c r="H1125" s="4" t="str">
        <f t="shared" si="34"/>
        <v>K228.4</v>
      </c>
      <c r="I1125" s="4" t="str">
        <f t="shared" si="35"/>
        <v>SG0_1_X2_TXD2</v>
      </c>
    </row>
    <row r="1126" spans="1:9" x14ac:dyDescent="0.25">
      <c r="A1126" t="s">
        <v>2698</v>
      </c>
      <c r="B1126" t="s">
        <v>5795</v>
      </c>
      <c r="C1126" t="s">
        <v>5798</v>
      </c>
      <c r="D1126">
        <v>5</v>
      </c>
      <c r="E1126">
        <v>5</v>
      </c>
      <c r="F1126">
        <v>5</v>
      </c>
      <c r="G1126" t="s">
        <v>5426</v>
      </c>
      <c r="H1126" s="4" t="str">
        <f t="shared" si="34"/>
        <v>K228.5</v>
      </c>
      <c r="I1126" s="4" t="str">
        <f t="shared" si="35"/>
        <v>SG0_1_X2_TXD3</v>
      </c>
    </row>
    <row r="1127" spans="1:9" x14ac:dyDescent="0.25">
      <c r="A1127" t="s">
        <v>2698</v>
      </c>
      <c r="B1127" t="s">
        <v>5795</v>
      </c>
      <c r="C1127" t="s">
        <v>5798</v>
      </c>
      <c r="D1127">
        <v>6</v>
      </c>
      <c r="E1127">
        <v>6</v>
      </c>
      <c r="F1127">
        <v>6</v>
      </c>
      <c r="G1127" t="s">
        <v>1264</v>
      </c>
      <c r="H1127" s="4" t="str">
        <f t="shared" si="34"/>
        <v>K228.6</v>
      </c>
      <c r="I1127" s="4" t="str">
        <f t="shared" si="35"/>
        <v>SG0_X2_TXD3</v>
      </c>
    </row>
    <row r="1128" spans="1:9" x14ac:dyDescent="0.25">
      <c r="A1128" t="s">
        <v>2698</v>
      </c>
      <c r="B1128" t="s">
        <v>5795</v>
      </c>
      <c r="C1128" t="s">
        <v>5798</v>
      </c>
      <c r="D1128">
        <v>7</v>
      </c>
      <c r="E1128">
        <v>7</v>
      </c>
      <c r="F1128">
        <v>7</v>
      </c>
      <c r="G1128" t="s">
        <v>5447</v>
      </c>
      <c r="H1128" s="4" t="str">
        <f t="shared" si="34"/>
        <v>K228.7</v>
      </c>
      <c r="I1128" s="4" t="str">
        <f t="shared" si="35"/>
        <v>SG0_HL_X2_TXD3</v>
      </c>
    </row>
    <row r="1129" spans="1:9" x14ac:dyDescent="0.25">
      <c r="A1129" t="s">
        <v>2698</v>
      </c>
      <c r="B1129" t="s">
        <v>5795</v>
      </c>
      <c r="C1129" t="s">
        <v>5798</v>
      </c>
      <c r="D1129" t="s">
        <v>1041</v>
      </c>
      <c r="E1129" t="s">
        <v>1041</v>
      </c>
      <c r="F1129">
        <v>1</v>
      </c>
      <c r="G1129" t="s">
        <v>1040</v>
      </c>
      <c r="H1129" s="4" t="str">
        <f t="shared" si="34"/>
        <v>K228.1</v>
      </c>
      <c r="I1129" s="4" t="str">
        <f t="shared" si="35"/>
        <v>VP12</v>
      </c>
    </row>
    <row r="1130" spans="1:9" x14ac:dyDescent="0.25">
      <c r="A1130" t="s">
        <v>2698</v>
      </c>
      <c r="B1130" t="s">
        <v>5795</v>
      </c>
      <c r="C1130" t="s">
        <v>5798</v>
      </c>
      <c r="D1130" t="s">
        <v>1042</v>
      </c>
      <c r="E1130" t="s">
        <v>1042</v>
      </c>
      <c r="F1130">
        <v>8</v>
      </c>
      <c r="G1130" t="s">
        <v>5448</v>
      </c>
      <c r="H1130" s="4" t="str">
        <f t="shared" si="34"/>
        <v>K228.8</v>
      </c>
      <c r="I1130" s="4" t="str">
        <f t="shared" si="35"/>
        <v>SC_UDB228</v>
      </c>
    </row>
    <row r="1131" spans="1:9" x14ac:dyDescent="0.25">
      <c r="A1131" t="s">
        <v>2698</v>
      </c>
      <c r="B1131" t="s">
        <v>5795</v>
      </c>
      <c r="C1131" t="s">
        <v>5799</v>
      </c>
      <c r="D1131">
        <v>2</v>
      </c>
      <c r="E1131">
        <v>2</v>
      </c>
      <c r="F1131">
        <v>2</v>
      </c>
      <c r="G1131" t="s">
        <v>5449</v>
      </c>
      <c r="H1131" s="4" t="str">
        <f t="shared" si="34"/>
        <v>K229.2</v>
      </c>
      <c r="I1131" s="4" t="str">
        <f t="shared" si="35"/>
        <v>SG0_HL_X2_TXEN</v>
      </c>
    </row>
    <row r="1132" spans="1:9" x14ac:dyDescent="0.25">
      <c r="A1132" t="s">
        <v>2698</v>
      </c>
      <c r="B1132" t="s">
        <v>5795</v>
      </c>
      <c r="C1132" t="s">
        <v>5799</v>
      </c>
      <c r="D1132">
        <v>3</v>
      </c>
      <c r="E1132">
        <v>3</v>
      </c>
      <c r="F1132">
        <v>3</v>
      </c>
      <c r="G1132" t="s">
        <v>1265</v>
      </c>
      <c r="H1132" s="4" t="str">
        <f t="shared" si="34"/>
        <v>K229.3</v>
      </c>
      <c r="I1132" s="4" t="str">
        <f t="shared" si="35"/>
        <v>SG0_X2_TXEN</v>
      </c>
    </row>
    <row r="1133" spans="1:9" x14ac:dyDescent="0.25">
      <c r="A1133" t="s">
        <v>2698</v>
      </c>
      <c r="B1133" t="s">
        <v>5795</v>
      </c>
      <c r="C1133" t="s">
        <v>5799</v>
      </c>
      <c r="D1133">
        <v>4</v>
      </c>
      <c r="E1133">
        <v>4</v>
      </c>
      <c r="F1133">
        <v>4</v>
      </c>
      <c r="G1133" t="s">
        <v>5427</v>
      </c>
      <c r="H1133" s="4" t="str">
        <f t="shared" si="34"/>
        <v>K229.4</v>
      </c>
      <c r="I1133" s="4" t="str">
        <f t="shared" si="35"/>
        <v>SG0_1_X2_TXEN</v>
      </c>
    </row>
    <row r="1134" spans="1:9" x14ac:dyDescent="0.25">
      <c r="A1134" t="s">
        <v>2698</v>
      </c>
      <c r="B1134" t="s">
        <v>5795</v>
      </c>
      <c r="C1134" t="s">
        <v>5799</v>
      </c>
      <c r="D1134">
        <v>5</v>
      </c>
      <c r="E1134">
        <v>5</v>
      </c>
      <c r="F1134">
        <v>5</v>
      </c>
      <c r="H1134" s="4" t="str">
        <f t="shared" si="34"/>
        <v>K229.5</v>
      </c>
      <c r="I1134" s="4">
        <f t="shared" si="35"/>
        <v>0</v>
      </c>
    </row>
    <row r="1135" spans="1:9" x14ac:dyDescent="0.25">
      <c r="A1135" t="s">
        <v>2698</v>
      </c>
      <c r="B1135" t="s">
        <v>5795</v>
      </c>
      <c r="C1135" t="s">
        <v>5799</v>
      </c>
      <c r="D1135">
        <v>6</v>
      </c>
      <c r="E1135">
        <v>6</v>
      </c>
      <c r="F1135">
        <v>6</v>
      </c>
      <c r="H1135" s="4" t="str">
        <f t="shared" si="34"/>
        <v>K229.6</v>
      </c>
      <c r="I1135" s="4">
        <f t="shared" si="35"/>
        <v>0</v>
      </c>
    </row>
    <row r="1136" spans="1:9" x14ac:dyDescent="0.25">
      <c r="A1136" t="s">
        <v>2698</v>
      </c>
      <c r="B1136" t="s">
        <v>5795</v>
      </c>
      <c r="C1136" t="s">
        <v>5799</v>
      </c>
      <c r="D1136">
        <v>7</v>
      </c>
      <c r="E1136">
        <v>7</v>
      </c>
      <c r="F1136">
        <v>7</v>
      </c>
      <c r="H1136" s="4" t="str">
        <f t="shared" si="34"/>
        <v>K229.7</v>
      </c>
      <c r="I1136" s="4">
        <f t="shared" si="35"/>
        <v>0</v>
      </c>
    </row>
    <row r="1137" spans="1:9" x14ac:dyDescent="0.25">
      <c r="A1137" t="s">
        <v>2698</v>
      </c>
      <c r="B1137" t="s">
        <v>5795</v>
      </c>
      <c r="C1137" t="s">
        <v>5799</v>
      </c>
      <c r="D1137" t="s">
        <v>1041</v>
      </c>
      <c r="E1137" t="s">
        <v>1041</v>
      </c>
      <c r="F1137">
        <v>1</v>
      </c>
      <c r="G1137" t="s">
        <v>1040</v>
      </c>
      <c r="H1137" s="4" t="str">
        <f t="shared" si="34"/>
        <v>K229.1</v>
      </c>
      <c r="I1137" s="4" t="str">
        <f t="shared" si="35"/>
        <v>VP12</v>
      </c>
    </row>
    <row r="1138" spans="1:9" x14ac:dyDescent="0.25">
      <c r="A1138" t="s">
        <v>2698</v>
      </c>
      <c r="B1138" t="s">
        <v>5795</v>
      </c>
      <c r="C1138" t="s">
        <v>5799</v>
      </c>
      <c r="D1138" t="s">
        <v>1042</v>
      </c>
      <c r="E1138" t="s">
        <v>1042</v>
      </c>
      <c r="F1138">
        <v>8</v>
      </c>
      <c r="G1138" t="s">
        <v>5450</v>
      </c>
      <c r="H1138" s="4" t="str">
        <f t="shared" si="34"/>
        <v>K229.8</v>
      </c>
      <c r="I1138" s="4" t="str">
        <f t="shared" si="35"/>
        <v>SC_UDB229</v>
      </c>
    </row>
    <row r="1139" spans="1:9" x14ac:dyDescent="0.25">
      <c r="A1139" t="s">
        <v>2698</v>
      </c>
      <c r="B1139" t="s">
        <v>5795</v>
      </c>
      <c r="C1139" t="s">
        <v>2859</v>
      </c>
      <c r="D1139">
        <v>1</v>
      </c>
      <c r="E1139">
        <v>1</v>
      </c>
      <c r="F1139">
        <v>1</v>
      </c>
      <c r="G1139" t="s">
        <v>5443</v>
      </c>
      <c r="H1139" s="4" t="str">
        <f t="shared" si="34"/>
        <v>RRG91.1</v>
      </c>
      <c r="I1139" s="4" t="str">
        <f t="shared" si="35"/>
        <v>SG0_HL_X2_TXD0</v>
      </c>
    </row>
    <row r="1140" spans="1:9" x14ac:dyDescent="0.25">
      <c r="A1140" t="s">
        <v>2698</v>
      </c>
      <c r="B1140" t="s">
        <v>5795</v>
      </c>
      <c r="C1140" t="s">
        <v>2859</v>
      </c>
      <c r="D1140">
        <v>2</v>
      </c>
      <c r="E1140">
        <v>2</v>
      </c>
      <c r="F1140">
        <v>2</v>
      </c>
      <c r="G1140" t="s">
        <v>962</v>
      </c>
      <c r="H1140" s="4" t="str">
        <f t="shared" si="34"/>
        <v>RRG91.2</v>
      </c>
      <c r="I1140" s="4" t="str">
        <f t="shared" si="35"/>
        <v>VDD33_ATX</v>
      </c>
    </row>
    <row r="1141" spans="1:9" x14ac:dyDescent="0.25">
      <c r="A1141" t="s">
        <v>2698</v>
      </c>
      <c r="B1141" t="s">
        <v>5795</v>
      </c>
      <c r="C1141" t="s">
        <v>2860</v>
      </c>
      <c r="D1141">
        <v>1</v>
      </c>
      <c r="E1141">
        <v>1</v>
      </c>
      <c r="F1141">
        <v>1</v>
      </c>
      <c r="G1141" t="s">
        <v>5443</v>
      </c>
      <c r="H1141" s="4" t="str">
        <f t="shared" si="34"/>
        <v>RRG92.1</v>
      </c>
      <c r="I1141" s="4" t="str">
        <f t="shared" si="35"/>
        <v>SG0_HL_X2_TXD0</v>
      </c>
    </row>
    <row r="1142" spans="1:9" x14ac:dyDescent="0.25">
      <c r="A1142" t="s">
        <v>2698</v>
      </c>
      <c r="B1142" t="s">
        <v>5795</v>
      </c>
      <c r="C1142" t="s">
        <v>2860</v>
      </c>
      <c r="D1142">
        <v>2</v>
      </c>
      <c r="E1142">
        <v>2</v>
      </c>
      <c r="F1142">
        <v>2</v>
      </c>
      <c r="G1142" t="s">
        <v>961</v>
      </c>
      <c r="H1142" s="4" t="str">
        <f t="shared" si="34"/>
        <v>RRG92.2</v>
      </c>
      <c r="I1142" s="4" t="str">
        <f t="shared" si="35"/>
        <v>DGND</v>
      </c>
    </row>
    <row r="1143" spans="1:9" x14ac:dyDescent="0.25">
      <c r="A1143" t="s">
        <v>2698</v>
      </c>
      <c r="B1143" t="s">
        <v>5795</v>
      </c>
      <c r="C1143" t="s">
        <v>2861</v>
      </c>
      <c r="D1143">
        <v>1</v>
      </c>
      <c r="E1143">
        <v>1</v>
      </c>
      <c r="F1143">
        <v>1</v>
      </c>
      <c r="G1143" t="s">
        <v>5444</v>
      </c>
      <c r="H1143" s="4" t="str">
        <f t="shared" si="34"/>
        <v>RRG93.1</v>
      </c>
      <c r="I1143" s="4" t="str">
        <f t="shared" si="35"/>
        <v>SG0_HL_X2_TXD1</v>
      </c>
    </row>
    <row r="1144" spans="1:9" x14ac:dyDescent="0.25">
      <c r="A1144" t="s">
        <v>2698</v>
      </c>
      <c r="B1144" t="s">
        <v>5795</v>
      </c>
      <c r="C1144" t="s">
        <v>2861</v>
      </c>
      <c r="D1144">
        <v>2</v>
      </c>
      <c r="E1144">
        <v>2</v>
      </c>
      <c r="F1144">
        <v>2</v>
      </c>
      <c r="G1144" t="s">
        <v>962</v>
      </c>
      <c r="H1144" s="4" t="str">
        <f t="shared" si="34"/>
        <v>RRG93.2</v>
      </c>
      <c r="I1144" s="4" t="str">
        <f t="shared" si="35"/>
        <v>VDD33_ATX</v>
      </c>
    </row>
    <row r="1145" spans="1:9" x14ac:dyDescent="0.25">
      <c r="A1145" t="s">
        <v>2698</v>
      </c>
      <c r="B1145" t="s">
        <v>5795</v>
      </c>
      <c r="C1145" t="s">
        <v>2862</v>
      </c>
      <c r="D1145">
        <v>1</v>
      </c>
      <c r="E1145">
        <v>1</v>
      </c>
      <c r="F1145">
        <v>1</v>
      </c>
      <c r="G1145" t="s">
        <v>5444</v>
      </c>
      <c r="H1145" s="4" t="str">
        <f t="shared" si="34"/>
        <v>RRG94.1</v>
      </c>
      <c r="I1145" s="4" t="str">
        <f t="shared" si="35"/>
        <v>SG0_HL_X2_TXD1</v>
      </c>
    </row>
    <row r="1146" spans="1:9" x14ac:dyDescent="0.25">
      <c r="A1146" t="s">
        <v>2698</v>
      </c>
      <c r="B1146" t="s">
        <v>5795</v>
      </c>
      <c r="C1146" t="s">
        <v>2862</v>
      </c>
      <c r="D1146">
        <v>2</v>
      </c>
      <c r="E1146">
        <v>2</v>
      </c>
      <c r="F1146">
        <v>2</v>
      </c>
      <c r="G1146" t="s">
        <v>961</v>
      </c>
      <c r="H1146" s="4" t="str">
        <f t="shared" si="34"/>
        <v>RRG94.2</v>
      </c>
      <c r="I1146" s="4" t="str">
        <f t="shared" si="35"/>
        <v>DGND</v>
      </c>
    </row>
    <row r="1147" spans="1:9" x14ac:dyDescent="0.25">
      <c r="A1147" t="s">
        <v>2698</v>
      </c>
      <c r="B1147" t="s">
        <v>5795</v>
      </c>
      <c r="C1147" t="s">
        <v>2863</v>
      </c>
      <c r="D1147">
        <v>1</v>
      </c>
      <c r="E1147">
        <v>1</v>
      </c>
      <c r="F1147">
        <v>1</v>
      </c>
      <c r="G1147" t="s">
        <v>5446</v>
      </c>
      <c r="H1147" s="4" t="str">
        <f t="shared" si="34"/>
        <v>RRG95.1</v>
      </c>
      <c r="I1147" s="4" t="str">
        <f t="shared" si="35"/>
        <v>SG0_HL_X2_TXD2</v>
      </c>
    </row>
    <row r="1148" spans="1:9" x14ac:dyDescent="0.25">
      <c r="A1148" t="s">
        <v>2698</v>
      </c>
      <c r="B1148" t="s">
        <v>5795</v>
      </c>
      <c r="C1148" t="s">
        <v>2863</v>
      </c>
      <c r="D1148">
        <v>2</v>
      </c>
      <c r="E1148">
        <v>2</v>
      </c>
      <c r="F1148">
        <v>2</v>
      </c>
      <c r="G1148" t="s">
        <v>962</v>
      </c>
      <c r="H1148" s="4" t="str">
        <f t="shared" si="34"/>
        <v>RRG95.2</v>
      </c>
      <c r="I1148" s="4" t="str">
        <f t="shared" si="35"/>
        <v>VDD33_ATX</v>
      </c>
    </row>
    <row r="1149" spans="1:9" x14ac:dyDescent="0.25">
      <c r="A1149" t="s">
        <v>2698</v>
      </c>
      <c r="B1149" t="s">
        <v>5795</v>
      </c>
      <c r="C1149" t="s">
        <v>2864</v>
      </c>
      <c r="D1149">
        <v>1</v>
      </c>
      <c r="E1149">
        <v>1</v>
      </c>
      <c r="F1149">
        <v>1</v>
      </c>
      <c r="G1149" t="s">
        <v>5446</v>
      </c>
      <c r="H1149" s="4" t="str">
        <f t="shared" si="34"/>
        <v>RRG96.1</v>
      </c>
      <c r="I1149" s="4" t="str">
        <f t="shared" si="35"/>
        <v>SG0_HL_X2_TXD2</v>
      </c>
    </row>
    <row r="1150" spans="1:9" x14ac:dyDescent="0.25">
      <c r="A1150" t="s">
        <v>2698</v>
      </c>
      <c r="B1150" t="s">
        <v>5795</v>
      </c>
      <c r="C1150" t="s">
        <v>2864</v>
      </c>
      <c r="D1150">
        <v>2</v>
      </c>
      <c r="E1150">
        <v>2</v>
      </c>
      <c r="F1150">
        <v>2</v>
      </c>
      <c r="G1150" t="s">
        <v>961</v>
      </c>
      <c r="H1150" s="4" t="str">
        <f t="shared" si="34"/>
        <v>RRG96.2</v>
      </c>
      <c r="I1150" s="4" t="str">
        <f t="shared" si="35"/>
        <v>DGND</v>
      </c>
    </row>
    <row r="1151" spans="1:9" x14ac:dyDescent="0.25">
      <c r="A1151" t="s">
        <v>2698</v>
      </c>
      <c r="B1151" t="s">
        <v>5795</v>
      </c>
      <c r="C1151" t="s">
        <v>2865</v>
      </c>
      <c r="D1151">
        <v>1</v>
      </c>
      <c r="E1151">
        <v>1</v>
      </c>
      <c r="F1151">
        <v>1</v>
      </c>
      <c r="G1151" t="s">
        <v>5447</v>
      </c>
      <c r="H1151" s="4" t="str">
        <f t="shared" si="34"/>
        <v>RRG97.1</v>
      </c>
      <c r="I1151" s="4" t="str">
        <f t="shared" si="35"/>
        <v>SG0_HL_X2_TXD3</v>
      </c>
    </row>
    <row r="1152" spans="1:9" x14ac:dyDescent="0.25">
      <c r="A1152" t="s">
        <v>2698</v>
      </c>
      <c r="B1152" t="s">
        <v>5795</v>
      </c>
      <c r="C1152" t="s">
        <v>2865</v>
      </c>
      <c r="D1152">
        <v>2</v>
      </c>
      <c r="E1152">
        <v>2</v>
      </c>
      <c r="F1152">
        <v>2</v>
      </c>
      <c r="G1152" t="s">
        <v>962</v>
      </c>
      <c r="H1152" s="4" t="str">
        <f t="shared" si="34"/>
        <v>RRG97.2</v>
      </c>
      <c r="I1152" s="4" t="str">
        <f t="shared" si="35"/>
        <v>VDD33_ATX</v>
      </c>
    </row>
    <row r="1153" spans="1:9" x14ac:dyDescent="0.25">
      <c r="A1153" t="s">
        <v>2698</v>
      </c>
      <c r="B1153" t="s">
        <v>5795</v>
      </c>
      <c r="C1153" t="s">
        <v>2866</v>
      </c>
      <c r="D1153">
        <v>1</v>
      </c>
      <c r="E1153">
        <v>1</v>
      </c>
      <c r="F1153">
        <v>1</v>
      </c>
      <c r="G1153" t="s">
        <v>5447</v>
      </c>
      <c r="H1153" s="4" t="str">
        <f t="shared" si="34"/>
        <v>RRG98.1</v>
      </c>
      <c r="I1153" s="4" t="str">
        <f t="shared" si="35"/>
        <v>SG0_HL_X2_TXD3</v>
      </c>
    </row>
    <row r="1154" spans="1:9" x14ac:dyDescent="0.25">
      <c r="A1154" t="s">
        <v>2698</v>
      </c>
      <c r="B1154" t="s">
        <v>5795</v>
      </c>
      <c r="C1154" t="s">
        <v>2866</v>
      </c>
      <c r="D1154">
        <v>2</v>
      </c>
      <c r="E1154">
        <v>2</v>
      </c>
      <c r="F1154">
        <v>2</v>
      </c>
      <c r="G1154" t="s">
        <v>961</v>
      </c>
      <c r="H1154" s="4" t="str">
        <f t="shared" ref="H1154:H1217" si="36">CONCATENATE(C1154,".",F1154)</f>
        <v>RRG98.2</v>
      </c>
      <c r="I1154" s="4" t="str">
        <f t="shared" ref="I1154:I1217" si="37">G1154</f>
        <v>DGND</v>
      </c>
    </row>
    <row r="1155" spans="1:9" x14ac:dyDescent="0.25">
      <c r="A1155" t="s">
        <v>2698</v>
      </c>
      <c r="B1155" t="s">
        <v>5795</v>
      </c>
      <c r="C1155" t="s">
        <v>2867</v>
      </c>
      <c r="D1155">
        <v>1</v>
      </c>
      <c r="E1155">
        <v>1</v>
      </c>
      <c r="F1155">
        <v>1</v>
      </c>
      <c r="G1155" t="s">
        <v>5449</v>
      </c>
      <c r="H1155" s="4" t="str">
        <f t="shared" si="36"/>
        <v>RRG99.1</v>
      </c>
      <c r="I1155" s="4" t="str">
        <f t="shared" si="37"/>
        <v>SG0_HL_X2_TXEN</v>
      </c>
    </row>
    <row r="1156" spans="1:9" x14ac:dyDescent="0.25">
      <c r="A1156" t="s">
        <v>2698</v>
      </c>
      <c r="B1156" t="s">
        <v>5795</v>
      </c>
      <c r="C1156" t="s">
        <v>2867</v>
      </c>
      <c r="D1156">
        <v>2</v>
      </c>
      <c r="E1156">
        <v>2</v>
      </c>
      <c r="F1156">
        <v>2</v>
      </c>
      <c r="G1156" t="s">
        <v>962</v>
      </c>
      <c r="H1156" s="4" t="str">
        <f t="shared" si="36"/>
        <v>RRG99.2</v>
      </c>
      <c r="I1156" s="4" t="str">
        <f t="shared" si="37"/>
        <v>VDD33_ATX</v>
      </c>
    </row>
    <row r="1157" spans="1:9" x14ac:dyDescent="0.25">
      <c r="A1157" t="s">
        <v>2698</v>
      </c>
      <c r="B1157" t="s">
        <v>5795</v>
      </c>
      <c r="C1157" t="s">
        <v>2868</v>
      </c>
      <c r="D1157">
        <v>1</v>
      </c>
      <c r="E1157">
        <v>1</v>
      </c>
      <c r="F1157">
        <v>1</v>
      </c>
      <c r="G1157" t="s">
        <v>5449</v>
      </c>
      <c r="H1157" s="4" t="str">
        <f t="shared" si="36"/>
        <v>RRG100.1</v>
      </c>
      <c r="I1157" s="4" t="str">
        <f t="shared" si="37"/>
        <v>SG0_HL_X2_TXEN</v>
      </c>
    </row>
    <row r="1158" spans="1:9" x14ac:dyDescent="0.25">
      <c r="A1158" t="s">
        <v>2698</v>
      </c>
      <c r="B1158" t="s">
        <v>5795</v>
      </c>
      <c r="C1158" t="s">
        <v>2868</v>
      </c>
      <c r="D1158">
        <v>2</v>
      </c>
      <c r="E1158">
        <v>2</v>
      </c>
      <c r="F1158">
        <v>2</v>
      </c>
      <c r="G1158" t="s">
        <v>961</v>
      </c>
      <c r="H1158" s="4" t="str">
        <f t="shared" si="36"/>
        <v>RRG100.2</v>
      </c>
      <c r="I1158" s="4" t="str">
        <f t="shared" si="37"/>
        <v>DGND</v>
      </c>
    </row>
    <row r="1159" spans="1:9" x14ac:dyDescent="0.25">
      <c r="A1159" t="s">
        <v>2698</v>
      </c>
      <c r="B1159" t="s">
        <v>5795</v>
      </c>
      <c r="C1159" t="s">
        <v>5800</v>
      </c>
      <c r="D1159">
        <v>1</v>
      </c>
      <c r="E1159">
        <v>1</v>
      </c>
      <c r="F1159">
        <v>1</v>
      </c>
      <c r="G1159" t="s">
        <v>5451</v>
      </c>
      <c r="H1159" s="4" t="str">
        <f t="shared" si="36"/>
        <v>RRG914.1</v>
      </c>
      <c r="I1159" s="4" t="str">
        <f t="shared" si="37"/>
        <v>SG0_X2_COL</v>
      </c>
    </row>
    <row r="1160" spans="1:9" x14ac:dyDescent="0.25">
      <c r="A1160" t="s">
        <v>2698</v>
      </c>
      <c r="B1160" t="s">
        <v>5795</v>
      </c>
      <c r="C1160" t="s">
        <v>5800</v>
      </c>
      <c r="D1160">
        <v>2</v>
      </c>
      <c r="E1160">
        <v>2</v>
      </c>
      <c r="F1160">
        <v>2</v>
      </c>
      <c r="G1160" t="s">
        <v>961</v>
      </c>
      <c r="H1160" s="4" t="str">
        <f t="shared" si="36"/>
        <v>RRG914.2</v>
      </c>
      <c r="I1160" s="4" t="str">
        <f t="shared" si="37"/>
        <v>DGND</v>
      </c>
    </row>
    <row r="1161" spans="1:9" x14ac:dyDescent="0.25">
      <c r="A1161" t="s">
        <v>2698</v>
      </c>
      <c r="B1161" t="s">
        <v>5795</v>
      </c>
      <c r="C1161" t="s">
        <v>5801</v>
      </c>
      <c r="D1161">
        <v>1</v>
      </c>
      <c r="E1161">
        <v>1</v>
      </c>
      <c r="F1161">
        <v>1</v>
      </c>
      <c r="G1161" t="s">
        <v>5452</v>
      </c>
      <c r="H1161" s="4" t="str">
        <f t="shared" si="36"/>
        <v>RRG915.1</v>
      </c>
      <c r="I1161" s="4" t="str">
        <f t="shared" si="37"/>
        <v>SG0_X2_CRS</v>
      </c>
    </row>
    <row r="1162" spans="1:9" x14ac:dyDescent="0.25">
      <c r="A1162" t="s">
        <v>2698</v>
      </c>
      <c r="B1162" t="s">
        <v>5795</v>
      </c>
      <c r="C1162" t="s">
        <v>5801</v>
      </c>
      <c r="D1162">
        <v>2</v>
      </c>
      <c r="E1162">
        <v>2</v>
      </c>
      <c r="F1162">
        <v>2</v>
      </c>
      <c r="G1162" t="s">
        <v>961</v>
      </c>
      <c r="H1162" s="4" t="str">
        <f t="shared" si="36"/>
        <v>RRG915.2</v>
      </c>
      <c r="I1162" s="4" t="str">
        <f t="shared" si="37"/>
        <v>DGND</v>
      </c>
    </row>
    <row r="1163" spans="1:9" x14ac:dyDescent="0.25">
      <c r="A1163" t="s">
        <v>2698</v>
      </c>
      <c r="B1163" t="s">
        <v>5795</v>
      </c>
      <c r="C1163" t="s">
        <v>5802</v>
      </c>
      <c r="D1163" t="s">
        <v>1278</v>
      </c>
      <c r="E1163" t="s">
        <v>1278</v>
      </c>
      <c r="F1163">
        <v>1</v>
      </c>
      <c r="G1163" t="s">
        <v>5394</v>
      </c>
      <c r="H1163" s="4" t="str">
        <f t="shared" si="36"/>
        <v>SG0_X1_RXD4.1</v>
      </c>
      <c r="I1163" s="4" t="str">
        <f t="shared" si="37"/>
        <v>SG0_X2_RXD0</v>
      </c>
    </row>
    <row r="1164" spans="1:9" x14ac:dyDescent="0.25">
      <c r="A1164" t="s">
        <v>2698</v>
      </c>
      <c r="B1164" t="s">
        <v>5795</v>
      </c>
      <c r="C1164" t="s">
        <v>5399</v>
      </c>
      <c r="D1164" t="s">
        <v>1278</v>
      </c>
      <c r="E1164" t="s">
        <v>1278</v>
      </c>
      <c r="F1164">
        <v>1</v>
      </c>
      <c r="G1164" t="s">
        <v>5399</v>
      </c>
      <c r="H1164" s="4" t="str">
        <f t="shared" si="36"/>
        <v>SG0_X2_RXC.1</v>
      </c>
      <c r="I1164" s="4" t="str">
        <f t="shared" si="37"/>
        <v>SG0_X2_RXC</v>
      </c>
    </row>
    <row r="1165" spans="1:9" x14ac:dyDescent="0.25">
      <c r="A1165" t="s">
        <v>2698</v>
      </c>
      <c r="B1165" t="s">
        <v>5795</v>
      </c>
      <c r="C1165" t="s">
        <v>5398</v>
      </c>
      <c r="D1165" t="s">
        <v>1278</v>
      </c>
      <c r="E1165" t="s">
        <v>1278</v>
      </c>
      <c r="F1165">
        <v>1</v>
      </c>
      <c r="G1165" t="s">
        <v>5398</v>
      </c>
      <c r="H1165" s="4" t="str">
        <f t="shared" si="36"/>
        <v>SG0_X2_RXD1.1</v>
      </c>
      <c r="I1165" s="4" t="str">
        <f t="shared" si="37"/>
        <v>SG0_X2_RXD1</v>
      </c>
    </row>
    <row r="1166" spans="1:9" x14ac:dyDescent="0.25">
      <c r="A1166" t="s">
        <v>2698</v>
      </c>
      <c r="B1166" t="s">
        <v>5795</v>
      </c>
      <c r="C1166" t="s">
        <v>5403</v>
      </c>
      <c r="D1166" t="s">
        <v>1278</v>
      </c>
      <c r="E1166" t="s">
        <v>1278</v>
      </c>
      <c r="F1166">
        <v>1</v>
      </c>
      <c r="G1166" t="s">
        <v>5403</v>
      </c>
      <c r="H1166" s="4" t="str">
        <f t="shared" si="36"/>
        <v>SG0_X2_RXD2.1</v>
      </c>
      <c r="I1166" s="4" t="str">
        <f t="shared" si="37"/>
        <v>SG0_X2_RXD2</v>
      </c>
    </row>
    <row r="1167" spans="1:9" x14ac:dyDescent="0.25">
      <c r="A1167" t="s">
        <v>2698</v>
      </c>
      <c r="B1167" t="s">
        <v>5795</v>
      </c>
      <c r="C1167" t="s">
        <v>5409</v>
      </c>
      <c r="D1167" t="s">
        <v>1278</v>
      </c>
      <c r="E1167" t="s">
        <v>1278</v>
      </c>
      <c r="F1167">
        <v>1</v>
      </c>
      <c r="G1167" t="s">
        <v>5409</v>
      </c>
      <c r="H1167" s="4" t="str">
        <f t="shared" si="36"/>
        <v>SG0_X2_RXD3.1</v>
      </c>
      <c r="I1167" s="4" t="str">
        <f t="shared" si="37"/>
        <v>SG0_X2_RXD3</v>
      </c>
    </row>
    <row r="1168" spans="1:9" x14ac:dyDescent="0.25">
      <c r="A1168" t="s">
        <v>2698</v>
      </c>
      <c r="B1168" t="s">
        <v>5795</v>
      </c>
      <c r="C1168" t="s">
        <v>5393</v>
      </c>
      <c r="D1168" t="s">
        <v>1278</v>
      </c>
      <c r="E1168" t="s">
        <v>1278</v>
      </c>
      <c r="F1168">
        <v>1</v>
      </c>
      <c r="G1168" t="s">
        <v>5393</v>
      </c>
      <c r="H1168" s="4" t="str">
        <f t="shared" si="36"/>
        <v>SG0_X2_RXDV.1</v>
      </c>
      <c r="I1168" s="4" t="str">
        <f t="shared" si="37"/>
        <v>SG0_X2_RXDV</v>
      </c>
    </row>
    <row r="1169" spans="1:9" x14ac:dyDescent="0.25">
      <c r="A1169" t="s">
        <v>2698</v>
      </c>
      <c r="B1169" t="s">
        <v>5795</v>
      </c>
      <c r="C1169" t="s">
        <v>5415</v>
      </c>
      <c r="D1169" t="s">
        <v>1278</v>
      </c>
      <c r="E1169" t="s">
        <v>1278</v>
      </c>
      <c r="F1169">
        <v>1</v>
      </c>
      <c r="G1169" t="s">
        <v>5415</v>
      </c>
      <c r="H1169" s="4" t="str">
        <f t="shared" si="36"/>
        <v>SG0_X2_TXC.1</v>
      </c>
      <c r="I1169" s="4" t="str">
        <f t="shared" si="37"/>
        <v>SG0_X2_TXC</v>
      </c>
    </row>
    <row r="1170" spans="1:9" x14ac:dyDescent="0.25">
      <c r="A1170" t="s">
        <v>2698</v>
      </c>
      <c r="B1170" t="s">
        <v>5795</v>
      </c>
      <c r="C1170" t="s">
        <v>1261</v>
      </c>
      <c r="D1170" t="s">
        <v>1278</v>
      </c>
      <c r="E1170" t="s">
        <v>1278</v>
      </c>
      <c r="F1170">
        <v>1</v>
      </c>
      <c r="G1170" t="s">
        <v>1261</v>
      </c>
      <c r="H1170" s="4" t="str">
        <f t="shared" si="36"/>
        <v>SG0_X2_TXD0.1</v>
      </c>
      <c r="I1170" s="4" t="str">
        <f t="shared" si="37"/>
        <v>SG0_X2_TXD0</v>
      </c>
    </row>
    <row r="1171" spans="1:9" x14ac:dyDescent="0.25">
      <c r="A1171" t="s">
        <v>2698</v>
      </c>
      <c r="B1171" t="s">
        <v>5795</v>
      </c>
      <c r="C1171" t="s">
        <v>1262</v>
      </c>
      <c r="D1171" t="s">
        <v>1278</v>
      </c>
      <c r="E1171" t="s">
        <v>1278</v>
      </c>
      <c r="F1171">
        <v>1</v>
      </c>
      <c r="G1171" t="s">
        <v>1262</v>
      </c>
      <c r="H1171" s="4" t="str">
        <f t="shared" si="36"/>
        <v>SG0_X2_TXD1.1</v>
      </c>
      <c r="I1171" s="4" t="str">
        <f t="shared" si="37"/>
        <v>SG0_X2_TXD1</v>
      </c>
    </row>
    <row r="1172" spans="1:9" x14ac:dyDescent="0.25">
      <c r="A1172" t="s">
        <v>2698</v>
      </c>
      <c r="B1172" t="s">
        <v>5795</v>
      </c>
      <c r="C1172" t="s">
        <v>1263</v>
      </c>
      <c r="D1172" t="s">
        <v>1278</v>
      </c>
      <c r="E1172" t="s">
        <v>1278</v>
      </c>
      <c r="F1172">
        <v>1</v>
      </c>
      <c r="G1172" t="s">
        <v>1263</v>
      </c>
      <c r="H1172" s="4" t="str">
        <f t="shared" si="36"/>
        <v>SG0_X2_TXD2.1</v>
      </c>
      <c r="I1172" s="4" t="str">
        <f t="shared" si="37"/>
        <v>SG0_X2_TXD2</v>
      </c>
    </row>
    <row r="1173" spans="1:9" x14ac:dyDescent="0.25">
      <c r="A1173" t="s">
        <v>2698</v>
      </c>
      <c r="B1173" t="s">
        <v>5795</v>
      </c>
      <c r="C1173" t="s">
        <v>1264</v>
      </c>
      <c r="D1173" t="s">
        <v>1278</v>
      </c>
      <c r="E1173" t="s">
        <v>1278</v>
      </c>
      <c r="F1173">
        <v>1</v>
      </c>
      <c r="G1173" t="s">
        <v>1264</v>
      </c>
      <c r="H1173" s="4" t="str">
        <f t="shared" si="36"/>
        <v>SG0_X2_TXD3.1</v>
      </c>
      <c r="I1173" s="4" t="str">
        <f t="shared" si="37"/>
        <v>SG0_X2_TXD3</v>
      </c>
    </row>
    <row r="1174" spans="1:9" x14ac:dyDescent="0.25">
      <c r="A1174" t="s">
        <v>2698</v>
      </c>
      <c r="B1174" t="s">
        <v>5795</v>
      </c>
      <c r="C1174" t="s">
        <v>1265</v>
      </c>
      <c r="D1174" t="s">
        <v>1278</v>
      </c>
      <c r="E1174" t="s">
        <v>1278</v>
      </c>
      <c r="F1174">
        <v>1</v>
      </c>
      <c r="G1174" t="s">
        <v>1265</v>
      </c>
      <c r="H1174" s="4" t="str">
        <f t="shared" si="36"/>
        <v>SG0_X2_TXEN.1</v>
      </c>
      <c r="I1174" s="4" t="str">
        <f t="shared" si="37"/>
        <v>SG0_X2_TXEN</v>
      </c>
    </row>
    <row r="1175" spans="1:9" x14ac:dyDescent="0.25">
      <c r="A1175" t="s">
        <v>2698</v>
      </c>
      <c r="B1175" t="s">
        <v>6184</v>
      </c>
      <c r="C1175" t="s">
        <v>2873</v>
      </c>
      <c r="D1175">
        <v>1</v>
      </c>
      <c r="E1175">
        <v>1</v>
      </c>
      <c r="F1175">
        <v>1</v>
      </c>
      <c r="G1175" t="s">
        <v>962</v>
      </c>
      <c r="H1175" s="4" t="str">
        <f t="shared" si="36"/>
        <v>C185.1</v>
      </c>
      <c r="I1175" s="4" t="str">
        <f t="shared" si="37"/>
        <v>VDD33_ATX</v>
      </c>
    </row>
    <row r="1176" spans="1:9" x14ac:dyDescent="0.25">
      <c r="A1176" t="s">
        <v>2698</v>
      </c>
      <c r="B1176" t="s">
        <v>6184</v>
      </c>
      <c r="C1176" t="s">
        <v>2873</v>
      </c>
      <c r="D1176">
        <v>2</v>
      </c>
      <c r="E1176">
        <v>2</v>
      </c>
      <c r="F1176">
        <v>2</v>
      </c>
      <c r="G1176" t="s">
        <v>961</v>
      </c>
      <c r="H1176" s="4" t="str">
        <f t="shared" si="36"/>
        <v>C185.2</v>
      </c>
      <c r="I1176" s="4" t="str">
        <f t="shared" si="37"/>
        <v>DGND</v>
      </c>
    </row>
    <row r="1177" spans="1:9" x14ac:dyDescent="0.25">
      <c r="A1177" t="s">
        <v>2698</v>
      </c>
      <c r="B1177" t="s">
        <v>6184</v>
      </c>
      <c r="C1177" t="s">
        <v>2882</v>
      </c>
      <c r="D1177">
        <v>1</v>
      </c>
      <c r="E1177">
        <v>1</v>
      </c>
      <c r="F1177">
        <v>1</v>
      </c>
      <c r="G1177" t="s">
        <v>962</v>
      </c>
      <c r="H1177" s="4" t="str">
        <f t="shared" si="36"/>
        <v>C213.1</v>
      </c>
      <c r="I1177" s="4" t="str">
        <f t="shared" si="37"/>
        <v>VDD33_ATX</v>
      </c>
    </row>
    <row r="1178" spans="1:9" x14ac:dyDescent="0.25">
      <c r="A1178" t="s">
        <v>2698</v>
      </c>
      <c r="B1178" t="s">
        <v>6184</v>
      </c>
      <c r="C1178" t="s">
        <v>2882</v>
      </c>
      <c r="D1178">
        <v>2</v>
      </c>
      <c r="E1178">
        <v>2</v>
      </c>
      <c r="F1178">
        <v>2</v>
      </c>
      <c r="G1178" t="s">
        <v>961</v>
      </c>
      <c r="H1178" s="4" t="str">
        <f t="shared" si="36"/>
        <v>C213.2</v>
      </c>
      <c r="I1178" s="4" t="str">
        <f t="shared" si="37"/>
        <v>DGND</v>
      </c>
    </row>
    <row r="1179" spans="1:9" x14ac:dyDescent="0.25">
      <c r="A1179" t="s">
        <v>2698</v>
      </c>
      <c r="B1179" t="s">
        <v>6184</v>
      </c>
      <c r="C1179" t="s">
        <v>2874</v>
      </c>
      <c r="D1179">
        <v>1</v>
      </c>
      <c r="E1179">
        <v>1</v>
      </c>
      <c r="F1179">
        <v>1</v>
      </c>
      <c r="G1179" t="s">
        <v>1279</v>
      </c>
      <c r="H1179" s="4" t="str">
        <f t="shared" si="36"/>
        <v>CS91.1</v>
      </c>
      <c r="I1179" s="4" t="str">
        <f t="shared" si="37"/>
        <v>SG0_C_P9_HSO-</v>
      </c>
    </row>
    <row r="1180" spans="1:9" x14ac:dyDescent="0.25">
      <c r="A1180" t="s">
        <v>2698</v>
      </c>
      <c r="B1180" t="s">
        <v>6184</v>
      </c>
      <c r="C1180" t="s">
        <v>2874</v>
      </c>
      <c r="D1180">
        <v>2</v>
      </c>
      <c r="E1180">
        <v>2</v>
      </c>
      <c r="F1180">
        <v>2</v>
      </c>
      <c r="G1180" t="s">
        <v>1280</v>
      </c>
      <c r="H1180" s="4" t="str">
        <f t="shared" si="36"/>
        <v>CS91.2</v>
      </c>
      <c r="I1180" s="4" t="str">
        <f t="shared" si="37"/>
        <v>SG0_P9_HSO-</v>
      </c>
    </row>
    <row r="1181" spans="1:9" x14ac:dyDescent="0.25">
      <c r="A1181" t="s">
        <v>2698</v>
      </c>
      <c r="B1181" t="s">
        <v>6184</v>
      </c>
      <c r="C1181" t="s">
        <v>2875</v>
      </c>
      <c r="D1181">
        <v>1</v>
      </c>
      <c r="E1181">
        <v>1</v>
      </c>
      <c r="F1181">
        <v>1</v>
      </c>
      <c r="G1181" t="s">
        <v>1281</v>
      </c>
      <c r="H1181" s="4" t="str">
        <f t="shared" si="36"/>
        <v>CS92.1</v>
      </c>
      <c r="I1181" s="4" t="str">
        <f t="shared" si="37"/>
        <v>SG0_C_P9_HSO+</v>
      </c>
    </row>
    <row r="1182" spans="1:9" x14ac:dyDescent="0.25">
      <c r="A1182" t="s">
        <v>2698</v>
      </c>
      <c r="B1182" t="s">
        <v>6184</v>
      </c>
      <c r="C1182" t="s">
        <v>2875</v>
      </c>
      <c r="D1182">
        <v>2</v>
      </c>
      <c r="E1182">
        <v>2</v>
      </c>
      <c r="F1182">
        <v>2</v>
      </c>
      <c r="G1182" t="s">
        <v>1282</v>
      </c>
      <c r="H1182" s="4" t="str">
        <f t="shared" si="36"/>
        <v>CS92.2</v>
      </c>
      <c r="I1182" s="4" t="str">
        <f t="shared" si="37"/>
        <v>SG0_P9_HSO+</v>
      </c>
    </row>
    <row r="1183" spans="1:9" x14ac:dyDescent="0.25">
      <c r="A1183" t="s">
        <v>2698</v>
      </c>
      <c r="B1183" t="s">
        <v>6184</v>
      </c>
      <c r="C1183" t="s">
        <v>2876</v>
      </c>
      <c r="D1183">
        <v>1</v>
      </c>
      <c r="E1183">
        <v>1</v>
      </c>
      <c r="F1183">
        <v>1</v>
      </c>
      <c r="G1183" t="s">
        <v>1283</v>
      </c>
      <c r="H1183" s="4" t="str">
        <f t="shared" si="36"/>
        <v>CS93.1</v>
      </c>
      <c r="I1183" s="4" t="str">
        <f t="shared" si="37"/>
        <v>SG0_C_P9_HSI-</v>
      </c>
    </row>
    <row r="1184" spans="1:9" x14ac:dyDescent="0.25">
      <c r="A1184" t="s">
        <v>2698</v>
      </c>
      <c r="B1184" t="s">
        <v>6184</v>
      </c>
      <c r="C1184" t="s">
        <v>2876</v>
      </c>
      <c r="D1184">
        <v>2</v>
      </c>
      <c r="E1184">
        <v>2</v>
      </c>
      <c r="F1184">
        <v>2</v>
      </c>
      <c r="G1184" t="s">
        <v>1284</v>
      </c>
      <c r="H1184" s="4" t="str">
        <f t="shared" si="36"/>
        <v>CS93.2</v>
      </c>
      <c r="I1184" s="4" t="str">
        <f t="shared" si="37"/>
        <v>SG0_P9_HSI-</v>
      </c>
    </row>
    <row r="1185" spans="1:9" x14ac:dyDescent="0.25">
      <c r="A1185" t="s">
        <v>2698</v>
      </c>
      <c r="B1185" t="s">
        <v>6184</v>
      </c>
      <c r="C1185" t="s">
        <v>2877</v>
      </c>
      <c r="D1185">
        <v>1</v>
      </c>
      <c r="E1185">
        <v>1</v>
      </c>
      <c r="F1185">
        <v>1</v>
      </c>
      <c r="G1185" t="s">
        <v>1285</v>
      </c>
      <c r="H1185" s="4" t="str">
        <f t="shared" si="36"/>
        <v>CS94.1</v>
      </c>
      <c r="I1185" s="4" t="str">
        <f t="shared" si="37"/>
        <v>SG0_C_P9_HSI+</v>
      </c>
    </row>
    <row r="1186" spans="1:9" x14ac:dyDescent="0.25">
      <c r="A1186" t="s">
        <v>2698</v>
      </c>
      <c r="B1186" t="s">
        <v>6184</v>
      </c>
      <c r="C1186" t="s">
        <v>2877</v>
      </c>
      <c r="D1186">
        <v>2</v>
      </c>
      <c r="E1186">
        <v>2</v>
      </c>
      <c r="F1186">
        <v>2</v>
      </c>
      <c r="G1186" t="s">
        <v>1286</v>
      </c>
      <c r="H1186" s="4" t="str">
        <f t="shared" si="36"/>
        <v>CS94.2</v>
      </c>
      <c r="I1186" s="4" t="str">
        <f t="shared" si="37"/>
        <v>SG0_P9_HSI+</v>
      </c>
    </row>
    <row r="1187" spans="1:9" x14ac:dyDescent="0.25">
      <c r="A1187" t="s">
        <v>2698</v>
      </c>
      <c r="B1187" t="s">
        <v>6184</v>
      </c>
      <c r="C1187" t="s">
        <v>2883</v>
      </c>
      <c r="D1187">
        <v>1</v>
      </c>
      <c r="E1187">
        <v>1</v>
      </c>
      <c r="F1187">
        <v>1</v>
      </c>
      <c r="G1187" t="s">
        <v>1295</v>
      </c>
      <c r="H1187" s="4" t="str">
        <f t="shared" si="36"/>
        <v>CS101.1</v>
      </c>
      <c r="I1187" s="4" t="str">
        <f t="shared" si="37"/>
        <v>SG0_C_P10_HSO-</v>
      </c>
    </row>
    <row r="1188" spans="1:9" x14ac:dyDescent="0.25">
      <c r="A1188" t="s">
        <v>2698</v>
      </c>
      <c r="B1188" t="s">
        <v>6184</v>
      </c>
      <c r="C1188" t="s">
        <v>2883</v>
      </c>
      <c r="D1188">
        <v>2</v>
      </c>
      <c r="E1188">
        <v>2</v>
      </c>
      <c r="F1188">
        <v>2</v>
      </c>
      <c r="G1188" t="s">
        <v>1296</v>
      </c>
      <c r="H1188" s="4" t="str">
        <f t="shared" si="36"/>
        <v>CS101.2</v>
      </c>
      <c r="I1188" s="4" t="str">
        <f t="shared" si="37"/>
        <v>SG0_P10_HSO-</v>
      </c>
    </row>
    <row r="1189" spans="1:9" x14ac:dyDescent="0.25">
      <c r="A1189" t="s">
        <v>2698</v>
      </c>
      <c r="B1189" t="s">
        <v>6184</v>
      </c>
      <c r="C1189" t="s">
        <v>2884</v>
      </c>
      <c r="D1189">
        <v>1</v>
      </c>
      <c r="E1189">
        <v>1</v>
      </c>
      <c r="F1189">
        <v>1</v>
      </c>
      <c r="G1189" t="s">
        <v>1297</v>
      </c>
      <c r="H1189" s="4" t="str">
        <f t="shared" si="36"/>
        <v>CS102.1</v>
      </c>
      <c r="I1189" s="4" t="str">
        <f t="shared" si="37"/>
        <v>SG0_C_P10_HSO+</v>
      </c>
    </row>
    <row r="1190" spans="1:9" x14ac:dyDescent="0.25">
      <c r="A1190" t="s">
        <v>2698</v>
      </c>
      <c r="B1190" t="s">
        <v>6184</v>
      </c>
      <c r="C1190" t="s">
        <v>2884</v>
      </c>
      <c r="D1190">
        <v>2</v>
      </c>
      <c r="E1190">
        <v>2</v>
      </c>
      <c r="F1190">
        <v>2</v>
      </c>
      <c r="G1190" t="s">
        <v>1298</v>
      </c>
      <c r="H1190" s="4" t="str">
        <f t="shared" si="36"/>
        <v>CS102.2</v>
      </c>
      <c r="I1190" s="4" t="str">
        <f t="shared" si="37"/>
        <v>SG0_P10_HSO+</v>
      </c>
    </row>
    <row r="1191" spans="1:9" x14ac:dyDescent="0.25">
      <c r="A1191" t="s">
        <v>2698</v>
      </c>
      <c r="B1191" t="s">
        <v>6184</v>
      </c>
      <c r="C1191" t="s">
        <v>2885</v>
      </c>
      <c r="D1191">
        <v>1</v>
      </c>
      <c r="E1191">
        <v>1</v>
      </c>
      <c r="F1191">
        <v>1</v>
      </c>
      <c r="G1191" t="s">
        <v>1299</v>
      </c>
      <c r="H1191" s="4" t="str">
        <f t="shared" si="36"/>
        <v>CS107.1</v>
      </c>
      <c r="I1191" s="4" t="str">
        <f t="shared" si="37"/>
        <v>SG0_C_P10_HSI+</v>
      </c>
    </row>
    <row r="1192" spans="1:9" x14ac:dyDescent="0.25">
      <c r="A1192" t="s">
        <v>2698</v>
      </c>
      <c r="B1192" t="s">
        <v>6184</v>
      </c>
      <c r="C1192" t="s">
        <v>2885</v>
      </c>
      <c r="D1192">
        <v>2</v>
      </c>
      <c r="E1192">
        <v>2</v>
      </c>
      <c r="F1192">
        <v>2</v>
      </c>
      <c r="G1192" t="s">
        <v>1300</v>
      </c>
      <c r="H1192" s="4" t="str">
        <f t="shared" si="36"/>
        <v>CS107.2</v>
      </c>
      <c r="I1192" s="4" t="str">
        <f t="shared" si="37"/>
        <v>SG0_P10_HSI+</v>
      </c>
    </row>
    <row r="1193" spans="1:9" x14ac:dyDescent="0.25">
      <c r="A1193" t="s">
        <v>2698</v>
      </c>
      <c r="B1193" t="s">
        <v>6184</v>
      </c>
      <c r="C1193" t="s">
        <v>2886</v>
      </c>
      <c r="D1193">
        <v>1</v>
      </c>
      <c r="E1193">
        <v>1</v>
      </c>
      <c r="F1193">
        <v>1</v>
      </c>
      <c r="G1193" t="s">
        <v>1301</v>
      </c>
      <c r="H1193" s="4" t="str">
        <f t="shared" si="36"/>
        <v>CS108.1</v>
      </c>
      <c r="I1193" s="4" t="str">
        <f t="shared" si="37"/>
        <v>SG0_C_P10_HSI-</v>
      </c>
    </row>
    <row r="1194" spans="1:9" x14ac:dyDescent="0.25">
      <c r="A1194" t="s">
        <v>2698</v>
      </c>
      <c r="B1194" t="s">
        <v>6184</v>
      </c>
      <c r="C1194" t="s">
        <v>2886</v>
      </c>
      <c r="D1194">
        <v>2</v>
      </c>
      <c r="E1194">
        <v>2</v>
      </c>
      <c r="F1194">
        <v>2</v>
      </c>
      <c r="G1194" t="s">
        <v>1302</v>
      </c>
      <c r="H1194" s="4" t="str">
        <f t="shared" si="36"/>
        <v>CS108.2</v>
      </c>
      <c r="I1194" s="4" t="str">
        <f t="shared" si="37"/>
        <v>SG0_P10_HSI-</v>
      </c>
    </row>
    <row r="1195" spans="1:9" x14ac:dyDescent="0.25">
      <c r="A1195" t="s">
        <v>2698</v>
      </c>
      <c r="B1195" t="s">
        <v>6184</v>
      </c>
      <c r="C1195" t="s">
        <v>2887</v>
      </c>
      <c r="D1195">
        <v>1</v>
      </c>
      <c r="E1195">
        <v>1</v>
      </c>
      <c r="F1195">
        <v>1</v>
      </c>
      <c r="G1195" t="s">
        <v>1303</v>
      </c>
      <c r="H1195" s="4" t="str">
        <f t="shared" si="36"/>
        <v>CS111.1</v>
      </c>
      <c r="I1195" s="4" t="str">
        <f t="shared" si="37"/>
        <v>SG0_C_P11_HSO-</v>
      </c>
    </row>
    <row r="1196" spans="1:9" x14ac:dyDescent="0.25">
      <c r="A1196" t="s">
        <v>2698</v>
      </c>
      <c r="B1196" t="s">
        <v>6184</v>
      </c>
      <c r="C1196" t="s">
        <v>2887</v>
      </c>
      <c r="D1196">
        <v>2</v>
      </c>
      <c r="E1196">
        <v>2</v>
      </c>
      <c r="F1196">
        <v>2</v>
      </c>
      <c r="G1196" t="s">
        <v>1304</v>
      </c>
      <c r="H1196" s="4" t="str">
        <f t="shared" si="36"/>
        <v>CS111.2</v>
      </c>
      <c r="I1196" s="4" t="str">
        <f t="shared" si="37"/>
        <v>SG0_P11_HSO-</v>
      </c>
    </row>
    <row r="1197" spans="1:9" x14ac:dyDescent="0.25">
      <c r="A1197" t="s">
        <v>2698</v>
      </c>
      <c r="B1197" t="s">
        <v>6184</v>
      </c>
      <c r="C1197" t="s">
        <v>2888</v>
      </c>
      <c r="D1197">
        <v>1</v>
      </c>
      <c r="E1197">
        <v>1</v>
      </c>
      <c r="F1197">
        <v>1</v>
      </c>
      <c r="G1197" t="s">
        <v>1305</v>
      </c>
      <c r="H1197" s="4" t="str">
        <f t="shared" si="36"/>
        <v>CS112.1</v>
      </c>
      <c r="I1197" s="4" t="str">
        <f t="shared" si="37"/>
        <v>SG0_C_P11_HSO+</v>
      </c>
    </row>
    <row r="1198" spans="1:9" x14ac:dyDescent="0.25">
      <c r="A1198" t="s">
        <v>2698</v>
      </c>
      <c r="B1198" t="s">
        <v>6184</v>
      </c>
      <c r="C1198" t="s">
        <v>2888</v>
      </c>
      <c r="D1198">
        <v>2</v>
      </c>
      <c r="E1198">
        <v>2</v>
      </c>
      <c r="F1198">
        <v>2</v>
      </c>
      <c r="G1198" t="s">
        <v>1306</v>
      </c>
      <c r="H1198" s="4" t="str">
        <f t="shared" si="36"/>
        <v>CS112.2</v>
      </c>
      <c r="I1198" s="4" t="str">
        <f t="shared" si="37"/>
        <v>SG0_P11_HSO+</v>
      </c>
    </row>
    <row r="1199" spans="1:9" x14ac:dyDescent="0.25">
      <c r="A1199" t="s">
        <v>2698</v>
      </c>
      <c r="B1199" t="s">
        <v>6184</v>
      </c>
      <c r="C1199" t="s">
        <v>2889</v>
      </c>
      <c r="D1199">
        <v>1</v>
      </c>
      <c r="E1199">
        <v>1</v>
      </c>
      <c r="F1199">
        <v>1</v>
      </c>
      <c r="G1199" t="s">
        <v>1307</v>
      </c>
      <c r="H1199" s="4" t="str">
        <f t="shared" si="36"/>
        <v>CS117.1</v>
      </c>
      <c r="I1199" s="4" t="str">
        <f t="shared" si="37"/>
        <v>SG0_C_P11_HSI+</v>
      </c>
    </row>
    <row r="1200" spans="1:9" x14ac:dyDescent="0.25">
      <c r="A1200" t="s">
        <v>2698</v>
      </c>
      <c r="B1200" t="s">
        <v>6184</v>
      </c>
      <c r="C1200" t="s">
        <v>2889</v>
      </c>
      <c r="D1200">
        <v>2</v>
      </c>
      <c r="E1200">
        <v>2</v>
      </c>
      <c r="F1200">
        <v>2</v>
      </c>
      <c r="G1200" t="s">
        <v>1308</v>
      </c>
      <c r="H1200" s="4" t="str">
        <f t="shared" si="36"/>
        <v>CS117.2</v>
      </c>
      <c r="I1200" s="4" t="str">
        <f t="shared" si="37"/>
        <v>SG0_P11_HSI+</v>
      </c>
    </row>
    <row r="1201" spans="1:9" x14ac:dyDescent="0.25">
      <c r="A1201" t="s">
        <v>2698</v>
      </c>
      <c r="B1201" t="s">
        <v>6184</v>
      </c>
      <c r="C1201" t="s">
        <v>2890</v>
      </c>
      <c r="D1201">
        <v>1</v>
      </c>
      <c r="E1201">
        <v>1</v>
      </c>
      <c r="F1201">
        <v>1</v>
      </c>
      <c r="G1201" t="s">
        <v>1309</v>
      </c>
      <c r="H1201" s="4" t="str">
        <f t="shared" si="36"/>
        <v>CS118.1</v>
      </c>
      <c r="I1201" s="4" t="str">
        <f t="shared" si="37"/>
        <v>SG0_C_P11_HSI-</v>
      </c>
    </row>
    <row r="1202" spans="1:9" x14ac:dyDescent="0.25">
      <c r="A1202" t="s">
        <v>2698</v>
      </c>
      <c r="B1202" t="s">
        <v>6184</v>
      </c>
      <c r="C1202" t="s">
        <v>2890</v>
      </c>
      <c r="D1202">
        <v>2</v>
      </c>
      <c r="E1202">
        <v>2</v>
      </c>
      <c r="F1202">
        <v>2</v>
      </c>
      <c r="G1202" t="s">
        <v>1310</v>
      </c>
      <c r="H1202" s="4" t="str">
        <f t="shared" si="36"/>
        <v>CS118.2</v>
      </c>
      <c r="I1202" s="4" t="str">
        <f t="shared" si="37"/>
        <v>SG0_P11_HSI-</v>
      </c>
    </row>
    <row r="1203" spans="1:9" x14ac:dyDescent="0.25">
      <c r="A1203" t="s">
        <v>2698</v>
      </c>
      <c r="B1203" t="s">
        <v>6184</v>
      </c>
      <c r="C1203" t="s">
        <v>2878</v>
      </c>
      <c r="D1203" t="s">
        <v>1049</v>
      </c>
      <c r="E1203" t="s">
        <v>1049</v>
      </c>
      <c r="F1203">
        <v>1</v>
      </c>
      <c r="G1203" t="s">
        <v>433</v>
      </c>
      <c r="H1203" s="4" t="str">
        <f t="shared" si="36"/>
        <v>K184.1</v>
      </c>
      <c r="I1203" s="4" t="str">
        <f t="shared" si="37"/>
        <v>S0_OE_K184</v>
      </c>
    </row>
    <row r="1204" spans="1:9" x14ac:dyDescent="0.25">
      <c r="A1204" t="s">
        <v>2698</v>
      </c>
      <c r="B1204" t="s">
        <v>6184</v>
      </c>
      <c r="C1204" t="s">
        <v>2878</v>
      </c>
      <c r="D1204" t="s">
        <v>1050</v>
      </c>
      <c r="E1204" t="s">
        <v>1050</v>
      </c>
      <c r="F1204">
        <v>10</v>
      </c>
      <c r="G1204" t="s">
        <v>433</v>
      </c>
      <c r="H1204" s="4" t="str">
        <f t="shared" si="36"/>
        <v>K184.10</v>
      </c>
      <c r="I1204" s="4" t="str">
        <f t="shared" si="37"/>
        <v>S0_OE_K184</v>
      </c>
    </row>
    <row r="1205" spans="1:9" x14ac:dyDescent="0.25">
      <c r="A1205" t="s">
        <v>2698</v>
      </c>
      <c r="B1205" t="s">
        <v>6184</v>
      </c>
      <c r="C1205" t="s">
        <v>2878</v>
      </c>
      <c r="D1205" t="s">
        <v>1051</v>
      </c>
      <c r="E1205" t="s">
        <v>1051</v>
      </c>
      <c r="F1205">
        <v>2</v>
      </c>
      <c r="G1205" t="s">
        <v>1314</v>
      </c>
      <c r="H1205" s="4" t="str">
        <f t="shared" si="36"/>
        <v>K184.2</v>
      </c>
      <c r="I1205" s="4" t="str">
        <f t="shared" si="37"/>
        <v>S0_P10_HSO+</v>
      </c>
    </row>
    <row r="1206" spans="1:9" x14ac:dyDescent="0.25">
      <c r="A1206" t="s">
        <v>2698</v>
      </c>
      <c r="B1206" t="s">
        <v>6184</v>
      </c>
      <c r="C1206" t="s">
        <v>2878</v>
      </c>
      <c r="D1206" t="s">
        <v>1052</v>
      </c>
      <c r="E1206" t="s">
        <v>1052</v>
      </c>
      <c r="F1206">
        <v>3</v>
      </c>
      <c r="G1206" t="s">
        <v>1313</v>
      </c>
      <c r="H1206" s="4" t="str">
        <f t="shared" si="36"/>
        <v>K184.3</v>
      </c>
      <c r="I1206" s="4" t="str">
        <f t="shared" si="37"/>
        <v>S0_P10_HSO-</v>
      </c>
    </row>
    <row r="1207" spans="1:9" x14ac:dyDescent="0.25">
      <c r="A1207" t="s">
        <v>2698</v>
      </c>
      <c r="B1207" t="s">
        <v>6184</v>
      </c>
      <c r="C1207" t="s">
        <v>2878</v>
      </c>
      <c r="D1207" t="s">
        <v>1053</v>
      </c>
      <c r="E1207" t="s">
        <v>1053</v>
      </c>
      <c r="F1207">
        <v>6</v>
      </c>
      <c r="G1207" t="s">
        <v>1312</v>
      </c>
      <c r="H1207" s="4" t="str">
        <f t="shared" si="36"/>
        <v>K184.6</v>
      </c>
      <c r="I1207" s="4" t="str">
        <f t="shared" si="37"/>
        <v>S0_P10_HSI-</v>
      </c>
    </row>
    <row r="1208" spans="1:9" x14ac:dyDescent="0.25">
      <c r="A1208" t="s">
        <v>2698</v>
      </c>
      <c r="B1208" t="s">
        <v>6184</v>
      </c>
      <c r="C1208" t="s">
        <v>2878</v>
      </c>
      <c r="D1208" t="s">
        <v>1054</v>
      </c>
      <c r="E1208" t="s">
        <v>1054</v>
      </c>
      <c r="F1208">
        <v>7</v>
      </c>
      <c r="G1208" t="s">
        <v>1311</v>
      </c>
      <c r="H1208" s="4" t="str">
        <f t="shared" si="36"/>
        <v>K184.7</v>
      </c>
      <c r="I1208" s="4" t="str">
        <f t="shared" si="37"/>
        <v>S0_P10_HSI+</v>
      </c>
    </row>
    <row r="1209" spans="1:9" x14ac:dyDescent="0.25">
      <c r="A1209" t="s">
        <v>2698</v>
      </c>
      <c r="B1209" t="s">
        <v>6184</v>
      </c>
      <c r="C1209" t="s">
        <v>2878</v>
      </c>
      <c r="D1209" t="s">
        <v>1055</v>
      </c>
      <c r="E1209" t="s">
        <v>1055</v>
      </c>
      <c r="F1209">
        <v>11</v>
      </c>
      <c r="H1209" s="4" t="str">
        <f t="shared" si="36"/>
        <v>K184.11</v>
      </c>
      <c r="I1209" s="4">
        <f t="shared" si="37"/>
        <v>0</v>
      </c>
    </row>
    <row r="1210" spans="1:9" x14ac:dyDescent="0.25">
      <c r="A1210" t="s">
        <v>2698</v>
      </c>
      <c r="B1210" t="s">
        <v>6184</v>
      </c>
      <c r="C1210" t="s">
        <v>2878</v>
      </c>
      <c r="D1210" t="s">
        <v>1056</v>
      </c>
      <c r="E1210" t="s">
        <v>1056</v>
      </c>
      <c r="F1210">
        <v>12</v>
      </c>
      <c r="H1210" s="4" t="str">
        <f t="shared" si="36"/>
        <v>K184.12</v>
      </c>
      <c r="I1210" s="4">
        <f t="shared" si="37"/>
        <v>0</v>
      </c>
    </row>
    <row r="1211" spans="1:9" x14ac:dyDescent="0.25">
      <c r="A1211" t="s">
        <v>2698</v>
      </c>
      <c r="B1211" t="s">
        <v>6184</v>
      </c>
      <c r="C1211" t="s">
        <v>2878</v>
      </c>
      <c r="D1211" t="s">
        <v>1057</v>
      </c>
      <c r="E1211" t="s">
        <v>1057</v>
      </c>
      <c r="F1211">
        <v>15</v>
      </c>
      <c r="H1211" s="4" t="str">
        <f t="shared" si="36"/>
        <v>K184.15</v>
      </c>
      <c r="I1211" s="4">
        <f t="shared" si="37"/>
        <v>0</v>
      </c>
    </row>
    <row r="1212" spans="1:9" x14ac:dyDescent="0.25">
      <c r="A1212" t="s">
        <v>2698</v>
      </c>
      <c r="B1212" t="s">
        <v>6184</v>
      </c>
      <c r="C1212" t="s">
        <v>2878</v>
      </c>
      <c r="D1212" t="s">
        <v>1058</v>
      </c>
      <c r="E1212" t="s">
        <v>1058</v>
      </c>
      <c r="F1212">
        <v>16</v>
      </c>
      <c r="H1212" s="4" t="str">
        <f t="shared" si="36"/>
        <v>K184.16</v>
      </c>
      <c r="I1212" s="4">
        <f t="shared" si="37"/>
        <v>0</v>
      </c>
    </row>
    <row r="1213" spans="1:9" x14ac:dyDescent="0.25">
      <c r="A1213" t="s">
        <v>2698</v>
      </c>
      <c r="B1213" t="s">
        <v>6184</v>
      </c>
      <c r="C1213" t="s">
        <v>2878</v>
      </c>
      <c r="D1213" t="s">
        <v>1060</v>
      </c>
      <c r="E1213" t="s">
        <v>1060</v>
      </c>
      <c r="F1213">
        <v>38</v>
      </c>
      <c r="G1213" t="s">
        <v>1299</v>
      </c>
      <c r="H1213" s="4" t="str">
        <f t="shared" si="36"/>
        <v>K184.38</v>
      </c>
      <c r="I1213" s="4" t="str">
        <f t="shared" si="37"/>
        <v>SG0_C_P10_HSI+</v>
      </c>
    </row>
    <row r="1214" spans="1:9" x14ac:dyDescent="0.25">
      <c r="A1214" t="s">
        <v>2698</v>
      </c>
      <c r="B1214" t="s">
        <v>6184</v>
      </c>
      <c r="C1214" t="s">
        <v>2878</v>
      </c>
      <c r="D1214" t="s">
        <v>1062</v>
      </c>
      <c r="E1214" t="s">
        <v>1062</v>
      </c>
      <c r="F1214">
        <v>37</v>
      </c>
      <c r="G1214" t="s">
        <v>1301</v>
      </c>
      <c r="H1214" s="4" t="str">
        <f t="shared" si="36"/>
        <v>K184.37</v>
      </c>
      <c r="I1214" s="4" t="str">
        <f t="shared" si="37"/>
        <v>SG0_C_P10_HSI-</v>
      </c>
    </row>
    <row r="1215" spans="1:9" x14ac:dyDescent="0.25">
      <c r="A1215" t="s">
        <v>2698</v>
      </c>
      <c r="B1215" t="s">
        <v>6184</v>
      </c>
      <c r="C1215" t="s">
        <v>2878</v>
      </c>
      <c r="D1215" t="s">
        <v>1064</v>
      </c>
      <c r="E1215" t="s">
        <v>1064</v>
      </c>
      <c r="F1215">
        <v>36</v>
      </c>
      <c r="G1215" t="s">
        <v>1295</v>
      </c>
      <c r="H1215" s="4" t="str">
        <f t="shared" si="36"/>
        <v>K184.36</v>
      </c>
      <c r="I1215" s="4" t="str">
        <f t="shared" si="37"/>
        <v>SG0_C_P10_HSO-</v>
      </c>
    </row>
    <row r="1216" spans="1:9" x14ac:dyDescent="0.25">
      <c r="A1216" t="s">
        <v>2698</v>
      </c>
      <c r="B1216" t="s">
        <v>6184</v>
      </c>
      <c r="C1216" t="s">
        <v>2878</v>
      </c>
      <c r="D1216" t="s">
        <v>1066</v>
      </c>
      <c r="E1216" t="s">
        <v>1066</v>
      </c>
      <c r="F1216">
        <v>35</v>
      </c>
      <c r="G1216" t="s">
        <v>1297</v>
      </c>
      <c r="H1216" s="4" t="str">
        <f t="shared" si="36"/>
        <v>K184.35</v>
      </c>
      <c r="I1216" s="4" t="str">
        <f t="shared" si="37"/>
        <v>SG0_C_P10_HSO+</v>
      </c>
    </row>
    <row r="1217" spans="1:9" x14ac:dyDescent="0.25">
      <c r="A1217" t="s">
        <v>2698</v>
      </c>
      <c r="B1217" t="s">
        <v>6184</v>
      </c>
      <c r="C1217" t="s">
        <v>2878</v>
      </c>
      <c r="D1217" t="s">
        <v>1068</v>
      </c>
      <c r="E1217" t="s">
        <v>1068</v>
      </c>
      <c r="F1217">
        <v>29</v>
      </c>
      <c r="H1217" s="4" t="str">
        <f t="shared" si="36"/>
        <v>K184.29</v>
      </c>
      <c r="I1217" s="4">
        <f t="shared" si="37"/>
        <v>0</v>
      </c>
    </row>
    <row r="1218" spans="1:9" x14ac:dyDescent="0.25">
      <c r="A1218" t="s">
        <v>2698</v>
      </c>
      <c r="B1218" t="s">
        <v>6184</v>
      </c>
      <c r="C1218" t="s">
        <v>2878</v>
      </c>
      <c r="D1218" t="s">
        <v>1070</v>
      </c>
      <c r="E1218" t="s">
        <v>1070</v>
      </c>
      <c r="F1218">
        <v>28</v>
      </c>
      <c r="H1218" s="4" t="str">
        <f t="shared" ref="H1218:H1281" si="38">CONCATENATE(C1218,".",F1218)</f>
        <v>K184.28</v>
      </c>
      <c r="I1218" s="4">
        <f t="shared" ref="I1218:I1281" si="39">G1218</f>
        <v>0</v>
      </c>
    </row>
    <row r="1219" spans="1:9" x14ac:dyDescent="0.25">
      <c r="A1219" t="s">
        <v>2698</v>
      </c>
      <c r="B1219" t="s">
        <v>6184</v>
      </c>
      <c r="C1219" t="s">
        <v>2878</v>
      </c>
      <c r="D1219" t="s">
        <v>1072</v>
      </c>
      <c r="E1219" t="s">
        <v>1072</v>
      </c>
      <c r="F1219">
        <v>27</v>
      </c>
      <c r="H1219" s="4" t="str">
        <f t="shared" si="38"/>
        <v>K184.27</v>
      </c>
      <c r="I1219" s="4">
        <f t="shared" si="39"/>
        <v>0</v>
      </c>
    </row>
    <row r="1220" spans="1:9" x14ac:dyDescent="0.25">
      <c r="A1220" t="s">
        <v>2698</v>
      </c>
      <c r="B1220" t="s">
        <v>6184</v>
      </c>
      <c r="C1220" t="s">
        <v>2878</v>
      </c>
      <c r="D1220" t="s">
        <v>1074</v>
      </c>
      <c r="E1220" t="s">
        <v>1074</v>
      </c>
      <c r="F1220">
        <v>26</v>
      </c>
      <c r="H1220" s="4" t="str">
        <f t="shared" si="38"/>
        <v>K184.26</v>
      </c>
      <c r="I1220" s="4">
        <f t="shared" si="39"/>
        <v>0</v>
      </c>
    </row>
    <row r="1221" spans="1:9" x14ac:dyDescent="0.25">
      <c r="A1221" t="s">
        <v>2698</v>
      </c>
      <c r="B1221" t="s">
        <v>6184</v>
      </c>
      <c r="C1221" t="s">
        <v>2878</v>
      </c>
      <c r="D1221" t="s">
        <v>1076</v>
      </c>
      <c r="E1221" t="s">
        <v>1076</v>
      </c>
      <c r="F1221">
        <v>34</v>
      </c>
      <c r="G1221" t="s">
        <v>1327</v>
      </c>
      <c r="H1221" s="4" t="str">
        <f t="shared" si="38"/>
        <v>K184.34</v>
      </c>
      <c r="I1221" s="4" t="str">
        <f t="shared" si="39"/>
        <v>S0_HSD238+</v>
      </c>
    </row>
    <row r="1222" spans="1:9" x14ac:dyDescent="0.25">
      <c r="A1222" t="s">
        <v>2698</v>
      </c>
      <c r="B1222" t="s">
        <v>6184</v>
      </c>
      <c r="C1222" t="s">
        <v>2878</v>
      </c>
      <c r="D1222" t="s">
        <v>1078</v>
      </c>
      <c r="E1222" t="s">
        <v>1078</v>
      </c>
      <c r="F1222">
        <v>33</v>
      </c>
      <c r="G1222" t="s">
        <v>1326</v>
      </c>
      <c r="H1222" s="4" t="str">
        <f t="shared" si="38"/>
        <v>K184.33</v>
      </c>
      <c r="I1222" s="4" t="str">
        <f t="shared" si="39"/>
        <v>S0_HSD238-</v>
      </c>
    </row>
    <row r="1223" spans="1:9" x14ac:dyDescent="0.25">
      <c r="A1223" t="s">
        <v>2698</v>
      </c>
      <c r="B1223" t="s">
        <v>6184</v>
      </c>
      <c r="C1223" t="s">
        <v>2878</v>
      </c>
      <c r="D1223" t="s">
        <v>1079</v>
      </c>
      <c r="E1223" t="s">
        <v>1079</v>
      </c>
      <c r="F1223">
        <v>32</v>
      </c>
      <c r="G1223" t="s">
        <v>1325</v>
      </c>
      <c r="H1223" s="4" t="str">
        <f t="shared" si="38"/>
        <v>K184.32</v>
      </c>
      <c r="I1223" s="4" t="str">
        <f t="shared" si="39"/>
        <v>S0_HSD236-</v>
      </c>
    </row>
    <row r="1224" spans="1:9" x14ac:dyDescent="0.25">
      <c r="A1224" t="s">
        <v>2698</v>
      </c>
      <c r="B1224" t="s">
        <v>6184</v>
      </c>
      <c r="C1224" t="s">
        <v>2878</v>
      </c>
      <c r="D1224" t="s">
        <v>1080</v>
      </c>
      <c r="E1224" t="s">
        <v>1080</v>
      </c>
      <c r="F1224">
        <v>31</v>
      </c>
      <c r="G1224" t="s">
        <v>1324</v>
      </c>
      <c r="H1224" s="4" t="str">
        <f t="shared" si="38"/>
        <v>K184.31</v>
      </c>
      <c r="I1224" s="4" t="str">
        <f t="shared" si="39"/>
        <v>S0_HSD236+</v>
      </c>
    </row>
    <row r="1225" spans="1:9" x14ac:dyDescent="0.25">
      <c r="A1225" t="s">
        <v>2698</v>
      </c>
      <c r="B1225" t="s">
        <v>6184</v>
      </c>
      <c r="C1225" t="s">
        <v>2878</v>
      </c>
      <c r="D1225" t="s">
        <v>1082</v>
      </c>
      <c r="E1225" t="s">
        <v>1082</v>
      </c>
      <c r="F1225">
        <v>25</v>
      </c>
      <c r="H1225" s="4" t="str">
        <f t="shared" si="38"/>
        <v>K184.25</v>
      </c>
      <c r="I1225" s="4">
        <f t="shared" si="39"/>
        <v>0</v>
      </c>
    </row>
    <row r="1226" spans="1:9" x14ac:dyDescent="0.25">
      <c r="A1226" t="s">
        <v>2698</v>
      </c>
      <c r="B1226" t="s">
        <v>6184</v>
      </c>
      <c r="C1226" t="s">
        <v>2878</v>
      </c>
      <c r="D1226" t="s">
        <v>1084</v>
      </c>
      <c r="E1226" t="s">
        <v>1084</v>
      </c>
      <c r="F1226">
        <v>24</v>
      </c>
      <c r="H1226" s="4" t="str">
        <f t="shared" si="38"/>
        <v>K184.24</v>
      </c>
      <c r="I1226" s="4">
        <f t="shared" si="39"/>
        <v>0</v>
      </c>
    </row>
    <row r="1227" spans="1:9" x14ac:dyDescent="0.25">
      <c r="A1227" t="s">
        <v>2698</v>
      </c>
      <c r="B1227" t="s">
        <v>6184</v>
      </c>
      <c r="C1227" t="s">
        <v>2878</v>
      </c>
      <c r="D1227" t="s">
        <v>1085</v>
      </c>
      <c r="E1227" t="s">
        <v>1085</v>
      </c>
      <c r="F1227">
        <v>23</v>
      </c>
      <c r="H1227" s="4" t="str">
        <f t="shared" si="38"/>
        <v>K184.23</v>
      </c>
      <c r="I1227" s="4">
        <f t="shared" si="39"/>
        <v>0</v>
      </c>
    </row>
    <row r="1228" spans="1:9" x14ac:dyDescent="0.25">
      <c r="A1228" t="s">
        <v>2698</v>
      </c>
      <c r="B1228" t="s">
        <v>6184</v>
      </c>
      <c r="C1228" t="s">
        <v>2878</v>
      </c>
      <c r="D1228" t="s">
        <v>1086</v>
      </c>
      <c r="E1228" t="s">
        <v>1086</v>
      </c>
      <c r="F1228">
        <v>22</v>
      </c>
      <c r="H1228" s="4" t="str">
        <f t="shared" si="38"/>
        <v>K184.22</v>
      </c>
      <c r="I1228" s="4">
        <f t="shared" si="39"/>
        <v>0</v>
      </c>
    </row>
    <row r="1229" spans="1:9" x14ac:dyDescent="0.25">
      <c r="A1229" t="s">
        <v>2698</v>
      </c>
      <c r="B1229" t="s">
        <v>6184</v>
      </c>
      <c r="C1229" t="s">
        <v>2878</v>
      </c>
      <c r="D1229" t="s">
        <v>11</v>
      </c>
      <c r="E1229" t="s">
        <v>11</v>
      </c>
      <c r="F1229" t="s">
        <v>11</v>
      </c>
      <c r="G1229" t="s">
        <v>961</v>
      </c>
      <c r="H1229" s="4" t="str">
        <f t="shared" si="38"/>
        <v>K184.EP</v>
      </c>
      <c r="I1229" s="4" t="str">
        <f t="shared" si="39"/>
        <v>DGND</v>
      </c>
    </row>
    <row r="1230" spans="1:9" x14ac:dyDescent="0.25">
      <c r="A1230" t="s">
        <v>2698</v>
      </c>
      <c r="B1230" t="s">
        <v>6184</v>
      </c>
      <c r="C1230" t="s">
        <v>2878</v>
      </c>
      <c r="D1230" t="s">
        <v>988</v>
      </c>
      <c r="E1230" t="s">
        <v>988</v>
      </c>
      <c r="F1230">
        <v>4</v>
      </c>
      <c r="G1230" t="s">
        <v>961</v>
      </c>
      <c r="H1230" s="4" t="str">
        <f t="shared" si="38"/>
        <v>K184.4</v>
      </c>
      <c r="I1230" s="4" t="str">
        <f t="shared" si="39"/>
        <v>DGND</v>
      </c>
    </row>
    <row r="1231" spans="1:9" x14ac:dyDescent="0.25">
      <c r="A1231" t="s">
        <v>2698</v>
      </c>
      <c r="B1231" t="s">
        <v>6184</v>
      </c>
      <c r="C1231" t="s">
        <v>2878</v>
      </c>
      <c r="D1231" t="s">
        <v>989</v>
      </c>
      <c r="E1231" t="s">
        <v>989</v>
      </c>
      <c r="F1231">
        <v>14</v>
      </c>
      <c r="G1231" t="s">
        <v>961</v>
      </c>
      <c r="H1231" s="4" t="str">
        <f t="shared" si="38"/>
        <v>K184.14</v>
      </c>
      <c r="I1231" s="4" t="str">
        <f t="shared" si="39"/>
        <v>DGND</v>
      </c>
    </row>
    <row r="1232" spans="1:9" x14ac:dyDescent="0.25">
      <c r="A1232" t="s">
        <v>2698</v>
      </c>
      <c r="B1232" t="s">
        <v>6184</v>
      </c>
      <c r="C1232" t="s">
        <v>2878</v>
      </c>
      <c r="D1232" t="s">
        <v>990</v>
      </c>
      <c r="E1232" t="s">
        <v>990</v>
      </c>
      <c r="F1232">
        <v>19</v>
      </c>
      <c r="G1232" t="s">
        <v>961</v>
      </c>
      <c r="H1232" s="4" t="str">
        <f t="shared" si="38"/>
        <v>K184.19</v>
      </c>
      <c r="I1232" s="4" t="str">
        <f t="shared" si="39"/>
        <v>DGND</v>
      </c>
    </row>
    <row r="1233" spans="1:9" x14ac:dyDescent="0.25">
      <c r="A1233" t="s">
        <v>2698</v>
      </c>
      <c r="B1233" t="s">
        <v>6184</v>
      </c>
      <c r="C1233" t="s">
        <v>2878</v>
      </c>
      <c r="D1233" t="s">
        <v>991</v>
      </c>
      <c r="E1233" t="s">
        <v>991</v>
      </c>
      <c r="F1233">
        <v>21</v>
      </c>
      <c r="G1233" t="s">
        <v>961</v>
      </c>
      <c r="H1233" s="4" t="str">
        <f t="shared" si="38"/>
        <v>K184.21</v>
      </c>
      <c r="I1233" s="4" t="str">
        <f t="shared" si="39"/>
        <v>DGND</v>
      </c>
    </row>
    <row r="1234" spans="1:9" x14ac:dyDescent="0.25">
      <c r="A1234" t="s">
        <v>2698</v>
      </c>
      <c r="B1234" t="s">
        <v>6184</v>
      </c>
      <c r="C1234" t="s">
        <v>2878</v>
      </c>
      <c r="D1234" t="s">
        <v>992</v>
      </c>
      <c r="E1234" t="s">
        <v>992</v>
      </c>
      <c r="F1234">
        <v>39</v>
      </c>
      <c r="G1234" t="s">
        <v>961</v>
      </c>
      <c r="H1234" s="4" t="str">
        <f t="shared" si="38"/>
        <v>K184.39</v>
      </c>
      <c r="I1234" s="4" t="str">
        <f t="shared" si="39"/>
        <v>DGND</v>
      </c>
    </row>
    <row r="1235" spans="1:9" x14ac:dyDescent="0.25">
      <c r="A1235" t="s">
        <v>2698</v>
      </c>
      <c r="B1235" t="s">
        <v>6184</v>
      </c>
      <c r="C1235" t="s">
        <v>2878</v>
      </c>
      <c r="D1235" t="s">
        <v>993</v>
      </c>
      <c r="E1235" t="s">
        <v>993</v>
      </c>
      <c r="F1235">
        <v>41</v>
      </c>
      <c r="G1235" t="s">
        <v>961</v>
      </c>
      <c r="H1235" s="4" t="str">
        <f t="shared" si="38"/>
        <v>K184.41</v>
      </c>
      <c r="I1235" s="4" t="str">
        <f t="shared" si="39"/>
        <v>DGND</v>
      </c>
    </row>
    <row r="1236" spans="1:9" x14ac:dyDescent="0.25">
      <c r="A1236" t="s">
        <v>2698</v>
      </c>
      <c r="B1236" t="s">
        <v>6184</v>
      </c>
      <c r="C1236" t="s">
        <v>2878</v>
      </c>
      <c r="D1236" t="s">
        <v>1087</v>
      </c>
      <c r="E1236" t="s">
        <v>1087</v>
      </c>
      <c r="F1236">
        <v>18</v>
      </c>
      <c r="H1236" s="4" t="str">
        <f t="shared" si="38"/>
        <v>K184.18</v>
      </c>
      <c r="I1236" s="4">
        <f t="shared" si="39"/>
        <v>0</v>
      </c>
    </row>
    <row r="1237" spans="1:9" x14ac:dyDescent="0.25">
      <c r="A1237" t="s">
        <v>2698</v>
      </c>
      <c r="B1237" t="s">
        <v>6184</v>
      </c>
      <c r="C1237" t="s">
        <v>2878</v>
      </c>
      <c r="D1237" t="s">
        <v>1088</v>
      </c>
      <c r="E1237" t="s">
        <v>1088</v>
      </c>
      <c r="F1237">
        <v>42</v>
      </c>
      <c r="H1237" s="4" t="str">
        <f t="shared" si="38"/>
        <v>K184.42</v>
      </c>
      <c r="I1237" s="4">
        <f t="shared" si="39"/>
        <v>0</v>
      </c>
    </row>
    <row r="1238" spans="1:9" x14ac:dyDescent="0.25">
      <c r="A1238" t="s">
        <v>2698</v>
      </c>
      <c r="B1238" t="s">
        <v>6184</v>
      </c>
      <c r="C1238" t="s">
        <v>2878</v>
      </c>
      <c r="D1238" t="s">
        <v>1089</v>
      </c>
      <c r="E1238" t="s">
        <v>1089</v>
      </c>
      <c r="F1238">
        <v>8</v>
      </c>
      <c r="G1238" t="s">
        <v>434</v>
      </c>
      <c r="H1238" s="4" t="str">
        <f t="shared" si="38"/>
        <v>K184.8</v>
      </c>
      <c r="I1238" s="4" t="str">
        <f t="shared" si="39"/>
        <v>S0_SEL1_K184</v>
      </c>
    </row>
    <row r="1239" spans="1:9" x14ac:dyDescent="0.25">
      <c r="A1239" t="s">
        <v>2698</v>
      </c>
      <c r="B1239" t="s">
        <v>6184</v>
      </c>
      <c r="C1239" t="s">
        <v>2878</v>
      </c>
      <c r="D1239" t="s">
        <v>1091</v>
      </c>
      <c r="E1239" t="s">
        <v>1091</v>
      </c>
      <c r="F1239">
        <v>17</v>
      </c>
      <c r="G1239" t="s">
        <v>434</v>
      </c>
      <c r="H1239" s="4" t="str">
        <f t="shared" si="38"/>
        <v>K184.17</v>
      </c>
      <c r="I1239" s="4" t="str">
        <f t="shared" si="39"/>
        <v>S0_SEL1_K184</v>
      </c>
    </row>
    <row r="1240" spans="1:9" x14ac:dyDescent="0.25">
      <c r="A1240" t="s">
        <v>2698</v>
      </c>
      <c r="B1240" t="s">
        <v>6184</v>
      </c>
      <c r="C1240" t="s">
        <v>2878</v>
      </c>
      <c r="D1240" t="s">
        <v>994</v>
      </c>
      <c r="E1240" t="s">
        <v>994</v>
      </c>
      <c r="F1240">
        <v>5</v>
      </c>
      <c r="G1240" t="s">
        <v>962</v>
      </c>
      <c r="H1240" s="4" t="str">
        <f t="shared" si="38"/>
        <v>K184.5</v>
      </c>
      <c r="I1240" s="4" t="str">
        <f t="shared" si="39"/>
        <v>VDD33_ATX</v>
      </c>
    </row>
    <row r="1241" spans="1:9" x14ac:dyDescent="0.25">
      <c r="A1241" t="s">
        <v>2698</v>
      </c>
      <c r="B1241" t="s">
        <v>6184</v>
      </c>
      <c r="C1241" t="s">
        <v>2878</v>
      </c>
      <c r="D1241" t="s">
        <v>995</v>
      </c>
      <c r="E1241" t="s">
        <v>995</v>
      </c>
      <c r="F1241">
        <v>9</v>
      </c>
      <c r="G1241" t="s">
        <v>962</v>
      </c>
      <c r="H1241" s="4" t="str">
        <f t="shared" si="38"/>
        <v>K184.9</v>
      </c>
      <c r="I1241" s="4" t="str">
        <f t="shared" si="39"/>
        <v>VDD33_ATX</v>
      </c>
    </row>
    <row r="1242" spans="1:9" x14ac:dyDescent="0.25">
      <c r="A1242" t="s">
        <v>2698</v>
      </c>
      <c r="B1242" t="s">
        <v>6184</v>
      </c>
      <c r="C1242" t="s">
        <v>2878</v>
      </c>
      <c r="D1242" t="s">
        <v>1092</v>
      </c>
      <c r="E1242" t="s">
        <v>1092</v>
      </c>
      <c r="F1242">
        <v>13</v>
      </c>
      <c r="G1242" t="s">
        <v>962</v>
      </c>
      <c r="H1242" s="4" t="str">
        <f t="shared" si="38"/>
        <v>K184.13</v>
      </c>
      <c r="I1242" s="4" t="str">
        <f t="shared" si="39"/>
        <v>VDD33_ATX</v>
      </c>
    </row>
    <row r="1243" spans="1:9" x14ac:dyDescent="0.25">
      <c r="A1243" t="s">
        <v>2698</v>
      </c>
      <c r="B1243" t="s">
        <v>6184</v>
      </c>
      <c r="C1243" t="s">
        <v>2878</v>
      </c>
      <c r="D1243" t="s">
        <v>1093</v>
      </c>
      <c r="E1243" t="s">
        <v>1093</v>
      </c>
      <c r="F1243">
        <v>20</v>
      </c>
      <c r="G1243" t="s">
        <v>962</v>
      </c>
      <c r="H1243" s="4" t="str">
        <f t="shared" si="38"/>
        <v>K184.20</v>
      </c>
      <c r="I1243" s="4" t="str">
        <f t="shared" si="39"/>
        <v>VDD33_ATX</v>
      </c>
    </row>
    <row r="1244" spans="1:9" x14ac:dyDescent="0.25">
      <c r="A1244" t="s">
        <v>2698</v>
      </c>
      <c r="B1244" t="s">
        <v>6184</v>
      </c>
      <c r="C1244" t="s">
        <v>2878</v>
      </c>
      <c r="D1244" t="s">
        <v>1094</v>
      </c>
      <c r="E1244" t="s">
        <v>1094</v>
      </c>
      <c r="F1244">
        <v>30</v>
      </c>
      <c r="G1244" t="s">
        <v>962</v>
      </c>
      <c r="H1244" s="4" t="str">
        <f t="shared" si="38"/>
        <v>K184.30</v>
      </c>
      <c r="I1244" s="4" t="str">
        <f t="shared" si="39"/>
        <v>VDD33_ATX</v>
      </c>
    </row>
    <row r="1245" spans="1:9" x14ac:dyDescent="0.25">
      <c r="A1245" t="s">
        <v>2698</v>
      </c>
      <c r="B1245" t="s">
        <v>6184</v>
      </c>
      <c r="C1245" t="s">
        <v>2878</v>
      </c>
      <c r="D1245" t="s">
        <v>1095</v>
      </c>
      <c r="E1245" t="s">
        <v>1095</v>
      </c>
      <c r="F1245">
        <v>40</v>
      </c>
      <c r="G1245" t="s">
        <v>962</v>
      </c>
      <c r="H1245" s="4" t="str">
        <f t="shared" si="38"/>
        <v>K184.40</v>
      </c>
      <c r="I1245" s="4" t="str">
        <f t="shared" si="39"/>
        <v>VDD33_ATX</v>
      </c>
    </row>
    <row r="1246" spans="1:9" x14ac:dyDescent="0.25">
      <c r="A1246" t="s">
        <v>2698</v>
      </c>
      <c r="B1246" t="s">
        <v>6184</v>
      </c>
      <c r="C1246" t="s">
        <v>2891</v>
      </c>
      <c r="D1246" t="s">
        <v>1049</v>
      </c>
      <c r="E1246" t="s">
        <v>1049</v>
      </c>
      <c r="F1246">
        <v>1</v>
      </c>
      <c r="G1246" t="s">
        <v>436</v>
      </c>
      <c r="H1246" s="4" t="str">
        <f t="shared" si="38"/>
        <v>K213.1</v>
      </c>
      <c r="I1246" s="4" t="str">
        <f t="shared" si="39"/>
        <v>S0_OE_K213</v>
      </c>
    </row>
    <row r="1247" spans="1:9" x14ac:dyDescent="0.25">
      <c r="A1247" t="s">
        <v>2698</v>
      </c>
      <c r="B1247" t="s">
        <v>6184</v>
      </c>
      <c r="C1247" t="s">
        <v>2891</v>
      </c>
      <c r="D1247" t="s">
        <v>1050</v>
      </c>
      <c r="E1247" t="s">
        <v>1050</v>
      </c>
      <c r="F1247">
        <v>10</v>
      </c>
      <c r="G1247" t="s">
        <v>436</v>
      </c>
      <c r="H1247" s="4" t="str">
        <f t="shared" si="38"/>
        <v>K213.10</v>
      </c>
      <c r="I1247" s="4" t="str">
        <f t="shared" si="39"/>
        <v>S0_OE_K213</v>
      </c>
    </row>
    <row r="1248" spans="1:9" x14ac:dyDescent="0.25">
      <c r="A1248" t="s">
        <v>2698</v>
      </c>
      <c r="B1248" t="s">
        <v>6184</v>
      </c>
      <c r="C1248" t="s">
        <v>2891</v>
      </c>
      <c r="D1248" t="s">
        <v>1051</v>
      </c>
      <c r="E1248" t="s">
        <v>1051</v>
      </c>
      <c r="F1248">
        <v>2</v>
      </c>
      <c r="G1248" t="s">
        <v>1315</v>
      </c>
      <c r="H1248" s="4" t="str">
        <f t="shared" si="38"/>
        <v>K213.2</v>
      </c>
      <c r="I1248" s="4" t="str">
        <f t="shared" si="39"/>
        <v>S0_P11_HSI+</v>
      </c>
    </row>
    <row r="1249" spans="1:9" x14ac:dyDescent="0.25">
      <c r="A1249" t="s">
        <v>2698</v>
      </c>
      <c r="B1249" t="s">
        <v>6184</v>
      </c>
      <c r="C1249" t="s">
        <v>2891</v>
      </c>
      <c r="D1249" t="s">
        <v>1052</v>
      </c>
      <c r="E1249" t="s">
        <v>1052</v>
      </c>
      <c r="F1249">
        <v>3</v>
      </c>
      <c r="G1249" t="s">
        <v>1316</v>
      </c>
      <c r="H1249" s="4" t="str">
        <f t="shared" si="38"/>
        <v>K213.3</v>
      </c>
      <c r="I1249" s="4" t="str">
        <f t="shared" si="39"/>
        <v>S0_P11_HSI-</v>
      </c>
    </row>
    <row r="1250" spans="1:9" x14ac:dyDescent="0.25">
      <c r="A1250" t="s">
        <v>2698</v>
      </c>
      <c r="B1250" t="s">
        <v>6184</v>
      </c>
      <c r="C1250" t="s">
        <v>2891</v>
      </c>
      <c r="D1250" t="s">
        <v>1053</v>
      </c>
      <c r="E1250" t="s">
        <v>1053</v>
      </c>
      <c r="F1250">
        <v>6</v>
      </c>
      <c r="G1250" t="s">
        <v>1317</v>
      </c>
      <c r="H1250" s="4" t="str">
        <f t="shared" si="38"/>
        <v>K213.6</v>
      </c>
      <c r="I1250" s="4" t="str">
        <f t="shared" si="39"/>
        <v>S0_P11_HSO-</v>
      </c>
    </row>
    <row r="1251" spans="1:9" x14ac:dyDescent="0.25">
      <c r="A1251" t="s">
        <v>2698</v>
      </c>
      <c r="B1251" t="s">
        <v>6184</v>
      </c>
      <c r="C1251" t="s">
        <v>2891</v>
      </c>
      <c r="D1251" t="s">
        <v>1054</v>
      </c>
      <c r="E1251" t="s">
        <v>1054</v>
      </c>
      <c r="F1251">
        <v>7</v>
      </c>
      <c r="G1251" t="s">
        <v>1318</v>
      </c>
      <c r="H1251" s="4" t="str">
        <f t="shared" si="38"/>
        <v>K213.7</v>
      </c>
      <c r="I1251" s="4" t="str">
        <f t="shared" si="39"/>
        <v>S0_P11_HSO+</v>
      </c>
    </row>
    <row r="1252" spans="1:9" x14ac:dyDescent="0.25">
      <c r="A1252" t="s">
        <v>2698</v>
      </c>
      <c r="B1252" t="s">
        <v>6184</v>
      </c>
      <c r="C1252" t="s">
        <v>2891</v>
      </c>
      <c r="D1252" t="s">
        <v>1055</v>
      </c>
      <c r="E1252" t="s">
        <v>1055</v>
      </c>
      <c r="F1252">
        <v>11</v>
      </c>
      <c r="G1252" t="s">
        <v>1288</v>
      </c>
      <c r="H1252" s="4" t="str">
        <f t="shared" si="38"/>
        <v>K213.11</v>
      </c>
      <c r="I1252" s="4" t="str">
        <f t="shared" si="39"/>
        <v>S0_P9_HSI+</v>
      </c>
    </row>
    <row r="1253" spans="1:9" x14ac:dyDescent="0.25">
      <c r="A1253" t="s">
        <v>2698</v>
      </c>
      <c r="B1253" t="s">
        <v>6184</v>
      </c>
      <c r="C1253" t="s">
        <v>2891</v>
      </c>
      <c r="D1253" t="s">
        <v>1056</v>
      </c>
      <c r="E1253" t="s">
        <v>1056</v>
      </c>
      <c r="F1253">
        <v>12</v>
      </c>
      <c r="G1253" t="s">
        <v>1287</v>
      </c>
      <c r="H1253" s="4" t="str">
        <f t="shared" si="38"/>
        <v>K213.12</v>
      </c>
      <c r="I1253" s="4" t="str">
        <f t="shared" si="39"/>
        <v>S0_P9_HSI-</v>
      </c>
    </row>
    <row r="1254" spans="1:9" x14ac:dyDescent="0.25">
      <c r="A1254" t="s">
        <v>2698</v>
      </c>
      <c r="B1254" t="s">
        <v>6184</v>
      </c>
      <c r="C1254" t="s">
        <v>2891</v>
      </c>
      <c r="D1254" t="s">
        <v>1057</v>
      </c>
      <c r="E1254" t="s">
        <v>1057</v>
      </c>
      <c r="F1254">
        <v>15</v>
      </c>
      <c r="G1254" t="s">
        <v>1289</v>
      </c>
      <c r="H1254" s="4" t="str">
        <f t="shared" si="38"/>
        <v>K213.15</v>
      </c>
      <c r="I1254" s="4" t="str">
        <f t="shared" si="39"/>
        <v>S0_P9_HSO-</v>
      </c>
    </row>
    <row r="1255" spans="1:9" x14ac:dyDescent="0.25">
      <c r="A1255" t="s">
        <v>2698</v>
      </c>
      <c r="B1255" t="s">
        <v>6184</v>
      </c>
      <c r="C1255" t="s">
        <v>2891</v>
      </c>
      <c r="D1255" t="s">
        <v>1058</v>
      </c>
      <c r="E1255" t="s">
        <v>1058</v>
      </c>
      <c r="F1255">
        <v>16</v>
      </c>
      <c r="G1255" t="s">
        <v>1290</v>
      </c>
      <c r="H1255" s="4" t="str">
        <f t="shared" si="38"/>
        <v>K213.16</v>
      </c>
      <c r="I1255" s="4" t="str">
        <f t="shared" si="39"/>
        <v>S0_P9_HSO+</v>
      </c>
    </row>
    <row r="1256" spans="1:9" x14ac:dyDescent="0.25">
      <c r="A1256" t="s">
        <v>2698</v>
      </c>
      <c r="B1256" t="s">
        <v>6184</v>
      </c>
      <c r="C1256" t="s">
        <v>2891</v>
      </c>
      <c r="D1256" t="s">
        <v>1060</v>
      </c>
      <c r="E1256" t="s">
        <v>1060</v>
      </c>
      <c r="F1256">
        <v>38</v>
      </c>
      <c r="G1256" t="s">
        <v>1305</v>
      </c>
      <c r="H1256" s="4" t="str">
        <f t="shared" si="38"/>
        <v>K213.38</v>
      </c>
      <c r="I1256" s="4" t="str">
        <f t="shared" si="39"/>
        <v>SG0_C_P11_HSO+</v>
      </c>
    </row>
    <row r="1257" spans="1:9" x14ac:dyDescent="0.25">
      <c r="A1257" t="s">
        <v>2698</v>
      </c>
      <c r="B1257" t="s">
        <v>6184</v>
      </c>
      <c r="C1257" t="s">
        <v>2891</v>
      </c>
      <c r="D1257" t="s">
        <v>1062</v>
      </c>
      <c r="E1257" t="s">
        <v>1062</v>
      </c>
      <c r="F1257">
        <v>37</v>
      </c>
      <c r="G1257" t="s">
        <v>1303</v>
      </c>
      <c r="H1257" s="4" t="str">
        <f t="shared" si="38"/>
        <v>K213.37</v>
      </c>
      <c r="I1257" s="4" t="str">
        <f t="shared" si="39"/>
        <v>SG0_C_P11_HSO-</v>
      </c>
    </row>
    <row r="1258" spans="1:9" x14ac:dyDescent="0.25">
      <c r="A1258" t="s">
        <v>2698</v>
      </c>
      <c r="B1258" t="s">
        <v>6184</v>
      </c>
      <c r="C1258" t="s">
        <v>2891</v>
      </c>
      <c r="D1258" t="s">
        <v>1064</v>
      </c>
      <c r="E1258" t="s">
        <v>1064</v>
      </c>
      <c r="F1258">
        <v>36</v>
      </c>
      <c r="G1258" t="s">
        <v>1309</v>
      </c>
      <c r="H1258" s="4" t="str">
        <f t="shared" si="38"/>
        <v>K213.36</v>
      </c>
      <c r="I1258" s="4" t="str">
        <f t="shared" si="39"/>
        <v>SG0_C_P11_HSI-</v>
      </c>
    </row>
    <row r="1259" spans="1:9" x14ac:dyDescent="0.25">
      <c r="A1259" t="s">
        <v>2698</v>
      </c>
      <c r="B1259" t="s">
        <v>6184</v>
      </c>
      <c r="C1259" t="s">
        <v>2891</v>
      </c>
      <c r="D1259" t="s">
        <v>1066</v>
      </c>
      <c r="E1259" t="s">
        <v>1066</v>
      </c>
      <c r="F1259">
        <v>35</v>
      </c>
      <c r="G1259" t="s">
        <v>1307</v>
      </c>
      <c r="H1259" s="4" t="str">
        <f t="shared" si="38"/>
        <v>K213.35</v>
      </c>
      <c r="I1259" s="4" t="str">
        <f t="shared" si="39"/>
        <v>SG0_C_P11_HSI+</v>
      </c>
    </row>
    <row r="1260" spans="1:9" x14ac:dyDescent="0.25">
      <c r="A1260" t="s">
        <v>2698</v>
      </c>
      <c r="B1260" t="s">
        <v>6184</v>
      </c>
      <c r="C1260" t="s">
        <v>2891</v>
      </c>
      <c r="D1260" t="s">
        <v>1068</v>
      </c>
      <c r="E1260" t="s">
        <v>1068</v>
      </c>
      <c r="F1260">
        <v>29</v>
      </c>
      <c r="G1260" t="s">
        <v>1281</v>
      </c>
      <c r="H1260" s="4" t="str">
        <f t="shared" si="38"/>
        <v>K213.29</v>
      </c>
      <c r="I1260" s="4" t="str">
        <f t="shared" si="39"/>
        <v>SG0_C_P9_HSO+</v>
      </c>
    </row>
    <row r="1261" spans="1:9" x14ac:dyDescent="0.25">
      <c r="A1261" t="s">
        <v>2698</v>
      </c>
      <c r="B1261" t="s">
        <v>6184</v>
      </c>
      <c r="C1261" t="s">
        <v>2891</v>
      </c>
      <c r="D1261" t="s">
        <v>1070</v>
      </c>
      <c r="E1261" t="s">
        <v>1070</v>
      </c>
      <c r="F1261">
        <v>28</v>
      </c>
      <c r="G1261" t="s">
        <v>1279</v>
      </c>
      <c r="H1261" s="4" t="str">
        <f t="shared" si="38"/>
        <v>K213.28</v>
      </c>
      <c r="I1261" s="4" t="str">
        <f t="shared" si="39"/>
        <v>SG0_C_P9_HSO-</v>
      </c>
    </row>
    <row r="1262" spans="1:9" x14ac:dyDescent="0.25">
      <c r="A1262" t="s">
        <v>2698</v>
      </c>
      <c r="B1262" t="s">
        <v>6184</v>
      </c>
      <c r="C1262" t="s">
        <v>2891</v>
      </c>
      <c r="D1262" t="s">
        <v>1072</v>
      </c>
      <c r="E1262" t="s">
        <v>1072</v>
      </c>
      <c r="F1262">
        <v>27</v>
      </c>
      <c r="G1262" t="s">
        <v>1283</v>
      </c>
      <c r="H1262" s="4" t="str">
        <f t="shared" si="38"/>
        <v>K213.27</v>
      </c>
      <c r="I1262" s="4" t="str">
        <f t="shared" si="39"/>
        <v>SG0_C_P9_HSI-</v>
      </c>
    </row>
    <row r="1263" spans="1:9" x14ac:dyDescent="0.25">
      <c r="A1263" t="s">
        <v>2698</v>
      </c>
      <c r="B1263" t="s">
        <v>6184</v>
      </c>
      <c r="C1263" t="s">
        <v>2891</v>
      </c>
      <c r="D1263" t="s">
        <v>1074</v>
      </c>
      <c r="E1263" t="s">
        <v>1074</v>
      </c>
      <c r="F1263">
        <v>26</v>
      </c>
      <c r="G1263" t="s">
        <v>1285</v>
      </c>
      <c r="H1263" s="4" t="str">
        <f t="shared" si="38"/>
        <v>K213.26</v>
      </c>
      <c r="I1263" s="4" t="str">
        <f t="shared" si="39"/>
        <v>SG0_C_P9_HSI+</v>
      </c>
    </row>
    <row r="1264" spans="1:9" x14ac:dyDescent="0.25">
      <c r="A1264" t="s">
        <v>2698</v>
      </c>
      <c r="B1264" t="s">
        <v>6184</v>
      </c>
      <c r="C1264" t="s">
        <v>2891</v>
      </c>
      <c r="D1264" t="s">
        <v>1076</v>
      </c>
      <c r="E1264" t="s">
        <v>1076</v>
      </c>
      <c r="F1264">
        <v>34</v>
      </c>
      <c r="G1264" t="s">
        <v>1319</v>
      </c>
      <c r="H1264" s="4" t="str">
        <f t="shared" si="38"/>
        <v>K213.34</v>
      </c>
      <c r="I1264" s="4" t="str">
        <f t="shared" si="39"/>
        <v>S0_HSD245+</v>
      </c>
    </row>
    <row r="1265" spans="1:9" x14ac:dyDescent="0.25">
      <c r="A1265" t="s">
        <v>2698</v>
      </c>
      <c r="B1265" t="s">
        <v>6184</v>
      </c>
      <c r="C1265" t="s">
        <v>2891</v>
      </c>
      <c r="D1265" t="s">
        <v>1078</v>
      </c>
      <c r="E1265" t="s">
        <v>1078</v>
      </c>
      <c r="F1265">
        <v>33</v>
      </c>
      <c r="G1265" t="s">
        <v>1320</v>
      </c>
      <c r="H1265" s="4" t="str">
        <f t="shared" si="38"/>
        <v>K213.33</v>
      </c>
      <c r="I1265" s="4" t="str">
        <f t="shared" si="39"/>
        <v>S0_HSD245-</v>
      </c>
    </row>
    <row r="1266" spans="1:9" x14ac:dyDescent="0.25">
      <c r="A1266" t="s">
        <v>2698</v>
      </c>
      <c r="B1266" t="s">
        <v>6184</v>
      </c>
      <c r="C1266" t="s">
        <v>2891</v>
      </c>
      <c r="D1266" t="s">
        <v>1079</v>
      </c>
      <c r="E1266" t="s">
        <v>1079</v>
      </c>
      <c r="F1266">
        <v>32</v>
      </c>
      <c r="G1266" t="s">
        <v>1321</v>
      </c>
      <c r="H1266" s="4" t="str">
        <f t="shared" si="38"/>
        <v>K213.32</v>
      </c>
      <c r="I1266" s="4" t="str">
        <f t="shared" si="39"/>
        <v>S0_HSD247-</v>
      </c>
    </row>
    <row r="1267" spans="1:9" x14ac:dyDescent="0.25">
      <c r="A1267" t="s">
        <v>2698</v>
      </c>
      <c r="B1267" t="s">
        <v>6184</v>
      </c>
      <c r="C1267" t="s">
        <v>2891</v>
      </c>
      <c r="D1267" t="s">
        <v>1080</v>
      </c>
      <c r="E1267" t="s">
        <v>1080</v>
      </c>
      <c r="F1267">
        <v>31</v>
      </c>
      <c r="G1267" t="s">
        <v>1322</v>
      </c>
      <c r="H1267" s="4" t="str">
        <f t="shared" si="38"/>
        <v>K213.31</v>
      </c>
      <c r="I1267" s="4" t="str">
        <f t="shared" si="39"/>
        <v>S0_HSD247+</v>
      </c>
    </row>
    <row r="1268" spans="1:9" x14ac:dyDescent="0.25">
      <c r="A1268" t="s">
        <v>2698</v>
      </c>
      <c r="B1268" t="s">
        <v>6184</v>
      </c>
      <c r="C1268" t="s">
        <v>2891</v>
      </c>
      <c r="D1268" t="s">
        <v>1082</v>
      </c>
      <c r="E1268" t="s">
        <v>1082</v>
      </c>
      <c r="F1268">
        <v>25</v>
      </c>
      <c r="G1268" t="s">
        <v>1292</v>
      </c>
      <c r="H1268" s="4" t="str">
        <f t="shared" si="38"/>
        <v>K213.25</v>
      </c>
      <c r="I1268" s="4" t="str">
        <f t="shared" si="39"/>
        <v>S0_HSD232+</v>
      </c>
    </row>
    <row r="1269" spans="1:9" x14ac:dyDescent="0.25">
      <c r="A1269" t="s">
        <v>2698</v>
      </c>
      <c r="B1269" t="s">
        <v>6184</v>
      </c>
      <c r="C1269" t="s">
        <v>2891</v>
      </c>
      <c r="D1269" t="s">
        <v>1084</v>
      </c>
      <c r="E1269" t="s">
        <v>1084</v>
      </c>
      <c r="F1269">
        <v>24</v>
      </c>
      <c r="G1269" t="s">
        <v>1291</v>
      </c>
      <c r="H1269" s="4" t="str">
        <f t="shared" si="38"/>
        <v>K213.24</v>
      </c>
      <c r="I1269" s="4" t="str">
        <f t="shared" si="39"/>
        <v>S0_HSD232-</v>
      </c>
    </row>
    <row r="1270" spans="1:9" x14ac:dyDescent="0.25">
      <c r="A1270" t="s">
        <v>2698</v>
      </c>
      <c r="B1270" t="s">
        <v>6184</v>
      </c>
      <c r="C1270" t="s">
        <v>2891</v>
      </c>
      <c r="D1270" t="s">
        <v>1085</v>
      </c>
      <c r="E1270" t="s">
        <v>1085</v>
      </c>
      <c r="F1270">
        <v>23</v>
      </c>
      <c r="G1270" t="s">
        <v>1293</v>
      </c>
      <c r="H1270" s="4" t="str">
        <f t="shared" si="38"/>
        <v>K213.23</v>
      </c>
      <c r="I1270" s="4" t="str">
        <f t="shared" si="39"/>
        <v>S0_HSD234-</v>
      </c>
    </row>
    <row r="1271" spans="1:9" x14ac:dyDescent="0.25">
      <c r="A1271" t="s">
        <v>2698</v>
      </c>
      <c r="B1271" t="s">
        <v>6184</v>
      </c>
      <c r="C1271" t="s">
        <v>2891</v>
      </c>
      <c r="D1271" t="s">
        <v>1086</v>
      </c>
      <c r="E1271" t="s">
        <v>1086</v>
      </c>
      <c r="F1271">
        <v>22</v>
      </c>
      <c r="G1271" t="s">
        <v>1294</v>
      </c>
      <c r="H1271" s="4" t="str">
        <f t="shared" si="38"/>
        <v>K213.22</v>
      </c>
      <c r="I1271" s="4" t="str">
        <f t="shared" si="39"/>
        <v>S0_HSD234+</v>
      </c>
    </row>
    <row r="1272" spans="1:9" x14ac:dyDescent="0.25">
      <c r="A1272" t="s">
        <v>2698</v>
      </c>
      <c r="B1272" t="s">
        <v>6184</v>
      </c>
      <c r="C1272" t="s">
        <v>2891</v>
      </c>
      <c r="D1272" t="s">
        <v>11</v>
      </c>
      <c r="E1272" t="s">
        <v>11</v>
      </c>
      <c r="F1272" t="s">
        <v>11</v>
      </c>
      <c r="G1272" t="s">
        <v>961</v>
      </c>
      <c r="H1272" s="4" t="str">
        <f t="shared" si="38"/>
        <v>K213.EP</v>
      </c>
      <c r="I1272" s="4" t="str">
        <f t="shared" si="39"/>
        <v>DGND</v>
      </c>
    </row>
    <row r="1273" spans="1:9" x14ac:dyDescent="0.25">
      <c r="A1273" t="s">
        <v>2698</v>
      </c>
      <c r="B1273" t="s">
        <v>6184</v>
      </c>
      <c r="C1273" t="s">
        <v>2891</v>
      </c>
      <c r="D1273" t="s">
        <v>988</v>
      </c>
      <c r="E1273" t="s">
        <v>988</v>
      </c>
      <c r="F1273">
        <v>4</v>
      </c>
      <c r="G1273" t="s">
        <v>961</v>
      </c>
      <c r="H1273" s="4" t="str">
        <f t="shared" si="38"/>
        <v>K213.4</v>
      </c>
      <c r="I1273" s="4" t="str">
        <f t="shared" si="39"/>
        <v>DGND</v>
      </c>
    </row>
    <row r="1274" spans="1:9" x14ac:dyDescent="0.25">
      <c r="A1274" t="s">
        <v>2698</v>
      </c>
      <c r="B1274" t="s">
        <v>6184</v>
      </c>
      <c r="C1274" t="s">
        <v>2891</v>
      </c>
      <c r="D1274" t="s">
        <v>989</v>
      </c>
      <c r="E1274" t="s">
        <v>989</v>
      </c>
      <c r="F1274">
        <v>14</v>
      </c>
      <c r="G1274" t="s">
        <v>961</v>
      </c>
      <c r="H1274" s="4" t="str">
        <f t="shared" si="38"/>
        <v>K213.14</v>
      </c>
      <c r="I1274" s="4" t="str">
        <f t="shared" si="39"/>
        <v>DGND</v>
      </c>
    </row>
    <row r="1275" spans="1:9" x14ac:dyDescent="0.25">
      <c r="A1275" t="s">
        <v>2698</v>
      </c>
      <c r="B1275" t="s">
        <v>6184</v>
      </c>
      <c r="C1275" t="s">
        <v>2891</v>
      </c>
      <c r="D1275" t="s">
        <v>990</v>
      </c>
      <c r="E1275" t="s">
        <v>990</v>
      </c>
      <c r="F1275">
        <v>19</v>
      </c>
      <c r="G1275" t="s">
        <v>961</v>
      </c>
      <c r="H1275" s="4" t="str">
        <f t="shared" si="38"/>
        <v>K213.19</v>
      </c>
      <c r="I1275" s="4" t="str">
        <f t="shared" si="39"/>
        <v>DGND</v>
      </c>
    </row>
    <row r="1276" spans="1:9" x14ac:dyDescent="0.25">
      <c r="A1276" t="s">
        <v>2698</v>
      </c>
      <c r="B1276" t="s">
        <v>6184</v>
      </c>
      <c r="C1276" t="s">
        <v>2891</v>
      </c>
      <c r="D1276" t="s">
        <v>991</v>
      </c>
      <c r="E1276" t="s">
        <v>991</v>
      </c>
      <c r="F1276">
        <v>21</v>
      </c>
      <c r="G1276" t="s">
        <v>961</v>
      </c>
      <c r="H1276" s="4" t="str">
        <f t="shared" si="38"/>
        <v>K213.21</v>
      </c>
      <c r="I1276" s="4" t="str">
        <f t="shared" si="39"/>
        <v>DGND</v>
      </c>
    </row>
    <row r="1277" spans="1:9" x14ac:dyDescent="0.25">
      <c r="A1277" t="s">
        <v>2698</v>
      </c>
      <c r="B1277" t="s">
        <v>6184</v>
      </c>
      <c r="C1277" t="s">
        <v>2891</v>
      </c>
      <c r="D1277" t="s">
        <v>992</v>
      </c>
      <c r="E1277" t="s">
        <v>992</v>
      </c>
      <c r="F1277">
        <v>39</v>
      </c>
      <c r="G1277" t="s">
        <v>961</v>
      </c>
      <c r="H1277" s="4" t="str">
        <f t="shared" si="38"/>
        <v>K213.39</v>
      </c>
      <c r="I1277" s="4" t="str">
        <f t="shared" si="39"/>
        <v>DGND</v>
      </c>
    </row>
    <row r="1278" spans="1:9" x14ac:dyDescent="0.25">
      <c r="A1278" t="s">
        <v>2698</v>
      </c>
      <c r="B1278" t="s">
        <v>6184</v>
      </c>
      <c r="C1278" t="s">
        <v>2891</v>
      </c>
      <c r="D1278" t="s">
        <v>993</v>
      </c>
      <c r="E1278" t="s">
        <v>993</v>
      </c>
      <c r="F1278">
        <v>41</v>
      </c>
      <c r="G1278" t="s">
        <v>961</v>
      </c>
      <c r="H1278" s="4" t="str">
        <f t="shared" si="38"/>
        <v>K213.41</v>
      </c>
      <c r="I1278" s="4" t="str">
        <f t="shared" si="39"/>
        <v>DGND</v>
      </c>
    </row>
    <row r="1279" spans="1:9" x14ac:dyDescent="0.25">
      <c r="A1279" t="s">
        <v>2698</v>
      </c>
      <c r="B1279" t="s">
        <v>6184</v>
      </c>
      <c r="C1279" t="s">
        <v>2891</v>
      </c>
      <c r="D1279" t="s">
        <v>1087</v>
      </c>
      <c r="E1279" t="s">
        <v>1087</v>
      </c>
      <c r="F1279">
        <v>18</v>
      </c>
      <c r="H1279" s="4" t="str">
        <f t="shared" si="38"/>
        <v>K213.18</v>
      </c>
      <c r="I1279" s="4">
        <f t="shared" si="39"/>
        <v>0</v>
      </c>
    </row>
    <row r="1280" spans="1:9" x14ac:dyDescent="0.25">
      <c r="A1280" t="s">
        <v>2698</v>
      </c>
      <c r="B1280" t="s">
        <v>6184</v>
      </c>
      <c r="C1280" t="s">
        <v>2891</v>
      </c>
      <c r="D1280" t="s">
        <v>1088</v>
      </c>
      <c r="E1280" t="s">
        <v>1088</v>
      </c>
      <c r="F1280">
        <v>42</v>
      </c>
      <c r="H1280" s="4" t="str">
        <f t="shared" si="38"/>
        <v>K213.42</v>
      </c>
      <c r="I1280" s="4">
        <f t="shared" si="39"/>
        <v>0</v>
      </c>
    </row>
    <row r="1281" spans="1:9" x14ac:dyDescent="0.25">
      <c r="A1281" t="s">
        <v>2698</v>
      </c>
      <c r="B1281" t="s">
        <v>6184</v>
      </c>
      <c r="C1281" t="s">
        <v>2891</v>
      </c>
      <c r="D1281" t="s">
        <v>1089</v>
      </c>
      <c r="E1281" t="s">
        <v>1089</v>
      </c>
      <c r="F1281">
        <v>8</v>
      </c>
      <c r="G1281" t="s">
        <v>437</v>
      </c>
      <c r="H1281" s="4" t="str">
        <f t="shared" si="38"/>
        <v>K213.8</v>
      </c>
      <c r="I1281" s="4" t="str">
        <f t="shared" si="39"/>
        <v>S0_SEL1_K213</v>
      </c>
    </row>
    <row r="1282" spans="1:9" x14ac:dyDescent="0.25">
      <c r="A1282" t="s">
        <v>2698</v>
      </c>
      <c r="B1282" t="s">
        <v>6184</v>
      </c>
      <c r="C1282" t="s">
        <v>2891</v>
      </c>
      <c r="D1282" t="s">
        <v>1091</v>
      </c>
      <c r="E1282" t="s">
        <v>1091</v>
      </c>
      <c r="F1282">
        <v>17</v>
      </c>
      <c r="G1282" t="s">
        <v>1323</v>
      </c>
      <c r="H1282" s="4" t="str">
        <f t="shared" ref="H1282:H1345" si="40">CONCATENATE(C1282,".",F1282)</f>
        <v>K213.17</v>
      </c>
      <c r="I1282" s="4" t="str">
        <f t="shared" ref="I1282:I1345" si="41">G1282</f>
        <v>S0_SEL2_K213</v>
      </c>
    </row>
    <row r="1283" spans="1:9" x14ac:dyDescent="0.25">
      <c r="A1283" t="s">
        <v>2698</v>
      </c>
      <c r="B1283" t="s">
        <v>6184</v>
      </c>
      <c r="C1283" t="s">
        <v>2891</v>
      </c>
      <c r="D1283" t="s">
        <v>994</v>
      </c>
      <c r="E1283" t="s">
        <v>994</v>
      </c>
      <c r="F1283">
        <v>5</v>
      </c>
      <c r="G1283" t="s">
        <v>962</v>
      </c>
      <c r="H1283" s="4" t="str">
        <f t="shared" si="40"/>
        <v>K213.5</v>
      </c>
      <c r="I1283" s="4" t="str">
        <f t="shared" si="41"/>
        <v>VDD33_ATX</v>
      </c>
    </row>
    <row r="1284" spans="1:9" x14ac:dyDescent="0.25">
      <c r="A1284" t="s">
        <v>2698</v>
      </c>
      <c r="B1284" t="s">
        <v>6184</v>
      </c>
      <c r="C1284" t="s">
        <v>2891</v>
      </c>
      <c r="D1284" t="s">
        <v>995</v>
      </c>
      <c r="E1284" t="s">
        <v>995</v>
      </c>
      <c r="F1284">
        <v>9</v>
      </c>
      <c r="G1284" t="s">
        <v>962</v>
      </c>
      <c r="H1284" s="4" t="str">
        <f t="shared" si="40"/>
        <v>K213.9</v>
      </c>
      <c r="I1284" s="4" t="str">
        <f t="shared" si="41"/>
        <v>VDD33_ATX</v>
      </c>
    </row>
    <row r="1285" spans="1:9" x14ac:dyDescent="0.25">
      <c r="A1285" t="s">
        <v>2698</v>
      </c>
      <c r="B1285" t="s">
        <v>6184</v>
      </c>
      <c r="C1285" t="s">
        <v>2891</v>
      </c>
      <c r="D1285" t="s">
        <v>1092</v>
      </c>
      <c r="E1285" t="s">
        <v>1092</v>
      </c>
      <c r="F1285">
        <v>13</v>
      </c>
      <c r="G1285" t="s">
        <v>962</v>
      </c>
      <c r="H1285" s="4" t="str">
        <f t="shared" si="40"/>
        <v>K213.13</v>
      </c>
      <c r="I1285" s="4" t="str">
        <f t="shared" si="41"/>
        <v>VDD33_ATX</v>
      </c>
    </row>
    <row r="1286" spans="1:9" x14ac:dyDescent="0.25">
      <c r="A1286" t="s">
        <v>2698</v>
      </c>
      <c r="B1286" t="s">
        <v>6184</v>
      </c>
      <c r="C1286" t="s">
        <v>2891</v>
      </c>
      <c r="D1286" t="s">
        <v>1093</v>
      </c>
      <c r="E1286" t="s">
        <v>1093</v>
      </c>
      <c r="F1286">
        <v>20</v>
      </c>
      <c r="G1286" t="s">
        <v>962</v>
      </c>
      <c r="H1286" s="4" t="str">
        <f t="shared" si="40"/>
        <v>K213.20</v>
      </c>
      <c r="I1286" s="4" t="str">
        <f t="shared" si="41"/>
        <v>VDD33_ATX</v>
      </c>
    </row>
    <row r="1287" spans="1:9" x14ac:dyDescent="0.25">
      <c r="A1287" t="s">
        <v>2698</v>
      </c>
      <c r="B1287" t="s">
        <v>6184</v>
      </c>
      <c r="C1287" t="s">
        <v>2891</v>
      </c>
      <c r="D1287" t="s">
        <v>1094</v>
      </c>
      <c r="E1287" t="s">
        <v>1094</v>
      </c>
      <c r="F1287">
        <v>30</v>
      </c>
      <c r="G1287" t="s">
        <v>962</v>
      </c>
      <c r="H1287" s="4" t="str">
        <f t="shared" si="40"/>
        <v>K213.30</v>
      </c>
      <c r="I1287" s="4" t="str">
        <f t="shared" si="41"/>
        <v>VDD33_ATX</v>
      </c>
    </row>
    <row r="1288" spans="1:9" x14ac:dyDescent="0.25">
      <c r="A1288" t="s">
        <v>2698</v>
      </c>
      <c r="B1288" t="s">
        <v>6184</v>
      </c>
      <c r="C1288" t="s">
        <v>2891</v>
      </c>
      <c r="D1288" t="s">
        <v>1095</v>
      </c>
      <c r="E1288" t="s">
        <v>1095</v>
      </c>
      <c r="F1288">
        <v>40</v>
      </c>
      <c r="G1288" t="s">
        <v>962</v>
      </c>
      <c r="H1288" s="4" t="str">
        <f t="shared" si="40"/>
        <v>K213.40</v>
      </c>
      <c r="I1288" s="4" t="str">
        <f t="shared" si="41"/>
        <v>VDD33_ATX</v>
      </c>
    </row>
    <row r="1289" spans="1:9" x14ac:dyDescent="0.25">
      <c r="A1289" t="s">
        <v>2698</v>
      </c>
      <c r="B1289" t="s">
        <v>6184</v>
      </c>
      <c r="C1289" t="s">
        <v>2879</v>
      </c>
      <c r="D1289">
        <v>1</v>
      </c>
      <c r="E1289">
        <v>1</v>
      </c>
      <c r="F1289">
        <v>1</v>
      </c>
      <c r="G1289" t="s">
        <v>435</v>
      </c>
      <c r="H1289" s="4" t="str">
        <f t="shared" si="40"/>
        <v>RK1841.1</v>
      </c>
      <c r="I1289" s="4" t="str">
        <f t="shared" si="41"/>
        <v>SC_UDB184_1</v>
      </c>
    </row>
    <row r="1290" spans="1:9" x14ac:dyDescent="0.25">
      <c r="A1290" t="s">
        <v>2698</v>
      </c>
      <c r="B1290" t="s">
        <v>6184</v>
      </c>
      <c r="C1290" t="s">
        <v>2879</v>
      </c>
      <c r="D1290">
        <v>2</v>
      </c>
      <c r="E1290">
        <v>2</v>
      </c>
      <c r="F1290">
        <v>2</v>
      </c>
      <c r="G1290" t="s">
        <v>434</v>
      </c>
      <c r="H1290" s="4" t="str">
        <f t="shared" si="40"/>
        <v>RK1841.2</v>
      </c>
      <c r="I1290" s="4" t="str">
        <f t="shared" si="41"/>
        <v>S0_SEL1_K184</v>
      </c>
    </row>
    <row r="1291" spans="1:9" x14ac:dyDescent="0.25">
      <c r="A1291" t="s">
        <v>2698</v>
      </c>
      <c r="B1291" t="s">
        <v>6184</v>
      </c>
      <c r="C1291" t="s">
        <v>2892</v>
      </c>
      <c r="D1291">
        <v>1</v>
      </c>
      <c r="E1291">
        <v>1</v>
      </c>
      <c r="F1291">
        <v>1</v>
      </c>
      <c r="G1291" t="s">
        <v>438</v>
      </c>
      <c r="H1291" s="4" t="str">
        <f t="shared" si="40"/>
        <v>RK2131.1</v>
      </c>
      <c r="I1291" s="4" t="str">
        <f t="shared" si="41"/>
        <v>SC_UDB213_1</v>
      </c>
    </row>
    <row r="1292" spans="1:9" x14ac:dyDescent="0.25">
      <c r="A1292" t="s">
        <v>2698</v>
      </c>
      <c r="B1292" t="s">
        <v>6184</v>
      </c>
      <c r="C1292" t="s">
        <v>2892</v>
      </c>
      <c r="D1292">
        <v>2</v>
      </c>
      <c r="E1292">
        <v>2</v>
      </c>
      <c r="F1292">
        <v>2</v>
      </c>
      <c r="G1292" t="s">
        <v>437</v>
      </c>
      <c r="H1292" s="4" t="str">
        <f t="shared" si="40"/>
        <v>RK2131.2</v>
      </c>
      <c r="I1292" s="4" t="str">
        <f t="shared" si="41"/>
        <v>S0_SEL1_K213</v>
      </c>
    </row>
    <row r="1293" spans="1:9" x14ac:dyDescent="0.25">
      <c r="A1293" t="s">
        <v>2698</v>
      </c>
      <c r="B1293" t="s">
        <v>6184</v>
      </c>
      <c r="C1293" t="s">
        <v>2893</v>
      </c>
      <c r="D1293">
        <v>1</v>
      </c>
      <c r="E1293">
        <v>1</v>
      </c>
      <c r="F1293">
        <v>1</v>
      </c>
      <c r="G1293" t="s">
        <v>1328</v>
      </c>
      <c r="H1293" s="4" t="str">
        <f t="shared" si="40"/>
        <v>RK2132.1</v>
      </c>
      <c r="I1293" s="4" t="str">
        <f t="shared" si="41"/>
        <v>SC_UDB213_2</v>
      </c>
    </row>
    <row r="1294" spans="1:9" x14ac:dyDescent="0.25">
      <c r="A1294" t="s">
        <v>2698</v>
      </c>
      <c r="B1294" t="s">
        <v>6184</v>
      </c>
      <c r="C1294" t="s">
        <v>2893</v>
      </c>
      <c r="D1294">
        <v>2</v>
      </c>
      <c r="E1294">
        <v>2</v>
      </c>
      <c r="F1294">
        <v>2</v>
      </c>
      <c r="G1294" t="s">
        <v>1323</v>
      </c>
      <c r="H1294" s="4" t="str">
        <f t="shared" si="40"/>
        <v>RK2132.2</v>
      </c>
      <c r="I1294" s="4" t="str">
        <f t="shared" si="41"/>
        <v>S0_SEL2_K213</v>
      </c>
    </row>
    <row r="1295" spans="1:9" x14ac:dyDescent="0.25">
      <c r="A1295" t="s">
        <v>2698</v>
      </c>
      <c r="B1295" t="s">
        <v>6184</v>
      </c>
      <c r="C1295" t="s">
        <v>2880</v>
      </c>
      <c r="D1295">
        <v>1</v>
      </c>
      <c r="E1295">
        <v>1</v>
      </c>
      <c r="F1295">
        <v>1</v>
      </c>
      <c r="G1295" t="s">
        <v>434</v>
      </c>
      <c r="H1295" s="4" t="str">
        <f t="shared" si="40"/>
        <v>RL19.1</v>
      </c>
      <c r="I1295" s="4" t="str">
        <f t="shared" si="41"/>
        <v>S0_SEL1_K184</v>
      </c>
    </row>
    <row r="1296" spans="1:9" x14ac:dyDescent="0.25">
      <c r="A1296" t="s">
        <v>2698</v>
      </c>
      <c r="B1296" t="s">
        <v>6184</v>
      </c>
      <c r="C1296" t="s">
        <v>2880</v>
      </c>
      <c r="D1296">
        <v>2</v>
      </c>
      <c r="E1296">
        <v>2</v>
      </c>
      <c r="F1296">
        <v>2</v>
      </c>
      <c r="G1296" t="s">
        <v>961</v>
      </c>
      <c r="H1296" s="4" t="str">
        <f t="shared" si="40"/>
        <v>RL19.2</v>
      </c>
      <c r="I1296" s="4" t="str">
        <f t="shared" si="41"/>
        <v>DGND</v>
      </c>
    </row>
    <row r="1297" spans="1:9" x14ac:dyDescent="0.25">
      <c r="A1297" t="s">
        <v>2698</v>
      </c>
      <c r="B1297" t="s">
        <v>6184</v>
      </c>
      <c r="C1297" t="s">
        <v>2881</v>
      </c>
      <c r="D1297">
        <v>1</v>
      </c>
      <c r="E1297">
        <v>1</v>
      </c>
      <c r="F1297">
        <v>1</v>
      </c>
      <c r="G1297" t="s">
        <v>433</v>
      </c>
      <c r="H1297" s="4" t="str">
        <f t="shared" si="40"/>
        <v>RL21.1</v>
      </c>
      <c r="I1297" s="4" t="str">
        <f t="shared" si="41"/>
        <v>S0_OE_K184</v>
      </c>
    </row>
    <row r="1298" spans="1:9" x14ac:dyDescent="0.25">
      <c r="A1298" t="s">
        <v>2698</v>
      </c>
      <c r="B1298" t="s">
        <v>6184</v>
      </c>
      <c r="C1298" t="s">
        <v>2881</v>
      </c>
      <c r="D1298">
        <v>2</v>
      </c>
      <c r="E1298">
        <v>2</v>
      </c>
      <c r="F1298">
        <v>2</v>
      </c>
      <c r="G1298" t="s">
        <v>961</v>
      </c>
      <c r="H1298" s="4" t="str">
        <f t="shared" si="40"/>
        <v>RL21.2</v>
      </c>
      <c r="I1298" s="4" t="str">
        <f t="shared" si="41"/>
        <v>DGND</v>
      </c>
    </row>
    <row r="1299" spans="1:9" x14ac:dyDescent="0.25">
      <c r="A1299" t="s">
        <v>2698</v>
      </c>
      <c r="B1299" t="s">
        <v>6184</v>
      </c>
      <c r="C1299" t="s">
        <v>2894</v>
      </c>
      <c r="D1299">
        <v>1</v>
      </c>
      <c r="E1299">
        <v>1</v>
      </c>
      <c r="F1299">
        <v>1</v>
      </c>
      <c r="G1299" t="s">
        <v>437</v>
      </c>
      <c r="H1299" s="4" t="str">
        <f t="shared" si="40"/>
        <v>RL41.1</v>
      </c>
      <c r="I1299" s="4" t="str">
        <f t="shared" si="41"/>
        <v>S0_SEL1_K213</v>
      </c>
    </row>
    <row r="1300" spans="1:9" x14ac:dyDescent="0.25">
      <c r="A1300" t="s">
        <v>2698</v>
      </c>
      <c r="B1300" t="s">
        <v>6184</v>
      </c>
      <c r="C1300" t="s">
        <v>2894</v>
      </c>
      <c r="D1300">
        <v>2</v>
      </c>
      <c r="E1300">
        <v>2</v>
      </c>
      <c r="F1300">
        <v>2</v>
      </c>
      <c r="G1300" t="s">
        <v>961</v>
      </c>
      <c r="H1300" s="4" t="str">
        <f t="shared" si="40"/>
        <v>RL41.2</v>
      </c>
      <c r="I1300" s="4" t="str">
        <f t="shared" si="41"/>
        <v>DGND</v>
      </c>
    </row>
    <row r="1301" spans="1:9" x14ac:dyDescent="0.25">
      <c r="A1301" t="s">
        <v>2698</v>
      </c>
      <c r="B1301" t="s">
        <v>6184</v>
      </c>
      <c r="C1301" t="s">
        <v>2895</v>
      </c>
      <c r="D1301">
        <v>1</v>
      </c>
      <c r="E1301">
        <v>1</v>
      </c>
      <c r="F1301">
        <v>1</v>
      </c>
      <c r="G1301" t="s">
        <v>436</v>
      </c>
      <c r="H1301" s="4" t="str">
        <f t="shared" si="40"/>
        <v>RL42.1</v>
      </c>
      <c r="I1301" s="4" t="str">
        <f t="shared" si="41"/>
        <v>S0_OE_K213</v>
      </c>
    </row>
    <row r="1302" spans="1:9" x14ac:dyDescent="0.25">
      <c r="A1302" t="s">
        <v>2698</v>
      </c>
      <c r="B1302" t="s">
        <v>6184</v>
      </c>
      <c r="C1302" t="s">
        <v>2895</v>
      </c>
      <c r="D1302">
        <v>2</v>
      </c>
      <c r="E1302">
        <v>2</v>
      </c>
      <c r="F1302">
        <v>2</v>
      </c>
      <c r="G1302" t="s">
        <v>961</v>
      </c>
      <c r="H1302" s="4" t="str">
        <f t="shared" si="40"/>
        <v>RL42.2</v>
      </c>
      <c r="I1302" s="4" t="str">
        <f t="shared" si="41"/>
        <v>DGND</v>
      </c>
    </row>
    <row r="1303" spans="1:9" x14ac:dyDescent="0.25">
      <c r="A1303" t="s">
        <v>2698</v>
      </c>
      <c r="B1303" t="s">
        <v>6184</v>
      </c>
      <c r="C1303" t="s">
        <v>2896</v>
      </c>
      <c r="D1303">
        <v>1</v>
      </c>
      <c r="E1303">
        <v>1</v>
      </c>
      <c r="F1303">
        <v>1</v>
      </c>
      <c r="G1303" t="s">
        <v>1323</v>
      </c>
      <c r="H1303" s="4" t="str">
        <f t="shared" si="40"/>
        <v>RL213.1</v>
      </c>
      <c r="I1303" s="4" t="str">
        <f t="shared" si="41"/>
        <v>S0_SEL2_K213</v>
      </c>
    </row>
    <row r="1304" spans="1:9" x14ac:dyDescent="0.25">
      <c r="A1304" t="s">
        <v>2698</v>
      </c>
      <c r="B1304" t="s">
        <v>6184</v>
      </c>
      <c r="C1304" t="s">
        <v>2896</v>
      </c>
      <c r="D1304">
        <v>2</v>
      </c>
      <c r="E1304">
        <v>2</v>
      </c>
      <c r="F1304">
        <v>2</v>
      </c>
      <c r="G1304" t="s">
        <v>961</v>
      </c>
      <c r="H1304" s="4" t="str">
        <f t="shared" si="40"/>
        <v>RL213.2</v>
      </c>
      <c r="I1304" s="4" t="str">
        <f t="shared" si="41"/>
        <v>DGND</v>
      </c>
    </row>
    <row r="1305" spans="1:9" x14ac:dyDescent="0.25">
      <c r="A1305" t="s">
        <v>2698</v>
      </c>
      <c r="B1305" t="s">
        <v>6185</v>
      </c>
      <c r="C1305" t="s">
        <v>28</v>
      </c>
      <c r="D1305" t="s">
        <v>1331</v>
      </c>
      <c r="E1305" t="s">
        <v>1331</v>
      </c>
      <c r="F1305">
        <v>1</v>
      </c>
      <c r="G1305" t="s">
        <v>1040</v>
      </c>
      <c r="H1305" s="4" t="str">
        <f t="shared" si="40"/>
        <v>K6.1</v>
      </c>
      <c r="I1305" s="4" t="str">
        <f t="shared" si="41"/>
        <v>VP12</v>
      </c>
    </row>
    <row r="1306" spans="1:9" x14ac:dyDescent="0.25">
      <c r="A1306" t="s">
        <v>2698</v>
      </c>
      <c r="B1306" t="s">
        <v>6185</v>
      </c>
      <c r="C1306" t="s">
        <v>28</v>
      </c>
      <c r="D1306" t="s">
        <v>1332</v>
      </c>
      <c r="E1306" t="s">
        <v>1332</v>
      </c>
      <c r="F1306">
        <v>4</v>
      </c>
      <c r="G1306" t="s">
        <v>103</v>
      </c>
      <c r="H1306" s="4" t="str">
        <f t="shared" si="40"/>
        <v>K6.4</v>
      </c>
      <c r="I1306" s="4" t="str">
        <f t="shared" si="41"/>
        <v>S0_1_INH</v>
      </c>
    </row>
    <row r="1307" spans="1:9" x14ac:dyDescent="0.25">
      <c r="A1307" t="s">
        <v>2698</v>
      </c>
      <c r="B1307" t="s">
        <v>6185</v>
      </c>
      <c r="C1307" t="s">
        <v>28</v>
      </c>
      <c r="D1307" t="s">
        <v>1333</v>
      </c>
      <c r="E1307" t="s">
        <v>1333</v>
      </c>
      <c r="F1307">
        <v>9</v>
      </c>
      <c r="G1307" t="s">
        <v>104</v>
      </c>
      <c r="H1307" s="4" t="str">
        <f t="shared" si="40"/>
        <v>K6.9</v>
      </c>
      <c r="I1307" s="4" t="str">
        <f t="shared" si="41"/>
        <v>S0_INH_GND</v>
      </c>
    </row>
    <row r="1308" spans="1:9" x14ac:dyDescent="0.25">
      <c r="A1308" t="s">
        <v>2698</v>
      </c>
      <c r="B1308" t="s">
        <v>6185</v>
      </c>
      <c r="C1308" t="s">
        <v>28</v>
      </c>
      <c r="D1308" t="s">
        <v>1334</v>
      </c>
      <c r="E1308" t="s">
        <v>1334</v>
      </c>
      <c r="F1308">
        <v>12</v>
      </c>
      <c r="G1308" t="s">
        <v>6231</v>
      </c>
      <c r="H1308" s="4" t="str">
        <f t="shared" si="40"/>
        <v>K6.12</v>
      </c>
      <c r="I1308" s="4" t="str">
        <f t="shared" si="41"/>
        <v>SC_UDB006</v>
      </c>
    </row>
    <row r="1309" spans="1:9" x14ac:dyDescent="0.25">
      <c r="A1309" t="s">
        <v>2698</v>
      </c>
      <c r="B1309" t="s">
        <v>6185</v>
      </c>
      <c r="C1309" t="s">
        <v>28</v>
      </c>
      <c r="D1309" t="s">
        <v>1335</v>
      </c>
      <c r="E1309" t="s">
        <v>1335</v>
      </c>
      <c r="F1309">
        <v>3</v>
      </c>
      <c r="G1309" t="s">
        <v>106</v>
      </c>
      <c r="H1309" s="4" t="str">
        <f t="shared" si="40"/>
        <v>K6.3</v>
      </c>
      <c r="I1309" s="4" t="str">
        <f t="shared" si="41"/>
        <v>S0_INH_DIV2</v>
      </c>
    </row>
    <row r="1310" spans="1:9" x14ac:dyDescent="0.25">
      <c r="A1310" t="s">
        <v>2698</v>
      </c>
      <c r="B1310" t="s">
        <v>6185</v>
      </c>
      <c r="C1310" t="s">
        <v>28</v>
      </c>
      <c r="D1310" t="s">
        <v>1336</v>
      </c>
      <c r="E1310" t="s">
        <v>1336</v>
      </c>
      <c r="F1310">
        <v>10</v>
      </c>
      <c r="G1310" t="s">
        <v>961</v>
      </c>
      <c r="H1310" s="4" t="str">
        <f t="shared" si="40"/>
        <v>K6.10</v>
      </c>
      <c r="I1310" s="4" t="str">
        <f t="shared" si="41"/>
        <v>DGND</v>
      </c>
    </row>
    <row r="1311" spans="1:9" x14ac:dyDescent="0.25">
      <c r="A1311" t="s">
        <v>2698</v>
      </c>
      <c r="B1311" t="s">
        <v>6185</v>
      </c>
      <c r="C1311" t="s">
        <v>28</v>
      </c>
      <c r="D1311" t="s">
        <v>1337</v>
      </c>
      <c r="E1311" t="s">
        <v>1337</v>
      </c>
      <c r="F1311">
        <v>5</v>
      </c>
      <c r="G1311" t="s">
        <v>105</v>
      </c>
      <c r="H1311" s="4" t="str">
        <f t="shared" si="40"/>
        <v>K6.5</v>
      </c>
      <c r="I1311" s="4" t="str">
        <f t="shared" si="41"/>
        <v>S0_INH</v>
      </c>
    </row>
    <row r="1312" spans="1:9" x14ac:dyDescent="0.25">
      <c r="A1312" t="s">
        <v>2698</v>
      </c>
      <c r="B1312" t="s">
        <v>6185</v>
      </c>
      <c r="C1312" t="s">
        <v>28</v>
      </c>
      <c r="D1312" t="s">
        <v>1338</v>
      </c>
      <c r="E1312" t="s">
        <v>1338</v>
      </c>
      <c r="F1312">
        <v>8</v>
      </c>
      <c r="H1312" s="4" t="str">
        <f t="shared" si="40"/>
        <v>K6.8</v>
      </c>
      <c r="I1312" s="4">
        <f t="shared" si="41"/>
        <v>0</v>
      </c>
    </row>
    <row r="1313" spans="1:9" x14ac:dyDescent="0.25">
      <c r="A1313" t="s">
        <v>2698</v>
      </c>
      <c r="B1313" t="s">
        <v>6185</v>
      </c>
      <c r="C1313" t="s">
        <v>2897</v>
      </c>
      <c r="D1313">
        <v>2</v>
      </c>
      <c r="E1313">
        <v>2</v>
      </c>
      <c r="F1313">
        <v>2</v>
      </c>
      <c r="H1313" s="4" t="str">
        <f t="shared" si="40"/>
        <v>K36.2</v>
      </c>
      <c r="I1313" s="4">
        <f t="shared" si="41"/>
        <v>0</v>
      </c>
    </row>
    <row r="1314" spans="1:9" x14ac:dyDescent="0.25">
      <c r="A1314" t="s">
        <v>2698</v>
      </c>
      <c r="B1314" t="s">
        <v>6185</v>
      </c>
      <c r="C1314" t="s">
        <v>2897</v>
      </c>
      <c r="D1314">
        <v>3</v>
      </c>
      <c r="E1314">
        <v>3</v>
      </c>
      <c r="F1314">
        <v>3</v>
      </c>
      <c r="G1314" t="s">
        <v>1339</v>
      </c>
      <c r="H1314" s="4" t="str">
        <f t="shared" si="40"/>
        <v>K36.3</v>
      </c>
      <c r="I1314" s="4" t="str">
        <f t="shared" si="41"/>
        <v>S0_2_GPIOA0</v>
      </c>
    </row>
    <row r="1315" spans="1:9" x14ac:dyDescent="0.25">
      <c r="A1315" t="s">
        <v>2698</v>
      </c>
      <c r="B1315" t="s">
        <v>6185</v>
      </c>
      <c r="C1315" t="s">
        <v>2897</v>
      </c>
      <c r="D1315">
        <v>4</v>
      </c>
      <c r="E1315">
        <v>4</v>
      </c>
      <c r="F1315">
        <v>4</v>
      </c>
      <c r="G1315" t="s">
        <v>1340</v>
      </c>
      <c r="H1315" s="4" t="str">
        <f t="shared" si="40"/>
        <v>K36.4</v>
      </c>
      <c r="I1315" s="4" t="str">
        <f t="shared" si="41"/>
        <v>S0_APWR_FF08</v>
      </c>
    </row>
    <row r="1316" spans="1:9" x14ac:dyDescent="0.25">
      <c r="A1316" t="s">
        <v>2698</v>
      </c>
      <c r="B1316" t="s">
        <v>6185</v>
      </c>
      <c r="C1316" t="s">
        <v>2897</v>
      </c>
      <c r="D1316">
        <v>5</v>
      </c>
      <c r="E1316">
        <v>5</v>
      </c>
      <c r="F1316">
        <v>5</v>
      </c>
      <c r="G1316" t="s">
        <v>1340</v>
      </c>
      <c r="H1316" s="4" t="str">
        <f t="shared" si="40"/>
        <v>K36.5</v>
      </c>
      <c r="I1316" s="4" t="str">
        <f t="shared" si="41"/>
        <v>S0_APWR_FF08</v>
      </c>
    </row>
    <row r="1317" spans="1:9" x14ac:dyDescent="0.25">
      <c r="A1317" t="s">
        <v>2698</v>
      </c>
      <c r="B1317" t="s">
        <v>6185</v>
      </c>
      <c r="C1317" t="s">
        <v>2897</v>
      </c>
      <c r="D1317">
        <v>6</v>
      </c>
      <c r="E1317">
        <v>6</v>
      </c>
      <c r="F1317">
        <v>6</v>
      </c>
      <c r="G1317" t="s">
        <v>1341</v>
      </c>
      <c r="H1317" s="4" t="str">
        <f t="shared" si="40"/>
        <v>K36.6</v>
      </c>
      <c r="I1317" s="4" t="str">
        <f t="shared" si="41"/>
        <v>S0_2_GPIOA3</v>
      </c>
    </row>
    <row r="1318" spans="1:9" x14ac:dyDescent="0.25">
      <c r="A1318" t="s">
        <v>2698</v>
      </c>
      <c r="B1318" t="s">
        <v>6185</v>
      </c>
      <c r="C1318" t="s">
        <v>2897</v>
      </c>
      <c r="D1318">
        <v>7</v>
      </c>
      <c r="E1318">
        <v>7</v>
      </c>
      <c r="F1318">
        <v>7</v>
      </c>
      <c r="H1318" s="4" t="str">
        <f t="shared" si="40"/>
        <v>K36.7</v>
      </c>
      <c r="I1318" s="4">
        <f t="shared" si="41"/>
        <v>0</v>
      </c>
    </row>
    <row r="1319" spans="1:9" x14ac:dyDescent="0.25">
      <c r="A1319" t="s">
        <v>2698</v>
      </c>
      <c r="B1319" t="s">
        <v>6185</v>
      </c>
      <c r="C1319" t="s">
        <v>2897</v>
      </c>
      <c r="D1319" t="s">
        <v>1041</v>
      </c>
      <c r="E1319" t="s">
        <v>1041</v>
      </c>
      <c r="F1319">
        <v>1</v>
      </c>
      <c r="G1319" t="s">
        <v>1040</v>
      </c>
      <c r="H1319" s="4" t="str">
        <f t="shared" si="40"/>
        <v>K36.1</v>
      </c>
      <c r="I1319" s="4" t="str">
        <f t="shared" si="41"/>
        <v>VP12</v>
      </c>
    </row>
    <row r="1320" spans="1:9" x14ac:dyDescent="0.25">
      <c r="A1320" t="s">
        <v>2698</v>
      </c>
      <c r="B1320" t="s">
        <v>6185</v>
      </c>
      <c r="C1320" t="s">
        <v>2897</v>
      </c>
      <c r="D1320" t="s">
        <v>1042</v>
      </c>
      <c r="E1320" t="s">
        <v>1042</v>
      </c>
      <c r="F1320">
        <v>8</v>
      </c>
      <c r="G1320" t="s">
        <v>1342</v>
      </c>
      <c r="H1320" s="4" t="str">
        <f t="shared" si="40"/>
        <v>K36.8</v>
      </c>
      <c r="I1320" s="4" t="str">
        <f t="shared" si="41"/>
        <v>SC_UDB036</v>
      </c>
    </row>
    <row r="1321" spans="1:9" x14ac:dyDescent="0.25">
      <c r="A1321" t="s">
        <v>2698</v>
      </c>
      <c r="B1321" t="s">
        <v>6185</v>
      </c>
      <c r="C1321" t="s">
        <v>2898</v>
      </c>
      <c r="D1321">
        <v>2</v>
      </c>
      <c r="E1321">
        <v>2</v>
      </c>
      <c r="F1321">
        <v>2</v>
      </c>
      <c r="H1321" s="4" t="str">
        <f t="shared" si="40"/>
        <v>K124.2</v>
      </c>
      <c r="I1321" s="4">
        <f t="shared" si="41"/>
        <v>0</v>
      </c>
    </row>
    <row r="1322" spans="1:9" x14ac:dyDescent="0.25">
      <c r="A1322" t="s">
        <v>2698</v>
      </c>
      <c r="B1322" t="s">
        <v>6185</v>
      </c>
      <c r="C1322" t="s">
        <v>2898</v>
      </c>
      <c r="D1322">
        <v>3</v>
      </c>
      <c r="E1322">
        <v>3</v>
      </c>
      <c r="F1322">
        <v>3</v>
      </c>
      <c r="G1322" t="s">
        <v>114</v>
      </c>
      <c r="H1322" s="4" t="str">
        <f t="shared" si="40"/>
        <v>K124.3</v>
      </c>
      <c r="I1322" s="4" t="str">
        <f t="shared" si="41"/>
        <v>S0_2_GPIOA1</v>
      </c>
    </row>
    <row r="1323" spans="1:9" x14ac:dyDescent="0.25">
      <c r="A1323" t="s">
        <v>2698</v>
      </c>
      <c r="B1323" t="s">
        <v>6185</v>
      </c>
      <c r="C1323" t="s">
        <v>2898</v>
      </c>
      <c r="D1323">
        <v>4</v>
      </c>
      <c r="E1323">
        <v>4</v>
      </c>
      <c r="F1323">
        <v>4</v>
      </c>
      <c r="G1323" t="s">
        <v>1340</v>
      </c>
      <c r="H1323" s="4" t="str">
        <f t="shared" si="40"/>
        <v>K124.4</v>
      </c>
      <c r="I1323" s="4" t="str">
        <f t="shared" si="41"/>
        <v>S0_APWR_FF08</v>
      </c>
    </row>
    <row r="1324" spans="1:9" x14ac:dyDescent="0.25">
      <c r="A1324" t="s">
        <v>2698</v>
      </c>
      <c r="B1324" t="s">
        <v>6185</v>
      </c>
      <c r="C1324" t="s">
        <v>2898</v>
      </c>
      <c r="D1324">
        <v>5</v>
      </c>
      <c r="E1324">
        <v>5</v>
      </c>
      <c r="F1324">
        <v>5</v>
      </c>
      <c r="G1324" t="s">
        <v>1340</v>
      </c>
      <c r="H1324" s="4" t="str">
        <f t="shared" si="40"/>
        <v>K124.5</v>
      </c>
      <c r="I1324" s="4" t="str">
        <f t="shared" si="41"/>
        <v>S0_APWR_FF08</v>
      </c>
    </row>
    <row r="1325" spans="1:9" x14ac:dyDescent="0.25">
      <c r="A1325" t="s">
        <v>2698</v>
      </c>
      <c r="B1325" t="s">
        <v>6185</v>
      </c>
      <c r="C1325" t="s">
        <v>2898</v>
      </c>
      <c r="D1325">
        <v>6</v>
      </c>
      <c r="E1325">
        <v>6</v>
      </c>
      <c r="F1325">
        <v>6</v>
      </c>
      <c r="G1325" t="s">
        <v>113</v>
      </c>
      <c r="H1325" s="4" t="str">
        <f t="shared" si="40"/>
        <v>K124.6</v>
      </c>
      <c r="I1325" s="4" t="str">
        <f t="shared" si="41"/>
        <v>S0_2_GPIOA2</v>
      </c>
    </row>
    <row r="1326" spans="1:9" x14ac:dyDescent="0.25">
      <c r="A1326" t="s">
        <v>2698</v>
      </c>
      <c r="B1326" t="s">
        <v>6185</v>
      </c>
      <c r="C1326" t="s">
        <v>2898</v>
      </c>
      <c r="D1326">
        <v>7</v>
      </c>
      <c r="E1326">
        <v>7</v>
      </c>
      <c r="F1326">
        <v>7</v>
      </c>
      <c r="H1326" s="4" t="str">
        <f t="shared" si="40"/>
        <v>K124.7</v>
      </c>
      <c r="I1326" s="4">
        <f t="shared" si="41"/>
        <v>0</v>
      </c>
    </row>
    <row r="1327" spans="1:9" x14ac:dyDescent="0.25">
      <c r="A1327" t="s">
        <v>2698</v>
      </c>
      <c r="B1327" t="s">
        <v>6185</v>
      </c>
      <c r="C1327" t="s">
        <v>2898</v>
      </c>
      <c r="D1327" t="s">
        <v>1041</v>
      </c>
      <c r="E1327" t="s">
        <v>1041</v>
      </c>
      <c r="F1327">
        <v>1</v>
      </c>
      <c r="G1327" t="s">
        <v>1040</v>
      </c>
      <c r="H1327" s="4" t="str">
        <f t="shared" si="40"/>
        <v>K124.1</v>
      </c>
      <c r="I1327" s="4" t="str">
        <f t="shared" si="41"/>
        <v>VP12</v>
      </c>
    </row>
    <row r="1328" spans="1:9" x14ac:dyDescent="0.25">
      <c r="A1328" t="s">
        <v>2698</v>
      </c>
      <c r="B1328" t="s">
        <v>6185</v>
      </c>
      <c r="C1328" t="s">
        <v>2898</v>
      </c>
      <c r="D1328" t="s">
        <v>1042</v>
      </c>
      <c r="E1328" t="s">
        <v>1042</v>
      </c>
      <c r="F1328">
        <v>8</v>
      </c>
      <c r="G1328" t="s">
        <v>816</v>
      </c>
      <c r="H1328" s="4" t="str">
        <f t="shared" si="40"/>
        <v>K124.8</v>
      </c>
      <c r="I1328" s="4" t="str">
        <f t="shared" si="41"/>
        <v>SC_UDB124</v>
      </c>
    </row>
    <row r="1329" spans="1:9" x14ac:dyDescent="0.25">
      <c r="A1329" t="s">
        <v>2698</v>
      </c>
      <c r="B1329" t="s">
        <v>6185</v>
      </c>
      <c r="C1329" t="s">
        <v>6386</v>
      </c>
      <c r="D1329">
        <v>2</v>
      </c>
      <c r="E1329">
        <v>2</v>
      </c>
      <c r="F1329">
        <v>2</v>
      </c>
      <c r="G1329" t="s">
        <v>6305</v>
      </c>
      <c r="H1329" s="4" t="str">
        <f t="shared" si="40"/>
        <v>K254.2</v>
      </c>
      <c r="I1329" s="4" t="str">
        <f t="shared" si="41"/>
        <v>S0_SCLK_HSD353</v>
      </c>
    </row>
    <row r="1330" spans="1:9" x14ac:dyDescent="0.25">
      <c r="A1330" t="s">
        <v>2698</v>
      </c>
      <c r="B1330" t="s">
        <v>6185</v>
      </c>
      <c r="C1330" t="s">
        <v>6386</v>
      </c>
      <c r="D1330">
        <v>3</v>
      </c>
      <c r="E1330">
        <v>3</v>
      </c>
      <c r="F1330">
        <v>3</v>
      </c>
      <c r="G1330" t="s">
        <v>6306</v>
      </c>
      <c r="H1330" s="4" t="str">
        <f t="shared" si="40"/>
        <v>K254.3</v>
      </c>
      <c r="I1330" s="4" t="str">
        <f t="shared" si="41"/>
        <v>S0_R_GPIOC_1</v>
      </c>
    </row>
    <row r="1331" spans="1:9" x14ac:dyDescent="0.25">
      <c r="A1331" t="s">
        <v>2698</v>
      </c>
      <c r="B1331" t="s">
        <v>6185</v>
      </c>
      <c r="C1331" t="s">
        <v>6386</v>
      </c>
      <c r="D1331">
        <v>4</v>
      </c>
      <c r="E1331">
        <v>4</v>
      </c>
      <c r="F1331">
        <v>4</v>
      </c>
      <c r="G1331" t="s">
        <v>5459</v>
      </c>
      <c r="H1331" s="4" t="str">
        <f t="shared" si="40"/>
        <v>K254.4</v>
      </c>
      <c r="I1331" s="4" t="str">
        <f t="shared" si="41"/>
        <v>SG0_R_GPIOA_1</v>
      </c>
    </row>
    <row r="1332" spans="1:9" x14ac:dyDescent="0.25">
      <c r="A1332" t="s">
        <v>2698</v>
      </c>
      <c r="B1332" t="s">
        <v>6185</v>
      </c>
      <c r="C1332" t="s">
        <v>6386</v>
      </c>
      <c r="D1332">
        <v>5</v>
      </c>
      <c r="E1332">
        <v>5</v>
      </c>
      <c r="F1332">
        <v>5</v>
      </c>
      <c r="G1332" t="s">
        <v>5460</v>
      </c>
      <c r="H1332" s="4" t="str">
        <f t="shared" si="40"/>
        <v>K254.5</v>
      </c>
      <c r="I1332" s="4" t="str">
        <f t="shared" si="41"/>
        <v>SG0_R_GPIOA_2</v>
      </c>
    </row>
    <row r="1333" spans="1:9" x14ac:dyDescent="0.25">
      <c r="A1333" t="s">
        <v>2698</v>
      </c>
      <c r="B1333" t="s">
        <v>6185</v>
      </c>
      <c r="C1333" t="s">
        <v>6386</v>
      </c>
      <c r="D1333">
        <v>6</v>
      </c>
      <c r="E1333">
        <v>6</v>
      </c>
      <c r="F1333">
        <v>6</v>
      </c>
      <c r="G1333" t="s">
        <v>6307</v>
      </c>
      <c r="H1333" s="4" t="str">
        <f t="shared" si="40"/>
        <v>K254.6</v>
      </c>
      <c r="I1333" s="4" t="str">
        <f t="shared" si="41"/>
        <v>S0_R_GPIOC_2</v>
      </c>
    </row>
    <row r="1334" spans="1:9" x14ac:dyDescent="0.25">
      <c r="A1334" t="s">
        <v>2698</v>
      </c>
      <c r="B1334" t="s">
        <v>6185</v>
      </c>
      <c r="C1334" t="s">
        <v>6386</v>
      </c>
      <c r="D1334">
        <v>7</v>
      </c>
      <c r="E1334">
        <v>7</v>
      </c>
      <c r="F1334">
        <v>7</v>
      </c>
      <c r="G1334" t="s">
        <v>6246</v>
      </c>
      <c r="H1334" s="4" t="str">
        <f t="shared" si="40"/>
        <v>K254.7</v>
      </c>
      <c r="I1334" s="4" t="str">
        <f t="shared" si="41"/>
        <v>S0_SCIN_GPC2_HSD354</v>
      </c>
    </row>
    <row r="1335" spans="1:9" x14ac:dyDescent="0.25">
      <c r="A1335" t="s">
        <v>2698</v>
      </c>
      <c r="B1335" t="s">
        <v>6185</v>
      </c>
      <c r="C1335" t="s">
        <v>6386</v>
      </c>
      <c r="D1335" t="s">
        <v>1041</v>
      </c>
      <c r="E1335" t="s">
        <v>1041</v>
      </c>
      <c r="F1335">
        <v>1</v>
      </c>
      <c r="G1335" t="s">
        <v>1040</v>
      </c>
      <c r="H1335" s="4" t="str">
        <f t="shared" si="40"/>
        <v>K254.1</v>
      </c>
      <c r="I1335" s="4" t="str">
        <f t="shared" si="41"/>
        <v>VP12</v>
      </c>
    </row>
    <row r="1336" spans="1:9" x14ac:dyDescent="0.25">
      <c r="A1336" t="s">
        <v>2698</v>
      </c>
      <c r="B1336" t="s">
        <v>6185</v>
      </c>
      <c r="C1336" t="s">
        <v>6386</v>
      </c>
      <c r="D1336" t="s">
        <v>1042</v>
      </c>
      <c r="E1336" t="s">
        <v>1042</v>
      </c>
      <c r="F1336">
        <v>8</v>
      </c>
      <c r="G1336" t="s">
        <v>6232</v>
      </c>
      <c r="H1336" s="4" t="str">
        <f t="shared" si="40"/>
        <v>K254.8</v>
      </c>
      <c r="I1336" s="4" t="str">
        <f t="shared" si="41"/>
        <v>SC_UDB254</v>
      </c>
    </row>
    <row r="1337" spans="1:9" x14ac:dyDescent="0.25">
      <c r="A1337" t="s">
        <v>2698</v>
      </c>
      <c r="B1337" t="s">
        <v>6185</v>
      </c>
      <c r="C1337" t="s">
        <v>2899</v>
      </c>
      <c r="D1337">
        <v>1</v>
      </c>
      <c r="E1337">
        <v>1</v>
      </c>
      <c r="F1337">
        <v>1</v>
      </c>
      <c r="G1337" t="s">
        <v>118</v>
      </c>
      <c r="H1337" s="4" t="str">
        <f t="shared" si="40"/>
        <v>R110.1</v>
      </c>
      <c r="I1337" s="4" t="str">
        <f t="shared" si="41"/>
        <v>S0_HSD114</v>
      </c>
    </row>
    <row r="1338" spans="1:9" x14ac:dyDescent="0.25">
      <c r="A1338" t="s">
        <v>2698</v>
      </c>
      <c r="B1338" t="s">
        <v>6185</v>
      </c>
      <c r="C1338" t="s">
        <v>2899</v>
      </c>
      <c r="D1338">
        <v>2</v>
      </c>
      <c r="E1338">
        <v>2</v>
      </c>
      <c r="F1338">
        <v>2</v>
      </c>
      <c r="G1338" t="s">
        <v>961</v>
      </c>
      <c r="H1338" s="4" t="str">
        <f t="shared" si="40"/>
        <v>R110.2</v>
      </c>
      <c r="I1338" s="4" t="str">
        <f t="shared" si="41"/>
        <v>DGND</v>
      </c>
    </row>
    <row r="1339" spans="1:9" x14ac:dyDescent="0.25">
      <c r="A1339" t="s">
        <v>2698</v>
      </c>
      <c r="B1339" t="s">
        <v>6185</v>
      </c>
      <c r="C1339" t="s">
        <v>2900</v>
      </c>
      <c r="D1339">
        <v>1</v>
      </c>
      <c r="E1339">
        <v>1</v>
      </c>
      <c r="F1339">
        <v>1</v>
      </c>
      <c r="G1339" t="s">
        <v>105</v>
      </c>
      <c r="H1339" s="4" t="str">
        <f t="shared" si="40"/>
        <v>R275.1</v>
      </c>
      <c r="I1339" s="4" t="str">
        <f t="shared" si="41"/>
        <v>S0_INH</v>
      </c>
    </row>
    <row r="1340" spans="1:9" x14ac:dyDescent="0.25">
      <c r="A1340" t="s">
        <v>2698</v>
      </c>
      <c r="B1340" t="s">
        <v>6185</v>
      </c>
      <c r="C1340" t="s">
        <v>2900</v>
      </c>
      <c r="D1340">
        <v>2</v>
      </c>
      <c r="E1340">
        <v>2</v>
      </c>
      <c r="F1340">
        <v>2</v>
      </c>
      <c r="G1340" t="s">
        <v>961</v>
      </c>
      <c r="H1340" s="4" t="str">
        <f t="shared" si="40"/>
        <v>R275.2</v>
      </c>
      <c r="I1340" s="4" t="str">
        <f t="shared" si="41"/>
        <v>DGND</v>
      </c>
    </row>
    <row r="1341" spans="1:9" x14ac:dyDescent="0.25">
      <c r="A1341" t="s">
        <v>2698</v>
      </c>
      <c r="B1341" t="s">
        <v>6185</v>
      </c>
      <c r="C1341" t="s">
        <v>2901</v>
      </c>
      <c r="D1341">
        <v>1</v>
      </c>
      <c r="E1341">
        <v>1</v>
      </c>
      <c r="F1341">
        <v>1</v>
      </c>
      <c r="G1341" t="s">
        <v>1343</v>
      </c>
      <c r="H1341" s="4" t="str">
        <f t="shared" si="40"/>
        <v>R327.1</v>
      </c>
      <c r="I1341" s="4" t="str">
        <f t="shared" si="41"/>
        <v>S0_SCLK_DS_HSD063</v>
      </c>
    </row>
    <row r="1342" spans="1:9" x14ac:dyDescent="0.25">
      <c r="A1342" t="s">
        <v>2698</v>
      </c>
      <c r="B1342" t="s">
        <v>6185</v>
      </c>
      <c r="C1342" t="s">
        <v>2901</v>
      </c>
      <c r="D1342">
        <v>2</v>
      </c>
      <c r="E1342">
        <v>2</v>
      </c>
      <c r="F1342">
        <v>2</v>
      </c>
      <c r="G1342" t="s">
        <v>113</v>
      </c>
      <c r="H1342" s="4" t="str">
        <f t="shared" si="40"/>
        <v>R327.2</v>
      </c>
      <c r="I1342" s="4" t="str">
        <f t="shared" si="41"/>
        <v>S0_2_GPIOA2</v>
      </c>
    </row>
    <row r="1343" spans="1:9" x14ac:dyDescent="0.25">
      <c r="A1343" t="s">
        <v>2698</v>
      </c>
      <c r="B1343" t="s">
        <v>6185</v>
      </c>
      <c r="C1343" t="s">
        <v>2902</v>
      </c>
      <c r="D1343">
        <v>1</v>
      </c>
      <c r="E1343">
        <v>1</v>
      </c>
      <c r="F1343">
        <v>1</v>
      </c>
      <c r="G1343" t="s">
        <v>1344</v>
      </c>
      <c r="H1343" s="4" t="str">
        <f t="shared" si="40"/>
        <v>R328.1</v>
      </c>
      <c r="I1343" s="4" t="str">
        <f t="shared" si="41"/>
        <v>S0_SCLK_DS_HSD064</v>
      </c>
    </row>
    <row r="1344" spans="1:9" x14ac:dyDescent="0.25">
      <c r="A1344" t="s">
        <v>2698</v>
      </c>
      <c r="B1344" t="s">
        <v>6185</v>
      </c>
      <c r="C1344" t="s">
        <v>2902</v>
      </c>
      <c r="D1344">
        <v>2</v>
      </c>
      <c r="E1344">
        <v>2</v>
      </c>
      <c r="F1344">
        <v>2</v>
      </c>
      <c r="G1344" t="s">
        <v>114</v>
      </c>
      <c r="H1344" s="4" t="str">
        <f t="shared" si="40"/>
        <v>R328.2</v>
      </c>
      <c r="I1344" s="4" t="str">
        <f t="shared" si="41"/>
        <v>S0_2_GPIOA1</v>
      </c>
    </row>
    <row r="1345" spans="1:9" x14ac:dyDescent="0.25">
      <c r="A1345" t="s">
        <v>2698</v>
      </c>
      <c r="B1345" t="s">
        <v>6185</v>
      </c>
      <c r="C1345" t="s">
        <v>2903</v>
      </c>
      <c r="D1345">
        <v>1</v>
      </c>
      <c r="E1345">
        <v>1</v>
      </c>
      <c r="F1345">
        <v>1</v>
      </c>
      <c r="G1345" t="s">
        <v>105</v>
      </c>
      <c r="H1345" s="4" t="str">
        <f t="shared" si="40"/>
        <v>R360.1</v>
      </c>
      <c r="I1345" s="4" t="str">
        <f t="shared" si="41"/>
        <v>S0_INH</v>
      </c>
    </row>
    <row r="1346" spans="1:9" x14ac:dyDescent="0.25">
      <c r="A1346" t="s">
        <v>2698</v>
      </c>
      <c r="B1346" t="s">
        <v>6185</v>
      </c>
      <c r="C1346" t="s">
        <v>2903</v>
      </c>
      <c r="D1346">
        <v>2</v>
      </c>
      <c r="E1346">
        <v>2</v>
      </c>
      <c r="F1346">
        <v>2</v>
      </c>
      <c r="G1346" t="s">
        <v>106</v>
      </c>
      <c r="H1346" s="4" t="str">
        <f t="shared" ref="H1346:H1409" si="42">CONCATENATE(C1346,".",F1346)</f>
        <v>R360.2</v>
      </c>
      <c r="I1346" s="4" t="str">
        <f t="shared" ref="I1346:I1409" si="43">G1346</f>
        <v>S0_INH_DIV2</v>
      </c>
    </row>
    <row r="1347" spans="1:9" x14ac:dyDescent="0.25">
      <c r="A1347" t="s">
        <v>2698</v>
      </c>
      <c r="B1347" t="s">
        <v>6185</v>
      </c>
      <c r="C1347" t="s">
        <v>2904</v>
      </c>
      <c r="D1347">
        <v>1</v>
      </c>
      <c r="E1347">
        <v>1</v>
      </c>
      <c r="F1347">
        <v>1</v>
      </c>
      <c r="G1347" t="s">
        <v>106</v>
      </c>
      <c r="H1347" s="4" t="str">
        <f t="shared" si="42"/>
        <v>R361.1</v>
      </c>
      <c r="I1347" s="4" t="str">
        <f t="shared" si="43"/>
        <v>S0_INH_DIV2</v>
      </c>
    </row>
    <row r="1348" spans="1:9" x14ac:dyDescent="0.25">
      <c r="A1348" t="s">
        <v>2698</v>
      </c>
      <c r="B1348" t="s">
        <v>6185</v>
      </c>
      <c r="C1348" t="s">
        <v>2904</v>
      </c>
      <c r="D1348">
        <v>2</v>
      </c>
      <c r="E1348">
        <v>2</v>
      </c>
      <c r="F1348">
        <v>2</v>
      </c>
      <c r="G1348" t="s">
        <v>104</v>
      </c>
      <c r="H1348" s="4" t="str">
        <f t="shared" si="42"/>
        <v>R361.2</v>
      </c>
      <c r="I1348" s="4" t="str">
        <f t="shared" si="43"/>
        <v>S0_INH_GND</v>
      </c>
    </row>
    <row r="1349" spans="1:9" x14ac:dyDescent="0.25">
      <c r="A1349" t="s">
        <v>2698</v>
      </c>
      <c r="B1349" t="s">
        <v>6185</v>
      </c>
      <c r="C1349" t="s">
        <v>2905</v>
      </c>
      <c r="D1349">
        <v>1</v>
      </c>
      <c r="E1349">
        <v>1</v>
      </c>
      <c r="F1349">
        <v>1</v>
      </c>
      <c r="G1349" t="s">
        <v>103</v>
      </c>
      <c r="H1349" s="4" t="str">
        <f t="shared" si="42"/>
        <v>R362.1</v>
      </c>
      <c r="I1349" s="4" t="str">
        <f t="shared" si="43"/>
        <v>S0_1_INH</v>
      </c>
    </row>
    <row r="1350" spans="1:9" x14ac:dyDescent="0.25">
      <c r="A1350" t="s">
        <v>2698</v>
      </c>
      <c r="B1350" t="s">
        <v>6185</v>
      </c>
      <c r="C1350" t="s">
        <v>2905</v>
      </c>
      <c r="D1350">
        <v>2</v>
      </c>
      <c r="E1350">
        <v>2</v>
      </c>
      <c r="F1350">
        <v>2</v>
      </c>
      <c r="G1350" t="s">
        <v>339</v>
      </c>
      <c r="H1350" s="4" t="str">
        <f t="shared" si="42"/>
        <v>R362.2</v>
      </c>
      <c r="I1350" s="4" t="str">
        <f t="shared" si="43"/>
        <v>S0_BPMUINH_HSD141</v>
      </c>
    </row>
    <row r="1351" spans="1:9" x14ac:dyDescent="0.25">
      <c r="A1351" t="s">
        <v>2698</v>
      </c>
      <c r="B1351" t="s">
        <v>6185</v>
      </c>
      <c r="C1351" t="s">
        <v>2906</v>
      </c>
      <c r="D1351">
        <v>1</v>
      </c>
      <c r="E1351">
        <v>1</v>
      </c>
      <c r="F1351">
        <v>1</v>
      </c>
      <c r="G1351" t="s">
        <v>1345</v>
      </c>
      <c r="H1351" s="4" t="str">
        <f t="shared" si="42"/>
        <v>R551.1</v>
      </c>
      <c r="I1351" s="4" t="str">
        <f t="shared" si="43"/>
        <v>S0_DS_HSD089</v>
      </c>
    </row>
    <row r="1352" spans="1:9" x14ac:dyDescent="0.25">
      <c r="A1352" t="s">
        <v>2698</v>
      </c>
      <c r="B1352" t="s">
        <v>6185</v>
      </c>
      <c r="C1352" t="s">
        <v>2906</v>
      </c>
      <c r="D1352">
        <v>2</v>
      </c>
      <c r="E1352">
        <v>2</v>
      </c>
      <c r="F1352">
        <v>2</v>
      </c>
      <c r="G1352" t="s">
        <v>1341</v>
      </c>
      <c r="H1352" s="4" t="str">
        <f t="shared" si="42"/>
        <v>R551.2</v>
      </c>
      <c r="I1352" s="4" t="str">
        <f t="shared" si="43"/>
        <v>S0_2_GPIOA3</v>
      </c>
    </row>
    <row r="1353" spans="1:9" x14ac:dyDescent="0.25">
      <c r="A1353" t="s">
        <v>2698</v>
      </c>
      <c r="B1353" t="s">
        <v>6185</v>
      </c>
      <c r="C1353" t="s">
        <v>2907</v>
      </c>
      <c r="D1353">
        <v>1</v>
      </c>
      <c r="E1353">
        <v>1</v>
      </c>
      <c r="F1353">
        <v>1</v>
      </c>
      <c r="G1353" t="s">
        <v>1346</v>
      </c>
      <c r="H1353" s="4" t="str">
        <f t="shared" si="42"/>
        <v>R588.1</v>
      </c>
      <c r="I1353" s="4" t="str">
        <f t="shared" si="43"/>
        <v>S0_DS_HSD085</v>
      </c>
    </row>
    <row r="1354" spans="1:9" x14ac:dyDescent="0.25">
      <c r="A1354" t="s">
        <v>2698</v>
      </c>
      <c r="B1354" t="s">
        <v>6185</v>
      </c>
      <c r="C1354" t="s">
        <v>2907</v>
      </c>
      <c r="D1354">
        <v>2</v>
      </c>
      <c r="E1354">
        <v>2</v>
      </c>
      <c r="F1354">
        <v>2</v>
      </c>
      <c r="G1354" t="s">
        <v>1339</v>
      </c>
      <c r="H1354" s="4" t="str">
        <f t="shared" si="42"/>
        <v>R588.2</v>
      </c>
      <c r="I1354" s="4" t="str">
        <f t="shared" si="43"/>
        <v>S0_2_GPIOA0</v>
      </c>
    </row>
    <row r="1355" spans="1:9" x14ac:dyDescent="0.25">
      <c r="A1355" t="s">
        <v>2698</v>
      </c>
      <c r="B1355" t="s">
        <v>6185</v>
      </c>
      <c r="C1355" t="s">
        <v>2908</v>
      </c>
      <c r="D1355">
        <v>1</v>
      </c>
      <c r="E1355">
        <v>1</v>
      </c>
      <c r="F1355">
        <v>1</v>
      </c>
      <c r="G1355" t="s">
        <v>115</v>
      </c>
      <c r="H1355" s="4" t="str">
        <f t="shared" si="42"/>
        <v>RD81.1</v>
      </c>
      <c r="I1355" s="4" t="str">
        <f t="shared" si="43"/>
        <v>S0_GPIOA_0</v>
      </c>
    </row>
    <row r="1356" spans="1:9" x14ac:dyDescent="0.25">
      <c r="A1356" t="s">
        <v>2698</v>
      </c>
      <c r="B1356" t="s">
        <v>6185</v>
      </c>
      <c r="C1356" t="s">
        <v>2908</v>
      </c>
      <c r="D1356">
        <v>2</v>
      </c>
      <c r="E1356">
        <v>2</v>
      </c>
      <c r="F1356">
        <v>2</v>
      </c>
      <c r="G1356" t="s">
        <v>1346</v>
      </c>
      <c r="H1356" s="4" t="str">
        <f t="shared" si="42"/>
        <v>RD81.2</v>
      </c>
      <c r="I1356" s="4" t="str">
        <f t="shared" si="43"/>
        <v>S0_DS_HSD085</v>
      </c>
    </row>
    <row r="1357" spans="1:9" x14ac:dyDescent="0.25">
      <c r="A1357" t="s">
        <v>2698</v>
      </c>
      <c r="B1357" t="s">
        <v>6185</v>
      </c>
      <c r="C1357" t="s">
        <v>2909</v>
      </c>
      <c r="D1357">
        <v>1</v>
      </c>
      <c r="E1357">
        <v>1</v>
      </c>
      <c r="F1357">
        <v>1</v>
      </c>
      <c r="G1357" t="s">
        <v>109</v>
      </c>
      <c r="H1357" s="4" t="str">
        <f t="shared" si="42"/>
        <v>RD82.1</v>
      </c>
      <c r="I1357" s="4" t="str">
        <f t="shared" si="43"/>
        <v>S0_GPIOA_2</v>
      </c>
    </row>
    <row r="1358" spans="1:9" x14ac:dyDescent="0.25">
      <c r="A1358" t="s">
        <v>2698</v>
      </c>
      <c r="B1358" t="s">
        <v>6185</v>
      </c>
      <c r="C1358" t="s">
        <v>2909</v>
      </c>
      <c r="D1358">
        <v>2</v>
      </c>
      <c r="E1358">
        <v>2</v>
      </c>
      <c r="F1358">
        <v>2</v>
      </c>
      <c r="G1358" t="s">
        <v>1343</v>
      </c>
      <c r="H1358" s="4" t="str">
        <f t="shared" si="42"/>
        <v>RD82.2</v>
      </c>
      <c r="I1358" s="4" t="str">
        <f t="shared" si="43"/>
        <v>S0_SCLK_DS_HSD063</v>
      </c>
    </row>
    <row r="1359" spans="1:9" x14ac:dyDescent="0.25">
      <c r="A1359" t="s">
        <v>2698</v>
      </c>
      <c r="B1359" t="s">
        <v>6185</v>
      </c>
      <c r="C1359" t="s">
        <v>2910</v>
      </c>
      <c r="D1359">
        <v>1</v>
      </c>
      <c r="E1359">
        <v>1</v>
      </c>
      <c r="F1359">
        <v>1</v>
      </c>
      <c r="G1359" t="s">
        <v>110</v>
      </c>
      <c r="H1359" s="4" t="str">
        <f t="shared" si="42"/>
        <v>RD83.1</v>
      </c>
      <c r="I1359" s="4" t="str">
        <f t="shared" si="43"/>
        <v>S0_GPIOA_1</v>
      </c>
    </row>
    <row r="1360" spans="1:9" x14ac:dyDescent="0.25">
      <c r="A1360" t="s">
        <v>2698</v>
      </c>
      <c r="B1360" t="s">
        <v>6185</v>
      </c>
      <c r="C1360" t="s">
        <v>2910</v>
      </c>
      <c r="D1360">
        <v>2</v>
      </c>
      <c r="E1360">
        <v>2</v>
      </c>
      <c r="F1360">
        <v>2</v>
      </c>
      <c r="G1360" t="s">
        <v>1344</v>
      </c>
      <c r="H1360" s="4" t="str">
        <f t="shared" si="42"/>
        <v>RD83.2</v>
      </c>
      <c r="I1360" s="4" t="str">
        <f t="shared" si="43"/>
        <v>S0_SCLK_DS_HSD064</v>
      </c>
    </row>
    <row r="1361" spans="1:9" x14ac:dyDescent="0.25">
      <c r="A1361" t="s">
        <v>2698</v>
      </c>
      <c r="B1361" t="s">
        <v>6185</v>
      </c>
      <c r="C1361" t="s">
        <v>2911</v>
      </c>
      <c r="D1361">
        <v>1</v>
      </c>
      <c r="E1361">
        <v>1</v>
      </c>
      <c r="F1361">
        <v>1</v>
      </c>
      <c r="G1361" t="s">
        <v>340</v>
      </c>
      <c r="H1361" s="4" t="str">
        <f t="shared" si="42"/>
        <v>RD84.1</v>
      </c>
      <c r="I1361" s="4" t="str">
        <f t="shared" si="43"/>
        <v>S0_GPIOA_3</v>
      </c>
    </row>
    <row r="1362" spans="1:9" x14ac:dyDescent="0.25">
      <c r="A1362" t="s">
        <v>2698</v>
      </c>
      <c r="B1362" t="s">
        <v>6185</v>
      </c>
      <c r="C1362" t="s">
        <v>2911</v>
      </c>
      <c r="D1362">
        <v>2</v>
      </c>
      <c r="E1362">
        <v>2</v>
      </c>
      <c r="F1362">
        <v>2</v>
      </c>
      <c r="G1362" t="s">
        <v>1345</v>
      </c>
      <c r="H1362" s="4" t="str">
        <f t="shared" si="42"/>
        <v>RD84.2</v>
      </c>
      <c r="I1362" s="4" t="str">
        <f t="shared" si="43"/>
        <v>S0_DS_HSD089</v>
      </c>
    </row>
    <row r="1363" spans="1:9" x14ac:dyDescent="0.25">
      <c r="A1363" t="s">
        <v>2698</v>
      </c>
      <c r="B1363" t="s">
        <v>6185</v>
      </c>
      <c r="C1363" t="s">
        <v>2912</v>
      </c>
      <c r="D1363">
        <v>1</v>
      </c>
      <c r="E1363">
        <v>1</v>
      </c>
      <c r="F1363">
        <v>1</v>
      </c>
      <c r="G1363" t="s">
        <v>111</v>
      </c>
      <c r="H1363" s="4" t="str">
        <f t="shared" si="42"/>
        <v>RD85.1</v>
      </c>
      <c r="I1363" s="4" t="str">
        <f t="shared" si="43"/>
        <v>S0_GPIOB_0</v>
      </c>
    </row>
    <row r="1364" spans="1:9" x14ac:dyDescent="0.25">
      <c r="A1364" t="s">
        <v>2698</v>
      </c>
      <c r="B1364" t="s">
        <v>6185</v>
      </c>
      <c r="C1364" t="s">
        <v>2912</v>
      </c>
      <c r="D1364">
        <v>2</v>
      </c>
      <c r="E1364">
        <v>2</v>
      </c>
      <c r="F1364">
        <v>2</v>
      </c>
      <c r="G1364" t="s">
        <v>1347</v>
      </c>
      <c r="H1364" s="4" t="str">
        <f t="shared" si="42"/>
        <v>RD85.2</v>
      </c>
      <c r="I1364" s="4" t="str">
        <f t="shared" si="43"/>
        <v>S0_SCLK_HSD073</v>
      </c>
    </row>
    <row r="1365" spans="1:9" x14ac:dyDescent="0.25">
      <c r="A1365" t="s">
        <v>2698</v>
      </c>
      <c r="B1365" t="s">
        <v>6185</v>
      </c>
      <c r="C1365" t="s">
        <v>2913</v>
      </c>
      <c r="D1365">
        <v>1</v>
      </c>
      <c r="E1365">
        <v>1</v>
      </c>
      <c r="F1365">
        <v>1</v>
      </c>
      <c r="G1365" t="s">
        <v>112</v>
      </c>
      <c r="H1365" s="4" t="str">
        <f t="shared" si="42"/>
        <v>RD86.1</v>
      </c>
      <c r="I1365" s="4" t="str">
        <f t="shared" si="43"/>
        <v>S0_GPIOB_1</v>
      </c>
    </row>
    <row r="1366" spans="1:9" x14ac:dyDescent="0.25">
      <c r="A1366" t="s">
        <v>2698</v>
      </c>
      <c r="B1366" t="s">
        <v>6185</v>
      </c>
      <c r="C1366" t="s">
        <v>2913</v>
      </c>
      <c r="D1366">
        <v>2</v>
      </c>
      <c r="E1366">
        <v>2</v>
      </c>
      <c r="F1366">
        <v>2</v>
      </c>
      <c r="G1366" t="s">
        <v>1348</v>
      </c>
      <c r="H1366" s="4" t="str">
        <f t="shared" si="42"/>
        <v>RD86.2</v>
      </c>
      <c r="I1366" s="4" t="str">
        <f t="shared" si="43"/>
        <v>S0_SCLK_HSD072</v>
      </c>
    </row>
    <row r="1367" spans="1:9" x14ac:dyDescent="0.25">
      <c r="A1367" t="s">
        <v>2698</v>
      </c>
      <c r="B1367" t="s">
        <v>6185</v>
      </c>
      <c r="C1367" t="s">
        <v>2914</v>
      </c>
      <c r="D1367">
        <v>1</v>
      </c>
      <c r="E1367">
        <v>1</v>
      </c>
      <c r="F1367">
        <v>1</v>
      </c>
      <c r="G1367" t="s">
        <v>5453</v>
      </c>
      <c r="H1367" s="4" t="str">
        <f t="shared" si="42"/>
        <v>RD87.1</v>
      </c>
      <c r="I1367" s="4" t="str">
        <f t="shared" si="43"/>
        <v>S0_LED5</v>
      </c>
    </row>
    <row r="1368" spans="1:9" x14ac:dyDescent="0.25">
      <c r="A1368" t="s">
        <v>2698</v>
      </c>
      <c r="B1368" t="s">
        <v>6185</v>
      </c>
      <c r="C1368" t="s">
        <v>2914</v>
      </c>
      <c r="D1368">
        <v>2</v>
      </c>
      <c r="E1368">
        <v>2</v>
      </c>
      <c r="F1368">
        <v>2</v>
      </c>
      <c r="G1368" t="s">
        <v>1349</v>
      </c>
      <c r="H1368" s="4" t="str">
        <f t="shared" si="42"/>
        <v>RD87.2</v>
      </c>
      <c r="I1368" s="4" t="str">
        <f t="shared" si="43"/>
        <v>S0_HSD275</v>
      </c>
    </row>
    <row r="1369" spans="1:9" x14ac:dyDescent="0.25">
      <c r="A1369" t="s">
        <v>2698</v>
      </c>
      <c r="B1369" t="s">
        <v>6185</v>
      </c>
      <c r="C1369" t="s">
        <v>2915</v>
      </c>
      <c r="D1369">
        <v>1</v>
      </c>
      <c r="E1369">
        <v>1</v>
      </c>
      <c r="F1369">
        <v>1</v>
      </c>
      <c r="G1369" t="s">
        <v>5454</v>
      </c>
      <c r="H1369" s="4" t="str">
        <f t="shared" si="42"/>
        <v>RD90.1</v>
      </c>
      <c r="I1369" s="4" t="str">
        <f t="shared" si="43"/>
        <v>S0_LED0</v>
      </c>
    </row>
    <row r="1370" spans="1:9" x14ac:dyDescent="0.25">
      <c r="A1370" t="s">
        <v>2698</v>
      </c>
      <c r="B1370" t="s">
        <v>6185</v>
      </c>
      <c r="C1370" t="s">
        <v>2915</v>
      </c>
      <c r="D1370">
        <v>2</v>
      </c>
      <c r="E1370">
        <v>2</v>
      </c>
      <c r="F1370">
        <v>2</v>
      </c>
      <c r="G1370" t="s">
        <v>1350</v>
      </c>
      <c r="H1370" s="4" t="str">
        <f t="shared" si="42"/>
        <v>RD90.2</v>
      </c>
      <c r="I1370" s="4" t="str">
        <f t="shared" si="43"/>
        <v>S0_HSD270</v>
      </c>
    </row>
    <row r="1371" spans="1:9" x14ac:dyDescent="0.25">
      <c r="A1371" t="s">
        <v>2698</v>
      </c>
      <c r="B1371" t="s">
        <v>6185</v>
      </c>
      <c r="C1371" t="s">
        <v>2916</v>
      </c>
      <c r="D1371">
        <v>1</v>
      </c>
      <c r="E1371">
        <v>1</v>
      </c>
      <c r="F1371">
        <v>1</v>
      </c>
      <c r="G1371" t="s">
        <v>5455</v>
      </c>
      <c r="H1371" s="4" t="str">
        <f t="shared" si="42"/>
        <v>RD91.1</v>
      </c>
      <c r="I1371" s="4" t="str">
        <f t="shared" si="43"/>
        <v>S0_LED4</v>
      </c>
    </row>
    <row r="1372" spans="1:9" x14ac:dyDescent="0.25">
      <c r="A1372" t="s">
        <v>2698</v>
      </c>
      <c r="B1372" t="s">
        <v>6185</v>
      </c>
      <c r="C1372" t="s">
        <v>2916</v>
      </c>
      <c r="D1372">
        <v>2</v>
      </c>
      <c r="E1372">
        <v>2</v>
      </c>
      <c r="F1372">
        <v>2</v>
      </c>
      <c r="G1372" t="s">
        <v>1351</v>
      </c>
      <c r="H1372" s="4" t="str">
        <f t="shared" si="42"/>
        <v>RD91.2</v>
      </c>
      <c r="I1372" s="4" t="str">
        <f t="shared" si="43"/>
        <v>S0_HSD274</v>
      </c>
    </row>
    <row r="1373" spans="1:9" x14ac:dyDescent="0.25">
      <c r="A1373" t="s">
        <v>2698</v>
      </c>
      <c r="B1373" t="s">
        <v>6185</v>
      </c>
      <c r="C1373" t="s">
        <v>2917</v>
      </c>
      <c r="D1373">
        <v>1</v>
      </c>
      <c r="E1373">
        <v>1</v>
      </c>
      <c r="F1373">
        <v>1</v>
      </c>
      <c r="G1373" t="s">
        <v>5456</v>
      </c>
      <c r="H1373" s="4" t="str">
        <f t="shared" si="42"/>
        <v>RD95.1</v>
      </c>
      <c r="I1373" s="4" t="str">
        <f t="shared" si="43"/>
        <v>S0_LED1</v>
      </c>
    </row>
    <row r="1374" spans="1:9" x14ac:dyDescent="0.25">
      <c r="A1374" t="s">
        <v>2698</v>
      </c>
      <c r="B1374" t="s">
        <v>6185</v>
      </c>
      <c r="C1374" t="s">
        <v>2917</v>
      </c>
      <c r="D1374">
        <v>2</v>
      </c>
      <c r="E1374">
        <v>2</v>
      </c>
      <c r="F1374">
        <v>2</v>
      </c>
      <c r="G1374" t="s">
        <v>1352</v>
      </c>
      <c r="H1374" s="4" t="str">
        <f t="shared" si="42"/>
        <v>RD95.2</v>
      </c>
      <c r="I1374" s="4" t="str">
        <f t="shared" si="43"/>
        <v>S0_HSD271</v>
      </c>
    </row>
    <row r="1375" spans="1:9" x14ac:dyDescent="0.25">
      <c r="A1375" t="s">
        <v>2698</v>
      </c>
      <c r="B1375" t="s">
        <v>6185</v>
      </c>
      <c r="C1375" t="s">
        <v>2918</v>
      </c>
      <c r="D1375">
        <v>1</v>
      </c>
      <c r="E1375">
        <v>1</v>
      </c>
      <c r="F1375">
        <v>1</v>
      </c>
      <c r="G1375" t="s">
        <v>5457</v>
      </c>
      <c r="H1375" s="4" t="str">
        <f t="shared" si="42"/>
        <v>RD96.1</v>
      </c>
      <c r="I1375" s="4" t="str">
        <f t="shared" si="43"/>
        <v>S0_LED2</v>
      </c>
    </row>
    <row r="1376" spans="1:9" x14ac:dyDescent="0.25">
      <c r="A1376" t="s">
        <v>2698</v>
      </c>
      <c r="B1376" t="s">
        <v>6185</v>
      </c>
      <c r="C1376" t="s">
        <v>2918</v>
      </c>
      <c r="D1376">
        <v>2</v>
      </c>
      <c r="E1376">
        <v>2</v>
      </c>
      <c r="F1376">
        <v>2</v>
      </c>
      <c r="G1376" t="s">
        <v>1353</v>
      </c>
      <c r="H1376" s="4" t="str">
        <f t="shared" si="42"/>
        <v>RD96.2</v>
      </c>
      <c r="I1376" s="4" t="str">
        <f t="shared" si="43"/>
        <v>S0_HSD272</v>
      </c>
    </row>
    <row r="1377" spans="1:9" x14ac:dyDescent="0.25">
      <c r="A1377" t="s">
        <v>2698</v>
      </c>
      <c r="B1377" t="s">
        <v>6185</v>
      </c>
      <c r="C1377" t="s">
        <v>2919</v>
      </c>
      <c r="D1377">
        <v>1</v>
      </c>
      <c r="E1377">
        <v>1</v>
      </c>
      <c r="F1377">
        <v>1</v>
      </c>
      <c r="G1377" t="s">
        <v>776</v>
      </c>
      <c r="H1377" s="4" t="str">
        <f t="shared" si="42"/>
        <v>RD98.1</v>
      </c>
      <c r="I1377" s="4" t="str">
        <f t="shared" si="43"/>
        <v>S0_GPIOC_0</v>
      </c>
    </row>
    <row r="1378" spans="1:9" x14ac:dyDescent="0.25">
      <c r="A1378" t="s">
        <v>2698</v>
      </c>
      <c r="B1378" t="s">
        <v>6185</v>
      </c>
      <c r="C1378" t="s">
        <v>2919</v>
      </c>
      <c r="D1378">
        <v>2</v>
      </c>
      <c r="E1378">
        <v>2</v>
      </c>
      <c r="F1378">
        <v>2</v>
      </c>
      <c r="G1378" t="s">
        <v>1354</v>
      </c>
      <c r="H1378" s="4" t="str">
        <f t="shared" si="42"/>
        <v>RD98.2</v>
      </c>
      <c r="I1378" s="4" t="str">
        <f t="shared" si="43"/>
        <v>S0_HSD079</v>
      </c>
    </row>
    <row r="1379" spans="1:9" x14ac:dyDescent="0.25">
      <c r="A1379" t="s">
        <v>2698</v>
      </c>
      <c r="B1379" t="s">
        <v>6185</v>
      </c>
      <c r="C1379" t="s">
        <v>2920</v>
      </c>
      <c r="D1379">
        <v>1</v>
      </c>
      <c r="E1379">
        <v>1</v>
      </c>
      <c r="F1379">
        <v>1</v>
      </c>
      <c r="G1379" t="s">
        <v>777</v>
      </c>
      <c r="H1379" s="4" t="str">
        <f t="shared" si="42"/>
        <v>RD99.1</v>
      </c>
      <c r="I1379" s="4" t="str">
        <f t="shared" si="43"/>
        <v>S0_GPIOC_1</v>
      </c>
    </row>
    <row r="1380" spans="1:9" x14ac:dyDescent="0.25">
      <c r="A1380" t="s">
        <v>2698</v>
      </c>
      <c r="B1380" t="s">
        <v>6185</v>
      </c>
      <c r="C1380" t="s">
        <v>2920</v>
      </c>
      <c r="D1380">
        <v>2</v>
      </c>
      <c r="E1380">
        <v>2</v>
      </c>
      <c r="F1380">
        <v>2</v>
      </c>
      <c r="G1380" t="s">
        <v>1355</v>
      </c>
      <c r="H1380" s="4" t="str">
        <f t="shared" si="42"/>
        <v>RD99.2</v>
      </c>
      <c r="I1380" s="4" t="str">
        <f t="shared" si="43"/>
        <v>S0_SCLK_HSD066</v>
      </c>
    </row>
    <row r="1381" spans="1:9" x14ac:dyDescent="0.25">
      <c r="A1381" t="s">
        <v>2698</v>
      </c>
      <c r="B1381" t="s">
        <v>6185</v>
      </c>
      <c r="C1381" t="s">
        <v>2921</v>
      </c>
      <c r="D1381">
        <v>1</v>
      </c>
      <c r="E1381">
        <v>1</v>
      </c>
      <c r="F1381">
        <v>1</v>
      </c>
      <c r="G1381" t="s">
        <v>5458</v>
      </c>
      <c r="H1381" s="4" t="str">
        <f t="shared" si="42"/>
        <v>RD100.1</v>
      </c>
      <c r="I1381" s="4" t="str">
        <f t="shared" si="43"/>
        <v>S0_LED3</v>
      </c>
    </row>
    <row r="1382" spans="1:9" x14ac:dyDescent="0.25">
      <c r="A1382" t="s">
        <v>2698</v>
      </c>
      <c r="B1382" t="s">
        <v>6185</v>
      </c>
      <c r="C1382" t="s">
        <v>2921</v>
      </c>
      <c r="D1382">
        <v>2</v>
      </c>
      <c r="E1382">
        <v>2</v>
      </c>
      <c r="F1382">
        <v>2</v>
      </c>
      <c r="G1382" t="s">
        <v>1356</v>
      </c>
      <c r="H1382" s="4" t="str">
        <f t="shared" si="42"/>
        <v>RD100.2</v>
      </c>
      <c r="I1382" s="4" t="str">
        <f t="shared" si="43"/>
        <v>S0_HSD273</v>
      </c>
    </row>
    <row r="1383" spans="1:9" x14ac:dyDescent="0.25">
      <c r="A1383" t="s">
        <v>2698</v>
      </c>
      <c r="B1383" t="s">
        <v>6185</v>
      </c>
      <c r="C1383" t="s">
        <v>2922</v>
      </c>
      <c r="D1383">
        <v>1</v>
      </c>
      <c r="E1383">
        <v>1</v>
      </c>
      <c r="F1383">
        <v>1</v>
      </c>
      <c r="G1383" t="s">
        <v>817</v>
      </c>
      <c r="H1383" s="4" t="str">
        <f t="shared" si="42"/>
        <v>RD101.1</v>
      </c>
      <c r="I1383" s="4" t="str">
        <f t="shared" si="43"/>
        <v>S0_GPIOB_2</v>
      </c>
    </row>
    <row r="1384" spans="1:9" x14ac:dyDescent="0.25">
      <c r="A1384" t="s">
        <v>2698</v>
      </c>
      <c r="B1384" t="s">
        <v>6185</v>
      </c>
      <c r="C1384" t="s">
        <v>2922</v>
      </c>
      <c r="D1384">
        <v>2</v>
      </c>
      <c r="E1384">
        <v>2</v>
      </c>
      <c r="F1384">
        <v>2</v>
      </c>
      <c r="G1384" t="s">
        <v>1357</v>
      </c>
      <c r="H1384" s="4" t="str">
        <f t="shared" si="42"/>
        <v>RD101.2</v>
      </c>
      <c r="I1384" s="4" t="str">
        <f t="shared" si="43"/>
        <v>S0_SCLK_HSD255</v>
      </c>
    </row>
    <row r="1385" spans="1:9" x14ac:dyDescent="0.25">
      <c r="A1385" t="s">
        <v>2698</v>
      </c>
      <c r="B1385" t="s">
        <v>6185</v>
      </c>
      <c r="C1385" t="s">
        <v>2923</v>
      </c>
      <c r="D1385">
        <v>1</v>
      </c>
      <c r="E1385">
        <v>1</v>
      </c>
      <c r="F1385">
        <v>1</v>
      </c>
      <c r="G1385" t="s">
        <v>221</v>
      </c>
      <c r="H1385" s="4" t="str">
        <f t="shared" si="42"/>
        <v>RD178.1</v>
      </c>
      <c r="I1385" s="4" t="str">
        <f t="shared" si="43"/>
        <v>S0_DISB</v>
      </c>
    </row>
    <row r="1386" spans="1:9" x14ac:dyDescent="0.25">
      <c r="A1386" t="s">
        <v>2698</v>
      </c>
      <c r="B1386" t="s">
        <v>6185</v>
      </c>
      <c r="C1386" t="s">
        <v>2923</v>
      </c>
      <c r="D1386">
        <v>2</v>
      </c>
      <c r="E1386">
        <v>2</v>
      </c>
      <c r="F1386">
        <v>2</v>
      </c>
      <c r="G1386" t="s">
        <v>120</v>
      </c>
      <c r="H1386" s="4" t="str">
        <f t="shared" si="42"/>
        <v>RD178.2</v>
      </c>
      <c r="I1386" s="4" t="str">
        <f t="shared" si="43"/>
        <v>S0_HSD099</v>
      </c>
    </row>
    <row r="1387" spans="1:9" x14ac:dyDescent="0.25">
      <c r="A1387" t="s">
        <v>2698</v>
      </c>
      <c r="B1387" t="s">
        <v>6185</v>
      </c>
      <c r="C1387" t="s">
        <v>2924</v>
      </c>
      <c r="D1387">
        <v>1</v>
      </c>
      <c r="E1387">
        <v>1</v>
      </c>
      <c r="F1387">
        <v>1</v>
      </c>
      <c r="G1387" t="s">
        <v>222</v>
      </c>
      <c r="H1387" s="4" t="str">
        <f t="shared" si="42"/>
        <v>RD179.1</v>
      </c>
      <c r="I1387" s="4" t="str">
        <f t="shared" si="43"/>
        <v>S0_RESETB</v>
      </c>
    </row>
    <row r="1388" spans="1:9" x14ac:dyDescent="0.25">
      <c r="A1388" t="s">
        <v>2698</v>
      </c>
      <c r="B1388" t="s">
        <v>6185</v>
      </c>
      <c r="C1388" t="s">
        <v>2924</v>
      </c>
      <c r="D1388">
        <v>2</v>
      </c>
      <c r="E1388">
        <v>2</v>
      </c>
      <c r="F1388">
        <v>2</v>
      </c>
      <c r="G1388" t="s">
        <v>119</v>
      </c>
      <c r="H1388" s="4" t="str">
        <f t="shared" si="42"/>
        <v>RD179.2</v>
      </c>
      <c r="I1388" s="4" t="str">
        <f t="shared" si="43"/>
        <v>S0_HSD112</v>
      </c>
    </row>
    <row r="1389" spans="1:9" x14ac:dyDescent="0.25">
      <c r="A1389" t="s">
        <v>2698</v>
      </c>
      <c r="B1389" t="s">
        <v>6185</v>
      </c>
      <c r="C1389" t="s">
        <v>2925</v>
      </c>
      <c r="D1389">
        <v>1</v>
      </c>
      <c r="E1389">
        <v>1</v>
      </c>
      <c r="F1389">
        <v>1</v>
      </c>
      <c r="G1389" t="s">
        <v>1358</v>
      </c>
      <c r="H1389" s="4" t="str">
        <f t="shared" si="42"/>
        <v>RD182.1</v>
      </c>
      <c r="I1389" s="4" t="str">
        <f t="shared" si="43"/>
        <v>S0_GPIOC_2</v>
      </c>
    </row>
    <row r="1390" spans="1:9" x14ac:dyDescent="0.25">
      <c r="A1390" t="s">
        <v>2698</v>
      </c>
      <c r="B1390" t="s">
        <v>6185</v>
      </c>
      <c r="C1390" t="s">
        <v>2925</v>
      </c>
      <c r="D1390">
        <v>2</v>
      </c>
      <c r="E1390">
        <v>2</v>
      </c>
      <c r="F1390">
        <v>2</v>
      </c>
      <c r="G1390" t="s">
        <v>6308</v>
      </c>
      <c r="H1390" s="4" t="str">
        <f t="shared" si="42"/>
        <v>RD182.2</v>
      </c>
      <c r="I1390" s="4" t="str">
        <f t="shared" si="43"/>
        <v>S0_SCIN_GPC2_HSD097</v>
      </c>
    </row>
    <row r="1391" spans="1:9" x14ac:dyDescent="0.25">
      <c r="A1391" t="s">
        <v>2698</v>
      </c>
      <c r="B1391" t="s">
        <v>6185</v>
      </c>
      <c r="C1391" t="s">
        <v>2926</v>
      </c>
      <c r="D1391">
        <v>1</v>
      </c>
      <c r="E1391">
        <v>1</v>
      </c>
      <c r="F1391">
        <v>1</v>
      </c>
      <c r="G1391" t="s">
        <v>1359</v>
      </c>
      <c r="H1391" s="4" t="str">
        <f t="shared" si="42"/>
        <v>RD183.1</v>
      </c>
      <c r="I1391" s="4" t="str">
        <f t="shared" si="43"/>
        <v>S0_GPIOC_3</v>
      </c>
    </row>
    <row r="1392" spans="1:9" x14ac:dyDescent="0.25">
      <c r="A1392" t="s">
        <v>2698</v>
      </c>
      <c r="B1392" t="s">
        <v>6185</v>
      </c>
      <c r="C1392" t="s">
        <v>2926</v>
      </c>
      <c r="D1392">
        <v>2</v>
      </c>
      <c r="E1392">
        <v>2</v>
      </c>
      <c r="F1392">
        <v>2</v>
      </c>
      <c r="G1392" t="s">
        <v>5328</v>
      </c>
      <c r="H1392" s="4" t="str">
        <f t="shared" si="42"/>
        <v>RD183.2</v>
      </c>
      <c r="I1392" s="4" t="str">
        <f t="shared" si="43"/>
        <v>S0_SCOT_HSD082</v>
      </c>
    </row>
    <row r="1393" spans="1:9" x14ac:dyDescent="0.25">
      <c r="A1393" t="s">
        <v>2698</v>
      </c>
      <c r="B1393" t="s">
        <v>6185</v>
      </c>
      <c r="C1393" t="s">
        <v>2927</v>
      </c>
      <c r="D1393">
        <v>1</v>
      </c>
      <c r="E1393">
        <v>1</v>
      </c>
      <c r="F1393">
        <v>1</v>
      </c>
      <c r="G1393" t="s">
        <v>1360</v>
      </c>
      <c r="H1393" s="4" t="str">
        <f t="shared" si="42"/>
        <v>RD184.1</v>
      </c>
      <c r="I1393" s="4" t="str">
        <f t="shared" si="43"/>
        <v>S0_GPIOC_4</v>
      </c>
    </row>
    <row r="1394" spans="1:9" x14ac:dyDescent="0.25">
      <c r="A1394" t="s">
        <v>2698</v>
      </c>
      <c r="B1394" t="s">
        <v>6185</v>
      </c>
      <c r="C1394" t="s">
        <v>2927</v>
      </c>
      <c r="D1394">
        <v>2</v>
      </c>
      <c r="E1394">
        <v>2</v>
      </c>
      <c r="F1394">
        <v>2</v>
      </c>
      <c r="G1394" t="s">
        <v>1361</v>
      </c>
      <c r="H1394" s="4" t="str">
        <f t="shared" si="42"/>
        <v>RD184.2</v>
      </c>
      <c r="I1394" s="4" t="str">
        <f t="shared" si="43"/>
        <v>S0_SCLK_HSD081</v>
      </c>
    </row>
    <row r="1395" spans="1:9" x14ac:dyDescent="0.25">
      <c r="A1395" t="s">
        <v>2698</v>
      </c>
      <c r="B1395" t="s">
        <v>6185</v>
      </c>
      <c r="C1395" t="s">
        <v>2928</v>
      </c>
      <c r="D1395">
        <v>1</v>
      </c>
      <c r="E1395">
        <v>1</v>
      </c>
      <c r="F1395">
        <v>1</v>
      </c>
      <c r="G1395" t="s">
        <v>1362</v>
      </c>
      <c r="H1395" s="4" t="str">
        <f t="shared" si="42"/>
        <v>RD185.1</v>
      </c>
      <c r="I1395" s="4" t="str">
        <f t="shared" si="43"/>
        <v>S0_GPIOC_5</v>
      </c>
    </row>
    <row r="1396" spans="1:9" x14ac:dyDescent="0.25">
      <c r="A1396" t="s">
        <v>2698</v>
      </c>
      <c r="B1396" t="s">
        <v>6185</v>
      </c>
      <c r="C1396" t="s">
        <v>2928</v>
      </c>
      <c r="D1396">
        <v>2</v>
      </c>
      <c r="E1396">
        <v>2</v>
      </c>
      <c r="F1396">
        <v>2</v>
      </c>
      <c r="G1396" t="s">
        <v>1363</v>
      </c>
      <c r="H1396" s="4" t="str">
        <f t="shared" si="42"/>
        <v>RD185.2</v>
      </c>
      <c r="I1396" s="4" t="str">
        <f t="shared" si="43"/>
        <v>S0_SCLK_HSD256</v>
      </c>
    </row>
    <row r="1397" spans="1:9" x14ac:dyDescent="0.25">
      <c r="A1397" t="s">
        <v>2698</v>
      </c>
      <c r="B1397" t="s">
        <v>6185</v>
      </c>
      <c r="C1397" t="s">
        <v>5803</v>
      </c>
      <c r="D1397">
        <v>1</v>
      </c>
      <c r="E1397">
        <v>1</v>
      </c>
      <c r="F1397">
        <v>1</v>
      </c>
      <c r="G1397" t="s">
        <v>1346</v>
      </c>
      <c r="H1397" s="4" t="str">
        <f t="shared" si="42"/>
        <v>RD188.1</v>
      </c>
      <c r="I1397" s="4" t="str">
        <f t="shared" si="43"/>
        <v>S0_DS_HSD085</v>
      </c>
    </row>
    <row r="1398" spans="1:9" x14ac:dyDescent="0.25">
      <c r="A1398" t="s">
        <v>2698</v>
      </c>
      <c r="B1398" t="s">
        <v>6185</v>
      </c>
      <c r="C1398" t="s">
        <v>5803</v>
      </c>
      <c r="D1398">
        <v>2</v>
      </c>
      <c r="E1398">
        <v>2</v>
      </c>
      <c r="F1398">
        <v>2</v>
      </c>
      <c r="G1398" t="s">
        <v>5461</v>
      </c>
      <c r="H1398" s="4" t="str">
        <f t="shared" si="42"/>
        <v>RD188.2</v>
      </c>
      <c r="I1398" s="4" t="str">
        <f t="shared" si="43"/>
        <v>S0_PH_GPIOA_0</v>
      </c>
    </row>
    <row r="1399" spans="1:9" x14ac:dyDescent="0.25">
      <c r="A1399" t="s">
        <v>2698</v>
      </c>
      <c r="B1399" t="s">
        <v>6185</v>
      </c>
      <c r="C1399" t="s">
        <v>5804</v>
      </c>
      <c r="D1399">
        <v>1</v>
      </c>
      <c r="E1399">
        <v>1</v>
      </c>
      <c r="F1399">
        <v>1</v>
      </c>
      <c r="G1399" t="s">
        <v>1344</v>
      </c>
      <c r="H1399" s="4" t="str">
        <f t="shared" si="42"/>
        <v>RD189.1</v>
      </c>
      <c r="I1399" s="4" t="str">
        <f t="shared" si="43"/>
        <v>S0_SCLK_DS_HSD064</v>
      </c>
    </row>
    <row r="1400" spans="1:9" x14ac:dyDescent="0.25">
      <c r="A1400" t="s">
        <v>2698</v>
      </c>
      <c r="B1400" t="s">
        <v>6185</v>
      </c>
      <c r="C1400" t="s">
        <v>5804</v>
      </c>
      <c r="D1400">
        <v>2</v>
      </c>
      <c r="E1400">
        <v>2</v>
      </c>
      <c r="F1400">
        <v>2</v>
      </c>
      <c r="G1400" t="s">
        <v>5462</v>
      </c>
      <c r="H1400" s="4" t="str">
        <f t="shared" si="42"/>
        <v>RD189.2</v>
      </c>
      <c r="I1400" s="4" t="str">
        <f t="shared" si="43"/>
        <v>S0_PH_GPIOA_1</v>
      </c>
    </row>
    <row r="1401" spans="1:9" x14ac:dyDescent="0.25">
      <c r="A1401" t="s">
        <v>2698</v>
      </c>
      <c r="B1401" t="s">
        <v>6185</v>
      </c>
      <c r="C1401" t="s">
        <v>5805</v>
      </c>
      <c r="D1401">
        <v>1</v>
      </c>
      <c r="E1401">
        <v>1</v>
      </c>
      <c r="F1401">
        <v>1</v>
      </c>
      <c r="G1401" t="s">
        <v>1343</v>
      </c>
      <c r="H1401" s="4" t="str">
        <f t="shared" si="42"/>
        <v>RD190.1</v>
      </c>
      <c r="I1401" s="4" t="str">
        <f t="shared" si="43"/>
        <v>S0_SCLK_DS_HSD063</v>
      </c>
    </row>
    <row r="1402" spans="1:9" x14ac:dyDescent="0.25">
      <c r="A1402" t="s">
        <v>2698</v>
      </c>
      <c r="B1402" t="s">
        <v>6185</v>
      </c>
      <c r="C1402" t="s">
        <v>5805</v>
      </c>
      <c r="D1402">
        <v>2</v>
      </c>
      <c r="E1402">
        <v>2</v>
      </c>
      <c r="F1402">
        <v>2</v>
      </c>
      <c r="G1402" t="s">
        <v>5463</v>
      </c>
      <c r="H1402" s="4" t="str">
        <f t="shared" si="42"/>
        <v>RD190.2</v>
      </c>
      <c r="I1402" s="4" t="str">
        <f t="shared" si="43"/>
        <v>S0_PH_GPIOA_2</v>
      </c>
    </row>
    <row r="1403" spans="1:9" x14ac:dyDescent="0.25">
      <c r="A1403" t="s">
        <v>2698</v>
      </c>
      <c r="B1403" t="s">
        <v>6185</v>
      </c>
      <c r="C1403" t="s">
        <v>5806</v>
      </c>
      <c r="D1403">
        <v>1</v>
      </c>
      <c r="E1403">
        <v>1</v>
      </c>
      <c r="F1403">
        <v>1</v>
      </c>
      <c r="G1403" t="s">
        <v>1345</v>
      </c>
      <c r="H1403" s="4" t="str">
        <f t="shared" si="42"/>
        <v>RD191.1</v>
      </c>
      <c r="I1403" s="4" t="str">
        <f t="shared" si="43"/>
        <v>S0_DS_HSD089</v>
      </c>
    </row>
    <row r="1404" spans="1:9" x14ac:dyDescent="0.25">
      <c r="A1404" t="s">
        <v>2698</v>
      </c>
      <c r="B1404" t="s">
        <v>6185</v>
      </c>
      <c r="C1404" t="s">
        <v>5806</v>
      </c>
      <c r="D1404">
        <v>2</v>
      </c>
      <c r="E1404">
        <v>2</v>
      </c>
      <c r="F1404">
        <v>2</v>
      </c>
      <c r="G1404" t="s">
        <v>5464</v>
      </c>
      <c r="H1404" s="4" t="str">
        <f t="shared" si="42"/>
        <v>RD191.2</v>
      </c>
      <c r="I1404" s="4" t="str">
        <f t="shared" si="43"/>
        <v>S0_PH_GPIOA_3</v>
      </c>
    </row>
    <row r="1405" spans="1:9" x14ac:dyDescent="0.25">
      <c r="A1405" t="s">
        <v>2698</v>
      </c>
      <c r="B1405" t="s">
        <v>6185</v>
      </c>
      <c r="C1405" t="s">
        <v>6387</v>
      </c>
      <c r="D1405">
        <v>1</v>
      </c>
      <c r="E1405">
        <v>1</v>
      </c>
      <c r="F1405">
        <v>1</v>
      </c>
      <c r="G1405" t="s">
        <v>777</v>
      </c>
      <c r="H1405" s="4" t="str">
        <f t="shared" si="42"/>
        <v>RD202.1</v>
      </c>
      <c r="I1405" s="4" t="str">
        <f t="shared" si="43"/>
        <v>S0_GPIOC_1</v>
      </c>
    </row>
    <row r="1406" spans="1:9" x14ac:dyDescent="0.25">
      <c r="A1406" t="s">
        <v>2698</v>
      </c>
      <c r="B1406" t="s">
        <v>6185</v>
      </c>
      <c r="C1406" t="s">
        <v>6387</v>
      </c>
      <c r="D1406">
        <v>2</v>
      </c>
      <c r="E1406">
        <v>2</v>
      </c>
      <c r="F1406">
        <v>2</v>
      </c>
      <c r="G1406" t="s">
        <v>6306</v>
      </c>
      <c r="H1406" s="4" t="str">
        <f t="shared" si="42"/>
        <v>RD202.2</v>
      </c>
      <c r="I1406" s="4" t="str">
        <f t="shared" si="43"/>
        <v>S0_R_GPIOC_1</v>
      </c>
    </row>
    <row r="1407" spans="1:9" x14ac:dyDescent="0.25">
      <c r="A1407" t="s">
        <v>2698</v>
      </c>
      <c r="B1407" t="s">
        <v>6185</v>
      </c>
      <c r="C1407" t="s">
        <v>6388</v>
      </c>
      <c r="D1407">
        <v>1</v>
      </c>
      <c r="E1407">
        <v>1</v>
      </c>
      <c r="F1407">
        <v>1</v>
      </c>
      <c r="G1407" t="s">
        <v>1358</v>
      </c>
      <c r="H1407" s="4" t="str">
        <f t="shared" si="42"/>
        <v>RD203.1</v>
      </c>
      <c r="I1407" s="4" t="str">
        <f t="shared" si="43"/>
        <v>S0_GPIOC_2</v>
      </c>
    </row>
    <row r="1408" spans="1:9" x14ac:dyDescent="0.25">
      <c r="A1408" t="s">
        <v>2698</v>
      </c>
      <c r="B1408" t="s">
        <v>6185</v>
      </c>
      <c r="C1408" t="s">
        <v>6388</v>
      </c>
      <c r="D1408">
        <v>2</v>
      </c>
      <c r="E1408">
        <v>2</v>
      </c>
      <c r="F1408">
        <v>2</v>
      </c>
      <c r="G1408" t="s">
        <v>6307</v>
      </c>
      <c r="H1408" s="4" t="str">
        <f t="shared" si="42"/>
        <v>RD203.2</v>
      </c>
      <c r="I1408" s="4" t="str">
        <f t="shared" si="43"/>
        <v>S0_R_GPIOC_2</v>
      </c>
    </row>
    <row r="1409" spans="1:9" x14ac:dyDescent="0.25">
      <c r="A1409" t="s">
        <v>2698</v>
      </c>
      <c r="B1409" t="s">
        <v>6185</v>
      </c>
      <c r="C1409" t="s">
        <v>5807</v>
      </c>
      <c r="D1409">
        <v>1</v>
      </c>
      <c r="E1409">
        <v>1</v>
      </c>
      <c r="F1409">
        <v>1</v>
      </c>
      <c r="G1409" t="s">
        <v>5461</v>
      </c>
      <c r="H1409" s="4" t="str">
        <f t="shared" si="42"/>
        <v>S0_GPIOA.1</v>
      </c>
      <c r="I1409" s="4" t="str">
        <f t="shared" si="43"/>
        <v>S0_PH_GPIOA_0</v>
      </c>
    </row>
    <row r="1410" spans="1:9" x14ac:dyDescent="0.25">
      <c r="A1410" t="s">
        <v>2698</v>
      </c>
      <c r="B1410" t="s">
        <v>6185</v>
      </c>
      <c r="C1410" t="s">
        <v>5807</v>
      </c>
      <c r="D1410">
        <v>2</v>
      </c>
      <c r="E1410">
        <v>2</v>
      </c>
      <c r="F1410">
        <v>2</v>
      </c>
      <c r="G1410" t="s">
        <v>5462</v>
      </c>
      <c r="H1410" s="4" t="str">
        <f t="shared" ref="H1410:H1473" si="44">CONCATENATE(C1410,".",F1410)</f>
        <v>S0_GPIOA.2</v>
      </c>
      <c r="I1410" s="4" t="str">
        <f t="shared" ref="I1410:I1473" si="45">G1410</f>
        <v>S0_PH_GPIOA_1</v>
      </c>
    </row>
    <row r="1411" spans="1:9" x14ac:dyDescent="0.25">
      <c r="A1411" t="s">
        <v>2698</v>
      </c>
      <c r="B1411" t="s">
        <v>6185</v>
      </c>
      <c r="C1411" t="s">
        <v>5807</v>
      </c>
      <c r="D1411">
        <v>3</v>
      </c>
      <c r="E1411">
        <v>3</v>
      </c>
      <c r="F1411">
        <v>3</v>
      </c>
      <c r="G1411" t="s">
        <v>5463</v>
      </c>
      <c r="H1411" s="4" t="str">
        <f t="shared" si="44"/>
        <v>S0_GPIOA.3</v>
      </c>
      <c r="I1411" s="4" t="str">
        <f t="shared" si="45"/>
        <v>S0_PH_GPIOA_2</v>
      </c>
    </row>
    <row r="1412" spans="1:9" x14ac:dyDescent="0.25">
      <c r="A1412" t="s">
        <v>2698</v>
      </c>
      <c r="B1412" t="s">
        <v>6185</v>
      </c>
      <c r="C1412" t="s">
        <v>5807</v>
      </c>
      <c r="D1412">
        <v>4</v>
      </c>
      <c r="E1412">
        <v>4</v>
      </c>
      <c r="F1412">
        <v>4</v>
      </c>
      <c r="G1412" t="s">
        <v>5464</v>
      </c>
      <c r="H1412" s="4" t="str">
        <f t="shared" si="44"/>
        <v>S0_GPIOA.4</v>
      </c>
      <c r="I1412" s="4" t="str">
        <f t="shared" si="45"/>
        <v>S0_PH_GPIOA_3</v>
      </c>
    </row>
    <row r="1413" spans="1:9" x14ac:dyDescent="0.25">
      <c r="A1413" t="s">
        <v>2698</v>
      </c>
      <c r="B1413" t="s">
        <v>6185</v>
      </c>
      <c r="C1413" t="s">
        <v>5807</v>
      </c>
      <c r="D1413">
        <v>5</v>
      </c>
      <c r="E1413">
        <v>5</v>
      </c>
      <c r="F1413">
        <v>5</v>
      </c>
      <c r="G1413" t="s">
        <v>961</v>
      </c>
      <c r="H1413" s="4" t="str">
        <f t="shared" si="44"/>
        <v>S0_GPIOA.5</v>
      </c>
      <c r="I1413" s="4" t="str">
        <f t="shared" si="45"/>
        <v>DGND</v>
      </c>
    </row>
    <row r="1414" spans="1:9" x14ac:dyDescent="0.25">
      <c r="A1414" t="s">
        <v>2698</v>
      </c>
      <c r="B1414" t="s">
        <v>6186</v>
      </c>
      <c r="C1414" t="s">
        <v>2929</v>
      </c>
      <c r="D1414">
        <v>1</v>
      </c>
      <c r="E1414">
        <v>1</v>
      </c>
      <c r="F1414">
        <v>1</v>
      </c>
      <c r="G1414" t="s">
        <v>76</v>
      </c>
      <c r="H1414" s="4" t="str">
        <f t="shared" si="44"/>
        <v>R24.1</v>
      </c>
      <c r="I1414" s="4" t="str">
        <f t="shared" si="45"/>
        <v>SG0_INH</v>
      </c>
    </row>
    <row r="1415" spans="1:9" x14ac:dyDescent="0.25">
      <c r="A1415" t="s">
        <v>2698</v>
      </c>
      <c r="B1415" t="s">
        <v>6186</v>
      </c>
      <c r="C1415" t="s">
        <v>2929</v>
      </c>
      <c r="D1415">
        <v>2</v>
      </c>
      <c r="E1415">
        <v>2</v>
      </c>
      <c r="F1415">
        <v>2</v>
      </c>
      <c r="G1415" t="s">
        <v>961</v>
      </c>
      <c r="H1415" s="4" t="str">
        <f t="shared" si="44"/>
        <v>R24.2</v>
      </c>
      <c r="I1415" s="4" t="str">
        <f t="shared" si="45"/>
        <v>DGND</v>
      </c>
    </row>
    <row r="1416" spans="1:9" x14ac:dyDescent="0.25">
      <c r="A1416" t="s">
        <v>2698</v>
      </c>
      <c r="B1416" t="s">
        <v>6186</v>
      </c>
      <c r="C1416" t="s">
        <v>2930</v>
      </c>
      <c r="D1416">
        <v>1</v>
      </c>
      <c r="E1416">
        <v>1</v>
      </c>
      <c r="F1416">
        <v>1</v>
      </c>
      <c r="G1416" t="s">
        <v>83</v>
      </c>
      <c r="H1416" s="4" t="str">
        <f t="shared" si="44"/>
        <v>R61.1</v>
      </c>
      <c r="I1416" s="4" t="str">
        <f t="shared" si="45"/>
        <v>SG0_GPIOB_0</v>
      </c>
    </row>
    <row r="1417" spans="1:9" x14ac:dyDescent="0.25">
      <c r="A1417" t="s">
        <v>2698</v>
      </c>
      <c r="B1417" t="s">
        <v>6186</v>
      </c>
      <c r="C1417" t="s">
        <v>2930</v>
      </c>
      <c r="D1417">
        <v>2</v>
      </c>
      <c r="E1417">
        <v>2</v>
      </c>
      <c r="F1417">
        <v>2</v>
      </c>
      <c r="G1417" t="s">
        <v>297</v>
      </c>
      <c r="H1417" s="4" t="str">
        <f t="shared" si="44"/>
        <v>R61.2</v>
      </c>
      <c r="I1417" s="4" t="str">
        <f t="shared" si="45"/>
        <v>SG0_SRC_DVDD33</v>
      </c>
    </row>
    <row r="1418" spans="1:9" x14ac:dyDescent="0.25">
      <c r="A1418" t="s">
        <v>2698</v>
      </c>
      <c r="B1418" t="s">
        <v>6186</v>
      </c>
      <c r="C1418" t="s">
        <v>2931</v>
      </c>
      <c r="D1418">
        <v>1</v>
      </c>
      <c r="E1418">
        <v>1</v>
      </c>
      <c r="F1418">
        <v>1</v>
      </c>
      <c r="G1418" t="s">
        <v>84</v>
      </c>
      <c r="H1418" s="4" t="str">
        <f t="shared" si="44"/>
        <v>R62.1</v>
      </c>
      <c r="I1418" s="4" t="str">
        <f t="shared" si="45"/>
        <v>SG0_GPIOB_1</v>
      </c>
    </row>
    <row r="1419" spans="1:9" x14ac:dyDescent="0.25">
      <c r="A1419" t="s">
        <v>2698</v>
      </c>
      <c r="B1419" t="s">
        <v>6186</v>
      </c>
      <c r="C1419" t="s">
        <v>2931</v>
      </c>
      <c r="D1419">
        <v>2</v>
      </c>
      <c r="E1419">
        <v>2</v>
      </c>
      <c r="F1419">
        <v>2</v>
      </c>
      <c r="G1419" t="s">
        <v>961</v>
      </c>
      <c r="H1419" s="4" t="str">
        <f t="shared" si="44"/>
        <v>R62.2</v>
      </c>
      <c r="I1419" s="4" t="str">
        <f t="shared" si="45"/>
        <v>DGND</v>
      </c>
    </row>
    <row r="1420" spans="1:9" x14ac:dyDescent="0.25">
      <c r="A1420" t="s">
        <v>2698</v>
      </c>
      <c r="B1420" t="s">
        <v>6186</v>
      </c>
      <c r="C1420" t="s">
        <v>2932</v>
      </c>
      <c r="D1420">
        <v>1</v>
      </c>
      <c r="E1420">
        <v>1</v>
      </c>
      <c r="F1420">
        <v>1</v>
      </c>
      <c r="G1420" t="s">
        <v>85</v>
      </c>
      <c r="H1420" s="4" t="str">
        <f t="shared" si="44"/>
        <v>R63.1</v>
      </c>
      <c r="I1420" s="4" t="str">
        <f t="shared" si="45"/>
        <v>SG0_GPIOC_0</v>
      </c>
    </row>
    <row r="1421" spans="1:9" x14ac:dyDescent="0.25">
      <c r="A1421" t="s">
        <v>2698</v>
      </c>
      <c r="B1421" t="s">
        <v>6186</v>
      </c>
      <c r="C1421" t="s">
        <v>2932</v>
      </c>
      <c r="D1421">
        <v>2</v>
      </c>
      <c r="E1421">
        <v>2</v>
      </c>
      <c r="F1421">
        <v>2</v>
      </c>
      <c r="G1421" t="s">
        <v>297</v>
      </c>
      <c r="H1421" s="4" t="str">
        <f t="shared" si="44"/>
        <v>R63.2</v>
      </c>
      <c r="I1421" s="4" t="str">
        <f t="shared" si="45"/>
        <v>SG0_SRC_DVDD33</v>
      </c>
    </row>
    <row r="1422" spans="1:9" x14ac:dyDescent="0.25">
      <c r="A1422" t="s">
        <v>2698</v>
      </c>
      <c r="B1422" t="s">
        <v>6186</v>
      </c>
      <c r="C1422" t="s">
        <v>2933</v>
      </c>
      <c r="D1422">
        <v>1</v>
      </c>
      <c r="E1422">
        <v>1</v>
      </c>
      <c r="F1422">
        <v>1</v>
      </c>
      <c r="G1422" t="s">
        <v>86</v>
      </c>
      <c r="H1422" s="4" t="str">
        <f t="shared" si="44"/>
        <v>R64.1</v>
      </c>
      <c r="I1422" s="4" t="str">
        <f t="shared" si="45"/>
        <v>SG0_GPIOC_1</v>
      </c>
    </row>
    <row r="1423" spans="1:9" x14ac:dyDescent="0.25">
      <c r="A1423" t="s">
        <v>2698</v>
      </c>
      <c r="B1423" t="s">
        <v>6186</v>
      </c>
      <c r="C1423" t="s">
        <v>2933</v>
      </c>
      <c r="D1423">
        <v>2</v>
      </c>
      <c r="E1423">
        <v>2</v>
      </c>
      <c r="F1423">
        <v>2</v>
      </c>
      <c r="G1423" t="s">
        <v>297</v>
      </c>
      <c r="H1423" s="4" t="str">
        <f t="shared" si="44"/>
        <v>R64.2</v>
      </c>
      <c r="I1423" s="4" t="str">
        <f t="shared" si="45"/>
        <v>SG0_SRC_DVDD33</v>
      </c>
    </row>
    <row r="1424" spans="1:9" x14ac:dyDescent="0.25">
      <c r="A1424" t="s">
        <v>2698</v>
      </c>
      <c r="B1424" t="s">
        <v>6186</v>
      </c>
      <c r="C1424" t="s">
        <v>2934</v>
      </c>
      <c r="D1424">
        <v>1</v>
      </c>
      <c r="E1424">
        <v>1</v>
      </c>
      <c r="F1424">
        <v>1</v>
      </c>
      <c r="G1424" t="s">
        <v>87</v>
      </c>
      <c r="H1424" s="4" t="str">
        <f t="shared" si="44"/>
        <v>R66.1</v>
      </c>
      <c r="I1424" s="4" t="str">
        <f t="shared" si="45"/>
        <v>SG0_GPIOC_2</v>
      </c>
    </row>
    <row r="1425" spans="1:9" x14ac:dyDescent="0.25">
      <c r="A1425" t="s">
        <v>2698</v>
      </c>
      <c r="B1425" t="s">
        <v>6186</v>
      </c>
      <c r="C1425" t="s">
        <v>2934</v>
      </c>
      <c r="D1425">
        <v>2</v>
      </c>
      <c r="E1425">
        <v>2</v>
      </c>
      <c r="F1425">
        <v>2</v>
      </c>
      <c r="G1425" t="s">
        <v>297</v>
      </c>
      <c r="H1425" s="4" t="str">
        <f t="shared" si="44"/>
        <v>R66.2</v>
      </c>
      <c r="I1425" s="4" t="str">
        <f t="shared" si="45"/>
        <v>SG0_SRC_DVDD33</v>
      </c>
    </row>
    <row r="1426" spans="1:9" x14ac:dyDescent="0.25">
      <c r="A1426" t="s">
        <v>2698</v>
      </c>
      <c r="B1426" t="s">
        <v>6186</v>
      </c>
      <c r="C1426" t="s">
        <v>2935</v>
      </c>
      <c r="D1426">
        <v>1</v>
      </c>
      <c r="E1426">
        <v>1</v>
      </c>
      <c r="F1426">
        <v>1</v>
      </c>
      <c r="G1426" t="s">
        <v>89</v>
      </c>
      <c r="H1426" s="4" t="str">
        <f t="shared" si="44"/>
        <v>R67.1</v>
      </c>
      <c r="I1426" s="4" t="str">
        <f t="shared" si="45"/>
        <v>SG0_GPIOC_4</v>
      </c>
    </row>
    <row r="1427" spans="1:9" x14ac:dyDescent="0.25">
      <c r="A1427" t="s">
        <v>2698</v>
      </c>
      <c r="B1427" t="s">
        <v>6186</v>
      </c>
      <c r="C1427" t="s">
        <v>2935</v>
      </c>
      <c r="D1427">
        <v>2</v>
      </c>
      <c r="E1427">
        <v>2</v>
      </c>
      <c r="F1427">
        <v>2</v>
      </c>
      <c r="G1427" t="s">
        <v>297</v>
      </c>
      <c r="H1427" s="4" t="str">
        <f t="shared" si="44"/>
        <v>R67.2</v>
      </c>
      <c r="I1427" s="4" t="str">
        <f t="shared" si="45"/>
        <v>SG0_SRC_DVDD33</v>
      </c>
    </row>
    <row r="1428" spans="1:9" x14ac:dyDescent="0.25">
      <c r="A1428" t="s">
        <v>2698</v>
      </c>
      <c r="B1428" t="s">
        <v>6186</v>
      </c>
      <c r="C1428" t="s">
        <v>2936</v>
      </c>
      <c r="D1428">
        <v>1</v>
      </c>
      <c r="E1428">
        <v>1</v>
      </c>
      <c r="F1428">
        <v>1</v>
      </c>
      <c r="G1428" t="s">
        <v>88</v>
      </c>
      <c r="H1428" s="4" t="str">
        <f t="shared" si="44"/>
        <v>R68.1</v>
      </c>
      <c r="I1428" s="4" t="str">
        <f t="shared" si="45"/>
        <v>SG0_GPIOC_3</v>
      </c>
    </row>
    <row r="1429" spans="1:9" x14ac:dyDescent="0.25">
      <c r="A1429" t="s">
        <v>2698</v>
      </c>
      <c r="B1429" t="s">
        <v>6186</v>
      </c>
      <c r="C1429" t="s">
        <v>2936</v>
      </c>
      <c r="D1429">
        <v>2</v>
      </c>
      <c r="E1429">
        <v>2</v>
      </c>
      <c r="F1429">
        <v>2</v>
      </c>
      <c r="G1429" t="s">
        <v>297</v>
      </c>
      <c r="H1429" s="4" t="str">
        <f t="shared" si="44"/>
        <v>R68.2</v>
      </c>
      <c r="I1429" s="4" t="str">
        <f t="shared" si="45"/>
        <v>SG0_SRC_DVDD33</v>
      </c>
    </row>
    <row r="1430" spans="1:9" x14ac:dyDescent="0.25">
      <c r="A1430" t="s">
        <v>2698</v>
      </c>
      <c r="B1430" t="s">
        <v>6186</v>
      </c>
      <c r="C1430" t="s">
        <v>2937</v>
      </c>
      <c r="D1430">
        <v>1</v>
      </c>
      <c r="E1430">
        <v>1</v>
      </c>
      <c r="F1430">
        <v>1</v>
      </c>
      <c r="G1430" t="s">
        <v>90</v>
      </c>
      <c r="H1430" s="4" t="str">
        <f t="shared" si="44"/>
        <v>R69.1</v>
      </c>
      <c r="I1430" s="4" t="str">
        <f t="shared" si="45"/>
        <v>SG0_RSET</v>
      </c>
    </row>
    <row r="1431" spans="1:9" x14ac:dyDescent="0.25">
      <c r="A1431" t="s">
        <v>2698</v>
      </c>
      <c r="B1431" t="s">
        <v>6186</v>
      </c>
      <c r="C1431" t="s">
        <v>2937</v>
      </c>
      <c r="D1431">
        <v>2</v>
      </c>
      <c r="E1431">
        <v>2</v>
      </c>
      <c r="F1431">
        <v>2</v>
      </c>
      <c r="G1431" t="s">
        <v>961</v>
      </c>
      <c r="H1431" s="4" t="str">
        <f t="shared" si="44"/>
        <v>R69.2</v>
      </c>
      <c r="I1431" s="4" t="str">
        <f t="shared" si="45"/>
        <v>DGND</v>
      </c>
    </row>
    <row r="1432" spans="1:9" x14ac:dyDescent="0.25">
      <c r="A1432" t="s">
        <v>2698</v>
      </c>
      <c r="B1432" t="s">
        <v>6186</v>
      </c>
      <c r="C1432" t="s">
        <v>2938</v>
      </c>
      <c r="D1432">
        <v>1</v>
      </c>
      <c r="E1432">
        <v>1</v>
      </c>
      <c r="F1432">
        <v>1</v>
      </c>
      <c r="G1432" t="s">
        <v>757</v>
      </c>
      <c r="H1432" s="4" t="str">
        <f t="shared" si="44"/>
        <v>R70.1</v>
      </c>
      <c r="I1432" s="4" t="str">
        <f t="shared" si="45"/>
        <v>SG0_RESETB</v>
      </c>
    </row>
    <row r="1433" spans="1:9" x14ac:dyDescent="0.25">
      <c r="A1433" t="s">
        <v>2698</v>
      </c>
      <c r="B1433" t="s">
        <v>6186</v>
      </c>
      <c r="C1433" t="s">
        <v>2938</v>
      </c>
      <c r="D1433">
        <v>2</v>
      </c>
      <c r="E1433">
        <v>2</v>
      </c>
      <c r="F1433">
        <v>2</v>
      </c>
      <c r="G1433" t="s">
        <v>297</v>
      </c>
      <c r="H1433" s="4" t="str">
        <f t="shared" si="44"/>
        <v>R70.2</v>
      </c>
      <c r="I1433" s="4" t="str">
        <f t="shared" si="45"/>
        <v>SG0_SRC_DVDD33</v>
      </c>
    </row>
    <row r="1434" spans="1:9" x14ac:dyDescent="0.25">
      <c r="A1434" t="s">
        <v>2698</v>
      </c>
      <c r="B1434" t="s">
        <v>6186</v>
      </c>
      <c r="C1434" t="s">
        <v>2939</v>
      </c>
      <c r="D1434">
        <v>1</v>
      </c>
      <c r="E1434">
        <v>1</v>
      </c>
      <c r="F1434">
        <v>1</v>
      </c>
      <c r="G1434" t="s">
        <v>82</v>
      </c>
      <c r="H1434" s="4" t="str">
        <f t="shared" si="44"/>
        <v>R71.1</v>
      </c>
      <c r="I1434" s="4" t="str">
        <f t="shared" si="45"/>
        <v>SG0_DISB</v>
      </c>
    </row>
    <row r="1435" spans="1:9" x14ac:dyDescent="0.25">
      <c r="A1435" t="s">
        <v>2698</v>
      </c>
      <c r="B1435" t="s">
        <v>6186</v>
      </c>
      <c r="C1435" t="s">
        <v>2939</v>
      </c>
      <c r="D1435">
        <v>2</v>
      </c>
      <c r="E1435">
        <v>2</v>
      </c>
      <c r="F1435">
        <v>2</v>
      </c>
      <c r="G1435" t="s">
        <v>297</v>
      </c>
      <c r="H1435" s="4" t="str">
        <f t="shared" si="44"/>
        <v>R71.2</v>
      </c>
      <c r="I1435" s="4" t="str">
        <f t="shared" si="45"/>
        <v>SG0_SRC_DVDD33</v>
      </c>
    </row>
    <row r="1436" spans="1:9" x14ac:dyDescent="0.25">
      <c r="A1436" t="s">
        <v>2698</v>
      </c>
      <c r="B1436" t="s">
        <v>6186</v>
      </c>
      <c r="C1436" t="s">
        <v>2940</v>
      </c>
      <c r="D1436">
        <v>1</v>
      </c>
      <c r="E1436">
        <v>1</v>
      </c>
      <c r="F1436">
        <v>1</v>
      </c>
      <c r="G1436" t="s">
        <v>84</v>
      </c>
      <c r="H1436" s="4" t="str">
        <f t="shared" si="44"/>
        <v>R263.1</v>
      </c>
      <c r="I1436" s="4" t="str">
        <f t="shared" si="45"/>
        <v>SG0_GPIOB_1</v>
      </c>
    </row>
    <row r="1437" spans="1:9" x14ac:dyDescent="0.25">
      <c r="A1437" t="s">
        <v>2698</v>
      </c>
      <c r="B1437" t="s">
        <v>6186</v>
      </c>
      <c r="C1437" t="s">
        <v>2940</v>
      </c>
      <c r="D1437">
        <v>2</v>
      </c>
      <c r="E1437">
        <v>2</v>
      </c>
      <c r="F1437">
        <v>2</v>
      </c>
      <c r="G1437" t="s">
        <v>297</v>
      </c>
      <c r="H1437" s="4" t="str">
        <f t="shared" si="44"/>
        <v>R263.2</v>
      </c>
      <c r="I1437" s="4" t="str">
        <f t="shared" si="45"/>
        <v>SG0_SRC_DVDD33</v>
      </c>
    </row>
    <row r="1438" spans="1:9" x14ac:dyDescent="0.25">
      <c r="A1438" t="s">
        <v>2698</v>
      </c>
      <c r="B1438" t="s">
        <v>6186</v>
      </c>
      <c r="C1438" t="s">
        <v>2941</v>
      </c>
      <c r="D1438">
        <v>1</v>
      </c>
      <c r="E1438">
        <v>1</v>
      </c>
      <c r="F1438">
        <v>1</v>
      </c>
      <c r="G1438" t="s">
        <v>83</v>
      </c>
      <c r="H1438" s="4" t="str">
        <f t="shared" si="44"/>
        <v>R264.1</v>
      </c>
      <c r="I1438" s="4" t="str">
        <f t="shared" si="45"/>
        <v>SG0_GPIOB_0</v>
      </c>
    </row>
    <row r="1439" spans="1:9" x14ac:dyDescent="0.25">
      <c r="A1439" t="s">
        <v>2698</v>
      </c>
      <c r="B1439" t="s">
        <v>6186</v>
      </c>
      <c r="C1439" t="s">
        <v>2941</v>
      </c>
      <c r="D1439">
        <v>2</v>
      </c>
      <c r="E1439">
        <v>2</v>
      </c>
      <c r="F1439">
        <v>2</v>
      </c>
      <c r="G1439" t="s">
        <v>961</v>
      </c>
      <c r="H1439" s="4" t="str">
        <f t="shared" si="44"/>
        <v>R264.2</v>
      </c>
      <c r="I1439" s="4" t="str">
        <f t="shared" si="45"/>
        <v>DGND</v>
      </c>
    </row>
    <row r="1440" spans="1:9" x14ac:dyDescent="0.25">
      <c r="A1440" t="s">
        <v>2698</v>
      </c>
      <c r="B1440" t="s">
        <v>6186</v>
      </c>
      <c r="C1440" t="s">
        <v>2942</v>
      </c>
      <c r="D1440">
        <v>1</v>
      </c>
      <c r="E1440">
        <v>1</v>
      </c>
      <c r="F1440">
        <v>1</v>
      </c>
      <c r="G1440" t="s">
        <v>338</v>
      </c>
      <c r="H1440" s="4" t="str">
        <f t="shared" si="44"/>
        <v>R347.1</v>
      </c>
      <c r="I1440" s="4" t="str">
        <f t="shared" si="45"/>
        <v>SG0_GPIOA_2</v>
      </c>
    </row>
    <row r="1441" spans="1:9" x14ac:dyDescent="0.25">
      <c r="A1441" t="s">
        <v>2698</v>
      </c>
      <c r="B1441" t="s">
        <v>6186</v>
      </c>
      <c r="C1441" t="s">
        <v>2942</v>
      </c>
      <c r="D1441">
        <v>2</v>
      </c>
      <c r="E1441">
        <v>2</v>
      </c>
      <c r="F1441">
        <v>2</v>
      </c>
      <c r="G1441" t="s">
        <v>346</v>
      </c>
      <c r="H1441" s="4" t="str">
        <f t="shared" si="44"/>
        <v>R347.2</v>
      </c>
      <c r="I1441" s="4" t="str">
        <f t="shared" si="45"/>
        <v>S0_DS_HSD998</v>
      </c>
    </row>
    <row r="1442" spans="1:9" x14ac:dyDescent="0.25">
      <c r="A1442" t="s">
        <v>2698</v>
      </c>
      <c r="B1442" t="s">
        <v>6186</v>
      </c>
      <c r="C1442" t="s">
        <v>2943</v>
      </c>
      <c r="D1442">
        <v>1</v>
      </c>
      <c r="E1442">
        <v>1</v>
      </c>
      <c r="F1442">
        <v>1</v>
      </c>
      <c r="G1442" t="s">
        <v>337</v>
      </c>
      <c r="H1442" s="4" t="str">
        <f t="shared" si="44"/>
        <v>R348.1</v>
      </c>
      <c r="I1442" s="4" t="str">
        <f t="shared" si="45"/>
        <v>SG0_GPIOA_1</v>
      </c>
    </row>
    <row r="1443" spans="1:9" x14ac:dyDescent="0.25">
      <c r="A1443" t="s">
        <v>2698</v>
      </c>
      <c r="B1443" t="s">
        <v>6186</v>
      </c>
      <c r="C1443" t="s">
        <v>2943</v>
      </c>
      <c r="D1443">
        <v>2</v>
      </c>
      <c r="E1443">
        <v>2</v>
      </c>
      <c r="F1443">
        <v>2</v>
      </c>
      <c r="G1443" t="s">
        <v>1365</v>
      </c>
      <c r="H1443" s="4" t="str">
        <f t="shared" si="44"/>
        <v>R348.2</v>
      </c>
      <c r="I1443" s="4" t="str">
        <f t="shared" si="45"/>
        <v>S0_DS_HSD999</v>
      </c>
    </row>
    <row r="1444" spans="1:9" x14ac:dyDescent="0.25">
      <c r="A1444" t="s">
        <v>2698</v>
      </c>
      <c r="B1444" t="s">
        <v>6186</v>
      </c>
      <c r="C1444" t="s">
        <v>2944</v>
      </c>
      <c r="D1444">
        <v>1</v>
      </c>
      <c r="E1444">
        <v>1</v>
      </c>
      <c r="F1444">
        <v>1</v>
      </c>
      <c r="G1444" t="s">
        <v>297</v>
      </c>
      <c r="H1444" s="4" t="str">
        <f t="shared" si="44"/>
        <v>R350.1</v>
      </c>
      <c r="I1444" s="4" t="str">
        <f t="shared" si="45"/>
        <v>SG0_SRC_DVDD33</v>
      </c>
    </row>
    <row r="1445" spans="1:9" x14ac:dyDescent="0.25">
      <c r="A1445" t="s">
        <v>2698</v>
      </c>
      <c r="B1445" t="s">
        <v>6186</v>
      </c>
      <c r="C1445" t="s">
        <v>2944</v>
      </c>
      <c r="D1445">
        <v>2</v>
      </c>
      <c r="E1445">
        <v>2</v>
      </c>
      <c r="F1445">
        <v>2</v>
      </c>
      <c r="G1445" t="s">
        <v>346</v>
      </c>
      <c r="H1445" s="4" t="str">
        <f t="shared" si="44"/>
        <v>R350.2</v>
      </c>
      <c r="I1445" s="4" t="str">
        <f t="shared" si="45"/>
        <v>S0_DS_HSD998</v>
      </c>
    </row>
    <row r="1446" spans="1:9" x14ac:dyDescent="0.25">
      <c r="A1446" t="s">
        <v>2698</v>
      </c>
      <c r="B1446" t="s">
        <v>6186</v>
      </c>
      <c r="C1446" t="s">
        <v>2945</v>
      </c>
      <c r="D1446">
        <v>1</v>
      </c>
      <c r="E1446">
        <v>1</v>
      </c>
      <c r="F1446">
        <v>1</v>
      </c>
      <c r="G1446" t="s">
        <v>1365</v>
      </c>
      <c r="H1446" s="4" t="str">
        <f t="shared" si="44"/>
        <v>R351.1</v>
      </c>
      <c r="I1446" s="4" t="str">
        <f t="shared" si="45"/>
        <v>S0_DS_HSD999</v>
      </c>
    </row>
    <row r="1447" spans="1:9" x14ac:dyDescent="0.25">
      <c r="A1447" t="s">
        <v>2698</v>
      </c>
      <c r="B1447" t="s">
        <v>6186</v>
      </c>
      <c r="C1447" t="s">
        <v>2945</v>
      </c>
      <c r="D1447">
        <v>2</v>
      </c>
      <c r="E1447">
        <v>2</v>
      </c>
      <c r="F1447">
        <v>2</v>
      </c>
      <c r="G1447" t="s">
        <v>297</v>
      </c>
      <c r="H1447" s="4" t="str">
        <f t="shared" si="44"/>
        <v>R351.2</v>
      </c>
      <c r="I1447" s="4" t="str">
        <f t="shared" si="45"/>
        <v>SG0_SRC_DVDD33</v>
      </c>
    </row>
    <row r="1448" spans="1:9" x14ac:dyDescent="0.25">
      <c r="A1448" t="s">
        <v>2698</v>
      </c>
      <c r="B1448" t="s">
        <v>6186</v>
      </c>
      <c r="C1448" t="s">
        <v>2946</v>
      </c>
      <c r="D1448">
        <v>1</v>
      </c>
      <c r="E1448">
        <v>1</v>
      </c>
      <c r="F1448">
        <v>1</v>
      </c>
      <c r="G1448" t="s">
        <v>343</v>
      </c>
      <c r="H1448" s="4" t="str">
        <f t="shared" si="44"/>
        <v>R553.1</v>
      </c>
      <c r="I1448" s="4" t="str">
        <f t="shared" si="45"/>
        <v>SG0_GPIOB_2</v>
      </c>
    </row>
    <row r="1449" spans="1:9" x14ac:dyDescent="0.25">
      <c r="A1449" t="s">
        <v>2698</v>
      </c>
      <c r="B1449" t="s">
        <v>6186</v>
      </c>
      <c r="C1449" t="s">
        <v>2946</v>
      </c>
      <c r="D1449">
        <v>2</v>
      </c>
      <c r="E1449">
        <v>2</v>
      </c>
      <c r="F1449">
        <v>2</v>
      </c>
      <c r="H1449" s="4" t="str">
        <f t="shared" si="44"/>
        <v>R553.2</v>
      </c>
      <c r="I1449" s="4">
        <f t="shared" si="45"/>
        <v>0</v>
      </c>
    </row>
    <row r="1450" spans="1:9" x14ac:dyDescent="0.25">
      <c r="A1450" t="s">
        <v>2698</v>
      </c>
      <c r="B1450" t="s">
        <v>6186</v>
      </c>
      <c r="C1450" t="s">
        <v>2947</v>
      </c>
      <c r="D1450">
        <v>1</v>
      </c>
      <c r="E1450">
        <v>1</v>
      </c>
      <c r="F1450">
        <v>1</v>
      </c>
      <c r="G1450" t="s">
        <v>344</v>
      </c>
      <c r="H1450" s="4" t="str">
        <f t="shared" si="44"/>
        <v>R554.1</v>
      </c>
      <c r="I1450" s="4" t="str">
        <f t="shared" si="45"/>
        <v>SG0_GPIOC_5</v>
      </c>
    </row>
    <row r="1451" spans="1:9" x14ac:dyDescent="0.25">
      <c r="A1451" t="s">
        <v>2698</v>
      </c>
      <c r="B1451" t="s">
        <v>6186</v>
      </c>
      <c r="C1451" t="s">
        <v>2947</v>
      </c>
      <c r="D1451">
        <v>2</v>
      </c>
      <c r="E1451">
        <v>2</v>
      </c>
      <c r="F1451">
        <v>2</v>
      </c>
      <c r="G1451" t="s">
        <v>297</v>
      </c>
      <c r="H1451" s="4" t="str">
        <f t="shared" si="44"/>
        <v>R554.2</v>
      </c>
      <c r="I1451" s="4" t="str">
        <f t="shared" si="45"/>
        <v>SG0_SRC_DVDD33</v>
      </c>
    </row>
    <row r="1452" spans="1:9" x14ac:dyDescent="0.25">
      <c r="A1452" t="s">
        <v>2698</v>
      </c>
      <c r="B1452" t="s">
        <v>6186</v>
      </c>
      <c r="C1452" t="s">
        <v>2948</v>
      </c>
      <c r="D1452">
        <v>1</v>
      </c>
      <c r="E1452">
        <v>1</v>
      </c>
      <c r="F1452">
        <v>1</v>
      </c>
      <c r="G1452" t="s">
        <v>85</v>
      </c>
      <c r="H1452" s="4" t="str">
        <f t="shared" si="44"/>
        <v>R568.1</v>
      </c>
      <c r="I1452" s="4" t="str">
        <f t="shared" si="45"/>
        <v>SG0_GPIOC_0</v>
      </c>
    </row>
    <row r="1453" spans="1:9" x14ac:dyDescent="0.25">
      <c r="A1453" t="s">
        <v>2698</v>
      </c>
      <c r="B1453" t="s">
        <v>6186</v>
      </c>
      <c r="C1453" t="s">
        <v>2948</v>
      </c>
      <c r="D1453">
        <v>2</v>
      </c>
      <c r="E1453">
        <v>2</v>
      </c>
      <c r="F1453">
        <v>2</v>
      </c>
      <c r="G1453" t="s">
        <v>961</v>
      </c>
      <c r="H1453" s="4" t="str">
        <f t="shared" si="44"/>
        <v>R568.2</v>
      </c>
      <c r="I1453" s="4" t="str">
        <f t="shared" si="45"/>
        <v>DGND</v>
      </c>
    </row>
    <row r="1454" spans="1:9" x14ac:dyDescent="0.25">
      <c r="A1454" t="s">
        <v>2698</v>
      </c>
      <c r="B1454" t="s">
        <v>6186</v>
      </c>
      <c r="C1454" t="s">
        <v>2949</v>
      </c>
      <c r="D1454">
        <v>1</v>
      </c>
      <c r="E1454">
        <v>1</v>
      </c>
      <c r="F1454">
        <v>1</v>
      </c>
      <c r="G1454" t="s">
        <v>86</v>
      </c>
      <c r="H1454" s="4" t="str">
        <f t="shared" si="44"/>
        <v>R569.1</v>
      </c>
      <c r="I1454" s="4" t="str">
        <f t="shared" si="45"/>
        <v>SG0_GPIOC_1</v>
      </c>
    </row>
    <row r="1455" spans="1:9" x14ac:dyDescent="0.25">
      <c r="A1455" t="s">
        <v>2698</v>
      </c>
      <c r="B1455" t="s">
        <v>6186</v>
      </c>
      <c r="C1455" t="s">
        <v>2949</v>
      </c>
      <c r="D1455">
        <v>2</v>
      </c>
      <c r="E1455">
        <v>2</v>
      </c>
      <c r="F1455">
        <v>2</v>
      </c>
      <c r="G1455" t="s">
        <v>961</v>
      </c>
      <c r="H1455" s="4" t="str">
        <f t="shared" si="44"/>
        <v>R569.2</v>
      </c>
      <c r="I1455" s="4" t="str">
        <f t="shared" si="45"/>
        <v>DGND</v>
      </c>
    </row>
    <row r="1456" spans="1:9" x14ac:dyDescent="0.25">
      <c r="A1456" t="s">
        <v>2698</v>
      </c>
      <c r="B1456" t="s">
        <v>6186</v>
      </c>
      <c r="C1456" t="s">
        <v>2950</v>
      </c>
      <c r="D1456">
        <v>1</v>
      </c>
      <c r="E1456">
        <v>1</v>
      </c>
      <c r="F1456">
        <v>1</v>
      </c>
      <c r="G1456" t="s">
        <v>87</v>
      </c>
      <c r="H1456" s="4" t="str">
        <f t="shared" si="44"/>
        <v>R570.1</v>
      </c>
      <c r="I1456" s="4" t="str">
        <f t="shared" si="45"/>
        <v>SG0_GPIOC_2</v>
      </c>
    </row>
    <row r="1457" spans="1:9" x14ac:dyDescent="0.25">
      <c r="A1457" t="s">
        <v>2698</v>
      </c>
      <c r="B1457" t="s">
        <v>6186</v>
      </c>
      <c r="C1457" t="s">
        <v>2950</v>
      </c>
      <c r="D1457">
        <v>2</v>
      </c>
      <c r="E1457">
        <v>2</v>
      </c>
      <c r="F1457">
        <v>2</v>
      </c>
      <c r="G1457" t="s">
        <v>961</v>
      </c>
      <c r="H1457" s="4" t="str">
        <f t="shared" si="44"/>
        <v>R570.2</v>
      </c>
      <c r="I1457" s="4" t="str">
        <f t="shared" si="45"/>
        <v>DGND</v>
      </c>
    </row>
    <row r="1458" spans="1:9" x14ac:dyDescent="0.25">
      <c r="A1458" t="s">
        <v>2698</v>
      </c>
      <c r="B1458" t="s">
        <v>6186</v>
      </c>
      <c r="C1458" t="s">
        <v>2951</v>
      </c>
      <c r="D1458">
        <v>1</v>
      </c>
      <c r="E1458">
        <v>1</v>
      </c>
      <c r="F1458">
        <v>1</v>
      </c>
      <c r="G1458" t="s">
        <v>88</v>
      </c>
      <c r="H1458" s="4" t="str">
        <f t="shared" si="44"/>
        <v>R571.1</v>
      </c>
      <c r="I1458" s="4" t="str">
        <f t="shared" si="45"/>
        <v>SG0_GPIOC_3</v>
      </c>
    </row>
    <row r="1459" spans="1:9" x14ac:dyDescent="0.25">
      <c r="A1459" t="s">
        <v>2698</v>
      </c>
      <c r="B1459" t="s">
        <v>6186</v>
      </c>
      <c r="C1459" t="s">
        <v>2951</v>
      </c>
      <c r="D1459">
        <v>2</v>
      </c>
      <c r="E1459">
        <v>2</v>
      </c>
      <c r="F1459">
        <v>2</v>
      </c>
      <c r="G1459" t="s">
        <v>961</v>
      </c>
      <c r="H1459" s="4" t="str">
        <f t="shared" si="44"/>
        <v>R571.2</v>
      </c>
      <c r="I1459" s="4" t="str">
        <f t="shared" si="45"/>
        <v>DGND</v>
      </c>
    </row>
    <row r="1460" spans="1:9" x14ac:dyDescent="0.25">
      <c r="A1460" t="s">
        <v>2698</v>
      </c>
      <c r="B1460" t="s">
        <v>6186</v>
      </c>
      <c r="C1460" t="s">
        <v>2952</v>
      </c>
      <c r="D1460">
        <v>1</v>
      </c>
      <c r="E1460">
        <v>1</v>
      </c>
      <c r="F1460">
        <v>1</v>
      </c>
      <c r="G1460" t="s">
        <v>89</v>
      </c>
      <c r="H1460" s="4" t="str">
        <f t="shared" si="44"/>
        <v>R572.1</v>
      </c>
      <c r="I1460" s="4" t="str">
        <f t="shared" si="45"/>
        <v>SG0_GPIOC_4</v>
      </c>
    </row>
    <row r="1461" spans="1:9" x14ac:dyDescent="0.25">
      <c r="A1461" t="s">
        <v>2698</v>
      </c>
      <c r="B1461" t="s">
        <v>6186</v>
      </c>
      <c r="C1461" t="s">
        <v>2952</v>
      </c>
      <c r="D1461">
        <v>2</v>
      </c>
      <c r="E1461">
        <v>2</v>
      </c>
      <c r="F1461">
        <v>2</v>
      </c>
      <c r="G1461" t="s">
        <v>961</v>
      </c>
      <c r="H1461" s="4" t="str">
        <f t="shared" si="44"/>
        <v>R572.2</v>
      </c>
      <c r="I1461" s="4" t="str">
        <f t="shared" si="45"/>
        <v>DGND</v>
      </c>
    </row>
    <row r="1462" spans="1:9" x14ac:dyDescent="0.25">
      <c r="A1462" t="s">
        <v>2698</v>
      </c>
      <c r="B1462" t="s">
        <v>6186</v>
      </c>
      <c r="C1462" t="s">
        <v>2953</v>
      </c>
      <c r="D1462">
        <v>1</v>
      </c>
      <c r="E1462">
        <v>1</v>
      </c>
      <c r="F1462">
        <v>1</v>
      </c>
      <c r="G1462" t="s">
        <v>344</v>
      </c>
      <c r="H1462" s="4" t="str">
        <f t="shared" si="44"/>
        <v>R573.1</v>
      </c>
      <c r="I1462" s="4" t="str">
        <f t="shared" si="45"/>
        <v>SG0_GPIOC_5</v>
      </c>
    </row>
    <row r="1463" spans="1:9" x14ac:dyDescent="0.25">
      <c r="A1463" t="s">
        <v>2698</v>
      </c>
      <c r="B1463" t="s">
        <v>6186</v>
      </c>
      <c r="C1463" t="s">
        <v>2953</v>
      </c>
      <c r="D1463">
        <v>2</v>
      </c>
      <c r="E1463">
        <v>2</v>
      </c>
      <c r="F1463">
        <v>2</v>
      </c>
      <c r="G1463" t="s">
        <v>961</v>
      </c>
      <c r="H1463" s="4" t="str">
        <f t="shared" si="44"/>
        <v>R573.2</v>
      </c>
      <c r="I1463" s="4" t="str">
        <f t="shared" si="45"/>
        <v>DGND</v>
      </c>
    </row>
    <row r="1464" spans="1:9" x14ac:dyDescent="0.25">
      <c r="A1464" t="s">
        <v>2698</v>
      </c>
      <c r="B1464" t="s">
        <v>6186</v>
      </c>
      <c r="C1464" t="s">
        <v>2954</v>
      </c>
      <c r="D1464">
        <v>1</v>
      </c>
      <c r="E1464">
        <v>1</v>
      </c>
      <c r="F1464">
        <v>1</v>
      </c>
      <c r="G1464" t="s">
        <v>757</v>
      </c>
      <c r="H1464" s="4" t="str">
        <f t="shared" si="44"/>
        <v>R584.1</v>
      </c>
      <c r="I1464" s="4" t="str">
        <f t="shared" si="45"/>
        <v>SG0_RESETB</v>
      </c>
    </row>
    <row r="1465" spans="1:9" x14ac:dyDescent="0.25">
      <c r="A1465" t="s">
        <v>2698</v>
      </c>
      <c r="B1465" t="s">
        <v>6186</v>
      </c>
      <c r="C1465" t="s">
        <v>2954</v>
      </c>
      <c r="D1465">
        <v>2</v>
      </c>
      <c r="E1465">
        <v>2</v>
      </c>
      <c r="F1465">
        <v>2</v>
      </c>
      <c r="G1465" t="s">
        <v>439</v>
      </c>
      <c r="H1465" s="4" t="str">
        <f t="shared" si="44"/>
        <v>R584.2</v>
      </c>
      <c r="I1465" s="4" t="str">
        <f t="shared" si="45"/>
        <v>SC_HSD070</v>
      </c>
    </row>
    <row r="1466" spans="1:9" x14ac:dyDescent="0.25">
      <c r="A1466" t="s">
        <v>2698</v>
      </c>
      <c r="B1466" t="s">
        <v>6186</v>
      </c>
      <c r="C1466" t="s">
        <v>2955</v>
      </c>
      <c r="D1466">
        <v>1</v>
      </c>
      <c r="E1466">
        <v>1</v>
      </c>
      <c r="F1466">
        <v>1</v>
      </c>
      <c r="G1466" t="s">
        <v>337</v>
      </c>
      <c r="H1466" s="4" t="str">
        <f t="shared" si="44"/>
        <v>RG21.1</v>
      </c>
      <c r="I1466" s="4" t="str">
        <f t="shared" si="45"/>
        <v>SG0_GPIOA_1</v>
      </c>
    </row>
    <row r="1467" spans="1:9" x14ac:dyDescent="0.25">
      <c r="A1467" t="s">
        <v>2698</v>
      </c>
      <c r="B1467" t="s">
        <v>6186</v>
      </c>
      <c r="C1467" t="s">
        <v>2955</v>
      </c>
      <c r="D1467">
        <v>2</v>
      </c>
      <c r="E1467">
        <v>2</v>
      </c>
      <c r="F1467">
        <v>2</v>
      </c>
      <c r="G1467" t="s">
        <v>5459</v>
      </c>
      <c r="H1467" s="4" t="str">
        <f t="shared" si="44"/>
        <v>RG21.2</v>
      </c>
      <c r="I1467" s="4" t="str">
        <f t="shared" si="45"/>
        <v>SG0_R_GPIOA_1</v>
      </c>
    </row>
    <row r="1468" spans="1:9" x14ac:dyDescent="0.25">
      <c r="A1468" t="s">
        <v>2698</v>
      </c>
      <c r="B1468" t="s">
        <v>6186</v>
      </c>
      <c r="C1468" t="s">
        <v>2956</v>
      </c>
      <c r="D1468">
        <v>1</v>
      </c>
      <c r="E1468">
        <v>1</v>
      </c>
      <c r="F1468">
        <v>1</v>
      </c>
      <c r="G1468" t="s">
        <v>338</v>
      </c>
      <c r="H1468" s="4" t="str">
        <f t="shared" si="44"/>
        <v>RG22.1</v>
      </c>
      <c r="I1468" s="4" t="str">
        <f t="shared" si="45"/>
        <v>SG0_GPIOA_2</v>
      </c>
    </row>
    <row r="1469" spans="1:9" x14ac:dyDescent="0.25">
      <c r="A1469" t="s">
        <v>2698</v>
      </c>
      <c r="B1469" t="s">
        <v>6186</v>
      </c>
      <c r="C1469" t="s">
        <v>2956</v>
      </c>
      <c r="D1469">
        <v>2</v>
      </c>
      <c r="E1469">
        <v>2</v>
      </c>
      <c r="F1469">
        <v>2</v>
      </c>
      <c r="G1469" t="s">
        <v>5460</v>
      </c>
      <c r="H1469" s="4" t="str">
        <f t="shared" si="44"/>
        <v>RG22.2</v>
      </c>
      <c r="I1469" s="4" t="str">
        <f t="shared" si="45"/>
        <v>SG0_R_GPIOA_2</v>
      </c>
    </row>
    <row r="1470" spans="1:9" x14ac:dyDescent="0.25">
      <c r="A1470" t="s">
        <v>2698</v>
      </c>
      <c r="B1470" t="s">
        <v>6186</v>
      </c>
      <c r="C1470" t="s">
        <v>2957</v>
      </c>
      <c r="D1470">
        <v>1</v>
      </c>
      <c r="E1470">
        <v>1</v>
      </c>
      <c r="F1470">
        <v>1</v>
      </c>
      <c r="G1470" t="s">
        <v>341</v>
      </c>
      <c r="H1470" s="4" t="str">
        <f t="shared" si="44"/>
        <v>RG81.1</v>
      </c>
      <c r="I1470" s="4" t="str">
        <f t="shared" si="45"/>
        <v>SG0_GPIOA_0</v>
      </c>
    </row>
    <row r="1471" spans="1:9" x14ac:dyDescent="0.25">
      <c r="A1471" t="s">
        <v>2698</v>
      </c>
      <c r="B1471" t="s">
        <v>6186</v>
      </c>
      <c r="C1471" t="s">
        <v>2957</v>
      </c>
      <c r="D1471">
        <v>2</v>
      </c>
      <c r="E1471">
        <v>2</v>
      </c>
      <c r="F1471">
        <v>2</v>
      </c>
      <c r="G1471" t="s">
        <v>1366</v>
      </c>
      <c r="H1471" s="4" t="str">
        <f t="shared" si="44"/>
        <v>RG81.2</v>
      </c>
      <c r="I1471" s="4" t="str">
        <f t="shared" si="45"/>
        <v>S0_DS_GP_HSD303</v>
      </c>
    </row>
    <row r="1472" spans="1:9" x14ac:dyDescent="0.25">
      <c r="A1472" t="s">
        <v>2698</v>
      </c>
      <c r="B1472" t="s">
        <v>6186</v>
      </c>
      <c r="C1472" t="s">
        <v>2958</v>
      </c>
      <c r="D1472">
        <v>1</v>
      </c>
      <c r="E1472">
        <v>1</v>
      </c>
      <c r="F1472">
        <v>1</v>
      </c>
      <c r="G1472" t="s">
        <v>342</v>
      </c>
      <c r="H1472" s="4" t="str">
        <f t="shared" si="44"/>
        <v>RG84.1</v>
      </c>
      <c r="I1472" s="4" t="str">
        <f t="shared" si="45"/>
        <v>SG0_GPIOA_3</v>
      </c>
    </row>
    <row r="1473" spans="1:9" x14ac:dyDescent="0.25">
      <c r="A1473" t="s">
        <v>2698</v>
      </c>
      <c r="B1473" t="s">
        <v>6186</v>
      </c>
      <c r="C1473" t="s">
        <v>2958</v>
      </c>
      <c r="D1473">
        <v>2</v>
      </c>
      <c r="E1473">
        <v>2</v>
      </c>
      <c r="F1473">
        <v>2</v>
      </c>
      <c r="G1473" t="s">
        <v>1367</v>
      </c>
      <c r="H1473" s="4" t="str">
        <f t="shared" si="44"/>
        <v>RG84.2</v>
      </c>
      <c r="I1473" s="4" t="str">
        <f t="shared" si="45"/>
        <v>S0_DS_GP_HSD304</v>
      </c>
    </row>
    <row r="1474" spans="1:9" x14ac:dyDescent="0.25">
      <c r="A1474" t="s">
        <v>2698</v>
      </c>
      <c r="B1474" t="s">
        <v>6186</v>
      </c>
      <c r="C1474" t="s">
        <v>5808</v>
      </c>
      <c r="D1474">
        <v>1</v>
      </c>
      <c r="E1474">
        <v>1</v>
      </c>
      <c r="F1474">
        <v>1</v>
      </c>
      <c r="G1474" t="s">
        <v>1366</v>
      </c>
      <c r="H1474" s="4" t="str">
        <f t="shared" ref="H1474:H1537" si="46">CONCATENATE(C1474,".",F1474)</f>
        <v>RG188.1</v>
      </c>
      <c r="I1474" s="4" t="str">
        <f t="shared" ref="I1474:I1537" si="47">G1474</f>
        <v>S0_DS_GP_HSD303</v>
      </c>
    </row>
    <row r="1475" spans="1:9" x14ac:dyDescent="0.25">
      <c r="A1475" t="s">
        <v>2698</v>
      </c>
      <c r="B1475" t="s">
        <v>6186</v>
      </c>
      <c r="C1475" t="s">
        <v>5808</v>
      </c>
      <c r="D1475">
        <v>2</v>
      </c>
      <c r="E1475">
        <v>2</v>
      </c>
      <c r="F1475">
        <v>2</v>
      </c>
      <c r="G1475" t="s">
        <v>5465</v>
      </c>
      <c r="H1475" s="4" t="str">
        <f t="shared" si="46"/>
        <v>RG188.2</v>
      </c>
      <c r="I1475" s="4" t="str">
        <f t="shared" si="47"/>
        <v>SG0_PH_GPIOA_0</v>
      </c>
    </row>
    <row r="1476" spans="1:9" x14ac:dyDescent="0.25">
      <c r="A1476" t="s">
        <v>2698</v>
      </c>
      <c r="B1476" t="s">
        <v>6186</v>
      </c>
      <c r="C1476" t="s">
        <v>5809</v>
      </c>
      <c r="D1476">
        <v>1</v>
      </c>
      <c r="E1476">
        <v>1</v>
      </c>
      <c r="F1476">
        <v>1</v>
      </c>
      <c r="G1476" t="s">
        <v>1365</v>
      </c>
      <c r="H1476" s="4" t="str">
        <f t="shared" si="46"/>
        <v>RG189.1</v>
      </c>
      <c r="I1476" s="4" t="str">
        <f t="shared" si="47"/>
        <v>S0_DS_HSD999</v>
      </c>
    </row>
    <row r="1477" spans="1:9" x14ac:dyDescent="0.25">
      <c r="A1477" t="s">
        <v>2698</v>
      </c>
      <c r="B1477" t="s">
        <v>6186</v>
      </c>
      <c r="C1477" t="s">
        <v>5809</v>
      </c>
      <c r="D1477">
        <v>2</v>
      </c>
      <c r="E1477">
        <v>2</v>
      </c>
      <c r="F1477">
        <v>2</v>
      </c>
      <c r="G1477" t="s">
        <v>786</v>
      </c>
      <c r="H1477" s="4" t="str">
        <f t="shared" si="46"/>
        <v>RG189.2</v>
      </c>
      <c r="I1477" s="4" t="str">
        <f t="shared" si="47"/>
        <v>SG0_PH_GPIOA_1</v>
      </c>
    </row>
    <row r="1478" spans="1:9" x14ac:dyDescent="0.25">
      <c r="A1478" t="s">
        <v>2698</v>
      </c>
      <c r="B1478" t="s">
        <v>6186</v>
      </c>
      <c r="C1478" t="s">
        <v>5810</v>
      </c>
      <c r="D1478">
        <v>1</v>
      </c>
      <c r="E1478">
        <v>1</v>
      </c>
      <c r="F1478">
        <v>1</v>
      </c>
      <c r="G1478" t="s">
        <v>346</v>
      </c>
      <c r="H1478" s="4" t="str">
        <f t="shared" si="46"/>
        <v>RG190.1</v>
      </c>
      <c r="I1478" s="4" t="str">
        <f t="shared" si="47"/>
        <v>S0_DS_HSD998</v>
      </c>
    </row>
    <row r="1479" spans="1:9" x14ac:dyDescent="0.25">
      <c r="A1479" t="s">
        <v>2698</v>
      </c>
      <c r="B1479" t="s">
        <v>6186</v>
      </c>
      <c r="C1479" t="s">
        <v>5810</v>
      </c>
      <c r="D1479">
        <v>2</v>
      </c>
      <c r="E1479">
        <v>2</v>
      </c>
      <c r="F1479">
        <v>2</v>
      </c>
      <c r="G1479" t="s">
        <v>787</v>
      </c>
      <c r="H1479" s="4" t="str">
        <f t="shared" si="46"/>
        <v>RG190.2</v>
      </c>
      <c r="I1479" s="4" t="str">
        <f t="shared" si="47"/>
        <v>SG0_PH_GPIOA_2</v>
      </c>
    </row>
    <row r="1480" spans="1:9" x14ac:dyDescent="0.25">
      <c r="A1480" t="s">
        <v>2698</v>
      </c>
      <c r="B1480" t="s">
        <v>6186</v>
      </c>
      <c r="C1480" t="s">
        <v>5811</v>
      </c>
      <c r="D1480">
        <v>1</v>
      </c>
      <c r="E1480">
        <v>1</v>
      </c>
      <c r="F1480">
        <v>1</v>
      </c>
      <c r="G1480" t="s">
        <v>1367</v>
      </c>
      <c r="H1480" s="4" t="str">
        <f t="shared" si="46"/>
        <v>RG191.1</v>
      </c>
      <c r="I1480" s="4" t="str">
        <f t="shared" si="47"/>
        <v>S0_DS_GP_HSD304</v>
      </c>
    </row>
    <row r="1481" spans="1:9" x14ac:dyDescent="0.25">
      <c r="A1481" t="s">
        <v>2698</v>
      </c>
      <c r="B1481" t="s">
        <v>6186</v>
      </c>
      <c r="C1481" t="s">
        <v>5811</v>
      </c>
      <c r="D1481">
        <v>2</v>
      </c>
      <c r="E1481">
        <v>2</v>
      </c>
      <c r="F1481">
        <v>2</v>
      </c>
      <c r="G1481" t="s">
        <v>5466</v>
      </c>
      <c r="H1481" s="4" t="str">
        <f t="shared" si="46"/>
        <v>RG191.2</v>
      </c>
      <c r="I1481" s="4" t="str">
        <f t="shared" si="47"/>
        <v>SG0_PH_GPIOA_3</v>
      </c>
    </row>
    <row r="1482" spans="1:9" x14ac:dyDescent="0.25">
      <c r="A1482" t="s">
        <v>2698</v>
      </c>
      <c r="B1482" t="s">
        <v>6186</v>
      </c>
      <c r="C1482" t="s">
        <v>2959</v>
      </c>
      <c r="D1482">
        <v>1</v>
      </c>
      <c r="E1482">
        <v>1</v>
      </c>
      <c r="F1482">
        <v>1</v>
      </c>
      <c r="G1482" t="s">
        <v>1367</v>
      </c>
      <c r="H1482" s="4" t="str">
        <f t="shared" si="46"/>
        <v>RG551.1</v>
      </c>
      <c r="I1482" s="4" t="str">
        <f t="shared" si="47"/>
        <v>S0_DS_GP_HSD304</v>
      </c>
    </row>
    <row r="1483" spans="1:9" x14ac:dyDescent="0.25">
      <c r="A1483" t="s">
        <v>2698</v>
      </c>
      <c r="B1483" t="s">
        <v>6186</v>
      </c>
      <c r="C1483" t="s">
        <v>2959</v>
      </c>
      <c r="D1483">
        <v>2</v>
      </c>
      <c r="E1483">
        <v>2</v>
      </c>
      <c r="F1483">
        <v>2</v>
      </c>
      <c r="G1483" t="s">
        <v>297</v>
      </c>
      <c r="H1483" s="4" t="str">
        <f t="shared" si="46"/>
        <v>RG551.2</v>
      </c>
      <c r="I1483" s="4" t="str">
        <f t="shared" si="47"/>
        <v>SG0_SRC_DVDD33</v>
      </c>
    </row>
    <row r="1484" spans="1:9" x14ac:dyDescent="0.25">
      <c r="A1484" t="s">
        <v>2698</v>
      </c>
      <c r="B1484" t="s">
        <v>6186</v>
      </c>
      <c r="C1484" t="s">
        <v>2960</v>
      </c>
      <c r="D1484">
        <v>1</v>
      </c>
      <c r="E1484">
        <v>1</v>
      </c>
      <c r="F1484">
        <v>1</v>
      </c>
      <c r="G1484" t="s">
        <v>1366</v>
      </c>
      <c r="H1484" s="4" t="str">
        <f t="shared" si="46"/>
        <v>RG588.1</v>
      </c>
      <c r="I1484" s="4" t="str">
        <f t="shared" si="47"/>
        <v>S0_DS_GP_HSD303</v>
      </c>
    </row>
    <row r="1485" spans="1:9" x14ac:dyDescent="0.25">
      <c r="A1485" t="s">
        <v>2698</v>
      </c>
      <c r="B1485" t="s">
        <v>6186</v>
      </c>
      <c r="C1485" t="s">
        <v>2960</v>
      </c>
      <c r="D1485">
        <v>2</v>
      </c>
      <c r="E1485">
        <v>2</v>
      </c>
      <c r="F1485">
        <v>2</v>
      </c>
      <c r="G1485" t="s">
        <v>297</v>
      </c>
      <c r="H1485" s="4" t="str">
        <f t="shared" si="46"/>
        <v>RG588.2</v>
      </c>
      <c r="I1485" s="4" t="str">
        <f t="shared" si="47"/>
        <v>SG0_SRC_DVDD33</v>
      </c>
    </row>
    <row r="1486" spans="1:9" x14ac:dyDescent="0.25">
      <c r="A1486" t="s">
        <v>2698</v>
      </c>
      <c r="B1486" t="s">
        <v>6186</v>
      </c>
      <c r="C1486" t="s">
        <v>5812</v>
      </c>
      <c r="D1486">
        <v>1</v>
      </c>
      <c r="E1486">
        <v>1</v>
      </c>
      <c r="F1486">
        <v>1</v>
      </c>
      <c r="G1486" t="s">
        <v>5465</v>
      </c>
      <c r="H1486" s="4" t="str">
        <f t="shared" si="46"/>
        <v>SG0_GPIOA.1</v>
      </c>
      <c r="I1486" s="4" t="str">
        <f t="shared" si="47"/>
        <v>SG0_PH_GPIOA_0</v>
      </c>
    </row>
    <row r="1487" spans="1:9" x14ac:dyDescent="0.25">
      <c r="A1487" t="s">
        <v>2698</v>
      </c>
      <c r="B1487" t="s">
        <v>6186</v>
      </c>
      <c r="C1487" t="s">
        <v>5812</v>
      </c>
      <c r="D1487">
        <v>2</v>
      </c>
      <c r="E1487">
        <v>2</v>
      </c>
      <c r="F1487">
        <v>2</v>
      </c>
      <c r="G1487" t="s">
        <v>786</v>
      </c>
      <c r="H1487" s="4" t="str">
        <f t="shared" si="46"/>
        <v>SG0_GPIOA.2</v>
      </c>
      <c r="I1487" s="4" t="str">
        <f t="shared" si="47"/>
        <v>SG0_PH_GPIOA_1</v>
      </c>
    </row>
    <row r="1488" spans="1:9" x14ac:dyDescent="0.25">
      <c r="A1488" t="s">
        <v>2698</v>
      </c>
      <c r="B1488" t="s">
        <v>6186</v>
      </c>
      <c r="C1488" t="s">
        <v>5812</v>
      </c>
      <c r="D1488">
        <v>3</v>
      </c>
      <c r="E1488">
        <v>3</v>
      </c>
      <c r="F1488">
        <v>3</v>
      </c>
      <c r="G1488" t="s">
        <v>787</v>
      </c>
      <c r="H1488" s="4" t="str">
        <f t="shared" si="46"/>
        <v>SG0_GPIOA.3</v>
      </c>
      <c r="I1488" s="4" t="str">
        <f t="shared" si="47"/>
        <v>SG0_PH_GPIOA_2</v>
      </c>
    </row>
    <row r="1489" spans="1:9" x14ac:dyDescent="0.25">
      <c r="A1489" t="s">
        <v>2698</v>
      </c>
      <c r="B1489" t="s">
        <v>6186</v>
      </c>
      <c r="C1489" t="s">
        <v>5812</v>
      </c>
      <c r="D1489">
        <v>4</v>
      </c>
      <c r="E1489">
        <v>4</v>
      </c>
      <c r="F1489">
        <v>4</v>
      </c>
      <c r="G1489" t="s">
        <v>5466</v>
      </c>
      <c r="H1489" s="4" t="str">
        <f t="shared" si="46"/>
        <v>SG0_GPIOA.4</v>
      </c>
      <c r="I1489" s="4" t="str">
        <f t="shared" si="47"/>
        <v>SG0_PH_GPIOA_3</v>
      </c>
    </row>
    <row r="1490" spans="1:9" x14ac:dyDescent="0.25">
      <c r="A1490" t="s">
        <v>2698</v>
      </c>
      <c r="B1490" t="s">
        <v>6186</v>
      </c>
      <c r="C1490" t="s">
        <v>5812</v>
      </c>
      <c r="D1490">
        <v>5</v>
      </c>
      <c r="E1490">
        <v>5</v>
      </c>
      <c r="F1490">
        <v>5</v>
      </c>
      <c r="G1490" t="s">
        <v>961</v>
      </c>
      <c r="H1490" s="4" t="str">
        <f t="shared" si="46"/>
        <v>SG0_GPIOA.5</v>
      </c>
      <c r="I1490" s="4" t="str">
        <f t="shared" si="47"/>
        <v>DGND</v>
      </c>
    </row>
    <row r="1491" spans="1:9" x14ac:dyDescent="0.25">
      <c r="A1491" t="s">
        <v>2698</v>
      </c>
      <c r="B1491" t="s">
        <v>6186</v>
      </c>
      <c r="C1491" t="s">
        <v>76</v>
      </c>
      <c r="D1491" t="s">
        <v>1278</v>
      </c>
      <c r="E1491" t="s">
        <v>1278</v>
      </c>
      <c r="F1491">
        <v>1</v>
      </c>
      <c r="G1491" t="s">
        <v>76</v>
      </c>
      <c r="H1491" s="4" t="str">
        <f t="shared" si="46"/>
        <v>SG0_INH.1</v>
      </c>
      <c r="I1491" s="4" t="str">
        <f t="shared" si="47"/>
        <v>SG0_INH</v>
      </c>
    </row>
    <row r="1492" spans="1:9" x14ac:dyDescent="0.25">
      <c r="A1492" t="s">
        <v>2698</v>
      </c>
      <c r="B1492" t="s">
        <v>6186</v>
      </c>
      <c r="C1492" t="s">
        <v>77</v>
      </c>
      <c r="D1492" t="s">
        <v>1278</v>
      </c>
      <c r="E1492" t="s">
        <v>1278</v>
      </c>
      <c r="F1492">
        <v>1</v>
      </c>
      <c r="G1492" t="s">
        <v>5467</v>
      </c>
      <c r="H1492" s="4" t="str">
        <f t="shared" si="46"/>
        <v>SG0_P0_LED.1</v>
      </c>
      <c r="I1492" s="4" t="str">
        <f t="shared" si="47"/>
        <v>SG0_LED0</v>
      </c>
    </row>
    <row r="1493" spans="1:9" x14ac:dyDescent="0.25">
      <c r="A1493" t="s">
        <v>2698</v>
      </c>
      <c r="B1493" t="s">
        <v>6186</v>
      </c>
      <c r="C1493" t="s">
        <v>78</v>
      </c>
      <c r="D1493" t="s">
        <v>1278</v>
      </c>
      <c r="E1493" t="s">
        <v>1278</v>
      </c>
      <c r="F1493">
        <v>1</v>
      </c>
      <c r="G1493" t="s">
        <v>5468</v>
      </c>
      <c r="H1493" s="4" t="str">
        <f t="shared" si="46"/>
        <v>SG0_P1_LED.1</v>
      </c>
      <c r="I1493" s="4" t="str">
        <f t="shared" si="47"/>
        <v>SG0_LED1</v>
      </c>
    </row>
    <row r="1494" spans="1:9" x14ac:dyDescent="0.25">
      <c r="A1494" t="s">
        <v>2698</v>
      </c>
      <c r="B1494" t="s">
        <v>6186</v>
      </c>
      <c r="C1494" t="s">
        <v>79</v>
      </c>
      <c r="D1494" t="s">
        <v>1278</v>
      </c>
      <c r="E1494" t="s">
        <v>1278</v>
      </c>
      <c r="F1494">
        <v>1</v>
      </c>
      <c r="G1494" t="s">
        <v>5469</v>
      </c>
      <c r="H1494" s="4" t="str">
        <f t="shared" si="46"/>
        <v>SG0_P2_LED.1</v>
      </c>
      <c r="I1494" s="4" t="str">
        <f t="shared" si="47"/>
        <v>SG0_LED2</v>
      </c>
    </row>
    <row r="1495" spans="1:9" x14ac:dyDescent="0.25">
      <c r="A1495" t="s">
        <v>2698</v>
      </c>
      <c r="B1495" t="s">
        <v>6186</v>
      </c>
      <c r="C1495" t="s">
        <v>80</v>
      </c>
      <c r="D1495" t="s">
        <v>1278</v>
      </c>
      <c r="E1495" t="s">
        <v>1278</v>
      </c>
      <c r="F1495">
        <v>1</v>
      </c>
      <c r="G1495" t="s">
        <v>5470</v>
      </c>
      <c r="H1495" s="4" t="str">
        <f t="shared" si="46"/>
        <v>SG0_P3_LED.1</v>
      </c>
      <c r="I1495" s="4" t="str">
        <f t="shared" si="47"/>
        <v>SG0_LED3</v>
      </c>
    </row>
    <row r="1496" spans="1:9" x14ac:dyDescent="0.25">
      <c r="A1496" t="s">
        <v>2698</v>
      </c>
      <c r="B1496" t="s">
        <v>6186</v>
      </c>
      <c r="C1496" t="s">
        <v>1364</v>
      </c>
      <c r="D1496" t="s">
        <v>1278</v>
      </c>
      <c r="E1496" t="s">
        <v>1278</v>
      </c>
      <c r="F1496">
        <v>1</v>
      </c>
      <c r="G1496" t="s">
        <v>5471</v>
      </c>
      <c r="H1496" s="4" t="str">
        <f t="shared" si="46"/>
        <v>SG0_P4_LED.1</v>
      </c>
      <c r="I1496" s="4" t="str">
        <f t="shared" si="47"/>
        <v>SG0_LED4</v>
      </c>
    </row>
    <row r="1497" spans="1:9" x14ac:dyDescent="0.25">
      <c r="A1497" t="s">
        <v>2698</v>
      </c>
      <c r="B1497" t="s">
        <v>6186</v>
      </c>
      <c r="C1497" t="s">
        <v>345</v>
      </c>
      <c r="D1497" t="s">
        <v>1278</v>
      </c>
      <c r="E1497" t="s">
        <v>1278</v>
      </c>
      <c r="F1497">
        <v>1</v>
      </c>
      <c r="G1497" t="s">
        <v>5472</v>
      </c>
      <c r="H1497" s="4" t="str">
        <f t="shared" si="46"/>
        <v>SG0_P5_LED.1</v>
      </c>
      <c r="I1497" s="4" t="str">
        <f t="shared" si="47"/>
        <v>SG0_LED5</v>
      </c>
    </row>
    <row r="1498" spans="1:9" x14ac:dyDescent="0.25">
      <c r="A1498" t="s">
        <v>2698</v>
      </c>
      <c r="B1498" t="s">
        <v>2961</v>
      </c>
      <c r="C1498" t="s">
        <v>2962</v>
      </c>
      <c r="D1498">
        <v>1</v>
      </c>
      <c r="E1498">
        <v>1</v>
      </c>
      <c r="F1498">
        <v>1</v>
      </c>
      <c r="G1498" t="s">
        <v>961</v>
      </c>
      <c r="H1498" s="4" t="str">
        <f t="shared" si="46"/>
        <v>C75.1</v>
      </c>
      <c r="I1498" s="4" t="str">
        <f t="shared" si="47"/>
        <v>DGND</v>
      </c>
    </row>
    <row r="1499" spans="1:9" x14ac:dyDescent="0.25">
      <c r="A1499" t="s">
        <v>2698</v>
      </c>
      <c r="B1499" t="s">
        <v>2961</v>
      </c>
      <c r="C1499" t="s">
        <v>2962</v>
      </c>
      <c r="D1499">
        <v>2</v>
      </c>
      <c r="E1499">
        <v>2</v>
      </c>
      <c r="F1499">
        <v>2</v>
      </c>
      <c r="G1499" t="s">
        <v>5473</v>
      </c>
      <c r="H1499" s="4" t="str">
        <f t="shared" si="46"/>
        <v>C75.2</v>
      </c>
      <c r="I1499" s="4" t="str">
        <f t="shared" si="47"/>
        <v>SG0_XI</v>
      </c>
    </row>
    <row r="1500" spans="1:9" x14ac:dyDescent="0.25">
      <c r="A1500" t="s">
        <v>2698</v>
      </c>
      <c r="B1500" t="s">
        <v>2961</v>
      </c>
      <c r="C1500" t="s">
        <v>2963</v>
      </c>
      <c r="D1500">
        <v>1</v>
      </c>
      <c r="E1500">
        <v>1</v>
      </c>
      <c r="F1500">
        <v>1</v>
      </c>
      <c r="G1500" t="s">
        <v>961</v>
      </c>
      <c r="H1500" s="4" t="str">
        <f t="shared" si="46"/>
        <v>C76.1</v>
      </c>
      <c r="I1500" s="4" t="str">
        <f t="shared" si="47"/>
        <v>DGND</v>
      </c>
    </row>
    <row r="1501" spans="1:9" x14ac:dyDescent="0.25">
      <c r="A1501" t="s">
        <v>2698</v>
      </c>
      <c r="B1501" t="s">
        <v>2961</v>
      </c>
      <c r="C1501" t="s">
        <v>2963</v>
      </c>
      <c r="D1501">
        <v>2</v>
      </c>
      <c r="E1501">
        <v>2</v>
      </c>
      <c r="F1501">
        <v>2</v>
      </c>
      <c r="G1501" t="s">
        <v>5474</v>
      </c>
      <c r="H1501" s="4" t="str">
        <f t="shared" si="46"/>
        <v>C76.2</v>
      </c>
      <c r="I1501" s="4" t="str">
        <f t="shared" si="47"/>
        <v>SG0_XO</v>
      </c>
    </row>
    <row r="1502" spans="1:9" x14ac:dyDescent="0.25">
      <c r="A1502" t="s">
        <v>2698</v>
      </c>
      <c r="B1502" t="s">
        <v>2961</v>
      </c>
      <c r="C1502" t="s">
        <v>2964</v>
      </c>
      <c r="D1502">
        <v>1</v>
      </c>
      <c r="E1502">
        <v>1</v>
      </c>
      <c r="F1502">
        <v>1</v>
      </c>
      <c r="G1502" t="s">
        <v>961</v>
      </c>
      <c r="H1502" s="4" t="str">
        <f t="shared" si="46"/>
        <v>C168.1</v>
      </c>
      <c r="I1502" s="4" t="str">
        <f t="shared" si="47"/>
        <v>DGND</v>
      </c>
    </row>
    <row r="1503" spans="1:9" x14ac:dyDescent="0.25">
      <c r="A1503" t="s">
        <v>2698</v>
      </c>
      <c r="B1503" t="s">
        <v>2961</v>
      </c>
      <c r="C1503" t="s">
        <v>2964</v>
      </c>
      <c r="D1503">
        <v>2</v>
      </c>
      <c r="E1503">
        <v>2</v>
      </c>
      <c r="F1503">
        <v>2</v>
      </c>
      <c r="G1503" t="s">
        <v>107</v>
      </c>
      <c r="H1503" s="4" t="str">
        <f t="shared" si="46"/>
        <v>C168.2</v>
      </c>
      <c r="I1503" s="4" t="str">
        <f t="shared" si="47"/>
        <v>S0_1_CKXTAL2</v>
      </c>
    </row>
    <row r="1504" spans="1:9" x14ac:dyDescent="0.25">
      <c r="A1504" t="s">
        <v>2698</v>
      </c>
      <c r="B1504" t="s">
        <v>2961</v>
      </c>
      <c r="C1504" t="s">
        <v>2965</v>
      </c>
      <c r="D1504">
        <v>1</v>
      </c>
      <c r="E1504">
        <v>1</v>
      </c>
      <c r="F1504">
        <v>1</v>
      </c>
      <c r="G1504" t="s">
        <v>961</v>
      </c>
      <c r="H1504" s="4" t="str">
        <f t="shared" si="46"/>
        <v>C169.1</v>
      </c>
      <c r="I1504" s="4" t="str">
        <f t="shared" si="47"/>
        <v>DGND</v>
      </c>
    </row>
    <row r="1505" spans="1:9" x14ac:dyDescent="0.25">
      <c r="A1505" t="s">
        <v>2698</v>
      </c>
      <c r="B1505" t="s">
        <v>2961</v>
      </c>
      <c r="C1505" t="s">
        <v>2965</v>
      </c>
      <c r="D1505">
        <v>2</v>
      </c>
      <c r="E1505">
        <v>2</v>
      </c>
      <c r="F1505">
        <v>2</v>
      </c>
      <c r="G1505" t="s">
        <v>108</v>
      </c>
      <c r="H1505" s="4" t="str">
        <f t="shared" si="46"/>
        <v>C169.2</v>
      </c>
      <c r="I1505" s="4" t="str">
        <f t="shared" si="47"/>
        <v>S0_1_CKXTAL1</v>
      </c>
    </row>
    <row r="1506" spans="1:9" x14ac:dyDescent="0.25">
      <c r="A1506" t="s">
        <v>2698</v>
      </c>
      <c r="B1506" t="s">
        <v>2961</v>
      </c>
      <c r="C1506" t="s">
        <v>2966</v>
      </c>
      <c r="D1506">
        <v>2</v>
      </c>
      <c r="E1506">
        <v>2</v>
      </c>
      <c r="F1506">
        <v>2</v>
      </c>
      <c r="G1506" t="s">
        <v>818</v>
      </c>
      <c r="H1506" s="4" t="str">
        <f t="shared" si="46"/>
        <v>K34.2</v>
      </c>
      <c r="I1506" s="4" t="str">
        <f t="shared" si="47"/>
        <v>S0_HSD120</v>
      </c>
    </row>
    <row r="1507" spans="1:9" x14ac:dyDescent="0.25">
      <c r="A1507" t="s">
        <v>2698</v>
      </c>
      <c r="B1507" t="s">
        <v>2961</v>
      </c>
      <c r="C1507" t="s">
        <v>2966</v>
      </c>
      <c r="D1507">
        <v>3</v>
      </c>
      <c r="E1507">
        <v>3</v>
      </c>
      <c r="F1507">
        <v>3</v>
      </c>
      <c r="G1507" t="s">
        <v>5475</v>
      </c>
      <c r="H1507" s="4" t="str">
        <f t="shared" si="46"/>
        <v>K34.3</v>
      </c>
      <c r="I1507" s="4" t="str">
        <f t="shared" si="47"/>
        <v>S0_XO</v>
      </c>
    </row>
    <row r="1508" spans="1:9" x14ac:dyDescent="0.25">
      <c r="A1508" t="s">
        <v>2698</v>
      </c>
      <c r="B1508" t="s">
        <v>2961</v>
      </c>
      <c r="C1508" t="s">
        <v>2966</v>
      </c>
      <c r="D1508">
        <v>4</v>
      </c>
      <c r="E1508">
        <v>4</v>
      </c>
      <c r="F1508">
        <v>4</v>
      </c>
      <c r="G1508" t="s">
        <v>107</v>
      </c>
      <c r="H1508" s="4" t="str">
        <f t="shared" si="46"/>
        <v>K34.4</v>
      </c>
      <c r="I1508" s="4" t="str">
        <f t="shared" si="47"/>
        <v>S0_1_CKXTAL2</v>
      </c>
    </row>
    <row r="1509" spans="1:9" x14ac:dyDescent="0.25">
      <c r="A1509" t="s">
        <v>2698</v>
      </c>
      <c r="B1509" t="s">
        <v>2961</v>
      </c>
      <c r="C1509" t="s">
        <v>2966</v>
      </c>
      <c r="D1509">
        <v>5</v>
      </c>
      <c r="E1509">
        <v>5</v>
      </c>
      <c r="F1509">
        <v>5</v>
      </c>
      <c r="G1509" t="s">
        <v>108</v>
      </c>
      <c r="H1509" s="4" t="str">
        <f t="shared" si="46"/>
        <v>K34.5</v>
      </c>
      <c r="I1509" s="4" t="str">
        <f t="shared" si="47"/>
        <v>S0_1_CKXTAL1</v>
      </c>
    </row>
    <row r="1510" spans="1:9" x14ac:dyDescent="0.25">
      <c r="A1510" t="s">
        <v>2698</v>
      </c>
      <c r="B1510" t="s">
        <v>2961</v>
      </c>
      <c r="C1510" t="s">
        <v>2966</v>
      </c>
      <c r="D1510">
        <v>6</v>
      </c>
      <c r="E1510">
        <v>6</v>
      </c>
      <c r="F1510">
        <v>6</v>
      </c>
      <c r="G1510" t="s">
        <v>5476</v>
      </c>
      <c r="H1510" s="4" t="str">
        <f t="shared" si="46"/>
        <v>K34.6</v>
      </c>
      <c r="I1510" s="4" t="str">
        <f t="shared" si="47"/>
        <v>S0_XI</v>
      </c>
    </row>
    <row r="1511" spans="1:9" x14ac:dyDescent="0.25">
      <c r="A1511" t="s">
        <v>2698</v>
      </c>
      <c r="B1511" t="s">
        <v>2961</v>
      </c>
      <c r="C1511" t="s">
        <v>2966</v>
      </c>
      <c r="D1511">
        <v>7</v>
      </c>
      <c r="E1511">
        <v>7</v>
      </c>
      <c r="F1511">
        <v>7</v>
      </c>
      <c r="G1511" t="s">
        <v>819</v>
      </c>
      <c r="H1511" s="4" t="str">
        <f t="shared" si="46"/>
        <v>K34.7</v>
      </c>
      <c r="I1511" s="4" t="str">
        <f t="shared" si="47"/>
        <v>S0_HSD101</v>
      </c>
    </row>
    <row r="1512" spans="1:9" x14ac:dyDescent="0.25">
      <c r="A1512" t="s">
        <v>2698</v>
      </c>
      <c r="B1512" t="s">
        <v>2961</v>
      </c>
      <c r="C1512" t="s">
        <v>2966</v>
      </c>
      <c r="D1512" t="s">
        <v>1041</v>
      </c>
      <c r="E1512" t="s">
        <v>1041</v>
      </c>
      <c r="F1512">
        <v>1</v>
      </c>
      <c r="G1512" t="s">
        <v>1040</v>
      </c>
      <c r="H1512" s="4" t="str">
        <f t="shared" si="46"/>
        <v>K34.1</v>
      </c>
      <c r="I1512" s="4" t="str">
        <f t="shared" si="47"/>
        <v>VP12</v>
      </c>
    </row>
    <row r="1513" spans="1:9" x14ac:dyDescent="0.25">
      <c r="A1513" t="s">
        <v>2698</v>
      </c>
      <c r="B1513" t="s">
        <v>2961</v>
      </c>
      <c r="C1513" t="s">
        <v>2966</v>
      </c>
      <c r="D1513" t="s">
        <v>1042</v>
      </c>
      <c r="E1513" t="s">
        <v>1042</v>
      </c>
      <c r="F1513">
        <v>8</v>
      </c>
      <c r="G1513" t="s">
        <v>820</v>
      </c>
      <c r="H1513" s="4" t="str">
        <f t="shared" si="46"/>
        <v>K34.8</v>
      </c>
      <c r="I1513" s="4" t="str">
        <f t="shared" si="47"/>
        <v>SC_UDB034</v>
      </c>
    </row>
    <row r="1514" spans="1:9" x14ac:dyDescent="0.25">
      <c r="A1514" t="s">
        <v>2698</v>
      </c>
      <c r="B1514" t="s">
        <v>2961</v>
      </c>
      <c r="C1514" t="s">
        <v>2967</v>
      </c>
      <c r="D1514">
        <v>1</v>
      </c>
      <c r="E1514">
        <v>1</v>
      </c>
      <c r="F1514">
        <v>1</v>
      </c>
      <c r="G1514" t="s">
        <v>81</v>
      </c>
      <c r="H1514" s="4" t="str">
        <f t="shared" si="46"/>
        <v>R26.1</v>
      </c>
      <c r="I1514" s="4" t="str">
        <f t="shared" si="47"/>
        <v>SG0_WAKE</v>
      </c>
    </row>
    <row r="1515" spans="1:9" x14ac:dyDescent="0.25">
      <c r="A1515" t="s">
        <v>2698</v>
      </c>
      <c r="B1515" t="s">
        <v>2961</v>
      </c>
      <c r="C1515" t="s">
        <v>2967</v>
      </c>
      <c r="D1515">
        <v>2</v>
      </c>
      <c r="E1515">
        <v>2</v>
      </c>
      <c r="F1515">
        <v>2</v>
      </c>
      <c r="G1515" t="s">
        <v>961</v>
      </c>
      <c r="H1515" s="4" t="str">
        <f t="shared" si="46"/>
        <v>R26.2</v>
      </c>
      <c r="I1515" s="4" t="str">
        <f t="shared" si="47"/>
        <v>DGND</v>
      </c>
    </row>
    <row r="1516" spans="1:9" x14ac:dyDescent="0.25">
      <c r="A1516" t="s">
        <v>2698</v>
      </c>
      <c r="B1516" t="s">
        <v>2961</v>
      </c>
      <c r="C1516" t="s">
        <v>5813</v>
      </c>
      <c r="D1516">
        <v>1</v>
      </c>
      <c r="E1516">
        <v>1</v>
      </c>
      <c r="F1516">
        <v>1</v>
      </c>
      <c r="G1516" t="s">
        <v>140</v>
      </c>
      <c r="H1516" s="4" t="str">
        <f t="shared" si="46"/>
        <v>R276.1</v>
      </c>
      <c r="I1516" s="4" t="str">
        <f t="shared" si="47"/>
        <v>S0_HSD145</v>
      </c>
    </row>
    <row r="1517" spans="1:9" x14ac:dyDescent="0.25">
      <c r="A1517" t="s">
        <v>2698</v>
      </c>
      <c r="B1517" t="s">
        <v>2961</v>
      </c>
      <c r="C1517" t="s">
        <v>5813</v>
      </c>
      <c r="D1517">
        <v>2</v>
      </c>
      <c r="E1517">
        <v>2</v>
      </c>
      <c r="F1517">
        <v>2</v>
      </c>
      <c r="G1517" t="s">
        <v>961</v>
      </c>
      <c r="H1517" s="4" t="str">
        <f t="shared" si="46"/>
        <v>R276.2</v>
      </c>
      <c r="I1517" s="4" t="str">
        <f t="shared" si="47"/>
        <v>DGND</v>
      </c>
    </row>
    <row r="1518" spans="1:9" x14ac:dyDescent="0.25">
      <c r="A1518" t="s">
        <v>2698</v>
      </c>
      <c r="B1518" t="s">
        <v>2961</v>
      </c>
      <c r="C1518" t="s">
        <v>2968</v>
      </c>
      <c r="D1518">
        <v>1</v>
      </c>
      <c r="E1518">
        <v>1</v>
      </c>
      <c r="F1518">
        <v>1</v>
      </c>
      <c r="G1518" t="s">
        <v>116</v>
      </c>
      <c r="H1518" s="4" t="str">
        <f t="shared" si="46"/>
        <v>RD73.1</v>
      </c>
      <c r="I1518" s="4" t="str">
        <f t="shared" si="47"/>
        <v>S0_SPI_CSB</v>
      </c>
    </row>
    <row r="1519" spans="1:9" x14ac:dyDescent="0.25">
      <c r="A1519" t="s">
        <v>2698</v>
      </c>
      <c r="B1519" t="s">
        <v>2961</v>
      </c>
      <c r="C1519" t="s">
        <v>2968</v>
      </c>
      <c r="D1519">
        <v>2</v>
      </c>
      <c r="E1519">
        <v>2</v>
      </c>
      <c r="F1519">
        <v>2</v>
      </c>
      <c r="G1519" t="s">
        <v>1368</v>
      </c>
      <c r="H1519" s="4" t="str">
        <f t="shared" si="46"/>
        <v>RD73.2</v>
      </c>
      <c r="I1519" s="4" t="str">
        <f t="shared" si="47"/>
        <v>S0_SCOT_HSD136</v>
      </c>
    </row>
    <row r="1520" spans="1:9" x14ac:dyDescent="0.25">
      <c r="A1520" t="s">
        <v>2698</v>
      </c>
      <c r="B1520" t="s">
        <v>2961</v>
      </c>
      <c r="C1520" t="s">
        <v>2969</v>
      </c>
      <c r="D1520">
        <v>1</v>
      </c>
      <c r="E1520">
        <v>1</v>
      </c>
      <c r="F1520">
        <v>1</v>
      </c>
      <c r="G1520" t="s">
        <v>5477</v>
      </c>
      <c r="H1520" s="4" t="str">
        <f t="shared" si="46"/>
        <v>RD74.1</v>
      </c>
      <c r="I1520" s="4" t="str">
        <f t="shared" si="47"/>
        <v>S0_SPI_SIO1</v>
      </c>
    </row>
    <row r="1521" spans="1:9" x14ac:dyDescent="0.25">
      <c r="A1521" t="s">
        <v>2698</v>
      </c>
      <c r="B1521" t="s">
        <v>2961</v>
      </c>
      <c r="C1521" t="s">
        <v>2969</v>
      </c>
      <c r="D1521">
        <v>2</v>
      </c>
      <c r="E1521">
        <v>2</v>
      </c>
      <c r="F1521">
        <v>2</v>
      </c>
      <c r="G1521" t="s">
        <v>1369</v>
      </c>
      <c r="H1521" s="4" t="str">
        <f t="shared" si="46"/>
        <v>RD74.2</v>
      </c>
      <c r="I1521" s="4" t="str">
        <f t="shared" si="47"/>
        <v>S0_SCOT_HSD109</v>
      </c>
    </row>
    <row r="1522" spans="1:9" x14ac:dyDescent="0.25">
      <c r="A1522" t="s">
        <v>2698</v>
      </c>
      <c r="B1522" t="s">
        <v>2961</v>
      </c>
      <c r="C1522" t="s">
        <v>2970</v>
      </c>
      <c r="D1522">
        <v>1</v>
      </c>
      <c r="E1522">
        <v>1</v>
      </c>
      <c r="F1522">
        <v>1</v>
      </c>
      <c r="G1522" t="s">
        <v>117</v>
      </c>
      <c r="H1522" s="4" t="str">
        <f t="shared" si="46"/>
        <v>RD75.1</v>
      </c>
      <c r="I1522" s="4" t="str">
        <f t="shared" si="47"/>
        <v>S0_SPI_SCK</v>
      </c>
    </row>
    <row r="1523" spans="1:9" x14ac:dyDescent="0.25">
      <c r="A1523" t="s">
        <v>2698</v>
      </c>
      <c r="B1523" t="s">
        <v>2961</v>
      </c>
      <c r="C1523" t="s">
        <v>2970</v>
      </c>
      <c r="D1523">
        <v>2</v>
      </c>
      <c r="E1523">
        <v>2</v>
      </c>
      <c r="F1523">
        <v>2</v>
      </c>
      <c r="G1523" t="s">
        <v>1370</v>
      </c>
      <c r="H1523" s="4" t="str">
        <f t="shared" si="46"/>
        <v>RD75.2</v>
      </c>
      <c r="I1523" s="4" t="str">
        <f t="shared" si="47"/>
        <v>S0_SCOT_HSD134</v>
      </c>
    </row>
    <row r="1524" spans="1:9" x14ac:dyDescent="0.25">
      <c r="A1524" t="s">
        <v>2698</v>
      </c>
      <c r="B1524" t="s">
        <v>2961</v>
      </c>
      <c r="C1524" t="s">
        <v>2971</v>
      </c>
      <c r="D1524">
        <v>1</v>
      </c>
      <c r="E1524">
        <v>1</v>
      </c>
      <c r="F1524">
        <v>1</v>
      </c>
      <c r="G1524" t="s">
        <v>5478</v>
      </c>
      <c r="H1524" s="4" t="str">
        <f t="shared" si="46"/>
        <v>RD76.1</v>
      </c>
      <c r="I1524" s="4" t="str">
        <f t="shared" si="47"/>
        <v>S0_SPI_SIO0</v>
      </c>
    </row>
    <row r="1525" spans="1:9" x14ac:dyDescent="0.25">
      <c r="A1525" t="s">
        <v>2698</v>
      </c>
      <c r="B1525" t="s">
        <v>2961</v>
      </c>
      <c r="C1525" t="s">
        <v>2971</v>
      </c>
      <c r="D1525">
        <v>2</v>
      </c>
      <c r="E1525">
        <v>2</v>
      </c>
      <c r="F1525">
        <v>2</v>
      </c>
      <c r="G1525" t="s">
        <v>1371</v>
      </c>
      <c r="H1525" s="4" t="str">
        <f t="shared" si="46"/>
        <v>RD76.2</v>
      </c>
      <c r="I1525" s="4" t="str">
        <f t="shared" si="47"/>
        <v>S0_SCOT_HSD133</v>
      </c>
    </row>
    <row r="1526" spans="1:9" x14ac:dyDescent="0.25">
      <c r="A1526" t="s">
        <v>2698</v>
      </c>
      <c r="B1526" t="s">
        <v>2961</v>
      </c>
      <c r="C1526" t="s">
        <v>2972</v>
      </c>
      <c r="D1526">
        <v>1</v>
      </c>
      <c r="E1526">
        <v>1</v>
      </c>
      <c r="F1526">
        <v>1</v>
      </c>
      <c r="G1526" t="s">
        <v>5479</v>
      </c>
      <c r="H1526" s="4" t="str">
        <f t="shared" si="46"/>
        <v>RD77.1</v>
      </c>
      <c r="I1526" s="4" t="str">
        <f t="shared" si="47"/>
        <v>S0_SPI_SIO2</v>
      </c>
    </row>
    <row r="1527" spans="1:9" x14ac:dyDescent="0.25">
      <c r="A1527" t="s">
        <v>2698</v>
      </c>
      <c r="B1527" t="s">
        <v>2961</v>
      </c>
      <c r="C1527" t="s">
        <v>2972</v>
      </c>
      <c r="D1527">
        <v>2</v>
      </c>
      <c r="E1527">
        <v>2</v>
      </c>
      <c r="F1527">
        <v>2</v>
      </c>
      <c r="G1527" t="s">
        <v>1372</v>
      </c>
      <c r="H1527" s="4" t="str">
        <f t="shared" si="46"/>
        <v>RD77.2</v>
      </c>
      <c r="I1527" s="4" t="str">
        <f t="shared" si="47"/>
        <v>S0_SCOT_HSD284</v>
      </c>
    </row>
    <row r="1528" spans="1:9" x14ac:dyDescent="0.25">
      <c r="A1528" t="s">
        <v>2698</v>
      </c>
      <c r="B1528" t="s">
        <v>2961</v>
      </c>
      <c r="C1528" t="s">
        <v>2973</v>
      </c>
      <c r="D1528">
        <v>1</v>
      </c>
      <c r="E1528">
        <v>1</v>
      </c>
      <c r="F1528">
        <v>1</v>
      </c>
      <c r="G1528" t="s">
        <v>5480</v>
      </c>
      <c r="H1528" s="4" t="str">
        <f t="shared" si="46"/>
        <v>RD78.1</v>
      </c>
      <c r="I1528" s="4" t="str">
        <f t="shared" si="47"/>
        <v>S0_SPI_SIO3</v>
      </c>
    </row>
    <row r="1529" spans="1:9" x14ac:dyDescent="0.25">
      <c r="A1529" t="s">
        <v>2698</v>
      </c>
      <c r="B1529" t="s">
        <v>2961</v>
      </c>
      <c r="C1529" t="s">
        <v>2973</v>
      </c>
      <c r="D1529">
        <v>2</v>
      </c>
      <c r="E1529">
        <v>2</v>
      </c>
      <c r="F1529">
        <v>2</v>
      </c>
      <c r="G1529" t="s">
        <v>1373</v>
      </c>
      <c r="H1529" s="4" t="str">
        <f t="shared" si="46"/>
        <v>RD78.2</v>
      </c>
      <c r="I1529" s="4" t="str">
        <f t="shared" si="47"/>
        <v>S0_SCLK_HSD285</v>
      </c>
    </row>
    <row r="1530" spans="1:9" x14ac:dyDescent="0.25">
      <c r="A1530" t="s">
        <v>2698</v>
      </c>
      <c r="B1530" t="s">
        <v>2961</v>
      </c>
      <c r="C1530" t="s">
        <v>2974</v>
      </c>
      <c r="D1530">
        <v>1</v>
      </c>
      <c r="E1530">
        <v>1</v>
      </c>
      <c r="F1530">
        <v>1</v>
      </c>
      <c r="G1530" t="s">
        <v>91</v>
      </c>
      <c r="H1530" s="4" t="str">
        <f t="shared" si="46"/>
        <v>RG73.1</v>
      </c>
      <c r="I1530" s="4" t="str">
        <f t="shared" si="47"/>
        <v>SG0_SPI_CSB</v>
      </c>
    </row>
    <row r="1531" spans="1:9" x14ac:dyDescent="0.25">
      <c r="A1531" t="s">
        <v>2698</v>
      </c>
      <c r="B1531" t="s">
        <v>2961</v>
      </c>
      <c r="C1531" t="s">
        <v>2974</v>
      </c>
      <c r="D1531">
        <v>2</v>
      </c>
      <c r="E1531">
        <v>2</v>
      </c>
      <c r="F1531">
        <v>2</v>
      </c>
      <c r="H1531" s="4" t="str">
        <f t="shared" si="46"/>
        <v>RG73.2</v>
      </c>
      <c r="I1531" s="4">
        <f t="shared" si="47"/>
        <v>0</v>
      </c>
    </row>
    <row r="1532" spans="1:9" x14ac:dyDescent="0.25">
      <c r="A1532" t="s">
        <v>2698</v>
      </c>
      <c r="B1532" t="s">
        <v>2961</v>
      </c>
      <c r="C1532" t="s">
        <v>2975</v>
      </c>
      <c r="D1532">
        <v>1</v>
      </c>
      <c r="E1532">
        <v>1</v>
      </c>
      <c r="F1532">
        <v>1</v>
      </c>
      <c r="G1532" t="s">
        <v>5481</v>
      </c>
      <c r="H1532" s="4" t="str">
        <f t="shared" si="46"/>
        <v>RG74.1</v>
      </c>
      <c r="I1532" s="4" t="str">
        <f t="shared" si="47"/>
        <v>SG0_SPI_SIO1</v>
      </c>
    </row>
    <row r="1533" spans="1:9" x14ac:dyDescent="0.25">
      <c r="A1533" t="s">
        <v>2698</v>
      </c>
      <c r="B1533" t="s">
        <v>2961</v>
      </c>
      <c r="C1533" t="s">
        <v>2975</v>
      </c>
      <c r="D1533">
        <v>2</v>
      </c>
      <c r="E1533">
        <v>2</v>
      </c>
      <c r="F1533">
        <v>2</v>
      </c>
      <c r="H1533" s="4" t="str">
        <f t="shared" si="46"/>
        <v>RG74.2</v>
      </c>
      <c r="I1533" s="4">
        <f t="shared" si="47"/>
        <v>0</v>
      </c>
    </row>
    <row r="1534" spans="1:9" x14ac:dyDescent="0.25">
      <c r="A1534" t="s">
        <v>2698</v>
      </c>
      <c r="B1534" t="s">
        <v>2961</v>
      </c>
      <c r="C1534" t="s">
        <v>2976</v>
      </c>
      <c r="D1534">
        <v>1</v>
      </c>
      <c r="E1534">
        <v>1</v>
      </c>
      <c r="F1534">
        <v>1</v>
      </c>
      <c r="G1534" t="s">
        <v>92</v>
      </c>
      <c r="H1534" s="4" t="str">
        <f t="shared" si="46"/>
        <v>RG75.1</v>
      </c>
      <c r="I1534" s="4" t="str">
        <f t="shared" si="47"/>
        <v>SG0_SPI_SCK</v>
      </c>
    </row>
    <row r="1535" spans="1:9" x14ac:dyDescent="0.25">
      <c r="A1535" t="s">
        <v>2698</v>
      </c>
      <c r="B1535" t="s">
        <v>2961</v>
      </c>
      <c r="C1535" t="s">
        <v>2976</v>
      </c>
      <c r="D1535">
        <v>2</v>
      </c>
      <c r="E1535">
        <v>2</v>
      </c>
      <c r="F1535">
        <v>2</v>
      </c>
      <c r="H1535" s="4" t="str">
        <f t="shared" si="46"/>
        <v>RG75.2</v>
      </c>
      <c r="I1535" s="4">
        <f t="shared" si="47"/>
        <v>0</v>
      </c>
    </row>
    <row r="1536" spans="1:9" x14ac:dyDescent="0.25">
      <c r="A1536" t="s">
        <v>2698</v>
      </c>
      <c r="B1536" t="s">
        <v>2961</v>
      </c>
      <c r="C1536" t="s">
        <v>2977</v>
      </c>
      <c r="D1536">
        <v>1</v>
      </c>
      <c r="E1536">
        <v>1</v>
      </c>
      <c r="F1536">
        <v>1</v>
      </c>
      <c r="G1536" t="s">
        <v>5482</v>
      </c>
      <c r="H1536" s="4" t="str">
        <f t="shared" si="46"/>
        <v>RG76.1</v>
      </c>
      <c r="I1536" s="4" t="str">
        <f t="shared" si="47"/>
        <v>SG0_SPI_SIO0</v>
      </c>
    </row>
    <row r="1537" spans="1:9" x14ac:dyDescent="0.25">
      <c r="A1537" t="s">
        <v>2698</v>
      </c>
      <c r="B1537" t="s">
        <v>2961</v>
      </c>
      <c r="C1537" t="s">
        <v>2977</v>
      </c>
      <c r="D1537">
        <v>2</v>
      </c>
      <c r="E1537">
        <v>2</v>
      </c>
      <c r="F1537">
        <v>2</v>
      </c>
      <c r="H1537" s="4" t="str">
        <f t="shared" si="46"/>
        <v>RG76.2</v>
      </c>
      <c r="I1537" s="4">
        <f t="shared" si="47"/>
        <v>0</v>
      </c>
    </row>
    <row r="1538" spans="1:9" x14ac:dyDescent="0.25">
      <c r="A1538" t="s">
        <v>2698</v>
      </c>
      <c r="B1538" t="s">
        <v>2961</v>
      </c>
      <c r="C1538" t="s">
        <v>2978</v>
      </c>
      <c r="D1538">
        <v>1</v>
      </c>
      <c r="E1538">
        <v>1</v>
      </c>
      <c r="F1538">
        <v>1</v>
      </c>
      <c r="G1538" t="s">
        <v>5483</v>
      </c>
      <c r="H1538" s="4" t="str">
        <f t="shared" ref="H1538:H1601" si="48">CONCATENATE(C1538,".",F1538)</f>
        <v>RG77.1</v>
      </c>
      <c r="I1538" s="4" t="str">
        <f t="shared" ref="I1538:I1601" si="49">G1538</f>
        <v>SG0_SPI_SIO2</v>
      </c>
    </row>
    <row r="1539" spans="1:9" x14ac:dyDescent="0.25">
      <c r="A1539" t="s">
        <v>2698</v>
      </c>
      <c r="B1539" t="s">
        <v>2961</v>
      </c>
      <c r="C1539" t="s">
        <v>2978</v>
      </c>
      <c r="D1539">
        <v>2</v>
      </c>
      <c r="E1539">
        <v>2</v>
      </c>
      <c r="F1539">
        <v>2</v>
      </c>
      <c r="H1539" s="4" t="str">
        <f t="shared" si="48"/>
        <v>RG77.2</v>
      </c>
      <c r="I1539" s="4">
        <f t="shared" si="49"/>
        <v>0</v>
      </c>
    </row>
    <row r="1540" spans="1:9" x14ac:dyDescent="0.25">
      <c r="A1540" t="s">
        <v>2698</v>
      </c>
      <c r="B1540" t="s">
        <v>2961</v>
      </c>
      <c r="C1540" t="s">
        <v>2979</v>
      </c>
      <c r="D1540">
        <v>1</v>
      </c>
      <c r="E1540">
        <v>1</v>
      </c>
      <c r="F1540">
        <v>1</v>
      </c>
      <c r="G1540" t="s">
        <v>5484</v>
      </c>
      <c r="H1540" s="4" t="str">
        <f t="shared" si="48"/>
        <v>RG78.1</v>
      </c>
      <c r="I1540" s="4" t="str">
        <f t="shared" si="49"/>
        <v>SG0_SPI_SIO3</v>
      </c>
    </row>
    <row r="1541" spans="1:9" x14ac:dyDescent="0.25">
      <c r="A1541" t="s">
        <v>2698</v>
      </c>
      <c r="B1541" t="s">
        <v>2961</v>
      </c>
      <c r="C1541" t="s">
        <v>2979</v>
      </c>
      <c r="D1541">
        <v>2</v>
      </c>
      <c r="E1541">
        <v>2</v>
      </c>
      <c r="F1541">
        <v>2</v>
      </c>
      <c r="H1541" s="4" t="str">
        <f t="shared" si="48"/>
        <v>RG78.2</v>
      </c>
      <c r="I1541" s="4">
        <f t="shared" si="49"/>
        <v>0</v>
      </c>
    </row>
    <row r="1542" spans="1:9" x14ac:dyDescent="0.25">
      <c r="A1542" t="s">
        <v>2698</v>
      </c>
      <c r="B1542" t="s">
        <v>2961</v>
      </c>
      <c r="C1542" t="s">
        <v>2980</v>
      </c>
      <c r="D1542">
        <v>1</v>
      </c>
      <c r="E1542">
        <v>1</v>
      </c>
      <c r="F1542">
        <v>1</v>
      </c>
      <c r="G1542" t="s">
        <v>5474</v>
      </c>
      <c r="H1542" s="4" t="str">
        <f t="shared" si="48"/>
        <v>Y6.1</v>
      </c>
      <c r="I1542" s="4" t="str">
        <f t="shared" si="49"/>
        <v>SG0_XO</v>
      </c>
    </row>
    <row r="1543" spans="1:9" x14ac:dyDescent="0.25">
      <c r="A1543" t="s">
        <v>2698</v>
      </c>
      <c r="B1543" t="s">
        <v>2961</v>
      </c>
      <c r="C1543" t="s">
        <v>2980</v>
      </c>
      <c r="D1543">
        <v>2</v>
      </c>
      <c r="E1543">
        <v>2</v>
      </c>
      <c r="F1543">
        <v>2</v>
      </c>
      <c r="G1543" t="s">
        <v>961</v>
      </c>
      <c r="H1543" s="4" t="str">
        <f t="shared" si="48"/>
        <v>Y6.2</v>
      </c>
      <c r="I1543" s="4" t="str">
        <f t="shared" si="49"/>
        <v>DGND</v>
      </c>
    </row>
    <row r="1544" spans="1:9" x14ac:dyDescent="0.25">
      <c r="A1544" t="s">
        <v>2698</v>
      </c>
      <c r="B1544" t="s">
        <v>2961</v>
      </c>
      <c r="C1544" t="s">
        <v>2980</v>
      </c>
      <c r="D1544">
        <v>3</v>
      </c>
      <c r="E1544">
        <v>3</v>
      </c>
      <c r="F1544">
        <v>3</v>
      </c>
      <c r="G1544" t="s">
        <v>5473</v>
      </c>
      <c r="H1544" s="4" t="str">
        <f t="shared" si="48"/>
        <v>Y6.3</v>
      </c>
      <c r="I1544" s="4" t="str">
        <f t="shared" si="49"/>
        <v>SG0_XI</v>
      </c>
    </row>
    <row r="1545" spans="1:9" x14ac:dyDescent="0.25">
      <c r="A1545" t="s">
        <v>2698</v>
      </c>
      <c r="B1545" t="s">
        <v>2961</v>
      </c>
      <c r="C1545" t="s">
        <v>2980</v>
      </c>
      <c r="D1545">
        <v>4</v>
      </c>
      <c r="E1545">
        <v>4</v>
      </c>
      <c r="F1545">
        <v>4</v>
      </c>
      <c r="G1545" t="s">
        <v>961</v>
      </c>
      <c r="H1545" s="4" t="str">
        <f t="shared" si="48"/>
        <v>Y6.4</v>
      </c>
      <c r="I1545" s="4" t="str">
        <f t="shared" si="49"/>
        <v>DGND</v>
      </c>
    </row>
    <row r="1546" spans="1:9" x14ac:dyDescent="0.25">
      <c r="A1546" t="s">
        <v>2698</v>
      </c>
      <c r="B1546" t="s">
        <v>2961</v>
      </c>
      <c r="C1546" t="s">
        <v>2981</v>
      </c>
      <c r="D1546">
        <v>1</v>
      </c>
      <c r="E1546">
        <v>1</v>
      </c>
      <c r="F1546">
        <v>1</v>
      </c>
      <c r="G1546" t="s">
        <v>107</v>
      </c>
      <c r="H1546" s="4" t="str">
        <f t="shared" si="48"/>
        <v>Y7.1</v>
      </c>
      <c r="I1546" s="4" t="str">
        <f t="shared" si="49"/>
        <v>S0_1_CKXTAL2</v>
      </c>
    </row>
    <row r="1547" spans="1:9" x14ac:dyDescent="0.25">
      <c r="A1547" t="s">
        <v>2698</v>
      </c>
      <c r="B1547" t="s">
        <v>2961</v>
      </c>
      <c r="C1547" t="s">
        <v>2981</v>
      </c>
      <c r="D1547">
        <v>2</v>
      </c>
      <c r="E1547">
        <v>2</v>
      </c>
      <c r="F1547">
        <v>2</v>
      </c>
      <c r="G1547" t="s">
        <v>961</v>
      </c>
      <c r="H1547" s="4" t="str">
        <f t="shared" si="48"/>
        <v>Y7.2</v>
      </c>
      <c r="I1547" s="4" t="str">
        <f t="shared" si="49"/>
        <v>DGND</v>
      </c>
    </row>
    <row r="1548" spans="1:9" x14ac:dyDescent="0.25">
      <c r="A1548" t="s">
        <v>2698</v>
      </c>
      <c r="B1548" t="s">
        <v>2961</v>
      </c>
      <c r="C1548" t="s">
        <v>2981</v>
      </c>
      <c r="D1548">
        <v>3</v>
      </c>
      <c r="E1548">
        <v>3</v>
      </c>
      <c r="F1548">
        <v>3</v>
      </c>
      <c r="G1548" t="s">
        <v>108</v>
      </c>
      <c r="H1548" s="4" t="str">
        <f t="shared" si="48"/>
        <v>Y7.3</v>
      </c>
      <c r="I1548" s="4" t="str">
        <f t="shared" si="49"/>
        <v>S0_1_CKXTAL1</v>
      </c>
    </row>
    <row r="1549" spans="1:9" x14ac:dyDescent="0.25">
      <c r="A1549" t="s">
        <v>2698</v>
      </c>
      <c r="B1549" t="s">
        <v>2961</v>
      </c>
      <c r="C1549" t="s">
        <v>2981</v>
      </c>
      <c r="D1549">
        <v>4</v>
      </c>
      <c r="E1549">
        <v>4</v>
      </c>
      <c r="F1549">
        <v>4</v>
      </c>
      <c r="G1549" t="s">
        <v>961</v>
      </c>
      <c r="H1549" s="4" t="str">
        <f t="shared" si="48"/>
        <v>Y7.4</v>
      </c>
      <c r="I1549" s="4" t="str">
        <f t="shared" si="49"/>
        <v>DGND</v>
      </c>
    </row>
    <row r="1550" spans="1:9" x14ac:dyDescent="0.25">
      <c r="A1550" t="s">
        <v>2698</v>
      </c>
      <c r="B1550" t="s">
        <v>5814</v>
      </c>
      <c r="C1550" t="s">
        <v>3676</v>
      </c>
      <c r="D1550" t="s">
        <v>1278</v>
      </c>
      <c r="E1550" t="s">
        <v>1278</v>
      </c>
      <c r="F1550">
        <v>1</v>
      </c>
      <c r="G1550" t="s">
        <v>961</v>
      </c>
      <c r="H1550" s="4" t="str">
        <f t="shared" si="48"/>
        <v>S0_DGND1.1</v>
      </c>
      <c r="I1550" s="4" t="str">
        <f t="shared" si="49"/>
        <v>DGND</v>
      </c>
    </row>
    <row r="1551" spans="1:9" x14ac:dyDescent="0.25">
      <c r="A1551" t="s">
        <v>2698</v>
      </c>
      <c r="B1551" t="s">
        <v>5814</v>
      </c>
      <c r="C1551" t="s">
        <v>3677</v>
      </c>
      <c r="D1551" t="s">
        <v>1278</v>
      </c>
      <c r="E1551" t="s">
        <v>1278</v>
      </c>
      <c r="F1551">
        <v>1</v>
      </c>
      <c r="G1551" t="s">
        <v>961</v>
      </c>
      <c r="H1551" s="4" t="str">
        <f t="shared" si="48"/>
        <v>S0_DGND2.1</v>
      </c>
      <c r="I1551" s="4" t="str">
        <f t="shared" si="49"/>
        <v>DGND</v>
      </c>
    </row>
    <row r="1552" spans="1:9" x14ac:dyDescent="0.25">
      <c r="A1552" t="s">
        <v>2698</v>
      </c>
      <c r="B1552" t="s">
        <v>5814</v>
      </c>
      <c r="C1552" t="s">
        <v>3678</v>
      </c>
      <c r="D1552" t="s">
        <v>1278</v>
      </c>
      <c r="E1552" t="s">
        <v>1278</v>
      </c>
      <c r="F1552">
        <v>1</v>
      </c>
      <c r="G1552" t="s">
        <v>961</v>
      </c>
      <c r="H1552" s="4" t="str">
        <f t="shared" si="48"/>
        <v>S0_DGND3.1</v>
      </c>
      <c r="I1552" s="4" t="str">
        <f t="shared" si="49"/>
        <v>DGND</v>
      </c>
    </row>
    <row r="1553" spans="1:9" x14ac:dyDescent="0.25">
      <c r="A1553" t="s">
        <v>2698</v>
      </c>
      <c r="B1553" t="s">
        <v>5814</v>
      </c>
      <c r="C1553" t="s">
        <v>3679</v>
      </c>
      <c r="D1553" t="s">
        <v>1278</v>
      </c>
      <c r="E1553" t="s">
        <v>1278</v>
      </c>
      <c r="F1553">
        <v>1</v>
      </c>
      <c r="G1553" t="s">
        <v>961</v>
      </c>
      <c r="H1553" s="4" t="str">
        <f t="shared" si="48"/>
        <v>S0_DGND4.1</v>
      </c>
      <c r="I1553" s="4" t="str">
        <f t="shared" si="49"/>
        <v>DGND</v>
      </c>
    </row>
    <row r="1554" spans="1:9" x14ac:dyDescent="0.25">
      <c r="A1554" t="s">
        <v>2698</v>
      </c>
      <c r="B1554" t="s">
        <v>5814</v>
      </c>
      <c r="C1554" t="s">
        <v>2751</v>
      </c>
      <c r="D1554" t="s">
        <v>5332</v>
      </c>
      <c r="E1554" t="s">
        <v>5332</v>
      </c>
      <c r="F1554">
        <v>1</v>
      </c>
      <c r="G1554" t="s">
        <v>294</v>
      </c>
      <c r="H1554" s="4" t="str">
        <f t="shared" si="48"/>
        <v>SITE0.1</v>
      </c>
      <c r="I1554" s="4" t="str">
        <f t="shared" si="49"/>
        <v>S0_AVDD09</v>
      </c>
    </row>
    <row r="1555" spans="1:9" x14ac:dyDescent="0.25">
      <c r="A1555" t="s">
        <v>2698</v>
      </c>
      <c r="B1555" t="s">
        <v>5814</v>
      </c>
      <c r="C1555" t="s">
        <v>2751</v>
      </c>
      <c r="D1555" t="s">
        <v>5373</v>
      </c>
      <c r="E1555" t="s">
        <v>5373</v>
      </c>
      <c r="F1555">
        <v>166</v>
      </c>
      <c r="G1555" t="s">
        <v>294</v>
      </c>
      <c r="H1555" s="4" t="str">
        <f t="shared" si="48"/>
        <v>SITE0.166</v>
      </c>
      <c r="I1555" s="4" t="str">
        <f t="shared" si="49"/>
        <v>S0_AVDD09</v>
      </c>
    </row>
    <row r="1556" spans="1:9" x14ac:dyDescent="0.25">
      <c r="A1556" t="s">
        <v>2698</v>
      </c>
      <c r="B1556" t="s">
        <v>5814</v>
      </c>
      <c r="C1556" t="s">
        <v>2751</v>
      </c>
      <c r="D1556" t="s">
        <v>5370</v>
      </c>
      <c r="E1556" t="s">
        <v>5370</v>
      </c>
      <c r="F1556">
        <v>173</v>
      </c>
      <c r="G1556" t="s">
        <v>294</v>
      </c>
      <c r="H1556" s="4" t="str">
        <f t="shared" si="48"/>
        <v>SITE0.173</v>
      </c>
      <c r="I1556" s="4" t="str">
        <f t="shared" si="49"/>
        <v>S0_AVDD09</v>
      </c>
    </row>
    <row r="1557" spans="1:9" x14ac:dyDescent="0.25">
      <c r="A1557" t="s">
        <v>2698</v>
      </c>
      <c r="B1557" t="s">
        <v>5814</v>
      </c>
      <c r="C1557" t="s">
        <v>2751</v>
      </c>
      <c r="D1557" t="s">
        <v>887</v>
      </c>
      <c r="E1557" t="s">
        <v>887</v>
      </c>
      <c r="F1557">
        <v>159</v>
      </c>
      <c r="G1557" t="s">
        <v>1376</v>
      </c>
      <c r="H1557" s="4" t="str">
        <f t="shared" si="48"/>
        <v>SITE0.159</v>
      </c>
      <c r="I1557" s="4" t="str">
        <f t="shared" si="49"/>
        <v>S0_AVDD09_FE</v>
      </c>
    </row>
    <row r="1558" spans="1:9" x14ac:dyDescent="0.25">
      <c r="A1558" t="s">
        <v>2698</v>
      </c>
      <c r="B1558" t="s">
        <v>5814</v>
      </c>
      <c r="C1558" t="s">
        <v>2751</v>
      </c>
      <c r="D1558" t="s">
        <v>5377</v>
      </c>
      <c r="E1558" t="s">
        <v>5377</v>
      </c>
      <c r="F1558">
        <v>145</v>
      </c>
      <c r="G1558" t="s">
        <v>1377</v>
      </c>
      <c r="H1558" s="4" t="str">
        <f t="shared" si="48"/>
        <v>SITE0.145</v>
      </c>
      <c r="I1558" s="4" t="str">
        <f t="shared" si="49"/>
        <v>S0_AVDD09_GIGA</v>
      </c>
    </row>
    <row r="1559" spans="1:9" x14ac:dyDescent="0.25">
      <c r="A1559" t="s">
        <v>2698</v>
      </c>
      <c r="B1559" t="s">
        <v>5814</v>
      </c>
      <c r="C1559" t="s">
        <v>2751</v>
      </c>
      <c r="D1559" t="s">
        <v>888</v>
      </c>
      <c r="E1559" t="s">
        <v>888</v>
      </c>
      <c r="F1559">
        <v>154</v>
      </c>
      <c r="G1559" t="s">
        <v>1378</v>
      </c>
      <c r="H1559" s="4" t="str">
        <f t="shared" si="48"/>
        <v>SITE0.154</v>
      </c>
      <c r="I1559" s="4" t="str">
        <f t="shared" si="49"/>
        <v>S0_AVDD09_MCK</v>
      </c>
    </row>
    <row r="1560" spans="1:9" x14ac:dyDescent="0.25">
      <c r="A1560" t="s">
        <v>2698</v>
      </c>
      <c r="B1560" t="s">
        <v>5814</v>
      </c>
      <c r="C1560" t="s">
        <v>2751</v>
      </c>
      <c r="D1560" t="s">
        <v>6167</v>
      </c>
      <c r="E1560" t="s">
        <v>6167</v>
      </c>
      <c r="F1560">
        <v>69</v>
      </c>
      <c r="G1560" t="s">
        <v>6168</v>
      </c>
      <c r="H1560" s="4" t="str">
        <f t="shared" si="48"/>
        <v>SITE0.69</v>
      </c>
      <c r="I1560" s="4" t="str">
        <f t="shared" si="49"/>
        <v>S0_AVDD09_TRX</v>
      </c>
    </row>
    <row r="1561" spans="1:9" x14ac:dyDescent="0.25">
      <c r="A1561" t="s">
        <v>2698</v>
      </c>
      <c r="B1561" t="s">
        <v>5814</v>
      </c>
      <c r="C1561" t="s">
        <v>2751</v>
      </c>
      <c r="D1561" t="s">
        <v>6169</v>
      </c>
      <c r="E1561" t="s">
        <v>6169</v>
      </c>
      <c r="F1561">
        <v>75</v>
      </c>
      <c r="G1561" t="s">
        <v>6168</v>
      </c>
      <c r="H1561" s="4" t="str">
        <f t="shared" si="48"/>
        <v>SITE0.75</v>
      </c>
      <c r="I1561" s="4" t="str">
        <f t="shared" si="49"/>
        <v>S0_AVDD09_TRX</v>
      </c>
    </row>
    <row r="1562" spans="1:9" x14ac:dyDescent="0.25">
      <c r="A1562" t="s">
        <v>2698</v>
      </c>
      <c r="B1562" t="s">
        <v>5814</v>
      </c>
      <c r="C1562" t="s">
        <v>2751</v>
      </c>
      <c r="D1562" t="s">
        <v>6170</v>
      </c>
      <c r="E1562" t="s">
        <v>6170</v>
      </c>
      <c r="F1562">
        <v>82</v>
      </c>
      <c r="G1562" t="s">
        <v>6168</v>
      </c>
      <c r="H1562" s="4" t="str">
        <f t="shared" si="48"/>
        <v>SITE0.82</v>
      </c>
      <c r="I1562" s="4" t="str">
        <f t="shared" si="49"/>
        <v>S0_AVDD09_TRX</v>
      </c>
    </row>
    <row r="1563" spans="1:9" x14ac:dyDescent="0.25">
      <c r="A1563" t="s">
        <v>2698</v>
      </c>
      <c r="B1563" t="s">
        <v>5814</v>
      </c>
      <c r="C1563" t="s">
        <v>2751</v>
      </c>
      <c r="D1563" t="s">
        <v>6171</v>
      </c>
      <c r="E1563" t="s">
        <v>6171</v>
      </c>
      <c r="F1563">
        <v>88</v>
      </c>
      <c r="G1563" t="s">
        <v>6168</v>
      </c>
      <c r="H1563" s="4" t="str">
        <f t="shared" si="48"/>
        <v>SITE0.88</v>
      </c>
      <c r="I1563" s="4" t="str">
        <f t="shared" si="49"/>
        <v>S0_AVDD09_TRX</v>
      </c>
    </row>
    <row r="1564" spans="1:9" x14ac:dyDescent="0.25">
      <c r="A1564" t="s">
        <v>2698</v>
      </c>
      <c r="B1564" t="s">
        <v>5814</v>
      </c>
      <c r="C1564" t="s">
        <v>2751</v>
      </c>
      <c r="D1564" t="s">
        <v>5374</v>
      </c>
      <c r="E1564" t="s">
        <v>5374</v>
      </c>
      <c r="F1564">
        <v>163</v>
      </c>
      <c r="G1564" t="s">
        <v>102</v>
      </c>
      <c r="H1564" s="4" t="str">
        <f t="shared" si="48"/>
        <v>SITE0.163</v>
      </c>
      <c r="I1564" s="4" t="str">
        <f t="shared" si="49"/>
        <v>S0_AVDD33</v>
      </c>
    </row>
    <row r="1565" spans="1:9" x14ac:dyDescent="0.25">
      <c r="A1565" t="s">
        <v>2698</v>
      </c>
      <c r="B1565" t="s">
        <v>5814</v>
      </c>
      <c r="C1565" t="s">
        <v>2751</v>
      </c>
      <c r="D1565" t="s">
        <v>5372</v>
      </c>
      <c r="E1565" t="s">
        <v>5372</v>
      </c>
      <c r="F1565">
        <v>169</v>
      </c>
      <c r="G1565" t="s">
        <v>102</v>
      </c>
      <c r="H1565" s="4" t="str">
        <f t="shared" si="48"/>
        <v>SITE0.169</v>
      </c>
      <c r="I1565" s="4" t="str">
        <f t="shared" si="49"/>
        <v>S0_AVDD33</v>
      </c>
    </row>
    <row r="1566" spans="1:9" x14ac:dyDescent="0.25">
      <c r="A1566" t="s">
        <v>2698</v>
      </c>
      <c r="B1566" t="s">
        <v>5814</v>
      </c>
      <c r="C1566" t="s">
        <v>2751</v>
      </c>
      <c r="D1566" t="s">
        <v>5371</v>
      </c>
      <c r="E1566" t="s">
        <v>5371</v>
      </c>
      <c r="F1566">
        <v>170</v>
      </c>
      <c r="G1566" t="s">
        <v>102</v>
      </c>
      <c r="H1566" s="4" t="str">
        <f t="shared" si="48"/>
        <v>SITE0.170</v>
      </c>
      <c r="I1566" s="4" t="str">
        <f t="shared" si="49"/>
        <v>S0_AVDD33</v>
      </c>
    </row>
    <row r="1567" spans="1:9" x14ac:dyDescent="0.25">
      <c r="A1567" t="s">
        <v>2698</v>
      </c>
      <c r="B1567" t="s">
        <v>5814</v>
      </c>
      <c r="C1567" t="s">
        <v>2751</v>
      </c>
      <c r="D1567" t="s">
        <v>5369</v>
      </c>
      <c r="E1567" t="s">
        <v>5369</v>
      </c>
      <c r="F1567">
        <v>176</v>
      </c>
      <c r="G1567" t="s">
        <v>102</v>
      </c>
      <c r="H1567" s="4" t="str">
        <f t="shared" si="48"/>
        <v>SITE0.176</v>
      </c>
      <c r="I1567" s="4" t="str">
        <f t="shared" si="49"/>
        <v>S0_AVDD33</v>
      </c>
    </row>
    <row r="1568" spans="1:9" x14ac:dyDescent="0.25">
      <c r="A1568" t="s">
        <v>2698</v>
      </c>
      <c r="B1568" t="s">
        <v>5814</v>
      </c>
      <c r="C1568" t="s">
        <v>2751</v>
      </c>
      <c r="D1568" t="s">
        <v>72</v>
      </c>
      <c r="E1568" t="s">
        <v>72</v>
      </c>
      <c r="F1568">
        <v>156</v>
      </c>
      <c r="G1568" t="s">
        <v>1701</v>
      </c>
      <c r="H1568" s="4" t="str">
        <f t="shared" si="48"/>
        <v>SITE0.156</v>
      </c>
      <c r="I1568" s="4" t="str">
        <f t="shared" si="49"/>
        <v>S0_AVDD33_CEN</v>
      </c>
    </row>
    <row r="1569" spans="1:9" x14ac:dyDescent="0.25">
      <c r="A1569" t="s">
        <v>2698</v>
      </c>
      <c r="B1569" t="s">
        <v>5814</v>
      </c>
      <c r="C1569" t="s">
        <v>2751</v>
      </c>
      <c r="D1569" t="s">
        <v>892</v>
      </c>
      <c r="E1569" t="s">
        <v>892</v>
      </c>
      <c r="F1569">
        <v>78</v>
      </c>
      <c r="G1569" t="s">
        <v>1704</v>
      </c>
      <c r="H1569" s="4" t="str">
        <f t="shared" si="48"/>
        <v>SITE0.78</v>
      </c>
      <c r="I1569" s="4" t="str">
        <f t="shared" si="49"/>
        <v>S0_AVDD33_CMU</v>
      </c>
    </row>
    <row r="1570" spans="1:9" x14ac:dyDescent="0.25">
      <c r="A1570" t="s">
        <v>2698</v>
      </c>
      <c r="B1570" t="s">
        <v>5814</v>
      </c>
      <c r="C1570" t="s">
        <v>2751</v>
      </c>
      <c r="D1570" t="s">
        <v>891</v>
      </c>
      <c r="E1570" t="s">
        <v>891</v>
      </c>
      <c r="F1570">
        <v>162</v>
      </c>
      <c r="G1570" t="s">
        <v>1702</v>
      </c>
      <c r="H1570" s="4" t="str">
        <f t="shared" si="48"/>
        <v>SITE0.162</v>
      </c>
      <c r="I1570" s="4" t="str">
        <f t="shared" si="49"/>
        <v>S0_AVDD33_FE</v>
      </c>
    </row>
    <row r="1571" spans="1:9" x14ac:dyDescent="0.25">
      <c r="A1571" t="s">
        <v>2698</v>
      </c>
      <c r="B1571" t="s">
        <v>5814</v>
      </c>
      <c r="C1571" t="s">
        <v>2751</v>
      </c>
      <c r="D1571" t="s">
        <v>890</v>
      </c>
      <c r="E1571" t="s">
        <v>890</v>
      </c>
      <c r="F1571">
        <v>153</v>
      </c>
      <c r="G1571" t="s">
        <v>1701</v>
      </c>
      <c r="H1571" s="4" t="str">
        <f t="shared" si="48"/>
        <v>SITE0.153</v>
      </c>
      <c r="I1571" s="4" t="str">
        <f t="shared" si="49"/>
        <v>S0_AVDD33_CEN</v>
      </c>
    </row>
    <row r="1572" spans="1:9" x14ac:dyDescent="0.25">
      <c r="A1572" t="s">
        <v>2698</v>
      </c>
      <c r="B1572" t="s">
        <v>5814</v>
      </c>
      <c r="C1572" t="s">
        <v>2751</v>
      </c>
      <c r="D1572" t="s">
        <v>5376</v>
      </c>
      <c r="E1572" t="s">
        <v>5376</v>
      </c>
      <c r="F1572">
        <v>146</v>
      </c>
      <c r="G1572" t="s">
        <v>1703</v>
      </c>
      <c r="H1572" s="4" t="str">
        <f t="shared" si="48"/>
        <v>SITE0.146</v>
      </c>
      <c r="I1572" s="4" t="str">
        <f t="shared" si="49"/>
        <v>S0_AVDD33_GIGA</v>
      </c>
    </row>
    <row r="1573" spans="1:9" x14ac:dyDescent="0.25">
      <c r="A1573" t="s">
        <v>2698</v>
      </c>
      <c r="B1573" t="s">
        <v>5814</v>
      </c>
      <c r="C1573" t="s">
        <v>2751</v>
      </c>
      <c r="D1573" t="s">
        <v>5375</v>
      </c>
      <c r="E1573" t="s">
        <v>5375</v>
      </c>
      <c r="F1573">
        <v>149</v>
      </c>
      <c r="G1573" t="s">
        <v>1703</v>
      </c>
      <c r="H1573" s="4" t="str">
        <f t="shared" si="48"/>
        <v>SITE0.149</v>
      </c>
      <c r="I1573" s="4" t="str">
        <f t="shared" si="49"/>
        <v>S0_AVDD33_GIGA</v>
      </c>
    </row>
    <row r="1574" spans="1:9" x14ac:dyDescent="0.25">
      <c r="A1574" t="s">
        <v>2698</v>
      </c>
      <c r="B1574" t="s">
        <v>5814</v>
      </c>
      <c r="C1574" t="s">
        <v>2751</v>
      </c>
      <c r="D1574" t="s">
        <v>5379</v>
      </c>
      <c r="E1574" t="s">
        <v>5379</v>
      </c>
      <c r="F1574">
        <v>141</v>
      </c>
      <c r="G1574" t="s">
        <v>1703</v>
      </c>
      <c r="H1574" s="4" t="str">
        <f t="shared" si="48"/>
        <v>SITE0.141</v>
      </c>
      <c r="I1574" s="4" t="str">
        <f t="shared" si="49"/>
        <v>S0_AVDD33_GIGA</v>
      </c>
    </row>
    <row r="1575" spans="1:9" x14ac:dyDescent="0.25">
      <c r="A1575" t="s">
        <v>2698</v>
      </c>
      <c r="B1575" t="s">
        <v>5814</v>
      </c>
      <c r="C1575" t="s">
        <v>2751</v>
      </c>
      <c r="D1575" t="s">
        <v>5378</v>
      </c>
      <c r="E1575" t="s">
        <v>5378</v>
      </c>
      <c r="F1575">
        <v>144</v>
      </c>
      <c r="G1575" t="s">
        <v>1703</v>
      </c>
      <c r="H1575" s="4" t="str">
        <f t="shared" si="48"/>
        <v>SITE0.144</v>
      </c>
      <c r="I1575" s="4" t="str">
        <f t="shared" si="49"/>
        <v>S0_AVDD33_GIGA</v>
      </c>
    </row>
    <row r="1576" spans="1:9" x14ac:dyDescent="0.25">
      <c r="A1576" t="s">
        <v>2698</v>
      </c>
      <c r="B1576" t="s">
        <v>5814</v>
      </c>
      <c r="C1576" t="s">
        <v>2751</v>
      </c>
      <c r="D1576" t="s">
        <v>894</v>
      </c>
      <c r="E1576" t="s">
        <v>894</v>
      </c>
      <c r="F1576">
        <v>152</v>
      </c>
      <c r="G1576" t="s">
        <v>1705</v>
      </c>
      <c r="H1576" s="4" t="str">
        <f t="shared" si="48"/>
        <v>SITE0.152</v>
      </c>
      <c r="I1576" s="4" t="str">
        <f t="shared" si="49"/>
        <v>S0_AVDD33_XTAL</v>
      </c>
    </row>
    <row r="1577" spans="1:9" x14ac:dyDescent="0.25">
      <c r="A1577" t="s">
        <v>2698</v>
      </c>
      <c r="B1577" t="s">
        <v>5814</v>
      </c>
      <c r="C1577" t="s">
        <v>2751</v>
      </c>
      <c r="D1577" t="s">
        <v>60</v>
      </c>
      <c r="E1577" t="s">
        <v>60</v>
      </c>
      <c r="F1577">
        <v>48</v>
      </c>
      <c r="G1577" t="s">
        <v>221</v>
      </c>
      <c r="H1577" s="4" t="str">
        <f t="shared" si="48"/>
        <v>SITE0.48</v>
      </c>
      <c r="I1577" s="4" t="str">
        <f t="shared" si="49"/>
        <v>S0_DISB</v>
      </c>
    </row>
    <row r="1578" spans="1:9" x14ac:dyDescent="0.25">
      <c r="A1578" t="s">
        <v>2698</v>
      </c>
      <c r="B1578" t="s">
        <v>5814</v>
      </c>
      <c r="C1578" t="s">
        <v>2751</v>
      </c>
      <c r="D1578" t="s">
        <v>5333</v>
      </c>
      <c r="E1578" t="s">
        <v>5333</v>
      </c>
      <c r="F1578">
        <v>5</v>
      </c>
      <c r="G1578" t="s">
        <v>293</v>
      </c>
      <c r="H1578" s="4" t="str">
        <f t="shared" si="48"/>
        <v>SITE0.5</v>
      </c>
      <c r="I1578" s="4" t="str">
        <f t="shared" si="49"/>
        <v>S0_DVDD09</v>
      </c>
    </row>
    <row r="1579" spans="1:9" x14ac:dyDescent="0.25">
      <c r="A1579" t="s">
        <v>2698</v>
      </c>
      <c r="B1579" t="s">
        <v>5814</v>
      </c>
      <c r="C1579" t="s">
        <v>2751</v>
      </c>
      <c r="D1579" t="s">
        <v>5334</v>
      </c>
      <c r="E1579" t="s">
        <v>5334</v>
      </c>
      <c r="F1579">
        <v>6</v>
      </c>
      <c r="G1579" t="s">
        <v>293</v>
      </c>
      <c r="H1579" s="4" t="str">
        <f t="shared" si="48"/>
        <v>SITE0.6</v>
      </c>
      <c r="I1579" s="4" t="str">
        <f t="shared" si="49"/>
        <v>S0_DVDD09</v>
      </c>
    </row>
    <row r="1580" spans="1:9" x14ac:dyDescent="0.25">
      <c r="A1580" t="s">
        <v>2698</v>
      </c>
      <c r="B1580" t="s">
        <v>5814</v>
      </c>
      <c r="C1580" t="s">
        <v>2751</v>
      </c>
      <c r="D1580" t="s">
        <v>5335</v>
      </c>
      <c r="E1580" t="s">
        <v>5335</v>
      </c>
      <c r="F1580">
        <v>15</v>
      </c>
      <c r="G1580" t="s">
        <v>293</v>
      </c>
      <c r="H1580" s="4" t="str">
        <f t="shared" si="48"/>
        <v>SITE0.15</v>
      </c>
      <c r="I1580" s="4" t="str">
        <f t="shared" si="49"/>
        <v>S0_DVDD09</v>
      </c>
    </row>
    <row r="1581" spans="1:9" x14ac:dyDescent="0.25">
      <c r="A1581" t="s">
        <v>2698</v>
      </c>
      <c r="B1581" t="s">
        <v>5814</v>
      </c>
      <c r="C1581" t="s">
        <v>2751</v>
      </c>
      <c r="D1581" t="s">
        <v>5338</v>
      </c>
      <c r="E1581" t="s">
        <v>5338</v>
      </c>
      <c r="F1581">
        <v>25</v>
      </c>
      <c r="G1581" t="s">
        <v>293</v>
      </c>
      <c r="H1581" s="4" t="str">
        <f t="shared" si="48"/>
        <v>SITE0.25</v>
      </c>
      <c r="I1581" s="4" t="str">
        <f t="shared" si="49"/>
        <v>S0_DVDD09</v>
      </c>
    </row>
    <row r="1582" spans="1:9" x14ac:dyDescent="0.25">
      <c r="A1582" t="s">
        <v>2698</v>
      </c>
      <c r="B1582" t="s">
        <v>5814</v>
      </c>
      <c r="C1582" t="s">
        <v>2751</v>
      </c>
      <c r="D1582" t="s">
        <v>5339</v>
      </c>
      <c r="E1582" t="s">
        <v>5339</v>
      </c>
      <c r="F1582">
        <v>26</v>
      </c>
      <c r="G1582" t="s">
        <v>293</v>
      </c>
      <c r="H1582" s="4" t="str">
        <f t="shared" si="48"/>
        <v>SITE0.26</v>
      </c>
      <c r="I1582" s="4" t="str">
        <f t="shared" si="49"/>
        <v>S0_DVDD09</v>
      </c>
    </row>
    <row r="1583" spans="1:9" x14ac:dyDescent="0.25">
      <c r="A1583" t="s">
        <v>2698</v>
      </c>
      <c r="B1583" t="s">
        <v>5814</v>
      </c>
      <c r="C1583" t="s">
        <v>2751</v>
      </c>
      <c r="D1583" t="s">
        <v>5340</v>
      </c>
      <c r="E1583" t="s">
        <v>5340</v>
      </c>
      <c r="F1583">
        <v>27</v>
      </c>
      <c r="G1583" t="s">
        <v>293</v>
      </c>
      <c r="H1583" s="4" t="str">
        <f t="shared" si="48"/>
        <v>SITE0.27</v>
      </c>
      <c r="I1583" s="4" t="str">
        <f t="shared" si="49"/>
        <v>S0_DVDD09</v>
      </c>
    </row>
    <row r="1584" spans="1:9" x14ac:dyDescent="0.25">
      <c r="A1584" t="s">
        <v>2698</v>
      </c>
      <c r="B1584" t="s">
        <v>5814</v>
      </c>
      <c r="C1584" t="s">
        <v>2751</v>
      </c>
      <c r="D1584" t="s">
        <v>5341</v>
      </c>
      <c r="E1584" t="s">
        <v>5341</v>
      </c>
      <c r="F1584">
        <v>28</v>
      </c>
      <c r="G1584" t="s">
        <v>293</v>
      </c>
      <c r="H1584" s="4" t="str">
        <f t="shared" si="48"/>
        <v>SITE0.28</v>
      </c>
      <c r="I1584" s="4" t="str">
        <f t="shared" si="49"/>
        <v>S0_DVDD09</v>
      </c>
    </row>
    <row r="1585" spans="1:9" x14ac:dyDescent="0.25">
      <c r="A1585" t="s">
        <v>2698</v>
      </c>
      <c r="B1585" t="s">
        <v>5814</v>
      </c>
      <c r="C1585" t="s">
        <v>2751</v>
      </c>
      <c r="D1585" t="s">
        <v>5342</v>
      </c>
      <c r="E1585" t="s">
        <v>5342</v>
      </c>
      <c r="F1585">
        <v>29</v>
      </c>
      <c r="G1585" t="s">
        <v>293</v>
      </c>
      <c r="H1585" s="4" t="str">
        <f t="shared" si="48"/>
        <v>SITE0.29</v>
      </c>
      <c r="I1585" s="4" t="str">
        <f t="shared" si="49"/>
        <v>S0_DVDD09</v>
      </c>
    </row>
    <row r="1586" spans="1:9" x14ac:dyDescent="0.25">
      <c r="A1586" t="s">
        <v>2698</v>
      </c>
      <c r="B1586" t="s">
        <v>5814</v>
      </c>
      <c r="C1586" t="s">
        <v>2751</v>
      </c>
      <c r="D1586" t="s">
        <v>5344</v>
      </c>
      <c r="E1586" t="s">
        <v>5344</v>
      </c>
      <c r="F1586">
        <v>40</v>
      </c>
      <c r="G1586" t="s">
        <v>293</v>
      </c>
      <c r="H1586" s="4" t="str">
        <f t="shared" si="48"/>
        <v>SITE0.40</v>
      </c>
      <c r="I1586" s="4" t="str">
        <f t="shared" si="49"/>
        <v>S0_DVDD09</v>
      </c>
    </row>
    <row r="1587" spans="1:9" x14ac:dyDescent="0.25">
      <c r="A1587" t="s">
        <v>2698</v>
      </c>
      <c r="B1587" t="s">
        <v>5814</v>
      </c>
      <c r="C1587" t="s">
        <v>2751</v>
      </c>
      <c r="D1587" t="s">
        <v>5382</v>
      </c>
      <c r="E1587" t="s">
        <v>5382</v>
      </c>
      <c r="F1587">
        <v>46</v>
      </c>
      <c r="G1587" t="s">
        <v>293</v>
      </c>
      <c r="H1587" s="4" t="str">
        <f t="shared" si="48"/>
        <v>SITE0.46</v>
      </c>
      <c r="I1587" s="4" t="str">
        <f t="shared" si="49"/>
        <v>S0_DVDD09</v>
      </c>
    </row>
    <row r="1588" spans="1:9" x14ac:dyDescent="0.25">
      <c r="A1588" t="s">
        <v>2698</v>
      </c>
      <c r="B1588" t="s">
        <v>5814</v>
      </c>
      <c r="C1588" t="s">
        <v>2751</v>
      </c>
      <c r="D1588" t="s">
        <v>5383</v>
      </c>
      <c r="E1588" t="s">
        <v>5383</v>
      </c>
      <c r="F1588">
        <v>49</v>
      </c>
      <c r="G1588" t="s">
        <v>293</v>
      </c>
      <c r="H1588" s="4" t="str">
        <f t="shared" si="48"/>
        <v>SITE0.49</v>
      </c>
      <c r="I1588" s="4" t="str">
        <f t="shared" si="49"/>
        <v>S0_DVDD09</v>
      </c>
    </row>
    <row r="1589" spans="1:9" x14ac:dyDescent="0.25">
      <c r="A1589" t="s">
        <v>2698</v>
      </c>
      <c r="B1589" t="s">
        <v>5814</v>
      </c>
      <c r="C1589" t="s">
        <v>2751</v>
      </c>
      <c r="D1589" t="s">
        <v>5384</v>
      </c>
      <c r="E1589" t="s">
        <v>5384</v>
      </c>
      <c r="F1589">
        <v>67</v>
      </c>
      <c r="G1589" t="s">
        <v>293</v>
      </c>
      <c r="H1589" s="4" t="str">
        <f t="shared" si="48"/>
        <v>SITE0.67</v>
      </c>
      <c r="I1589" s="4" t="str">
        <f t="shared" si="49"/>
        <v>S0_DVDD09</v>
      </c>
    </row>
    <row r="1590" spans="1:9" x14ac:dyDescent="0.25">
      <c r="A1590" t="s">
        <v>2698</v>
      </c>
      <c r="B1590" t="s">
        <v>5814</v>
      </c>
      <c r="C1590" t="s">
        <v>2751</v>
      </c>
      <c r="D1590" t="s">
        <v>5368</v>
      </c>
      <c r="E1590" t="s">
        <v>5368</v>
      </c>
      <c r="F1590">
        <v>89</v>
      </c>
      <c r="G1590" t="s">
        <v>293</v>
      </c>
      <c r="H1590" s="4" t="str">
        <f t="shared" si="48"/>
        <v>SITE0.89</v>
      </c>
      <c r="I1590" s="4" t="str">
        <f t="shared" si="49"/>
        <v>S0_DVDD09</v>
      </c>
    </row>
    <row r="1591" spans="1:9" x14ac:dyDescent="0.25">
      <c r="A1591" t="s">
        <v>2698</v>
      </c>
      <c r="B1591" t="s">
        <v>5814</v>
      </c>
      <c r="C1591" t="s">
        <v>2751</v>
      </c>
      <c r="D1591" t="s">
        <v>5367</v>
      </c>
      <c r="E1591" t="s">
        <v>5367</v>
      </c>
      <c r="F1591">
        <v>90</v>
      </c>
      <c r="G1591" t="s">
        <v>293</v>
      </c>
      <c r="H1591" s="4" t="str">
        <f t="shared" si="48"/>
        <v>SITE0.90</v>
      </c>
      <c r="I1591" s="4" t="str">
        <f t="shared" si="49"/>
        <v>S0_DVDD09</v>
      </c>
    </row>
    <row r="1592" spans="1:9" x14ac:dyDescent="0.25">
      <c r="A1592" t="s">
        <v>2698</v>
      </c>
      <c r="B1592" t="s">
        <v>5814</v>
      </c>
      <c r="C1592" t="s">
        <v>2751</v>
      </c>
      <c r="D1592" t="s">
        <v>5358</v>
      </c>
      <c r="E1592" t="s">
        <v>5358</v>
      </c>
      <c r="F1592">
        <v>99</v>
      </c>
      <c r="G1592" t="s">
        <v>293</v>
      </c>
      <c r="H1592" s="4" t="str">
        <f t="shared" si="48"/>
        <v>SITE0.99</v>
      </c>
      <c r="I1592" s="4" t="str">
        <f t="shared" si="49"/>
        <v>S0_DVDD09</v>
      </c>
    </row>
    <row r="1593" spans="1:9" x14ac:dyDescent="0.25">
      <c r="A1593" t="s">
        <v>2698</v>
      </c>
      <c r="B1593" t="s">
        <v>5814</v>
      </c>
      <c r="C1593" t="s">
        <v>2751</v>
      </c>
      <c r="D1593" t="s">
        <v>5354</v>
      </c>
      <c r="E1593" t="s">
        <v>5354</v>
      </c>
      <c r="F1593">
        <v>103</v>
      </c>
      <c r="G1593" t="s">
        <v>293</v>
      </c>
      <c r="H1593" s="4" t="str">
        <f t="shared" si="48"/>
        <v>SITE0.103</v>
      </c>
      <c r="I1593" s="4" t="str">
        <f t="shared" si="49"/>
        <v>S0_DVDD09</v>
      </c>
    </row>
    <row r="1594" spans="1:9" x14ac:dyDescent="0.25">
      <c r="A1594" t="s">
        <v>2698</v>
      </c>
      <c r="B1594" t="s">
        <v>5814</v>
      </c>
      <c r="C1594" t="s">
        <v>2751</v>
      </c>
      <c r="D1594" t="s">
        <v>5352</v>
      </c>
      <c r="E1594" t="s">
        <v>5352</v>
      </c>
      <c r="F1594">
        <v>110</v>
      </c>
      <c r="G1594" t="s">
        <v>293</v>
      </c>
      <c r="H1594" s="4" t="str">
        <f t="shared" si="48"/>
        <v>SITE0.110</v>
      </c>
      <c r="I1594" s="4" t="str">
        <f t="shared" si="49"/>
        <v>S0_DVDD09</v>
      </c>
    </row>
    <row r="1595" spans="1:9" x14ac:dyDescent="0.25">
      <c r="A1595" t="s">
        <v>2698</v>
      </c>
      <c r="B1595" t="s">
        <v>5814</v>
      </c>
      <c r="C1595" t="s">
        <v>2751</v>
      </c>
      <c r="D1595" t="s">
        <v>5351</v>
      </c>
      <c r="E1595" t="s">
        <v>5351</v>
      </c>
      <c r="F1595">
        <v>111</v>
      </c>
      <c r="G1595" t="s">
        <v>293</v>
      </c>
      <c r="H1595" s="4" t="str">
        <f t="shared" si="48"/>
        <v>SITE0.111</v>
      </c>
      <c r="I1595" s="4" t="str">
        <f t="shared" si="49"/>
        <v>S0_DVDD09</v>
      </c>
    </row>
    <row r="1596" spans="1:9" x14ac:dyDescent="0.25">
      <c r="A1596" t="s">
        <v>2698</v>
      </c>
      <c r="B1596" t="s">
        <v>5814</v>
      </c>
      <c r="C1596" t="s">
        <v>2751</v>
      </c>
      <c r="D1596" t="s">
        <v>5350</v>
      </c>
      <c r="E1596" t="s">
        <v>5350</v>
      </c>
      <c r="F1596">
        <v>120</v>
      </c>
      <c r="G1596" t="s">
        <v>293</v>
      </c>
      <c r="H1596" s="4" t="str">
        <f t="shared" si="48"/>
        <v>SITE0.120</v>
      </c>
      <c r="I1596" s="4" t="str">
        <f t="shared" si="49"/>
        <v>S0_DVDD09</v>
      </c>
    </row>
    <row r="1597" spans="1:9" x14ac:dyDescent="0.25">
      <c r="A1597" t="s">
        <v>2698</v>
      </c>
      <c r="B1597" t="s">
        <v>5814</v>
      </c>
      <c r="C1597" t="s">
        <v>2751</v>
      </c>
      <c r="D1597" t="s">
        <v>5348</v>
      </c>
      <c r="E1597" t="s">
        <v>5348</v>
      </c>
      <c r="F1597">
        <v>124</v>
      </c>
      <c r="G1597" t="s">
        <v>293</v>
      </c>
      <c r="H1597" s="4" t="str">
        <f t="shared" si="48"/>
        <v>SITE0.124</v>
      </c>
      <c r="I1597" s="4" t="str">
        <f t="shared" si="49"/>
        <v>S0_DVDD09</v>
      </c>
    </row>
    <row r="1598" spans="1:9" x14ac:dyDescent="0.25">
      <c r="A1598" t="s">
        <v>2698</v>
      </c>
      <c r="B1598" t="s">
        <v>5814</v>
      </c>
      <c r="C1598" t="s">
        <v>2751</v>
      </c>
      <c r="D1598" t="s">
        <v>5346</v>
      </c>
      <c r="E1598" t="s">
        <v>5346</v>
      </c>
      <c r="F1598">
        <v>131</v>
      </c>
      <c r="G1598" t="s">
        <v>293</v>
      </c>
      <c r="H1598" s="4" t="str">
        <f t="shared" si="48"/>
        <v>SITE0.131</v>
      </c>
      <c r="I1598" s="4" t="str">
        <f t="shared" si="49"/>
        <v>S0_DVDD09</v>
      </c>
    </row>
    <row r="1599" spans="1:9" x14ac:dyDescent="0.25">
      <c r="A1599" t="s">
        <v>2698</v>
      </c>
      <c r="B1599" t="s">
        <v>5814</v>
      </c>
      <c r="C1599" t="s">
        <v>2751</v>
      </c>
      <c r="D1599" t="s">
        <v>5345</v>
      </c>
      <c r="E1599" t="s">
        <v>5345</v>
      </c>
      <c r="F1599">
        <v>132</v>
      </c>
      <c r="G1599" t="s">
        <v>293</v>
      </c>
      <c r="H1599" s="4" t="str">
        <f t="shared" si="48"/>
        <v>SITE0.132</v>
      </c>
      <c r="I1599" s="4" t="str">
        <f t="shared" si="49"/>
        <v>S0_DVDD09</v>
      </c>
    </row>
    <row r="1600" spans="1:9" x14ac:dyDescent="0.25">
      <c r="A1600" t="s">
        <v>2698</v>
      </c>
      <c r="B1600" t="s">
        <v>5814</v>
      </c>
      <c r="C1600" t="s">
        <v>2751</v>
      </c>
      <c r="D1600" t="s">
        <v>5380</v>
      </c>
      <c r="E1600" t="s">
        <v>5380</v>
      </c>
      <c r="F1600">
        <v>140</v>
      </c>
      <c r="G1600" t="s">
        <v>293</v>
      </c>
      <c r="H1600" s="4" t="str">
        <f t="shared" si="48"/>
        <v>SITE0.140</v>
      </c>
      <c r="I1600" s="4" t="str">
        <f t="shared" si="49"/>
        <v>S0_DVDD09</v>
      </c>
    </row>
    <row r="1601" spans="1:9" x14ac:dyDescent="0.25">
      <c r="A1601" t="s">
        <v>2698</v>
      </c>
      <c r="B1601" t="s">
        <v>5814</v>
      </c>
      <c r="C1601" t="s">
        <v>2751</v>
      </c>
      <c r="D1601" t="s">
        <v>895</v>
      </c>
      <c r="E1601" t="s">
        <v>895</v>
      </c>
      <c r="F1601">
        <v>137</v>
      </c>
      <c r="G1601" t="s">
        <v>295</v>
      </c>
      <c r="H1601" s="4" t="str">
        <f t="shared" si="48"/>
        <v>SITE0.137</v>
      </c>
      <c r="I1601" s="4" t="str">
        <f t="shared" si="49"/>
        <v>S0_DVDD33</v>
      </c>
    </row>
    <row r="1602" spans="1:9" x14ac:dyDescent="0.25">
      <c r="A1602" t="s">
        <v>2698</v>
      </c>
      <c r="B1602" t="s">
        <v>5814</v>
      </c>
      <c r="C1602" t="s">
        <v>2751</v>
      </c>
      <c r="D1602" t="s">
        <v>11</v>
      </c>
      <c r="E1602" t="s">
        <v>11</v>
      </c>
      <c r="F1602" t="s">
        <v>11</v>
      </c>
      <c r="G1602" t="s">
        <v>961</v>
      </c>
      <c r="H1602" s="4" t="str">
        <f t="shared" ref="H1602:H1665" si="50">CONCATENATE(C1602,".",F1602)</f>
        <v>SITE0.EP</v>
      </c>
      <c r="I1602" s="4" t="str">
        <f t="shared" ref="I1602:I1665" si="51">G1602</f>
        <v>DGND</v>
      </c>
    </row>
    <row r="1603" spans="1:9" x14ac:dyDescent="0.25">
      <c r="A1603" t="s">
        <v>2698</v>
      </c>
      <c r="B1603" t="s">
        <v>5814</v>
      </c>
      <c r="C1603" t="s">
        <v>2751</v>
      </c>
      <c r="D1603" t="s">
        <v>275</v>
      </c>
      <c r="E1603" t="s">
        <v>275</v>
      </c>
      <c r="F1603">
        <v>158</v>
      </c>
      <c r="G1603" t="s">
        <v>327</v>
      </c>
      <c r="H1603" s="4" t="str">
        <f t="shared" si="50"/>
        <v>SITE0.158</v>
      </c>
      <c r="I1603" s="4" t="str">
        <f t="shared" si="51"/>
        <v>S0_FE_MDI-</v>
      </c>
    </row>
    <row r="1604" spans="1:9" x14ac:dyDescent="0.25">
      <c r="A1604" t="s">
        <v>2698</v>
      </c>
      <c r="B1604" t="s">
        <v>5814</v>
      </c>
      <c r="C1604" t="s">
        <v>2751</v>
      </c>
      <c r="D1604" t="s">
        <v>273</v>
      </c>
      <c r="E1604" t="s">
        <v>273</v>
      </c>
      <c r="F1604">
        <v>161</v>
      </c>
      <c r="G1604" t="s">
        <v>319</v>
      </c>
      <c r="H1604" s="4" t="str">
        <f t="shared" si="50"/>
        <v>SITE0.161</v>
      </c>
      <c r="I1604" s="4" t="str">
        <f t="shared" si="51"/>
        <v>S0_FE_MDIX-</v>
      </c>
    </row>
    <row r="1605" spans="1:9" x14ac:dyDescent="0.25">
      <c r="A1605" t="s">
        <v>2698</v>
      </c>
      <c r="B1605" t="s">
        <v>5814</v>
      </c>
      <c r="C1605" t="s">
        <v>2751</v>
      </c>
      <c r="D1605" t="s">
        <v>274</v>
      </c>
      <c r="E1605" t="s">
        <v>274</v>
      </c>
      <c r="F1605">
        <v>157</v>
      </c>
      <c r="G1605" t="s">
        <v>326</v>
      </c>
      <c r="H1605" s="4" t="str">
        <f t="shared" si="50"/>
        <v>SITE0.157</v>
      </c>
      <c r="I1605" s="4" t="str">
        <f t="shared" si="51"/>
        <v>S0_FE_MDI+</v>
      </c>
    </row>
    <row r="1606" spans="1:9" x14ac:dyDescent="0.25">
      <c r="A1606" t="s">
        <v>2698</v>
      </c>
      <c r="B1606" t="s">
        <v>5814</v>
      </c>
      <c r="C1606" t="s">
        <v>2751</v>
      </c>
      <c r="D1606" t="s">
        <v>272</v>
      </c>
      <c r="E1606" t="s">
        <v>272</v>
      </c>
      <c r="F1606">
        <v>160</v>
      </c>
      <c r="G1606" t="s">
        <v>318</v>
      </c>
      <c r="H1606" s="4" t="str">
        <f t="shared" si="50"/>
        <v>SITE0.160</v>
      </c>
      <c r="I1606" s="4" t="str">
        <f t="shared" si="51"/>
        <v>S0_FE_MDIX+</v>
      </c>
    </row>
    <row r="1607" spans="1:9" x14ac:dyDescent="0.25">
      <c r="A1607" t="s">
        <v>2698</v>
      </c>
      <c r="B1607" t="s">
        <v>5814</v>
      </c>
      <c r="C1607" t="s">
        <v>2751</v>
      </c>
      <c r="D1607" t="s">
        <v>12</v>
      </c>
      <c r="E1607" t="s">
        <v>12</v>
      </c>
      <c r="F1607" t="s">
        <v>12</v>
      </c>
      <c r="G1607" t="s">
        <v>961</v>
      </c>
      <c r="H1607" s="4" t="str">
        <f t="shared" si="50"/>
        <v>SITE0.G1</v>
      </c>
      <c r="I1607" s="4" t="str">
        <f t="shared" si="51"/>
        <v>DGND</v>
      </c>
    </row>
    <row r="1608" spans="1:9" x14ac:dyDescent="0.25">
      <c r="A1608" t="s">
        <v>2698</v>
      </c>
      <c r="B1608" t="s">
        <v>5814</v>
      </c>
      <c r="C1608" t="s">
        <v>2751</v>
      </c>
      <c r="D1608" t="s">
        <v>13</v>
      </c>
      <c r="E1608" t="s">
        <v>13</v>
      </c>
      <c r="F1608" t="s">
        <v>13</v>
      </c>
      <c r="G1608" t="s">
        <v>961</v>
      </c>
      <c r="H1608" s="4" t="str">
        <f t="shared" si="50"/>
        <v>SITE0.G2</v>
      </c>
      <c r="I1608" s="4" t="str">
        <f t="shared" si="51"/>
        <v>DGND</v>
      </c>
    </row>
    <row r="1609" spans="1:9" x14ac:dyDescent="0.25">
      <c r="A1609" t="s">
        <v>2698</v>
      </c>
      <c r="B1609" t="s">
        <v>5814</v>
      </c>
      <c r="C1609" t="s">
        <v>2751</v>
      </c>
      <c r="D1609" t="s">
        <v>14</v>
      </c>
      <c r="E1609" t="s">
        <v>14</v>
      </c>
      <c r="F1609" t="s">
        <v>14</v>
      </c>
      <c r="G1609" t="s">
        <v>961</v>
      </c>
      <c r="H1609" s="4" t="str">
        <f t="shared" si="50"/>
        <v>SITE0.G3</v>
      </c>
      <c r="I1609" s="4" t="str">
        <f t="shared" si="51"/>
        <v>DGND</v>
      </c>
    </row>
    <row r="1610" spans="1:9" x14ac:dyDescent="0.25">
      <c r="A1610" t="s">
        <v>2698</v>
      </c>
      <c r="B1610" t="s">
        <v>5814</v>
      </c>
      <c r="C1610" t="s">
        <v>2751</v>
      </c>
      <c r="D1610" t="s">
        <v>15</v>
      </c>
      <c r="E1610" t="s">
        <v>15</v>
      </c>
      <c r="F1610" t="s">
        <v>15</v>
      </c>
      <c r="G1610" t="s">
        <v>961</v>
      </c>
      <c r="H1610" s="4" t="str">
        <f t="shared" si="50"/>
        <v>SITE0.G4</v>
      </c>
      <c r="I1610" s="4" t="str">
        <f t="shared" si="51"/>
        <v>DGND</v>
      </c>
    </row>
    <row r="1611" spans="1:9" x14ac:dyDescent="0.25">
      <c r="A1611" t="s">
        <v>2698</v>
      </c>
      <c r="B1611" t="s">
        <v>5814</v>
      </c>
      <c r="C1611" t="s">
        <v>2751</v>
      </c>
      <c r="D1611" t="s">
        <v>16</v>
      </c>
      <c r="E1611" t="s">
        <v>16</v>
      </c>
      <c r="F1611" t="s">
        <v>16</v>
      </c>
      <c r="G1611" t="s">
        <v>961</v>
      </c>
      <c r="H1611" s="4" t="str">
        <f t="shared" si="50"/>
        <v>SITE0.G5</v>
      </c>
      <c r="I1611" s="4" t="str">
        <f t="shared" si="51"/>
        <v>DGND</v>
      </c>
    </row>
    <row r="1612" spans="1:9" x14ac:dyDescent="0.25">
      <c r="A1612" t="s">
        <v>2698</v>
      </c>
      <c r="B1612" t="s">
        <v>5814</v>
      </c>
      <c r="C1612" t="s">
        <v>2751</v>
      </c>
      <c r="D1612" t="s">
        <v>17</v>
      </c>
      <c r="E1612" t="s">
        <v>17</v>
      </c>
      <c r="F1612" t="s">
        <v>17</v>
      </c>
      <c r="G1612" t="s">
        <v>961</v>
      </c>
      <c r="H1612" s="4" t="str">
        <f t="shared" si="50"/>
        <v>SITE0.G6</v>
      </c>
      <c r="I1612" s="4" t="str">
        <f t="shared" si="51"/>
        <v>DGND</v>
      </c>
    </row>
    <row r="1613" spans="1:9" x14ac:dyDescent="0.25">
      <c r="A1613" t="s">
        <v>2698</v>
      </c>
      <c r="B1613" t="s">
        <v>5814</v>
      </c>
      <c r="C1613" t="s">
        <v>2751</v>
      </c>
      <c r="D1613" t="s">
        <v>18</v>
      </c>
      <c r="E1613" t="s">
        <v>18</v>
      </c>
      <c r="F1613" t="s">
        <v>18</v>
      </c>
      <c r="G1613" t="s">
        <v>961</v>
      </c>
      <c r="H1613" s="4" t="str">
        <f t="shared" si="50"/>
        <v>SITE0.G7</v>
      </c>
      <c r="I1613" s="4" t="str">
        <f t="shared" si="51"/>
        <v>DGND</v>
      </c>
    </row>
    <row r="1614" spans="1:9" x14ac:dyDescent="0.25">
      <c r="A1614" t="s">
        <v>2698</v>
      </c>
      <c r="B1614" t="s">
        <v>5814</v>
      </c>
      <c r="C1614" t="s">
        <v>2751</v>
      </c>
      <c r="D1614" t="s">
        <v>70</v>
      </c>
      <c r="E1614" t="s">
        <v>70</v>
      </c>
      <c r="F1614" t="s">
        <v>70</v>
      </c>
      <c r="G1614" t="s">
        <v>961</v>
      </c>
      <c r="H1614" s="4" t="str">
        <f t="shared" si="50"/>
        <v>SITE0.G8</v>
      </c>
      <c r="I1614" s="4" t="str">
        <f t="shared" si="51"/>
        <v>DGND</v>
      </c>
    </row>
    <row r="1615" spans="1:9" x14ac:dyDescent="0.25">
      <c r="A1615" t="s">
        <v>2698</v>
      </c>
      <c r="B1615" t="s">
        <v>5814</v>
      </c>
      <c r="C1615" t="s">
        <v>2751</v>
      </c>
      <c r="D1615" t="s">
        <v>67</v>
      </c>
      <c r="E1615" t="s">
        <v>67</v>
      </c>
      <c r="F1615" t="s">
        <v>67</v>
      </c>
      <c r="G1615" t="s">
        <v>961</v>
      </c>
      <c r="H1615" s="4" t="str">
        <f t="shared" si="50"/>
        <v>SITE0.G9</v>
      </c>
      <c r="I1615" s="4" t="str">
        <f t="shared" si="51"/>
        <v>DGND</v>
      </c>
    </row>
    <row r="1616" spans="1:9" x14ac:dyDescent="0.25">
      <c r="A1616" t="s">
        <v>2698</v>
      </c>
      <c r="B1616" t="s">
        <v>5814</v>
      </c>
      <c r="C1616" t="s">
        <v>2751</v>
      </c>
      <c r="D1616" t="s">
        <v>64</v>
      </c>
      <c r="E1616" t="s">
        <v>64</v>
      </c>
      <c r="F1616" t="s">
        <v>64</v>
      </c>
      <c r="G1616" t="s">
        <v>961</v>
      </c>
      <c r="H1616" s="4" t="str">
        <f t="shared" si="50"/>
        <v>SITE0.G10</v>
      </c>
      <c r="I1616" s="4" t="str">
        <f t="shared" si="51"/>
        <v>DGND</v>
      </c>
    </row>
    <row r="1617" spans="1:9" x14ac:dyDescent="0.25">
      <c r="A1617" t="s">
        <v>2698</v>
      </c>
      <c r="B1617" t="s">
        <v>5814</v>
      </c>
      <c r="C1617" t="s">
        <v>2751</v>
      </c>
      <c r="D1617" t="s">
        <v>65</v>
      </c>
      <c r="E1617" t="s">
        <v>65</v>
      </c>
      <c r="F1617" t="s">
        <v>65</v>
      </c>
      <c r="G1617" t="s">
        <v>961</v>
      </c>
      <c r="H1617" s="4" t="str">
        <f t="shared" si="50"/>
        <v>SITE0.G11</v>
      </c>
      <c r="I1617" s="4" t="str">
        <f t="shared" si="51"/>
        <v>DGND</v>
      </c>
    </row>
    <row r="1618" spans="1:9" x14ac:dyDescent="0.25">
      <c r="A1618" t="s">
        <v>2698</v>
      </c>
      <c r="B1618" t="s">
        <v>5814</v>
      </c>
      <c r="C1618" t="s">
        <v>2751</v>
      </c>
      <c r="D1618" t="s">
        <v>139</v>
      </c>
      <c r="E1618" t="s">
        <v>139</v>
      </c>
      <c r="F1618" t="s">
        <v>139</v>
      </c>
      <c r="G1618" t="s">
        <v>961</v>
      </c>
      <c r="H1618" s="4" t="str">
        <f t="shared" si="50"/>
        <v>SITE0.G12</v>
      </c>
      <c r="I1618" s="4" t="str">
        <f t="shared" si="51"/>
        <v>DGND</v>
      </c>
    </row>
    <row r="1619" spans="1:9" x14ac:dyDescent="0.25">
      <c r="A1619" t="s">
        <v>2698</v>
      </c>
      <c r="B1619" t="s">
        <v>5814</v>
      </c>
      <c r="C1619" t="s">
        <v>2751</v>
      </c>
      <c r="D1619" t="s">
        <v>66</v>
      </c>
      <c r="E1619" t="s">
        <v>66</v>
      </c>
      <c r="F1619" t="s">
        <v>66</v>
      </c>
      <c r="G1619" t="s">
        <v>961</v>
      </c>
      <c r="H1619" s="4" t="str">
        <f t="shared" si="50"/>
        <v>SITE0.G13</v>
      </c>
      <c r="I1619" s="4" t="str">
        <f t="shared" si="51"/>
        <v>DGND</v>
      </c>
    </row>
    <row r="1620" spans="1:9" x14ac:dyDescent="0.25">
      <c r="A1620" t="s">
        <v>2698</v>
      </c>
      <c r="B1620" t="s">
        <v>5814</v>
      </c>
      <c r="C1620" t="s">
        <v>2751</v>
      </c>
      <c r="D1620" t="s">
        <v>71</v>
      </c>
      <c r="E1620" t="s">
        <v>71</v>
      </c>
      <c r="F1620" t="s">
        <v>71</v>
      </c>
      <c r="G1620" t="s">
        <v>961</v>
      </c>
      <c r="H1620" s="4" t="str">
        <f t="shared" si="50"/>
        <v>SITE0.G14</v>
      </c>
      <c r="I1620" s="4" t="str">
        <f t="shared" si="51"/>
        <v>DGND</v>
      </c>
    </row>
    <row r="1621" spans="1:9" x14ac:dyDescent="0.25">
      <c r="A1621" t="s">
        <v>2698</v>
      </c>
      <c r="B1621" t="s">
        <v>5814</v>
      </c>
      <c r="C1621" t="s">
        <v>2751</v>
      </c>
      <c r="D1621" t="s">
        <v>268</v>
      </c>
      <c r="E1621" t="s">
        <v>268</v>
      </c>
      <c r="F1621" t="s">
        <v>268</v>
      </c>
      <c r="G1621" t="s">
        <v>961</v>
      </c>
      <c r="H1621" s="4" t="str">
        <f t="shared" si="50"/>
        <v>SITE0.G15</v>
      </c>
      <c r="I1621" s="4" t="str">
        <f t="shared" si="51"/>
        <v>DGND</v>
      </c>
    </row>
    <row r="1622" spans="1:9" x14ac:dyDescent="0.25">
      <c r="A1622" t="s">
        <v>2698</v>
      </c>
      <c r="B1622" t="s">
        <v>5814</v>
      </c>
      <c r="C1622" t="s">
        <v>2751</v>
      </c>
      <c r="D1622" t="s">
        <v>69</v>
      </c>
      <c r="E1622" t="s">
        <v>69</v>
      </c>
      <c r="F1622" t="s">
        <v>69</v>
      </c>
      <c r="G1622" t="s">
        <v>961</v>
      </c>
      <c r="H1622" s="4" t="str">
        <f t="shared" si="50"/>
        <v>SITE0.G16</v>
      </c>
      <c r="I1622" s="4" t="str">
        <f t="shared" si="51"/>
        <v>DGND</v>
      </c>
    </row>
    <row r="1623" spans="1:9" x14ac:dyDescent="0.25">
      <c r="A1623" t="s">
        <v>2698</v>
      </c>
      <c r="B1623" t="s">
        <v>5814</v>
      </c>
      <c r="C1623" t="s">
        <v>2751</v>
      </c>
      <c r="D1623" t="s">
        <v>61</v>
      </c>
      <c r="E1623" t="s">
        <v>61</v>
      </c>
      <c r="F1623" t="s">
        <v>61</v>
      </c>
      <c r="G1623" t="s">
        <v>961</v>
      </c>
      <c r="H1623" s="4" t="str">
        <f t="shared" si="50"/>
        <v>SITE0.G17</v>
      </c>
      <c r="I1623" s="4" t="str">
        <f t="shared" si="51"/>
        <v>DGND</v>
      </c>
    </row>
    <row r="1624" spans="1:9" x14ac:dyDescent="0.25">
      <c r="A1624" t="s">
        <v>2698</v>
      </c>
      <c r="B1624" t="s">
        <v>5814</v>
      </c>
      <c r="C1624" t="s">
        <v>2751</v>
      </c>
      <c r="D1624" t="s">
        <v>269</v>
      </c>
      <c r="E1624" t="s">
        <v>269</v>
      </c>
      <c r="F1624" t="s">
        <v>269</v>
      </c>
      <c r="G1624" t="s">
        <v>961</v>
      </c>
      <c r="H1624" s="4" t="str">
        <f t="shared" si="50"/>
        <v>SITE0.G18</v>
      </c>
      <c r="I1624" s="4" t="str">
        <f t="shared" si="51"/>
        <v>DGND</v>
      </c>
    </row>
    <row r="1625" spans="1:9" x14ac:dyDescent="0.25">
      <c r="A1625" t="s">
        <v>2698</v>
      </c>
      <c r="B1625" t="s">
        <v>5814</v>
      </c>
      <c r="C1625" t="s">
        <v>2751</v>
      </c>
      <c r="D1625" t="s">
        <v>270</v>
      </c>
      <c r="E1625" t="s">
        <v>270</v>
      </c>
      <c r="F1625" t="s">
        <v>270</v>
      </c>
      <c r="G1625" t="s">
        <v>961</v>
      </c>
      <c r="H1625" s="4" t="str">
        <f t="shared" si="50"/>
        <v>SITE0.G19</v>
      </c>
      <c r="I1625" s="4" t="str">
        <f t="shared" si="51"/>
        <v>DGND</v>
      </c>
    </row>
    <row r="1626" spans="1:9" x14ac:dyDescent="0.25">
      <c r="A1626" t="s">
        <v>2698</v>
      </c>
      <c r="B1626" t="s">
        <v>5814</v>
      </c>
      <c r="C1626" t="s">
        <v>2751</v>
      </c>
      <c r="D1626" t="s">
        <v>291</v>
      </c>
      <c r="E1626" t="s">
        <v>291</v>
      </c>
      <c r="F1626" t="s">
        <v>291</v>
      </c>
      <c r="G1626" t="s">
        <v>961</v>
      </c>
      <c r="H1626" s="4" t="str">
        <f t="shared" si="50"/>
        <v>SITE0.G20</v>
      </c>
      <c r="I1626" s="4" t="str">
        <f t="shared" si="51"/>
        <v>DGND</v>
      </c>
    </row>
    <row r="1627" spans="1:9" x14ac:dyDescent="0.25">
      <c r="A1627" t="s">
        <v>2698</v>
      </c>
      <c r="B1627" t="s">
        <v>5814</v>
      </c>
      <c r="C1627" t="s">
        <v>2751</v>
      </c>
      <c r="D1627" t="s">
        <v>267</v>
      </c>
      <c r="E1627" t="s">
        <v>267</v>
      </c>
      <c r="F1627" t="s">
        <v>267</v>
      </c>
      <c r="G1627" t="s">
        <v>961</v>
      </c>
      <c r="H1627" s="4" t="str">
        <f t="shared" si="50"/>
        <v>SITE0.G21</v>
      </c>
      <c r="I1627" s="4" t="str">
        <f t="shared" si="51"/>
        <v>DGND</v>
      </c>
    </row>
    <row r="1628" spans="1:9" x14ac:dyDescent="0.25">
      <c r="A1628" t="s">
        <v>2698</v>
      </c>
      <c r="B1628" t="s">
        <v>5814</v>
      </c>
      <c r="C1628" t="s">
        <v>2751</v>
      </c>
      <c r="D1628" t="s">
        <v>266</v>
      </c>
      <c r="E1628" t="s">
        <v>266</v>
      </c>
      <c r="F1628" t="s">
        <v>266</v>
      </c>
      <c r="G1628" t="s">
        <v>961</v>
      </c>
      <c r="H1628" s="4" t="str">
        <f t="shared" si="50"/>
        <v>SITE0.G22</v>
      </c>
      <c r="I1628" s="4" t="str">
        <f t="shared" si="51"/>
        <v>DGND</v>
      </c>
    </row>
    <row r="1629" spans="1:9" x14ac:dyDescent="0.25">
      <c r="A1629" t="s">
        <v>2698</v>
      </c>
      <c r="B1629" t="s">
        <v>5814</v>
      </c>
      <c r="C1629" t="s">
        <v>2751</v>
      </c>
      <c r="D1629" t="s">
        <v>292</v>
      </c>
      <c r="E1629" t="s">
        <v>292</v>
      </c>
      <c r="F1629" t="s">
        <v>292</v>
      </c>
      <c r="G1629" t="s">
        <v>961</v>
      </c>
      <c r="H1629" s="4" t="str">
        <f t="shared" si="50"/>
        <v>SITE0.G23</v>
      </c>
      <c r="I1629" s="4" t="str">
        <f t="shared" si="51"/>
        <v>DGND</v>
      </c>
    </row>
    <row r="1630" spans="1:9" x14ac:dyDescent="0.25">
      <c r="A1630" t="s">
        <v>2698</v>
      </c>
      <c r="B1630" t="s">
        <v>5814</v>
      </c>
      <c r="C1630" t="s">
        <v>2751</v>
      </c>
      <c r="D1630" t="s">
        <v>278</v>
      </c>
      <c r="E1630" t="s">
        <v>278</v>
      </c>
      <c r="F1630" t="s">
        <v>278</v>
      </c>
      <c r="G1630" t="s">
        <v>961</v>
      </c>
      <c r="H1630" s="4" t="str">
        <f t="shared" si="50"/>
        <v>SITE0.G24</v>
      </c>
      <c r="I1630" s="4" t="str">
        <f t="shared" si="51"/>
        <v>DGND</v>
      </c>
    </row>
    <row r="1631" spans="1:9" x14ac:dyDescent="0.25">
      <c r="A1631" t="s">
        <v>2698</v>
      </c>
      <c r="B1631" t="s">
        <v>5814</v>
      </c>
      <c r="C1631" t="s">
        <v>2751</v>
      </c>
      <c r="D1631" t="s">
        <v>5385</v>
      </c>
      <c r="E1631" t="s">
        <v>5385</v>
      </c>
      <c r="F1631" t="s">
        <v>5385</v>
      </c>
      <c r="G1631" t="s">
        <v>961</v>
      </c>
      <c r="H1631" s="4" t="str">
        <f t="shared" si="50"/>
        <v>SITE0.G25</v>
      </c>
      <c r="I1631" s="4" t="str">
        <f t="shared" si="51"/>
        <v>DGND</v>
      </c>
    </row>
    <row r="1632" spans="1:9" x14ac:dyDescent="0.25">
      <c r="A1632" t="s">
        <v>2698</v>
      </c>
      <c r="B1632" t="s">
        <v>5814</v>
      </c>
      <c r="C1632" t="s">
        <v>2751</v>
      </c>
      <c r="D1632" t="s">
        <v>19</v>
      </c>
      <c r="E1632" t="s">
        <v>19</v>
      </c>
      <c r="F1632" t="s">
        <v>19</v>
      </c>
      <c r="H1632" s="4" t="str">
        <f t="shared" si="50"/>
        <v>SITE0.GH1</v>
      </c>
      <c r="I1632" s="4">
        <f t="shared" si="51"/>
        <v>0</v>
      </c>
    </row>
    <row r="1633" spans="1:9" x14ac:dyDescent="0.25">
      <c r="A1633" t="s">
        <v>2698</v>
      </c>
      <c r="B1633" t="s">
        <v>5814</v>
      </c>
      <c r="C1633" t="s">
        <v>2751</v>
      </c>
      <c r="D1633" t="s">
        <v>20</v>
      </c>
      <c r="E1633" t="s">
        <v>20</v>
      </c>
      <c r="F1633" t="s">
        <v>20</v>
      </c>
      <c r="H1633" s="4" t="str">
        <f t="shared" si="50"/>
        <v>SITE0.GH2</v>
      </c>
      <c r="I1633" s="4">
        <f t="shared" si="51"/>
        <v>0</v>
      </c>
    </row>
    <row r="1634" spans="1:9" x14ac:dyDescent="0.25">
      <c r="A1634" t="s">
        <v>2698</v>
      </c>
      <c r="B1634" t="s">
        <v>5814</v>
      </c>
      <c r="C1634" t="s">
        <v>2751</v>
      </c>
      <c r="D1634" t="s">
        <v>21</v>
      </c>
      <c r="E1634" t="s">
        <v>21</v>
      </c>
      <c r="F1634" t="s">
        <v>21</v>
      </c>
      <c r="H1634" s="4" t="str">
        <f t="shared" si="50"/>
        <v>SITE0.GH3</v>
      </c>
      <c r="I1634" s="4">
        <f t="shared" si="51"/>
        <v>0</v>
      </c>
    </row>
    <row r="1635" spans="1:9" x14ac:dyDescent="0.25">
      <c r="A1635" t="s">
        <v>2698</v>
      </c>
      <c r="B1635" t="s">
        <v>5814</v>
      </c>
      <c r="C1635" t="s">
        <v>2751</v>
      </c>
      <c r="D1635" t="s">
        <v>22</v>
      </c>
      <c r="E1635" t="s">
        <v>22</v>
      </c>
      <c r="F1635" t="s">
        <v>22</v>
      </c>
      <c r="H1635" s="4" t="str">
        <f t="shared" si="50"/>
        <v>SITE0.GH4</v>
      </c>
      <c r="I1635" s="4">
        <f t="shared" si="51"/>
        <v>0</v>
      </c>
    </row>
    <row r="1636" spans="1:9" x14ac:dyDescent="0.25">
      <c r="A1636" t="s">
        <v>2698</v>
      </c>
      <c r="B1636" t="s">
        <v>5814</v>
      </c>
      <c r="C1636" t="s">
        <v>2751</v>
      </c>
      <c r="D1636" t="s">
        <v>988</v>
      </c>
      <c r="E1636" t="s">
        <v>988</v>
      </c>
      <c r="F1636">
        <v>53</v>
      </c>
      <c r="G1636" t="s">
        <v>961</v>
      </c>
      <c r="H1636" s="4" t="str">
        <f t="shared" si="50"/>
        <v>SITE0.53</v>
      </c>
      <c r="I1636" s="4" t="str">
        <f t="shared" si="51"/>
        <v>DGND</v>
      </c>
    </row>
    <row r="1637" spans="1:9" x14ac:dyDescent="0.25">
      <c r="A1637" t="s">
        <v>2698</v>
      </c>
      <c r="B1637" t="s">
        <v>5814</v>
      </c>
      <c r="C1637" t="s">
        <v>2751</v>
      </c>
      <c r="D1637" t="s">
        <v>989</v>
      </c>
      <c r="E1637" t="s">
        <v>989</v>
      </c>
      <c r="F1637">
        <v>72</v>
      </c>
      <c r="G1637" t="s">
        <v>961</v>
      </c>
      <c r="H1637" s="4" t="str">
        <f t="shared" si="50"/>
        <v>SITE0.72</v>
      </c>
      <c r="I1637" s="4" t="str">
        <f t="shared" si="51"/>
        <v>DGND</v>
      </c>
    </row>
    <row r="1638" spans="1:9" x14ac:dyDescent="0.25">
      <c r="A1638" t="s">
        <v>2698</v>
      </c>
      <c r="B1638" t="s">
        <v>5814</v>
      </c>
      <c r="C1638" t="s">
        <v>2751</v>
      </c>
      <c r="D1638" t="s">
        <v>990</v>
      </c>
      <c r="E1638" t="s">
        <v>990</v>
      </c>
      <c r="F1638">
        <v>85</v>
      </c>
      <c r="G1638" t="s">
        <v>961</v>
      </c>
      <c r="H1638" s="4" t="str">
        <f t="shared" si="50"/>
        <v>SITE0.85</v>
      </c>
      <c r="I1638" s="4" t="str">
        <f t="shared" si="51"/>
        <v>DGND</v>
      </c>
    </row>
    <row r="1639" spans="1:9" x14ac:dyDescent="0.25">
      <c r="A1639" t="s">
        <v>2698</v>
      </c>
      <c r="B1639" t="s">
        <v>5814</v>
      </c>
      <c r="C1639" t="s">
        <v>2751</v>
      </c>
      <c r="D1639" t="s">
        <v>5343</v>
      </c>
      <c r="E1639" t="s">
        <v>5343</v>
      </c>
      <c r="F1639">
        <v>34</v>
      </c>
      <c r="G1639" t="s">
        <v>5485</v>
      </c>
      <c r="H1639" s="4" t="str">
        <f t="shared" si="50"/>
        <v>SITE0.34</v>
      </c>
      <c r="I1639" s="4" t="str">
        <f t="shared" si="51"/>
        <v>S0_GPIO0_VDDIO</v>
      </c>
    </row>
    <row r="1640" spans="1:9" x14ac:dyDescent="0.25">
      <c r="A1640" t="s">
        <v>2698</v>
      </c>
      <c r="B1640" t="s">
        <v>5814</v>
      </c>
      <c r="C1640" t="s">
        <v>2751</v>
      </c>
      <c r="D1640" t="s">
        <v>5381</v>
      </c>
      <c r="E1640" t="s">
        <v>5381</v>
      </c>
      <c r="F1640">
        <v>45</v>
      </c>
      <c r="G1640" t="s">
        <v>5485</v>
      </c>
      <c r="H1640" s="4" t="str">
        <f t="shared" si="50"/>
        <v>SITE0.45</v>
      </c>
      <c r="I1640" s="4" t="str">
        <f t="shared" si="51"/>
        <v>S0_GPIO0_VDDIO</v>
      </c>
    </row>
    <row r="1641" spans="1:9" x14ac:dyDescent="0.25">
      <c r="A1641" t="s">
        <v>2698</v>
      </c>
      <c r="B1641" t="s">
        <v>5814</v>
      </c>
      <c r="C1641" t="s">
        <v>2751</v>
      </c>
      <c r="D1641" t="s">
        <v>43</v>
      </c>
      <c r="E1641" t="s">
        <v>43</v>
      </c>
      <c r="F1641">
        <v>30</v>
      </c>
      <c r="G1641" t="s">
        <v>115</v>
      </c>
      <c r="H1641" s="4" t="str">
        <f t="shared" si="50"/>
        <v>SITE0.30</v>
      </c>
      <c r="I1641" s="4" t="str">
        <f t="shared" si="51"/>
        <v>S0_GPIOA_0</v>
      </c>
    </row>
    <row r="1642" spans="1:9" x14ac:dyDescent="0.25">
      <c r="A1642" t="s">
        <v>2698</v>
      </c>
      <c r="B1642" t="s">
        <v>5814</v>
      </c>
      <c r="C1642" t="s">
        <v>2751</v>
      </c>
      <c r="D1642" t="s">
        <v>44</v>
      </c>
      <c r="E1642" t="s">
        <v>44</v>
      </c>
      <c r="F1642">
        <v>31</v>
      </c>
      <c r="G1642" t="s">
        <v>110</v>
      </c>
      <c r="H1642" s="4" t="str">
        <f t="shared" si="50"/>
        <v>SITE0.31</v>
      </c>
      <c r="I1642" s="4" t="str">
        <f t="shared" si="51"/>
        <v>S0_GPIOA_1</v>
      </c>
    </row>
    <row r="1643" spans="1:9" x14ac:dyDescent="0.25">
      <c r="A1643" t="s">
        <v>2698</v>
      </c>
      <c r="B1643" t="s">
        <v>5814</v>
      </c>
      <c r="C1643" t="s">
        <v>2751</v>
      </c>
      <c r="D1643" t="s">
        <v>45</v>
      </c>
      <c r="E1643" t="s">
        <v>45</v>
      </c>
      <c r="F1643">
        <v>32</v>
      </c>
      <c r="G1643" t="s">
        <v>109</v>
      </c>
      <c r="H1643" s="4" t="str">
        <f t="shared" si="50"/>
        <v>SITE0.32</v>
      </c>
      <c r="I1643" s="4" t="str">
        <f t="shared" si="51"/>
        <v>S0_GPIOA_2</v>
      </c>
    </row>
    <row r="1644" spans="1:9" x14ac:dyDescent="0.25">
      <c r="A1644" t="s">
        <v>2698</v>
      </c>
      <c r="B1644" t="s">
        <v>5814</v>
      </c>
      <c r="C1644" t="s">
        <v>2751</v>
      </c>
      <c r="D1644" t="s">
        <v>46</v>
      </c>
      <c r="E1644" t="s">
        <v>46</v>
      </c>
      <c r="F1644">
        <v>33</v>
      </c>
      <c r="G1644" t="s">
        <v>340</v>
      </c>
      <c r="H1644" s="4" t="str">
        <f t="shared" si="50"/>
        <v>SITE0.33</v>
      </c>
      <c r="I1644" s="4" t="str">
        <f t="shared" si="51"/>
        <v>S0_GPIOA_3</v>
      </c>
    </row>
    <row r="1645" spans="1:9" x14ac:dyDescent="0.25">
      <c r="A1645" t="s">
        <v>2698</v>
      </c>
      <c r="B1645" t="s">
        <v>5814</v>
      </c>
      <c r="C1645" t="s">
        <v>2751</v>
      </c>
      <c r="D1645" t="s">
        <v>47</v>
      </c>
      <c r="E1645" t="s">
        <v>47</v>
      </c>
      <c r="F1645">
        <v>35</v>
      </c>
      <c r="G1645" t="s">
        <v>111</v>
      </c>
      <c r="H1645" s="4" t="str">
        <f t="shared" si="50"/>
        <v>SITE0.35</v>
      </c>
      <c r="I1645" s="4" t="str">
        <f t="shared" si="51"/>
        <v>S0_GPIOB_0</v>
      </c>
    </row>
    <row r="1646" spans="1:9" x14ac:dyDescent="0.25">
      <c r="A1646" t="s">
        <v>2698</v>
      </c>
      <c r="B1646" t="s">
        <v>5814</v>
      </c>
      <c r="C1646" t="s">
        <v>2751</v>
      </c>
      <c r="D1646" t="s">
        <v>48</v>
      </c>
      <c r="E1646" t="s">
        <v>48</v>
      </c>
      <c r="F1646">
        <v>36</v>
      </c>
      <c r="G1646" t="s">
        <v>112</v>
      </c>
      <c r="H1646" s="4" t="str">
        <f t="shared" si="50"/>
        <v>SITE0.36</v>
      </c>
      <c r="I1646" s="4" t="str">
        <f t="shared" si="51"/>
        <v>S0_GPIOB_1</v>
      </c>
    </row>
    <row r="1647" spans="1:9" x14ac:dyDescent="0.25">
      <c r="A1647" t="s">
        <v>2698</v>
      </c>
      <c r="B1647" t="s">
        <v>5814</v>
      </c>
      <c r="C1647" t="s">
        <v>2751</v>
      </c>
      <c r="D1647" t="s">
        <v>276</v>
      </c>
      <c r="E1647" t="s">
        <v>276</v>
      </c>
      <c r="F1647">
        <v>37</v>
      </c>
      <c r="G1647" t="s">
        <v>817</v>
      </c>
      <c r="H1647" s="4" t="str">
        <f t="shared" si="50"/>
        <v>SITE0.37</v>
      </c>
      <c r="I1647" s="4" t="str">
        <f t="shared" si="51"/>
        <v>S0_GPIOB_2</v>
      </c>
    </row>
    <row r="1648" spans="1:9" x14ac:dyDescent="0.25">
      <c r="A1648" t="s">
        <v>2698</v>
      </c>
      <c r="B1648" t="s">
        <v>5814</v>
      </c>
      <c r="C1648" t="s">
        <v>2751</v>
      </c>
      <c r="D1648" t="s">
        <v>49</v>
      </c>
      <c r="E1648" t="s">
        <v>49</v>
      </c>
      <c r="F1648">
        <v>38</v>
      </c>
      <c r="G1648" t="s">
        <v>776</v>
      </c>
      <c r="H1648" s="4" t="str">
        <f t="shared" si="50"/>
        <v>SITE0.38</v>
      </c>
      <c r="I1648" s="4" t="str">
        <f t="shared" si="51"/>
        <v>S0_GPIOC_0</v>
      </c>
    </row>
    <row r="1649" spans="1:9" x14ac:dyDescent="0.25">
      <c r="A1649" t="s">
        <v>2698</v>
      </c>
      <c r="B1649" t="s">
        <v>5814</v>
      </c>
      <c r="C1649" t="s">
        <v>2751</v>
      </c>
      <c r="D1649" t="s">
        <v>50</v>
      </c>
      <c r="E1649" t="s">
        <v>50</v>
      </c>
      <c r="F1649">
        <v>39</v>
      </c>
      <c r="G1649" t="s">
        <v>777</v>
      </c>
      <c r="H1649" s="4" t="str">
        <f t="shared" si="50"/>
        <v>SITE0.39</v>
      </c>
      <c r="I1649" s="4" t="str">
        <f t="shared" si="51"/>
        <v>S0_GPIOC_1</v>
      </c>
    </row>
    <row r="1650" spans="1:9" x14ac:dyDescent="0.25">
      <c r="A1650" t="s">
        <v>2698</v>
      </c>
      <c r="B1650" t="s">
        <v>5814</v>
      </c>
      <c r="C1650" t="s">
        <v>2751</v>
      </c>
      <c r="D1650" t="s">
        <v>55</v>
      </c>
      <c r="E1650" t="s">
        <v>55</v>
      </c>
      <c r="F1650">
        <v>41</v>
      </c>
      <c r="G1650" t="s">
        <v>1358</v>
      </c>
      <c r="H1650" s="4" t="str">
        <f t="shared" si="50"/>
        <v>SITE0.41</v>
      </c>
      <c r="I1650" s="4" t="str">
        <f t="shared" si="51"/>
        <v>S0_GPIOC_2</v>
      </c>
    </row>
    <row r="1651" spans="1:9" x14ac:dyDescent="0.25">
      <c r="A1651" t="s">
        <v>2698</v>
      </c>
      <c r="B1651" t="s">
        <v>5814</v>
      </c>
      <c r="C1651" t="s">
        <v>2751</v>
      </c>
      <c r="D1651" t="s">
        <v>57</v>
      </c>
      <c r="E1651" t="s">
        <v>57</v>
      </c>
      <c r="F1651">
        <v>43</v>
      </c>
      <c r="G1651" t="s">
        <v>1359</v>
      </c>
      <c r="H1651" s="4" t="str">
        <f t="shared" si="50"/>
        <v>SITE0.43</v>
      </c>
      <c r="I1651" s="4" t="str">
        <f t="shared" si="51"/>
        <v>S0_GPIOC_3</v>
      </c>
    </row>
    <row r="1652" spans="1:9" x14ac:dyDescent="0.25">
      <c r="A1652" t="s">
        <v>2698</v>
      </c>
      <c r="B1652" t="s">
        <v>5814</v>
      </c>
      <c r="C1652" t="s">
        <v>2751</v>
      </c>
      <c r="D1652" t="s">
        <v>56</v>
      </c>
      <c r="E1652" t="s">
        <v>56</v>
      </c>
      <c r="F1652">
        <v>42</v>
      </c>
      <c r="G1652" t="s">
        <v>1360</v>
      </c>
      <c r="H1652" s="4" t="str">
        <f t="shared" si="50"/>
        <v>SITE0.42</v>
      </c>
      <c r="I1652" s="4" t="str">
        <f t="shared" si="51"/>
        <v>S0_GPIOC_4</v>
      </c>
    </row>
    <row r="1653" spans="1:9" x14ac:dyDescent="0.25">
      <c r="A1653" t="s">
        <v>2698</v>
      </c>
      <c r="B1653" t="s">
        <v>5814</v>
      </c>
      <c r="C1653" t="s">
        <v>2751</v>
      </c>
      <c r="D1653" t="s">
        <v>277</v>
      </c>
      <c r="E1653" t="s">
        <v>277</v>
      </c>
      <c r="F1653">
        <v>44</v>
      </c>
      <c r="G1653" t="s">
        <v>1362</v>
      </c>
      <c r="H1653" s="4" t="str">
        <f t="shared" si="50"/>
        <v>SITE0.44</v>
      </c>
      <c r="I1653" s="4" t="str">
        <f t="shared" si="51"/>
        <v>S0_GPIOC_5</v>
      </c>
    </row>
    <row r="1654" spans="1:9" x14ac:dyDescent="0.25">
      <c r="A1654" t="s">
        <v>2698</v>
      </c>
      <c r="B1654" t="s">
        <v>5814</v>
      </c>
      <c r="C1654" t="s">
        <v>2751</v>
      </c>
      <c r="D1654" t="s">
        <v>32</v>
      </c>
      <c r="E1654" t="s">
        <v>32</v>
      </c>
      <c r="F1654">
        <v>2</v>
      </c>
      <c r="G1654" t="s">
        <v>105</v>
      </c>
      <c r="H1654" s="4" t="str">
        <f t="shared" si="50"/>
        <v>SITE0.2</v>
      </c>
      <c r="I1654" s="4" t="str">
        <f t="shared" si="51"/>
        <v>S0_INH</v>
      </c>
    </row>
    <row r="1655" spans="1:9" x14ac:dyDescent="0.25">
      <c r="A1655" t="s">
        <v>2698</v>
      </c>
      <c r="B1655" t="s">
        <v>5814</v>
      </c>
      <c r="C1655" t="s">
        <v>2751</v>
      </c>
      <c r="D1655" t="s">
        <v>953</v>
      </c>
      <c r="E1655" t="s">
        <v>953</v>
      </c>
      <c r="F1655">
        <v>133</v>
      </c>
      <c r="G1655" t="s">
        <v>5454</v>
      </c>
      <c r="H1655" s="4" t="str">
        <f t="shared" si="50"/>
        <v>SITE0.133</v>
      </c>
      <c r="I1655" s="4" t="str">
        <f t="shared" si="51"/>
        <v>S0_LED0</v>
      </c>
    </row>
    <row r="1656" spans="1:9" x14ac:dyDescent="0.25">
      <c r="A1656" t="s">
        <v>2698</v>
      </c>
      <c r="B1656" t="s">
        <v>5814</v>
      </c>
      <c r="C1656" t="s">
        <v>2751</v>
      </c>
      <c r="D1656" t="s">
        <v>954</v>
      </c>
      <c r="E1656" t="s">
        <v>954</v>
      </c>
      <c r="F1656">
        <v>134</v>
      </c>
      <c r="G1656" t="s">
        <v>5456</v>
      </c>
      <c r="H1656" s="4" t="str">
        <f t="shared" si="50"/>
        <v>SITE0.134</v>
      </c>
      <c r="I1656" s="4" t="str">
        <f t="shared" si="51"/>
        <v>S0_LED1</v>
      </c>
    </row>
    <row r="1657" spans="1:9" x14ac:dyDescent="0.25">
      <c r="A1657" t="s">
        <v>2698</v>
      </c>
      <c r="B1657" t="s">
        <v>5814</v>
      </c>
      <c r="C1657" t="s">
        <v>2751</v>
      </c>
      <c r="D1657" t="s">
        <v>955</v>
      </c>
      <c r="E1657" t="s">
        <v>955</v>
      </c>
      <c r="F1657">
        <v>135</v>
      </c>
      <c r="G1657" t="s">
        <v>5457</v>
      </c>
      <c r="H1657" s="4" t="str">
        <f t="shared" si="50"/>
        <v>SITE0.135</v>
      </c>
      <c r="I1657" s="4" t="str">
        <f t="shared" si="51"/>
        <v>S0_LED2</v>
      </c>
    </row>
    <row r="1658" spans="1:9" x14ac:dyDescent="0.25">
      <c r="A1658" t="s">
        <v>2698</v>
      </c>
      <c r="B1658" t="s">
        <v>5814</v>
      </c>
      <c r="C1658" t="s">
        <v>2751</v>
      </c>
      <c r="D1658" t="s">
        <v>956</v>
      </c>
      <c r="E1658" t="s">
        <v>956</v>
      </c>
      <c r="F1658">
        <v>136</v>
      </c>
      <c r="G1658" t="s">
        <v>5458</v>
      </c>
      <c r="H1658" s="4" t="str">
        <f t="shared" si="50"/>
        <v>SITE0.136</v>
      </c>
      <c r="I1658" s="4" t="str">
        <f t="shared" si="51"/>
        <v>S0_LED3</v>
      </c>
    </row>
    <row r="1659" spans="1:9" x14ac:dyDescent="0.25">
      <c r="A1659" t="s">
        <v>2698</v>
      </c>
      <c r="B1659" t="s">
        <v>5814</v>
      </c>
      <c r="C1659" t="s">
        <v>2751</v>
      </c>
      <c r="D1659" t="s">
        <v>957</v>
      </c>
      <c r="E1659" t="s">
        <v>957</v>
      </c>
      <c r="F1659">
        <v>138</v>
      </c>
      <c r="G1659" t="s">
        <v>5455</v>
      </c>
      <c r="H1659" s="4" t="str">
        <f t="shared" si="50"/>
        <v>SITE0.138</v>
      </c>
      <c r="I1659" s="4" t="str">
        <f t="shared" si="51"/>
        <v>S0_LED4</v>
      </c>
    </row>
    <row r="1660" spans="1:9" x14ac:dyDescent="0.25">
      <c r="A1660" t="s">
        <v>2698</v>
      </c>
      <c r="B1660" t="s">
        <v>5814</v>
      </c>
      <c r="C1660" t="s">
        <v>2751</v>
      </c>
      <c r="D1660" t="s">
        <v>958</v>
      </c>
      <c r="E1660" t="s">
        <v>958</v>
      </c>
      <c r="F1660">
        <v>139</v>
      </c>
      <c r="G1660" t="s">
        <v>5453</v>
      </c>
      <c r="H1660" s="4" t="str">
        <f t="shared" si="50"/>
        <v>SITE0.139</v>
      </c>
      <c r="I1660" s="4" t="str">
        <f t="shared" si="51"/>
        <v>S0_LED5</v>
      </c>
    </row>
    <row r="1661" spans="1:9" x14ac:dyDescent="0.25">
      <c r="A1661" t="s">
        <v>2698</v>
      </c>
      <c r="B1661" t="s">
        <v>5814</v>
      </c>
      <c r="C1661" t="s">
        <v>2751</v>
      </c>
      <c r="D1661" t="s">
        <v>6172</v>
      </c>
      <c r="E1661" t="s">
        <v>6172</v>
      </c>
      <c r="F1661">
        <v>59</v>
      </c>
      <c r="G1661" t="s">
        <v>6309</v>
      </c>
      <c r="H1661" s="4" t="str">
        <f t="shared" si="50"/>
        <v>SITE0.59</v>
      </c>
      <c r="I1661" s="4" t="str">
        <f t="shared" si="51"/>
        <v>S0_NC_HSD359</v>
      </c>
    </row>
    <row r="1662" spans="1:9" x14ac:dyDescent="0.25">
      <c r="A1662" t="s">
        <v>2698</v>
      </c>
      <c r="B1662" t="s">
        <v>5814</v>
      </c>
      <c r="C1662" t="s">
        <v>2751</v>
      </c>
      <c r="D1662" t="s">
        <v>1088</v>
      </c>
      <c r="E1662" t="s">
        <v>1088</v>
      </c>
      <c r="F1662">
        <v>68</v>
      </c>
      <c r="G1662" t="s">
        <v>6310</v>
      </c>
      <c r="H1662" s="4" t="str">
        <f t="shared" si="50"/>
        <v>SITE0.68</v>
      </c>
      <c r="I1662" s="4" t="str">
        <f t="shared" si="51"/>
        <v>S0_NC_HSD360</v>
      </c>
    </row>
    <row r="1663" spans="1:9" x14ac:dyDescent="0.25">
      <c r="A1663" t="s">
        <v>2698</v>
      </c>
      <c r="B1663" t="s">
        <v>5814</v>
      </c>
      <c r="C1663" t="s">
        <v>2751</v>
      </c>
      <c r="D1663" t="s">
        <v>6249</v>
      </c>
      <c r="E1663" t="s">
        <v>6249</v>
      </c>
      <c r="F1663">
        <v>76</v>
      </c>
      <c r="G1663" t="s">
        <v>6311</v>
      </c>
      <c r="H1663" s="4" t="str">
        <f t="shared" si="50"/>
        <v>SITE0.76</v>
      </c>
      <c r="I1663" s="4" t="str">
        <f t="shared" si="51"/>
        <v>S0_NC_HSD361</v>
      </c>
    </row>
    <row r="1664" spans="1:9" x14ac:dyDescent="0.25">
      <c r="A1664" t="s">
        <v>2698</v>
      </c>
      <c r="B1664" t="s">
        <v>5814</v>
      </c>
      <c r="C1664" t="s">
        <v>2751</v>
      </c>
      <c r="D1664" t="s">
        <v>6250</v>
      </c>
      <c r="E1664" t="s">
        <v>6250</v>
      </c>
      <c r="F1664">
        <v>80</v>
      </c>
      <c r="G1664" t="s">
        <v>6312</v>
      </c>
      <c r="H1664" s="4" t="str">
        <f t="shared" si="50"/>
        <v>SITE0.80</v>
      </c>
      <c r="I1664" s="4" t="str">
        <f t="shared" si="51"/>
        <v>S0_NC_HSD362</v>
      </c>
    </row>
    <row r="1665" spans="1:9" x14ac:dyDescent="0.25">
      <c r="A1665" t="s">
        <v>2698</v>
      </c>
      <c r="B1665" t="s">
        <v>5814</v>
      </c>
      <c r="C1665" t="s">
        <v>2751</v>
      </c>
      <c r="D1665" t="s">
        <v>6251</v>
      </c>
      <c r="E1665" t="s">
        <v>6251</v>
      </c>
      <c r="F1665">
        <v>81</v>
      </c>
      <c r="G1665" t="s">
        <v>6313</v>
      </c>
      <c r="H1665" s="4" t="str">
        <f t="shared" si="50"/>
        <v>SITE0.81</v>
      </c>
      <c r="I1665" s="4" t="str">
        <f t="shared" si="51"/>
        <v>S0_NC_HSD363</v>
      </c>
    </row>
    <row r="1666" spans="1:9" x14ac:dyDescent="0.25">
      <c r="A1666" t="s">
        <v>2698</v>
      </c>
      <c r="B1666" t="s">
        <v>5814</v>
      </c>
      <c r="C1666" t="s">
        <v>2751</v>
      </c>
      <c r="D1666" t="s">
        <v>23</v>
      </c>
      <c r="E1666" t="s">
        <v>23</v>
      </c>
      <c r="F1666" t="s">
        <v>23</v>
      </c>
      <c r="H1666" s="4" t="str">
        <f t="shared" ref="H1666:H1729" si="52">CONCATENATE(C1666,".",F1666)</f>
        <v>SITE0.NUT1</v>
      </c>
      <c r="I1666" s="4">
        <f t="shared" ref="I1666:I1729" si="53">G1666</f>
        <v>0</v>
      </c>
    </row>
    <row r="1667" spans="1:9" x14ac:dyDescent="0.25">
      <c r="A1667" t="s">
        <v>2698</v>
      </c>
      <c r="B1667" t="s">
        <v>5814</v>
      </c>
      <c r="C1667" t="s">
        <v>2751</v>
      </c>
      <c r="D1667" t="s">
        <v>24</v>
      </c>
      <c r="E1667" t="s">
        <v>24</v>
      </c>
      <c r="F1667" t="s">
        <v>24</v>
      </c>
      <c r="H1667" s="4" t="str">
        <f t="shared" si="52"/>
        <v>SITE0.NUT2</v>
      </c>
      <c r="I1667" s="4">
        <f t="shared" si="53"/>
        <v>0</v>
      </c>
    </row>
    <row r="1668" spans="1:9" x14ac:dyDescent="0.25">
      <c r="A1668" t="s">
        <v>2698</v>
      </c>
      <c r="B1668" t="s">
        <v>5814</v>
      </c>
      <c r="C1668" t="s">
        <v>2751</v>
      </c>
      <c r="D1668" t="s">
        <v>25</v>
      </c>
      <c r="E1668" t="s">
        <v>25</v>
      </c>
      <c r="F1668" t="s">
        <v>25</v>
      </c>
      <c r="H1668" s="4" t="str">
        <f t="shared" si="52"/>
        <v>SITE0.NUT3</v>
      </c>
      <c r="I1668" s="4">
        <f t="shared" si="53"/>
        <v>0</v>
      </c>
    </row>
    <row r="1669" spans="1:9" x14ac:dyDescent="0.25">
      <c r="A1669" t="s">
        <v>2698</v>
      </c>
      <c r="B1669" t="s">
        <v>5814</v>
      </c>
      <c r="C1669" t="s">
        <v>2751</v>
      </c>
      <c r="D1669" t="s">
        <v>26</v>
      </c>
      <c r="E1669" t="s">
        <v>26</v>
      </c>
      <c r="F1669" t="s">
        <v>26</v>
      </c>
      <c r="H1669" s="4" t="str">
        <f t="shared" si="52"/>
        <v>SITE0.NUT4</v>
      </c>
      <c r="I1669" s="4">
        <f t="shared" si="53"/>
        <v>0</v>
      </c>
    </row>
    <row r="1670" spans="1:9" x14ac:dyDescent="0.25">
      <c r="A1670" t="s">
        <v>2698</v>
      </c>
      <c r="B1670" t="s">
        <v>5814</v>
      </c>
      <c r="C1670" t="s">
        <v>2751</v>
      </c>
      <c r="D1670" t="s">
        <v>63</v>
      </c>
      <c r="E1670" t="s">
        <v>63</v>
      </c>
      <c r="F1670">
        <v>175</v>
      </c>
      <c r="G1670" t="s">
        <v>128</v>
      </c>
      <c r="H1670" s="4" t="str">
        <f t="shared" si="52"/>
        <v>SITE0.175</v>
      </c>
      <c r="I1670" s="4" t="str">
        <f t="shared" si="53"/>
        <v>S0_P1_MDI-</v>
      </c>
    </row>
    <row r="1671" spans="1:9" x14ac:dyDescent="0.25">
      <c r="A1671" t="s">
        <v>2698</v>
      </c>
      <c r="B1671" t="s">
        <v>5814</v>
      </c>
      <c r="C1671" t="s">
        <v>2751</v>
      </c>
      <c r="D1671" t="s">
        <v>62</v>
      </c>
      <c r="E1671" t="s">
        <v>62</v>
      </c>
      <c r="F1671">
        <v>174</v>
      </c>
      <c r="G1671" t="s">
        <v>127</v>
      </c>
      <c r="H1671" s="4" t="str">
        <f t="shared" si="52"/>
        <v>SITE0.174</v>
      </c>
      <c r="I1671" s="4" t="str">
        <f t="shared" si="53"/>
        <v>S0_P1_MDI+</v>
      </c>
    </row>
    <row r="1672" spans="1:9" x14ac:dyDescent="0.25">
      <c r="A1672" t="s">
        <v>2698</v>
      </c>
      <c r="B1672" t="s">
        <v>5814</v>
      </c>
      <c r="C1672" t="s">
        <v>2751</v>
      </c>
      <c r="D1672" t="s">
        <v>898</v>
      </c>
      <c r="E1672" t="s">
        <v>898</v>
      </c>
      <c r="F1672">
        <v>172</v>
      </c>
      <c r="G1672" t="s">
        <v>2378</v>
      </c>
      <c r="H1672" s="4" t="str">
        <f t="shared" si="52"/>
        <v>SITE0.172</v>
      </c>
      <c r="I1672" s="4" t="str">
        <f t="shared" si="53"/>
        <v>S0_P2_MDI-</v>
      </c>
    </row>
    <row r="1673" spans="1:9" x14ac:dyDescent="0.25">
      <c r="A1673" t="s">
        <v>2698</v>
      </c>
      <c r="B1673" t="s">
        <v>5814</v>
      </c>
      <c r="C1673" t="s">
        <v>2751</v>
      </c>
      <c r="D1673" t="s">
        <v>897</v>
      </c>
      <c r="E1673" t="s">
        <v>897</v>
      </c>
      <c r="F1673">
        <v>171</v>
      </c>
      <c r="G1673" t="s">
        <v>2375</v>
      </c>
      <c r="H1673" s="4" t="str">
        <f t="shared" si="52"/>
        <v>SITE0.171</v>
      </c>
      <c r="I1673" s="4" t="str">
        <f t="shared" si="53"/>
        <v>S0_P2_MDI+</v>
      </c>
    </row>
    <row r="1674" spans="1:9" x14ac:dyDescent="0.25">
      <c r="A1674" t="s">
        <v>2698</v>
      </c>
      <c r="B1674" t="s">
        <v>5814</v>
      </c>
      <c r="C1674" t="s">
        <v>2751</v>
      </c>
      <c r="D1674" t="s">
        <v>900</v>
      </c>
      <c r="E1674" t="s">
        <v>900</v>
      </c>
      <c r="F1674">
        <v>168</v>
      </c>
      <c r="G1674" t="s">
        <v>2385</v>
      </c>
      <c r="H1674" s="4" t="str">
        <f t="shared" si="52"/>
        <v>SITE0.168</v>
      </c>
      <c r="I1674" s="4" t="str">
        <f t="shared" si="53"/>
        <v>S0_P3_MDI-</v>
      </c>
    </row>
    <row r="1675" spans="1:9" x14ac:dyDescent="0.25">
      <c r="A1675" t="s">
        <v>2698</v>
      </c>
      <c r="B1675" t="s">
        <v>5814</v>
      </c>
      <c r="C1675" t="s">
        <v>2751</v>
      </c>
      <c r="D1675" t="s">
        <v>899</v>
      </c>
      <c r="E1675" t="s">
        <v>899</v>
      </c>
      <c r="F1675">
        <v>167</v>
      </c>
      <c r="G1675" t="s">
        <v>2382</v>
      </c>
      <c r="H1675" s="4" t="str">
        <f t="shared" si="52"/>
        <v>SITE0.167</v>
      </c>
      <c r="I1675" s="4" t="str">
        <f t="shared" si="53"/>
        <v>S0_P3_MDI+</v>
      </c>
    </row>
    <row r="1676" spans="1:9" x14ac:dyDescent="0.25">
      <c r="A1676" t="s">
        <v>2698</v>
      </c>
      <c r="B1676" t="s">
        <v>5814</v>
      </c>
      <c r="C1676" t="s">
        <v>2751</v>
      </c>
      <c r="D1676" t="s">
        <v>902</v>
      </c>
      <c r="E1676" t="s">
        <v>902</v>
      </c>
      <c r="F1676">
        <v>165</v>
      </c>
      <c r="G1676" t="s">
        <v>2392</v>
      </c>
      <c r="H1676" s="4" t="str">
        <f t="shared" si="52"/>
        <v>SITE0.165</v>
      </c>
      <c r="I1676" s="4" t="str">
        <f t="shared" si="53"/>
        <v>S0_P4_MDI-</v>
      </c>
    </row>
    <row r="1677" spans="1:9" x14ac:dyDescent="0.25">
      <c r="A1677" t="s">
        <v>2698</v>
      </c>
      <c r="B1677" t="s">
        <v>5814</v>
      </c>
      <c r="C1677" t="s">
        <v>2751</v>
      </c>
      <c r="D1677" t="s">
        <v>901</v>
      </c>
      <c r="E1677" t="s">
        <v>901</v>
      </c>
      <c r="F1677">
        <v>164</v>
      </c>
      <c r="G1677" t="s">
        <v>2389</v>
      </c>
      <c r="H1677" s="4" t="str">
        <f t="shared" si="52"/>
        <v>SITE0.164</v>
      </c>
      <c r="I1677" s="4" t="str">
        <f t="shared" si="53"/>
        <v>S0_P4_MDI+</v>
      </c>
    </row>
    <row r="1678" spans="1:9" x14ac:dyDescent="0.25">
      <c r="A1678" t="s">
        <v>2698</v>
      </c>
      <c r="B1678" t="s">
        <v>5814</v>
      </c>
      <c r="C1678" t="s">
        <v>2751</v>
      </c>
      <c r="D1678" t="s">
        <v>904</v>
      </c>
      <c r="E1678" t="s">
        <v>904</v>
      </c>
      <c r="F1678">
        <v>148</v>
      </c>
      <c r="G1678" t="s">
        <v>1034</v>
      </c>
      <c r="H1678" s="4" t="str">
        <f t="shared" si="52"/>
        <v>SITE0.148</v>
      </c>
      <c r="I1678" s="4" t="str">
        <f t="shared" si="53"/>
        <v>S0_P5_GIGA_MDI-</v>
      </c>
    </row>
    <row r="1679" spans="1:9" x14ac:dyDescent="0.25">
      <c r="A1679" t="s">
        <v>2698</v>
      </c>
      <c r="B1679" t="s">
        <v>5814</v>
      </c>
      <c r="C1679" t="s">
        <v>2751</v>
      </c>
      <c r="D1679" t="s">
        <v>903</v>
      </c>
      <c r="E1679" t="s">
        <v>903</v>
      </c>
      <c r="F1679">
        <v>147</v>
      </c>
      <c r="G1679" t="s">
        <v>1039</v>
      </c>
      <c r="H1679" s="4" t="str">
        <f t="shared" si="52"/>
        <v>SITE0.147</v>
      </c>
      <c r="I1679" s="4" t="str">
        <f t="shared" si="53"/>
        <v>S0_P5_GIGA_MDI+</v>
      </c>
    </row>
    <row r="1680" spans="1:9" x14ac:dyDescent="0.25">
      <c r="A1680" t="s">
        <v>2698</v>
      </c>
      <c r="B1680" t="s">
        <v>5814</v>
      </c>
      <c r="C1680" t="s">
        <v>2751</v>
      </c>
      <c r="D1680" t="s">
        <v>906</v>
      </c>
      <c r="E1680" t="s">
        <v>906</v>
      </c>
      <c r="F1680">
        <v>143</v>
      </c>
      <c r="G1680" t="s">
        <v>1043</v>
      </c>
      <c r="H1680" s="4" t="str">
        <f t="shared" si="52"/>
        <v>SITE0.143</v>
      </c>
      <c r="I1680" s="4" t="str">
        <f t="shared" si="53"/>
        <v>S0_P6_GIGA_MDI-</v>
      </c>
    </row>
    <row r="1681" spans="1:9" x14ac:dyDescent="0.25">
      <c r="A1681" t="s">
        <v>2698</v>
      </c>
      <c r="B1681" t="s">
        <v>5814</v>
      </c>
      <c r="C1681" t="s">
        <v>2751</v>
      </c>
      <c r="D1681" t="s">
        <v>905</v>
      </c>
      <c r="E1681" t="s">
        <v>905</v>
      </c>
      <c r="F1681">
        <v>142</v>
      </c>
      <c r="G1681" t="s">
        <v>1048</v>
      </c>
      <c r="H1681" s="4" t="str">
        <f t="shared" si="52"/>
        <v>SITE0.142</v>
      </c>
      <c r="I1681" s="4" t="str">
        <f t="shared" si="53"/>
        <v>S0_P6_GIGA_MDI+</v>
      </c>
    </row>
    <row r="1682" spans="1:9" x14ac:dyDescent="0.25">
      <c r="A1682" t="s">
        <v>2698</v>
      </c>
      <c r="B1682" t="s">
        <v>5814</v>
      </c>
      <c r="C1682" t="s">
        <v>2751</v>
      </c>
      <c r="D1682" t="s">
        <v>6173</v>
      </c>
      <c r="E1682" t="s">
        <v>6173</v>
      </c>
      <c r="F1682">
        <v>77</v>
      </c>
      <c r="G1682" t="s">
        <v>1379</v>
      </c>
      <c r="H1682" s="4" t="str">
        <f t="shared" si="52"/>
        <v>SITE0.77</v>
      </c>
      <c r="I1682" s="4" t="str">
        <f t="shared" si="53"/>
        <v>S0_AVDD09_CMU</v>
      </c>
    </row>
    <row r="1683" spans="1:9" x14ac:dyDescent="0.25">
      <c r="A1683" t="s">
        <v>2698</v>
      </c>
      <c r="B1683" t="s">
        <v>5814</v>
      </c>
      <c r="C1683" t="s">
        <v>2751</v>
      </c>
      <c r="D1683" t="s">
        <v>941</v>
      </c>
      <c r="E1683" t="s">
        <v>941</v>
      </c>
      <c r="F1683">
        <v>71</v>
      </c>
      <c r="G1683" t="s">
        <v>1287</v>
      </c>
      <c r="H1683" s="4" t="str">
        <f t="shared" si="52"/>
        <v>SITE0.71</v>
      </c>
      <c r="I1683" s="4" t="str">
        <f t="shared" si="53"/>
        <v>S0_P9_HSI-</v>
      </c>
    </row>
    <row r="1684" spans="1:9" x14ac:dyDescent="0.25">
      <c r="A1684" t="s">
        <v>2698</v>
      </c>
      <c r="B1684" t="s">
        <v>5814</v>
      </c>
      <c r="C1684" t="s">
        <v>2751</v>
      </c>
      <c r="D1684" t="s">
        <v>942</v>
      </c>
      <c r="E1684" t="s">
        <v>942</v>
      </c>
      <c r="F1684">
        <v>70</v>
      </c>
      <c r="G1684" t="s">
        <v>1288</v>
      </c>
      <c r="H1684" s="4" t="str">
        <f t="shared" si="52"/>
        <v>SITE0.70</v>
      </c>
      <c r="I1684" s="4" t="str">
        <f t="shared" si="53"/>
        <v>S0_P9_HSI+</v>
      </c>
    </row>
    <row r="1685" spans="1:9" x14ac:dyDescent="0.25">
      <c r="A1685" t="s">
        <v>2698</v>
      </c>
      <c r="B1685" t="s">
        <v>5814</v>
      </c>
      <c r="C1685" t="s">
        <v>2751</v>
      </c>
      <c r="D1685" t="s">
        <v>943</v>
      </c>
      <c r="E1685" t="s">
        <v>943</v>
      </c>
      <c r="F1685">
        <v>73</v>
      </c>
      <c r="G1685" t="s">
        <v>1289</v>
      </c>
      <c r="H1685" s="4" t="str">
        <f t="shared" si="52"/>
        <v>SITE0.73</v>
      </c>
      <c r="I1685" s="4" t="str">
        <f t="shared" si="53"/>
        <v>S0_P9_HSO-</v>
      </c>
    </row>
    <row r="1686" spans="1:9" x14ac:dyDescent="0.25">
      <c r="A1686" t="s">
        <v>2698</v>
      </c>
      <c r="B1686" t="s">
        <v>5814</v>
      </c>
      <c r="C1686" t="s">
        <v>2751</v>
      </c>
      <c r="D1686" t="s">
        <v>944</v>
      </c>
      <c r="E1686" t="s">
        <v>944</v>
      </c>
      <c r="F1686">
        <v>74</v>
      </c>
      <c r="G1686" t="s">
        <v>1290</v>
      </c>
      <c r="H1686" s="4" t="str">
        <f t="shared" si="52"/>
        <v>SITE0.74</v>
      </c>
      <c r="I1686" s="4" t="str">
        <f t="shared" si="53"/>
        <v>S0_P9_HSO+</v>
      </c>
    </row>
    <row r="1687" spans="1:9" x14ac:dyDescent="0.25">
      <c r="A1687" t="s">
        <v>2698</v>
      </c>
      <c r="B1687" t="s">
        <v>5814</v>
      </c>
      <c r="C1687" t="s">
        <v>2751</v>
      </c>
      <c r="D1687" t="s">
        <v>6174</v>
      </c>
      <c r="E1687" t="s">
        <v>6174</v>
      </c>
      <c r="F1687">
        <v>79</v>
      </c>
      <c r="G1687" t="s">
        <v>1379</v>
      </c>
      <c r="H1687" s="4" t="str">
        <f t="shared" si="52"/>
        <v>SITE0.79</v>
      </c>
      <c r="I1687" s="4" t="str">
        <f t="shared" si="53"/>
        <v>S0_AVDD09_CMU</v>
      </c>
    </row>
    <row r="1688" spans="1:9" x14ac:dyDescent="0.25">
      <c r="A1688" t="s">
        <v>2698</v>
      </c>
      <c r="B1688" t="s">
        <v>5814</v>
      </c>
      <c r="C1688" t="s">
        <v>2751</v>
      </c>
      <c r="D1688" t="s">
        <v>946</v>
      </c>
      <c r="E1688" t="s">
        <v>946</v>
      </c>
      <c r="F1688">
        <v>86</v>
      </c>
      <c r="G1688" t="s">
        <v>1312</v>
      </c>
      <c r="H1688" s="4" t="str">
        <f t="shared" si="52"/>
        <v>SITE0.86</v>
      </c>
      <c r="I1688" s="4" t="str">
        <f t="shared" si="53"/>
        <v>S0_P10_HSI-</v>
      </c>
    </row>
    <row r="1689" spans="1:9" x14ac:dyDescent="0.25">
      <c r="A1689" t="s">
        <v>2698</v>
      </c>
      <c r="B1689" t="s">
        <v>5814</v>
      </c>
      <c r="C1689" t="s">
        <v>2751</v>
      </c>
      <c r="D1689" t="s">
        <v>945</v>
      </c>
      <c r="E1689" t="s">
        <v>945</v>
      </c>
      <c r="F1689">
        <v>87</v>
      </c>
      <c r="G1689" t="s">
        <v>1311</v>
      </c>
      <c r="H1689" s="4" t="str">
        <f t="shared" si="52"/>
        <v>SITE0.87</v>
      </c>
      <c r="I1689" s="4" t="str">
        <f t="shared" si="53"/>
        <v>S0_P10_HSI+</v>
      </c>
    </row>
    <row r="1690" spans="1:9" x14ac:dyDescent="0.25">
      <c r="A1690" t="s">
        <v>2698</v>
      </c>
      <c r="B1690" t="s">
        <v>5814</v>
      </c>
      <c r="C1690" t="s">
        <v>2751</v>
      </c>
      <c r="D1690" t="s">
        <v>947</v>
      </c>
      <c r="E1690" t="s">
        <v>947</v>
      </c>
      <c r="F1690">
        <v>84</v>
      </c>
      <c r="G1690" t="s">
        <v>1313</v>
      </c>
      <c r="H1690" s="4" t="str">
        <f t="shared" si="52"/>
        <v>SITE0.84</v>
      </c>
      <c r="I1690" s="4" t="str">
        <f t="shared" si="53"/>
        <v>S0_P10_HSO-</v>
      </c>
    </row>
    <row r="1691" spans="1:9" x14ac:dyDescent="0.25">
      <c r="A1691" t="s">
        <v>2698</v>
      </c>
      <c r="B1691" t="s">
        <v>5814</v>
      </c>
      <c r="C1691" t="s">
        <v>2751</v>
      </c>
      <c r="D1691" t="s">
        <v>948</v>
      </c>
      <c r="E1691" t="s">
        <v>948</v>
      </c>
      <c r="F1691">
        <v>83</v>
      </c>
      <c r="G1691" t="s">
        <v>1314</v>
      </c>
      <c r="H1691" s="4" t="str">
        <f t="shared" si="52"/>
        <v>SITE0.83</v>
      </c>
      <c r="I1691" s="4" t="str">
        <f t="shared" si="53"/>
        <v>S0_P10_HSO+</v>
      </c>
    </row>
    <row r="1692" spans="1:9" x14ac:dyDescent="0.25">
      <c r="A1692" t="s">
        <v>2698</v>
      </c>
      <c r="B1692" t="s">
        <v>5814</v>
      </c>
      <c r="C1692" t="s">
        <v>2751</v>
      </c>
      <c r="D1692" t="s">
        <v>889</v>
      </c>
      <c r="E1692" t="s">
        <v>889</v>
      </c>
      <c r="F1692">
        <v>57</v>
      </c>
      <c r="G1692" t="s">
        <v>1379</v>
      </c>
      <c r="H1692" s="4" t="str">
        <f t="shared" si="52"/>
        <v>SITE0.57</v>
      </c>
      <c r="I1692" s="4" t="str">
        <f t="shared" si="53"/>
        <v>S0_AVDD09_CMU</v>
      </c>
    </row>
    <row r="1693" spans="1:9" x14ac:dyDescent="0.25">
      <c r="A1693" t="s">
        <v>2698</v>
      </c>
      <c r="B1693" t="s">
        <v>5814</v>
      </c>
      <c r="C1693" t="s">
        <v>2751</v>
      </c>
      <c r="D1693" t="s">
        <v>6175</v>
      </c>
      <c r="E1693" t="s">
        <v>6175</v>
      </c>
      <c r="F1693">
        <v>50</v>
      </c>
      <c r="G1693" t="s">
        <v>6168</v>
      </c>
      <c r="H1693" s="4" t="str">
        <f t="shared" si="52"/>
        <v>SITE0.50</v>
      </c>
      <c r="I1693" s="4" t="str">
        <f t="shared" si="53"/>
        <v>S0_AVDD09_TRX</v>
      </c>
    </row>
    <row r="1694" spans="1:9" x14ac:dyDescent="0.25">
      <c r="A1694" t="s">
        <v>2698</v>
      </c>
      <c r="B1694" t="s">
        <v>5814</v>
      </c>
      <c r="C1694" t="s">
        <v>2751</v>
      </c>
      <c r="D1694" t="s">
        <v>6176</v>
      </c>
      <c r="E1694" t="s">
        <v>6176</v>
      </c>
      <c r="F1694">
        <v>56</v>
      </c>
      <c r="G1694" t="s">
        <v>6168</v>
      </c>
      <c r="H1694" s="4" t="str">
        <f t="shared" si="52"/>
        <v>SITE0.56</v>
      </c>
      <c r="I1694" s="4" t="str">
        <f t="shared" si="53"/>
        <v>S0_AVDD09_TRX</v>
      </c>
    </row>
    <row r="1695" spans="1:9" x14ac:dyDescent="0.25">
      <c r="A1695" t="s">
        <v>2698</v>
      </c>
      <c r="B1695" t="s">
        <v>5814</v>
      </c>
      <c r="C1695" t="s">
        <v>2751</v>
      </c>
      <c r="D1695" t="s">
        <v>893</v>
      </c>
      <c r="E1695" t="s">
        <v>893</v>
      </c>
      <c r="F1695">
        <v>58</v>
      </c>
      <c r="G1695" t="s">
        <v>1704</v>
      </c>
      <c r="H1695" s="4" t="str">
        <f t="shared" si="52"/>
        <v>SITE0.58</v>
      </c>
      <c r="I1695" s="4" t="str">
        <f t="shared" si="53"/>
        <v>S0_AVDD33_CMU</v>
      </c>
    </row>
    <row r="1696" spans="1:9" x14ac:dyDescent="0.25">
      <c r="A1696" t="s">
        <v>2698</v>
      </c>
      <c r="B1696" t="s">
        <v>5814</v>
      </c>
      <c r="C1696" t="s">
        <v>2751</v>
      </c>
      <c r="D1696" t="s">
        <v>950</v>
      </c>
      <c r="E1696" t="s">
        <v>950</v>
      </c>
      <c r="F1696">
        <v>52</v>
      </c>
      <c r="G1696" t="s">
        <v>1316</v>
      </c>
      <c r="H1696" s="4" t="str">
        <f t="shared" si="52"/>
        <v>SITE0.52</v>
      </c>
      <c r="I1696" s="4" t="str">
        <f t="shared" si="53"/>
        <v>S0_P11_HSI-</v>
      </c>
    </row>
    <row r="1697" spans="1:9" x14ac:dyDescent="0.25">
      <c r="A1697" t="s">
        <v>2698</v>
      </c>
      <c r="B1697" t="s">
        <v>5814</v>
      </c>
      <c r="C1697" t="s">
        <v>2751</v>
      </c>
      <c r="D1697" t="s">
        <v>949</v>
      </c>
      <c r="E1697" t="s">
        <v>949</v>
      </c>
      <c r="F1697">
        <v>51</v>
      </c>
      <c r="G1697" t="s">
        <v>1315</v>
      </c>
      <c r="H1697" s="4" t="str">
        <f t="shared" si="52"/>
        <v>SITE0.51</v>
      </c>
      <c r="I1697" s="4" t="str">
        <f t="shared" si="53"/>
        <v>S0_P11_HSI+</v>
      </c>
    </row>
    <row r="1698" spans="1:9" x14ac:dyDescent="0.25">
      <c r="A1698" t="s">
        <v>2698</v>
      </c>
      <c r="B1698" t="s">
        <v>5814</v>
      </c>
      <c r="C1698" t="s">
        <v>2751</v>
      </c>
      <c r="D1698" t="s">
        <v>951</v>
      </c>
      <c r="E1698" t="s">
        <v>951</v>
      </c>
      <c r="F1698">
        <v>54</v>
      </c>
      <c r="G1698" t="s">
        <v>1317</v>
      </c>
      <c r="H1698" s="4" t="str">
        <f t="shared" si="52"/>
        <v>SITE0.54</v>
      </c>
      <c r="I1698" s="4" t="str">
        <f t="shared" si="53"/>
        <v>S0_P11_HSO-</v>
      </c>
    </row>
    <row r="1699" spans="1:9" x14ac:dyDescent="0.25">
      <c r="A1699" t="s">
        <v>2698</v>
      </c>
      <c r="B1699" t="s">
        <v>5814</v>
      </c>
      <c r="C1699" t="s">
        <v>2751</v>
      </c>
      <c r="D1699" t="s">
        <v>952</v>
      </c>
      <c r="E1699" t="s">
        <v>952</v>
      </c>
      <c r="F1699">
        <v>55</v>
      </c>
      <c r="G1699" t="s">
        <v>1318</v>
      </c>
      <c r="H1699" s="4" t="str">
        <f t="shared" si="52"/>
        <v>SITE0.55</v>
      </c>
      <c r="I1699" s="4" t="str">
        <f t="shared" si="53"/>
        <v>S0_P11_HSO+</v>
      </c>
    </row>
    <row r="1700" spans="1:9" x14ac:dyDescent="0.25">
      <c r="A1700" t="s">
        <v>2698</v>
      </c>
      <c r="B1700" t="s">
        <v>5814</v>
      </c>
      <c r="C1700" t="s">
        <v>2751</v>
      </c>
      <c r="D1700" t="s">
        <v>59</v>
      </c>
      <c r="E1700" t="s">
        <v>59</v>
      </c>
      <c r="F1700">
        <v>47</v>
      </c>
      <c r="G1700" t="s">
        <v>222</v>
      </c>
      <c r="H1700" s="4" t="str">
        <f t="shared" si="52"/>
        <v>SITE0.47</v>
      </c>
      <c r="I1700" s="4" t="str">
        <f t="shared" si="53"/>
        <v>S0_RESETB</v>
      </c>
    </row>
    <row r="1701" spans="1:9" x14ac:dyDescent="0.25">
      <c r="A1701" t="s">
        <v>2698</v>
      </c>
      <c r="B1701" t="s">
        <v>5814</v>
      </c>
      <c r="C1701" t="s">
        <v>2751</v>
      </c>
      <c r="D1701" t="s">
        <v>58</v>
      </c>
      <c r="E1701" t="s">
        <v>58</v>
      </c>
      <c r="F1701">
        <v>155</v>
      </c>
      <c r="G1701" t="s">
        <v>118</v>
      </c>
      <c r="H1701" s="4" t="str">
        <f t="shared" si="52"/>
        <v>SITE0.155</v>
      </c>
      <c r="I1701" s="4" t="str">
        <f t="shared" si="53"/>
        <v>S0_HSD114</v>
      </c>
    </row>
    <row r="1702" spans="1:9" x14ac:dyDescent="0.25">
      <c r="A1702" t="s">
        <v>2698</v>
      </c>
      <c r="B1702" t="s">
        <v>5814</v>
      </c>
      <c r="C1702" t="s">
        <v>2751</v>
      </c>
      <c r="D1702" t="s">
        <v>52</v>
      </c>
      <c r="E1702" t="s">
        <v>52</v>
      </c>
      <c r="F1702">
        <v>64</v>
      </c>
      <c r="G1702" t="s">
        <v>116</v>
      </c>
      <c r="H1702" s="4" t="str">
        <f t="shared" si="52"/>
        <v>SITE0.64</v>
      </c>
      <c r="I1702" s="4" t="str">
        <f t="shared" si="53"/>
        <v>S0_SPI_CSB</v>
      </c>
    </row>
    <row r="1703" spans="1:9" x14ac:dyDescent="0.25">
      <c r="A1703" t="s">
        <v>2698</v>
      </c>
      <c r="B1703" t="s">
        <v>5814</v>
      </c>
      <c r="C1703" t="s">
        <v>2751</v>
      </c>
      <c r="D1703" t="s">
        <v>54</v>
      </c>
      <c r="E1703" t="s">
        <v>54</v>
      </c>
      <c r="F1703">
        <v>62</v>
      </c>
      <c r="G1703" t="s">
        <v>117</v>
      </c>
      <c r="H1703" s="4" t="str">
        <f t="shared" si="52"/>
        <v>SITE0.62</v>
      </c>
      <c r="I1703" s="4" t="str">
        <f t="shared" si="53"/>
        <v>S0_SPI_SCK</v>
      </c>
    </row>
    <row r="1704" spans="1:9" x14ac:dyDescent="0.25">
      <c r="A1704" t="s">
        <v>2698</v>
      </c>
      <c r="B1704" t="s">
        <v>5814</v>
      </c>
      <c r="C1704" t="s">
        <v>2751</v>
      </c>
      <c r="D1704" t="s">
        <v>280</v>
      </c>
      <c r="E1704" t="s">
        <v>280</v>
      </c>
      <c r="F1704">
        <v>61</v>
      </c>
      <c r="G1704" t="s">
        <v>5478</v>
      </c>
      <c r="H1704" s="4" t="str">
        <f t="shared" si="52"/>
        <v>SITE0.61</v>
      </c>
      <c r="I1704" s="4" t="str">
        <f t="shared" si="53"/>
        <v>S0_SPI_SIO0</v>
      </c>
    </row>
    <row r="1705" spans="1:9" x14ac:dyDescent="0.25">
      <c r="A1705" t="s">
        <v>2698</v>
      </c>
      <c r="B1705" t="s">
        <v>5814</v>
      </c>
      <c r="C1705" t="s">
        <v>2751</v>
      </c>
      <c r="D1705" t="s">
        <v>279</v>
      </c>
      <c r="E1705" t="s">
        <v>279</v>
      </c>
      <c r="F1705">
        <v>60</v>
      </c>
      <c r="G1705" t="s">
        <v>5477</v>
      </c>
      <c r="H1705" s="4" t="str">
        <f t="shared" si="52"/>
        <v>SITE0.60</v>
      </c>
      <c r="I1705" s="4" t="str">
        <f t="shared" si="53"/>
        <v>S0_SPI_SIO1</v>
      </c>
    </row>
    <row r="1706" spans="1:9" x14ac:dyDescent="0.25">
      <c r="A1706" t="s">
        <v>2698</v>
      </c>
      <c r="B1706" t="s">
        <v>5814</v>
      </c>
      <c r="C1706" t="s">
        <v>2751</v>
      </c>
      <c r="D1706" t="s">
        <v>281</v>
      </c>
      <c r="E1706" t="s">
        <v>281</v>
      </c>
      <c r="F1706">
        <v>65</v>
      </c>
      <c r="G1706" t="s">
        <v>5479</v>
      </c>
      <c r="H1706" s="4" t="str">
        <f t="shared" si="52"/>
        <v>SITE0.65</v>
      </c>
      <c r="I1706" s="4" t="str">
        <f t="shared" si="53"/>
        <v>S0_SPI_SIO2</v>
      </c>
    </row>
    <row r="1707" spans="1:9" x14ac:dyDescent="0.25">
      <c r="A1707" t="s">
        <v>2698</v>
      </c>
      <c r="B1707" t="s">
        <v>5814</v>
      </c>
      <c r="C1707" t="s">
        <v>2751</v>
      </c>
      <c r="D1707" t="s">
        <v>282</v>
      </c>
      <c r="E1707" t="s">
        <v>282</v>
      </c>
      <c r="F1707">
        <v>66</v>
      </c>
      <c r="G1707" t="s">
        <v>5480</v>
      </c>
      <c r="H1707" s="4" t="str">
        <f t="shared" si="52"/>
        <v>SITE0.66</v>
      </c>
      <c r="I1707" s="4" t="str">
        <f t="shared" si="53"/>
        <v>S0_SPI_SIO3</v>
      </c>
    </row>
    <row r="1708" spans="1:9" x14ac:dyDescent="0.25">
      <c r="A1708" t="s">
        <v>2698</v>
      </c>
      <c r="B1708" t="s">
        <v>5814</v>
      </c>
      <c r="C1708" t="s">
        <v>2751</v>
      </c>
      <c r="D1708" t="s">
        <v>425</v>
      </c>
      <c r="E1708" t="s">
        <v>425</v>
      </c>
      <c r="F1708">
        <v>63</v>
      </c>
      <c r="G1708" t="s">
        <v>440</v>
      </c>
      <c r="H1708" s="4" t="str">
        <f t="shared" si="52"/>
        <v>SITE0.63</v>
      </c>
      <c r="I1708" s="4" t="str">
        <f t="shared" si="53"/>
        <v>S0_SPI_VDDIO</v>
      </c>
    </row>
    <row r="1709" spans="1:9" x14ac:dyDescent="0.25">
      <c r="A1709" t="s">
        <v>2698</v>
      </c>
      <c r="B1709" t="s">
        <v>5814</v>
      </c>
      <c r="C1709" t="s">
        <v>2751</v>
      </c>
      <c r="D1709" t="s">
        <v>896</v>
      </c>
      <c r="E1709" t="s">
        <v>896</v>
      </c>
      <c r="F1709">
        <v>3</v>
      </c>
      <c r="G1709" t="s">
        <v>2024</v>
      </c>
      <c r="H1709" s="4" t="str">
        <f t="shared" si="52"/>
        <v>SITE0.3</v>
      </c>
      <c r="I1709" s="4" t="str">
        <f t="shared" si="53"/>
        <v>S0_V33</v>
      </c>
    </row>
    <row r="1710" spans="1:9" x14ac:dyDescent="0.25">
      <c r="A1710" t="s">
        <v>2698</v>
      </c>
      <c r="B1710" t="s">
        <v>5814</v>
      </c>
      <c r="C1710" t="s">
        <v>2751</v>
      </c>
      <c r="D1710" t="s">
        <v>33</v>
      </c>
      <c r="E1710" t="s">
        <v>33</v>
      </c>
      <c r="F1710">
        <v>4</v>
      </c>
      <c r="G1710" t="s">
        <v>140</v>
      </c>
      <c r="H1710" s="4" t="str">
        <f t="shared" si="52"/>
        <v>SITE0.4</v>
      </c>
      <c r="I1710" s="4" t="str">
        <f t="shared" si="53"/>
        <v>S0_HSD145</v>
      </c>
    </row>
    <row r="1711" spans="1:9" x14ac:dyDescent="0.25">
      <c r="A1711" t="s">
        <v>2698</v>
      </c>
      <c r="B1711" t="s">
        <v>5814</v>
      </c>
      <c r="C1711" t="s">
        <v>2751</v>
      </c>
      <c r="D1711" t="s">
        <v>283</v>
      </c>
      <c r="E1711" t="s">
        <v>283</v>
      </c>
      <c r="F1711">
        <v>150</v>
      </c>
      <c r="G1711" t="s">
        <v>5476</v>
      </c>
      <c r="H1711" s="4" t="str">
        <f t="shared" si="52"/>
        <v>SITE0.150</v>
      </c>
      <c r="I1711" s="4" t="str">
        <f t="shared" si="53"/>
        <v>S0_XI</v>
      </c>
    </row>
    <row r="1712" spans="1:9" x14ac:dyDescent="0.25">
      <c r="A1712" t="s">
        <v>2698</v>
      </c>
      <c r="B1712" t="s">
        <v>5814</v>
      </c>
      <c r="C1712" t="s">
        <v>2751</v>
      </c>
      <c r="D1712" t="s">
        <v>920</v>
      </c>
      <c r="E1712" t="s">
        <v>920</v>
      </c>
      <c r="F1712">
        <v>113</v>
      </c>
      <c r="G1712" t="s">
        <v>1175</v>
      </c>
      <c r="H1712" s="4" t="str">
        <f t="shared" si="52"/>
        <v>SITE0.113</v>
      </c>
      <c r="I1712" s="4" t="str">
        <f t="shared" si="53"/>
        <v>S0_X0_COL</v>
      </c>
    </row>
    <row r="1713" spans="1:9" x14ac:dyDescent="0.25">
      <c r="A1713" t="s">
        <v>2698</v>
      </c>
      <c r="B1713" t="s">
        <v>5814</v>
      </c>
      <c r="C1713" t="s">
        <v>2751</v>
      </c>
      <c r="D1713" t="s">
        <v>921</v>
      </c>
      <c r="E1713" t="s">
        <v>921</v>
      </c>
      <c r="F1713">
        <v>112</v>
      </c>
      <c r="G1713" t="s">
        <v>1177</v>
      </c>
      <c r="H1713" s="4" t="str">
        <f t="shared" si="52"/>
        <v>SITE0.112</v>
      </c>
      <c r="I1713" s="4" t="str">
        <f t="shared" si="53"/>
        <v>S0_X0_CRS</v>
      </c>
    </row>
    <row r="1714" spans="1:9" x14ac:dyDescent="0.25">
      <c r="A1714" t="s">
        <v>2698</v>
      </c>
      <c r="B1714" t="s">
        <v>5814</v>
      </c>
      <c r="C1714" t="s">
        <v>2751</v>
      </c>
      <c r="D1714" t="s">
        <v>918</v>
      </c>
      <c r="E1714" t="s">
        <v>918</v>
      </c>
      <c r="F1714">
        <v>121</v>
      </c>
      <c r="G1714" t="s">
        <v>1172</v>
      </c>
      <c r="H1714" s="4" t="str">
        <f t="shared" si="52"/>
        <v>SITE0.121</v>
      </c>
      <c r="I1714" s="4" t="str">
        <f t="shared" si="53"/>
        <v>S0_X0_RXC</v>
      </c>
    </row>
    <row r="1715" spans="1:9" x14ac:dyDescent="0.25">
      <c r="A1715" t="s">
        <v>2698</v>
      </c>
      <c r="B1715" t="s">
        <v>5814</v>
      </c>
      <c r="C1715" t="s">
        <v>2751</v>
      </c>
      <c r="D1715" t="s">
        <v>912</v>
      </c>
      <c r="E1715" t="s">
        <v>912</v>
      </c>
      <c r="F1715">
        <v>116</v>
      </c>
      <c r="G1715" t="s">
        <v>1174</v>
      </c>
      <c r="H1715" s="4" t="str">
        <f t="shared" si="52"/>
        <v>SITE0.116</v>
      </c>
      <c r="I1715" s="4" t="str">
        <f t="shared" si="53"/>
        <v>S0_X0_RXD0</v>
      </c>
    </row>
    <row r="1716" spans="1:9" x14ac:dyDescent="0.25">
      <c r="A1716" t="s">
        <v>2698</v>
      </c>
      <c r="B1716" t="s">
        <v>5814</v>
      </c>
      <c r="C1716" t="s">
        <v>2751</v>
      </c>
      <c r="D1716" t="s">
        <v>915</v>
      </c>
      <c r="E1716" t="s">
        <v>915</v>
      </c>
      <c r="F1716">
        <v>117</v>
      </c>
      <c r="G1716" t="s">
        <v>1169</v>
      </c>
      <c r="H1716" s="4" t="str">
        <f t="shared" si="52"/>
        <v>SITE0.117</v>
      </c>
      <c r="I1716" s="4" t="str">
        <f t="shared" si="53"/>
        <v>S0_X0_RXD1</v>
      </c>
    </row>
    <row r="1717" spans="1:9" x14ac:dyDescent="0.25">
      <c r="A1717" t="s">
        <v>2698</v>
      </c>
      <c r="B1717" t="s">
        <v>5814</v>
      </c>
      <c r="C1717" t="s">
        <v>2751</v>
      </c>
      <c r="D1717" t="s">
        <v>919</v>
      </c>
      <c r="E1717" t="s">
        <v>919</v>
      </c>
      <c r="F1717">
        <v>118</v>
      </c>
      <c r="G1717" t="s">
        <v>1173</v>
      </c>
      <c r="H1717" s="4" t="str">
        <f t="shared" si="52"/>
        <v>SITE0.118</v>
      </c>
      <c r="I1717" s="4" t="str">
        <f t="shared" si="53"/>
        <v>S0_X0_RXD2</v>
      </c>
    </row>
    <row r="1718" spans="1:9" x14ac:dyDescent="0.25">
      <c r="A1718" t="s">
        <v>2698</v>
      </c>
      <c r="B1718" t="s">
        <v>5814</v>
      </c>
      <c r="C1718" t="s">
        <v>2751</v>
      </c>
      <c r="D1718" t="s">
        <v>916</v>
      </c>
      <c r="E1718" t="s">
        <v>916</v>
      </c>
      <c r="F1718">
        <v>119</v>
      </c>
      <c r="G1718" t="s">
        <v>1170</v>
      </c>
      <c r="H1718" s="4" t="str">
        <f t="shared" si="52"/>
        <v>SITE0.119</v>
      </c>
      <c r="I1718" s="4" t="str">
        <f t="shared" si="53"/>
        <v>S0_X0_RXD3</v>
      </c>
    </row>
    <row r="1719" spans="1:9" x14ac:dyDescent="0.25">
      <c r="A1719" t="s">
        <v>2698</v>
      </c>
      <c r="B1719" t="s">
        <v>5814</v>
      </c>
      <c r="C1719" t="s">
        <v>2751</v>
      </c>
      <c r="D1719" t="s">
        <v>917</v>
      </c>
      <c r="E1719" t="s">
        <v>917</v>
      </c>
      <c r="F1719">
        <v>115</v>
      </c>
      <c r="G1719" t="s">
        <v>1171</v>
      </c>
      <c r="H1719" s="4" t="str">
        <f t="shared" si="52"/>
        <v>SITE0.115</v>
      </c>
      <c r="I1719" s="4" t="str">
        <f t="shared" si="53"/>
        <v>S0_X0_RXDV</v>
      </c>
    </row>
    <row r="1720" spans="1:9" x14ac:dyDescent="0.25">
      <c r="A1720" t="s">
        <v>2698</v>
      </c>
      <c r="B1720" t="s">
        <v>5814</v>
      </c>
      <c r="C1720" t="s">
        <v>2751</v>
      </c>
      <c r="D1720" t="s">
        <v>914</v>
      </c>
      <c r="E1720" t="s">
        <v>914</v>
      </c>
      <c r="F1720">
        <v>114</v>
      </c>
      <c r="G1720" t="s">
        <v>1168</v>
      </c>
      <c r="H1720" s="4" t="str">
        <f t="shared" si="52"/>
        <v>SITE0.114</v>
      </c>
      <c r="I1720" s="4" t="str">
        <f t="shared" si="53"/>
        <v>S0_X0_RXER</v>
      </c>
    </row>
    <row r="1721" spans="1:9" x14ac:dyDescent="0.25">
      <c r="A1721" t="s">
        <v>2698</v>
      </c>
      <c r="B1721" t="s">
        <v>5814</v>
      </c>
      <c r="C1721" t="s">
        <v>2751</v>
      </c>
      <c r="D1721" t="s">
        <v>910</v>
      </c>
      <c r="E1721" t="s">
        <v>910</v>
      </c>
      <c r="F1721">
        <v>123</v>
      </c>
      <c r="G1721" t="s">
        <v>1166</v>
      </c>
      <c r="H1721" s="4" t="str">
        <f t="shared" si="52"/>
        <v>SITE0.123</v>
      </c>
      <c r="I1721" s="4" t="str">
        <f t="shared" si="53"/>
        <v>S0_X0_TXC</v>
      </c>
    </row>
    <row r="1722" spans="1:9" x14ac:dyDescent="0.25">
      <c r="A1722" t="s">
        <v>2698</v>
      </c>
      <c r="B1722" t="s">
        <v>5814</v>
      </c>
      <c r="C1722" t="s">
        <v>2751</v>
      </c>
      <c r="D1722" t="s">
        <v>908</v>
      </c>
      <c r="E1722" t="s">
        <v>908</v>
      </c>
      <c r="F1722">
        <v>126</v>
      </c>
      <c r="G1722" t="s">
        <v>1162</v>
      </c>
      <c r="H1722" s="4" t="str">
        <f t="shared" si="52"/>
        <v>SITE0.126</v>
      </c>
      <c r="I1722" s="4" t="str">
        <f t="shared" si="53"/>
        <v>S0_X0_TXD0</v>
      </c>
    </row>
    <row r="1723" spans="1:9" x14ac:dyDescent="0.25">
      <c r="A1723" t="s">
        <v>2698</v>
      </c>
      <c r="B1723" t="s">
        <v>5814</v>
      </c>
      <c r="C1723" t="s">
        <v>2751</v>
      </c>
      <c r="D1723" t="s">
        <v>909</v>
      </c>
      <c r="E1723" t="s">
        <v>909</v>
      </c>
      <c r="F1723">
        <v>127</v>
      </c>
      <c r="G1723" t="s">
        <v>1163</v>
      </c>
      <c r="H1723" s="4" t="str">
        <f t="shared" si="52"/>
        <v>SITE0.127</v>
      </c>
      <c r="I1723" s="4" t="str">
        <f t="shared" si="53"/>
        <v>S0_X0_TXD1</v>
      </c>
    </row>
    <row r="1724" spans="1:9" x14ac:dyDescent="0.25">
      <c r="A1724" t="s">
        <v>2698</v>
      </c>
      <c r="B1724" t="s">
        <v>5814</v>
      </c>
      <c r="C1724" t="s">
        <v>2751</v>
      </c>
      <c r="D1724" t="s">
        <v>911</v>
      </c>
      <c r="E1724" t="s">
        <v>911</v>
      </c>
      <c r="F1724">
        <v>129</v>
      </c>
      <c r="G1724" t="s">
        <v>1164</v>
      </c>
      <c r="H1724" s="4" t="str">
        <f t="shared" si="52"/>
        <v>SITE0.129</v>
      </c>
      <c r="I1724" s="4" t="str">
        <f t="shared" si="53"/>
        <v>S0_X0_TXD2</v>
      </c>
    </row>
    <row r="1725" spans="1:9" x14ac:dyDescent="0.25">
      <c r="A1725" t="s">
        <v>2698</v>
      </c>
      <c r="B1725" t="s">
        <v>5814</v>
      </c>
      <c r="C1725" t="s">
        <v>2751</v>
      </c>
      <c r="D1725" t="s">
        <v>913</v>
      </c>
      <c r="E1725" t="s">
        <v>913</v>
      </c>
      <c r="F1725">
        <v>130</v>
      </c>
      <c r="G1725" t="s">
        <v>1165</v>
      </c>
      <c r="H1725" s="4" t="str">
        <f t="shared" si="52"/>
        <v>SITE0.130</v>
      </c>
      <c r="I1725" s="4" t="str">
        <f t="shared" si="53"/>
        <v>S0_X0_TXD3</v>
      </c>
    </row>
    <row r="1726" spans="1:9" x14ac:dyDescent="0.25">
      <c r="A1726" t="s">
        <v>2698</v>
      </c>
      <c r="B1726" t="s">
        <v>5814</v>
      </c>
      <c r="C1726" t="s">
        <v>2751</v>
      </c>
      <c r="D1726" t="s">
        <v>907</v>
      </c>
      <c r="E1726" t="s">
        <v>907</v>
      </c>
      <c r="F1726">
        <v>125</v>
      </c>
      <c r="G1726" t="s">
        <v>1167</v>
      </c>
      <c r="H1726" s="4" t="str">
        <f t="shared" si="52"/>
        <v>SITE0.125</v>
      </c>
      <c r="I1726" s="4" t="str">
        <f t="shared" si="53"/>
        <v>S0_X0_TXEN</v>
      </c>
    </row>
    <row r="1727" spans="1:9" x14ac:dyDescent="0.25">
      <c r="A1727" t="s">
        <v>2698</v>
      </c>
      <c r="B1727" t="s">
        <v>5814</v>
      </c>
      <c r="C1727" t="s">
        <v>2751</v>
      </c>
      <c r="D1727" t="s">
        <v>5349</v>
      </c>
      <c r="E1727" t="s">
        <v>5349</v>
      </c>
      <c r="F1727">
        <v>122</v>
      </c>
      <c r="G1727" t="s">
        <v>2022</v>
      </c>
      <c r="H1727" s="4" t="str">
        <f t="shared" si="52"/>
        <v>SITE0.122</v>
      </c>
      <c r="I1727" s="4" t="str">
        <f t="shared" si="53"/>
        <v>S0_XMII_0_VDDIO</v>
      </c>
    </row>
    <row r="1728" spans="1:9" x14ac:dyDescent="0.25">
      <c r="A1728" t="s">
        <v>2698</v>
      </c>
      <c r="B1728" t="s">
        <v>5814</v>
      </c>
      <c r="C1728" t="s">
        <v>2751</v>
      </c>
      <c r="D1728" t="s">
        <v>5347</v>
      </c>
      <c r="E1728" t="s">
        <v>5347</v>
      </c>
      <c r="F1728">
        <v>128</v>
      </c>
      <c r="G1728" t="s">
        <v>2022</v>
      </c>
      <c r="H1728" s="4" t="str">
        <f t="shared" si="52"/>
        <v>SITE0.128</v>
      </c>
      <c r="I1728" s="4" t="str">
        <f t="shared" si="53"/>
        <v>S0_XMII_0_VDDIO</v>
      </c>
    </row>
    <row r="1729" spans="1:9" x14ac:dyDescent="0.25">
      <c r="A1729" t="s">
        <v>2698</v>
      </c>
      <c r="B1729" t="s">
        <v>5814</v>
      </c>
      <c r="C1729" t="s">
        <v>2751</v>
      </c>
      <c r="D1729" t="s">
        <v>934</v>
      </c>
      <c r="E1729" t="s">
        <v>934</v>
      </c>
      <c r="F1729">
        <v>8</v>
      </c>
      <c r="G1729" t="s">
        <v>1235</v>
      </c>
      <c r="H1729" s="4" t="str">
        <f t="shared" si="52"/>
        <v>SITE0.8</v>
      </c>
      <c r="I1729" s="4" t="str">
        <f t="shared" si="53"/>
        <v>S0_X1_COL</v>
      </c>
    </row>
    <row r="1730" spans="1:9" x14ac:dyDescent="0.25">
      <c r="A1730" t="s">
        <v>2698</v>
      </c>
      <c r="B1730" t="s">
        <v>5814</v>
      </c>
      <c r="C1730" t="s">
        <v>2751</v>
      </c>
      <c r="D1730" t="s">
        <v>935</v>
      </c>
      <c r="E1730" t="s">
        <v>935</v>
      </c>
      <c r="F1730">
        <v>7</v>
      </c>
      <c r="G1730" t="s">
        <v>1237</v>
      </c>
      <c r="H1730" s="4" t="str">
        <f t="shared" ref="H1730:H1793" si="54">CONCATENATE(C1730,".",F1730)</f>
        <v>SITE0.7</v>
      </c>
      <c r="I1730" s="4" t="str">
        <f t="shared" ref="I1730:I1793" si="55">G1730</f>
        <v>S0_X1_CRS</v>
      </c>
    </row>
    <row r="1731" spans="1:9" x14ac:dyDescent="0.25">
      <c r="A1731" t="s">
        <v>2698</v>
      </c>
      <c r="B1731" t="s">
        <v>5814</v>
      </c>
      <c r="C1731" t="s">
        <v>2751</v>
      </c>
      <c r="D1731" t="s">
        <v>932</v>
      </c>
      <c r="E1731" t="s">
        <v>932</v>
      </c>
      <c r="F1731">
        <v>16</v>
      </c>
      <c r="G1731" t="s">
        <v>1232</v>
      </c>
      <c r="H1731" s="4" t="str">
        <f t="shared" si="54"/>
        <v>SITE0.16</v>
      </c>
      <c r="I1731" s="4" t="str">
        <f t="shared" si="55"/>
        <v>S0_X1_RXC</v>
      </c>
    </row>
    <row r="1732" spans="1:9" x14ac:dyDescent="0.25">
      <c r="A1732" t="s">
        <v>2698</v>
      </c>
      <c r="B1732" t="s">
        <v>5814</v>
      </c>
      <c r="C1732" t="s">
        <v>2751</v>
      </c>
      <c r="D1732" t="s">
        <v>926</v>
      </c>
      <c r="E1732" t="s">
        <v>926</v>
      </c>
      <c r="F1732">
        <v>11</v>
      </c>
      <c r="G1732" t="s">
        <v>1234</v>
      </c>
      <c r="H1732" s="4" t="str">
        <f t="shared" si="54"/>
        <v>SITE0.11</v>
      </c>
      <c r="I1732" s="4" t="str">
        <f t="shared" si="55"/>
        <v>S0_X1_RXD0</v>
      </c>
    </row>
    <row r="1733" spans="1:9" x14ac:dyDescent="0.25">
      <c r="A1733" t="s">
        <v>2698</v>
      </c>
      <c r="B1733" t="s">
        <v>5814</v>
      </c>
      <c r="C1733" t="s">
        <v>2751</v>
      </c>
      <c r="D1733" t="s">
        <v>929</v>
      </c>
      <c r="E1733" t="s">
        <v>929</v>
      </c>
      <c r="F1733">
        <v>12</v>
      </c>
      <c r="G1733" t="s">
        <v>1229</v>
      </c>
      <c r="H1733" s="4" t="str">
        <f t="shared" si="54"/>
        <v>SITE0.12</v>
      </c>
      <c r="I1733" s="4" t="str">
        <f t="shared" si="55"/>
        <v>S0_X1_RXD1</v>
      </c>
    </row>
    <row r="1734" spans="1:9" x14ac:dyDescent="0.25">
      <c r="A1734" t="s">
        <v>2698</v>
      </c>
      <c r="B1734" t="s">
        <v>5814</v>
      </c>
      <c r="C1734" t="s">
        <v>2751</v>
      </c>
      <c r="D1734" t="s">
        <v>933</v>
      </c>
      <c r="E1734" t="s">
        <v>933</v>
      </c>
      <c r="F1734">
        <v>13</v>
      </c>
      <c r="G1734" t="s">
        <v>1233</v>
      </c>
      <c r="H1734" s="4" t="str">
        <f t="shared" si="54"/>
        <v>SITE0.13</v>
      </c>
      <c r="I1734" s="4" t="str">
        <f t="shared" si="55"/>
        <v>S0_X1_RXD2</v>
      </c>
    </row>
    <row r="1735" spans="1:9" x14ac:dyDescent="0.25">
      <c r="A1735" t="s">
        <v>2698</v>
      </c>
      <c r="B1735" t="s">
        <v>5814</v>
      </c>
      <c r="C1735" t="s">
        <v>2751</v>
      </c>
      <c r="D1735" t="s">
        <v>930</v>
      </c>
      <c r="E1735" t="s">
        <v>930</v>
      </c>
      <c r="F1735">
        <v>14</v>
      </c>
      <c r="G1735" t="s">
        <v>1230</v>
      </c>
      <c r="H1735" s="4" t="str">
        <f t="shared" si="54"/>
        <v>SITE0.14</v>
      </c>
      <c r="I1735" s="4" t="str">
        <f t="shared" si="55"/>
        <v>S0_X1_RXD3</v>
      </c>
    </row>
    <row r="1736" spans="1:9" x14ac:dyDescent="0.25">
      <c r="A1736" t="s">
        <v>2698</v>
      </c>
      <c r="B1736" t="s">
        <v>5814</v>
      </c>
      <c r="C1736" t="s">
        <v>2751</v>
      </c>
      <c r="D1736" t="s">
        <v>931</v>
      </c>
      <c r="E1736" t="s">
        <v>931</v>
      </c>
      <c r="F1736">
        <v>10</v>
      </c>
      <c r="G1736" t="s">
        <v>1231</v>
      </c>
      <c r="H1736" s="4" t="str">
        <f t="shared" si="54"/>
        <v>SITE0.10</v>
      </c>
      <c r="I1736" s="4" t="str">
        <f t="shared" si="55"/>
        <v>S0_X1_RXDV</v>
      </c>
    </row>
    <row r="1737" spans="1:9" x14ac:dyDescent="0.25">
      <c r="A1737" t="s">
        <v>2698</v>
      </c>
      <c r="B1737" t="s">
        <v>5814</v>
      </c>
      <c r="C1737" t="s">
        <v>2751</v>
      </c>
      <c r="D1737" t="s">
        <v>928</v>
      </c>
      <c r="E1737" t="s">
        <v>928</v>
      </c>
      <c r="F1737">
        <v>9</v>
      </c>
      <c r="G1737" t="s">
        <v>1228</v>
      </c>
      <c r="H1737" s="4" t="str">
        <f t="shared" si="54"/>
        <v>SITE0.9</v>
      </c>
      <c r="I1737" s="4" t="str">
        <f t="shared" si="55"/>
        <v>S0_X1_RXER</v>
      </c>
    </row>
    <row r="1738" spans="1:9" x14ac:dyDescent="0.25">
      <c r="A1738" t="s">
        <v>2698</v>
      </c>
      <c r="B1738" t="s">
        <v>5814</v>
      </c>
      <c r="C1738" t="s">
        <v>2751</v>
      </c>
      <c r="D1738" t="s">
        <v>924</v>
      </c>
      <c r="E1738" t="s">
        <v>924</v>
      </c>
      <c r="F1738">
        <v>18</v>
      </c>
      <c r="G1738" t="s">
        <v>1227</v>
      </c>
      <c r="H1738" s="4" t="str">
        <f t="shared" si="54"/>
        <v>SITE0.18</v>
      </c>
      <c r="I1738" s="4" t="str">
        <f t="shared" si="55"/>
        <v>S0_X1_TXC</v>
      </c>
    </row>
    <row r="1739" spans="1:9" x14ac:dyDescent="0.25">
      <c r="A1739" t="s">
        <v>2698</v>
      </c>
      <c r="B1739" t="s">
        <v>5814</v>
      </c>
      <c r="C1739" t="s">
        <v>2751</v>
      </c>
      <c r="D1739" t="s">
        <v>922</v>
      </c>
      <c r="E1739" t="s">
        <v>922</v>
      </c>
      <c r="F1739">
        <v>20</v>
      </c>
      <c r="G1739" t="s">
        <v>1223</v>
      </c>
      <c r="H1739" s="4" t="str">
        <f t="shared" si="54"/>
        <v>SITE0.20</v>
      </c>
      <c r="I1739" s="4" t="str">
        <f t="shared" si="55"/>
        <v>S0_X1_TXD0</v>
      </c>
    </row>
    <row r="1740" spans="1:9" x14ac:dyDescent="0.25">
      <c r="A1740" t="s">
        <v>2698</v>
      </c>
      <c r="B1740" t="s">
        <v>5814</v>
      </c>
      <c r="C1740" t="s">
        <v>2751</v>
      </c>
      <c r="D1740" t="s">
        <v>923</v>
      </c>
      <c r="E1740" t="s">
        <v>923</v>
      </c>
      <c r="F1740">
        <v>21</v>
      </c>
      <c r="G1740" t="s">
        <v>1224</v>
      </c>
      <c r="H1740" s="4" t="str">
        <f t="shared" si="54"/>
        <v>SITE0.21</v>
      </c>
      <c r="I1740" s="4" t="str">
        <f t="shared" si="55"/>
        <v>S0_X1_TXD1</v>
      </c>
    </row>
    <row r="1741" spans="1:9" x14ac:dyDescent="0.25">
      <c r="A1741" t="s">
        <v>2698</v>
      </c>
      <c r="B1741" t="s">
        <v>5814</v>
      </c>
      <c r="C1741" t="s">
        <v>2751</v>
      </c>
      <c r="D1741" t="s">
        <v>925</v>
      </c>
      <c r="E1741" t="s">
        <v>925</v>
      </c>
      <c r="F1741">
        <v>23</v>
      </c>
      <c r="G1741" t="s">
        <v>1225</v>
      </c>
      <c r="H1741" s="4" t="str">
        <f t="shared" si="54"/>
        <v>SITE0.23</v>
      </c>
      <c r="I1741" s="4" t="str">
        <f t="shared" si="55"/>
        <v>S0_X1_TXD2</v>
      </c>
    </row>
    <row r="1742" spans="1:9" x14ac:dyDescent="0.25">
      <c r="A1742" t="s">
        <v>2698</v>
      </c>
      <c r="B1742" t="s">
        <v>5814</v>
      </c>
      <c r="C1742" t="s">
        <v>2751</v>
      </c>
      <c r="D1742" t="s">
        <v>927</v>
      </c>
      <c r="E1742" t="s">
        <v>927</v>
      </c>
      <c r="F1742">
        <v>24</v>
      </c>
      <c r="G1742" t="s">
        <v>1226</v>
      </c>
      <c r="H1742" s="4" t="str">
        <f t="shared" si="54"/>
        <v>SITE0.24</v>
      </c>
      <c r="I1742" s="4" t="str">
        <f t="shared" si="55"/>
        <v>S0_X1_TXD3</v>
      </c>
    </row>
    <row r="1743" spans="1:9" x14ac:dyDescent="0.25">
      <c r="A1743" t="s">
        <v>2698</v>
      </c>
      <c r="B1743" t="s">
        <v>5814</v>
      </c>
      <c r="C1743" t="s">
        <v>2751</v>
      </c>
      <c r="D1743" t="s">
        <v>6159</v>
      </c>
      <c r="E1743" t="s">
        <v>6159</v>
      </c>
      <c r="F1743">
        <v>19</v>
      </c>
      <c r="G1743" t="s">
        <v>6162</v>
      </c>
      <c r="H1743" s="4" t="str">
        <f t="shared" si="54"/>
        <v>SITE0.19</v>
      </c>
      <c r="I1743" s="4" t="str">
        <f t="shared" si="55"/>
        <v>S0_X1_TXEN</v>
      </c>
    </row>
    <row r="1744" spans="1:9" x14ac:dyDescent="0.25">
      <c r="A1744" t="s">
        <v>2698</v>
      </c>
      <c r="B1744" t="s">
        <v>5814</v>
      </c>
      <c r="C1744" t="s">
        <v>2751</v>
      </c>
      <c r="D1744" t="s">
        <v>5336</v>
      </c>
      <c r="E1744" t="s">
        <v>5336</v>
      </c>
      <c r="F1744">
        <v>17</v>
      </c>
      <c r="G1744" t="s">
        <v>2023</v>
      </c>
      <c r="H1744" s="4" t="str">
        <f t="shared" si="54"/>
        <v>SITE0.17</v>
      </c>
      <c r="I1744" s="4" t="str">
        <f t="shared" si="55"/>
        <v>S0_XMII_1_VDDIO</v>
      </c>
    </row>
    <row r="1745" spans="1:9" x14ac:dyDescent="0.25">
      <c r="A1745" t="s">
        <v>2698</v>
      </c>
      <c r="B1745" t="s">
        <v>5814</v>
      </c>
      <c r="C1745" t="s">
        <v>2751</v>
      </c>
      <c r="D1745" t="s">
        <v>5337</v>
      </c>
      <c r="E1745" t="s">
        <v>5337</v>
      </c>
      <c r="F1745">
        <v>22</v>
      </c>
      <c r="G1745" t="s">
        <v>2023</v>
      </c>
      <c r="H1745" s="4" t="str">
        <f t="shared" si="54"/>
        <v>SITE0.22</v>
      </c>
      <c r="I1745" s="4" t="str">
        <f t="shared" si="55"/>
        <v>S0_XMII_1_VDDIO</v>
      </c>
    </row>
    <row r="1746" spans="1:9" x14ac:dyDescent="0.25">
      <c r="A1746" t="s">
        <v>2698</v>
      </c>
      <c r="B1746" t="s">
        <v>5814</v>
      </c>
      <c r="C1746" t="s">
        <v>2751</v>
      </c>
      <c r="D1746" t="s">
        <v>5365</v>
      </c>
      <c r="E1746" t="s">
        <v>5365</v>
      </c>
      <c r="F1746">
        <v>92</v>
      </c>
      <c r="G1746" t="s">
        <v>5439</v>
      </c>
      <c r="H1746" s="4" t="str">
        <f t="shared" si="54"/>
        <v>SITE0.92</v>
      </c>
      <c r="I1746" s="4" t="str">
        <f t="shared" si="55"/>
        <v>S0_X2_COL</v>
      </c>
    </row>
    <row r="1747" spans="1:9" x14ac:dyDescent="0.25">
      <c r="A1747" t="s">
        <v>2698</v>
      </c>
      <c r="B1747" t="s">
        <v>5814</v>
      </c>
      <c r="C1747" t="s">
        <v>2751</v>
      </c>
      <c r="D1747" t="s">
        <v>5366</v>
      </c>
      <c r="E1747" t="s">
        <v>5366</v>
      </c>
      <c r="F1747">
        <v>91</v>
      </c>
      <c r="G1747" t="s">
        <v>5441</v>
      </c>
      <c r="H1747" s="4" t="str">
        <f t="shared" si="54"/>
        <v>SITE0.91</v>
      </c>
      <c r="I1747" s="4" t="str">
        <f t="shared" si="55"/>
        <v>S0_X2_CRS</v>
      </c>
    </row>
    <row r="1748" spans="1:9" x14ac:dyDescent="0.25">
      <c r="A1748" t="s">
        <v>2698</v>
      </c>
      <c r="B1748" t="s">
        <v>5814</v>
      </c>
      <c r="C1748" t="s">
        <v>2751</v>
      </c>
      <c r="D1748" t="s">
        <v>5357</v>
      </c>
      <c r="E1748" t="s">
        <v>5357</v>
      </c>
      <c r="F1748">
        <v>100</v>
      </c>
      <c r="G1748" t="s">
        <v>5436</v>
      </c>
      <c r="H1748" s="4" t="str">
        <f t="shared" si="54"/>
        <v>SITE0.100</v>
      </c>
      <c r="I1748" s="4" t="str">
        <f t="shared" si="55"/>
        <v>S0_X2_RXC</v>
      </c>
    </row>
    <row r="1749" spans="1:9" x14ac:dyDescent="0.25">
      <c r="A1749" t="s">
        <v>2698</v>
      </c>
      <c r="B1749" t="s">
        <v>5814</v>
      </c>
      <c r="C1749" t="s">
        <v>2751</v>
      </c>
      <c r="D1749" t="s">
        <v>5362</v>
      </c>
      <c r="E1749" t="s">
        <v>5362</v>
      </c>
      <c r="F1749">
        <v>95</v>
      </c>
      <c r="G1749" t="s">
        <v>5438</v>
      </c>
      <c r="H1749" s="4" t="str">
        <f t="shared" si="54"/>
        <v>SITE0.95</v>
      </c>
      <c r="I1749" s="4" t="str">
        <f t="shared" si="55"/>
        <v>S0_X2_RXD0</v>
      </c>
    </row>
    <row r="1750" spans="1:9" x14ac:dyDescent="0.25">
      <c r="A1750" t="s">
        <v>2698</v>
      </c>
      <c r="B1750" t="s">
        <v>5814</v>
      </c>
      <c r="C1750" t="s">
        <v>2751</v>
      </c>
      <c r="D1750" t="s">
        <v>5361</v>
      </c>
      <c r="E1750" t="s">
        <v>5361</v>
      </c>
      <c r="F1750">
        <v>96</v>
      </c>
      <c r="G1750" t="s">
        <v>5433</v>
      </c>
      <c r="H1750" s="4" t="str">
        <f t="shared" si="54"/>
        <v>SITE0.96</v>
      </c>
      <c r="I1750" s="4" t="str">
        <f t="shared" si="55"/>
        <v>S0_X2_RXD1</v>
      </c>
    </row>
    <row r="1751" spans="1:9" x14ac:dyDescent="0.25">
      <c r="A1751" t="s">
        <v>2698</v>
      </c>
      <c r="B1751" t="s">
        <v>5814</v>
      </c>
      <c r="C1751" t="s">
        <v>2751</v>
      </c>
      <c r="D1751" t="s">
        <v>5360</v>
      </c>
      <c r="E1751" t="s">
        <v>5360</v>
      </c>
      <c r="F1751">
        <v>97</v>
      </c>
      <c r="G1751" t="s">
        <v>5437</v>
      </c>
      <c r="H1751" s="4" t="str">
        <f t="shared" si="54"/>
        <v>SITE0.97</v>
      </c>
      <c r="I1751" s="4" t="str">
        <f t="shared" si="55"/>
        <v>S0_X2_RXD2</v>
      </c>
    </row>
    <row r="1752" spans="1:9" x14ac:dyDescent="0.25">
      <c r="A1752" t="s">
        <v>2698</v>
      </c>
      <c r="B1752" t="s">
        <v>5814</v>
      </c>
      <c r="C1752" t="s">
        <v>2751</v>
      </c>
      <c r="D1752" t="s">
        <v>5359</v>
      </c>
      <c r="E1752" t="s">
        <v>5359</v>
      </c>
      <c r="F1752">
        <v>98</v>
      </c>
      <c r="G1752" t="s">
        <v>5434</v>
      </c>
      <c r="H1752" s="4" t="str">
        <f t="shared" si="54"/>
        <v>SITE0.98</v>
      </c>
      <c r="I1752" s="4" t="str">
        <f t="shared" si="55"/>
        <v>S0_X2_RXD3</v>
      </c>
    </row>
    <row r="1753" spans="1:9" x14ac:dyDescent="0.25">
      <c r="A1753" t="s">
        <v>2698</v>
      </c>
      <c r="B1753" t="s">
        <v>5814</v>
      </c>
      <c r="C1753" t="s">
        <v>2751</v>
      </c>
      <c r="D1753" t="s">
        <v>5363</v>
      </c>
      <c r="E1753" t="s">
        <v>5363</v>
      </c>
      <c r="F1753">
        <v>94</v>
      </c>
      <c r="G1753" t="s">
        <v>5435</v>
      </c>
      <c r="H1753" s="4" t="str">
        <f t="shared" si="54"/>
        <v>SITE0.94</v>
      </c>
      <c r="I1753" s="4" t="str">
        <f t="shared" si="55"/>
        <v>S0_X2_RXDV</v>
      </c>
    </row>
    <row r="1754" spans="1:9" x14ac:dyDescent="0.25">
      <c r="A1754" t="s">
        <v>2698</v>
      </c>
      <c r="B1754" t="s">
        <v>5814</v>
      </c>
      <c r="C1754" t="s">
        <v>2751</v>
      </c>
      <c r="D1754" t="s">
        <v>5364</v>
      </c>
      <c r="E1754" t="s">
        <v>5364</v>
      </c>
      <c r="F1754">
        <v>93</v>
      </c>
      <c r="G1754" t="s">
        <v>5432</v>
      </c>
      <c r="H1754" s="4" t="str">
        <f t="shared" si="54"/>
        <v>SITE0.93</v>
      </c>
      <c r="I1754" s="4" t="str">
        <f t="shared" si="55"/>
        <v>S0_X2_RXER</v>
      </c>
    </row>
    <row r="1755" spans="1:9" x14ac:dyDescent="0.25">
      <c r="A1755" t="s">
        <v>2698</v>
      </c>
      <c r="B1755" t="s">
        <v>5814</v>
      </c>
      <c r="C1755" t="s">
        <v>2751</v>
      </c>
      <c r="D1755" t="s">
        <v>5355</v>
      </c>
      <c r="E1755" t="s">
        <v>5355</v>
      </c>
      <c r="F1755">
        <v>102</v>
      </c>
      <c r="G1755" t="s">
        <v>5431</v>
      </c>
      <c r="H1755" s="4" t="str">
        <f t="shared" si="54"/>
        <v>SITE0.102</v>
      </c>
      <c r="I1755" s="4" t="str">
        <f t="shared" si="55"/>
        <v>S0_X2_TXC</v>
      </c>
    </row>
    <row r="1756" spans="1:9" x14ac:dyDescent="0.25">
      <c r="A1756" t="s">
        <v>2698</v>
      </c>
      <c r="B1756" t="s">
        <v>5814</v>
      </c>
      <c r="C1756" t="s">
        <v>2751</v>
      </c>
      <c r="D1756" t="s">
        <v>937</v>
      </c>
      <c r="E1756" t="s">
        <v>937</v>
      </c>
      <c r="F1756">
        <v>105</v>
      </c>
      <c r="G1756" t="s">
        <v>1239</v>
      </c>
      <c r="H1756" s="4" t="str">
        <f t="shared" si="54"/>
        <v>SITE0.105</v>
      </c>
      <c r="I1756" s="4" t="str">
        <f t="shared" si="55"/>
        <v>S0_X2_TXD0</v>
      </c>
    </row>
    <row r="1757" spans="1:9" x14ac:dyDescent="0.25">
      <c r="A1757" t="s">
        <v>2698</v>
      </c>
      <c r="B1757" t="s">
        <v>5814</v>
      </c>
      <c r="C1757" t="s">
        <v>2751</v>
      </c>
      <c r="D1757" t="s">
        <v>938</v>
      </c>
      <c r="E1757" t="s">
        <v>938</v>
      </c>
      <c r="F1757">
        <v>106</v>
      </c>
      <c r="G1757" t="s">
        <v>1241</v>
      </c>
      <c r="H1757" s="4" t="str">
        <f t="shared" si="54"/>
        <v>SITE0.106</v>
      </c>
      <c r="I1757" s="4" t="str">
        <f t="shared" si="55"/>
        <v>S0_X2_TXD1</v>
      </c>
    </row>
    <row r="1758" spans="1:9" x14ac:dyDescent="0.25">
      <c r="A1758" t="s">
        <v>2698</v>
      </c>
      <c r="B1758" t="s">
        <v>5814</v>
      </c>
      <c r="C1758" t="s">
        <v>2751</v>
      </c>
      <c r="D1758" t="s">
        <v>939</v>
      </c>
      <c r="E1758" t="s">
        <v>939</v>
      </c>
      <c r="F1758">
        <v>108</v>
      </c>
      <c r="G1758" t="s">
        <v>1243</v>
      </c>
      <c r="H1758" s="4" t="str">
        <f t="shared" si="54"/>
        <v>SITE0.108</v>
      </c>
      <c r="I1758" s="4" t="str">
        <f t="shared" si="55"/>
        <v>S0_X2_TXD2</v>
      </c>
    </row>
    <row r="1759" spans="1:9" x14ac:dyDescent="0.25">
      <c r="A1759" t="s">
        <v>2698</v>
      </c>
      <c r="B1759" t="s">
        <v>5814</v>
      </c>
      <c r="C1759" t="s">
        <v>2751</v>
      </c>
      <c r="D1759" t="s">
        <v>940</v>
      </c>
      <c r="E1759" t="s">
        <v>940</v>
      </c>
      <c r="F1759">
        <v>109</v>
      </c>
      <c r="G1759" t="s">
        <v>1245</v>
      </c>
      <c r="H1759" s="4" t="str">
        <f t="shared" si="54"/>
        <v>SITE0.109</v>
      </c>
      <c r="I1759" s="4" t="str">
        <f t="shared" si="55"/>
        <v>S0_X2_TXD3</v>
      </c>
    </row>
    <row r="1760" spans="1:9" x14ac:dyDescent="0.25">
      <c r="A1760" t="s">
        <v>2698</v>
      </c>
      <c r="B1760" t="s">
        <v>5814</v>
      </c>
      <c r="C1760" t="s">
        <v>2751</v>
      </c>
      <c r="D1760" t="s">
        <v>936</v>
      </c>
      <c r="E1760" t="s">
        <v>936</v>
      </c>
      <c r="F1760">
        <v>104</v>
      </c>
      <c r="G1760" t="s">
        <v>1247</v>
      </c>
      <c r="H1760" s="4" t="str">
        <f t="shared" si="54"/>
        <v>SITE0.104</v>
      </c>
      <c r="I1760" s="4" t="str">
        <f t="shared" si="55"/>
        <v>S0_X2_TXEN</v>
      </c>
    </row>
    <row r="1761" spans="1:9" x14ac:dyDescent="0.25">
      <c r="A1761" t="s">
        <v>2698</v>
      </c>
      <c r="B1761" t="s">
        <v>5814</v>
      </c>
      <c r="C1761" t="s">
        <v>2751</v>
      </c>
      <c r="D1761" t="s">
        <v>5356</v>
      </c>
      <c r="E1761" t="s">
        <v>5356</v>
      </c>
      <c r="F1761">
        <v>101</v>
      </c>
      <c r="G1761" t="s">
        <v>5486</v>
      </c>
      <c r="H1761" s="4" t="str">
        <f t="shared" si="54"/>
        <v>SITE0.101</v>
      </c>
      <c r="I1761" s="4" t="str">
        <f t="shared" si="55"/>
        <v>S0_XMII_2_VDDIO</v>
      </c>
    </row>
    <row r="1762" spans="1:9" x14ac:dyDescent="0.25">
      <c r="A1762" t="s">
        <v>2698</v>
      </c>
      <c r="B1762" t="s">
        <v>5814</v>
      </c>
      <c r="C1762" t="s">
        <v>2751</v>
      </c>
      <c r="D1762" t="s">
        <v>5353</v>
      </c>
      <c r="E1762" t="s">
        <v>5353</v>
      </c>
      <c r="F1762">
        <v>107</v>
      </c>
      <c r="G1762" t="s">
        <v>5486</v>
      </c>
      <c r="H1762" s="4" t="str">
        <f t="shared" si="54"/>
        <v>SITE0.107</v>
      </c>
      <c r="I1762" s="4" t="str">
        <f t="shared" si="55"/>
        <v>S0_XMII_2_VDDIO</v>
      </c>
    </row>
    <row r="1763" spans="1:9" x14ac:dyDescent="0.25">
      <c r="A1763" t="s">
        <v>2698</v>
      </c>
      <c r="B1763" t="s">
        <v>5814</v>
      </c>
      <c r="C1763" t="s">
        <v>2751</v>
      </c>
      <c r="D1763" t="s">
        <v>284</v>
      </c>
      <c r="E1763" t="s">
        <v>284</v>
      </c>
      <c r="F1763">
        <v>151</v>
      </c>
      <c r="G1763" t="s">
        <v>5475</v>
      </c>
      <c r="H1763" s="4" t="str">
        <f t="shared" si="54"/>
        <v>SITE0.151</v>
      </c>
      <c r="I1763" s="4" t="str">
        <f t="shared" si="55"/>
        <v>S0_XO</v>
      </c>
    </row>
    <row r="1764" spans="1:9" x14ac:dyDescent="0.25">
      <c r="A1764" t="s">
        <v>2698</v>
      </c>
      <c r="B1764" t="s">
        <v>5815</v>
      </c>
      <c r="C1764" t="s">
        <v>4426</v>
      </c>
      <c r="D1764">
        <v>1</v>
      </c>
      <c r="E1764">
        <v>1</v>
      </c>
      <c r="F1764">
        <v>1</v>
      </c>
      <c r="G1764" t="s">
        <v>188</v>
      </c>
      <c r="H1764" s="4" t="str">
        <f t="shared" si="54"/>
        <v>1C197.1</v>
      </c>
      <c r="I1764" s="4" t="str">
        <f t="shared" si="55"/>
        <v>S1_U3_P1_RC</v>
      </c>
    </row>
    <row r="1765" spans="1:9" x14ac:dyDescent="0.25">
      <c r="A1765" t="s">
        <v>2698</v>
      </c>
      <c r="B1765" t="s">
        <v>5815</v>
      </c>
      <c r="C1765" t="s">
        <v>4426</v>
      </c>
      <c r="D1765">
        <v>2</v>
      </c>
      <c r="E1765">
        <v>2</v>
      </c>
      <c r="F1765">
        <v>2</v>
      </c>
      <c r="G1765" t="s">
        <v>961</v>
      </c>
      <c r="H1765" s="4" t="str">
        <f t="shared" si="54"/>
        <v>1C197.2</v>
      </c>
      <c r="I1765" s="4" t="str">
        <f t="shared" si="55"/>
        <v>DGND</v>
      </c>
    </row>
    <row r="1766" spans="1:9" x14ac:dyDescent="0.25">
      <c r="A1766" t="s">
        <v>2698</v>
      </c>
      <c r="B1766" t="s">
        <v>5815</v>
      </c>
      <c r="C1766" t="s">
        <v>4427</v>
      </c>
      <c r="D1766">
        <v>1</v>
      </c>
      <c r="E1766">
        <v>1</v>
      </c>
      <c r="F1766">
        <v>1</v>
      </c>
      <c r="G1766" t="s">
        <v>189</v>
      </c>
      <c r="H1766" s="4" t="str">
        <f t="shared" si="54"/>
        <v>1C198.1</v>
      </c>
      <c r="I1766" s="4" t="str">
        <f t="shared" si="55"/>
        <v>S1_U2_P1_MDI+</v>
      </c>
    </row>
    <row r="1767" spans="1:9" x14ac:dyDescent="0.25">
      <c r="A1767" t="s">
        <v>2698</v>
      </c>
      <c r="B1767" t="s">
        <v>5815</v>
      </c>
      <c r="C1767" t="s">
        <v>4427</v>
      </c>
      <c r="D1767">
        <v>2</v>
      </c>
      <c r="E1767">
        <v>2</v>
      </c>
      <c r="F1767">
        <v>2</v>
      </c>
      <c r="G1767" t="s">
        <v>190</v>
      </c>
      <c r="H1767" s="4" t="str">
        <f t="shared" si="54"/>
        <v>1C198.2</v>
      </c>
      <c r="I1767" s="4" t="str">
        <f t="shared" si="55"/>
        <v>S1_U3_P1_MDI+</v>
      </c>
    </row>
    <row r="1768" spans="1:9" x14ac:dyDescent="0.25">
      <c r="A1768" t="s">
        <v>2698</v>
      </c>
      <c r="B1768" t="s">
        <v>5815</v>
      </c>
      <c r="C1768" t="s">
        <v>4428</v>
      </c>
      <c r="D1768">
        <v>1</v>
      </c>
      <c r="E1768">
        <v>1</v>
      </c>
      <c r="F1768">
        <v>1</v>
      </c>
      <c r="G1768" t="s">
        <v>191</v>
      </c>
      <c r="H1768" s="4" t="str">
        <f t="shared" si="54"/>
        <v>1C199.1</v>
      </c>
      <c r="I1768" s="4" t="str">
        <f t="shared" si="55"/>
        <v>S1_U2_P1_MDI-</v>
      </c>
    </row>
    <row r="1769" spans="1:9" x14ac:dyDescent="0.25">
      <c r="A1769" t="s">
        <v>2698</v>
      </c>
      <c r="B1769" t="s">
        <v>5815</v>
      </c>
      <c r="C1769" t="s">
        <v>4428</v>
      </c>
      <c r="D1769">
        <v>2</v>
      </c>
      <c r="E1769">
        <v>2</v>
      </c>
      <c r="F1769">
        <v>2</v>
      </c>
      <c r="G1769" t="s">
        <v>192</v>
      </c>
      <c r="H1769" s="4" t="str">
        <f t="shared" si="54"/>
        <v>1C199.2</v>
      </c>
      <c r="I1769" s="4" t="str">
        <f t="shared" si="55"/>
        <v>S1_U3_P1_MDI-</v>
      </c>
    </row>
    <row r="1770" spans="1:9" x14ac:dyDescent="0.25">
      <c r="A1770" t="s">
        <v>2698</v>
      </c>
      <c r="B1770" t="s">
        <v>5815</v>
      </c>
      <c r="C1770" t="s">
        <v>4429</v>
      </c>
      <c r="D1770">
        <v>1</v>
      </c>
      <c r="E1770">
        <v>1</v>
      </c>
      <c r="F1770">
        <v>1</v>
      </c>
      <c r="G1770" t="s">
        <v>2449</v>
      </c>
      <c r="H1770" s="4" t="str">
        <f t="shared" si="54"/>
        <v>1C200.1</v>
      </c>
      <c r="I1770" s="4" t="str">
        <f t="shared" si="55"/>
        <v>S1_U3_P2_RC</v>
      </c>
    </row>
    <row r="1771" spans="1:9" x14ac:dyDescent="0.25">
      <c r="A1771" t="s">
        <v>2698</v>
      </c>
      <c r="B1771" t="s">
        <v>5815</v>
      </c>
      <c r="C1771" t="s">
        <v>4429</v>
      </c>
      <c r="D1771">
        <v>2</v>
      </c>
      <c r="E1771">
        <v>2</v>
      </c>
      <c r="F1771">
        <v>2</v>
      </c>
      <c r="G1771" t="s">
        <v>961</v>
      </c>
      <c r="H1771" s="4" t="str">
        <f t="shared" si="54"/>
        <v>1C200.2</v>
      </c>
      <c r="I1771" s="4" t="str">
        <f t="shared" si="55"/>
        <v>DGND</v>
      </c>
    </row>
    <row r="1772" spans="1:9" x14ac:dyDescent="0.25">
      <c r="A1772" t="s">
        <v>2698</v>
      </c>
      <c r="B1772" t="s">
        <v>5815</v>
      </c>
      <c r="C1772" t="s">
        <v>4430</v>
      </c>
      <c r="D1772">
        <v>1</v>
      </c>
      <c r="E1772">
        <v>1</v>
      </c>
      <c r="F1772">
        <v>1</v>
      </c>
      <c r="G1772" t="s">
        <v>2450</v>
      </c>
      <c r="H1772" s="4" t="str">
        <f t="shared" si="54"/>
        <v>1C201.1</v>
      </c>
      <c r="I1772" s="4" t="str">
        <f t="shared" si="55"/>
        <v>S1_U2_P2_MDI+</v>
      </c>
    </row>
    <row r="1773" spans="1:9" x14ac:dyDescent="0.25">
      <c r="A1773" t="s">
        <v>2698</v>
      </c>
      <c r="B1773" t="s">
        <v>5815</v>
      </c>
      <c r="C1773" t="s">
        <v>4430</v>
      </c>
      <c r="D1773">
        <v>2</v>
      </c>
      <c r="E1773">
        <v>2</v>
      </c>
      <c r="F1773">
        <v>2</v>
      </c>
      <c r="G1773" t="s">
        <v>1406</v>
      </c>
      <c r="H1773" s="4" t="str">
        <f t="shared" si="54"/>
        <v>1C201.2</v>
      </c>
      <c r="I1773" s="4" t="str">
        <f t="shared" si="55"/>
        <v>S1_U3_P2_MDI+</v>
      </c>
    </row>
    <row r="1774" spans="1:9" x14ac:dyDescent="0.25">
      <c r="A1774" t="s">
        <v>2698</v>
      </c>
      <c r="B1774" t="s">
        <v>5815</v>
      </c>
      <c r="C1774" t="s">
        <v>4431</v>
      </c>
      <c r="D1774">
        <v>1</v>
      </c>
      <c r="E1774">
        <v>1</v>
      </c>
      <c r="F1774">
        <v>1</v>
      </c>
      <c r="G1774" t="s">
        <v>2451</v>
      </c>
      <c r="H1774" s="4" t="str">
        <f t="shared" si="54"/>
        <v>1C202.1</v>
      </c>
      <c r="I1774" s="4" t="str">
        <f t="shared" si="55"/>
        <v>S1_U2_P2_MDI-</v>
      </c>
    </row>
    <row r="1775" spans="1:9" x14ac:dyDescent="0.25">
      <c r="A1775" t="s">
        <v>2698</v>
      </c>
      <c r="B1775" t="s">
        <v>5815</v>
      </c>
      <c r="C1775" t="s">
        <v>4431</v>
      </c>
      <c r="D1775">
        <v>2</v>
      </c>
      <c r="E1775">
        <v>2</v>
      </c>
      <c r="F1775">
        <v>2</v>
      </c>
      <c r="G1775" t="s">
        <v>1408</v>
      </c>
      <c r="H1775" s="4" t="str">
        <f t="shared" si="54"/>
        <v>1C202.2</v>
      </c>
      <c r="I1775" s="4" t="str">
        <f t="shared" si="55"/>
        <v>S1_U3_P2_MDI-</v>
      </c>
    </row>
    <row r="1776" spans="1:9" x14ac:dyDescent="0.25">
      <c r="A1776" t="s">
        <v>2698</v>
      </c>
      <c r="B1776" t="s">
        <v>5815</v>
      </c>
      <c r="C1776" t="s">
        <v>4432</v>
      </c>
      <c r="D1776">
        <v>1</v>
      </c>
      <c r="E1776">
        <v>1</v>
      </c>
      <c r="F1776">
        <v>1</v>
      </c>
      <c r="G1776" t="s">
        <v>2452</v>
      </c>
      <c r="H1776" s="4" t="str">
        <f t="shared" si="54"/>
        <v>1C203.1</v>
      </c>
      <c r="I1776" s="4" t="str">
        <f t="shared" si="55"/>
        <v>S1_U3_P3_RC</v>
      </c>
    </row>
    <row r="1777" spans="1:9" x14ac:dyDescent="0.25">
      <c r="A1777" t="s">
        <v>2698</v>
      </c>
      <c r="B1777" t="s">
        <v>5815</v>
      </c>
      <c r="C1777" t="s">
        <v>4432</v>
      </c>
      <c r="D1777">
        <v>2</v>
      </c>
      <c r="E1777">
        <v>2</v>
      </c>
      <c r="F1777">
        <v>2</v>
      </c>
      <c r="G1777" t="s">
        <v>961</v>
      </c>
      <c r="H1777" s="4" t="str">
        <f t="shared" si="54"/>
        <v>1C203.2</v>
      </c>
      <c r="I1777" s="4" t="str">
        <f t="shared" si="55"/>
        <v>DGND</v>
      </c>
    </row>
    <row r="1778" spans="1:9" x14ac:dyDescent="0.25">
      <c r="A1778" t="s">
        <v>2698</v>
      </c>
      <c r="B1778" t="s">
        <v>5815</v>
      </c>
      <c r="C1778" t="s">
        <v>4433</v>
      </c>
      <c r="D1778">
        <v>1</v>
      </c>
      <c r="E1778">
        <v>1</v>
      </c>
      <c r="F1778">
        <v>1</v>
      </c>
      <c r="G1778" t="s">
        <v>2453</v>
      </c>
      <c r="H1778" s="4" t="str">
        <f t="shared" si="54"/>
        <v>1C204.1</v>
      </c>
      <c r="I1778" s="4" t="str">
        <f t="shared" si="55"/>
        <v>S1_U2_P3_MDI+</v>
      </c>
    </row>
    <row r="1779" spans="1:9" x14ac:dyDescent="0.25">
      <c r="A1779" t="s">
        <v>2698</v>
      </c>
      <c r="B1779" t="s">
        <v>5815</v>
      </c>
      <c r="C1779" t="s">
        <v>4433</v>
      </c>
      <c r="D1779">
        <v>2</v>
      </c>
      <c r="E1779">
        <v>2</v>
      </c>
      <c r="F1779">
        <v>2</v>
      </c>
      <c r="G1779" t="s">
        <v>1402</v>
      </c>
      <c r="H1779" s="4" t="str">
        <f t="shared" si="54"/>
        <v>1C204.2</v>
      </c>
      <c r="I1779" s="4" t="str">
        <f t="shared" si="55"/>
        <v>S1_U3_P3_MDI+</v>
      </c>
    </row>
    <row r="1780" spans="1:9" x14ac:dyDescent="0.25">
      <c r="A1780" t="s">
        <v>2698</v>
      </c>
      <c r="B1780" t="s">
        <v>5815</v>
      </c>
      <c r="C1780" t="s">
        <v>4434</v>
      </c>
      <c r="D1780">
        <v>1</v>
      </c>
      <c r="E1780">
        <v>1</v>
      </c>
      <c r="F1780">
        <v>1</v>
      </c>
      <c r="G1780" t="s">
        <v>2454</v>
      </c>
      <c r="H1780" s="4" t="str">
        <f t="shared" si="54"/>
        <v>1C205.1</v>
      </c>
      <c r="I1780" s="4" t="str">
        <f t="shared" si="55"/>
        <v>S1_U2_P3_MDI-</v>
      </c>
    </row>
    <row r="1781" spans="1:9" x14ac:dyDescent="0.25">
      <c r="A1781" t="s">
        <v>2698</v>
      </c>
      <c r="B1781" t="s">
        <v>5815</v>
      </c>
      <c r="C1781" t="s">
        <v>4434</v>
      </c>
      <c r="D1781">
        <v>2</v>
      </c>
      <c r="E1781">
        <v>2</v>
      </c>
      <c r="F1781">
        <v>2</v>
      </c>
      <c r="G1781" t="s">
        <v>1404</v>
      </c>
      <c r="H1781" s="4" t="str">
        <f t="shared" si="54"/>
        <v>1C205.2</v>
      </c>
      <c r="I1781" s="4" t="str">
        <f t="shared" si="55"/>
        <v>S1_U3_P3_MDI-</v>
      </c>
    </row>
    <row r="1782" spans="1:9" x14ac:dyDescent="0.25">
      <c r="A1782" t="s">
        <v>2698</v>
      </c>
      <c r="B1782" t="s">
        <v>5815</v>
      </c>
      <c r="C1782" t="s">
        <v>4435</v>
      </c>
      <c r="D1782">
        <v>1</v>
      </c>
      <c r="E1782">
        <v>1</v>
      </c>
      <c r="F1782">
        <v>1</v>
      </c>
      <c r="G1782" t="s">
        <v>2455</v>
      </c>
      <c r="H1782" s="4" t="str">
        <f t="shared" si="54"/>
        <v>1C206.1</v>
      </c>
      <c r="I1782" s="4" t="str">
        <f t="shared" si="55"/>
        <v>S1_U3_P4_RC</v>
      </c>
    </row>
    <row r="1783" spans="1:9" x14ac:dyDescent="0.25">
      <c r="A1783" t="s">
        <v>2698</v>
      </c>
      <c r="B1783" t="s">
        <v>5815</v>
      </c>
      <c r="C1783" t="s">
        <v>4435</v>
      </c>
      <c r="D1783">
        <v>2</v>
      </c>
      <c r="E1783">
        <v>2</v>
      </c>
      <c r="F1783">
        <v>2</v>
      </c>
      <c r="G1783" t="s">
        <v>961</v>
      </c>
      <c r="H1783" s="4" t="str">
        <f t="shared" si="54"/>
        <v>1C206.2</v>
      </c>
      <c r="I1783" s="4" t="str">
        <f t="shared" si="55"/>
        <v>DGND</v>
      </c>
    </row>
    <row r="1784" spans="1:9" x14ac:dyDescent="0.25">
      <c r="A1784" t="s">
        <v>2698</v>
      </c>
      <c r="B1784" t="s">
        <v>5815</v>
      </c>
      <c r="C1784" t="s">
        <v>4436</v>
      </c>
      <c r="D1784">
        <v>1</v>
      </c>
      <c r="E1784">
        <v>1</v>
      </c>
      <c r="F1784">
        <v>1</v>
      </c>
      <c r="G1784" t="s">
        <v>2456</v>
      </c>
      <c r="H1784" s="4" t="str">
        <f t="shared" si="54"/>
        <v>1C207.1</v>
      </c>
      <c r="I1784" s="4" t="str">
        <f t="shared" si="55"/>
        <v>S1_U2_P4_MDI+</v>
      </c>
    </row>
    <row r="1785" spans="1:9" x14ac:dyDescent="0.25">
      <c r="A1785" t="s">
        <v>2698</v>
      </c>
      <c r="B1785" t="s">
        <v>5815</v>
      </c>
      <c r="C1785" t="s">
        <v>4436</v>
      </c>
      <c r="D1785">
        <v>2</v>
      </c>
      <c r="E1785">
        <v>2</v>
      </c>
      <c r="F1785">
        <v>2</v>
      </c>
      <c r="G1785" t="s">
        <v>1398</v>
      </c>
      <c r="H1785" s="4" t="str">
        <f t="shared" si="54"/>
        <v>1C207.2</v>
      </c>
      <c r="I1785" s="4" t="str">
        <f t="shared" si="55"/>
        <v>S1_U3_P4_MDI+</v>
      </c>
    </row>
    <row r="1786" spans="1:9" x14ac:dyDescent="0.25">
      <c r="A1786" t="s">
        <v>2698</v>
      </c>
      <c r="B1786" t="s">
        <v>5815</v>
      </c>
      <c r="C1786" t="s">
        <v>4437</v>
      </c>
      <c r="D1786">
        <v>1</v>
      </c>
      <c r="E1786">
        <v>1</v>
      </c>
      <c r="F1786">
        <v>1</v>
      </c>
      <c r="G1786" t="s">
        <v>2457</v>
      </c>
      <c r="H1786" s="4" t="str">
        <f t="shared" si="54"/>
        <v>1C208.1</v>
      </c>
      <c r="I1786" s="4" t="str">
        <f t="shared" si="55"/>
        <v>S1_U2_P4_MDI-</v>
      </c>
    </row>
    <row r="1787" spans="1:9" x14ac:dyDescent="0.25">
      <c r="A1787" t="s">
        <v>2698</v>
      </c>
      <c r="B1787" t="s">
        <v>5815</v>
      </c>
      <c r="C1787" t="s">
        <v>4437</v>
      </c>
      <c r="D1787">
        <v>2</v>
      </c>
      <c r="E1787">
        <v>2</v>
      </c>
      <c r="F1787">
        <v>2</v>
      </c>
      <c r="G1787" t="s">
        <v>1400</v>
      </c>
      <c r="H1787" s="4" t="str">
        <f t="shared" si="54"/>
        <v>1C208.2</v>
      </c>
      <c r="I1787" s="4" t="str">
        <f t="shared" si="55"/>
        <v>S1_U3_P4_MDI-</v>
      </c>
    </row>
    <row r="1788" spans="1:9" x14ac:dyDescent="0.25">
      <c r="A1788" t="s">
        <v>2698</v>
      </c>
      <c r="B1788" t="s">
        <v>5815</v>
      </c>
      <c r="C1788" t="s">
        <v>4438</v>
      </c>
      <c r="D1788">
        <v>2</v>
      </c>
      <c r="E1788">
        <v>2</v>
      </c>
      <c r="F1788">
        <v>2</v>
      </c>
      <c r="G1788" t="s">
        <v>821</v>
      </c>
      <c r="H1788" s="4" t="str">
        <f t="shared" si="54"/>
        <v>1K64.2</v>
      </c>
      <c r="I1788" s="4" t="str">
        <f t="shared" si="55"/>
        <v>S1_HSD006+</v>
      </c>
    </row>
    <row r="1789" spans="1:9" x14ac:dyDescent="0.25">
      <c r="A1789" t="s">
        <v>2698</v>
      </c>
      <c r="B1789" t="s">
        <v>5815</v>
      </c>
      <c r="C1789" t="s">
        <v>4438</v>
      </c>
      <c r="D1789">
        <v>3</v>
      </c>
      <c r="E1789">
        <v>3</v>
      </c>
      <c r="F1789">
        <v>3</v>
      </c>
      <c r="G1789" t="s">
        <v>194</v>
      </c>
      <c r="H1789" s="4" t="str">
        <f t="shared" si="54"/>
        <v>1K64.3</v>
      </c>
      <c r="I1789" s="4" t="str">
        <f t="shared" si="55"/>
        <v>S1_P1_MDI+</v>
      </c>
    </row>
    <row r="1790" spans="1:9" x14ac:dyDescent="0.25">
      <c r="A1790" t="s">
        <v>2698</v>
      </c>
      <c r="B1790" t="s">
        <v>5815</v>
      </c>
      <c r="C1790" t="s">
        <v>4438</v>
      </c>
      <c r="D1790">
        <v>4</v>
      </c>
      <c r="E1790">
        <v>4</v>
      </c>
      <c r="F1790">
        <v>4</v>
      </c>
      <c r="G1790" t="s">
        <v>193</v>
      </c>
      <c r="H1790" s="4" t="str">
        <f t="shared" si="54"/>
        <v>1K64.4</v>
      </c>
      <c r="I1790" s="4" t="str">
        <f t="shared" si="55"/>
        <v>S1_U1_P1_MDI+</v>
      </c>
    </row>
    <row r="1791" spans="1:9" x14ac:dyDescent="0.25">
      <c r="A1791" t="s">
        <v>2698</v>
      </c>
      <c r="B1791" t="s">
        <v>5815</v>
      </c>
      <c r="C1791" t="s">
        <v>4438</v>
      </c>
      <c r="D1791">
        <v>5</v>
      </c>
      <c r="E1791">
        <v>5</v>
      </c>
      <c r="F1791">
        <v>5</v>
      </c>
      <c r="G1791" t="s">
        <v>196</v>
      </c>
      <c r="H1791" s="4" t="str">
        <f t="shared" si="54"/>
        <v>1K64.5</v>
      </c>
      <c r="I1791" s="4" t="str">
        <f t="shared" si="55"/>
        <v>S1_U1_P1_MDI-</v>
      </c>
    </row>
    <row r="1792" spans="1:9" x14ac:dyDescent="0.25">
      <c r="A1792" t="s">
        <v>2698</v>
      </c>
      <c r="B1792" t="s">
        <v>5815</v>
      </c>
      <c r="C1792" t="s">
        <v>4438</v>
      </c>
      <c r="D1792">
        <v>6</v>
      </c>
      <c r="E1792">
        <v>6</v>
      </c>
      <c r="F1792">
        <v>6</v>
      </c>
      <c r="G1792" t="s">
        <v>195</v>
      </c>
      <c r="H1792" s="4" t="str">
        <f t="shared" si="54"/>
        <v>1K64.6</v>
      </c>
      <c r="I1792" s="4" t="str">
        <f t="shared" si="55"/>
        <v>S1_P1_MDI-</v>
      </c>
    </row>
    <row r="1793" spans="1:9" x14ac:dyDescent="0.25">
      <c r="A1793" t="s">
        <v>2698</v>
      </c>
      <c r="B1793" t="s">
        <v>5815</v>
      </c>
      <c r="C1793" t="s">
        <v>4438</v>
      </c>
      <c r="D1793">
        <v>7</v>
      </c>
      <c r="E1793">
        <v>7</v>
      </c>
      <c r="F1793">
        <v>7</v>
      </c>
      <c r="G1793" t="s">
        <v>822</v>
      </c>
      <c r="H1793" s="4" t="str">
        <f t="shared" si="54"/>
        <v>1K64.7</v>
      </c>
      <c r="I1793" s="4" t="str">
        <f t="shared" si="55"/>
        <v>S1_HSD006-</v>
      </c>
    </row>
    <row r="1794" spans="1:9" x14ac:dyDescent="0.25">
      <c r="A1794" t="s">
        <v>2698</v>
      </c>
      <c r="B1794" t="s">
        <v>5815</v>
      </c>
      <c r="C1794" t="s">
        <v>4438</v>
      </c>
      <c r="D1794" t="s">
        <v>1041</v>
      </c>
      <c r="E1794" t="s">
        <v>1041</v>
      </c>
      <c r="F1794">
        <v>1</v>
      </c>
      <c r="G1794" t="s">
        <v>1040</v>
      </c>
      <c r="H1794" s="4" t="str">
        <f t="shared" ref="H1794:H1857" si="56">CONCATENATE(C1794,".",F1794)</f>
        <v>1K64.1</v>
      </c>
      <c r="I1794" s="4" t="str">
        <f t="shared" ref="I1794:I1857" si="57">G1794</f>
        <v>VP12</v>
      </c>
    </row>
    <row r="1795" spans="1:9" x14ac:dyDescent="0.25">
      <c r="A1795" t="s">
        <v>2698</v>
      </c>
      <c r="B1795" t="s">
        <v>5815</v>
      </c>
      <c r="C1795" t="s">
        <v>4438</v>
      </c>
      <c r="D1795" t="s">
        <v>1042</v>
      </c>
      <c r="E1795" t="s">
        <v>1042</v>
      </c>
      <c r="F1795">
        <v>8</v>
      </c>
      <c r="G1795" t="s">
        <v>796</v>
      </c>
      <c r="H1795" s="4" t="str">
        <f t="shared" si="56"/>
        <v>1K64.8</v>
      </c>
      <c r="I1795" s="4" t="str">
        <f t="shared" si="57"/>
        <v>SC_UDB064</v>
      </c>
    </row>
    <row r="1796" spans="1:9" x14ac:dyDescent="0.25">
      <c r="A1796" t="s">
        <v>2698</v>
      </c>
      <c r="B1796" t="s">
        <v>5815</v>
      </c>
      <c r="C1796" t="s">
        <v>4439</v>
      </c>
      <c r="D1796">
        <v>2</v>
      </c>
      <c r="E1796">
        <v>2</v>
      </c>
      <c r="F1796">
        <v>2</v>
      </c>
      <c r="G1796" t="s">
        <v>2458</v>
      </c>
      <c r="H1796" s="4" t="str">
        <f t="shared" si="56"/>
        <v>1K68.2</v>
      </c>
      <c r="I1796" s="4" t="str">
        <f t="shared" si="57"/>
        <v>S1_HSD038+</v>
      </c>
    </row>
    <row r="1797" spans="1:9" x14ac:dyDescent="0.25">
      <c r="A1797" t="s">
        <v>2698</v>
      </c>
      <c r="B1797" t="s">
        <v>5815</v>
      </c>
      <c r="C1797" t="s">
        <v>4439</v>
      </c>
      <c r="D1797">
        <v>3</v>
      </c>
      <c r="E1797">
        <v>3</v>
      </c>
      <c r="F1797">
        <v>3</v>
      </c>
      <c r="G1797" t="s">
        <v>2459</v>
      </c>
      <c r="H1797" s="4" t="str">
        <f t="shared" si="56"/>
        <v>1K68.3</v>
      </c>
      <c r="I1797" s="4" t="str">
        <f t="shared" si="57"/>
        <v>S1_P2_MDI+</v>
      </c>
    </row>
    <row r="1798" spans="1:9" x14ac:dyDescent="0.25">
      <c r="A1798" t="s">
        <v>2698</v>
      </c>
      <c r="B1798" t="s">
        <v>5815</v>
      </c>
      <c r="C1798" t="s">
        <v>4439</v>
      </c>
      <c r="D1798">
        <v>4</v>
      </c>
      <c r="E1798">
        <v>4</v>
      </c>
      <c r="F1798">
        <v>4</v>
      </c>
      <c r="G1798" t="s">
        <v>2460</v>
      </c>
      <c r="H1798" s="4" t="str">
        <f t="shared" si="56"/>
        <v>1K68.4</v>
      </c>
      <c r="I1798" s="4" t="str">
        <f t="shared" si="57"/>
        <v>S1_U1_P2_MDI+</v>
      </c>
    </row>
    <row r="1799" spans="1:9" x14ac:dyDescent="0.25">
      <c r="A1799" t="s">
        <v>2698</v>
      </c>
      <c r="B1799" t="s">
        <v>5815</v>
      </c>
      <c r="C1799" t="s">
        <v>4439</v>
      </c>
      <c r="D1799">
        <v>5</v>
      </c>
      <c r="E1799">
        <v>5</v>
      </c>
      <c r="F1799">
        <v>5</v>
      </c>
      <c r="G1799" t="s">
        <v>2461</v>
      </c>
      <c r="H1799" s="4" t="str">
        <f t="shared" si="56"/>
        <v>1K68.5</v>
      </c>
      <c r="I1799" s="4" t="str">
        <f t="shared" si="57"/>
        <v>S1_U1_P2_MDI-</v>
      </c>
    </row>
    <row r="1800" spans="1:9" x14ac:dyDescent="0.25">
      <c r="A1800" t="s">
        <v>2698</v>
      </c>
      <c r="B1800" t="s">
        <v>5815</v>
      </c>
      <c r="C1800" t="s">
        <v>4439</v>
      </c>
      <c r="D1800">
        <v>6</v>
      </c>
      <c r="E1800">
        <v>6</v>
      </c>
      <c r="F1800">
        <v>6</v>
      </c>
      <c r="G1800" t="s">
        <v>2462</v>
      </c>
      <c r="H1800" s="4" t="str">
        <f t="shared" si="56"/>
        <v>1K68.6</v>
      </c>
      <c r="I1800" s="4" t="str">
        <f t="shared" si="57"/>
        <v>S1_P2_MDI-</v>
      </c>
    </row>
    <row r="1801" spans="1:9" x14ac:dyDescent="0.25">
      <c r="A1801" t="s">
        <v>2698</v>
      </c>
      <c r="B1801" t="s">
        <v>5815</v>
      </c>
      <c r="C1801" t="s">
        <v>4439</v>
      </c>
      <c r="D1801">
        <v>7</v>
      </c>
      <c r="E1801">
        <v>7</v>
      </c>
      <c r="F1801">
        <v>7</v>
      </c>
      <c r="G1801" t="s">
        <v>2463</v>
      </c>
      <c r="H1801" s="4" t="str">
        <f t="shared" si="56"/>
        <v>1K68.7</v>
      </c>
      <c r="I1801" s="4" t="str">
        <f t="shared" si="57"/>
        <v>S1_HSD038-</v>
      </c>
    </row>
    <row r="1802" spans="1:9" x14ac:dyDescent="0.25">
      <c r="A1802" t="s">
        <v>2698</v>
      </c>
      <c r="B1802" t="s">
        <v>5815</v>
      </c>
      <c r="C1802" t="s">
        <v>4439</v>
      </c>
      <c r="D1802" t="s">
        <v>1041</v>
      </c>
      <c r="E1802" t="s">
        <v>1041</v>
      </c>
      <c r="F1802">
        <v>1</v>
      </c>
      <c r="G1802" t="s">
        <v>1040</v>
      </c>
      <c r="H1802" s="4" t="str">
        <f t="shared" si="56"/>
        <v>1K68.1</v>
      </c>
      <c r="I1802" s="4" t="str">
        <f t="shared" si="57"/>
        <v>VP12</v>
      </c>
    </row>
    <row r="1803" spans="1:9" x14ac:dyDescent="0.25">
      <c r="A1803" t="s">
        <v>2698</v>
      </c>
      <c r="B1803" t="s">
        <v>5815</v>
      </c>
      <c r="C1803" t="s">
        <v>4439</v>
      </c>
      <c r="D1803" t="s">
        <v>1042</v>
      </c>
      <c r="E1803" t="s">
        <v>1042</v>
      </c>
      <c r="F1803">
        <v>8</v>
      </c>
      <c r="G1803" t="s">
        <v>2380</v>
      </c>
      <c r="H1803" s="4" t="str">
        <f t="shared" si="56"/>
        <v>1K68.8</v>
      </c>
      <c r="I1803" s="4" t="str">
        <f t="shared" si="57"/>
        <v>SC_UDB068</v>
      </c>
    </row>
    <row r="1804" spans="1:9" x14ac:dyDescent="0.25">
      <c r="A1804" t="s">
        <v>2698</v>
      </c>
      <c r="B1804" t="s">
        <v>5815</v>
      </c>
      <c r="C1804" t="s">
        <v>4440</v>
      </c>
      <c r="D1804">
        <v>2</v>
      </c>
      <c r="E1804">
        <v>2</v>
      </c>
      <c r="F1804">
        <v>2</v>
      </c>
      <c r="G1804" t="s">
        <v>2464</v>
      </c>
      <c r="H1804" s="4" t="str">
        <f t="shared" si="56"/>
        <v>1K72.2</v>
      </c>
      <c r="I1804" s="4" t="str">
        <f t="shared" si="57"/>
        <v>S1_HSD016+</v>
      </c>
    </row>
    <row r="1805" spans="1:9" x14ac:dyDescent="0.25">
      <c r="A1805" t="s">
        <v>2698</v>
      </c>
      <c r="B1805" t="s">
        <v>5815</v>
      </c>
      <c r="C1805" t="s">
        <v>4440</v>
      </c>
      <c r="D1805">
        <v>3</v>
      </c>
      <c r="E1805">
        <v>3</v>
      </c>
      <c r="F1805">
        <v>3</v>
      </c>
      <c r="G1805" t="s">
        <v>2465</v>
      </c>
      <c r="H1805" s="4" t="str">
        <f t="shared" si="56"/>
        <v>1K72.3</v>
      </c>
      <c r="I1805" s="4" t="str">
        <f t="shared" si="57"/>
        <v>S1_P3_MDI+</v>
      </c>
    </row>
    <row r="1806" spans="1:9" x14ac:dyDescent="0.25">
      <c r="A1806" t="s">
        <v>2698</v>
      </c>
      <c r="B1806" t="s">
        <v>5815</v>
      </c>
      <c r="C1806" t="s">
        <v>4440</v>
      </c>
      <c r="D1806">
        <v>4</v>
      </c>
      <c r="E1806">
        <v>4</v>
      </c>
      <c r="F1806">
        <v>4</v>
      </c>
      <c r="G1806" t="s">
        <v>2466</v>
      </c>
      <c r="H1806" s="4" t="str">
        <f t="shared" si="56"/>
        <v>1K72.4</v>
      </c>
      <c r="I1806" s="4" t="str">
        <f t="shared" si="57"/>
        <v>S1_U1_P3_MDI+</v>
      </c>
    </row>
    <row r="1807" spans="1:9" x14ac:dyDescent="0.25">
      <c r="A1807" t="s">
        <v>2698</v>
      </c>
      <c r="B1807" t="s">
        <v>5815</v>
      </c>
      <c r="C1807" t="s">
        <v>4440</v>
      </c>
      <c r="D1807">
        <v>5</v>
      </c>
      <c r="E1807">
        <v>5</v>
      </c>
      <c r="F1807">
        <v>5</v>
      </c>
      <c r="G1807" t="s">
        <v>2467</v>
      </c>
      <c r="H1807" s="4" t="str">
        <f t="shared" si="56"/>
        <v>1K72.5</v>
      </c>
      <c r="I1807" s="4" t="str">
        <f t="shared" si="57"/>
        <v>S1_U1_P3_MDI-</v>
      </c>
    </row>
    <row r="1808" spans="1:9" x14ac:dyDescent="0.25">
      <c r="A1808" t="s">
        <v>2698</v>
      </c>
      <c r="B1808" t="s">
        <v>5815</v>
      </c>
      <c r="C1808" t="s">
        <v>4440</v>
      </c>
      <c r="D1808">
        <v>6</v>
      </c>
      <c r="E1808">
        <v>6</v>
      </c>
      <c r="F1808">
        <v>6</v>
      </c>
      <c r="G1808" t="s">
        <v>2468</v>
      </c>
      <c r="H1808" s="4" t="str">
        <f t="shared" si="56"/>
        <v>1K72.6</v>
      </c>
      <c r="I1808" s="4" t="str">
        <f t="shared" si="57"/>
        <v>S1_P3_MDI-</v>
      </c>
    </row>
    <row r="1809" spans="1:9" x14ac:dyDescent="0.25">
      <c r="A1809" t="s">
        <v>2698</v>
      </c>
      <c r="B1809" t="s">
        <v>5815</v>
      </c>
      <c r="C1809" t="s">
        <v>4440</v>
      </c>
      <c r="D1809">
        <v>7</v>
      </c>
      <c r="E1809">
        <v>7</v>
      </c>
      <c r="F1809">
        <v>7</v>
      </c>
      <c r="G1809" t="s">
        <v>2469</v>
      </c>
      <c r="H1809" s="4" t="str">
        <f t="shared" si="56"/>
        <v>1K72.7</v>
      </c>
      <c r="I1809" s="4" t="str">
        <f t="shared" si="57"/>
        <v>S1_HSD016-</v>
      </c>
    </row>
    <row r="1810" spans="1:9" x14ac:dyDescent="0.25">
      <c r="A1810" t="s">
        <v>2698</v>
      </c>
      <c r="B1810" t="s">
        <v>5815</v>
      </c>
      <c r="C1810" t="s">
        <v>4440</v>
      </c>
      <c r="D1810" t="s">
        <v>1041</v>
      </c>
      <c r="E1810" t="s">
        <v>1041</v>
      </c>
      <c r="F1810">
        <v>1</v>
      </c>
      <c r="G1810" t="s">
        <v>1040</v>
      </c>
      <c r="H1810" s="4" t="str">
        <f t="shared" si="56"/>
        <v>1K72.1</v>
      </c>
      <c r="I1810" s="4" t="str">
        <f t="shared" si="57"/>
        <v>VP12</v>
      </c>
    </row>
    <row r="1811" spans="1:9" x14ac:dyDescent="0.25">
      <c r="A1811" t="s">
        <v>2698</v>
      </c>
      <c r="B1811" t="s">
        <v>5815</v>
      </c>
      <c r="C1811" t="s">
        <v>4440</v>
      </c>
      <c r="D1811" t="s">
        <v>1042</v>
      </c>
      <c r="E1811" t="s">
        <v>1042</v>
      </c>
      <c r="F1811">
        <v>8</v>
      </c>
      <c r="G1811" t="s">
        <v>2387</v>
      </c>
      <c r="H1811" s="4" t="str">
        <f t="shared" si="56"/>
        <v>1K72.8</v>
      </c>
      <c r="I1811" s="4" t="str">
        <f t="shared" si="57"/>
        <v>SC_UDB072</v>
      </c>
    </row>
    <row r="1812" spans="1:9" x14ac:dyDescent="0.25">
      <c r="A1812" t="s">
        <v>2698</v>
      </c>
      <c r="B1812" t="s">
        <v>5815</v>
      </c>
      <c r="C1812" t="s">
        <v>4441</v>
      </c>
      <c r="D1812">
        <v>2</v>
      </c>
      <c r="E1812">
        <v>2</v>
      </c>
      <c r="F1812">
        <v>2</v>
      </c>
      <c r="G1812" t="s">
        <v>2470</v>
      </c>
      <c r="H1812" s="4" t="str">
        <f t="shared" si="56"/>
        <v>1K76.2</v>
      </c>
      <c r="I1812" s="4" t="str">
        <f t="shared" si="57"/>
        <v>S1_HSD026+</v>
      </c>
    </row>
    <row r="1813" spans="1:9" x14ac:dyDescent="0.25">
      <c r="A1813" t="s">
        <v>2698</v>
      </c>
      <c r="B1813" t="s">
        <v>5815</v>
      </c>
      <c r="C1813" t="s">
        <v>4441</v>
      </c>
      <c r="D1813">
        <v>3</v>
      </c>
      <c r="E1813">
        <v>3</v>
      </c>
      <c r="F1813">
        <v>3</v>
      </c>
      <c r="G1813" t="s">
        <v>2471</v>
      </c>
      <c r="H1813" s="4" t="str">
        <f t="shared" si="56"/>
        <v>1K76.3</v>
      </c>
      <c r="I1813" s="4" t="str">
        <f t="shared" si="57"/>
        <v>S1_P4_MDI+</v>
      </c>
    </row>
    <row r="1814" spans="1:9" x14ac:dyDescent="0.25">
      <c r="A1814" t="s">
        <v>2698</v>
      </c>
      <c r="B1814" t="s">
        <v>5815</v>
      </c>
      <c r="C1814" t="s">
        <v>4441</v>
      </c>
      <c r="D1814">
        <v>4</v>
      </c>
      <c r="E1814">
        <v>4</v>
      </c>
      <c r="F1814">
        <v>4</v>
      </c>
      <c r="G1814" t="s">
        <v>2472</v>
      </c>
      <c r="H1814" s="4" t="str">
        <f t="shared" si="56"/>
        <v>1K76.4</v>
      </c>
      <c r="I1814" s="4" t="str">
        <f t="shared" si="57"/>
        <v>S1_U1_P4_MDI+</v>
      </c>
    </row>
    <row r="1815" spans="1:9" x14ac:dyDescent="0.25">
      <c r="A1815" t="s">
        <v>2698</v>
      </c>
      <c r="B1815" t="s">
        <v>5815</v>
      </c>
      <c r="C1815" t="s">
        <v>4441</v>
      </c>
      <c r="D1815">
        <v>5</v>
      </c>
      <c r="E1815">
        <v>5</v>
      </c>
      <c r="F1815">
        <v>5</v>
      </c>
      <c r="G1815" t="s">
        <v>2473</v>
      </c>
      <c r="H1815" s="4" t="str">
        <f t="shared" si="56"/>
        <v>1K76.5</v>
      </c>
      <c r="I1815" s="4" t="str">
        <f t="shared" si="57"/>
        <v>S1_U1_P4_MDI-</v>
      </c>
    </row>
    <row r="1816" spans="1:9" x14ac:dyDescent="0.25">
      <c r="A1816" t="s">
        <v>2698</v>
      </c>
      <c r="B1816" t="s">
        <v>5815</v>
      </c>
      <c r="C1816" t="s">
        <v>4441</v>
      </c>
      <c r="D1816">
        <v>6</v>
      </c>
      <c r="E1816">
        <v>6</v>
      </c>
      <c r="F1816">
        <v>6</v>
      </c>
      <c r="G1816" t="s">
        <v>2474</v>
      </c>
      <c r="H1816" s="4" t="str">
        <f t="shared" si="56"/>
        <v>1K76.6</v>
      </c>
      <c r="I1816" s="4" t="str">
        <f t="shared" si="57"/>
        <v>S1_P4_MDI-</v>
      </c>
    </row>
    <row r="1817" spans="1:9" x14ac:dyDescent="0.25">
      <c r="A1817" t="s">
        <v>2698</v>
      </c>
      <c r="B1817" t="s">
        <v>5815</v>
      </c>
      <c r="C1817" t="s">
        <v>4441</v>
      </c>
      <c r="D1817">
        <v>7</v>
      </c>
      <c r="E1817">
        <v>7</v>
      </c>
      <c r="F1817">
        <v>7</v>
      </c>
      <c r="G1817" t="s">
        <v>2475</v>
      </c>
      <c r="H1817" s="4" t="str">
        <f t="shared" si="56"/>
        <v>1K76.7</v>
      </c>
      <c r="I1817" s="4" t="str">
        <f t="shared" si="57"/>
        <v>S1_HSD026-</v>
      </c>
    </row>
    <row r="1818" spans="1:9" x14ac:dyDescent="0.25">
      <c r="A1818" t="s">
        <v>2698</v>
      </c>
      <c r="B1818" t="s">
        <v>5815</v>
      </c>
      <c r="C1818" t="s">
        <v>4441</v>
      </c>
      <c r="D1818" t="s">
        <v>1041</v>
      </c>
      <c r="E1818" t="s">
        <v>1041</v>
      </c>
      <c r="F1818">
        <v>1</v>
      </c>
      <c r="G1818" t="s">
        <v>1040</v>
      </c>
      <c r="H1818" s="4" t="str">
        <f t="shared" si="56"/>
        <v>1K76.1</v>
      </c>
      <c r="I1818" s="4" t="str">
        <f t="shared" si="57"/>
        <v>VP12</v>
      </c>
    </row>
    <row r="1819" spans="1:9" x14ac:dyDescent="0.25">
      <c r="A1819" t="s">
        <v>2698</v>
      </c>
      <c r="B1819" t="s">
        <v>5815</v>
      </c>
      <c r="C1819" t="s">
        <v>4441</v>
      </c>
      <c r="D1819" t="s">
        <v>1042</v>
      </c>
      <c r="E1819" t="s">
        <v>1042</v>
      </c>
      <c r="F1819">
        <v>8</v>
      </c>
      <c r="G1819" t="s">
        <v>2394</v>
      </c>
      <c r="H1819" s="4" t="str">
        <f t="shared" si="56"/>
        <v>1K76.8</v>
      </c>
      <c r="I1819" s="4" t="str">
        <f t="shared" si="57"/>
        <v>SC_UDB076</v>
      </c>
    </row>
    <row r="1820" spans="1:9" x14ac:dyDescent="0.25">
      <c r="A1820" t="s">
        <v>2698</v>
      </c>
      <c r="B1820" t="s">
        <v>5815</v>
      </c>
      <c r="C1820" t="s">
        <v>4442</v>
      </c>
      <c r="D1820">
        <v>1</v>
      </c>
      <c r="E1820">
        <v>1</v>
      </c>
      <c r="F1820">
        <v>1</v>
      </c>
      <c r="G1820" t="s">
        <v>188</v>
      </c>
      <c r="H1820" s="4" t="str">
        <f t="shared" si="56"/>
        <v>1R3.1</v>
      </c>
      <c r="I1820" s="4" t="str">
        <f t="shared" si="57"/>
        <v>S1_U3_P1_RC</v>
      </c>
    </row>
    <row r="1821" spans="1:9" x14ac:dyDescent="0.25">
      <c r="A1821" t="s">
        <v>2698</v>
      </c>
      <c r="B1821" t="s">
        <v>5815</v>
      </c>
      <c r="C1821" t="s">
        <v>4442</v>
      </c>
      <c r="D1821">
        <v>2</v>
      </c>
      <c r="E1821">
        <v>2</v>
      </c>
      <c r="F1821">
        <v>2</v>
      </c>
      <c r="G1821" t="s">
        <v>961</v>
      </c>
      <c r="H1821" s="4" t="str">
        <f t="shared" si="56"/>
        <v>1R3.2</v>
      </c>
      <c r="I1821" s="4" t="str">
        <f t="shared" si="57"/>
        <v>DGND</v>
      </c>
    </row>
    <row r="1822" spans="1:9" x14ac:dyDescent="0.25">
      <c r="A1822" t="s">
        <v>2698</v>
      </c>
      <c r="B1822" t="s">
        <v>5815</v>
      </c>
      <c r="C1822" t="s">
        <v>4443</v>
      </c>
      <c r="D1822">
        <v>1</v>
      </c>
      <c r="E1822">
        <v>1</v>
      </c>
      <c r="F1822">
        <v>1</v>
      </c>
      <c r="G1822" t="s">
        <v>2455</v>
      </c>
      <c r="H1822" s="4" t="str">
        <f t="shared" si="56"/>
        <v>1R4.1</v>
      </c>
      <c r="I1822" s="4" t="str">
        <f t="shared" si="57"/>
        <v>S1_U3_P4_RC</v>
      </c>
    </row>
    <row r="1823" spans="1:9" x14ac:dyDescent="0.25">
      <c r="A1823" t="s">
        <v>2698</v>
      </c>
      <c r="B1823" t="s">
        <v>5815</v>
      </c>
      <c r="C1823" t="s">
        <v>4443</v>
      </c>
      <c r="D1823">
        <v>2</v>
      </c>
      <c r="E1823">
        <v>2</v>
      </c>
      <c r="F1823">
        <v>2</v>
      </c>
      <c r="G1823" t="s">
        <v>961</v>
      </c>
      <c r="H1823" s="4" t="str">
        <f t="shared" si="56"/>
        <v>1R4.2</v>
      </c>
      <c r="I1823" s="4" t="str">
        <f t="shared" si="57"/>
        <v>DGND</v>
      </c>
    </row>
    <row r="1824" spans="1:9" x14ac:dyDescent="0.25">
      <c r="A1824" t="s">
        <v>2698</v>
      </c>
      <c r="B1824" t="s">
        <v>5815</v>
      </c>
      <c r="C1824" t="s">
        <v>4444</v>
      </c>
      <c r="D1824">
        <v>1</v>
      </c>
      <c r="E1824">
        <v>1</v>
      </c>
      <c r="F1824">
        <v>1</v>
      </c>
      <c r="G1824" t="s">
        <v>2449</v>
      </c>
      <c r="H1824" s="4" t="str">
        <f t="shared" si="56"/>
        <v>1R19.1</v>
      </c>
      <c r="I1824" s="4" t="str">
        <f t="shared" si="57"/>
        <v>S1_U3_P2_RC</v>
      </c>
    </row>
    <row r="1825" spans="1:9" x14ac:dyDescent="0.25">
      <c r="A1825" t="s">
        <v>2698</v>
      </c>
      <c r="B1825" t="s">
        <v>5815</v>
      </c>
      <c r="C1825" t="s">
        <v>4444</v>
      </c>
      <c r="D1825">
        <v>2</v>
      </c>
      <c r="E1825">
        <v>2</v>
      </c>
      <c r="F1825">
        <v>2</v>
      </c>
      <c r="G1825" t="s">
        <v>961</v>
      </c>
      <c r="H1825" s="4" t="str">
        <f t="shared" si="56"/>
        <v>1R19.2</v>
      </c>
      <c r="I1825" s="4" t="str">
        <f t="shared" si="57"/>
        <v>DGND</v>
      </c>
    </row>
    <row r="1826" spans="1:9" x14ac:dyDescent="0.25">
      <c r="A1826" t="s">
        <v>2698</v>
      </c>
      <c r="B1826" t="s">
        <v>5815</v>
      </c>
      <c r="C1826" t="s">
        <v>4445</v>
      </c>
      <c r="D1826">
        <v>1</v>
      </c>
      <c r="E1826">
        <v>1</v>
      </c>
      <c r="F1826">
        <v>1</v>
      </c>
      <c r="G1826" t="s">
        <v>2452</v>
      </c>
      <c r="H1826" s="4" t="str">
        <f t="shared" si="56"/>
        <v>1R22.1</v>
      </c>
      <c r="I1826" s="4" t="str">
        <f t="shared" si="57"/>
        <v>S1_U3_P3_RC</v>
      </c>
    </row>
    <row r="1827" spans="1:9" x14ac:dyDescent="0.25">
      <c r="A1827" t="s">
        <v>2698</v>
      </c>
      <c r="B1827" t="s">
        <v>5815</v>
      </c>
      <c r="C1827" t="s">
        <v>4445</v>
      </c>
      <c r="D1827">
        <v>2</v>
      </c>
      <c r="E1827">
        <v>2</v>
      </c>
      <c r="F1827">
        <v>2</v>
      </c>
      <c r="G1827" t="s">
        <v>961</v>
      </c>
      <c r="H1827" s="4" t="str">
        <f t="shared" si="56"/>
        <v>1R22.2</v>
      </c>
      <c r="I1827" s="4" t="str">
        <f t="shared" si="57"/>
        <v>DGND</v>
      </c>
    </row>
    <row r="1828" spans="1:9" x14ac:dyDescent="0.25">
      <c r="A1828" t="s">
        <v>2698</v>
      </c>
      <c r="B1828" t="s">
        <v>5815</v>
      </c>
      <c r="C1828" t="s">
        <v>4446</v>
      </c>
      <c r="D1828">
        <v>1</v>
      </c>
      <c r="E1828">
        <v>1</v>
      </c>
      <c r="F1828">
        <v>1</v>
      </c>
      <c r="G1828" t="s">
        <v>190</v>
      </c>
      <c r="H1828" s="4" t="str">
        <f t="shared" si="56"/>
        <v>1R155.1</v>
      </c>
      <c r="I1828" s="4" t="str">
        <f t="shared" si="57"/>
        <v>S1_U3_P1_MDI+</v>
      </c>
    </row>
    <row r="1829" spans="1:9" x14ac:dyDescent="0.25">
      <c r="A1829" t="s">
        <v>2698</v>
      </c>
      <c r="B1829" t="s">
        <v>5815</v>
      </c>
      <c r="C1829" t="s">
        <v>4446</v>
      </c>
      <c r="D1829">
        <v>2</v>
      </c>
      <c r="E1829">
        <v>2</v>
      </c>
      <c r="F1829">
        <v>2</v>
      </c>
      <c r="G1829" t="s">
        <v>188</v>
      </c>
      <c r="H1829" s="4" t="str">
        <f t="shared" si="56"/>
        <v>1R155.2</v>
      </c>
      <c r="I1829" s="4" t="str">
        <f t="shared" si="57"/>
        <v>S1_U3_P1_RC</v>
      </c>
    </row>
    <row r="1830" spans="1:9" x14ac:dyDescent="0.25">
      <c r="A1830" t="s">
        <v>2698</v>
      </c>
      <c r="B1830" t="s">
        <v>5815</v>
      </c>
      <c r="C1830" t="s">
        <v>4447</v>
      </c>
      <c r="D1830">
        <v>1</v>
      </c>
      <c r="E1830">
        <v>1</v>
      </c>
      <c r="F1830">
        <v>1</v>
      </c>
      <c r="G1830" t="s">
        <v>192</v>
      </c>
      <c r="H1830" s="4" t="str">
        <f t="shared" si="56"/>
        <v>1R156.1</v>
      </c>
      <c r="I1830" s="4" t="str">
        <f t="shared" si="57"/>
        <v>S1_U3_P1_MDI-</v>
      </c>
    </row>
    <row r="1831" spans="1:9" x14ac:dyDescent="0.25">
      <c r="A1831" t="s">
        <v>2698</v>
      </c>
      <c r="B1831" t="s">
        <v>5815</v>
      </c>
      <c r="C1831" t="s">
        <v>4447</v>
      </c>
      <c r="D1831">
        <v>2</v>
      </c>
      <c r="E1831">
        <v>2</v>
      </c>
      <c r="F1831">
        <v>2</v>
      </c>
      <c r="G1831" t="s">
        <v>188</v>
      </c>
      <c r="H1831" s="4" t="str">
        <f t="shared" si="56"/>
        <v>1R156.2</v>
      </c>
      <c r="I1831" s="4" t="str">
        <f t="shared" si="57"/>
        <v>S1_U3_P1_RC</v>
      </c>
    </row>
    <row r="1832" spans="1:9" x14ac:dyDescent="0.25">
      <c r="A1832" t="s">
        <v>2698</v>
      </c>
      <c r="B1832" t="s">
        <v>5815</v>
      </c>
      <c r="C1832" t="s">
        <v>4448</v>
      </c>
      <c r="D1832">
        <v>1</v>
      </c>
      <c r="E1832">
        <v>1</v>
      </c>
      <c r="F1832">
        <v>1</v>
      </c>
      <c r="G1832" t="s">
        <v>1406</v>
      </c>
      <c r="H1832" s="4" t="str">
        <f t="shared" si="56"/>
        <v>1R161.1</v>
      </c>
      <c r="I1832" s="4" t="str">
        <f t="shared" si="57"/>
        <v>S1_U3_P2_MDI+</v>
      </c>
    </row>
    <row r="1833" spans="1:9" x14ac:dyDescent="0.25">
      <c r="A1833" t="s">
        <v>2698</v>
      </c>
      <c r="B1833" t="s">
        <v>5815</v>
      </c>
      <c r="C1833" t="s">
        <v>4448</v>
      </c>
      <c r="D1833">
        <v>2</v>
      </c>
      <c r="E1833">
        <v>2</v>
      </c>
      <c r="F1833">
        <v>2</v>
      </c>
      <c r="G1833" t="s">
        <v>2449</v>
      </c>
      <c r="H1833" s="4" t="str">
        <f t="shared" si="56"/>
        <v>1R161.2</v>
      </c>
      <c r="I1833" s="4" t="str">
        <f t="shared" si="57"/>
        <v>S1_U3_P2_RC</v>
      </c>
    </row>
    <row r="1834" spans="1:9" x14ac:dyDescent="0.25">
      <c r="A1834" t="s">
        <v>2698</v>
      </c>
      <c r="B1834" t="s">
        <v>5815</v>
      </c>
      <c r="C1834" t="s">
        <v>4449</v>
      </c>
      <c r="D1834">
        <v>1</v>
      </c>
      <c r="E1834">
        <v>1</v>
      </c>
      <c r="F1834">
        <v>1</v>
      </c>
      <c r="G1834" t="s">
        <v>1408</v>
      </c>
      <c r="H1834" s="4" t="str">
        <f t="shared" si="56"/>
        <v>1R162.1</v>
      </c>
      <c r="I1834" s="4" t="str">
        <f t="shared" si="57"/>
        <v>S1_U3_P2_MDI-</v>
      </c>
    </row>
    <row r="1835" spans="1:9" x14ac:dyDescent="0.25">
      <c r="A1835" t="s">
        <v>2698</v>
      </c>
      <c r="B1835" t="s">
        <v>5815</v>
      </c>
      <c r="C1835" t="s">
        <v>4449</v>
      </c>
      <c r="D1835">
        <v>2</v>
      </c>
      <c r="E1835">
        <v>2</v>
      </c>
      <c r="F1835">
        <v>2</v>
      </c>
      <c r="G1835" t="s">
        <v>2449</v>
      </c>
      <c r="H1835" s="4" t="str">
        <f t="shared" si="56"/>
        <v>1R162.2</v>
      </c>
      <c r="I1835" s="4" t="str">
        <f t="shared" si="57"/>
        <v>S1_U3_P2_RC</v>
      </c>
    </row>
    <row r="1836" spans="1:9" x14ac:dyDescent="0.25">
      <c r="A1836" t="s">
        <v>2698</v>
      </c>
      <c r="B1836" t="s">
        <v>5815</v>
      </c>
      <c r="C1836" t="s">
        <v>4450</v>
      </c>
      <c r="D1836">
        <v>1</v>
      </c>
      <c r="E1836">
        <v>1</v>
      </c>
      <c r="F1836">
        <v>1</v>
      </c>
      <c r="G1836" t="s">
        <v>1402</v>
      </c>
      <c r="H1836" s="4" t="str">
        <f t="shared" si="56"/>
        <v>1R167.1</v>
      </c>
      <c r="I1836" s="4" t="str">
        <f t="shared" si="57"/>
        <v>S1_U3_P3_MDI+</v>
      </c>
    </row>
    <row r="1837" spans="1:9" x14ac:dyDescent="0.25">
      <c r="A1837" t="s">
        <v>2698</v>
      </c>
      <c r="B1837" t="s">
        <v>5815</v>
      </c>
      <c r="C1837" t="s">
        <v>4450</v>
      </c>
      <c r="D1837">
        <v>2</v>
      </c>
      <c r="E1837">
        <v>2</v>
      </c>
      <c r="F1837">
        <v>2</v>
      </c>
      <c r="G1837" t="s">
        <v>2452</v>
      </c>
      <c r="H1837" s="4" t="str">
        <f t="shared" si="56"/>
        <v>1R167.2</v>
      </c>
      <c r="I1837" s="4" t="str">
        <f t="shared" si="57"/>
        <v>S1_U3_P3_RC</v>
      </c>
    </row>
    <row r="1838" spans="1:9" x14ac:dyDescent="0.25">
      <c r="A1838" t="s">
        <v>2698</v>
      </c>
      <c r="B1838" t="s">
        <v>5815</v>
      </c>
      <c r="C1838" t="s">
        <v>4451</v>
      </c>
      <c r="D1838">
        <v>1</v>
      </c>
      <c r="E1838">
        <v>1</v>
      </c>
      <c r="F1838">
        <v>1</v>
      </c>
      <c r="G1838" t="s">
        <v>1404</v>
      </c>
      <c r="H1838" s="4" t="str">
        <f t="shared" si="56"/>
        <v>1R168.1</v>
      </c>
      <c r="I1838" s="4" t="str">
        <f t="shared" si="57"/>
        <v>S1_U3_P3_MDI-</v>
      </c>
    </row>
    <row r="1839" spans="1:9" x14ac:dyDescent="0.25">
      <c r="A1839" t="s">
        <v>2698</v>
      </c>
      <c r="B1839" t="s">
        <v>5815</v>
      </c>
      <c r="C1839" t="s">
        <v>4451</v>
      </c>
      <c r="D1839">
        <v>2</v>
      </c>
      <c r="E1839">
        <v>2</v>
      </c>
      <c r="F1839">
        <v>2</v>
      </c>
      <c r="G1839" t="s">
        <v>2452</v>
      </c>
      <c r="H1839" s="4" t="str">
        <f t="shared" si="56"/>
        <v>1R168.2</v>
      </c>
      <c r="I1839" s="4" t="str">
        <f t="shared" si="57"/>
        <v>S1_U3_P3_RC</v>
      </c>
    </row>
    <row r="1840" spans="1:9" x14ac:dyDescent="0.25">
      <c r="A1840" t="s">
        <v>2698</v>
      </c>
      <c r="B1840" t="s">
        <v>5815</v>
      </c>
      <c r="C1840" t="s">
        <v>4452</v>
      </c>
      <c r="D1840">
        <v>1</v>
      </c>
      <c r="E1840">
        <v>1</v>
      </c>
      <c r="F1840">
        <v>1</v>
      </c>
      <c r="G1840" t="s">
        <v>1398</v>
      </c>
      <c r="H1840" s="4" t="str">
        <f t="shared" si="56"/>
        <v>1R173.1</v>
      </c>
      <c r="I1840" s="4" t="str">
        <f t="shared" si="57"/>
        <v>S1_U3_P4_MDI+</v>
      </c>
    </row>
    <row r="1841" spans="1:9" x14ac:dyDescent="0.25">
      <c r="A1841" t="s">
        <v>2698</v>
      </c>
      <c r="B1841" t="s">
        <v>5815</v>
      </c>
      <c r="C1841" t="s">
        <v>4452</v>
      </c>
      <c r="D1841">
        <v>2</v>
      </c>
      <c r="E1841">
        <v>2</v>
      </c>
      <c r="F1841">
        <v>2</v>
      </c>
      <c r="G1841" t="s">
        <v>2455</v>
      </c>
      <c r="H1841" s="4" t="str">
        <f t="shared" si="56"/>
        <v>1R173.2</v>
      </c>
      <c r="I1841" s="4" t="str">
        <f t="shared" si="57"/>
        <v>S1_U3_P4_RC</v>
      </c>
    </row>
    <row r="1842" spans="1:9" x14ac:dyDescent="0.25">
      <c r="A1842" t="s">
        <v>2698</v>
      </c>
      <c r="B1842" t="s">
        <v>5815</v>
      </c>
      <c r="C1842" t="s">
        <v>4453</v>
      </c>
      <c r="D1842">
        <v>1</v>
      </c>
      <c r="E1842">
        <v>1</v>
      </c>
      <c r="F1842">
        <v>1</v>
      </c>
      <c r="G1842" t="s">
        <v>1400</v>
      </c>
      <c r="H1842" s="4" t="str">
        <f t="shared" si="56"/>
        <v>1R174.1</v>
      </c>
      <c r="I1842" s="4" t="str">
        <f t="shared" si="57"/>
        <v>S1_U3_P4_MDI-</v>
      </c>
    </row>
    <row r="1843" spans="1:9" x14ac:dyDescent="0.25">
      <c r="A1843" t="s">
        <v>2698</v>
      </c>
      <c r="B1843" t="s">
        <v>5815</v>
      </c>
      <c r="C1843" t="s">
        <v>4453</v>
      </c>
      <c r="D1843">
        <v>2</v>
      </c>
      <c r="E1843">
        <v>2</v>
      </c>
      <c r="F1843">
        <v>2</v>
      </c>
      <c r="G1843" t="s">
        <v>2455</v>
      </c>
      <c r="H1843" s="4" t="str">
        <f t="shared" si="56"/>
        <v>1R174.2</v>
      </c>
      <c r="I1843" s="4" t="str">
        <f t="shared" si="57"/>
        <v>S1_U3_P4_RC</v>
      </c>
    </row>
    <row r="1844" spans="1:9" x14ac:dyDescent="0.25">
      <c r="A1844" t="s">
        <v>2698</v>
      </c>
      <c r="B1844" t="s">
        <v>5815</v>
      </c>
      <c r="C1844" t="s">
        <v>4454</v>
      </c>
      <c r="D1844">
        <v>1</v>
      </c>
      <c r="E1844">
        <v>1</v>
      </c>
      <c r="F1844">
        <v>1</v>
      </c>
      <c r="G1844" t="s">
        <v>191</v>
      </c>
      <c r="H1844" s="4" t="str">
        <f t="shared" si="56"/>
        <v>1T8.1</v>
      </c>
      <c r="I1844" s="4" t="str">
        <f t="shared" si="57"/>
        <v>S1_U2_P1_MDI-</v>
      </c>
    </row>
    <row r="1845" spans="1:9" x14ac:dyDescent="0.25">
      <c r="A1845" t="s">
        <v>2698</v>
      </c>
      <c r="B1845" t="s">
        <v>5815</v>
      </c>
      <c r="C1845" t="s">
        <v>4454</v>
      </c>
      <c r="D1845">
        <v>2</v>
      </c>
      <c r="E1845">
        <v>2</v>
      </c>
      <c r="F1845">
        <v>2</v>
      </c>
      <c r="G1845" t="s">
        <v>189</v>
      </c>
      <c r="H1845" s="4" t="str">
        <f t="shared" si="56"/>
        <v>1T8.2</v>
      </c>
      <c r="I1845" s="4" t="str">
        <f t="shared" si="57"/>
        <v>S1_U2_P1_MDI+</v>
      </c>
    </row>
    <row r="1846" spans="1:9" x14ac:dyDescent="0.25">
      <c r="A1846" t="s">
        <v>2698</v>
      </c>
      <c r="B1846" t="s">
        <v>5815</v>
      </c>
      <c r="C1846" t="s">
        <v>4454</v>
      </c>
      <c r="D1846">
        <v>3</v>
      </c>
      <c r="E1846">
        <v>3</v>
      </c>
      <c r="F1846">
        <v>3</v>
      </c>
      <c r="G1846" t="s">
        <v>193</v>
      </c>
      <c r="H1846" s="4" t="str">
        <f t="shared" si="56"/>
        <v>1T8.3</v>
      </c>
      <c r="I1846" s="4" t="str">
        <f t="shared" si="57"/>
        <v>S1_U1_P1_MDI+</v>
      </c>
    </row>
    <row r="1847" spans="1:9" x14ac:dyDescent="0.25">
      <c r="A1847" t="s">
        <v>2698</v>
      </c>
      <c r="B1847" t="s">
        <v>5815</v>
      </c>
      <c r="C1847" t="s">
        <v>4454</v>
      </c>
      <c r="D1847">
        <v>4</v>
      </c>
      <c r="E1847">
        <v>4</v>
      </c>
      <c r="F1847">
        <v>4</v>
      </c>
      <c r="G1847" t="s">
        <v>196</v>
      </c>
      <c r="H1847" s="4" t="str">
        <f t="shared" si="56"/>
        <v>1T8.4</v>
      </c>
      <c r="I1847" s="4" t="str">
        <f t="shared" si="57"/>
        <v>S1_U1_P1_MDI-</v>
      </c>
    </row>
    <row r="1848" spans="1:9" x14ac:dyDescent="0.25">
      <c r="A1848" t="s">
        <v>2698</v>
      </c>
      <c r="B1848" t="s">
        <v>5815</v>
      </c>
      <c r="C1848" t="s">
        <v>4455</v>
      </c>
      <c r="D1848">
        <v>1</v>
      </c>
      <c r="E1848">
        <v>1</v>
      </c>
      <c r="F1848">
        <v>1</v>
      </c>
      <c r="G1848" t="s">
        <v>2451</v>
      </c>
      <c r="H1848" s="4" t="str">
        <f t="shared" si="56"/>
        <v>1T9.1</v>
      </c>
      <c r="I1848" s="4" t="str">
        <f t="shared" si="57"/>
        <v>S1_U2_P2_MDI-</v>
      </c>
    </row>
    <row r="1849" spans="1:9" x14ac:dyDescent="0.25">
      <c r="A1849" t="s">
        <v>2698</v>
      </c>
      <c r="B1849" t="s">
        <v>5815</v>
      </c>
      <c r="C1849" t="s">
        <v>4455</v>
      </c>
      <c r="D1849">
        <v>2</v>
      </c>
      <c r="E1849">
        <v>2</v>
      </c>
      <c r="F1849">
        <v>2</v>
      </c>
      <c r="G1849" t="s">
        <v>2450</v>
      </c>
      <c r="H1849" s="4" t="str">
        <f t="shared" si="56"/>
        <v>1T9.2</v>
      </c>
      <c r="I1849" s="4" t="str">
        <f t="shared" si="57"/>
        <v>S1_U2_P2_MDI+</v>
      </c>
    </row>
    <row r="1850" spans="1:9" x14ac:dyDescent="0.25">
      <c r="A1850" t="s">
        <v>2698</v>
      </c>
      <c r="B1850" t="s">
        <v>5815</v>
      </c>
      <c r="C1850" t="s">
        <v>4455</v>
      </c>
      <c r="D1850">
        <v>3</v>
      </c>
      <c r="E1850">
        <v>3</v>
      </c>
      <c r="F1850">
        <v>3</v>
      </c>
      <c r="G1850" t="s">
        <v>2460</v>
      </c>
      <c r="H1850" s="4" t="str">
        <f t="shared" si="56"/>
        <v>1T9.3</v>
      </c>
      <c r="I1850" s="4" t="str">
        <f t="shared" si="57"/>
        <v>S1_U1_P2_MDI+</v>
      </c>
    </row>
    <row r="1851" spans="1:9" x14ac:dyDescent="0.25">
      <c r="A1851" t="s">
        <v>2698</v>
      </c>
      <c r="B1851" t="s">
        <v>5815</v>
      </c>
      <c r="C1851" t="s">
        <v>4455</v>
      </c>
      <c r="D1851">
        <v>4</v>
      </c>
      <c r="E1851">
        <v>4</v>
      </c>
      <c r="F1851">
        <v>4</v>
      </c>
      <c r="G1851" t="s">
        <v>2461</v>
      </c>
      <c r="H1851" s="4" t="str">
        <f t="shared" si="56"/>
        <v>1T9.4</v>
      </c>
      <c r="I1851" s="4" t="str">
        <f t="shared" si="57"/>
        <v>S1_U1_P2_MDI-</v>
      </c>
    </row>
    <row r="1852" spans="1:9" x14ac:dyDescent="0.25">
      <c r="A1852" t="s">
        <v>2698</v>
      </c>
      <c r="B1852" t="s">
        <v>5815</v>
      </c>
      <c r="C1852" t="s">
        <v>4456</v>
      </c>
      <c r="D1852">
        <v>1</v>
      </c>
      <c r="E1852">
        <v>1</v>
      </c>
      <c r="F1852">
        <v>1</v>
      </c>
      <c r="G1852" t="s">
        <v>2454</v>
      </c>
      <c r="H1852" s="4" t="str">
        <f t="shared" si="56"/>
        <v>1T10.1</v>
      </c>
      <c r="I1852" s="4" t="str">
        <f t="shared" si="57"/>
        <v>S1_U2_P3_MDI-</v>
      </c>
    </row>
    <row r="1853" spans="1:9" x14ac:dyDescent="0.25">
      <c r="A1853" t="s">
        <v>2698</v>
      </c>
      <c r="B1853" t="s">
        <v>5815</v>
      </c>
      <c r="C1853" t="s">
        <v>4456</v>
      </c>
      <c r="D1853">
        <v>2</v>
      </c>
      <c r="E1853">
        <v>2</v>
      </c>
      <c r="F1853">
        <v>2</v>
      </c>
      <c r="G1853" t="s">
        <v>2453</v>
      </c>
      <c r="H1853" s="4" t="str">
        <f t="shared" si="56"/>
        <v>1T10.2</v>
      </c>
      <c r="I1853" s="4" t="str">
        <f t="shared" si="57"/>
        <v>S1_U2_P3_MDI+</v>
      </c>
    </row>
    <row r="1854" spans="1:9" x14ac:dyDescent="0.25">
      <c r="A1854" t="s">
        <v>2698</v>
      </c>
      <c r="B1854" t="s">
        <v>5815</v>
      </c>
      <c r="C1854" t="s">
        <v>4456</v>
      </c>
      <c r="D1854">
        <v>3</v>
      </c>
      <c r="E1854">
        <v>3</v>
      </c>
      <c r="F1854">
        <v>3</v>
      </c>
      <c r="G1854" t="s">
        <v>2466</v>
      </c>
      <c r="H1854" s="4" t="str">
        <f t="shared" si="56"/>
        <v>1T10.3</v>
      </c>
      <c r="I1854" s="4" t="str">
        <f t="shared" si="57"/>
        <v>S1_U1_P3_MDI+</v>
      </c>
    </row>
    <row r="1855" spans="1:9" x14ac:dyDescent="0.25">
      <c r="A1855" t="s">
        <v>2698</v>
      </c>
      <c r="B1855" t="s">
        <v>5815</v>
      </c>
      <c r="C1855" t="s">
        <v>4456</v>
      </c>
      <c r="D1855">
        <v>4</v>
      </c>
      <c r="E1855">
        <v>4</v>
      </c>
      <c r="F1855">
        <v>4</v>
      </c>
      <c r="G1855" t="s">
        <v>2467</v>
      </c>
      <c r="H1855" s="4" t="str">
        <f t="shared" si="56"/>
        <v>1T10.4</v>
      </c>
      <c r="I1855" s="4" t="str">
        <f t="shared" si="57"/>
        <v>S1_U1_P3_MDI-</v>
      </c>
    </row>
    <row r="1856" spans="1:9" x14ac:dyDescent="0.25">
      <c r="A1856" t="s">
        <v>2698</v>
      </c>
      <c r="B1856" t="s">
        <v>5815</v>
      </c>
      <c r="C1856" t="s">
        <v>4457</v>
      </c>
      <c r="D1856">
        <v>1</v>
      </c>
      <c r="E1856">
        <v>1</v>
      </c>
      <c r="F1856">
        <v>1</v>
      </c>
      <c r="G1856" t="s">
        <v>2457</v>
      </c>
      <c r="H1856" s="4" t="str">
        <f t="shared" si="56"/>
        <v>1T11.1</v>
      </c>
      <c r="I1856" s="4" t="str">
        <f t="shared" si="57"/>
        <v>S1_U2_P4_MDI-</v>
      </c>
    </row>
    <row r="1857" spans="1:9" x14ac:dyDescent="0.25">
      <c r="A1857" t="s">
        <v>2698</v>
      </c>
      <c r="B1857" t="s">
        <v>5815</v>
      </c>
      <c r="C1857" t="s">
        <v>4457</v>
      </c>
      <c r="D1857">
        <v>2</v>
      </c>
      <c r="E1857">
        <v>2</v>
      </c>
      <c r="F1857">
        <v>2</v>
      </c>
      <c r="G1857" t="s">
        <v>2456</v>
      </c>
      <c r="H1857" s="4" t="str">
        <f t="shared" si="56"/>
        <v>1T11.2</v>
      </c>
      <c r="I1857" s="4" t="str">
        <f t="shared" si="57"/>
        <v>S1_U2_P4_MDI+</v>
      </c>
    </row>
    <row r="1858" spans="1:9" x14ac:dyDescent="0.25">
      <c r="A1858" t="s">
        <v>2698</v>
      </c>
      <c r="B1858" t="s">
        <v>5815</v>
      </c>
      <c r="C1858" t="s">
        <v>4457</v>
      </c>
      <c r="D1858">
        <v>3</v>
      </c>
      <c r="E1858">
        <v>3</v>
      </c>
      <c r="F1858">
        <v>3</v>
      </c>
      <c r="G1858" t="s">
        <v>2472</v>
      </c>
      <c r="H1858" s="4" t="str">
        <f t="shared" ref="H1858:H1921" si="58">CONCATENATE(C1858,".",F1858)</f>
        <v>1T11.3</v>
      </c>
      <c r="I1858" s="4" t="str">
        <f t="shared" ref="I1858:I1921" si="59">G1858</f>
        <v>S1_U1_P4_MDI+</v>
      </c>
    </row>
    <row r="1859" spans="1:9" x14ac:dyDescent="0.25">
      <c r="A1859" t="s">
        <v>2698</v>
      </c>
      <c r="B1859" t="s">
        <v>5815</v>
      </c>
      <c r="C1859" t="s">
        <v>4457</v>
      </c>
      <c r="D1859">
        <v>4</v>
      </c>
      <c r="E1859">
        <v>4</v>
      </c>
      <c r="F1859">
        <v>4</v>
      </c>
      <c r="G1859" t="s">
        <v>2473</v>
      </c>
      <c r="H1859" s="4" t="str">
        <f t="shared" si="58"/>
        <v>1T11.4</v>
      </c>
      <c r="I1859" s="4" t="str">
        <f t="shared" si="59"/>
        <v>S1_U1_P4_MDI-</v>
      </c>
    </row>
    <row r="1860" spans="1:9" x14ac:dyDescent="0.25">
      <c r="A1860" t="s">
        <v>2698</v>
      </c>
      <c r="B1860" t="s">
        <v>5816</v>
      </c>
      <c r="C1860" t="s">
        <v>4458</v>
      </c>
      <c r="D1860">
        <v>1</v>
      </c>
      <c r="E1860">
        <v>1</v>
      </c>
      <c r="F1860">
        <v>1</v>
      </c>
      <c r="G1860" t="s">
        <v>160</v>
      </c>
      <c r="H1860" s="4" t="str">
        <f t="shared" si="58"/>
        <v>1C182.1</v>
      </c>
      <c r="I1860" s="4" t="str">
        <f t="shared" si="59"/>
        <v>SG1_2_P1_RC</v>
      </c>
    </row>
    <row r="1861" spans="1:9" x14ac:dyDescent="0.25">
      <c r="A1861" t="s">
        <v>2698</v>
      </c>
      <c r="B1861" t="s">
        <v>5816</v>
      </c>
      <c r="C1861" t="s">
        <v>4458</v>
      </c>
      <c r="D1861">
        <v>2</v>
      </c>
      <c r="E1861">
        <v>2</v>
      </c>
      <c r="F1861">
        <v>2</v>
      </c>
      <c r="G1861" t="s">
        <v>961</v>
      </c>
      <c r="H1861" s="4" t="str">
        <f t="shared" si="58"/>
        <v>1C182.2</v>
      </c>
      <c r="I1861" s="4" t="str">
        <f t="shared" si="59"/>
        <v>DGND</v>
      </c>
    </row>
    <row r="1862" spans="1:9" x14ac:dyDescent="0.25">
      <c r="A1862" t="s">
        <v>2698</v>
      </c>
      <c r="B1862" t="s">
        <v>5816</v>
      </c>
      <c r="C1862" t="s">
        <v>4459</v>
      </c>
      <c r="D1862">
        <v>1</v>
      </c>
      <c r="E1862">
        <v>1</v>
      </c>
      <c r="F1862">
        <v>1</v>
      </c>
      <c r="G1862" t="s">
        <v>161</v>
      </c>
      <c r="H1862" s="4" t="str">
        <f t="shared" si="58"/>
        <v>1C183.1</v>
      </c>
      <c r="I1862" s="4" t="str">
        <f t="shared" si="59"/>
        <v>SG1_1_P1_MDI+</v>
      </c>
    </row>
    <row r="1863" spans="1:9" x14ac:dyDescent="0.25">
      <c r="A1863" t="s">
        <v>2698</v>
      </c>
      <c r="B1863" t="s">
        <v>5816</v>
      </c>
      <c r="C1863" t="s">
        <v>4459</v>
      </c>
      <c r="D1863">
        <v>2</v>
      </c>
      <c r="E1863">
        <v>2</v>
      </c>
      <c r="F1863">
        <v>2</v>
      </c>
      <c r="G1863" t="s">
        <v>162</v>
      </c>
      <c r="H1863" s="4" t="str">
        <f t="shared" si="58"/>
        <v>1C183.2</v>
      </c>
      <c r="I1863" s="4" t="str">
        <f t="shared" si="59"/>
        <v>SG1_2_P1_MDI+</v>
      </c>
    </row>
    <row r="1864" spans="1:9" x14ac:dyDescent="0.25">
      <c r="A1864" t="s">
        <v>2698</v>
      </c>
      <c r="B1864" t="s">
        <v>5816</v>
      </c>
      <c r="C1864" t="s">
        <v>4460</v>
      </c>
      <c r="D1864">
        <v>1</v>
      </c>
      <c r="E1864">
        <v>1</v>
      </c>
      <c r="F1864">
        <v>1</v>
      </c>
      <c r="G1864" t="s">
        <v>163</v>
      </c>
      <c r="H1864" s="4" t="str">
        <f t="shared" si="58"/>
        <v>1C184.1</v>
      </c>
      <c r="I1864" s="4" t="str">
        <f t="shared" si="59"/>
        <v>SG1_1_P1_MDI-</v>
      </c>
    </row>
    <row r="1865" spans="1:9" x14ac:dyDescent="0.25">
      <c r="A1865" t="s">
        <v>2698</v>
      </c>
      <c r="B1865" t="s">
        <v>5816</v>
      </c>
      <c r="C1865" t="s">
        <v>4460</v>
      </c>
      <c r="D1865">
        <v>2</v>
      </c>
      <c r="E1865">
        <v>2</v>
      </c>
      <c r="F1865">
        <v>2</v>
      </c>
      <c r="G1865" t="s">
        <v>164</v>
      </c>
      <c r="H1865" s="4" t="str">
        <f t="shared" si="58"/>
        <v>1C184.2</v>
      </c>
      <c r="I1865" s="4" t="str">
        <f t="shared" si="59"/>
        <v>SG1_2_P1_MDI-</v>
      </c>
    </row>
    <row r="1866" spans="1:9" x14ac:dyDescent="0.25">
      <c r="A1866" t="s">
        <v>2698</v>
      </c>
      <c r="B1866" t="s">
        <v>5816</v>
      </c>
      <c r="C1866" t="s">
        <v>4461</v>
      </c>
      <c r="D1866">
        <v>1</v>
      </c>
      <c r="E1866">
        <v>1</v>
      </c>
      <c r="F1866">
        <v>1</v>
      </c>
      <c r="G1866" t="s">
        <v>2476</v>
      </c>
      <c r="H1866" s="4" t="str">
        <f t="shared" si="58"/>
        <v>1C186.1</v>
      </c>
      <c r="I1866" s="4" t="str">
        <f t="shared" si="59"/>
        <v>SG1_1_P2_MDI+</v>
      </c>
    </row>
    <row r="1867" spans="1:9" x14ac:dyDescent="0.25">
      <c r="A1867" t="s">
        <v>2698</v>
      </c>
      <c r="B1867" t="s">
        <v>5816</v>
      </c>
      <c r="C1867" t="s">
        <v>4461</v>
      </c>
      <c r="D1867">
        <v>2</v>
      </c>
      <c r="E1867">
        <v>2</v>
      </c>
      <c r="F1867">
        <v>2</v>
      </c>
      <c r="G1867" t="s">
        <v>1410</v>
      </c>
      <c r="H1867" s="4" t="str">
        <f t="shared" si="58"/>
        <v>1C186.2</v>
      </c>
      <c r="I1867" s="4" t="str">
        <f t="shared" si="59"/>
        <v>SG1_2_P2_MDI+</v>
      </c>
    </row>
    <row r="1868" spans="1:9" x14ac:dyDescent="0.25">
      <c r="A1868" t="s">
        <v>2698</v>
      </c>
      <c r="B1868" t="s">
        <v>5816</v>
      </c>
      <c r="C1868" t="s">
        <v>4462</v>
      </c>
      <c r="D1868">
        <v>1</v>
      </c>
      <c r="E1868">
        <v>1</v>
      </c>
      <c r="F1868">
        <v>1</v>
      </c>
      <c r="G1868" t="s">
        <v>2477</v>
      </c>
      <c r="H1868" s="4" t="str">
        <f t="shared" si="58"/>
        <v>1C187.1</v>
      </c>
      <c r="I1868" s="4" t="str">
        <f t="shared" si="59"/>
        <v>SG1_1_P2_MDI-</v>
      </c>
    </row>
    <row r="1869" spans="1:9" x14ac:dyDescent="0.25">
      <c r="A1869" t="s">
        <v>2698</v>
      </c>
      <c r="B1869" t="s">
        <v>5816</v>
      </c>
      <c r="C1869" t="s">
        <v>4462</v>
      </c>
      <c r="D1869">
        <v>2</v>
      </c>
      <c r="E1869">
        <v>2</v>
      </c>
      <c r="F1869">
        <v>2</v>
      </c>
      <c r="G1869" t="s">
        <v>1411</v>
      </c>
      <c r="H1869" s="4" t="str">
        <f t="shared" si="58"/>
        <v>1C187.2</v>
      </c>
      <c r="I1869" s="4" t="str">
        <f t="shared" si="59"/>
        <v>SG1_2_P2_MDI-</v>
      </c>
    </row>
    <row r="1870" spans="1:9" x14ac:dyDescent="0.25">
      <c r="A1870" t="s">
        <v>2698</v>
      </c>
      <c r="B1870" t="s">
        <v>5816</v>
      </c>
      <c r="C1870" t="s">
        <v>4463</v>
      </c>
      <c r="D1870">
        <v>1</v>
      </c>
      <c r="E1870">
        <v>1</v>
      </c>
      <c r="F1870">
        <v>1</v>
      </c>
      <c r="G1870" t="s">
        <v>166</v>
      </c>
      <c r="H1870" s="4" t="str">
        <f t="shared" si="58"/>
        <v>1C188.1</v>
      </c>
      <c r="I1870" s="4" t="str">
        <f t="shared" si="59"/>
        <v>SG1_2_P3_RC</v>
      </c>
    </row>
    <row r="1871" spans="1:9" x14ac:dyDescent="0.25">
      <c r="A1871" t="s">
        <v>2698</v>
      </c>
      <c r="B1871" t="s">
        <v>5816</v>
      </c>
      <c r="C1871" t="s">
        <v>4463</v>
      </c>
      <c r="D1871">
        <v>2</v>
      </c>
      <c r="E1871">
        <v>2</v>
      </c>
      <c r="F1871">
        <v>2</v>
      </c>
      <c r="G1871" t="s">
        <v>961</v>
      </c>
      <c r="H1871" s="4" t="str">
        <f t="shared" si="58"/>
        <v>1C188.2</v>
      </c>
      <c r="I1871" s="4" t="str">
        <f t="shared" si="59"/>
        <v>DGND</v>
      </c>
    </row>
    <row r="1872" spans="1:9" x14ac:dyDescent="0.25">
      <c r="A1872" t="s">
        <v>2698</v>
      </c>
      <c r="B1872" t="s">
        <v>5816</v>
      </c>
      <c r="C1872" t="s">
        <v>4464</v>
      </c>
      <c r="D1872">
        <v>1</v>
      </c>
      <c r="E1872">
        <v>1</v>
      </c>
      <c r="F1872">
        <v>1</v>
      </c>
      <c r="G1872" t="s">
        <v>2478</v>
      </c>
      <c r="H1872" s="4" t="str">
        <f t="shared" si="58"/>
        <v>1C189.1</v>
      </c>
      <c r="I1872" s="4" t="str">
        <f t="shared" si="59"/>
        <v>SG1_1_P3_MDI+</v>
      </c>
    </row>
    <row r="1873" spans="1:9" x14ac:dyDescent="0.25">
      <c r="A1873" t="s">
        <v>2698</v>
      </c>
      <c r="B1873" t="s">
        <v>5816</v>
      </c>
      <c r="C1873" t="s">
        <v>4464</v>
      </c>
      <c r="D1873">
        <v>2</v>
      </c>
      <c r="E1873">
        <v>2</v>
      </c>
      <c r="F1873">
        <v>2</v>
      </c>
      <c r="G1873" t="s">
        <v>1412</v>
      </c>
      <c r="H1873" s="4" t="str">
        <f t="shared" si="58"/>
        <v>1C189.2</v>
      </c>
      <c r="I1873" s="4" t="str">
        <f t="shared" si="59"/>
        <v>SG1_2_P3_MDI+</v>
      </c>
    </row>
    <row r="1874" spans="1:9" x14ac:dyDescent="0.25">
      <c r="A1874" t="s">
        <v>2698</v>
      </c>
      <c r="B1874" t="s">
        <v>5816</v>
      </c>
      <c r="C1874" t="s">
        <v>4465</v>
      </c>
      <c r="D1874">
        <v>1</v>
      </c>
      <c r="E1874">
        <v>1</v>
      </c>
      <c r="F1874">
        <v>1</v>
      </c>
      <c r="G1874" t="s">
        <v>2479</v>
      </c>
      <c r="H1874" s="4" t="str">
        <f t="shared" si="58"/>
        <v>1C190.1</v>
      </c>
      <c r="I1874" s="4" t="str">
        <f t="shared" si="59"/>
        <v>SG1_1_P3_MDI-</v>
      </c>
    </row>
    <row r="1875" spans="1:9" x14ac:dyDescent="0.25">
      <c r="A1875" t="s">
        <v>2698</v>
      </c>
      <c r="B1875" t="s">
        <v>5816</v>
      </c>
      <c r="C1875" t="s">
        <v>4465</v>
      </c>
      <c r="D1875">
        <v>2</v>
      </c>
      <c r="E1875">
        <v>2</v>
      </c>
      <c r="F1875">
        <v>2</v>
      </c>
      <c r="G1875" t="s">
        <v>1413</v>
      </c>
      <c r="H1875" s="4" t="str">
        <f t="shared" si="58"/>
        <v>1C190.2</v>
      </c>
      <c r="I1875" s="4" t="str">
        <f t="shared" si="59"/>
        <v>SG1_2_P3_MDI-</v>
      </c>
    </row>
    <row r="1876" spans="1:9" x14ac:dyDescent="0.25">
      <c r="A1876" t="s">
        <v>2698</v>
      </c>
      <c r="B1876" t="s">
        <v>5816</v>
      </c>
      <c r="C1876" t="s">
        <v>4466</v>
      </c>
      <c r="D1876">
        <v>1</v>
      </c>
      <c r="E1876">
        <v>1</v>
      </c>
      <c r="F1876">
        <v>1</v>
      </c>
      <c r="G1876" t="s">
        <v>2480</v>
      </c>
      <c r="H1876" s="4" t="str">
        <f t="shared" si="58"/>
        <v>1C191.1</v>
      </c>
      <c r="I1876" s="4" t="str">
        <f t="shared" si="59"/>
        <v>SG1_2_P4_RC</v>
      </c>
    </row>
    <row r="1877" spans="1:9" x14ac:dyDescent="0.25">
      <c r="A1877" t="s">
        <v>2698</v>
      </c>
      <c r="B1877" t="s">
        <v>5816</v>
      </c>
      <c r="C1877" t="s">
        <v>4466</v>
      </c>
      <c r="D1877">
        <v>2</v>
      </c>
      <c r="E1877">
        <v>2</v>
      </c>
      <c r="F1877">
        <v>2</v>
      </c>
      <c r="G1877" t="s">
        <v>961</v>
      </c>
      <c r="H1877" s="4" t="str">
        <f t="shared" si="58"/>
        <v>1C191.2</v>
      </c>
      <c r="I1877" s="4" t="str">
        <f t="shared" si="59"/>
        <v>DGND</v>
      </c>
    </row>
    <row r="1878" spans="1:9" x14ac:dyDescent="0.25">
      <c r="A1878" t="s">
        <v>2698</v>
      </c>
      <c r="B1878" t="s">
        <v>5816</v>
      </c>
      <c r="C1878" t="s">
        <v>4467</v>
      </c>
      <c r="D1878">
        <v>1</v>
      </c>
      <c r="E1878">
        <v>1</v>
      </c>
      <c r="F1878">
        <v>1</v>
      </c>
      <c r="G1878" t="s">
        <v>2481</v>
      </c>
      <c r="H1878" s="4" t="str">
        <f t="shared" si="58"/>
        <v>1C192.1</v>
      </c>
      <c r="I1878" s="4" t="str">
        <f t="shared" si="59"/>
        <v>SG1_1_P4_MDI+</v>
      </c>
    </row>
    <row r="1879" spans="1:9" x14ac:dyDescent="0.25">
      <c r="A1879" t="s">
        <v>2698</v>
      </c>
      <c r="B1879" t="s">
        <v>5816</v>
      </c>
      <c r="C1879" t="s">
        <v>4467</v>
      </c>
      <c r="D1879">
        <v>2</v>
      </c>
      <c r="E1879">
        <v>2</v>
      </c>
      <c r="F1879">
        <v>2</v>
      </c>
      <c r="G1879" t="s">
        <v>1414</v>
      </c>
      <c r="H1879" s="4" t="str">
        <f t="shared" si="58"/>
        <v>1C192.2</v>
      </c>
      <c r="I1879" s="4" t="str">
        <f t="shared" si="59"/>
        <v>SG1_2_P4_MDI+</v>
      </c>
    </row>
    <row r="1880" spans="1:9" x14ac:dyDescent="0.25">
      <c r="A1880" t="s">
        <v>2698</v>
      </c>
      <c r="B1880" t="s">
        <v>5816</v>
      </c>
      <c r="C1880" t="s">
        <v>4468</v>
      </c>
      <c r="D1880">
        <v>1</v>
      </c>
      <c r="E1880">
        <v>1</v>
      </c>
      <c r="F1880">
        <v>1</v>
      </c>
      <c r="G1880" t="s">
        <v>2482</v>
      </c>
      <c r="H1880" s="4" t="str">
        <f t="shared" si="58"/>
        <v>1C193.1</v>
      </c>
      <c r="I1880" s="4" t="str">
        <f t="shared" si="59"/>
        <v>SG1_1_P4_MDI-</v>
      </c>
    </row>
    <row r="1881" spans="1:9" x14ac:dyDescent="0.25">
      <c r="A1881" t="s">
        <v>2698</v>
      </c>
      <c r="B1881" t="s">
        <v>5816</v>
      </c>
      <c r="C1881" t="s">
        <v>4468</v>
      </c>
      <c r="D1881">
        <v>2</v>
      </c>
      <c r="E1881">
        <v>2</v>
      </c>
      <c r="F1881">
        <v>2</v>
      </c>
      <c r="G1881" t="s">
        <v>1415</v>
      </c>
      <c r="H1881" s="4" t="str">
        <f t="shared" si="58"/>
        <v>1C193.2</v>
      </c>
      <c r="I1881" s="4" t="str">
        <f t="shared" si="59"/>
        <v>SG1_2_P4_MDI-</v>
      </c>
    </row>
    <row r="1882" spans="1:9" x14ac:dyDescent="0.25">
      <c r="A1882" t="s">
        <v>2698</v>
      </c>
      <c r="B1882" t="s">
        <v>5816</v>
      </c>
      <c r="C1882" t="s">
        <v>4469</v>
      </c>
      <c r="D1882">
        <v>1</v>
      </c>
      <c r="E1882">
        <v>1</v>
      </c>
      <c r="F1882">
        <v>1</v>
      </c>
      <c r="G1882" t="s">
        <v>165</v>
      </c>
      <c r="H1882" s="4" t="str">
        <f t="shared" si="58"/>
        <v>1C443.1</v>
      </c>
      <c r="I1882" s="4" t="str">
        <f t="shared" si="59"/>
        <v>SG1_2_P2_RC</v>
      </c>
    </row>
    <row r="1883" spans="1:9" x14ac:dyDescent="0.25">
      <c r="A1883" t="s">
        <v>2698</v>
      </c>
      <c r="B1883" t="s">
        <v>5816</v>
      </c>
      <c r="C1883" t="s">
        <v>4469</v>
      </c>
      <c r="D1883">
        <v>2</v>
      </c>
      <c r="E1883">
        <v>2</v>
      </c>
      <c r="F1883">
        <v>2</v>
      </c>
      <c r="G1883" t="s">
        <v>961</v>
      </c>
      <c r="H1883" s="4" t="str">
        <f t="shared" si="58"/>
        <v>1C443.2</v>
      </c>
      <c r="I1883" s="4" t="str">
        <f t="shared" si="59"/>
        <v>DGND</v>
      </c>
    </row>
    <row r="1884" spans="1:9" x14ac:dyDescent="0.25">
      <c r="A1884" t="s">
        <v>2698</v>
      </c>
      <c r="B1884" t="s">
        <v>5816</v>
      </c>
      <c r="C1884" t="s">
        <v>4470</v>
      </c>
      <c r="D1884">
        <v>1</v>
      </c>
      <c r="E1884">
        <v>1</v>
      </c>
      <c r="F1884">
        <v>1</v>
      </c>
      <c r="G1884" t="s">
        <v>160</v>
      </c>
      <c r="H1884" s="4" t="str">
        <f t="shared" si="58"/>
        <v>1R7.1</v>
      </c>
      <c r="I1884" s="4" t="str">
        <f t="shared" si="59"/>
        <v>SG1_2_P1_RC</v>
      </c>
    </row>
    <row r="1885" spans="1:9" x14ac:dyDescent="0.25">
      <c r="A1885" t="s">
        <v>2698</v>
      </c>
      <c r="B1885" t="s">
        <v>5816</v>
      </c>
      <c r="C1885" t="s">
        <v>4470</v>
      </c>
      <c r="D1885">
        <v>2</v>
      </c>
      <c r="E1885">
        <v>2</v>
      </c>
      <c r="F1885">
        <v>2</v>
      </c>
      <c r="G1885" t="s">
        <v>961</v>
      </c>
      <c r="H1885" s="4" t="str">
        <f t="shared" si="58"/>
        <v>1R7.2</v>
      </c>
      <c r="I1885" s="4" t="str">
        <f t="shared" si="59"/>
        <v>DGND</v>
      </c>
    </row>
    <row r="1886" spans="1:9" x14ac:dyDescent="0.25">
      <c r="A1886" t="s">
        <v>2698</v>
      </c>
      <c r="B1886" t="s">
        <v>5816</v>
      </c>
      <c r="C1886" t="s">
        <v>4471</v>
      </c>
      <c r="D1886">
        <v>1</v>
      </c>
      <c r="E1886">
        <v>1</v>
      </c>
      <c r="F1886">
        <v>1</v>
      </c>
      <c r="G1886" t="s">
        <v>2480</v>
      </c>
      <c r="H1886" s="4" t="str">
        <f t="shared" si="58"/>
        <v>1R8.1</v>
      </c>
      <c r="I1886" s="4" t="str">
        <f t="shared" si="59"/>
        <v>SG1_2_P4_RC</v>
      </c>
    </row>
    <row r="1887" spans="1:9" x14ac:dyDescent="0.25">
      <c r="A1887" t="s">
        <v>2698</v>
      </c>
      <c r="B1887" t="s">
        <v>5816</v>
      </c>
      <c r="C1887" t="s">
        <v>4471</v>
      </c>
      <c r="D1887">
        <v>2</v>
      </c>
      <c r="E1887">
        <v>2</v>
      </c>
      <c r="F1887">
        <v>2</v>
      </c>
      <c r="G1887" t="s">
        <v>961</v>
      </c>
      <c r="H1887" s="4" t="str">
        <f t="shared" si="58"/>
        <v>1R8.2</v>
      </c>
      <c r="I1887" s="4" t="str">
        <f t="shared" si="59"/>
        <v>DGND</v>
      </c>
    </row>
    <row r="1888" spans="1:9" x14ac:dyDescent="0.25">
      <c r="A1888" t="s">
        <v>2698</v>
      </c>
      <c r="B1888" t="s">
        <v>5816</v>
      </c>
      <c r="C1888" t="s">
        <v>4472</v>
      </c>
      <c r="D1888">
        <v>1</v>
      </c>
      <c r="E1888">
        <v>1</v>
      </c>
      <c r="F1888">
        <v>1</v>
      </c>
      <c r="G1888" t="s">
        <v>165</v>
      </c>
      <c r="H1888" s="4" t="str">
        <f t="shared" si="58"/>
        <v>1R23.1</v>
      </c>
      <c r="I1888" s="4" t="str">
        <f t="shared" si="59"/>
        <v>SG1_2_P2_RC</v>
      </c>
    </row>
    <row r="1889" spans="1:9" x14ac:dyDescent="0.25">
      <c r="A1889" t="s">
        <v>2698</v>
      </c>
      <c r="B1889" t="s">
        <v>5816</v>
      </c>
      <c r="C1889" t="s">
        <v>4472</v>
      </c>
      <c r="D1889">
        <v>2</v>
      </c>
      <c r="E1889">
        <v>2</v>
      </c>
      <c r="F1889">
        <v>2</v>
      </c>
      <c r="G1889" t="s">
        <v>961</v>
      </c>
      <c r="H1889" s="4" t="str">
        <f t="shared" si="58"/>
        <v>1R23.2</v>
      </c>
      <c r="I1889" s="4" t="str">
        <f t="shared" si="59"/>
        <v>DGND</v>
      </c>
    </row>
    <row r="1890" spans="1:9" x14ac:dyDescent="0.25">
      <c r="A1890" t="s">
        <v>2698</v>
      </c>
      <c r="B1890" t="s">
        <v>5816</v>
      </c>
      <c r="C1890" t="s">
        <v>4473</v>
      </c>
      <c r="D1890">
        <v>1</v>
      </c>
      <c r="E1890">
        <v>1</v>
      </c>
      <c r="F1890">
        <v>1</v>
      </c>
      <c r="G1890" t="s">
        <v>166</v>
      </c>
      <c r="H1890" s="4" t="str">
        <f t="shared" si="58"/>
        <v>1R25.1</v>
      </c>
      <c r="I1890" s="4" t="str">
        <f t="shared" si="59"/>
        <v>SG1_2_P3_RC</v>
      </c>
    </row>
    <row r="1891" spans="1:9" x14ac:dyDescent="0.25">
      <c r="A1891" t="s">
        <v>2698</v>
      </c>
      <c r="B1891" t="s">
        <v>5816</v>
      </c>
      <c r="C1891" t="s">
        <v>4473</v>
      </c>
      <c r="D1891">
        <v>2</v>
      </c>
      <c r="E1891">
        <v>2</v>
      </c>
      <c r="F1891">
        <v>2</v>
      </c>
      <c r="G1891" t="s">
        <v>961</v>
      </c>
      <c r="H1891" s="4" t="str">
        <f t="shared" si="58"/>
        <v>1R25.2</v>
      </c>
      <c r="I1891" s="4" t="str">
        <f t="shared" si="59"/>
        <v>DGND</v>
      </c>
    </row>
    <row r="1892" spans="1:9" x14ac:dyDescent="0.25">
      <c r="A1892" t="s">
        <v>2698</v>
      </c>
      <c r="B1892" t="s">
        <v>5816</v>
      </c>
      <c r="C1892" t="s">
        <v>4474</v>
      </c>
      <c r="D1892">
        <v>1</v>
      </c>
      <c r="E1892">
        <v>1</v>
      </c>
      <c r="F1892">
        <v>1</v>
      </c>
      <c r="G1892" t="s">
        <v>162</v>
      </c>
      <c r="H1892" s="4" t="str">
        <f t="shared" si="58"/>
        <v>1R141.1</v>
      </c>
      <c r="I1892" s="4" t="str">
        <f t="shared" si="59"/>
        <v>SG1_2_P1_MDI+</v>
      </c>
    </row>
    <row r="1893" spans="1:9" x14ac:dyDescent="0.25">
      <c r="A1893" t="s">
        <v>2698</v>
      </c>
      <c r="B1893" t="s">
        <v>5816</v>
      </c>
      <c r="C1893" t="s">
        <v>4474</v>
      </c>
      <c r="D1893">
        <v>2</v>
      </c>
      <c r="E1893">
        <v>2</v>
      </c>
      <c r="F1893">
        <v>2</v>
      </c>
      <c r="G1893" t="s">
        <v>160</v>
      </c>
      <c r="H1893" s="4" t="str">
        <f t="shared" si="58"/>
        <v>1R141.2</v>
      </c>
      <c r="I1893" s="4" t="str">
        <f t="shared" si="59"/>
        <v>SG1_2_P1_RC</v>
      </c>
    </row>
    <row r="1894" spans="1:9" x14ac:dyDescent="0.25">
      <c r="A1894" t="s">
        <v>2698</v>
      </c>
      <c r="B1894" t="s">
        <v>5816</v>
      </c>
      <c r="C1894" t="s">
        <v>4475</v>
      </c>
      <c r="D1894">
        <v>1</v>
      </c>
      <c r="E1894">
        <v>1</v>
      </c>
      <c r="F1894">
        <v>1</v>
      </c>
      <c r="G1894" t="s">
        <v>164</v>
      </c>
      <c r="H1894" s="4" t="str">
        <f t="shared" si="58"/>
        <v>1R142.1</v>
      </c>
      <c r="I1894" s="4" t="str">
        <f t="shared" si="59"/>
        <v>SG1_2_P1_MDI-</v>
      </c>
    </row>
    <row r="1895" spans="1:9" x14ac:dyDescent="0.25">
      <c r="A1895" t="s">
        <v>2698</v>
      </c>
      <c r="B1895" t="s">
        <v>5816</v>
      </c>
      <c r="C1895" t="s">
        <v>4475</v>
      </c>
      <c r="D1895">
        <v>2</v>
      </c>
      <c r="E1895">
        <v>2</v>
      </c>
      <c r="F1895">
        <v>2</v>
      </c>
      <c r="G1895" t="s">
        <v>160</v>
      </c>
      <c r="H1895" s="4" t="str">
        <f t="shared" si="58"/>
        <v>1R142.2</v>
      </c>
      <c r="I1895" s="4" t="str">
        <f t="shared" si="59"/>
        <v>SG1_2_P1_RC</v>
      </c>
    </row>
    <row r="1896" spans="1:9" x14ac:dyDescent="0.25">
      <c r="A1896" t="s">
        <v>2698</v>
      </c>
      <c r="B1896" t="s">
        <v>5816</v>
      </c>
      <c r="C1896" t="s">
        <v>4476</v>
      </c>
      <c r="D1896">
        <v>1</v>
      </c>
      <c r="E1896">
        <v>1</v>
      </c>
      <c r="F1896">
        <v>1</v>
      </c>
      <c r="G1896" t="s">
        <v>1410</v>
      </c>
      <c r="H1896" s="4" t="str">
        <f t="shared" si="58"/>
        <v>1R143.1</v>
      </c>
      <c r="I1896" s="4" t="str">
        <f t="shared" si="59"/>
        <v>SG1_2_P2_MDI+</v>
      </c>
    </row>
    <row r="1897" spans="1:9" x14ac:dyDescent="0.25">
      <c r="A1897" t="s">
        <v>2698</v>
      </c>
      <c r="B1897" t="s">
        <v>5816</v>
      </c>
      <c r="C1897" t="s">
        <v>4476</v>
      </c>
      <c r="D1897">
        <v>2</v>
      </c>
      <c r="E1897">
        <v>2</v>
      </c>
      <c r="F1897">
        <v>2</v>
      </c>
      <c r="G1897" t="s">
        <v>165</v>
      </c>
      <c r="H1897" s="4" t="str">
        <f t="shared" si="58"/>
        <v>1R143.2</v>
      </c>
      <c r="I1897" s="4" t="str">
        <f t="shared" si="59"/>
        <v>SG1_2_P2_RC</v>
      </c>
    </row>
    <row r="1898" spans="1:9" x14ac:dyDescent="0.25">
      <c r="A1898" t="s">
        <v>2698</v>
      </c>
      <c r="B1898" t="s">
        <v>5816</v>
      </c>
      <c r="C1898" t="s">
        <v>4477</v>
      </c>
      <c r="D1898">
        <v>1</v>
      </c>
      <c r="E1898">
        <v>1</v>
      </c>
      <c r="F1898">
        <v>1</v>
      </c>
      <c r="G1898" t="s">
        <v>1411</v>
      </c>
      <c r="H1898" s="4" t="str">
        <f t="shared" si="58"/>
        <v>1R144.1</v>
      </c>
      <c r="I1898" s="4" t="str">
        <f t="shared" si="59"/>
        <v>SG1_2_P2_MDI-</v>
      </c>
    </row>
    <row r="1899" spans="1:9" x14ac:dyDescent="0.25">
      <c r="A1899" t="s">
        <v>2698</v>
      </c>
      <c r="B1899" t="s">
        <v>5816</v>
      </c>
      <c r="C1899" t="s">
        <v>4477</v>
      </c>
      <c r="D1899">
        <v>2</v>
      </c>
      <c r="E1899">
        <v>2</v>
      </c>
      <c r="F1899">
        <v>2</v>
      </c>
      <c r="G1899" t="s">
        <v>165</v>
      </c>
      <c r="H1899" s="4" t="str">
        <f t="shared" si="58"/>
        <v>1R144.2</v>
      </c>
      <c r="I1899" s="4" t="str">
        <f t="shared" si="59"/>
        <v>SG1_2_P2_RC</v>
      </c>
    </row>
    <row r="1900" spans="1:9" x14ac:dyDescent="0.25">
      <c r="A1900" t="s">
        <v>2698</v>
      </c>
      <c r="B1900" t="s">
        <v>5816</v>
      </c>
      <c r="C1900" t="s">
        <v>4478</v>
      </c>
      <c r="D1900">
        <v>1</v>
      </c>
      <c r="E1900">
        <v>1</v>
      </c>
      <c r="F1900">
        <v>1</v>
      </c>
      <c r="G1900" t="s">
        <v>1412</v>
      </c>
      <c r="H1900" s="4" t="str">
        <f t="shared" si="58"/>
        <v>1R145.1</v>
      </c>
      <c r="I1900" s="4" t="str">
        <f t="shared" si="59"/>
        <v>SG1_2_P3_MDI+</v>
      </c>
    </row>
    <row r="1901" spans="1:9" x14ac:dyDescent="0.25">
      <c r="A1901" t="s">
        <v>2698</v>
      </c>
      <c r="B1901" t="s">
        <v>5816</v>
      </c>
      <c r="C1901" t="s">
        <v>4478</v>
      </c>
      <c r="D1901">
        <v>2</v>
      </c>
      <c r="E1901">
        <v>2</v>
      </c>
      <c r="F1901">
        <v>2</v>
      </c>
      <c r="G1901" t="s">
        <v>166</v>
      </c>
      <c r="H1901" s="4" t="str">
        <f t="shared" si="58"/>
        <v>1R145.2</v>
      </c>
      <c r="I1901" s="4" t="str">
        <f t="shared" si="59"/>
        <v>SG1_2_P3_RC</v>
      </c>
    </row>
    <row r="1902" spans="1:9" x14ac:dyDescent="0.25">
      <c r="A1902" t="s">
        <v>2698</v>
      </c>
      <c r="B1902" t="s">
        <v>5816</v>
      </c>
      <c r="C1902" t="s">
        <v>4479</v>
      </c>
      <c r="D1902">
        <v>1</v>
      </c>
      <c r="E1902">
        <v>1</v>
      </c>
      <c r="F1902">
        <v>1</v>
      </c>
      <c r="G1902" t="s">
        <v>1413</v>
      </c>
      <c r="H1902" s="4" t="str">
        <f t="shared" si="58"/>
        <v>1R146.1</v>
      </c>
      <c r="I1902" s="4" t="str">
        <f t="shared" si="59"/>
        <v>SG1_2_P3_MDI-</v>
      </c>
    </row>
    <row r="1903" spans="1:9" x14ac:dyDescent="0.25">
      <c r="A1903" t="s">
        <v>2698</v>
      </c>
      <c r="B1903" t="s">
        <v>5816</v>
      </c>
      <c r="C1903" t="s">
        <v>4479</v>
      </c>
      <c r="D1903">
        <v>2</v>
      </c>
      <c r="E1903">
        <v>2</v>
      </c>
      <c r="F1903">
        <v>2</v>
      </c>
      <c r="G1903" t="s">
        <v>166</v>
      </c>
      <c r="H1903" s="4" t="str">
        <f t="shared" si="58"/>
        <v>1R146.2</v>
      </c>
      <c r="I1903" s="4" t="str">
        <f t="shared" si="59"/>
        <v>SG1_2_P3_RC</v>
      </c>
    </row>
    <row r="1904" spans="1:9" x14ac:dyDescent="0.25">
      <c r="A1904" t="s">
        <v>2698</v>
      </c>
      <c r="B1904" t="s">
        <v>5816</v>
      </c>
      <c r="C1904" t="s">
        <v>4480</v>
      </c>
      <c r="D1904">
        <v>1</v>
      </c>
      <c r="E1904">
        <v>1</v>
      </c>
      <c r="F1904">
        <v>1</v>
      </c>
      <c r="G1904" t="s">
        <v>1414</v>
      </c>
      <c r="H1904" s="4" t="str">
        <f t="shared" si="58"/>
        <v>1R147.1</v>
      </c>
      <c r="I1904" s="4" t="str">
        <f t="shared" si="59"/>
        <v>SG1_2_P4_MDI+</v>
      </c>
    </row>
    <row r="1905" spans="1:9" x14ac:dyDescent="0.25">
      <c r="A1905" t="s">
        <v>2698</v>
      </c>
      <c r="B1905" t="s">
        <v>5816</v>
      </c>
      <c r="C1905" t="s">
        <v>4480</v>
      </c>
      <c r="D1905">
        <v>2</v>
      </c>
      <c r="E1905">
        <v>2</v>
      </c>
      <c r="F1905">
        <v>2</v>
      </c>
      <c r="G1905" t="s">
        <v>2480</v>
      </c>
      <c r="H1905" s="4" t="str">
        <f t="shared" si="58"/>
        <v>1R147.2</v>
      </c>
      <c r="I1905" s="4" t="str">
        <f t="shared" si="59"/>
        <v>SG1_2_P4_RC</v>
      </c>
    </row>
    <row r="1906" spans="1:9" x14ac:dyDescent="0.25">
      <c r="A1906" t="s">
        <v>2698</v>
      </c>
      <c r="B1906" t="s">
        <v>5816</v>
      </c>
      <c r="C1906" t="s">
        <v>4481</v>
      </c>
      <c r="D1906">
        <v>1</v>
      </c>
      <c r="E1906">
        <v>1</v>
      </c>
      <c r="F1906">
        <v>1</v>
      </c>
      <c r="G1906" t="s">
        <v>1415</v>
      </c>
      <c r="H1906" s="4" t="str">
        <f t="shared" si="58"/>
        <v>1R148.1</v>
      </c>
      <c r="I1906" s="4" t="str">
        <f t="shared" si="59"/>
        <v>SG1_2_P4_MDI-</v>
      </c>
    </row>
    <row r="1907" spans="1:9" x14ac:dyDescent="0.25">
      <c r="A1907" t="s">
        <v>2698</v>
      </c>
      <c r="B1907" t="s">
        <v>5816</v>
      </c>
      <c r="C1907" t="s">
        <v>4481</v>
      </c>
      <c r="D1907">
        <v>2</v>
      </c>
      <c r="E1907">
        <v>2</v>
      </c>
      <c r="F1907">
        <v>2</v>
      </c>
      <c r="G1907" t="s">
        <v>2480</v>
      </c>
      <c r="H1907" s="4" t="str">
        <f t="shared" si="58"/>
        <v>1R148.2</v>
      </c>
      <c r="I1907" s="4" t="str">
        <f t="shared" si="59"/>
        <v>SG1_2_P4_RC</v>
      </c>
    </row>
    <row r="1908" spans="1:9" x14ac:dyDescent="0.25">
      <c r="A1908" t="s">
        <v>2698</v>
      </c>
      <c r="B1908" t="s">
        <v>5816</v>
      </c>
      <c r="C1908" t="s">
        <v>4482</v>
      </c>
      <c r="D1908">
        <v>1</v>
      </c>
      <c r="E1908">
        <v>1</v>
      </c>
      <c r="F1908">
        <v>1</v>
      </c>
      <c r="G1908" t="s">
        <v>161</v>
      </c>
      <c r="H1908" s="4" t="str">
        <f t="shared" si="58"/>
        <v>1T3.1</v>
      </c>
      <c r="I1908" s="4" t="str">
        <f t="shared" si="59"/>
        <v>SG1_1_P1_MDI+</v>
      </c>
    </row>
    <row r="1909" spans="1:9" x14ac:dyDescent="0.25">
      <c r="A1909" t="s">
        <v>2698</v>
      </c>
      <c r="B1909" t="s">
        <v>5816</v>
      </c>
      <c r="C1909" t="s">
        <v>4482</v>
      </c>
      <c r="D1909">
        <v>2</v>
      </c>
      <c r="E1909">
        <v>2</v>
      </c>
      <c r="F1909">
        <v>2</v>
      </c>
      <c r="G1909" t="s">
        <v>163</v>
      </c>
      <c r="H1909" s="4" t="str">
        <f t="shared" si="58"/>
        <v>1T3.2</v>
      </c>
      <c r="I1909" s="4" t="str">
        <f t="shared" si="59"/>
        <v>SG1_1_P1_MDI-</v>
      </c>
    </row>
    <row r="1910" spans="1:9" x14ac:dyDescent="0.25">
      <c r="A1910" t="s">
        <v>2698</v>
      </c>
      <c r="B1910" t="s">
        <v>5816</v>
      </c>
      <c r="C1910" t="s">
        <v>4482</v>
      </c>
      <c r="D1910">
        <v>3</v>
      </c>
      <c r="E1910">
        <v>3</v>
      </c>
      <c r="F1910">
        <v>3</v>
      </c>
      <c r="G1910" t="s">
        <v>168</v>
      </c>
      <c r="H1910" s="4" t="str">
        <f t="shared" si="58"/>
        <v>1T3.3</v>
      </c>
      <c r="I1910" s="4" t="str">
        <f t="shared" si="59"/>
        <v>SG1_P1_MDI-</v>
      </c>
    </row>
    <row r="1911" spans="1:9" x14ac:dyDescent="0.25">
      <c r="A1911" t="s">
        <v>2698</v>
      </c>
      <c r="B1911" t="s">
        <v>5816</v>
      </c>
      <c r="C1911" t="s">
        <v>4482</v>
      </c>
      <c r="D1911">
        <v>4</v>
      </c>
      <c r="E1911">
        <v>4</v>
      </c>
      <c r="F1911">
        <v>4</v>
      </c>
      <c r="G1911" t="s">
        <v>167</v>
      </c>
      <c r="H1911" s="4" t="str">
        <f t="shared" si="58"/>
        <v>1T3.4</v>
      </c>
      <c r="I1911" s="4" t="str">
        <f t="shared" si="59"/>
        <v>SG1_P1_MDI+</v>
      </c>
    </row>
    <row r="1912" spans="1:9" x14ac:dyDescent="0.25">
      <c r="A1912" t="s">
        <v>2698</v>
      </c>
      <c r="B1912" t="s">
        <v>5816</v>
      </c>
      <c r="C1912" t="s">
        <v>4483</v>
      </c>
      <c r="D1912">
        <v>1</v>
      </c>
      <c r="E1912">
        <v>1</v>
      </c>
      <c r="F1912">
        <v>1</v>
      </c>
      <c r="G1912" t="s">
        <v>2476</v>
      </c>
      <c r="H1912" s="4" t="str">
        <f t="shared" si="58"/>
        <v>1T4.1</v>
      </c>
      <c r="I1912" s="4" t="str">
        <f t="shared" si="59"/>
        <v>SG1_1_P2_MDI+</v>
      </c>
    </row>
    <row r="1913" spans="1:9" x14ac:dyDescent="0.25">
      <c r="A1913" t="s">
        <v>2698</v>
      </c>
      <c r="B1913" t="s">
        <v>5816</v>
      </c>
      <c r="C1913" t="s">
        <v>4483</v>
      </c>
      <c r="D1913">
        <v>2</v>
      </c>
      <c r="E1913">
        <v>2</v>
      </c>
      <c r="F1913">
        <v>2</v>
      </c>
      <c r="G1913" t="s">
        <v>2477</v>
      </c>
      <c r="H1913" s="4" t="str">
        <f t="shared" si="58"/>
        <v>1T4.2</v>
      </c>
      <c r="I1913" s="4" t="str">
        <f t="shared" si="59"/>
        <v>SG1_1_P2_MDI-</v>
      </c>
    </row>
    <row r="1914" spans="1:9" x14ac:dyDescent="0.25">
      <c r="A1914" t="s">
        <v>2698</v>
      </c>
      <c r="B1914" t="s">
        <v>5816</v>
      </c>
      <c r="C1914" t="s">
        <v>4483</v>
      </c>
      <c r="D1914">
        <v>3</v>
      </c>
      <c r="E1914">
        <v>3</v>
      </c>
      <c r="F1914">
        <v>3</v>
      </c>
      <c r="G1914" t="s">
        <v>2483</v>
      </c>
      <c r="H1914" s="4" t="str">
        <f t="shared" si="58"/>
        <v>1T4.3</v>
      </c>
      <c r="I1914" s="4" t="str">
        <f t="shared" si="59"/>
        <v>SG1_P2_MDI-</v>
      </c>
    </row>
    <row r="1915" spans="1:9" x14ac:dyDescent="0.25">
      <c r="A1915" t="s">
        <v>2698</v>
      </c>
      <c r="B1915" t="s">
        <v>5816</v>
      </c>
      <c r="C1915" t="s">
        <v>4483</v>
      </c>
      <c r="D1915">
        <v>4</v>
      </c>
      <c r="E1915">
        <v>4</v>
      </c>
      <c r="F1915">
        <v>4</v>
      </c>
      <c r="G1915" t="s">
        <v>2484</v>
      </c>
      <c r="H1915" s="4" t="str">
        <f t="shared" si="58"/>
        <v>1T4.4</v>
      </c>
      <c r="I1915" s="4" t="str">
        <f t="shared" si="59"/>
        <v>SG1_P2_MDI+</v>
      </c>
    </row>
    <row r="1916" spans="1:9" x14ac:dyDescent="0.25">
      <c r="A1916" t="s">
        <v>2698</v>
      </c>
      <c r="B1916" t="s">
        <v>5816</v>
      </c>
      <c r="C1916" t="s">
        <v>4484</v>
      </c>
      <c r="D1916">
        <v>1</v>
      </c>
      <c r="E1916">
        <v>1</v>
      </c>
      <c r="F1916">
        <v>1</v>
      </c>
      <c r="G1916" t="s">
        <v>2478</v>
      </c>
      <c r="H1916" s="4" t="str">
        <f t="shared" si="58"/>
        <v>1T5.1</v>
      </c>
      <c r="I1916" s="4" t="str">
        <f t="shared" si="59"/>
        <v>SG1_1_P3_MDI+</v>
      </c>
    </row>
    <row r="1917" spans="1:9" x14ac:dyDescent="0.25">
      <c r="A1917" t="s">
        <v>2698</v>
      </c>
      <c r="B1917" t="s">
        <v>5816</v>
      </c>
      <c r="C1917" t="s">
        <v>4484</v>
      </c>
      <c r="D1917">
        <v>2</v>
      </c>
      <c r="E1917">
        <v>2</v>
      </c>
      <c r="F1917">
        <v>2</v>
      </c>
      <c r="G1917" t="s">
        <v>2479</v>
      </c>
      <c r="H1917" s="4" t="str">
        <f t="shared" si="58"/>
        <v>1T5.2</v>
      </c>
      <c r="I1917" s="4" t="str">
        <f t="shared" si="59"/>
        <v>SG1_1_P3_MDI-</v>
      </c>
    </row>
    <row r="1918" spans="1:9" x14ac:dyDescent="0.25">
      <c r="A1918" t="s">
        <v>2698</v>
      </c>
      <c r="B1918" t="s">
        <v>5816</v>
      </c>
      <c r="C1918" t="s">
        <v>4484</v>
      </c>
      <c r="D1918">
        <v>3</v>
      </c>
      <c r="E1918">
        <v>3</v>
      </c>
      <c r="F1918">
        <v>3</v>
      </c>
      <c r="G1918" t="s">
        <v>2485</v>
      </c>
      <c r="H1918" s="4" t="str">
        <f t="shared" si="58"/>
        <v>1T5.3</v>
      </c>
      <c r="I1918" s="4" t="str">
        <f t="shared" si="59"/>
        <v>SG1_P3_MDI-</v>
      </c>
    </row>
    <row r="1919" spans="1:9" x14ac:dyDescent="0.25">
      <c r="A1919" t="s">
        <v>2698</v>
      </c>
      <c r="B1919" t="s">
        <v>5816</v>
      </c>
      <c r="C1919" t="s">
        <v>4484</v>
      </c>
      <c r="D1919">
        <v>4</v>
      </c>
      <c r="E1919">
        <v>4</v>
      </c>
      <c r="F1919">
        <v>4</v>
      </c>
      <c r="G1919" t="s">
        <v>2486</v>
      </c>
      <c r="H1919" s="4" t="str">
        <f t="shared" si="58"/>
        <v>1T5.4</v>
      </c>
      <c r="I1919" s="4" t="str">
        <f t="shared" si="59"/>
        <v>SG1_P3_MDI+</v>
      </c>
    </row>
    <row r="1920" spans="1:9" x14ac:dyDescent="0.25">
      <c r="A1920" t="s">
        <v>2698</v>
      </c>
      <c r="B1920" t="s">
        <v>5816</v>
      </c>
      <c r="C1920" t="s">
        <v>4485</v>
      </c>
      <c r="D1920">
        <v>1</v>
      </c>
      <c r="E1920">
        <v>1</v>
      </c>
      <c r="F1920">
        <v>1</v>
      </c>
      <c r="G1920" t="s">
        <v>2481</v>
      </c>
      <c r="H1920" s="4" t="str">
        <f t="shared" si="58"/>
        <v>1T6.1</v>
      </c>
      <c r="I1920" s="4" t="str">
        <f t="shared" si="59"/>
        <v>SG1_1_P4_MDI+</v>
      </c>
    </row>
    <row r="1921" spans="1:9" x14ac:dyDescent="0.25">
      <c r="A1921" t="s">
        <v>2698</v>
      </c>
      <c r="B1921" t="s">
        <v>5816</v>
      </c>
      <c r="C1921" t="s">
        <v>4485</v>
      </c>
      <c r="D1921">
        <v>2</v>
      </c>
      <c r="E1921">
        <v>2</v>
      </c>
      <c r="F1921">
        <v>2</v>
      </c>
      <c r="G1921" t="s">
        <v>2482</v>
      </c>
      <c r="H1921" s="4" t="str">
        <f t="shared" si="58"/>
        <v>1T6.2</v>
      </c>
      <c r="I1921" s="4" t="str">
        <f t="shared" si="59"/>
        <v>SG1_1_P4_MDI-</v>
      </c>
    </row>
    <row r="1922" spans="1:9" x14ac:dyDescent="0.25">
      <c r="A1922" t="s">
        <v>2698</v>
      </c>
      <c r="B1922" t="s">
        <v>5816</v>
      </c>
      <c r="C1922" t="s">
        <v>4485</v>
      </c>
      <c r="D1922">
        <v>3</v>
      </c>
      <c r="E1922">
        <v>3</v>
      </c>
      <c r="F1922">
        <v>3</v>
      </c>
      <c r="G1922" t="s">
        <v>2487</v>
      </c>
      <c r="H1922" s="4" t="str">
        <f t="shared" ref="H1922:H1985" si="60">CONCATENATE(C1922,".",F1922)</f>
        <v>1T6.3</v>
      </c>
      <c r="I1922" s="4" t="str">
        <f t="shared" ref="I1922:I1985" si="61">G1922</f>
        <v>SG1_P4_MDI-</v>
      </c>
    </row>
    <row r="1923" spans="1:9" x14ac:dyDescent="0.25">
      <c r="A1923" t="s">
        <v>2698</v>
      </c>
      <c r="B1923" t="s">
        <v>5816</v>
      </c>
      <c r="C1923" t="s">
        <v>4485</v>
      </c>
      <c r="D1923">
        <v>4</v>
      </c>
      <c r="E1923">
        <v>4</v>
      </c>
      <c r="F1923">
        <v>4</v>
      </c>
      <c r="G1923" t="s">
        <v>2488</v>
      </c>
      <c r="H1923" s="4" t="str">
        <f t="shared" si="60"/>
        <v>1T6.4</v>
      </c>
      <c r="I1923" s="4" t="str">
        <f t="shared" si="61"/>
        <v>SG1_P4_MDI+</v>
      </c>
    </row>
    <row r="1924" spans="1:9" x14ac:dyDescent="0.25">
      <c r="A1924" t="s">
        <v>2698</v>
      </c>
      <c r="B1924" t="s">
        <v>5817</v>
      </c>
      <c r="C1924" t="s">
        <v>6389</v>
      </c>
      <c r="D1924">
        <v>1</v>
      </c>
      <c r="E1924">
        <v>1</v>
      </c>
      <c r="F1924">
        <v>1</v>
      </c>
      <c r="G1924" t="s">
        <v>6314</v>
      </c>
      <c r="H1924" s="4" t="str">
        <f t="shared" si="60"/>
        <v>1CU17.1</v>
      </c>
      <c r="I1924" s="4" t="str">
        <f t="shared" si="61"/>
        <v>S1_U17_GPU_SEL</v>
      </c>
    </row>
    <row r="1925" spans="1:9" x14ac:dyDescent="0.25">
      <c r="A1925" t="s">
        <v>2698</v>
      </c>
      <c r="B1925" t="s">
        <v>5817</v>
      </c>
      <c r="C1925" t="s">
        <v>6389</v>
      </c>
      <c r="D1925">
        <v>2</v>
      </c>
      <c r="E1925">
        <v>2</v>
      </c>
      <c r="F1925">
        <v>2</v>
      </c>
      <c r="G1925" t="s">
        <v>961</v>
      </c>
      <c r="H1925" s="4" t="str">
        <f t="shared" si="60"/>
        <v>1CU17.2</v>
      </c>
      <c r="I1925" s="4" t="str">
        <f t="shared" si="61"/>
        <v>DGND</v>
      </c>
    </row>
    <row r="1926" spans="1:9" x14ac:dyDescent="0.25">
      <c r="A1926" t="s">
        <v>2698</v>
      </c>
      <c r="B1926" t="s">
        <v>5817</v>
      </c>
      <c r="C1926" t="s">
        <v>6390</v>
      </c>
      <c r="D1926">
        <v>1</v>
      </c>
      <c r="E1926">
        <v>1</v>
      </c>
      <c r="F1926">
        <v>1</v>
      </c>
      <c r="G1926" t="s">
        <v>6315</v>
      </c>
      <c r="H1926" s="4" t="str">
        <f t="shared" si="60"/>
        <v>1CU18.1</v>
      </c>
      <c r="I1926" s="4" t="str">
        <f t="shared" si="61"/>
        <v>S1_U18_GPU_SEL</v>
      </c>
    </row>
    <row r="1927" spans="1:9" x14ac:dyDescent="0.25">
      <c r="A1927" t="s">
        <v>2698</v>
      </c>
      <c r="B1927" t="s">
        <v>5817</v>
      </c>
      <c r="C1927" t="s">
        <v>6390</v>
      </c>
      <c r="D1927">
        <v>2</v>
      </c>
      <c r="E1927">
        <v>2</v>
      </c>
      <c r="F1927">
        <v>2</v>
      </c>
      <c r="G1927" t="s">
        <v>961</v>
      </c>
      <c r="H1927" s="4" t="str">
        <f t="shared" si="60"/>
        <v>1CU18.2</v>
      </c>
      <c r="I1927" s="4" t="str">
        <f t="shared" si="61"/>
        <v>DGND</v>
      </c>
    </row>
    <row r="1928" spans="1:9" x14ac:dyDescent="0.25">
      <c r="A1928" t="s">
        <v>2698</v>
      </c>
      <c r="B1928" t="s">
        <v>5817</v>
      </c>
      <c r="C1928" t="s">
        <v>6391</v>
      </c>
      <c r="D1928">
        <v>1</v>
      </c>
      <c r="E1928">
        <v>1</v>
      </c>
      <c r="F1928">
        <v>1</v>
      </c>
      <c r="G1928" t="s">
        <v>6316</v>
      </c>
      <c r="H1928" s="4" t="str">
        <f t="shared" si="60"/>
        <v>1CU171.1</v>
      </c>
      <c r="I1928" s="4" t="str">
        <f t="shared" si="61"/>
        <v>S1_U17_OE</v>
      </c>
    </row>
    <row r="1929" spans="1:9" x14ac:dyDescent="0.25">
      <c r="A1929" t="s">
        <v>2698</v>
      </c>
      <c r="B1929" t="s">
        <v>5817</v>
      </c>
      <c r="C1929" t="s">
        <v>6391</v>
      </c>
      <c r="D1929">
        <v>2</v>
      </c>
      <c r="E1929">
        <v>2</v>
      </c>
      <c r="F1929">
        <v>2</v>
      </c>
      <c r="G1929" t="s">
        <v>961</v>
      </c>
      <c r="H1929" s="4" t="str">
        <f t="shared" si="60"/>
        <v>1CU171.2</v>
      </c>
      <c r="I1929" s="4" t="str">
        <f t="shared" si="61"/>
        <v>DGND</v>
      </c>
    </row>
    <row r="1930" spans="1:9" x14ac:dyDescent="0.25">
      <c r="A1930" t="s">
        <v>2698</v>
      </c>
      <c r="B1930" t="s">
        <v>5817</v>
      </c>
      <c r="C1930" t="s">
        <v>6392</v>
      </c>
      <c r="D1930">
        <v>1</v>
      </c>
      <c r="E1930">
        <v>1</v>
      </c>
      <c r="F1930">
        <v>1</v>
      </c>
      <c r="G1930" t="s">
        <v>962</v>
      </c>
      <c r="H1930" s="4" t="str">
        <f t="shared" si="60"/>
        <v>1CU172.1</v>
      </c>
      <c r="I1930" s="4" t="str">
        <f t="shared" si="61"/>
        <v>VDD33_ATX</v>
      </c>
    </row>
    <row r="1931" spans="1:9" x14ac:dyDescent="0.25">
      <c r="A1931" t="s">
        <v>2698</v>
      </c>
      <c r="B1931" t="s">
        <v>5817</v>
      </c>
      <c r="C1931" t="s">
        <v>6392</v>
      </c>
      <c r="D1931">
        <v>2</v>
      </c>
      <c r="E1931">
        <v>2</v>
      </c>
      <c r="F1931">
        <v>2</v>
      </c>
      <c r="G1931" t="s">
        <v>961</v>
      </c>
      <c r="H1931" s="4" t="str">
        <f t="shared" si="60"/>
        <v>1CU172.2</v>
      </c>
      <c r="I1931" s="4" t="str">
        <f t="shared" si="61"/>
        <v>DGND</v>
      </c>
    </row>
    <row r="1932" spans="1:9" x14ac:dyDescent="0.25">
      <c r="A1932" t="s">
        <v>2698</v>
      </c>
      <c r="B1932" t="s">
        <v>5817</v>
      </c>
      <c r="C1932" t="s">
        <v>6393</v>
      </c>
      <c r="D1932">
        <v>1</v>
      </c>
      <c r="E1932">
        <v>1</v>
      </c>
      <c r="F1932">
        <v>1</v>
      </c>
      <c r="G1932" t="s">
        <v>6317</v>
      </c>
      <c r="H1932" s="4" t="str">
        <f t="shared" si="60"/>
        <v>1CU181.1</v>
      </c>
      <c r="I1932" s="4" t="str">
        <f t="shared" si="61"/>
        <v>S1_U18_OE</v>
      </c>
    </row>
    <row r="1933" spans="1:9" x14ac:dyDescent="0.25">
      <c r="A1933" t="s">
        <v>2698</v>
      </c>
      <c r="B1933" t="s">
        <v>5817</v>
      </c>
      <c r="C1933" t="s">
        <v>6393</v>
      </c>
      <c r="D1933">
        <v>2</v>
      </c>
      <c r="E1933">
        <v>2</v>
      </c>
      <c r="F1933">
        <v>2</v>
      </c>
      <c r="G1933" t="s">
        <v>961</v>
      </c>
      <c r="H1933" s="4" t="str">
        <f t="shared" si="60"/>
        <v>1CU181.2</v>
      </c>
      <c r="I1933" s="4" t="str">
        <f t="shared" si="61"/>
        <v>DGND</v>
      </c>
    </row>
    <row r="1934" spans="1:9" x14ac:dyDescent="0.25">
      <c r="A1934" t="s">
        <v>2698</v>
      </c>
      <c r="B1934" t="s">
        <v>5817</v>
      </c>
      <c r="C1934" t="s">
        <v>6394</v>
      </c>
      <c r="D1934">
        <v>1</v>
      </c>
      <c r="E1934">
        <v>1</v>
      </c>
      <c r="F1934">
        <v>1</v>
      </c>
      <c r="G1934" t="s">
        <v>962</v>
      </c>
      <c r="H1934" s="4" t="str">
        <f t="shared" si="60"/>
        <v>1CU182.1</v>
      </c>
      <c r="I1934" s="4" t="str">
        <f t="shared" si="61"/>
        <v>VDD33_ATX</v>
      </c>
    </row>
    <row r="1935" spans="1:9" x14ac:dyDescent="0.25">
      <c r="A1935" t="s">
        <v>2698</v>
      </c>
      <c r="B1935" t="s">
        <v>5817</v>
      </c>
      <c r="C1935" t="s">
        <v>6394</v>
      </c>
      <c r="D1935">
        <v>2</v>
      </c>
      <c r="E1935">
        <v>2</v>
      </c>
      <c r="F1935">
        <v>2</v>
      </c>
      <c r="G1935" t="s">
        <v>961</v>
      </c>
      <c r="H1935" s="4" t="str">
        <f t="shared" si="60"/>
        <v>1CU182.2</v>
      </c>
      <c r="I1935" s="4" t="str">
        <f t="shared" si="61"/>
        <v>DGND</v>
      </c>
    </row>
    <row r="1936" spans="1:9" x14ac:dyDescent="0.25">
      <c r="A1936" t="s">
        <v>2698</v>
      </c>
      <c r="B1936" t="s">
        <v>5817</v>
      </c>
      <c r="C1936" t="s">
        <v>3035</v>
      </c>
      <c r="D1936">
        <v>1</v>
      </c>
      <c r="E1936">
        <v>1</v>
      </c>
      <c r="F1936">
        <v>1</v>
      </c>
      <c r="G1936" t="s">
        <v>823</v>
      </c>
      <c r="H1936" s="4" t="str">
        <f t="shared" si="60"/>
        <v>1MQS1.1</v>
      </c>
      <c r="I1936" s="4" t="str">
        <f t="shared" si="61"/>
        <v>S1_U4PI_P1_MDI+</v>
      </c>
    </row>
    <row r="1937" spans="1:9" x14ac:dyDescent="0.25">
      <c r="A1937" t="s">
        <v>2698</v>
      </c>
      <c r="B1937" t="s">
        <v>5817</v>
      </c>
      <c r="C1937" t="s">
        <v>3035</v>
      </c>
      <c r="D1937">
        <v>2</v>
      </c>
      <c r="E1937">
        <v>2</v>
      </c>
      <c r="F1937">
        <v>2</v>
      </c>
      <c r="G1937" t="s">
        <v>824</v>
      </c>
      <c r="H1937" s="4" t="str">
        <f t="shared" si="60"/>
        <v>1MQS1.2</v>
      </c>
      <c r="I1937" s="4" t="str">
        <f t="shared" si="61"/>
        <v>S1_U4PI_P1_MDI-</v>
      </c>
    </row>
    <row r="1938" spans="1:9" x14ac:dyDescent="0.25">
      <c r="A1938" t="s">
        <v>2698</v>
      </c>
      <c r="B1938" t="s">
        <v>5817</v>
      </c>
      <c r="C1938" t="s">
        <v>3035</v>
      </c>
      <c r="D1938">
        <v>3</v>
      </c>
      <c r="E1938">
        <v>3</v>
      </c>
      <c r="F1938">
        <v>3</v>
      </c>
      <c r="G1938" t="s">
        <v>1386</v>
      </c>
      <c r="H1938" s="4" t="str">
        <f t="shared" si="60"/>
        <v>1MQS1.3</v>
      </c>
      <c r="I1938" s="4" t="str">
        <f t="shared" si="61"/>
        <v>S1_U4PI_P3_MDI+</v>
      </c>
    </row>
    <row r="1939" spans="1:9" x14ac:dyDescent="0.25">
      <c r="A1939" t="s">
        <v>2698</v>
      </c>
      <c r="B1939" t="s">
        <v>5817</v>
      </c>
      <c r="C1939" t="s">
        <v>3035</v>
      </c>
      <c r="D1939">
        <v>4</v>
      </c>
      <c r="E1939">
        <v>4</v>
      </c>
      <c r="F1939">
        <v>4</v>
      </c>
      <c r="G1939" t="s">
        <v>1387</v>
      </c>
      <c r="H1939" s="4" t="str">
        <f t="shared" si="60"/>
        <v>1MQS1.4</v>
      </c>
      <c r="I1939" s="4" t="str">
        <f t="shared" si="61"/>
        <v>S1_U4PI_P3_MDI-</v>
      </c>
    </row>
    <row r="1940" spans="1:9" x14ac:dyDescent="0.25">
      <c r="A1940" t="s">
        <v>2698</v>
      </c>
      <c r="B1940" t="s">
        <v>5817</v>
      </c>
      <c r="C1940" t="s">
        <v>3035</v>
      </c>
      <c r="D1940">
        <v>5</v>
      </c>
      <c r="E1940">
        <v>5</v>
      </c>
      <c r="F1940">
        <v>5</v>
      </c>
      <c r="H1940" s="4" t="str">
        <f t="shared" si="60"/>
        <v>1MQS1.5</v>
      </c>
      <c r="I1940" s="4">
        <f t="shared" si="61"/>
        <v>0</v>
      </c>
    </row>
    <row r="1941" spans="1:9" x14ac:dyDescent="0.25">
      <c r="A1941" t="s">
        <v>2698</v>
      </c>
      <c r="B1941" t="s">
        <v>5817</v>
      </c>
      <c r="C1941" t="s">
        <v>3035</v>
      </c>
      <c r="D1941">
        <v>6</v>
      </c>
      <c r="E1941">
        <v>6</v>
      </c>
      <c r="F1941">
        <v>6</v>
      </c>
      <c r="G1941" t="s">
        <v>203</v>
      </c>
      <c r="H1941" s="4" t="str">
        <f t="shared" si="60"/>
        <v>1MQS1.6</v>
      </c>
      <c r="I1941" s="4" t="str">
        <f t="shared" si="61"/>
        <v>SG1_3PI_P1_MDI+</v>
      </c>
    </row>
    <row r="1942" spans="1:9" x14ac:dyDescent="0.25">
      <c r="A1942" t="s">
        <v>2698</v>
      </c>
      <c r="B1942" t="s">
        <v>5817</v>
      </c>
      <c r="C1942" t="s">
        <v>3035</v>
      </c>
      <c r="D1942">
        <v>7</v>
      </c>
      <c r="E1942">
        <v>7</v>
      </c>
      <c r="F1942">
        <v>7</v>
      </c>
      <c r="G1942" t="s">
        <v>204</v>
      </c>
      <c r="H1942" s="4" t="str">
        <f t="shared" si="60"/>
        <v>1MQS1.7</v>
      </c>
      <c r="I1942" s="4" t="str">
        <f t="shared" si="61"/>
        <v>SG1_3PI_P1_MDI-</v>
      </c>
    </row>
    <row r="1943" spans="1:9" x14ac:dyDescent="0.25">
      <c r="A1943" t="s">
        <v>2698</v>
      </c>
      <c r="B1943" t="s">
        <v>5817</v>
      </c>
      <c r="C1943" t="s">
        <v>3035</v>
      </c>
      <c r="D1943">
        <v>8</v>
      </c>
      <c r="E1943">
        <v>8</v>
      </c>
      <c r="F1943">
        <v>8</v>
      </c>
      <c r="G1943" t="s">
        <v>1388</v>
      </c>
      <c r="H1943" s="4" t="str">
        <f t="shared" si="60"/>
        <v>1MQS1.8</v>
      </c>
      <c r="I1943" s="4" t="str">
        <f t="shared" si="61"/>
        <v>SG1_3PI_P3_MDI+</v>
      </c>
    </row>
    <row r="1944" spans="1:9" x14ac:dyDescent="0.25">
      <c r="A1944" t="s">
        <v>2698</v>
      </c>
      <c r="B1944" t="s">
        <v>5817</v>
      </c>
      <c r="C1944" t="s">
        <v>3035</v>
      </c>
      <c r="D1944">
        <v>9</v>
      </c>
      <c r="E1944">
        <v>9</v>
      </c>
      <c r="F1944">
        <v>9</v>
      </c>
      <c r="G1944" t="s">
        <v>1389</v>
      </c>
      <c r="H1944" s="4" t="str">
        <f t="shared" si="60"/>
        <v>1MQS1.9</v>
      </c>
      <c r="I1944" s="4" t="str">
        <f t="shared" si="61"/>
        <v>SG1_3PI_P3_MDI-</v>
      </c>
    </row>
    <row r="1945" spans="1:9" x14ac:dyDescent="0.25">
      <c r="A1945" t="s">
        <v>2698</v>
      </c>
      <c r="B1945" t="s">
        <v>5817</v>
      </c>
      <c r="C1945" t="s">
        <v>3035</v>
      </c>
      <c r="D1945">
        <v>10</v>
      </c>
      <c r="E1945">
        <v>10</v>
      </c>
      <c r="F1945">
        <v>10</v>
      </c>
      <c r="G1945" t="s">
        <v>1390</v>
      </c>
      <c r="H1945" s="4" t="str">
        <f t="shared" si="60"/>
        <v>1MQS1.10</v>
      </c>
      <c r="I1945" s="4" t="str">
        <f t="shared" si="61"/>
        <v>S1_U4PI_P2_MDI+</v>
      </c>
    </row>
    <row r="1946" spans="1:9" x14ac:dyDescent="0.25">
      <c r="A1946" t="s">
        <v>2698</v>
      </c>
      <c r="B1946" t="s">
        <v>5817</v>
      </c>
      <c r="C1946" t="s">
        <v>3035</v>
      </c>
      <c r="D1946">
        <v>11</v>
      </c>
      <c r="E1946">
        <v>11</v>
      </c>
      <c r="F1946">
        <v>11</v>
      </c>
      <c r="G1946" t="s">
        <v>1391</v>
      </c>
      <c r="H1946" s="4" t="str">
        <f t="shared" si="60"/>
        <v>1MQS1.11</v>
      </c>
      <c r="I1946" s="4" t="str">
        <f t="shared" si="61"/>
        <v>S1_U4PI_P2_MDI-</v>
      </c>
    </row>
    <row r="1947" spans="1:9" x14ac:dyDescent="0.25">
      <c r="A1947" t="s">
        <v>2698</v>
      </c>
      <c r="B1947" t="s">
        <v>5817</v>
      </c>
      <c r="C1947" t="s">
        <v>3035</v>
      </c>
      <c r="D1947">
        <v>12</v>
      </c>
      <c r="E1947">
        <v>12</v>
      </c>
      <c r="F1947">
        <v>12</v>
      </c>
      <c r="G1947" t="s">
        <v>1392</v>
      </c>
      <c r="H1947" s="4" t="str">
        <f t="shared" si="60"/>
        <v>1MQS1.12</v>
      </c>
      <c r="I1947" s="4" t="str">
        <f t="shared" si="61"/>
        <v>S1_U4PI_P4_MDI+</v>
      </c>
    </row>
    <row r="1948" spans="1:9" x14ac:dyDescent="0.25">
      <c r="A1948" t="s">
        <v>2698</v>
      </c>
      <c r="B1948" t="s">
        <v>5817</v>
      </c>
      <c r="C1948" t="s">
        <v>3035</v>
      </c>
      <c r="D1948">
        <v>13</v>
      </c>
      <c r="E1948">
        <v>13</v>
      </c>
      <c r="F1948">
        <v>13</v>
      </c>
      <c r="G1948" t="s">
        <v>1393</v>
      </c>
      <c r="H1948" s="4" t="str">
        <f t="shared" si="60"/>
        <v>1MQS1.13</v>
      </c>
      <c r="I1948" s="4" t="str">
        <f t="shared" si="61"/>
        <v>S1_U4PI_P4_MDI-</v>
      </c>
    </row>
    <row r="1949" spans="1:9" x14ac:dyDescent="0.25">
      <c r="A1949" t="s">
        <v>2698</v>
      </c>
      <c r="B1949" t="s">
        <v>5817</v>
      </c>
      <c r="C1949" t="s">
        <v>3035</v>
      </c>
      <c r="D1949">
        <v>14</v>
      </c>
      <c r="E1949">
        <v>14</v>
      </c>
      <c r="F1949">
        <v>14</v>
      </c>
      <c r="H1949" s="4" t="str">
        <f t="shared" si="60"/>
        <v>1MQS1.14</v>
      </c>
      <c r="I1949" s="4">
        <f t="shared" si="61"/>
        <v>0</v>
      </c>
    </row>
    <row r="1950" spans="1:9" x14ac:dyDescent="0.25">
      <c r="A1950" t="s">
        <v>2698</v>
      </c>
      <c r="B1950" t="s">
        <v>5817</v>
      </c>
      <c r="C1950" t="s">
        <v>3035</v>
      </c>
      <c r="D1950">
        <v>15</v>
      </c>
      <c r="E1950">
        <v>15</v>
      </c>
      <c r="F1950">
        <v>15</v>
      </c>
      <c r="G1950" t="s">
        <v>1394</v>
      </c>
      <c r="H1950" s="4" t="str">
        <f t="shared" si="60"/>
        <v>1MQS1.15</v>
      </c>
      <c r="I1950" s="4" t="str">
        <f t="shared" si="61"/>
        <v>SG1_3PI_P2_MDI+</v>
      </c>
    </row>
    <row r="1951" spans="1:9" x14ac:dyDescent="0.25">
      <c r="A1951" t="s">
        <v>2698</v>
      </c>
      <c r="B1951" t="s">
        <v>5817</v>
      </c>
      <c r="C1951" t="s">
        <v>3035</v>
      </c>
      <c r="D1951">
        <v>16</v>
      </c>
      <c r="E1951">
        <v>16</v>
      </c>
      <c r="F1951">
        <v>16</v>
      </c>
      <c r="G1951" t="s">
        <v>1395</v>
      </c>
      <c r="H1951" s="4" t="str">
        <f t="shared" si="60"/>
        <v>1MQS1.16</v>
      </c>
      <c r="I1951" s="4" t="str">
        <f t="shared" si="61"/>
        <v>SG1_3PI_P2_MDI-</v>
      </c>
    </row>
    <row r="1952" spans="1:9" x14ac:dyDescent="0.25">
      <c r="A1952" t="s">
        <v>2698</v>
      </c>
      <c r="B1952" t="s">
        <v>5817</v>
      </c>
      <c r="C1952" t="s">
        <v>3035</v>
      </c>
      <c r="D1952">
        <v>17</v>
      </c>
      <c r="E1952">
        <v>17</v>
      </c>
      <c r="F1952">
        <v>17</v>
      </c>
      <c r="G1952" t="s">
        <v>1396</v>
      </c>
      <c r="H1952" s="4" t="str">
        <f t="shared" si="60"/>
        <v>1MQS1.17</v>
      </c>
      <c r="I1952" s="4" t="str">
        <f t="shared" si="61"/>
        <v>SG1_3PI_P4_MDI+</v>
      </c>
    </row>
    <row r="1953" spans="1:9" x14ac:dyDescent="0.25">
      <c r="A1953" t="s">
        <v>2698</v>
      </c>
      <c r="B1953" t="s">
        <v>5817</v>
      </c>
      <c r="C1953" t="s">
        <v>3035</v>
      </c>
      <c r="D1953">
        <v>18</v>
      </c>
      <c r="E1953">
        <v>18</v>
      </c>
      <c r="F1953">
        <v>18</v>
      </c>
      <c r="G1953" t="s">
        <v>1397</v>
      </c>
      <c r="H1953" s="4" t="str">
        <f t="shared" si="60"/>
        <v>1MQS1.18</v>
      </c>
      <c r="I1953" s="4" t="str">
        <f t="shared" si="61"/>
        <v>SG1_3PI_P4_MDI-</v>
      </c>
    </row>
    <row r="1954" spans="1:9" x14ac:dyDescent="0.25">
      <c r="A1954" t="s">
        <v>2698</v>
      </c>
      <c r="B1954" t="s">
        <v>5817</v>
      </c>
      <c r="C1954" t="s">
        <v>3035</v>
      </c>
      <c r="D1954" t="s">
        <v>23</v>
      </c>
      <c r="E1954" t="s">
        <v>23</v>
      </c>
      <c r="F1954" t="s">
        <v>23</v>
      </c>
      <c r="H1954" s="4" t="str">
        <f t="shared" si="60"/>
        <v>1MQS1.NUT1</v>
      </c>
      <c r="I1954" s="4">
        <f t="shared" si="61"/>
        <v>0</v>
      </c>
    </row>
    <row r="1955" spans="1:9" x14ac:dyDescent="0.25">
      <c r="A1955" t="s">
        <v>2698</v>
      </c>
      <c r="B1955" t="s">
        <v>5817</v>
      </c>
      <c r="C1955" t="s">
        <v>3035</v>
      </c>
      <c r="D1955" t="s">
        <v>24</v>
      </c>
      <c r="E1955" t="s">
        <v>24</v>
      </c>
      <c r="F1955" t="s">
        <v>24</v>
      </c>
      <c r="H1955" s="4" t="str">
        <f t="shared" si="60"/>
        <v>1MQS1.NUT2</v>
      </c>
      <c r="I1955" s="4">
        <f t="shared" si="61"/>
        <v>0</v>
      </c>
    </row>
    <row r="1956" spans="1:9" x14ac:dyDescent="0.25">
      <c r="A1956" t="s">
        <v>2698</v>
      </c>
      <c r="B1956" t="s">
        <v>5817</v>
      </c>
      <c r="C1956" t="s">
        <v>6395</v>
      </c>
      <c r="D1956">
        <v>1</v>
      </c>
      <c r="E1956">
        <v>1</v>
      </c>
      <c r="F1956">
        <v>1</v>
      </c>
      <c r="G1956" t="s">
        <v>961</v>
      </c>
      <c r="H1956" s="4" t="str">
        <f t="shared" si="60"/>
        <v>1RLU17.1</v>
      </c>
      <c r="I1956" s="4" t="str">
        <f t="shared" si="61"/>
        <v>DGND</v>
      </c>
    </row>
    <row r="1957" spans="1:9" x14ac:dyDescent="0.25">
      <c r="A1957" t="s">
        <v>2698</v>
      </c>
      <c r="B1957" t="s">
        <v>5817</v>
      </c>
      <c r="C1957" t="s">
        <v>6395</v>
      </c>
      <c r="D1957">
        <v>2</v>
      </c>
      <c r="E1957">
        <v>2</v>
      </c>
      <c r="F1957">
        <v>2</v>
      </c>
      <c r="G1957" t="s">
        <v>6318</v>
      </c>
      <c r="H1957" s="4" t="str">
        <f t="shared" si="60"/>
        <v>1RLU17.2</v>
      </c>
      <c r="I1957" s="4" t="str">
        <f t="shared" si="61"/>
        <v>S1_U17_DDC_AUX_SEL</v>
      </c>
    </row>
    <row r="1958" spans="1:9" x14ac:dyDescent="0.25">
      <c r="A1958" t="s">
        <v>2698</v>
      </c>
      <c r="B1958" t="s">
        <v>5817</v>
      </c>
      <c r="C1958" t="s">
        <v>6396</v>
      </c>
      <c r="D1958">
        <v>1</v>
      </c>
      <c r="E1958">
        <v>1</v>
      </c>
      <c r="F1958">
        <v>1</v>
      </c>
      <c r="G1958" t="s">
        <v>961</v>
      </c>
      <c r="H1958" s="4" t="str">
        <f t="shared" si="60"/>
        <v>1RLU18.1</v>
      </c>
      <c r="I1958" s="4" t="str">
        <f t="shared" si="61"/>
        <v>DGND</v>
      </c>
    </row>
    <row r="1959" spans="1:9" x14ac:dyDescent="0.25">
      <c r="A1959" t="s">
        <v>2698</v>
      </c>
      <c r="B1959" t="s">
        <v>5817</v>
      </c>
      <c r="C1959" t="s">
        <v>6396</v>
      </c>
      <c r="D1959">
        <v>2</v>
      </c>
      <c r="E1959">
        <v>2</v>
      </c>
      <c r="F1959">
        <v>2</v>
      </c>
      <c r="G1959" t="s">
        <v>6319</v>
      </c>
      <c r="H1959" s="4" t="str">
        <f t="shared" si="60"/>
        <v>1RLU18.2</v>
      </c>
      <c r="I1959" s="4" t="str">
        <f t="shared" si="61"/>
        <v>S1_U18_DDC_AUX_SEL</v>
      </c>
    </row>
    <row r="1960" spans="1:9" x14ac:dyDescent="0.25">
      <c r="A1960" t="s">
        <v>2698</v>
      </c>
      <c r="B1960" t="s">
        <v>5817</v>
      </c>
      <c r="C1960" t="s">
        <v>6397</v>
      </c>
      <c r="D1960">
        <v>1</v>
      </c>
      <c r="E1960">
        <v>1</v>
      </c>
      <c r="F1960">
        <v>1</v>
      </c>
      <c r="G1960" t="s">
        <v>6234</v>
      </c>
      <c r="H1960" s="4" t="str">
        <f t="shared" si="60"/>
        <v>1RU17.1</v>
      </c>
      <c r="I1960" s="4" t="str">
        <f t="shared" si="61"/>
        <v>S1_U17_HSD302</v>
      </c>
    </row>
    <row r="1961" spans="1:9" x14ac:dyDescent="0.25">
      <c r="A1961" t="s">
        <v>2698</v>
      </c>
      <c r="B1961" t="s">
        <v>5817</v>
      </c>
      <c r="C1961" t="s">
        <v>6397</v>
      </c>
      <c r="D1961">
        <v>2</v>
      </c>
      <c r="E1961">
        <v>2</v>
      </c>
      <c r="F1961">
        <v>2</v>
      </c>
      <c r="G1961" t="s">
        <v>6314</v>
      </c>
      <c r="H1961" s="4" t="str">
        <f t="shared" si="60"/>
        <v>1RU17.2</v>
      </c>
      <c r="I1961" s="4" t="str">
        <f t="shared" si="61"/>
        <v>S1_U17_GPU_SEL</v>
      </c>
    </row>
    <row r="1962" spans="1:9" x14ac:dyDescent="0.25">
      <c r="A1962" t="s">
        <v>2698</v>
      </c>
      <c r="B1962" t="s">
        <v>5817</v>
      </c>
      <c r="C1962" t="s">
        <v>6398</v>
      </c>
      <c r="D1962">
        <v>1</v>
      </c>
      <c r="E1962">
        <v>1</v>
      </c>
      <c r="F1962">
        <v>1</v>
      </c>
      <c r="G1962" t="s">
        <v>6238</v>
      </c>
      <c r="H1962" s="4" t="str">
        <f t="shared" si="60"/>
        <v>1RU18.1</v>
      </c>
      <c r="I1962" s="4" t="str">
        <f t="shared" si="61"/>
        <v>S1_U18_HSD305</v>
      </c>
    </row>
    <row r="1963" spans="1:9" x14ac:dyDescent="0.25">
      <c r="A1963" t="s">
        <v>2698</v>
      </c>
      <c r="B1963" t="s">
        <v>5817</v>
      </c>
      <c r="C1963" t="s">
        <v>6398</v>
      </c>
      <c r="D1963">
        <v>2</v>
      </c>
      <c r="E1963">
        <v>2</v>
      </c>
      <c r="F1963">
        <v>2</v>
      </c>
      <c r="G1963" t="s">
        <v>6315</v>
      </c>
      <c r="H1963" s="4" t="str">
        <f t="shared" si="60"/>
        <v>1RU18.2</v>
      </c>
      <c r="I1963" s="4" t="str">
        <f t="shared" si="61"/>
        <v>S1_U18_GPU_SEL</v>
      </c>
    </row>
    <row r="1964" spans="1:9" x14ac:dyDescent="0.25">
      <c r="A1964" t="s">
        <v>2698</v>
      </c>
      <c r="B1964" t="s">
        <v>5817</v>
      </c>
      <c r="C1964" t="s">
        <v>6399</v>
      </c>
      <c r="D1964">
        <v>1</v>
      </c>
      <c r="E1964">
        <v>1</v>
      </c>
      <c r="F1964">
        <v>1</v>
      </c>
      <c r="G1964" t="s">
        <v>962</v>
      </c>
      <c r="H1964" s="4" t="str">
        <f t="shared" si="60"/>
        <v>1RU171.1</v>
      </c>
      <c r="I1964" s="4" t="str">
        <f t="shared" si="61"/>
        <v>VDD33_ATX</v>
      </c>
    </row>
    <row r="1965" spans="1:9" x14ac:dyDescent="0.25">
      <c r="A1965" t="s">
        <v>2698</v>
      </c>
      <c r="B1965" t="s">
        <v>5817</v>
      </c>
      <c r="C1965" t="s">
        <v>6399</v>
      </c>
      <c r="D1965">
        <v>2</v>
      </c>
      <c r="E1965">
        <v>2</v>
      </c>
      <c r="F1965">
        <v>2</v>
      </c>
      <c r="G1965" t="s">
        <v>6316</v>
      </c>
      <c r="H1965" s="4" t="str">
        <f t="shared" si="60"/>
        <v>1RU171.2</v>
      </c>
      <c r="I1965" s="4" t="str">
        <f t="shared" si="61"/>
        <v>S1_U17_OE</v>
      </c>
    </row>
    <row r="1966" spans="1:9" x14ac:dyDescent="0.25">
      <c r="A1966" t="s">
        <v>2698</v>
      </c>
      <c r="B1966" t="s">
        <v>5817</v>
      </c>
      <c r="C1966" t="s">
        <v>6400</v>
      </c>
      <c r="D1966">
        <v>1</v>
      </c>
      <c r="E1966">
        <v>1</v>
      </c>
      <c r="F1966">
        <v>1</v>
      </c>
      <c r="G1966" t="s">
        <v>962</v>
      </c>
      <c r="H1966" s="4" t="str">
        <f t="shared" si="60"/>
        <v>1RU181.1</v>
      </c>
      <c r="I1966" s="4" t="str">
        <f t="shared" si="61"/>
        <v>VDD33_ATX</v>
      </c>
    </row>
    <row r="1967" spans="1:9" x14ac:dyDescent="0.25">
      <c r="A1967" t="s">
        <v>2698</v>
      </c>
      <c r="B1967" t="s">
        <v>5817</v>
      </c>
      <c r="C1967" t="s">
        <v>6400</v>
      </c>
      <c r="D1967">
        <v>2</v>
      </c>
      <c r="E1967">
        <v>2</v>
      </c>
      <c r="F1967">
        <v>2</v>
      </c>
      <c r="G1967" t="s">
        <v>6317</v>
      </c>
      <c r="H1967" s="4" t="str">
        <f t="shared" si="60"/>
        <v>1RU181.2</v>
      </c>
      <c r="I1967" s="4" t="str">
        <f t="shared" si="61"/>
        <v>S1_U18_OE</v>
      </c>
    </row>
    <row r="1968" spans="1:9" x14ac:dyDescent="0.25">
      <c r="A1968" t="s">
        <v>2698</v>
      </c>
      <c r="B1968" t="s">
        <v>5817</v>
      </c>
      <c r="C1968" t="s">
        <v>6401</v>
      </c>
      <c r="D1968" t="s">
        <v>6258</v>
      </c>
      <c r="E1968" t="s">
        <v>6258</v>
      </c>
      <c r="F1968">
        <v>18</v>
      </c>
      <c r="H1968" s="4" t="str">
        <f t="shared" si="60"/>
        <v>1U17.18</v>
      </c>
      <c r="I1968" s="4">
        <f t="shared" si="61"/>
        <v>0</v>
      </c>
    </row>
    <row r="1969" spans="1:9" x14ac:dyDescent="0.25">
      <c r="A1969" t="s">
        <v>2698</v>
      </c>
      <c r="B1969" t="s">
        <v>5817</v>
      </c>
      <c r="C1969" t="s">
        <v>6401</v>
      </c>
      <c r="D1969" t="s">
        <v>6259</v>
      </c>
      <c r="E1969" t="s">
        <v>6259</v>
      </c>
      <c r="F1969">
        <v>28</v>
      </c>
      <c r="H1969" s="4" t="str">
        <f t="shared" si="60"/>
        <v>1U17.28</v>
      </c>
      <c r="I1969" s="4">
        <f t="shared" si="61"/>
        <v>0</v>
      </c>
    </row>
    <row r="1970" spans="1:9" x14ac:dyDescent="0.25">
      <c r="A1970" t="s">
        <v>2698</v>
      </c>
      <c r="B1970" t="s">
        <v>5817</v>
      </c>
      <c r="C1970" t="s">
        <v>6401</v>
      </c>
      <c r="D1970" t="s">
        <v>6260</v>
      </c>
      <c r="E1970" t="s">
        <v>6260</v>
      </c>
      <c r="F1970">
        <v>27</v>
      </c>
      <c r="H1970" s="4" t="str">
        <f t="shared" si="60"/>
        <v>1U17.27</v>
      </c>
      <c r="I1970" s="4">
        <f t="shared" si="61"/>
        <v>0</v>
      </c>
    </row>
    <row r="1971" spans="1:9" x14ac:dyDescent="0.25">
      <c r="A1971" t="s">
        <v>2698</v>
      </c>
      <c r="B1971" t="s">
        <v>5817</v>
      </c>
      <c r="C1971" t="s">
        <v>6401</v>
      </c>
      <c r="D1971" t="s">
        <v>6261</v>
      </c>
      <c r="E1971" t="s">
        <v>6261</v>
      </c>
      <c r="F1971">
        <v>17</v>
      </c>
      <c r="H1971" s="4" t="str">
        <f t="shared" si="60"/>
        <v>1U17.17</v>
      </c>
      <c r="I1971" s="4">
        <f t="shared" si="61"/>
        <v>0</v>
      </c>
    </row>
    <row r="1972" spans="1:9" x14ac:dyDescent="0.25">
      <c r="A1972" t="s">
        <v>2698</v>
      </c>
      <c r="B1972" t="s">
        <v>5817</v>
      </c>
      <c r="C1972" t="s">
        <v>6401</v>
      </c>
      <c r="D1972" t="s">
        <v>6262</v>
      </c>
      <c r="E1972" t="s">
        <v>6262</v>
      </c>
      <c r="F1972">
        <v>29</v>
      </c>
      <c r="H1972" s="4" t="str">
        <f t="shared" si="60"/>
        <v>1U17.29</v>
      </c>
      <c r="I1972" s="4">
        <f t="shared" si="61"/>
        <v>0</v>
      </c>
    </row>
    <row r="1973" spans="1:9" x14ac:dyDescent="0.25">
      <c r="A1973" t="s">
        <v>2698</v>
      </c>
      <c r="B1973" t="s">
        <v>5817</v>
      </c>
      <c r="C1973" t="s">
        <v>6401</v>
      </c>
      <c r="D1973" t="s">
        <v>6263</v>
      </c>
      <c r="E1973" t="s">
        <v>6263</v>
      </c>
      <c r="F1973">
        <v>26</v>
      </c>
      <c r="H1973" s="4" t="str">
        <f t="shared" si="60"/>
        <v>1U17.26</v>
      </c>
      <c r="I1973" s="4">
        <f t="shared" si="61"/>
        <v>0</v>
      </c>
    </row>
    <row r="1974" spans="1:9" x14ac:dyDescent="0.25">
      <c r="A1974" t="s">
        <v>2698</v>
      </c>
      <c r="B1974" t="s">
        <v>5817</v>
      </c>
      <c r="C1974" t="s">
        <v>6401</v>
      </c>
      <c r="D1974" t="s">
        <v>6264</v>
      </c>
      <c r="E1974" t="s">
        <v>6264</v>
      </c>
      <c r="F1974">
        <v>6</v>
      </c>
      <c r="G1974" t="s">
        <v>1398</v>
      </c>
      <c r="H1974" s="4" t="str">
        <f t="shared" si="60"/>
        <v>1U17.6</v>
      </c>
      <c r="I1974" s="4" t="str">
        <f t="shared" si="61"/>
        <v>S1_U3_P4_MDI+</v>
      </c>
    </row>
    <row r="1975" spans="1:9" x14ac:dyDescent="0.25">
      <c r="A1975" t="s">
        <v>2698</v>
      </c>
      <c r="B1975" t="s">
        <v>5817</v>
      </c>
      <c r="C1975" t="s">
        <v>6401</v>
      </c>
      <c r="D1975" t="s">
        <v>6265</v>
      </c>
      <c r="E1975" t="s">
        <v>6265</v>
      </c>
      <c r="F1975">
        <v>2</v>
      </c>
      <c r="G1975" t="s">
        <v>1392</v>
      </c>
      <c r="H1975" s="4" t="str">
        <f t="shared" si="60"/>
        <v>1U17.2</v>
      </c>
      <c r="I1975" s="4" t="str">
        <f t="shared" si="61"/>
        <v>S1_U4PI_P4_MDI+</v>
      </c>
    </row>
    <row r="1976" spans="1:9" x14ac:dyDescent="0.25">
      <c r="A1976" t="s">
        <v>2698</v>
      </c>
      <c r="B1976" t="s">
        <v>5817</v>
      </c>
      <c r="C1976" t="s">
        <v>6401</v>
      </c>
      <c r="D1976" t="s">
        <v>6266</v>
      </c>
      <c r="E1976" t="s">
        <v>6266</v>
      </c>
      <c r="F1976">
        <v>42</v>
      </c>
      <c r="G1976" t="s">
        <v>1399</v>
      </c>
      <c r="H1976" s="4" t="str">
        <f t="shared" si="60"/>
        <v>1U17.42</v>
      </c>
      <c r="I1976" s="4" t="str">
        <f t="shared" si="61"/>
        <v>S1_U4PILB_P4_MDI+</v>
      </c>
    </row>
    <row r="1977" spans="1:9" x14ac:dyDescent="0.25">
      <c r="A1977" t="s">
        <v>2698</v>
      </c>
      <c r="B1977" t="s">
        <v>5817</v>
      </c>
      <c r="C1977" t="s">
        <v>6401</v>
      </c>
      <c r="D1977" t="s">
        <v>6267</v>
      </c>
      <c r="E1977" t="s">
        <v>6267</v>
      </c>
      <c r="F1977">
        <v>5</v>
      </c>
      <c r="G1977" t="s">
        <v>1400</v>
      </c>
      <c r="H1977" s="4" t="str">
        <f t="shared" si="60"/>
        <v>1U17.5</v>
      </c>
      <c r="I1977" s="4" t="str">
        <f t="shared" si="61"/>
        <v>S1_U3_P4_MDI-</v>
      </c>
    </row>
    <row r="1978" spans="1:9" x14ac:dyDescent="0.25">
      <c r="A1978" t="s">
        <v>2698</v>
      </c>
      <c r="B1978" t="s">
        <v>5817</v>
      </c>
      <c r="C1978" t="s">
        <v>6401</v>
      </c>
      <c r="D1978" t="s">
        <v>6268</v>
      </c>
      <c r="E1978" t="s">
        <v>6268</v>
      </c>
      <c r="F1978">
        <v>3</v>
      </c>
      <c r="G1978" t="s">
        <v>1393</v>
      </c>
      <c r="H1978" s="4" t="str">
        <f t="shared" si="60"/>
        <v>1U17.3</v>
      </c>
      <c r="I1978" s="4" t="str">
        <f t="shared" si="61"/>
        <v>S1_U4PI_P4_MDI-</v>
      </c>
    </row>
    <row r="1979" spans="1:9" x14ac:dyDescent="0.25">
      <c r="A1979" t="s">
        <v>2698</v>
      </c>
      <c r="B1979" t="s">
        <v>5817</v>
      </c>
      <c r="C1979" t="s">
        <v>6401</v>
      </c>
      <c r="D1979" t="s">
        <v>6269</v>
      </c>
      <c r="E1979" t="s">
        <v>6269</v>
      </c>
      <c r="F1979">
        <v>43</v>
      </c>
      <c r="G1979" t="s">
        <v>1401</v>
      </c>
      <c r="H1979" s="4" t="str">
        <f t="shared" si="60"/>
        <v>1U17.43</v>
      </c>
      <c r="I1979" s="4" t="str">
        <f t="shared" si="61"/>
        <v>S1_U4PILB_P4_MDI-</v>
      </c>
    </row>
    <row r="1980" spans="1:9" x14ac:dyDescent="0.25">
      <c r="A1980" t="s">
        <v>2698</v>
      </c>
      <c r="B1980" t="s">
        <v>5817</v>
      </c>
      <c r="C1980" t="s">
        <v>6401</v>
      </c>
      <c r="D1980" t="s">
        <v>6270</v>
      </c>
      <c r="E1980" t="s">
        <v>6270</v>
      </c>
      <c r="F1980">
        <v>9</v>
      </c>
      <c r="G1980" t="s">
        <v>1402</v>
      </c>
      <c r="H1980" s="4" t="str">
        <f t="shared" si="60"/>
        <v>1U17.9</v>
      </c>
      <c r="I1980" s="4" t="str">
        <f t="shared" si="61"/>
        <v>S1_U3_P3_MDI+</v>
      </c>
    </row>
    <row r="1981" spans="1:9" x14ac:dyDescent="0.25">
      <c r="A1981" t="s">
        <v>2698</v>
      </c>
      <c r="B1981" t="s">
        <v>5817</v>
      </c>
      <c r="C1981" t="s">
        <v>6401</v>
      </c>
      <c r="D1981" t="s">
        <v>6271</v>
      </c>
      <c r="E1981" t="s">
        <v>6271</v>
      </c>
      <c r="F1981">
        <v>51</v>
      </c>
      <c r="G1981" t="s">
        <v>1386</v>
      </c>
      <c r="H1981" s="4" t="str">
        <f t="shared" si="60"/>
        <v>1U17.51</v>
      </c>
      <c r="I1981" s="4" t="str">
        <f t="shared" si="61"/>
        <v>S1_U4PI_P3_MDI+</v>
      </c>
    </row>
    <row r="1982" spans="1:9" x14ac:dyDescent="0.25">
      <c r="A1982" t="s">
        <v>2698</v>
      </c>
      <c r="B1982" t="s">
        <v>5817</v>
      </c>
      <c r="C1982" t="s">
        <v>6401</v>
      </c>
      <c r="D1982" t="s">
        <v>6272</v>
      </c>
      <c r="E1982" t="s">
        <v>6272</v>
      </c>
      <c r="F1982">
        <v>39</v>
      </c>
      <c r="G1982" t="s">
        <v>1403</v>
      </c>
      <c r="H1982" s="4" t="str">
        <f t="shared" si="60"/>
        <v>1U17.39</v>
      </c>
      <c r="I1982" s="4" t="str">
        <f t="shared" si="61"/>
        <v>S1_U4PILB_P3_MDI+</v>
      </c>
    </row>
    <row r="1983" spans="1:9" x14ac:dyDescent="0.25">
      <c r="A1983" t="s">
        <v>2698</v>
      </c>
      <c r="B1983" t="s">
        <v>5817</v>
      </c>
      <c r="C1983" t="s">
        <v>6401</v>
      </c>
      <c r="D1983" t="s">
        <v>6273</v>
      </c>
      <c r="E1983" t="s">
        <v>6273</v>
      </c>
      <c r="F1983">
        <v>8</v>
      </c>
      <c r="G1983" t="s">
        <v>1404</v>
      </c>
      <c r="H1983" s="4" t="str">
        <f t="shared" si="60"/>
        <v>1U17.8</v>
      </c>
      <c r="I1983" s="4" t="str">
        <f t="shared" si="61"/>
        <v>S1_U3_P3_MDI-</v>
      </c>
    </row>
    <row r="1984" spans="1:9" x14ac:dyDescent="0.25">
      <c r="A1984" t="s">
        <v>2698</v>
      </c>
      <c r="B1984" t="s">
        <v>5817</v>
      </c>
      <c r="C1984" t="s">
        <v>6401</v>
      </c>
      <c r="D1984" t="s">
        <v>6274</v>
      </c>
      <c r="E1984" t="s">
        <v>6274</v>
      </c>
      <c r="F1984">
        <v>52</v>
      </c>
      <c r="G1984" t="s">
        <v>1387</v>
      </c>
      <c r="H1984" s="4" t="str">
        <f t="shared" si="60"/>
        <v>1U17.52</v>
      </c>
      <c r="I1984" s="4" t="str">
        <f t="shared" si="61"/>
        <v>S1_U4PI_P3_MDI-</v>
      </c>
    </row>
    <row r="1985" spans="1:9" x14ac:dyDescent="0.25">
      <c r="A1985" t="s">
        <v>2698</v>
      </c>
      <c r="B1985" t="s">
        <v>5817</v>
      </c>
      <c r="C1985" t="s">
        <v>6401</v>
      </c>
      <c r="D1985" t="s">
        <v>6275</v>
      </c>
      <c r="E1985" t="s">
        <v>6275</v>
      </c>
      <c r="F1985">
        <v>40</v>
      </c>
      <c r="G1985" t="s">
        <v>1405</v>
      </c>
      <c r="H1985" s="4" t="str">
        <f t="shared" si="60"/>
        <v>1U17.40</v>
      </c>
      <c r="I1985" s="4" t="str">
        <f t="shared" si="61"/>
        <v>S1_U4PILB_P3_MDI-</v>
      </c>
    </row>
    <row r="1986" spans="1:9" x14ac:dyDescent="0.25">
      <c r="A1986" t="s">
        <v>2698</v>
      </c>
      <c r="B1986" t="s">
        <v>5817</v>
      </c>
      <c r="C1986" t="s">
        <v>6401</v>
      </c>
      <c r="D1986" t="s">
        <v>6276</v>
      </c>
      <c r="E1986" t="s">
        <v>6276</v>
      </c>
      <c r="F1986">
        <v>12</v>
      </c>
      <c r="G1986" t="s">
        <v>190</v>
      </c>
      <c r="H1986" s="4" t="str">
        <f t="shared" ref="H1986:H2049" si="62">CONCATENATE(C1986,".",F1986)</f>
        <v>1U17.12</v>
      </c>
      <c r="I1986" s="4" t="str">
        <f t="shared" ref="I1986:I2049" si="63">G1986</f>
        <v>S1_U3_P1_MDI+</v>
      </c>
    </row>
    <row r="1987" spans="1:9" x14ac:dyDescent="0.25">
      <c r="A1987" t="s">
        <v>2698</v>
      </c>
      <c r="B1987" t="s">
        <v>5817</v>
      </c>
      <c r="C1987" t="s">
        <v>6401</v>
      </c>
      <c r="D1987" t="s">
        <v>6277</v>
      </c>
      <c r="E1987" t="s">
        <v>6277</v>
      </c>
      <c r="F1987">
        <v>48</v>
      </c>
      <c r="G1987" t="s">
        <v>823</v>
      </c>
      <c r="H1987" s="4" t="str">
        <f t="shared" si="62"/>
        <v>1U17.48</v>
      </c>
      <c r="I1987" s="4" t="str">
        <f t="shared" si="63"/>
        <v>S1_U4PI_P1_MDI+</v>
      </c>
    </row>
    <row r="1988" spans="1:9" x14ac:dyDescent="0.25">
      <c r="A1988" t="s">
        <v>2698</v>
      </c>
      <c r="B1988" t="s">
        <v>5817</v>
      </c>
      <c r="C1988" t="s">
        <v>6401</v>
      </c>
      <c r="D1988" t="s">
        <v>6278</v>
      </c>
      <c r="E1988" t="s">
        <v>6278</v>
      </c>
      <c r="F1988">
        <v>36</v>
      </c>
      <c r="G1988" t="s">
        <v>825</v>
      </c>
      <c r="H1988" s="4" t="str">
        <f t="shared" si="62"/>
        <v>1U17.36</v>
      </c>
      <c r="I1988" s="4" t="str">
        <f t="shared" si="63"/>
        <v>S1_U4PILB_P1_MDI+</v>
      </c>
    </row>
    <row r="1989" spans="1:9" x14ac:dyDescent="0.25">
      <c r="A1989" t="s">
        <v>2698</v>
      </c>
      <c r="B1989" t="s">
        <v>5817</v>
      </c>
      <c r="C1989" t="s">
        <v>6401</v>
      </c>
      <c r="D1989" t="s">
        <v>6279</v>
      </c>
      <c r="E1989" t="s">
        <v>6279</v>
      </c>
      <c r="F1989">
        <v>11</v>
      </c>
      <c r="G1989" t="s">
        <v>192</v>
      </c>
      <c r="H1989" s="4" t="str">
        <f t="shared" si="62"/>
        <v>1U17.11</v>
      </c>
      <c r="I1989" s="4" t="str">
        <f t="shared" si="63"/>
        <v>S1_U3_P1_MDI-</v>
      </c>
    </row>
    <row r="1990" spans="1:9" x14ac:dyDescent="0.25">
      <c r="A1990" t="s">
        <v>2698</v>
      </c>
      <c r="B1990" t="s">
        <v>5817</v>
      </c>
      <c r="C1990" t="s">
        <v>6401</v>
      </c>
      <c r="D1990" t="s">
        <v>6280</v>
      </c>
      <c r="E1990" t="s">
        <v>6280</v>
      </c>
      <c r="F1990">
        <v>49</v>
      </c>
      <c r="G1990" t="s">
        <v>824</v>
      </c>
      <c r="H1990" s="4" t="str">
        <f t="shared" si="62"/>
        <v>1U17.49</v>
      </c>
      <c r="I1990" s="4" t="str">
        <f t="shared" si="63"/>
        <v>S1_U4PI_P1_MDI-</v>
      </c>
    </row>
    <row r="1991" spans="1:9" x14ac:dyDescent="0.25">
      <c r="A1991" t="s">
        <v>2698</v>
      </c>
      <c r="B1991" t="s">
        <v>5817</v>
      </c>
      <c r="C1991" t="s">
        <v>6401</v>
      </c>
      <c r="D1991" t="s">
        <v>6281</v>
      </c>
      <c r="E1991" t="s">
        <v>6281</v>
      </c>
      <c r="F1991">
        <v>37</v>
      </c>
      <c r="G1991" t="s">
        <v>826</v>
      </c>
      <c r="H1991" s="4" t="str">
        <f t="shared" si="62"/>
        <v>1U17.37</v>
      </c>
      <c r="I1991" s="4" t="str">
        <f t="shared" si="63"/>
        <v>S1_U4PILB_P1_MDI-</v>
      </c>
    </row>
    <row r="1992" spans="1:9" x14ac:dyDescent="0.25">
      <c r="A1992" t="s">
        <v>2698</v>
      </c>
      <c r="B1992" t="s">
        <v>5817</v>
      </c>
      <c r="C1992" t="s">
        <v>6401</v>
      </c>
      <c r="D1992" t="s">
        <v>6282</v>
      </c>
      <c r="E1992" t="s">
        <v>6282</v>
      </c>
      <c r="F1992">
        <v>15</v>
      </c>
      <c r="G1992" t="s">
        <v>1406</v>
      </c>
      <c r="H1992" s="4" t="str">
        <f t="shared" si="62"/>
        <v>1U17.15</v>
      </c>
      <c r="I1992" s="4" t="str">
        <f t="shared" si="63"/>
        <v>S1_U3_P2_MDI+</v>
      </c>
    </row>
    <row r="1993" spans="1:9" x14ac:dyDescent="0.25">
      <c r="A1993" t="s">
        <v>2698</v>
      </c>
      <c r="B1993" t="s">
        <v>5817</v>
      </c>
      <c r="C1993" t="s">
        <v>6401</v>
      </c>
      <c r="D1993" t="s">
        <v>6283</v>
      </c>
      <c r="E1993" t="s">
        <v>6283</v>
      </c>
      <c r="F1993">
        <v>45</v>
      </c>
      <c r="G1993" t="s">
        <v>1390</v>
      </c>
      <c r="H1993" s="4" t="str">
        <f t="shared" si="62"/>
        <v>1U17.45</v>
      </c>
      <c r="I1993" s="4" t="str">
        <f t="shared" si="63"/>
        <v>S1_U4PI_P2_MDI+</v>
      </c>
    </row>
    <row r="1994" spans="1:9" x14ac:dyDescent="0.25">
      <c r="A1994" t="s">
        <v>2698</v>
      </c>
      <c r="B1994" t="s">
        <v>5817</v>
      </c>
      <c r="C1994" t="s">
        <v>6401</v>
      </c>
      <c r="D1994" t="s">
        <v>6284</v>
      </c>
      <c r="E1994" t="s">
        <v>6284</v>
      </c>
      <c r="F1994">
        <v>33</v>
      </c>
      <c r="G1994" t="s">
        <v>1407</v>
      </c>
      <c r="H1994" s="4" t="str">
        <f t="shared" si="62"/>
        <v>1U17.33</v>
      </c>
      <c r="I1994" s="4" t="str">
        <f t="shared" si="63"/>
        <v>S1_U4PILB_P2_MDI+</v>
      </c>
    </row>
    <row r="1995" spans="1:9" x14ac:dyDescent="0.25">
      <c r="A1995" t="s">
        <v>2698</v>
      </c>
      <c r="B1995" t="s">
        <v>5817</v>
      </c>
      <c r="C1995" t="s">
        <v>6401</v>
      </c>
      <c r="D1995" t="s">
        <v>6285</v>
      </c>
      <c r="E1995" t="s">
        <v>6285</v>
      </c>
      <c r="F1995">
        <v>14</v>
      </c>
      <c r="G1995" t="s">
        <v>1408</v>
      </c>
      <c r="H1995" s="4" t="str">
        <f t="shared" si="62"/>
        <v>1U17.14</v>
      </c>
      <c r="I1995" s="4" t="str">
        <f t="shared" si="63"/>
        <v>S1_U3_P2_MDI-</v>
      </c>
    </row>
    <row r="1996" spans="1:9" x14ac:dyDescent="0.25">
      <c r="A1996" t="s">
        <v>2698</v>
      </c>
      <c r="B1996" t="s">
        <v>5817</v>
      </c>
      <c r="C1996" t="s">
        <v>6401</v>
      </c>
      <c r="D1996" t="s">
        <v>6286</v>
      </c>
      <c r="E1996" t="s">
        <v>6286</v>
      </c>
      <c r="F1996">
        <v>46</v>
      </c>
      <c r="G1996" t="s">
        <v>1391</v>
      </c>
      <c r="H1996" s="4" t="str">
        <f t="shared" si="62"/>
        <v>1U17.46</v>
      </c>
      <c r="I1996" s="4" t="str">
        <f t="shared" si="63"/>
        <v>S1_U4PI_P2_MDI-</v>
      </c>
    </row>
    <row r="1997" spans="1:9" x14ac:dyDescent="0.25">
      <c r="A1997" t="s">
        <v>2698</v>
      </c>
      <c r="B1997" t="s">
        <v>5817</v>
      </c>
      <c r="C1997" t="s">
        <v>6401</v>
      </c>
      <c r="D1997" t="s">
        <v>6287</v>
      </c>
      <c r="E1997" t="s">
        <v>6287</v>
      </c>
      <c r="F1997">
        <v>34</v>
      </c>
      <c r="G1997" t="s">
        <v>1409</v>
      </c>
      <c r="H1997" s="4" t="str">
        <f t="shared" si="62"/>
        <v>1U17.34</v>
      </c>
      <c r="I1997" s="4" t="str">
        <f t="shared" si="63"/>
        <v>S1_U4PILB_P2_MDI-</v>
      </c>
    </row>
    <row r="1998" spans="1:9" x14ac:dyDescent="0.25">
      <c r="A1998" t="s">
        <v>2698</v>
      </c>
      <c r="B1998" t="s">
        <v>5817</v>
      </c>
      <c r="C1998" t="s">
        <v>6401</v>
      </c>
      <c r="D1998" t="s">
        <v>6288</v>
      </c>
      <c r="E1998" t="s">
        <v>6288</v>
      </c>
      <c r="F1998">
        <v>7</v>
      </c>
      <c r="G1998" t="s">
        <v>6318</v>
      </c>
      <c r="H1998" s="4" t="str">
        <f t="shared" si="62"/>
        <v>1U17.7</v>
      </c>
      <c r="I1998" s="4" t="str">
        <f t="shared" si="63"/>
        <v>S1_U17_DDC_AUX_SEL</v>
      </c>
    </row>
    <row r="1999" spans="1:9" x14ac:dyDescent="0.25">
      <c r="A1999" t="s">
        <v>2698</v>
      </c>
      <c r="B1999" t="s">
        <v>5817</v>
      </c>
      <c r="C1999" t="s">
        <v>6401</v>
      </c>
      <c r="D1999" t="s">
        <v>6289</v>
      </c>
      <c r="E1999" t="s">
        <v>6289</v>
      </c>
      <c r="F1999" t="s">
        <v>11</v>
      </c>
      <c r="G1999" t="s">
        <v>961</v>
      </c>
      <c r="H1999" s="4" t="str">
        <f t="shared" si="62"/>
        <v>1U17.EP</v>
      </c>
      <c r="I1999" s="4" t="str">
        <f t="shared" si="63"/>
        <v>DGND</v>
      </c>
    </row>
    <row r="2000" spans="1:9" x14ac:dyDescent="0.25">
      <c r="A2000" t="s">
        <v>2698</v>
      </c>
      <c r="B2000" t="s">
        <v>5817</v>
      </c>
      <c r="C2000" t="s">
        <v>6401</v>
      </c>
      <c r="D2000" t="s">
        <v>987</v>
      </c>
      <c r="E2000" t="s">
        <v>987</v>
      </c>
      <c r="F2000">
        <v>35</v>
      </c>
      <c r="G2000" t="s">
        <v>961</v>
      </c>
      <c r="H2000" s="4" t="str">
        <f t="shared" si="62"/>
        <v>1U17.35</v>
      </c>
      <c r="I2000" s="4" t="str">
        <f t="shared" si="63"/>
        <v>DGND</v>
      </c>
    </row>
    <row r="2001" spans="1:9" x14ac:dyDescent="0.25">
      <c r="A2001" t="s">
        <v>2698</v>
      </c>
      <c r="B2001" t="s">
        <v>5817</v>
      </c>
      <c r="C2001" t="s">
        <v>6401</v>
      </c>
      <c r="D2001" t="s">
        <v>988</v>
      </c>
      <c r="E2001" t="s">
        <v>988</v>
      </c>
      <c r="F2001">
        <v>1</v>
      </c>
      <c r="G2001" t="s">
        <v>961</v>
      </c>
      <c r="H2001" s="4" t="str">
        <f t="shared" si="62"/>
        <v>1U17.1</v>
      </c>
      <c r="I2001" s="4" t="str">
        <f t="shared" si="63"/>
        <v>DGND</v>
      </c>
    </row>
    <row r="2002" spans="1:9" x14ac:dyDescent="0.25">
      <c r="A2002" t="s">
        <v>2698</v>
      </c>
      <c r="B2002" t="s">
        <v>5817</v>
      </c>
      <c r="C2002" t="s">
        <v>6401</v>
      </c>
      <c r="D2002" t="s">
        <v>989</v>
      </c>
      <c r="E2002" t="s">
        <v>989</v>
      </c>
      <c r="F2002">
        <v>10</v>
      </c>
      <c r="G2002" t="s">
        <v>961</v>
      </c>
      <c r="H2002" s="4" t="str">
        <f t="shared" si="62"/>
        <v>1U17.10</v>
      </c>
      <c r="I2002" s="4" t="str">
        <f t="shared" si="63"/>
        <v>DGND</v>
      </c>
    </row>
    <row r="2003" spans="1:9" x14ac:dyDescent="0.25">
      <c r="A2003" t="s">
        <v>2698</v>
      </c>
      <c r="B2003" t="s">
        <v>5817</v>
      </c>
      <c r="C2003" t="s">
        <v>6401</v>
      </c>
      <c r="D2003" t="s">
        <v>990</v>
      </c>
      <c r="E2003" t="s">
        <v>990</v>
      </c>
      <c r="F2003">
        <v>13</v>
      </c>
      <c r="G2003" t="s">
        <v>961</v>
      </c>
      <c r="H2003" s="4" t="str">
        <f t="shared" si="62"/>
        <v>1U17.13</v>
      </c>
      <c r="I2003" s="4" t="str">
        <f t="shared" si="63"/>
        <v>DGND</v>
      </c>
    </row>
    <row r="2004" spans="1:9" x14ac:dyDescent="0.25">
      <c r="A2004" t="s">
        <v>2698</v>
      </c>
      <c r="B2004" t="s">
        <v>5817</v>
      </c>
      <c r="C2004" t="s">
        <v>6401</v>
      </c>
      <c r="D2004" t="s">
        <v>991</v>
      </c>
      <c r="E2004" t="s">
        <v>991</v>
      </c>
      <c r="F2004">
        <v>32</v>
      </c>
      <c r="G2004" t="s">
        <v>961</v>
      </c>
      <c r="H2004" s="4" t="str">
        <f t="shared" si="62"/>
        <v>1U17.32</v>
      </c>
      <c r="I2004" s="4" t="str">
        <f t="shared" si="63"/>
        <v>DGND</v>
      </c>
    </row>
    <row r="2005" spans="1:9" x14ac:dyDescent="0.25">
      <c r="A2005" t="s">
        <v>2698</v>
      </c>
      <c r="B2005" t="s">
        <v>5817</v>
      </c>
      <c r="C2005" t="s">
        <v>6401</v>
      </c>
      <c r="D2005" t="s">
        <v>992</v>
      </c>
      <c r="E2005" t="s">
        <v>992</v>
      </c>
      <c r="F2005">
        <v>38</v>
      </c>
      <c r="G2005" t="s">
        <v>961</v>
      </c>
      <c r="H2005" s="4" t="str">
        <f t="shared" si="62"/>
        <v>1U17.38</v>
      </c>
      <c r="I2005" s="4" t="str">
        <f t="shared" si="63"/>
        <v>DGND</v>
      </c>
    </row>
    <row r="2006" spans="1:9" x14ac:dyDescent="0.25">
      <c r="A2006" t="s">
        <v>2698</v>
      </c>
      <c r="B2006" t="s">
        <v>5817</v>
      </c>
      <c r="C2006" t="s">
        <v>6401</v>
      </c>
      <c r="D2006" t="s">
        <v>993</v>
      </c>
      <c r="E2006" t="s">
        <v>993</v>
      </c>
      <c r="F2006">
        <v>41</v>
      </c>
      <c r="G2006" t="s">
        <v>961</v>
      </c>
      <c r="H2006" s="4" t="str">
        <f t="shared" si="62"/>
        <v>1U17.41</v>
      </c>
      <c r="I2006" s="4" t="str">
        <f t="shared" si="63"/>
        <v>DGND</v>
      </c>
    </row>
    <row r="2007" spans="1:9" x14ac:dyDescent="0.25">
      <c r="A2007" t="s">
        <v>2698</v>
      </c>
      <c r="B2007" t="s">
        <v>5817</v>
      </c>
      <c r="C2007" t="s">
        <v>6401</v>
      </c>
      <c r="D2007" t="s">
        <v>6290</v>
      </c>
      <c r="E2007" t="s">
        <v>6290</v>
      </c>
      <c r="F2007">
        <v>47</v>
      </c>
      <c r="G2007" t="s">
        <v>961</v>
      </c>
      <c r="H2007" s="4" t="str">
        <f t="shared" si="62"/>
        <v>1U17.47</v>
      </c>
      <c r="I2007" s="4" t="str">
        <f t="shared" si="63"/>
        <v>DGND</v>
      </c>
    </row>
    <row r="2008" spans="1:9" x14ac:dyDescent="0.25">
      <c r="A2008" t="s">
        <v>2698</v>
      </c>
      <c r="B2008" t="s">
        <v>5817</v>
      </c>
      <c r="C2008" t="s">
        <v>6401</v>
      </c>
      <c r="D2008" t="s">
        <v>6291</v>
      </c>
      <c r="E2008" t="s">
        <v>6291</v>
      </c>
      <c r="F2008">
        <v>4</v>
      </c>
      <c r="G2008" t="s">
        <v>6314</v>
      </c>
      <c r="H2008" s="4" t="str">
        <f t="shared" si="62"/>
        <v>1U17.4</v>
      </c>
      <c r="I2008" s="4" t="str">
        <f t="shared" si="63"/>
        <v>S1_U17_GPU_SEL</v>
      </c>
    </row>
    <row r="2009" spans="1:9" x14ac:dyDescent="0.25">
      <c r="A2009" t="s">
        <v>2698</v>
      </c>
      <c r="B2009" t="s">
        <v>5817</v>
      </c>
      <c r="C2009" t="s">
        <v>6401</v>
      </c>
      <c r="D2009" t="s">
        <v>6292</v>
      </c>
      <c r="E2009" t="s">
        <v>6292</v>
      </c>
      <c r="F2009">
        <v>21</v>
      </c>
      <c r="H2009" s="4" t="str">
        <f t="shared" si="62"/>
        <v>1U17.21</v>
      </c>
      <c r="I2009" s="4">
        <f t="shared" si="63"/>
        <v>0</v>
      </c>
    </row>
    <row r="2010" spans="1:9" x14ac:dyDescent="0.25">
      <c r="A2010" t="s">
        <v>2698</v>
      </c>
      <c r="B2010" t="s">
        <v>5817</v>
      </c>
      <c r="C2010" t="s">
        <v>6401</v>
      </c>
      <c r="D2010" t="s">
        <v>6293</v>
      </c>
      <c r="E2010" t="s">
        <v>6293</v>
      </c>
      <c r="F2010">
        <v>20</v>
      </c>
      <c r="H2010" s="4" t="str">
        <f t="shared" si="62"/>
        <v>1U17.20</v>
      </c>
      <c r="I2010" s="4">
        <f t="shared" si="63"/>
        <v>0</v>
      </c>
    </row>
    <row r="2011" spans="1:9" x14ac:dyDescent="0.25">
      <c r="A2011" t="s">
        <v>2698</v>
      </c>
      <c r="B2011" t="s">
        <v>5817</v>
      </c>
      <c r="C2011" t="s">
        <v>6401</v>
      </c>
      <c r="D2011" t="s">
        <v>6294</v>
      </c>
      <c r="E2011" t="s">
        <v>6294</v>
      </c>
      <c r="F2011">
        <v>19</v>
      </c>
      <c r="H2011" s="4" t="str">
        <f t="shared" si="62"/>
        <v>1U17.19</v>
      </c>
      <c r="I2011" s="4">
        <f t="shared" si="63"/>
        <v>0</v>
      </c>
    </row>
    <row r="2012" spans="1:9" x14ac:dyDescent="0.25">
      <c r="A2012" t="s">
        <v>2698</v>
      </c>
      <c r="B2012" t="s">
        <v>5817</v>
      </c>
      <c r="C2012" t="s">
        <v>6401</v>
      </c>
      <c r="D2012" t="s">
        <v>6295</v>
      </c>
      <c r="E2012" t="s">
        <v>6295</v>
      </c>
      <c r="F2012">
        <v>50</v>
      </c>
      <c r="G2012" t="s">
        <v>6316</v>
      </c>
      <c r="H2012" s="4" t="str">
        <f t="shared" si="62"/>
        <v>1U17.50</v>
      </c>
      <c r="I2012" s="4" t="str">
        <f t="shared" si="63"/>
        <v>S1_U17_OE</v>
      </c>
    </row>
    <row r="2013" spans="1:9" x14ac:dyDescent="0.25">
      <c r="A2013" t="s">
        <v>2698</v>
      </c>
      <c r="B2013" t="s">
        <v>5817</v>
      </c>
      <c r="C2013" t="s">
        <v>6401</v>
      </c>
      <c r="D2013" t="s">
        <v>6296</v>
      </c>
      <c r="E2013" t="s">
        <v>6296</v>
      </c>
      <c r="F2013">
        <v>22</v>
      </c>
      <c r="H2013" s="4" t="str">
        <f t="shared" si="62"/>
        <v>1U17.22</v>
      </c>
      <c r="I2013" s="4">
        <f t="shared" si="63"/>
        <v>0</v>
      </c>
    </row>
    <row r="2014" spans="1:9" x14ac:dyDescent="0.25">
      <c r="A2014" t="s">
        <v>2698</v>
      </c>
      <c r="B2014" t="s">
        <v>5817</v>
      </c>
      <c r="C2014" t="s">
        <v>6401</v>
      </c>
      <c r="D2014" t="s">
        <v>6297</v>
      </c>
      <c r="E2014" t="s">
        <v>6297</v>
      </c>
      <c r="F2014">
        <v>30</v>
      </c>
      <c r="H2014" s="4" t="str">
        <f t="shared" si="62"/>
        <v>1U17.30</v>
      </c>
      <c r="I2014" s="4">
        <f t="shared" si="63"/>
        <v>0</v>
      </c>
    </row>
    <row r="2015" spans="1:9" x14ac:dyDescent="0.25">
      <c r="A2015" t="s">
        <v>2698</v>
      </c>
      <c r="B2015" t="s">
        <v>5817</v>
      </c>
      <c r="C2015" t="s">
        <v>6401</v>
      </c>
      <c r="D2015" t="s">
        <v>6298</v>
      </c>
      <c r="E2015" t="s">
        <v>6298</v>
      </c>
      <c r="F2015">
        <v>25</v>
      </c>
      <c r="H2015" s="4" t="str">
        <f t="shared" si="62"/>
        <v>1U17.25</v>
      </c>
      <c r="I2015" s="4">
        <f t="shared" si="63"/>
        <v>0</v>
      </c>
    </row>
    <row r="2016" spans="1:9" x14ac:dyDescent="0.25">
      <c r="A2016" t="s">
        <v>2698</v>
      </c>
      <c r="B2016" t="s">
        <v>5817</v>
      </c>
      <c r="C2016" t="s">
        <v>6401</v>
      </c>
      <c r="D2016" t="s">
        <v>6299</v>
      </c>
      <c r="E2016" t="s">
        <v>6299</v>
      </c>
      <c r="F2016">
        <v>23</v>
      </c>
      <c r="H2016" s="4" t="str">
        <f t="shared" si="62"/>
        <v>1U17.23</v>
      </c>
      <c r="I2016" s="4">
        <f t="shared" si="63"/>
        <v>0</v>
      </c>
    </row>
    <row r="2017" spans="1:9" x14ac:dyDescent="0.25">
      <c r="A2017" t="s">
        <v>2698</v>
      </c>
      <c r="B2017" t="s">
        <v>5817</v>
      </c>
      <c r="C2017" t="s">
        <v>6401</v>
      </c>
      <c r="D2017" t="s">
        <v>6300</v>
      </c>
      <c r="E2017" t="s">
        <v>6300</v>
      </c>
      <c r="F2017">
        <v>31</v>
      </c>
      <c r="H2017" s="4" t="str">
        <f t="shared" si="62"/>
        <v>1U17.31</v>
      </c>
      <c r="I2017" s="4">
        <f t="shared" si="63"/>
        <v>0</v>
      </c>
    </row>
    <row r="2018" spans="1:9" x14ac:dyDescent="0.25">
      <c r="A2018" t="s">
        <v>2698</v>
      </c>
      <c r="B2018" t="s">
        <v>5817</v>
      </c>
      <c r="C2018" t="s">
        <v>6401</v>
      </c>
      <c r="D2018" t="s">
        <v>6301</v>
      </c>
      <c r="E2018" t="s">
        <v>6301</v>
      </c>
      <c r="F2018">
        <v>24</v>
      </c>
      <c r="H2018" s="4" t="str">
        <f t="shared" si="62"/>
        <v>1U17.24</v>
      </c>
      <c r="I2018" s="4">
        <f t="shared" si="63"/>
        <v>0</v>
      </c>
    </row>
    <row r="2019" spans="1:9" x14ac:dyDescent="0.25">
      <c r="A2019" t="s">
        <v>2698</v>
      </c>
      <c r="B2019" t="s">
        <v>5817</v>
      </c>
      <c r="C2019" t="s">
        <v>6401</v>
      </c>
      <c r="D2019" t="s">
        <v>994</v>
      </c>
      <c r="E2019" t="s">
        <v>994</v>
      </c>
      <c r="F2019">
        <v>16</v>
      </c>
      <c r="G2019" t="s">
        <v>962</v>
      </c>
      <c r="H2019" s="4" t="str">
        <f t="shared" si="62"/>
        <v>1U17.16</v>
      </c>
      <c r="I2019" s="4" t="str">
        <f t="shared" si="63"/>
        <v>VDD33_ATX</v>
      </c>
    </row>
    <row r="2020" spans="1:9" x14ac:dyDescent="0.25">
      <c r="A2020" t="s">
        <v>2698</v>
      </c>
      <c r="B2020" t="s">
        <v>5817</v>
      </c>
      <c r="C2020" t="s">
        <v>6401</v>
      </c>
      <c r="D2020" t="s">
        <v>995</v>
      </c>
      <c r="E2020" t="s">
        <v>995</v>
      </c>
      <c r="F2020">
        <v>44</v>
      </c>
      <c r="G2020" t="s">
        <v>962</v>
      </c>
      <c r="H2020" s="4" t="str">
        <f t="shared" si="62"/>
        <v>1U17.44</v>
      </c>
      <c r="I2020" s="4" t="str">
        <f t="shared" si="63"/>
        <v>VDD33_ATX</v>
      </c>
    </row>
    <row r="2021" spans="1:9" x14ac:dyDescent="0.25">
      <c r="A2021" t="s">
        <v>2698</v>
      </c>
      <c r="B2021" t="s">
        <v>5817</v>
      </c>
      <c r="C2021" t="s">
        <v>6402</v>
      </c>
      <c r="D2021" t="s">
        <v>6258</v>
      </c>
      <c r="E2021" t="s">
        <v>6258</v>
      </c>
      <c r="F2021">
        <v>18</v>
      </c>
      <c r="H2021" s="4" t="str">
        <f t="shared" si="62"/>
        <v>1U18.18</v>
      </c>
      <c r="I2021" s="4">
        <f t="shared" si="63"/>
        <v>0</v>
      </c>
    </row>
    <row r="2022" spans="1:9" x14ac:dyDescent="0.25">
      <c r="A2022" t="s">
        <v>2698</v>
      </c>
      <c r="B2022" t="s">
        <v>5817</v>
      </c>
      <c r="C2022" t="s">
        <v>6402</v>
      </c>
      <c r="D2022" t="s">
        <v>6259</v>
      </c>
      <c r="E2022" t="s">
        <v>6259</v>
      </c>
      <c r="F2022">
        <v>28</v>
      </c>
      <c r="H2022" s="4" t="str">
        <f t="shared" si="62"/>
        <v>1U18.28</v>
      </c>
      <c r="I2022" s="4">
        <f t="shared" si="63"/>
        <v>0</v>
      </c>
    </row>
    <row r="2023" spans="1:9" x14ac:dyDescent="0.25">
      <c r="A2023" t="s">
        <v>2698</v>
      </c>
      <c r="B2023" t="s">
        <v>5817</v>
      </c>
      <c r="C2023" t="s">
        <v>6402</v>
      </c>
      <c r="D2023" t="s">
        <v>6260</v>
      </c>
      <c r="E2023" t="s">
        <v>6260</v>
      </c>
      <c r="F2023">
        <v>27</v>
      </c>
      <c r="H2023" s="4" t="str">
        <f t="shared" si="62"/>
        <v>1U18.27</v>
      </c>
      <c r="I2023" s="4">
        <f t="shared" si="63"/>
        <v>0</v>
      </c>
    </row>
    <row r="2024" spans="1:9" x14ac:dyDescent="0.25">
      <c r="A2024" t="s">
        <v>2698</v>
      </c>
      <c r="B2024" t="s">
        <v>5817</v>
      </c>
      <c r="C2024" t="s">
        <v>6402</v>
      </c>
      <c r="D2024" t="s">
        <v>6261</v>
      </c>
      <c r="E2024" t="s">
        <v>6261</v>
      </c>
      <c r="F2024">
        <v>17</v>
      </c>
      <c r="H2024" s="4" t="str">
        <f t="shared" si="62"/>
        <v>1U18.17</v>
      </c>
      <c r="I2024" s="4">
        <f t="shared" si="63"/>
        <v>0</v>
      </c>
    </row>
    <row r="2025" spans="1:9" x14ac:dyDescent="0.25">
      <c r="A2025" t="s">
        <v>2698</v>
      </c>
      <c r="B2025" t="s">
        <v>5817</v>
      </c>
      <c r="C2025" t="s">
        <v>6402</v>
      </c>
      <c r="D2025" t="s">
        <v>6262</v>
      </c>
      <c r="E2025" t="s">
        <v>6262</v>
      </c>
      <c r="F2025">
        <v>29</v>
      </c>
      <c r="H2025" s="4" t="str">
        <f t="shared" si="62"/>
        <v>1U18.29</v>
      </c>
      <c r="I2025" s="4">
        <f t="shared" si="63"/>
        <v>0</v>
      </c>
    </row>
    <row r="2026" spans="1:9" x14ac:dyDescent="0.25">
      <c r="A2026" t="s">
        <v>2698</v>
      </c>
      <c r="B2026" t="s">
        <v>5817</v>
      </c>
      <c r="C2026" t="s">
        <v>6402</v>
      </c>
      <c r="D2026" t="s">
        <v>6263</v>
      </c>
      <c r="E2026" t="s">
        <v>6263</v>
      </c>
      <c r="F2026">
        <v>26</v>
      </c>
      <c r="H2026" s="4" t="str">
        <f t="shared" si="62"/>
        <v>1U18.26</v>
      </c>
      <c r="I2026" s="4">
        <f t="shared" si="63"/>
        <v>0</v>
      </c>
    </row>
    <row r="2027" spans="1:9" x14ac:dyDescent="0.25">
      <c r="A2027" t="s">
        <v>2698</v>
      </c>
      <c r="B2027" t="s">
        <v>5817</v>
      </c>
      <c r="C2027" t="s">
        <v>6402</v>
      </c>
      <c r="D2027" t="s">
        <v>6264</v>
      </c>
      <c r="E2027" t="s">
        <v>6264</v>
      </c>
      <c r="F2027">
        <v>6</v>
      </c>
      <c r="G2027" t="s">
        <v>162</v>
      </c>
      <c r="H2027" s="4" t="str">
        <f t="shared" si="62"/>
        <v>1U18.6</v>
      </c>
      <c r="I2027" s="4" t="str">
        <f t="shared" si="63"/>
        <v>SG1_2_P1_MDI+</v>
      </c>
    </row>
    <row r="2028" spans="1:9" x14ac:dyDescent="0.25">
      <c r="A2028" t="s">
        <v>2698</v>
      </c>
      <c r="B2028" t="s">
        <v>5817</v>
      </c>
      <c r="C2028" t="s">
        <v>6402</v>
      </c>
      <c r="D2028" t="s">
        <v>6265</v>
      </c>
      <c r="E2028" t="s">
        <v>6265</v>
      </c>
      <c r="F2028">
        <v>2</v>
      </c>
      <c r="G2028" t="s">
        <v>203</v>
      </c>
      <c r="H2028" s="4" t="str">
        <f t="shared" si="62"/>
        <v>1U18.2</v>
      </c>
      <c r="I2028" s="4" t="str">
        <f t="shared" si="63"/>
        <v>SG1_3PI_P1_MDI+</v>
      </c>
    </row>
    <row r="2029" spans="1:9" x14ac:dyDescent="0.25">
      <c r="A2029" t="s">
        <v>2698</v>
      </c>
      <c r="B2029" t="s">
        <v>5817</v>
      </c>
      <c r="C2029" t="s">
        <v>6402</v>
      </c>
      <c r="D2029" t="s">
        <v>6266</v>
      </c>
      <c r="E2029" t="s">
        <v>6266</v>
      </c>
      <c r="F2029">
        <v>42</v>
      </c>
      <c r="G2029" t="s">
        <v>825</v>
      </c>
      <c r="H2029" s="4" t="str">
        <f t="shared" si="62"/>
        <v>1U18.42</v>
      </c>
      <c r="I2029" s="4" t="str">
        <f t="shared" si="63"/>
        <v>S1_U4PILB_P1_MDI+</v>
      </c>
    </row>
    <row r="2030" spans="1:9" x14ac:dyDescent="0.25">
      <c r="A2030" t="s">
        <v>2698</v>
      </c>
      <c r="B2030" t="s">
        <v>5817</v>
      </c>
      <c r="C2030" t="s">
        <v>6402</v>
      </c>
      <c r="D2030" t="s">
        <v>6267</v>
      </c>
      <c r="E2030" t="s">
        <v>6267</v>
      </c>
      <c r="F2030">
        <v>5</v>
      </c>
      <c r="G2030" t="s">
        <v>164</v>
      </c>
      <c r="H2030" s="4" t="str">
        <f t="shared" si="62"/>
        <v>1U18.5</v>
      </c>
      <c r="I2030" s="4" t="str">
        <f t="shared" si="63"/>
        <v>SG1_2_P1_MDI-</v>
      </c>
    </row>
    <row r="2031" spans="1:9" x14ac:dyDescent="0.25">
      <c r="A2031" t="s">
        <v>2698</v>
      </c>
      <c r="B2031" t="s">
        <v>5817</v>
      </c>
      <c r="C2031" t="s">
        <v>6402</v>
      </c>
      <c r="D2031" t="s">
        <v>6268</v>
      </c>
      <c r="E2031" t="s">
        <v>6268</v>
      </c>
      <c r="F2031">
        <v>3</v>
      </c>
      <c r="G2031" t="s">
        <v>204</v>
      </c>
      <c r="H2031" s="4" t="str">
        <f t="shared" si="62"/>
        <v>1U18.3</v>
      </c>
      <c r="I2031" s="4" t="str">
        <f t="shared" si="63"/>
        <v>SG1_3PI_P1_MDI-</v>
      </c>
    </row>
    <row r="2032" spans="1:9" x14ac:dyDescent="0.25">
      <c r="A2032" t="s">
        <v>2698</v>
      </c>
      <c r="B2032" t="s">
        <v>5817</v>
      </c>
      <c r="C2032" t="s">
        <v>6402</v>
      </c>
      <c r="D2032" t="s">
        <v>6269</v>
      </c>
      <c r="E2032" t="s">
        <v>6269</v>
      </c>
      <c r="F2032">
        <v>43</v>
      </c>
      <c r="G2032" t="s">
        <v>826</v>
      </c>
      <c r="H2032" s="4" t="str">
        <f t="shared" si="62"/>
        <v>1U18.43</v>
      </c>
      <c r="I2032" s="4" t="str">
        <f t="shared" si="63"/>
        <v>S1_U4PILB_P1_MDI-</v>
      </c>
    </row>
    <row r="2033" spans="1:9" x14ac:dyDescent="0.25">
      <c r="A2033" t="s">
        <v>2698</v>
      </c>
      <c r="B2033" t="s">
        <v>5817</v>
      </c>
      <c r="C2033" t="s">
        <v>6402</v>
      </c>
      <c r="D2033" t="s">
        <v>6270</v>
      </c>
      <c r="E2033" t="s">
        <v>6270</v>
      </c>
      <c r="F2033">
        <v>9</v>
      </c>
      <c r="G2033" t="s">
        <v>1410</v>
      </c>
      <c r="H2033" s="4" t="str">
        <f t="shared" si="62"/>
        <v>1U18.9</v>
      </c>
      <c r="I2033" s="4" t="str">
        <f t="shared" si="63"/>
        <v>SG1_2_P2_MDI+</v>
      </c>
    </row>
    <row r="2034" spans="1:9" x14ac:dyDescent="0.25">
      <c r="A2034" t="s">
        <v>2698</v>
      </c>
      <c r="B2034" t="s">
        <v>5817</v>
      </c>
      <c r="C2034" t="s">
        <v>6402</v>
      </c>
      <c r="D2034" t="s">
        <v>6271</v>
      </c>
      <c r="E2034" t="s">
        <v>6271</v>
      </c>
      <c r="F2034">
        <v>51</v>
      </c>
      <c r="G2034" t="s">
        <v>1394</v>
      </c>
      <c r="H2034" s="4" t="str">
        <f t="shared" si="62"/>
        <v>1U18.51</v>
      </c>
      <c r="I2034" s="4" t="str">
        <f t="shared" si="63"/>
        <v>SG1_3PI_P2_MDI+</v>
      </c>
    </row>
    <row r="2035" spans="1:9" x14ac:dyDescent="0.25">
      <c r="A2035" t="s">
        <v>2698</v>
      </c>
      <c r="B2035" t="s">
        <v>5817</v>
      </c>
      <c r="C2035" t="s">
        <v>6402</v>
      </c>
      <c r="D2035" t="s">
        <v>6272</v>
      </c>
      <c r="E2035" t="s">
        <v>6272</v>
      </c>
      <c r="F2035">
        <v>39</v>
      </c>
      <c r="G2035" t="s">
        <v>1407</v>
      </c>
      <c r="H2035" s="4" t="str">
        <f t="shared" si="62"/>
        <v>1U18.39</v>
      </c>
      <c r="I2035" s="4" t="str">
        <f t="shared" si="63"/>
        <v>S1_U4PILB_P2_MDI+</v>
      </c>
    </row>
    <row r="2036" spans="1:9" x14ac:dyDescent="0.25">
      <c r="A2036" t="s">
        <v>2698</v>
      </c>
      <c r="B2036" t="s">
        <v>5817</v>
      </c>
      <c r="C2036" t="s">
        <v>6402</v>
      </c>
      <c r="D2036" t="s">
        <v>6273</v>
      </c>
      <c r="E2036" t="s">
        <v>6273</v>
      </c>
      <c r="F2036">
        <v>8</v>
      </c>
      <c r="G2036" t="s">
        <v>1411</v>
      </c>
      <c r="H2036" s="4" t="str">
        <f t="shared" si="62"/>
        <v>1U18.8</v>
      </c>
      <c r="I2036" s="4" t="str">
        <f t="shared" si="63"/>
        <v>SG1_2_P2_MDI-</v>
      </c>
    </row>
    <row r="2037" spans="1:9" x14ac:dyDescent="0.25">
      <c r="A2037" t="s">
        <v>2698</v>
      </c>
      <c r="B2037" t="s">
        <v>5817</v>
      </c>
      <c r="C2037" t="s">
        <v>6402</v>
      </c>
      <c r="D2037" t="s">
        <v>6274</v>
      </c>
      <c r="E2037" t="s">
        <v>6274</v>
      </c>
      <c r="F2037">
        <v>52</v>
      </c>
      <c r="G2037" t="s">
        <v>1395</v>
      </c>
      <c r="H2037" s="4" t="str">
        <f t="shared" si="62"/>
        <v>1U18.52</v>
      </c>
      <c r="I2037" s="4" t="str">
        <f t="shared" si="63"/>
        <v>SG1_3PI_P2_MDI-</v>
      </c>
    </row>
    <row r="2038" spans="1:9" x14ac:dyDescent="0.25">
      <c r="A2038" t="s">
        <v>2698</v>
      </c>
      <c r="B2038" t="s">
        <v>5817</v>
      </c>
      <c r="C2038" t="s">
        <v>6402</v>
      </c>
      <c r="D2038" t="s">
        <v>6275</v>
      </c>
      <c r="E2038" t="s">
        <v>6275</v>
      </c>
      <c r="F2038">
        <v>40</v>
      </c>
      <c r="G2038" t="s">
        <v>1409</v>
      </c>
      <c r="H2038" s="4" t="str">
        <f t="shared" si="62"/>
        <v>1U18.40</v>
      </c>
      <c r="I2038" s="4" t="str">
        <f t="shared" si="63"/>
        <v>S1_U4PILB_P2_MDI-</v>
      </c>
    </row>
    <row r="2039" spans="1:9" x14ac:dyDescent="0.25">
      <c r="A2039" t="s">
        <v>2698</v>
      </c>
      <c r="B2039" t="s">
        <v>5817</v>
      </c>
      <c r="C2039" t="s">
        <v>6402</v>
      </c>
      <c r="D2039" t="s">
        <v>6276</v>
      </c>
      <c r="E2039" t="s">
        <v>6276</v>
      </c>
      <c r="F2039">
        <v>12</v>
      </c>
      <c r="G2039" t="s">
        <v>1412</v>
      </c>
      <c r="H2039" s="4" t="str">
        <f t="shared" si="62"/>
        <v>1U18.12</v>
      </c>
      <c r="I2039" s="4" t="str">
        <f t="shared" si="63"/>
        <v>SG1_2_P3_MDI+</v>
      </c>
    </row>
    <row r="2040" spans="1:9" x14ac:dyDescent="0.25">
      <c r="A2040" t="s">
        <v>2698</v>
      </c>
      <c r="B2040" t="s">
        <v>5817</v>
      </c>
      <c r="C2040" t="s">
        <v>6402</v>
      </c>
      <c r="D2040" t="s">
        <v>6277</v>
      </c>
      <c r="E2040" t="s">
        <v>6277</v>
      </c>
      <c r="F2040">
        <v>48</v>
      </c>
      <c r="G2040" t="s">
        <v>1388</v>
      </c>
      <c r="H2040" s="4" t="str">
        <f t="shared" si="62"/>
        <v>1U18.48</v>
      </c>
      <c r="I2040" s="4" t="str">
        <f t="shared" si="63"/>
        <v>SG1_3PI_P3_MDI+</v>
      </c>
    </row>
    <row r="2041" spans="1:9" x14ac:dyDescent="0.25">
      <c r="A2041" t="s">
        <v>2698</v>
      </c>
      <c r="B2041" t="s">
        <v>5817</v>
      </c>
      <c r="C2041" t="s">
        <v>6402</v>
      </c>
      <c r="D2041" t="s">
        <v>6278</v>
      </c>
      <c r="E2041" t="s">
        <v>6278</v>
      </c>
      <c r="F2041">
        <v>36</v>
      </c>
      <c r="G2041" t="s">
        <v>1403</v>
      </c>
      <c r="H2041" s="4" t="str">
        <f t="shared" si="62"/>
        <v>1U18.36</v>
      </c>
      <c r="I2041" s="4" t="str">
        <f t="shared" si="63"/>
        <v>S1_U4PILB_P3_MDI+</v>
      </c>
    </row>
    <row r="2042" spans="1:9" x14ac:dyDescent="0.25">
      <c r="A2042" t="s">
        <v>2698</v>
      </c>
      <c r="B2042" t="s">
        <v>5817</v>
      </c>
      <c r="C2042" t="s">
        <v>6402</v>
      </c>
      <c r="D2042" t="s">
        <v>6279</v>
      </c>
      <c r="E2042" t="s">
        <v>6279</v>
      </c>
      <c r="F2042">
        <v>11</v>
      </c>
      <c r="G2042" t="s">
        <v>1413</v>
      </c>
      <c r="H2042" s="4" t="str">
        <f t="shared" si="62"/>
        <v>1U18.11</v>
      </c>
      <c r="I2042" s="4" t="str">
        <f t="shared" si="63"/>
        <v>SG1_2_P3_MDI-</v>
      </c>
    </row>
    <row r="2043" spans="1:9" x14ac:dyDescent="0.25">
      <c r="A2043" t="s">
        <v>2698</v>
      </c>
      <c r="B2043" t="s">
        <v>5817</v>
      </c>
      <c r="C2043" t="s">
        <v>6402</v>
      </c>
      <c r="D2043" t="s">
        <v>6280</v>
      </c>
      <c r="E2043" t="s">
        <v>6280</v>
      </c>
      <c r="F2043">
        <v>49</v>
      </c>
      <c r="G2043" t="s">
        <v>1389</v>
      </c>
      <c r="H2043" s="4" t="str">
        <f t="shared" si="62"/>
        <v>1U18.49</v>
      </c>
      <c r="I2043" s="4" t="str">
        <f t="shared" si="63"/>
        <v>SG1_3PI_P3_MDI-</v>
      </c>
    </row>
    <row r="2044" spans="1:9" x14ac:dyDescent="0.25">
      <c r="A2044" t="s">
        <v>2698</v>
      </c>
      <c r="B2044" t="s">
        <v>5817</v>
      </c>
      <c r="C2044" t="s">
        <v>6402</v>
      </c>
      <c r="D2044" t="s">
        <v>6281</v>
      </c>
      <c r="E2044" t="s">
        <v>6281</v>
      </c>
      <c r="F2044">
        <v>37</v>
      </c>
      <c r="G2044" t="s">
        <v>1405</v>
      </c>
      <c r="H2044" s="4" t="str">
        <f t="shared" si="62"/>
        <v>1U18.37</v>
      </c>
      <c r="I2044" s="4" t="str">
        <f t="shared" si="63"/>
        <v>S1_U4PILB_P3_MDI-</v>
      </c>
    </row>
    <row r="2045" spans="1:9" x14ac:dyDescent="0.25">
      <c r="A2045" t="s">
        <v>2698</v>
      </c>
      <c r="B2045" t="s">
        <v>5817</v>
      </c>
      <c r="C2045" t="s">
        <v>6402</v>
      </c>
      <c r="D2045" t="s">
        <v>6282</v>
      </c>
      <c r="E2045" t="s">
        <v>6282</v>
      </c>
      <c r="F2045">
        <v>15</v>
      </c>
      <c r="G2045" t="s">
        <v>1414</v>
      </c>
      <c r="H2045" s="4" t="str">
        <f t="shared" si="62"/>
        <v>1U18.15</v>
      </c>
      <c r="I2045" s="4" t="str">
        <f t="shared" si="63"/>
        <v>SG1_2_P4_MDI+</v>
      </c>
    </row>
    <row r="2046" spans="1:9" x14ac:dyDescent="0.25">
      <c r="A2046" t="s">
        <v>2698</v>
      </c>
      <c r="B2046" t="s">
        <v>5817</v>
      </c>
      <c r="C2046" t="s">
        <v>6402</v>
      </c>
      <c r="D2046" t="s">
        <v>6283</v>
      </c>
      <c r="E2046" t="s">
        <v>6283</v>
      </c>
      <c r="F2046">
        <v>45</v>
      </c>
      <c r="G2046" t="s">
        <v>1396</v>
      </c>
      <c r="H2046" s="4" t="str">
        <f t="shared" si="62"/>
        <v>1U18.45</v>
      </c>
      <c r="I2046" s="4" t="str">
        <f t="shared" si="63"/>
        <v>SG1_3PI_P4_MDI+</v>
      </c>
    </row>
    <row r="2047" spans="1:9" x14ac:dyDescent="0.25">
      <c r="A2047" t="s">
        <v>2698</v>
      </c>
      <c r="B2047" t="s">
        <v>5817</v>
      </c>
      <c r="C2047" t="s">
        <v>6402</v>
      </c>
      <c r="D2047" t="s">
        <v>6284</v>
      </c>
      <c r="E2047" t="s">
        <v>6284</v>
      </c>
      <c r="F2047">
        <v>33</v>
      </c>
      <c r="G2047" t="s">
        <v>1399</v>
      </c>
      <c r="H2047" s="4" t="str">
        <f t="shared" si="62"/>
        <v>1U18.33</v>
      </c>
      <c r="I2047" s="4" t="str">
        <f t="shared" si="63"/>
        <v>S1_U4PILB_P4_MDI+</v>
      </c>
    </row>
    <row r="2048" spans="1:9" x14ac:dyDescent="0.25">
      <c r="A2048" t="s">
        <v>2698</v>
      </c>
      <c r="B2048" t="s">
        <v>5817</v>
      </c>
      <c r="C2048" t="s">
        <v>6402</v>
      </c>
      <c r="D2048" t="s">
        <v>6285</v>
      </c>
      <c r="E2048" t="s">
        <v>6285</v>
      </c>
      <c r="F2048">
        <v>14</v>
      </c>
      <c r="G2048" t="s">
        <v>1415</v>
      </c>
      <c r="H2048" s="4" t="str">
        <f t="shared" si="62"/>
        <v>1U18.14</v>
      </c>
      <c r="I2048" s="4" t="str">
        <f t="shared" si="63"/>
        <v>SG1_2_P4_MDI-</v>
      </c>
    </row>
    <row r="2049" spans="1:9" x14ac:dyDescent="0.25">
      <c r="A2049" t="s">
        <v>2698</v>
      </c>
      <c r="B2049" t="s">
        <v>5817</v>
      </c>
      <c r="C2049" t="s">
        <v>6402</v>
      </c>
      <c r="D2049" t="s">
        <v>6286</v>
      </c>
      <c r="E2049" t="s">
        <v>6286</v>
      </c>
      <c r="F2049">
        <v>46</v>
      </c>
      <c r="G2049" t="s">
        <v>1397</v>
      </c>
      <c r="H2049" s="4" t="str">
        <f t="shared" si="62"/>
        <v>1U18.46</v>
      </c>
      <c r="I2049" s="4" t="str">
        <f t="shared" si="63"/>
        <v>SG1_3PI_P4_MDI-</v>
      </c>
    </row>
    <row r="2050" spans="1:9" x14ac:dyDescent="0.25">
      <c r="A2050" t="s">
        <v>2698</v>
      </c>
      <c r="B2050" t="s">
        <v>5817</v>
      </c>
      <c r="C2050" t="s">
        <v>6402</v>
      </c>
      <c r="D2050" t="s">
        <v>6287</v>
      </c>
      <c r="E2050" t="s">
        <v>6287</v>
      </c>
      <c r="F2050">
        <v>34</v>
      </c>
      <c r="G2050" t="s">
        <v>1401</v>
      </c>
      <c r="H2050" s="4" t="str">
        <f t="shared" ref="H2050:H2113" si="64">CONCATENATE(C2050,".",F2050)</f>
        <v>1U18.34</v>
      </c>
      <c r="I2050" s="4" t="str">
        <f t="shared" ref="I2050:I2113" si="65">G2050</f>
        <v>S1_U4PILB_P4_MDI-</v>
      </c>
    </row>
    <row r="2051" spans="1:9" x14ac:dyDescent="0.25">
      <c r="A2051" t="s">
        <v>2698</v>
      </c>
      <c r="B2051" t="s">
        <v>5817</v>
      </c>
      <c r="C2051" t="s">
        <v>6402</v>
      </c>
      <c r="D2051" t="s">
        <v>6288</v>
      </c>
      <c r="E2051" t="s">
        <v>6288</v>
      </c>
      <c r="F2051">
        <v>7</v>
      </c>
      <c r="G2051" t="s">
        <v>6319</v>
      </c>
      <c r="H2051" s="4" t="str">
        <f t="shared" si="64"/>
        <v>1U18.7</v>
      </c>
      <c r="I2051" s="4" t="str">
        <f t="shared" si="65"/>
        <v>S1_U18_DDC_AUX_SEL</v>
      </c>
    </row>
    <row r="2052" spans="1:9" x14ac:dyDescent="0.25">
      <c r="A2052" t="s">
        <v>2698</v>
      </c>
      <c r="B2052" t="s">
        <v>5817</v>
      </c>
      <c r="C2052" t="s">
        <v>6402</v>
      </c>
      <c r="D2052" t="s">
        <v>6289</v>
      </c>
      <c r="E2052" t="s">
        <v>6289</v>
      </c>
      <c r="F2052" t="s">
        <v>11</v>
      </c>
      <c r="G2052" t="s">
        <v>961</v>
      </c>
      <c r="H2052" s="4" t="str">
        <f t="shared" si="64"/>
        <v>1U18.EP</v>
      </c>
      <c r="I2052" s="4" t="str">
        <f t="shared" si="65"/>
        <v>DGND</v>
      </c>
    </row>
    <row r="2053" spans="1:9" x14ac:dyDescent="0.25">
      <c r="A2053" t="s">
        <v>2698</v>
      </c>
      <c r="B2053" t="s">
        <v>5817</v>
      </c>
      <c r="C2053" t="s">
        <v>6402</v>
      </c>
      <c r="D2053" t="s">
        <v>987</v>
      </c>
      <c r="E2053" t="s">
        <v>987</v>
      </c>
      <c r="F2053">
        <v>35</v>
      </c>
      <c r="G2053" t="s">
        <v>961</v>
      </c>
      <c r="H2053" s="4" t="str">
        <f t="shared" si="64"/>
        <v>1U18.35</v>
      </c>
      <c r="I2053" s="4" t="str">
        <f t="shared" si="65"/>
        <v>DGND</v>
      </c>
    </row>
    <row r="2054" spans="1:9" x14ac:dyDescent="0.25">
      <c r="A2054" t="s">
        <v>2698</v>
      </c>
      <c r="B2054" t="s">
        <v>5817</v>
      </c>
      <c r="C2054" t="s">
        <v>6402</v>
      </c>
      <c r="D2054" t="s">
        <v>988</v>
      </c>
      <c r="E2054" t="s">
        <v>988</v>
      </c>
      <c r="F2054">
        <v>1</v>
      </c>
      <c r="G2054" t="s">
        <v>961</v>
      </c>
      <c r="H2054" s="4" t="str">
        <f t="shared" si="64"/>
        <v>1U18.1</v>
      </c>
      <c r="I2054" s="4" t="str">
        <f t="shared" si="65"/>
        <v>DGND</v>
      </c>
    </row>
    <row r="2055" spans="1:9" x14ac:dyDescent="0.25">
      <c r="A2055" t="s">
        <v>2698</v>
      </c>
      <c r="B2055" t="s">
        <v>5817</v>
      </c>
      <c r="C2055" t="s">
        <v>6402</v>
      </c>
      <c r="D2055" t="s">
        <v>989</v>
      </c>
      <c r="E2055" t="s">
        <v>989</v>
      </c>
      <c r="F2055">
        <v>10</v>
      </c>
      <c r="G2055" t="s">
        <v>961</v>
      </c>
      <c r="H2055" s="4" t="str">
        <f t="shared" si="64"/>
        <v>1U18.10</v>
      </c>
      <c r="I2055" s="4" t="str">
        <f t="shared" si="65"/>
        <v>DGND</v>
      </c>
    </row>
    <row r="2056" spans="1:9" x14ac:dyDescent="0.25">
      <c r="A2056" t="s">
        <v>2698</v>
      </c>
      <c r="B2056" t="s">
        <v>5817</v>
      </c>
      <c r="C2056" t="s">
        <v>6402</v>
      </c>
      <c r="D2056" t="s">
        <v>990</v>
      </c>
      <c r="E2056" t="s">
        <v>990</v>
      </c>
      <c r="F2056">
        <v>13</v>
      </c>
      <c r="G2056" t="s">
        <v>961</v>
      </c>
      <c r="H2056" s="4" t="str">
        <f t="shared" si="64"/>
        <v>1U18.13</v>
      </c>
      <c r="I2056" s="4" t="str">
        <f t="shared" si="65"/>
        <v>DGND</v>
      </c>
    </row>
    <row r="2057" spans="1:9" x14ac:dyDescent="0.25">
      <c r="A2057" t="s">
        <v>2698</v>
      </c>
      <c r="B2057" t="s">
        <v>5817</v>
      </c>
      <c r="C2057" t="s">
        <v>6402</v>
      </c>
      <c r="D2057" t="s">
        <v>991</v>
      </c>
      <c r="E2057" t="s">
        <v>991</v>
      </c>
      <c r="F2057">
        <v>32</v>
      </c>
      <c r="G2057" t="s">
        <v>961</v>
      </c>
      <c r="H2057" s="4" t="str">
        <f t="shared" si="64"/>
        <v>1U18.32</v>
      </c>
      <c r="I2057" s="4" t="str">
        <f t="shared" si="65"/>
        <v>DGND</v>
      </c>
    </row>
    <row r="2058" spans="1:9" x14ac:dyDescent="0.25">
      <c r="A2058" t="s">
        <v>2698</v>
      </c>
      <c r="B2058" t="s">
        <v>5817</v>
      </c>
      <c r="C2058" t="s">
        <v>6402</v>
      </c>
      <c r="D2058" t="s">
        <v>992</v>
      </c>
      <c r="E2058" t="s">
        <v>992</v>
      </c>
      <c r="F2058">
        <v>38</v>
      </c>
      <c r="G2058" t="s">
        <v>961</v>
      </c>
      <c r="H2058" s="4" t="str">
        <f t="shared" si="64"/>
        <v>1U18.38</v>
      </c>
      <c r="I2058" s="4" t="str">
        <f t="shared" si="65"/>
        <v>DGND</v>
      </c>
    </row>
    <row r="2059" spans="1:9" x14ac:dyDescent="0.25">
      <c r="A2059" t="s">
        <v>2698</v>
      </c>
      <c r="B2059" t="s">
        <v>5817</v>
      </c>
      <c r="C2059" t="s">
        <v>6402</v>
      </c>
      <c r="D2059" t="s">
        <v>993</v>
      </c>
      <c r="E2059" t="s">
        <v>993</v>
      </c>
      <c r="F2059">
        <v>41</v>
      </c>
      <c r="G2059" t="s">
        <v>961</v>
      </c>
      <c r="H2059" s="4" t="str">
        <f t="shared" si="64"/>
        <v>1U18.41</v>
      </c>
      <c r="I2059" s="4" t="str">
        <f t="shared" si="65"/>
        <v>DGND</v>
      </c>
    </row>
    <row r="2060" spans="1:9" x14ac:dyDescent="0.25">
      <c r="A2060" t="s">
        <v>2698</v>
      </c>
      <c r="B2060" t="s">
        <v>5817</v>
      </c>
      <c r="C2060" t="s">
        <v>6402</v>
      </c>
      <c r="D2060" t="s">
        <v>6290</v>
      </c>
      <c r="E2060" t="s">
        <v>6290</v>
      </c>
      <c r="F2060">
        <v>47</v>
      </c>
      <c r="G2060" t="s">
        <v>961</v>
      </c>
      <c r="H2060" s="4" t="str">
        <f t="shared" si="64"/>
        <v>1U18.47</v>
      </c>
      <c r="I2060" s="4" t="str">
        <f t="shared" si="65"/>
        <v>DGND</v>
      </c>
    </row>
    <row r="2061" spans="1:9" x14ac:dyDescent="0.25">
      <c r="A2061" t="s">
        <v>2698</v>
      </c>
      <c r="B2061" t="s">
        <v>5817</v>
      </c>
      <c r="C2061" t="s">
        <v>6402</v>
      </c>
      <c r="D2061" t="s">
        <v>6291</v>
      </c>
      <c r="E2061" t="s">
        <v>6291</v>
      </c>
      <c r="F2061">
        <v>4</v>
      </c>
      <c r="G2061" t="s">
        <v>6315</v>
      </c>
      <c r="H2061" s="4" t="str">
        <f t="shared" si="64"/>
        <v>1U18.4</v>
      </c>
      <c r="I2061" s="4" t="str">
        <f t="shared" si="65"/>
        <v>S1_U18_GPU_SEL</v>
      </c>
    </row>
    <row r="2062" spans="1:9" x14ac:dyDescent="0.25">
      <c r="A2062" t="s">
        <v>2698</v>
      </c>
      <c r="B2062" t="s">
        <v>5817</v>
      </c>
      <c r="C2062" t="s">
        <v>6402</v>
      </c>
      <c r="D2062" t="s">
        <v>6292</v>
      </c>
      <c r="E2062" t="s">
        <v>6292</v>
      </c>
      <c r="F2062">
        <v>21</v>
      </c>
      <c r="H2062" s="4" t="str">
        <f t="shared" si="64"/>
        <v>1U18.21</v>
      </c>
      <c r="I2062" s="4">
        <f t="shared" si="65"/>
        <v>0</v>
      </c>
    </row>
    <row r="2063" spans="1:9" x14ac:dyDescent="0.25">
      <c r="A2063" t="s">
        <v>2698</v>
      </c>
      <c r="B2063" t="s">
        <v>5817</v>
      </c>
      <c r="C2063" t="s">
        <v>6402</v>
      </c>
      <c r="D2063" t="s">
        <v>6293</v>
      </c>
      <c r="E2063" t="s">
        <v>6293</v>
      </c>
      <c r="F2063">
        <v>20</v>
      </c>
      <c r="H2063" s="4" t="str">
        <f t="shared" si="64"/>
        <v>1U18.20</v>
      </c>
      <c r="I2063" s="4">
        <f t="shared" si="65"/>
        <v>0</v>
      </c>
    </row>
    <row r="2064" spans="1:9" x14ac:dyDescent="0.25">
      <c r="A2064" t="s">
        <v>2698</v>
      </c>
      <c r="B2064" t="s">
        <v>5817</v>
      </c>
      <c r="C2064" t="s">
        <v>6402</v>
      </c>
      <c r="D2064" t="s">
        <v>6294</v>
      </c>
      <c r="E2064" t="s">
        <v>6294</v>
      </c>
      <c r="F2064">
        <v>19</v>
      </c>
      <c r="H2064" s="4" t="str">
        <f t="shared" si="64"/>
        <v>1U18.19</v>
      </c>
      <c r="I2064" s="4">
        <f t="shared" si="65"/>
        <v>0</v>
      </c>
    </row>
    <row r="2065" spans="1:9" x14ac:dyDescent="0.25">
      <c r="A2065" t="s">
        <v>2698</v>
      </c>
      <c r="B2065" t="s">
        <v>5817</v>
      </c>
      <c r="C2065" t="s">
        <v>6402</v>
      </c>
      <c r="D2065" t="s">
        <v>6295</v>
      </c>
      <c r="E2065" t="s">
        <v>6295</v>
      </c>
      <c r="F2065">
        <v>50</v>
      </c>
      <c r="G2065" t="s">
        <v>6317</v>
      </c>
      <c r="H2065" s="4" t="str">
        <f t="shared" si="64"/>
        <v>1U18.50</v>
      </c>
      <c r="I2065" s="4" t="str">
        <f t="shared" si="65"/>
        <v>S1_U18_OE</v>
      </c>
    </row>
    <row r="2066" spans="1:9" x14ac:dyDescent="0.25">
      <c r="A2066" t="s">
        <v>2698</v>
      </c>
      <c r="B2066" t="s">
        <v>5817</v>
      </c>
      <c r="C2066" t="s">
        <v>6402</v>
      </c>
      <c r="D2066" t="s">
        <v>6296</v>
      </c>
      <c r="E2066" t="s">
        <v>6296</v>
      </c>
      <c r="F2066">
        <v>22</v>
      </c>
      <c r="H2066" s="4" t="str">
        <f t="shared" si="64"/>
        <v>1U18.22</v>
      </c>
      <c r="I2066" s="4">
        <f t="shared" si="65"/>
        <v>0</v>
      </c>
    </row>
    <row r="2067" spans="1:9" x14ac:dyDescent="0.25">
      <c r="A2067" t="s">
        <v>2698</v>
      </c>
      <c r="B2067" t="s">
        <v>5817</v>
      </c>
      <c r="C2067" t="s">
        <v>6402</v>
      </c>
      <c r="D2067" t="s">
        <v>6297</v>
      </c>
      <c r="E2067" t="s">
        <v>6297</v>
      </c>
      <c r="F2067">
        <v>30</v>
      </c>
      <c r="H2067" s="4" t="str">
        <f t="shared" si="64"/>
        <v>1U18.30</v>
      </c>
      <c r="I2067" s="4">
        <f t="shared" si="65"/>
        <v>0</v>
      </c>
    </row>
    <row r="2068" spans="1:9" x14ac:dyDescent="0.25">
      <c r="A2068" t="s">
        <v>2698</v>
      </c>
      <c r="B2068" t="s">
        <v>5817</v>
      </c>
      <c r="C2068" t="s">
        <v>6402</v>
      </c>
      <c r="D2068" t="s">
        <v>6298</v>
      </c>
      <c r="E2068" t="s">
        <v>6298</v>
      </c>
      <c r="F2068">
        <v>25</v>
      </c>
      <c r="H2068" s="4" t="str">
        <f t="shared" si="64"/>
        <v>1U18.25</v>
      </c>
      <c r="I2068" s="4">
        <f t="shared" si="65"/>
        <v>0</v>
      </c>
    </row>
    <row r="2069" spans="1:9" x14ac:dyDescent="0.25">
      <c r="A2069" t="s">
        <v>2698</v>
      </c>
      <c r="B2069" t="s">
        <v>5817</v>
      </c>
      <c r="C2069" t="s">
        <v>6402</v>
      </c>
      <c r="D2069" t="s">
        <v>6299</v>
      </c>
      <c r="E2069" t="s">
        <v>6299</v>
      </c>
      <c r="F2069">
        <v>23</v>
      </c>
      <c r="H2069" s="4" t="str">
        <f t="shared" si="64"/>
        <v>1U18.23</v>
      </c>
      <c r="I2069" s="4">
        <f t="shared" si="65"/>
        <v>0</v>
      </c>
    </row>
    <row r="2070" spans="1:9" x14ac:dyDescent="0.25">
      <c r="A2070" t="s">
        <v>2698</v>
      </c>
      <c r="B2070" t="s">
        <v>5817</v>
      </c>
      <c r="C2070" t="s">
        <v>6402</v>
      </c>
      <c r="D2070" t="s">
        <v>6300</v>
      </c>
      <c r="E2070" t="s">
        <v>6300</v>
      </c>
      <c r="F2070">
        <v>31</v>
      </c>
      <c r="H2070" s="4" t="str">
        <f t="shared" si="64"/>
        <v>1U18.31</v>
      </c>
      <c r="I2070" s="4">
        <f t="shared" si="65"/>
        <v>0</v>
      </c>
    </row>
    <row r="2071" spans="1:9" x14ac:dyDescent="0.25">
      <c r="A2071" t="s">
        <v>2698</v>
      </c>
      <c r="B2071" t="s">
        <v>5817</v>
      </c>
      <c r="C2071" t="s">
        <v>6402</v>
      </c>
      <c r="D2071" t="s">
        <v>6301</v>
      </c>
      <c r="E2071" t="s">
        <v>6301</v>
      </c>
      <c r="F2071">
        <v>24</v>
      </c>
      <c r="H2071" s="4" t="str">
        <f t="shared" si="64"/>
        <v>1U18.24</v>
      </c>
      <c r="I2071" s="4">
        <f t="shared" si="65"/>
        <v>0</v>
      </c>
    </row>
    <row r="2072" spans="1:9" x14ac:dyDescent="0.25">
      <c r="A2072" t="s">
        <v>2698</v>
      </c>
      <c r="B2072" t="s">
        <v>5817</v>
      </c>
      <c r="C2072" t="s">
        <v>6402</v>
      </c>
      <c r="D2072" t="s">
        <v>994</v>
      </c>
      <c r="E2072" t="s">
        <v>994</v>
      </c>
      <c r="F2072">
        <v>16</v>
      </c>
      <c r="G2072" t="s">
        <v>962</v>
      </c>
      <c r="H2072" s="4" t="str">
        <f t="shared" si="64"/>
        <v>1U18.16</v>
      </c>
      <c r="I2072" s="4" t="str">
        <f t="shared" si="65"/>
        <v>VDD33_ATX</v>
      </c>
    </row>
    <row r="2073" spans="1:9" x14ac:dyDescent="0.25">
      <c r="A2073" t="s">
        <v>2698</v>
      </c>
      <c r="B2073" t="s">
        <v>5817</v>
      </c>
      <c r="C2073" t="s">
        <v>6402</v>
      </c>
      <c r="D2073" t="s">
        <v>995</v>
      </c>
      <c r="E2073" t="s">
        <v>995</v>
      </c>
      <c r="F2073">
        <v>44</v>
      </c>
      <c r="G2073" t="s">
        <v>962</v>
      </c>
      <c r="H2073" s="4" t="str">
        <f t="shared" si="64"/>
        <v>1U18.44</v>
      </c>
      <c r="I2073" s="4" t="str">
        <f t="shared" si="65"/>
        <v>VDD33_ATX</v>
      </c>
    </row>
    <row r="2074" spans="1:9" x14ac:dyDescent="0.25">
      <c r="A2074" t="s">
        <v>2698</v>
      </c>
      <c r="B2074" t="s">
        <v>5818</v>
      </c>
      <c r="C2074" t="s">
        <v>3036</v>
      </c>
      <c r="D2074">
        <v>1</v>
      </c>
      <c r="E2074">
        <v>1</v>
      </c>
      <c r="F2074">
        <v>1</v>
      </c>
      <c r="G2074" t="s">
        <v>962</v>
      </c>
      <c r="H2074" s="4" t="str">
        <f t="shared" si="64"/>
        <v>1C144.1</v>
      </c>
      <c r="I2074" s="4" t="str">
        <f t="shared" si="65"/>
        <v>VDD33_ATX</v>
      </c>
    </row>
    <row r="2075" spans="1:9" x14ac:dyDescent="0.25">
      <c r="A2075" t="s">
        <v>2698</v>
      </c>
      <c r="B2075" t="s">
        <v>5818</v>
      </c>
      <c r="C2075" t="s">
        <v>3036</v>
      </c>
      <c r="D2075">
        <v>2</v>
      </c>
      <c r="E2075">
        <v>2</v>
      </c>
      <c r="F2075">
        <v>2</v>
      </c>
      <c r="G2075" t="s">
        <v>961</v>
      </c>
      <c r="H2075" s="4" t="str">
        <f t="shared" si="64"/>
        <v>1C144.2</v>
      </c>
      <c r="I2075" s="4" t="str">
        <f t="shared" si="65"/>
        <v>DGND</v>
      </c>
    </row>
    <row r="2076" spans="1:9" x14ac:dyDescent="0.25">
      <c r="A2076" t="s">
        <v>2698</v>
      </c>
      <c r="B2076" t="s">
        <v>5818</v>
      </c>
      <c r="C2076" t="s">
        <v>3037</v>
      </c>
      <c r="D2076">
        <v>1</v>
      </c>
      <c r="E2076">
        <v>1</v>
      </c>
      <c r="F2076">
        <v>1</v>
      </c>
      <c r="G2076" t="s">
        <v>962</v>
      </c>
      <c r="H2076" s="4" t="str">
        <f t="shared" si="64"/>
        <v>1C145.1</v>
      </c>
      <c r="I2076" s="4" t="str">
        <f t="shared" si="65"/>
        <v>VDD33_ATX</v>
      </c>
    </row>
    <row r="2077" spans="1:9" x14ac:dyDescent="0.25">
      <c r="A2077" t="s">
        <v>2698</v>
      </c>
      <c r="B2077" t="s">
        <v>5818</v>
      </c>
      <c r="C2077" t="s">
        <v>3037</v>
      </c>
      <c r="D2077">
        <v>2</v>
      </c>
      <c r="E2077">
        <v>2</v>
      </c>
      <c r="F2077">
        <v>2</v>
      </c>
      <c r="G2077" t="s">
        <v>961</v>
      </c>
      <c r="H2077" s="4" t="str">
        <f t="shared" si="64"/>
        <v>1C145.2</v>
      </c>
      <c r="I2077" s="4" t="str">
        <f t="shared" si="65"/>
        <v>DGND</v>
      </c>
    </row>
    <row r="2078" spans="1:9" x14ac:dyDescent="0.25">
      <c r="A2078" t="s">
        <v>2698</v>
      </c>
      <c r="B2078" t="s">
        <v>5818</v>
      </c>
      <c r="C2078" t="s">
        <v>3038</v>
      </c>
      <c r="D2078">
        <v>1</v>
      </c>
      <c r="E2078">
        <v>1</v>
      </c>
      <c r="F2078">
        <v>1</v>
      </c>
      <c r="G2078" t="s">
        <v>1416</v>
      </c>
      <c r="H2078" s="4" t="str">
        <f t="shared" si="64"/>
        <v>1C384.1</v>
      </c>
      <c r="I2078" s="4" t="str">
        <f t="shared" si="65"/>
        <v>S1_U2_P5_GIGA_MDI-</v>
      </c>
    </row>
    <row r="2079" spans="1:9" x14ac:dyDescent="0.25">
      <c r="A2079" t="s">
        <v>2698</v>
      </c>
      <c r="B2079" t="s">
        <v>5818</v>
      </c>
      <c r="C2079" t="s">
        <v>3038</v>
      </c>
      <c r="D2079">
        <v>2</v>
      </c>
      <c r="E2079">
        <v>2</v>
      </c>
      <c r="F2079">
        <v>2</v>
      </c>
      <c r="G2079" t="s">
        <v>1417</v>
      </c>
      <c r="H2079" s="4" t="str">
        <f t="shared" si="64"/>
        <v>1C384.2</v>
      </c>
      <c r="I2079" s="4" t="str">
        <f t="shared" si="65"/>
        <v>S1_U3_P5_GIGA_MDI-</v>
      </c>
    </row>
    <row r="2080" spans="1:9" x14ac:dyDescent="0.25">
      <c r="A2080" t="s">
        <v>2698</v>
      </c>
      <c r="B2080" t="s">
        <v>5818</v>
      </c>
      <c r="C2080" t="s">
        <v>3039</v>
      </c>
      <c r="D2080">
        <v>1</v>
      </c>
      <c r="E2080">
        <v>1</v>
      </c>
      <c r="F2080">
        <v>1</v>
      </c>
      <c r="G2080" t="s">
        <v>1418</v>
      </c>
      <c r="H2080" s="4" t="str">
        <f t="shared" si="64"/>
        <v>1C385.1</v>
      </c>
      <c r="I2080" s="4" t="str">
        <f t="shared" si="65"/>
        <v>S1_U2_P5_GIGA_MDI+</v>
      </c>
    </row>
    <row r="2081" spans="1:9" x14ac:dyDescent="0.25">
      <c r="A2081" t="s">
        <v>2698</v>
      </c>
      <c r="B2081" t="s">
        <v>5818</v>
      </c>
      <c r="C2081" t="s">
        <v>3039</v>
      </c>
      <c r="D2081">
        <v>2</v>
      </c>
      <c r="E2081">
        <v>2</v>
      </c>
      <c r="F2081">
        <v>2</v>
      </c>
      <c r="G2081" t="s">
        <v>1419</v>
      </c>
      <c r="H2081" s="4" t="str">
        <f t="shared" si="64"/>
        <v>1C385.2</v>
      </c>
      <c r="I2081" s="4" t="str">
        <f t="shared" si="65"/>
        <v>S1_U3_P5_GIGA_MDI+</v>
      </c>
    </row>
    <row r="2082" spans="1:9" x14ac:dyDescent="0.25">
      <c r="A2082" t="s">
        <v>2698</v>
      </c>
      <c r="B2082" t="s">
        <v>5818</v>
      </c>
      <c r="C2082" t="s">
        <v>3040</v>
      </c>
      <c r="D2082">
        <v>1</v>
      </c>
      <c r="E2082">
        <v>1</v>
      </c>
      <c r="F2082">
        <v>1</v>
      </c>
      <c r="G2082" t="s">
        <v>361</v>
      </c>
      <c r="H2082" s="4" t="str">
        <f t="shared" si="64"/>
        <v>1C391.1</v>
      </c>
      <c r="I2082" s="4" t="str">
        <f t="shared" si="65"/>
        <v>S1_U3_P5_RC</v>
      </c>
    </row>
    <row r="2083" spans="1:9" x14ac:dyDescent="0.25">
      <c r="A2083" t="s">
        <v>2698</v>
      </c>
      <c r="B2083" t="s">
        <v>5818</v>
      </c>
      <c r="C2083" t="s">
        <v>3040</v>
      </c>
      <c r="D2083">
        <v>2</v>
      </c>
      <c r="E2083">
        <v>2</v>
      </c>
      <c r="F2083">
        <v>2</v>
      </c>
      <c r="G2083" t="s">
        <v>961</v>
      </c>
      <c r="H2083" s="4" t="str">
        <f t="shared" si="64"/>
        <v>1C391.2</v>
      </c>
      <c r="I2083" s="4" t="str">
        <f t="shared" si="65"/>
        <v>DGND</v>
      </c>
    </row>
    <row r="2084" spans="1:9" x14ac:dyDescent="0.25">
      <c r="A2084" t="s">
        <v>2698</v>
      </c>
      <c r="B2084" t="s">
        <v>5818</v>
      </c>
      <c r="C2084" t="s">
        <v>3041</v>
      </c>
      <c r="D2084">
        <v>1</v>
      </c>
      <c r="E2084">
        <v>1</v>
      </c>
      <c r="F2084">
        <v>1</v>
      </c>
      <c r="G2084" t="s">
        <v>1420</v>
      </c>
      <c r="H2084" s="4" t="str">
        <f t="shared" si="64"/>
        <v>1C412.1</v>
      </c>
      <c r="I2084" s="4" t="str">
        <f t="shared" si="65"/>
        <v>S1_U2_P6_GIGA_MDI-</v>
      </c>
    </row>
    <row r="2085" spans="1:9" x14ac:dyDescent="0.25">
      <c r="A2085" t="s">
        <v>2698</v>
      </c>
      <c r="B2085" t="s">
        <v>5818</v>
      </c>
      <c r="C2085" t="s">
        <v>3041</v>
      </c>
      <c r="D2085">
        <v>2</v>
      </c>
      <c r="E2085">
        <v>2</v>
      </c>
      <c r="F2085">
        <v>2</v>
      </c>
      <c r="G2085" t="s">
        <v>1421</v>
      </c>
      <c r="H2085" s="4" t="str">
        <f t="shared" si="64"/>
        <v>1C412.2</v>
      </c>
      <c r="I2085" s="4" t="str">
        <f t="shared" si="65"/>
        <v>S1_U3_P6_GIGA_MDI-</v>
      </c>
    </row>
    <row r="2086" spans="1:9" x14ac:dyDescent="0.25">
      <c r="A2086" t="s">
        <v>2698</v>
      </c>
      <c r="B2086" t="s">
        <v>5818</v>
      </c>
      <c r="C2086" t="s">
        <v>3042</v>
      </c>
      <c r="D2086">
        <v>1</v>
      </c>
      <c r="E2086">
        <v>1</v>
      </c>
      <c r="F2086">
        <v>1</v>
      </c>
      <c r="G2086" t="s">
        <v>1422</v>
      </c>
      <c r="H2086" s="4" t="str">
        <f t="shared" si="64"/>
        <v>1C413.1</v>
      </c>
      <c r="I2086" s="4" t="str">
        <f t="shared" si="65"/>
        <v>S1_U2_P6_GIGA_MDI+</v>
      </c>
    </row>
    <row r="2087" spans="1:9" x14ac:dyDescent="0.25">
      <c r="A2087" t="s">
        <v>2698</v>
      </c>
      <c r="B2087" t="s">
        <v>5818</v>
      </c>
      <c r="C2087" t="s">
        <v>3042</v>
      </c>
      <c r="D2087">
        <v>2</v>
      </c>
      <c r="E2087">
        <v>2</v>
      </c>
      <c r="F2087">
        <v>2</v>
      </c>
      <c r="G2087" t="s">
        <v>1423</v>
      </c>
      <c r="H2087" s="4" t="str">
        <f t="shared" si="64"/>
        <v>1C413.2</v>
      </c>
      <c r="I2087" s="4" t="str">
        <f t="shared" si="65"/>
        <v>S1_U3_P6_GIGA_MDI+</v>
      </c>
    </row>
    <row r="2088" spans="1:9" x14ac:dyDescent="0.25">
      <c r="A2088" t="s">
        <v>2698</v>
      </c>
      <c r="B2088" t="s">
        <v>5818</v>
      </c>
      <c r="C2088" t="s">
        <v>3043</v>
      </c>
      <c r="D2088">
        <v>1</v>
      </c>
      <c r="E2088">
        <v>1</v>
      </c>
      <c r="F2088">
        <v>1</v>
      </c>
      <c r="G2088" t="s">
        <v>443</v>
      </c>
      <c r="H2088" s="4" t="str">
        <f t="shared" si="64"/>
        <v>1C418.1</v>
      </c>
      <c r="I2088" s="4" t="str">
        <f t="shared" si="65"/>
        <v>S1_U3_P6_RC</v>
      </c>
    </row>
    <row r="2089" spans="1:9" x14ac:dyDescent="0.25">
      <c r="A2089" t="s">
        <v>2698</v>
      </c>
      <c r="B2089" t="s">
        <v>5818</v>
      </c>
      <c r="C2089" t="s">
        <v>3043</v>
      </c>
      <c r="D2089">
        <v>2</v>
      </c>
      <c r="E2089">
        <v>2</v>
      </c>
      <c r="F2089">
        <v>2</v>
      </c>
      <c r="G2089" t="s">
        <v>961</v>
      </c>
      <c r="H2089" s="4" t="str">
        <f t="shared" si="64"/>
        <v>1C418.2</v>
      </c>
      <c r="I2089" s="4" t="str">
        <f t="shared" si="65"/>
        <v>DGND</v>
      </c>
    </row>
    <row r="2090" spans="1:9" x14ac:dyDescent="0.25">
      <c r="A2090" t="s">
        <v>2698</v>
      </c>
      <c r="B2090" t="s">
        <v>5818</v>
      </c>
      <c r="C2090" t="s">
        <v>3044</v>
      </c>
      <c r="D2090">
        <v>1</v>
      </c>
      <c r="E2090">
        <v>1</v>
      </c>
      <c r="F2090">
        <v>1</v>
      </c>
      <c r="G2090" t="s">
        <v>1424</v>
      </c>
      <c r="H2090" s="4" t="str">
        <f t="shared" si="64"/>
        <v>1C421.1</v>
      </c>
      <c r="I2090" s="4" t="str">
        <f t="shared" si="65"/>
        <v>SG1_1_P5_GIGA_MDI-</v>
      </c>
    </row>
    <row r="2091" spans="1:9" x14ac:dyDescent="0.25">
      <c r="A2091" t="s">
        <v>2698</v>
      </c>
      <c r="B2091" t="s">
        <v>5818</v>
      </c>
      <c r="C2091" t="s">
        <v>3044</v>
      </c>
      <c r="D2091">
        <v>2</v>
      </c>
      <c r="E2091">
        <v>2</v>
      </c>
      <c r="F2091">
        <v>2</v>
      </c>
      <c r="G2091" t="s">
        <v>1425</v>
      </c>
      <c r="H2091" s="4" t="str">
        <f t="shared" si="64"/>
        <v>1C421.2</v>
      </c>
      <c r="I2091" s="4" t="str">
        <f t="shared" si="65"/>
        <v>SG1_2_P5_GIGA_MDI-</v>
      </c>
    </row>
    <row r="2092" spans="1:9" x14ac:dyDescent="0.25">
      <c r="A2092" t="s">
        <v>2698</v>
      </c>
      <c r="B2092" t="s">
        <v>5818</v>
      </c>
      <c r="C2092" t="s">
        <v>3045</v>
      </c>
      <c r="D2092">
        <v>1</v>
      </c>
      <c r="E2092">
        <v>1</v>
      </c>
      <c r="F2092">
        <v>1</v>
      </c>
      <c r="G2092" t="s">
        <v>1426</v>
      </c>
      <c r="H2092" s="4" t="str">
        <f t="shared" si="64"/>
        <v>1C422.1</v>
      </c>
      <c r="I2092" s="4" t="str">
        <f t="shared" si="65"/>
        <v>SG1_1_P5_GIGA_MDI+</v>
      </c>
    </row>
    <row r="2093" spans="1:9" x14ac:dyDescent="0.25">
      <c r="A2093" t="s">
        <v>2698</v>
      </c>
      <c r="B2093" t="s">
        <v>5818</v>
      </c>
      <c r="C2093" t="s">
        <v>3045</v>
      </c>
      <c r="D2093">
        <v>2</v>
      </c>
      <c r="E2093">
        <v>2</v>
      </c>
      <c r="F2093">
        <v>2</v>
      </c>
      <c r="G2093" t="s">
        <v>1427</v>
      </c>
      <c r="H2093" s="4" t="str">
        <f t="shared" si="64"/>
        <v>1C422.2</v>
      </c>
      <c r="I2093" s="4" t="str">
        <f t="shared" si="65"/>
        <v>SG1_2_P5_GIGA_MDI+</v>
      </c>
    </row>
    <row r="2094" spans="1:9" x14ac:dyDescent="0.25">
      <c r="A2094" t="s">
        <v>2698</v>
      </c>
      <c r="B2094" t="s">
        <v>5818</v>
      </c>
      <c r="C2094" t="s">
        <v>3046</v>
      </c>
      <c r="D2094">
        <v>1</v>
      </c>
      <c r="E2094">
        <v>1</v>
      </c>
      <c r="F2094">
        <v>1</v>
      </c>
      <c r="G2094" t="s">
        <v>362</v>
      </c>
      <c r="H2094" s="4" t="str">
        <f t="shared" si="64"/>
        <v>1C427.1</v>
      </c>
      <c r="I2094" s="4" t="str">
        <f t="shared" si="65"/>
        <v>SG1_2_P5_RC</v>
      </c>
    </row>
    <row r="2095" spans="1:9" x14ac:dyDescent="0.25">
      <c r="A2095" t="s">
        <v>2698</v>
      </c>
      <c r="B2095" t="s">
        <v>5818</v>
      </c>
      <c r="C2095" t="s">
        <v>3046</v>
      </c>
      <c r="D2095">
        <v>2</v>
      </c>
      <c r="E2095">
        <v>2</v>
      </c>
      <c r="F2095">
        <v>2</v>
      </c>
      <c r="G2095" t="s">
        <v>961</v>
      </c>
      <c r="H2095" s="4" t="str">
        <f t="shared" si="64"/>
        <v>1C427.2</v>
      </c>
      <c r="I2095" s="4" t="str">
        <f t="shared" si="65"/>
        <v>DGND</v>
      </c>
    </row>
    <row r="2096" spans="1:9" x14ac:dyDescent="0.25">
      <c r="A2096" t="s">
        <v>2698</v>
      </c>
      <c r="B2096" t="s">
        <v>5818</v>
      </c>
      <c r="C2096" t="s">
        <v>3047</v>
      </c>
      <c r="D2096">
        <v>1</v>
      </c>
      <c r="E2096">
        <v>1</v>
      </c>
      <c r="F2096">
        <v>1</v>
      </c>
      <c r="G2096" t="s">
        <v>1428</v>
      </c>
      <c r="H2096" s="4" t="str">
        <f t="shared" si="64"/>
        <v>1C430.1</v>
      </c>
      <c r="I2096" s="4" t="str">
        <f t="shared" si="65"/>
        <v>SG1_1_P6_GIGA_MDI-</v>
      </c>
    </row>
    <row r="2097" spans="1:9" x14ac:dyDescent="0.25">
      <c r="A2097" t="s">
        <v>2698</v>
      </c>
      <c r="B2097" t="s">
        <v>5818</v>
      </c>
      <c r="C2097" t="s">
        <v>3047</v>
      </c>
      <c r="D2097">
        <v>2</v>
      </c>
      <c r="E2097">
        <v>2</v>
      </c>
      <c r="F2097">
        <v>2</v>
      </c>
      <c r="G2097" t="s">
        <v>1429</v>
      </c>
      <c r="H2097" s="4" t="str">
        <f t="shared" si="64"/>
        <v>1C430.2</v>
      </c>
      <c r="I2097" s="4" t="str">
        <f t="shared" si="65"/>
        <v>SG1_2_P6_GIGA_MDI-</v>
      </c>
    </row>
    <row r="2098" spans="1:9" x14ac:dyDescent="0.25">
      <c r="A2098" t="s">
        <v>2698</v>
      </c>
      <c r="B2098" t="s">
        <v>5818</v>
      </c>
      <c r="C2098" t="s">
        <v>3048</v>
      </c>
      <c r="D2098">
        <v>1</v>
      </c>
      <c r="E2098">
        <v>1</v>
      </c>
      <c r="F2098">
        <v>1</v>
      </c>
      <c r="G2098" t="s">
        <v>1430</v>
      </c>
      <c r="H2098" s="4" t="str">
        <f t="shared" si="64"/>
        <v>1C431.1</v>
      </c>
      <c r="I2098" s="4" t="str">
        <f t="shared" si="65"/>
        <v>SG1_1_P6_GIGA_MDI+</v>
      </c>
    </row>
    <row r="2099" spans="1:9" x14ac:dyDescent="0.25">
      <c r="A2099" t="s">
        <v>2698</v>
      </c>
      <c r="B2099" t="s">
        <v>5818</v>
      </c>
      <c r="C2099" t="s">
        <v>3048</v>
      </c>
      <c r="D2099">
        <v>2</v>
      </c>
      <c r="E2099">
        <v>2</v>
      </c>
      <c r="F2099">
        <v>2</v>
      </c>
      <c r="G2099" t="s">
        <v>1431</v>
      </c>
      <c r="H2099" s="4" t="str">
        <f t="shared" si="64"/>
        <v>1C431.2</v>
      </c>
      <c r="I2099" s="4" t="str">
        <f t="shared" si="65"/>
        <v>SG1_2_P6_GIGA_MDI+</v>
      </c>
    </row>
    <row r="2100" spans="1:9" x14ac:dyDescent="0.25">
      <c r="A2100" t="s">
        <v>2698</v>
      </c>
      <c r="B2100" t="s">
        <v>5818</v>
      </c>
      <c r="C2100" t="s">
        <v>3049</v>
      </c>
      <c r="D2100">
        <v>1</v>
      </c>
      <c r="E2100">
        <v>1</v>
      </c>
      <c r="F2100">
        <v>1</v>
      </c>
      <c r="G2100" t="s">
        <v>444</v>
      </c>
      <c r="H2100" s="4" t="str">
        <f t="shared" si="64"/>
        <v>1C436.1</v>
      </c>
      <c r="I2100" s="4" t="str">
        <f t="shared" si="65"/>
        <v>SG1_2_P6_RC</v>
      </c>
    </row>
    <row r="2101" spans="1:9" x14ac:dyDescent="0.25">
      <c r="A2101" t="s">
        <v>2698</v>
      </c>
      <c r="B2101" t="s">
        <v>5818</v>
      </c>
      <c r="C2101" t="s">
        <v>3049</v>
      </c>
      <c r="D2101">
        <v>2</v>
      </c>
      <c r="E2101">
        <v>2</v>
      </c>
      <c r="F2101">
        <v>2</v>
      </c>
      <c r="G2101" t="s">
        <v>961</v>
      </c>
      <c r="H2101" s="4" t="str">
        <f t="shared" si="64"/>
        <v>1C436.2</v>
      </c>
      <c r="I2101" s="4" t="str">
        <f t="shared" si="65"/>
        <v>DGND</v>
      </c>
    </row>
    <row r="2102" spans="1:9" x14ac:dyDescent="0.25">
      <c r="A2102" t="s">
        <v>2698</v>
      </c>
      <c r="B2102" t="s">
        <v>5818</v>
      </c>
      <c r="C2102" t="s">
        <v>3050</v>
      </c>
      <c r="D2102">
        <v>1</v>
      </c>
      <c r="E2102">
        <v>1</v>
      </c>
      <c r="F2102">
        <v>1</v>
      </c>
      <c r="G2102" t="s">
        <v>1432</v>
      </c>
      <c r="H2102" s="4" t="str">
        <f t="shared" si="64"/>
        <v>1C439.1</v>
      </c>
      <c r="I2102" s="4" t="str">
        <f t="shared" si="65"/>
        <v>S1_U4_P6_RC_1</v>
      </c>
    </row>
    <row r="2103" spans="1:9" x14ac:dyDescent="0.25">
      <c r="A2103" t="s">
        <v>2698</v>
      </c>
      <c r="B2103" t="s">
        <v>5818</v>
      </c>
      <c r="C2103" t="s">
        <v>3050</v>
      </c>
      <c r="D2103">
        <v>2</v>
      </c>
      <c r="E2103">
        <v>2</v>
      </c>
      <c r="F2103">
        <v>2</v>
      </c>
      <c r="G2103" t="s">
        <v>961</v>
      </c>
      <c r="H2103" s="4" t="str">
        <f t="shared" si="64"/>
        <v>1C439.2</v>
      </c>
      <c r="I2103" s="4" t="str">
        <f t="shared" si="65"/>
        <v>DGND</v>
      </c>
    </row>
    <row r="2104" spans="1:9" x14ac:dyDescent="0.25">
      <c r="A2104" t="s">
        <v>2698</v>
      </c>
      <c r="B2104" t="s">
        <v>5818</v>
      </c>
      <c r="C2104" t="s">
        <v>3051</v>
      </c>
      <c r="D2104">
        <v>1</v>
      </c>
      <c r="E2104">
        <v>1</v>
      </c>
      <c r="F2104">
        <v>1</v>
      </c>
      <c r="G2104" t="s">
        <v>1433</v>
      </c>
      <c r="H2104" s="4" t="str">
        <f t="shared" si="64"/>
        <v>1C440.1</v>
      </c>
      <c r="I2104" s="4" t="str">
        <f t="shared" si="65"/>
        <v>S1_U4_P6_RC_2</v>
      </c>
    </row>
    <row r="2105" spans="1:9" x14ac:dyDescent="0.25">
      <c r="A2105" t="s">
        <v>2698</v>
      </c>
      <c r="B2105" t="s">
        <v>5818</v>
      </c>
      <c r="C2105" t="s">
        <v>3051</v>
      </c>
      <c r="D2105">
        <v>2</v>
      </c>
      <c r="E2105">
        <v>2</v>
      </c>
      <c r="F2105">
        <v>2</v>
      </c>
      <c r="G2105" t="s">
        <v>961</v>
      </c>
      <c r="H2105" s="4" t="str">
        <f t="shared" si="64"/>
        <v>1C440.2</v>
      </c>
      <c r="I2105" s="4" t="str">
        <f t="shared" si="65"/>
        <v>DGND</v>
      </c>
    </row>
    <row r="2106" spans="1:9" x14ac:dyDescent="0.25">
      <c r="A2106" t="s">
        <v>2698</v>
      </c>
      <c r="B2106" t="s">
        <v>5818</v>
      </c>
      <c r="C2106" t="s">
        <v>3052</v>
      </c>
      <c r="D2106">
        <v>1</v>
      </c>
      <c r="E2106">
        <v>1</v>
      </c>
      <c r="F2106">
        <v>1</v>
      </c>
      <c r="G2106" t="s">
        <v>1434</v>
      </c>
      <c r="H2106" s="4" t="str">
        <f t="shared" si="64"/>
        <v>1C441.1</v>
      </c>
      <c r="I2106" s="4" t="str">
        <f t="shared" si="65"/>
        <v>S1_U4_P5_RC_1</v>
      </c>
    </row>
    <row r="2107" spans="1:9" x14ac:dyDescent="0.25">
      <c r="A2107" t="s">
        <v>2698</v>
      </c>
      <c r="B2107" t="s">
        <v>5818</v>
      </c>
      <c r="C2107" t="s">
        <v>3052</v>
      </c>
      <c r="D2107">
        <v>2</v>
      </c>
      <c r="E2107">
        <v>2</v>
      </c>
      <c r="F2107">
        <v>2</v>
      </c>
      <c r="G2107" t="s">
        <v>961</v>
      </c>
      <c r="H2107" s="4" t="str">
        <f t="shared" si="64"/>
        <v>1C441.2</v>
      </c>
      <c r="I2107" s="4" t="str">
        <f t="shared" si="65"/>
        <v>DGND</v>
      </c>
    </row>
    <row r="2108" spans="1:9" x14ac:dyDescent="0.25">
      <c r="A2108" t="s">
        <v>2698</v>
      </c>
      <c r="B2108" t="s">
        <v>5818</v>
      </c>
      <c r="C2108" t="s">
        <v>3053</v>
      </c>
      <c r="D2108">
        <v>1</v>
      </c>
      <c r="E2108">
        <v>1</v>
      </c>
      <c r="F2108">
        <v>1</v>
      </c>
      <c r="G2108" t="s">
        <v>1435</v>
      </c>
      <c r="H2108" s="4" t="str">
        <f t="shared" si="64"/>
        <v>1C442.1</v>
      </c>
      <c r="I2108" s="4" t="str">
        <f t="shared" si="65"/>
        <v>S1_U4_P5_RC_2</v>
      </c>
    </row>
    <row r="2109" spans="1:9" x14ac:dyDescent="0.25">
      <c r="A2109" t="s">
        <v>2698</v>
      </c>
      <c r="B2109" t="s">
        <v>5818</v>
      </c>
      <c r="C2109" t="s">
        <v>3053</v>
      </c>
      <c r="D2109">
        <v>2</v>
      </c>
      <c r="E2109">
        <v>2</v>
      </c>
      <c r="F2109">
        <v>2</v>
      </c>
      <c r="G2109" t="s">
        <v>961</v>
      </c>
      <c r="H2109" s="4" t="str">
        <f t="shared" si="64"/>
        <v>1C442.2</v>
      </c>
      <c r="I2109" s="4" t="str">
        <f t="shared" si="65"/>
        <v>DGND</v>
      </c>
    </row>
    <row r="2110" spans="1:9" x14ac:dyDescent="0.25">
      <c r="A2110" t="s">
        <v>2698</v>
      </c>
      <c r="B2110" t="s">
        <v>5818</v>
      </c>
      <c r="C2110" t="s">
        <v>3054</v>
      </c>
      <c r="D2110">
        <v>1</v>
      </c>
      <c r="E2110">
        <v>1</v>
      </c>
      <c r="F2110">
        <v>1</v>
      </c>
      <c r="G2110" t="s">
        <v>1436</v>
      </c>
      <c r="H2110" s="4" t="str">
        <f t="shared" si="64"/>
        <v>1GPHY5.1</v>
      </c>
      <c r="I2110" s="4" t="str">
        <f t="shared" si="65"/>
        <v>SG1_U5_GIGA_MDI+</v>
      </c>
    </row>
    <row r="2111" spans="1:9" x14ac:dyDescent="0.25">
      <c r="A2111" t="s">
        <v>2698</v>
      </c>
      <c r="B2111" t="s">
        <v>5818</v>
      </c>
      <c r="C2111" t="s">
        <v>3054</v>
      </c>
      <c r="D2111">
        <v>2</v>
      </c>
      <c r="E2111">
        <v>2</v>
      </c>
      <c r="F2111">
        <v>2</v>
      </c>
      <c r="G2111" t="s">
        <v>1437</v>
      </c>
      <c r="H2111" s="4" t="str">
        <f t="shared" si="64"/>
        <v>1GPHY5.2</v>
      </c>
      <c r="I2111" s="4" t="str">
        <f t="shared" si="65"/>
        <v>SG1_U5_GIGA_MDI-</v>
      </c>
    </row>
    <row r="2112" spans="1:9" x14ac:dyDescent="0.25">
      <c r="A2112" t="s">
        <v>2698</v>
      </c>
      <c r="B2112" t="s">
        <v>5818</v>
      </c>
      <c r="C2112" t="s">
        <v>3054</v>
      </c>
      <c r="D2112" t="s">
        <v>12</v>
      </c>
      <c r="E2112" t="s">
        <v>12</v>
      </c>
      <c r="F2112" t="s">
        <v>12</v>
      </c>
      <c r="G2112" t="s">
        <v>1438</v>
      </c>
      <c r="H2112" s="4" t="str">
        <f t="shared" si="64"/>
        <v>1GPHY5.G1</v>
      </c>
      <c r="I2112" s="4" t="str">
        <f t="shared" si="65"/>
        <v>S1_U4_P5_R_1</v>
      </c>
    </row>
    <row r="2113" spans="1:9" x14ac:dyDescent="0.25">
      <c r="A2113" t="s">
        <v>2698</v>
      </c>
      <c r="B2113" t="s">
        <v>5818</v>
      </c>
      <c r="C2113" t="s">
        <v>3054</v>
      </c>
      <c r="D2113" t="s">
        <v>13</v>
      </c>
      <c r="E2113" t="s">
        <v>13</v>
      </c>
      <c r="F2113" t="s">
        <v>13</v>
      </c>
      <c r="G2113" t="s">
        <v>1438</v>
      </c>
      <c r="H2113" s="4" t="str">
        <f t="shared" si="64"/>
        <v>1GPHY5.G2</v>
      </c>
      <c r="I2113" s="4" t="str">
        <f t="shared" si="65"/>
        <v>S1_U4_P5_R_1</v>
      </c>
    </row>
    <row r="2114" spans="1:9" x14ac:dyDescent="0.25">
      <c r="A2114" t="s">
        <v>2698</v>
      </c>
      <c r="B2114" t="s">
        <v>5818</v>
      </c>
      <c r="C2114" t="s">
        <v>3054</v>
      </c>
      <c r="D2114" t="s">
        <v>14</v>
      </c>
      <c r="E2114" t="s">
        <v>14</v>
      </c>
      <c r="F2114" t="s">
        <v>14</v>
      </c>
      <c r="G2114" t="s">
        <v>1438</v>
      </c>
      <c r="H2114" s="4" t="str">
        <f t="shared" ref="H2114:H2177" si="66">CONCATENATE(C2114,".",F2114)</f>
        <v>1GPHY5.G3</v>
      </c>
      <c r="I2114" s="4" t="str">
        <f t="shared" ref="I2114:I2177" si="67">G2114</f>
        <v>S1_U4_P5_R_1</v>
      </c>
    </row>
    <row r="2115" spans="1:9" x14ac:dyDescent="0.25">
      <c r="A2115" t="s">
        <v>2698</v>
      </c>
      <c r="B2115" t="s">
        <v>5818</v>
      </c>
      <c r="C2115" t="s">
        <v>3054</v>
      </c>
      <c r="D2115" t="s">
        <v>15</v>
      </c>
      <c r="E2115" t="s">
        <v>15</v>
      </c>
      <c r="F2115" t="s">
        <v>15</v>
      </c>
      <c r="G2115" t="s">
        <v>1439</v>
      </c>
      <c r="H2115" s="4" t="str">
        <f t="shared" si="66"/>
        <v>1GPHY5.G4</v>
      </c>
      <c r="I2115" s="4" t="str">
        <f t="shared" si="67"/>
        <v>S1_U4_P5_R_2</v>
      </c>
    </row>
    <row r="2116" spans="1:9" x14ac:dyDescent="0.25">
      <c r="A2116" t="s">
        <v>2698</v>
      </c>
      <c r="B2116" t="s">
        <v>5818</v>
      </c>
      <c r="C2116" t="s">
        <v>3054</v>
      </c>
      <c r="D2116" t="s">
        <v>16</v>
      </c>
      <c r="E2116" t="s">
        <v>16</v>
      </c>
      <c r="F2116" t="s">
        <v>16</v>
      </c>
      <c r="G2116" t="s">
        <v>1439</v>
      </c>
      <c r="H2116" s="4" t="str">
        <f t="shared" si="66"/>
        <v>1GPHY5.G5</v>
      </c>
      <c r="I2116" s="4" t="str">
        <f t="shared" si="67"/>
        <v>S1_U4_P5_R_2</v>
      </c>
    </row>
    <row r="2117" spans="1:9" x14ac:dyDescent="0.25">
      <c r="A2117" t="s">
        <v>2698</v>
      </c>
      <c r="B2117" t="s">
        <v>5818</v>
      </c>
      <c r="C2117" t="s">
        <v>3054</v>
      </c>
      <c r="D2117" t="s">
        <v>17</v>
      </c>
      <c r="E2117" t="s">
        <v>17</v>
      </c>
      <c r="F2117" t="s">
        <v>17</v>
      </c>
      <c r="G2117" t="s">
        <v>1439</v>
      </c>
      <c r="H2117" s="4" t="str">
        <f t="shared" si="66"/>
        <v>1GPHY5.G6</v>
      </c>
      <c r="I2117" s="4" t="str">
        <f t="shared" si="67"/>
        <v>S1_U4_P5_R_2</v>
      </c>
    </row>
    <row r="2118" spans="1:9" x14ac:dyDescent="0.25">
      <c r="A2118" t="s">
        <v>2698</v>
      </c>
      <c r="B2118" t="s">
        <v>5818</v>
      </c>
      <c r="C2118" t="s">
        <v>3054</v>
      </c>
      <c r="D2118" t="s">
        <v>19</v>
      </c>
      <c r="E2118" t="s">
        <v>19</v>
      </c>
      <c r="F2118" t="s">
        <v>19</v>
      </c>
      <c r="H2118" s="4" t="str">
        <f t="shared" si="66"/>
        <v>1GPHY5.GH1</v>
      </c>
      <c r="I2118" s="4">
        <f t="shared" si="67"/>
        <v>0</v>
      </c>
    </row>
    <row r="2119" spans="1:9" x14ac:dyDescent="0.25">
      <c r="A2119" t="s">
        <v>2698</v>
      </c>
      <c r="B2119" t="s">
        <v>5818</v>
      </c>
      <c r="C2119" t="s">
        <v>3054</v>
      </c>
      <c r="D2119" t="s">
        <v>20</v>
      </c>
      <c r="E2119" t="s">
        <v>20</v>
      </c>
      <c r="F2119" t="s">
        <v>20</v>
      </c>
      <c r="H2119" s="4" t="str">
        <f t="shared" si="66"/>
        <v>1GPHY5.GH2</v>
      </c>
      <c r="I2119" s="4">
        <f t="shared" si="67"/>
        <v>0</v>
      </c>
    </row>
    <row r="2120" spans="1:9" x14ac:dyDescent="0.25">
      <c r="A2120" t="s">
        <v>2698</v>
      </c>
      <c r="B2120" t="s">
        <v>5818</v>
      </c>
      <c r="C2120" t="s">
        <v>3055</v>
      </c>
      <c r="D2120">
        <v>1</v>
      </c>
      <c r="E2120">
        <v>1</v>
      </c>
      <c r="F2120">
        <v>1</v>
      </c>
      <c r="G2120" t="s">
        <v>1440</v>
      </c>
      <c r="H2120" s="4" t="str">
        <f t="shared" si="66"/>
        <v>1GPHY6.1</v>
      </c>
      <c r="I2120" s="4" t="str">
        <f t="shared" si="67"/>
        <v>S1_U5_GIGA_MDI+</v>
      </c>
    </row>
    <row r="2121" spans="1:9" x14ac:dyDescent="0.25">
      <c r="A2121" t="s">
        <v>2698</v>
      </c>
      <c r="B2121" t="s">
        <v>5818</v>
      </c>
      <c r="C2121" t="s">
        <v>3055</v>
      </c>
      <c r="D2121">
        <v>2</v>
      </c>
      <c r="E2121">
        <v>2</v>
      </c>
      <c r="F2121">
        <v>2</v>
      </c>
      <c r="G2121" t="s">
        <v>1441</v>
      </c>
      <c r="H2121" s="4" t="str">
        <f t="shared" si="66"/>
        <v>1GPHY6.2</v>
      </c>
      <c r="I2121" s="4" t="str">
        <f t="shared" si="67"/>
        <v>S1_U5_GIGA_MDI-</v>
      </c>
    </row>
    <row r="2122" spans="1:9" x14ac:dyDescent="0.25">
      <c r="A2122" t="s">
        <v>2698</v>
      </c>
      <c r="B2122" t="s">
        <v>5818</v>
      </c>
      <c r="C2122" t="s">
        <v>3055</v>
      </c>
      <c r="D2122" t="s">
        <v>12</v>
      </c>
      <c r="E2122" t="s">
        <v>12</v>
      </c>
      <c r="F2122" t="s">
        <v>12</v>
      </c>
      <c r="G2122" t="s">
        <v>1442</v>
      </c>
      <c r="H2122" s="4" t="str">
        <f t="shared" si="66"/>
        <v>1GPHY6.G1</v>
      </c>
      <c r="I2122" s="4" t="str">
        <f t="shared" si="67"/>
        <v>S1_U4_P6_R_1</v>
      </c>
    </row>
    <row r="2123" spans="1:9" x14ac:dyDescent="0.25">
      <c r="A2123" t="s">
        <v>2698</v>
      </c>
      <c r="B2123" t="s">
        <v>5818</v>
      </c>
      <c r="C2123" t="s">
        <v>3055</v>
      </c>
      <c r="D2123" t="s">
        <v>13</v>
      </c>
      <c r="E2123" t="s">
        <v>13</v>
      </c>
      <c r="F2123" t="s">
        <v>13</v>
      </c>
      <c r="G2123" t="s">
        <v>1442</v>
      </c>
      <c r="H2123" s="4" t="str">
        <f t="shared" si="66"/>
        <v>1GPHY6.G2</v>
      </c>
      <c r="I2123" s="4" t="str">
        <f t="shared" si="67"/>
        <v>S1_U4_P6_R_1</v>
      </c>
    </row>
    <row r="2124" spans="1:9" x14ac:dyDescent="0.25">
      <c r="A2124" t="s">
        <v>2698</v>
      </c>
      <c r="B2124" t="s">
        <v>5818</v>
      </c>
      <c r="C2124" t="s">
        <v>3055</v>
      </c>
      <c r="D2124" t="s">
        <v>14</v>
      </c>
      <c r="E2124" t="s">
        <v>14</v>
      </c>
      <c r="F2124" t="s">
        <v>14</v>
      </c>
      <c r="G2124" t="s">
        <v>1442</v>
      </c>
      <c r="H2124" s="4" t="str">
        <f t="shared" si="66"/>
        <v>1GPHY6.G3</v>
      </c>
      <c r="I2124" s="4" t="str">
        <f t="shared" si="67"/>
        <v>S1_U4_P6_R_1</v>
      </c>
    </row>
    <row r="2125" spans="1:9" x14ac:dyDescent="0.25">
      <c r="A2125" t="s">
        <v>2698</v>
      </c>
      <c r="B2125" t="s">
        <v>5818</v>
      </c>
      <c r="C2125" t="s">
        <v>3055</v>
      </c>
      <c r="D2125" t="s">
        <v>15</v>
      </c>
      <c r="E2125" t="s">
        <v>15</v>
      </c>
      <c r="F2125" t="s">
        <v>15</v>
      </c>
      <c r="G2125" t="s">
        <v>1443</v>
      </c>
      <c r="H2125" s="4" t="str">
        <f t="shared" si="66"/>
        <v>1GPHY6.G4</v>
      </c>
      <c r="I2125" s="4" t="str">
        <f t="shared" si="67"/>
        <v>S1_U4_P6_R_2</v>
      </c>
    </row>
    <row r="2126" spans="1:9" x14ac:dyDescent="0.25">
      <c r="A2126" t="s">
        <v>2698</v>
      </c>
      <c r="B2126" t="s">
        <v>5818</v>
      </c>
      <c r="C2126" t="s">
        <v>3055</v>
      </c>
      <c r="D2126" t="s">
        <v>16</v>
      </c>
      <c r="E2126" t="s">
        <v>16</v>
      </c>
      <c r="F2126" t="s">
        <v>16</v>
      </c>
      <c r="G2126" t="s">
        <v>1443</v>
      </c>
      <c r="H2126" s="4" t="str">
        <f t="shared" si="66"/>
        <v>1GPHY6.G5</v>
      </c>
      <c r="I2126" s="4" t="str">
        <f t="shared" si="67"/>
        <v>S1_U4_P6_R_2</v>
      </c>
    </row>
    <row r="2127" spans="1:9" x14ac:dyDescent="0.25">
      <c r="A2127" t="s">
        <v>2698</v>
      </c>
      <c r="B2127" t="s">
        <v>5818</v>
      </c>
      <c r="C2127" t="s">
        <v>3055</v>
      </c>
      <c r="D2127" t="s">
        <v>17</v>
      </c>
      <c r="E2127" t="s">
        <v>17</v>
      </c>
      <c r="F2127" t="s">
        <v>17</v>
      </c>
      <c r="G2127" t="s">
        <v>1443</v>
      </c>
      <c r="H2127" s="4" t="str">
        <f t="shared" si="66"/>
        <v>1GPHY6.G6</v>
      </c>
      <c r="I2127" s="4" t="str">
        <f t="shared" si="67"/>
        <v>S1_U4_P6_R_2</v>
      </c>
    </row>
    <row r="2128" spans="1:9" x14ac:dyDescent="0.25">
      <c r="A2128" t="s">
        <v>2698</v>
      </c>
      <c r="B2128" t="s">
        <v>5818</v>
      </c>
      <c r="C2128" t="s">
        <v>3055</v>
      </c>
      <c r="D2128" t="s">
        <v>19</v>
      </c>
      <c r="E2128" t="s">
        <v>19</v>
      </c>
      <c r="F2128" t="s">
        <v>19</v>
      </c>
      <c r="H2128" s="4" t="str">
        <f t="shared" si="66"/>
        <v>1GPHY6.GH1</v>
      </c>
      <c r="I2128" s="4">
        <f t="shared" si="67"/>
        <v>0</v>
      </c>
    </row>
    <row r="2129" spans="1:9" x14ac:dyDescent="0.25">
      <c r="A2129" t="s">
        <v>2698</v>
      </c>
      <c r="B2129" t="s">
        <v>5818</v>
      </c>
      <c r="C2129" t="s">
        <v>3055</v>
      </c>
      <c r="D2129" t="s">
        <v>20</v>
      </c>
      <c r="E2129" t="s">
        <v>20</v>
      </c>
      <c r="F2129" t="s">
        <v>20</v>
      </c>
      <c r="H2129" s="4" t="str">
        <f t="shared" si="66"/>
        <v>1GPHY6.GH2</v>
      </c>
      <c r="I2129" s="4">
        <f t="shared" si="67"/>
        <v>0</v>
      </c>
    </row>
    <row r="2130" spans="1:9" x14ac:dyDescent="0.25">
      <c r="A2130" t="s">
        <v>2698</v>
      </c>
      <c r="B2130" t="s">
        <v>5818</v>
      </c>
      <c r="C2130" t="s">
        <v>3056</v>
      </c>
      <c r="D2130">
        <v>2</v>
      </c>
      <c r="E2130">
        <v>2</v>
      </c>
      <c r="F2130">
        <v>2</v>
      </c>
      <c r="G2130" t="s">
        <v>1444</v>
      </c>
      <c r="H2130" s="4" t="str">
        <f t="shared" si="66"/>
        <v>1K129.2</v>
      </c>
      <c r="I2130" s="4" t="str">
        <f t="shared" si="67"/>
        <v>S1_P5_GIGA_MDI-</v>
      </c>
    </row>
    <row r="2131" spans="1:9" x14ac:dyDescent="0.25">
      <c r="A2131" t="s">
        <v>2698</v>
      </c>
      <c r="B2131" t="s">
        <v>5818</v>
      </c>
      <c r="C2131" t="s">
        <v>3056</v>
      </c>
      <c r="D2131">
        <v>3</v>
      </c>
      <c r="E2131">
        <v>3</v>
      </c>
      <c r="F2131">
        <v>3</v>
      </c>
      <c r="G2131" t="s">
        <v>1445</v>
      </c>
      <c r="H2131" s="4" t="str">
        <f t="shared" si="66"/>
        <v>1K129.3</v>
      </c>
      <c r="I2131" s="4" t="str">
        <f t="shared" si="67"/>
        <v>S1_U1_P5_GIGA_MDI-</v>
      </c>
    </row>
    <row r="2132" spans="1:9" x14ac:dyDescent="0.25">
      <c r="A2132" t="s">
        <v>2698</v>
      </c>
      <c r="B2132" t="s">
        <v>5818</v>
      </c>
      <c r="C2132" t="s">
        <v>3056</v>
      </c>
      <c r="D2132">
        <v>4</v>
      </c>
      <c r="E2132">
        <v>4</v>
      </c>
      <c r="F2132">
        <v>4</v>
      </c>
      <c r="G2132" t="s">
        <v>1446</v>
      </c>
      <c r="H2132" s="4" t="str">
        <f t="shared" si="66"/>
        <v>1K129.4</v>
      </c>
      <c r="I2132" s="4" t="str">
        <f t="shared" si="67"/>
        <v>S1_HSD163-</v>
      </c>
    </row>
    <row r="2133" spans="1:9" x14ac:dyDescent="0.25">
      <c r="A2133" t="s">
        <v>2698</v>
      </c>
      <c r="B2133" t="s">
        <v>5818</v>
      </c>
      <c r="C2133" t="s">
        <v>3056</v>
      </c>
      <c r="D2133">
        <v>6</v>
      </c>
      <c r="E2133">
        <v>6</v>
      </c>
      <c r="F2133">
        <v>6</v>
      </c>
      <c r="G2133" t="s">
        <v>1447</v>
      </c>
      <c r="H2133" s="4" t="str">
        <f t="shared" si="66"/>
        <v>1K129.6</v>
      </c>
      <c r="I2133" s="4" t="str">
        <f t="shared" si="67"/>
        <v>S1_HSD163+</v>
      </c>
    </row>
    <row r="2134" spans="1:9" x14ac:dyDescent="0.25">
      <c r="A2134" t="s">
        <v>2698</v>
      </c>
      <c r="B2134" t="s">
        <v>5818</v>
      </c>
      <c r="C2134" t="s">
        <v>3056</v>
      </c>
      <c r="D2134">
        <v>7</v>
      </c>
      <c r="E2134">
        <v>7</v>
      </c>
      <c r="F2134">
        <v>7</v>
      </c>
      <c r="G2134" t="s">
        <v>1448</v>
      </c>
      <c r="H2134" s="4" t="str">
        <f t="shared" si="66"/>
        <v>1K129.7</v>
      </c>
      <c r="I2134" s="4" t="str">
        <f t="shared" si="67"/>
        <v>S1_U1_P5_GIGA_MDI+</v>
      </c>
    </row>
    <row r="2135" spans="1:9" x14ac:dyDescent="0.25">
      <c r="A2135" t="s">
        <v>2698</v>
      </c>
      <c r="B2135" t="s">
        <v>5818</v>
      </c>
      <c r="C2135" t="s">
        <v>3056</v>
      </c>
      <c r="D2135">
        <v>8</v>
      </c>
      <c r="E2135">
        <v>8</v>
      </c>
      <c r="F2135">
        <v>8</v>
      </c>
      <c r="G2135" t="s">
        <v>1449</v>
      </c>
      <c r="H2135" s="4" t="str">
        <f t="shared" si="66"/>
        <v>1K129.8</v>
      </c>
      <c r="I2135" s="4" t="str">
        <f t="shared" si="67"/>
        <v>S1_P5_GIGA_MDI+</v>
      </c>
    </row>
    <row r="2136" spans="1:9" x14ac:dyDescent="0.25">
      <c r="A2136" t="s">
        <v>2698</v>
      </c>
      <c r="B2136" t="s">
        <v>5818</v>
      </c>
      <c r="C2136" t="s">
        <v>3056</v>
      </c>
      <c r="D2136" t="s">
        <v>1041</v>
      </c>
      <c r="E2136" t="s">
        <v>1041</v>
      </c>
      <c r="F2136">
        <v>1</v>
      </c>
      <c r="G2136" t="s">
        <v>5386</v>
      </c>
      <c r="H2136" s="4" t="str">
        <f t="shared" si="66"/>
        <v>1K129.1</v>
      </c>
      <c r="I2136" s="4" t="str">
        <f t="shared" si="67"/>
        <v>SC_RF303_PWR</v>
      </c>
    </row>
    <row r="2137" spans="1:9" x14ac:dyDescent="0.25">
      <c r="A2137" t="s">
        <v>2698</v>
      </c>
      <c r="B2137" t="s">
        <v>5818</v>
      </c>
      <c r="C2137" t="s">
        <v>3056</v>
      </c>
      <c r="D2137" t="s">
        <v>1042</v>
      </c>
      <c r="E2137" t="s">
        <v>1042</v>
      </c>
      <c r="F2137">
        <v>9</v>
      </c>
      <c r="G2137" t="s">
        <v>5321</v>
      </c>
      <c r="H2137" s="4" t="str">
        <f t="shared" si="66"/>
        <v>1K129.9</v>
      </c>
      <c r="I2137" s="4" t="str">
        <f t="shared" si="67"/>
        <v>S1_UDB129</v>
      </c>
    </row>
    <row r="2138" spans="1:9" x14ac:dyDescent="0.25">
      <c r="A2138" t="s">
        <v>2698</v>
      </c>
      <c r="B2138" t="s">
        <v>5818</v>
      </c>
      <c r="C2138" t="s">
        <v>3057</v>
      </c>
      <c r="D2138">
        <v>2</v>
      </c>
      <c r="E2138">
        <v>2</v>
      </c>
      <c r="F2138">
        <v>2</v>
      </c>
      <c r="G2138" t="s">
        <v>1450</v>
      </c>
      <c r="H2138" s="4" t="str">
        <f t="shared" si="66"/>
        <v>1K141.2</v>
      </c>
      <c r="I2138" s="4" t="str">
        <f t="shared" si="67"/>
        <v>S1_P6_GIGA_MDI-</v>
      </c>
    </row>
    <row r="2139" spans="1:9" x14ac:dyDescent="0.25">
      <c r="A2139" t="s">
        <v>2698</v>
      </c>
      <c r="B2139" t="s">
        <v>5818</v>
      </c>
      <c r="C2139" t="s">
        <v>3057</v>
      </c>
      <c r="D2139">
        <v>3</v>
      </c>
      <c r="E2139">
        <v>3</v>
      </c>
      <c r="F2139">
        <v>3</v>
      </c>
      <c r="G2139" t="s">
        <v>1451</v>
      </c>
      <c r="H2139" s="4" t="str">
        <f t="shared" si="66"/>
        <v>1K141.3</v>
      </c>
      <c r="I2139" s="4" t="str">
        <f t="shared" si="67"/>
        <v>S1_U1_P6_GIGA_MDI-</v>
      </c>
    </row>
    <row r="2140" spans="1:9" x14ac:dyDescent="0.25">
      <c r="A2140" t="s">
        <v>2698</v>
      </c>
      <c r="B2140" t="s">
        <v>5818</v>
      </c>
      <c r="C2140" t="s">
        <v>3057</v>
      </c>
      <c r="D2140">
        <v>4</v>
      </c>
      <c r="E2140">
        <v>4</v>
      </c>
      <c r="F2140">
        <v>4</v>
      </c>
      <c r="G2140" t="s">
        <v>1452</v>
      </c>
      <c r="H2140" s="4" t="str">
        <f t="shared" si="66"/>
        <v>1K141.4</v>
      </c>
      <c r="I2140" s="4" t="str">
        <f t="shared" si="67"/>
        <v>S1_HSD169-</v>
      </c>
    </row>
    <row r="2141" spans="1:9" x14ac:dyDescent="0.25">
      <c r="A2141" t="s">
        <v>2698</v>
      </c>
      <c r="B2141" t="s">
        <v>5818</v>
      </c>
      <c r="C2141" t="s">
        <v>3057</v>
      </c>
      <c r="D2141">
        <v>6</v>
      </c>
      <c r="E2141">
        <v>6</v>
      </c>
      <c r="F2141">
        <v>6</v>
      </c>
      <c r="G2141" t="s">
        <v>1453</v>
      </c>
      <c r="H2141" s="4" t="str">
        <f t="shared" si="66"/>
        <v>1K141.6</v>
      </c>
      <c r="I2141" s="4" t="str">
        <f t="shared" si="67"/>
        <v>S1_HSD169+</v>
      </c>
    </row>
    <row r="2142" spans="1:9" x14ac:dyDescent="0.25">
      <c r="A2142" t="s">
        <v>2698</v>
      </c>
      <c r="B2142" t="s">
        <v>5818</v>
      </c>
      <c r="C2142" t="s">
        <v>3057</v>
      </c>
      <c r="D2142">
        <v>7</v>
      </c>
      <c r="E2142">
        <v>7</v>
      </c>
      <c r="F2142">
        <v>7</v>
      </c>
      <c r="G2142" t="s">
        <v>1454</v>
      </c>
      <c r="H2142" s="4" t="str">
        <f t="shared" si="66"/>
        <v>1K141.7</v>
      </c>
      <c r="I2142" s="4" t="str">
        <f t="shared" si="67"/>
        <v>S1_U1_P6_GIGA_MDI+</v>
      </c>
    </row>
    <row r="2143" spans="1:9" x14ac:dyDescent="0.25">
      <c r="A2143" t="s">
        <v>2698</v>
      </c>
      <c r="B2143" t="s">
        <v>5818</v>
      </c>
      <c r="C2143" t="s">
        <v>3057</v>
      </c>
      <c r="D2143">
        <v>8</v>
      </c>
      <c r="E2143">
        <v>8</v>
      </c>
      <c r="F2143">
        <v>8</v>
      </c>
      <c r="G2143" t="s">
        <v>1455</v>
      </c>
      <c r="H2143" s="4" t="str">
        <f t="shared" si="66"/>
        <v>1K141.8</v>
      </c>
      <c r="I2143" s="4" t="str">
        <f t="shared" si="67"/>
        <v>S1_P6_GIGA_MDI+</v>
      </c>
    </row>
    <row r="2144" spans="1:9" x14ac:dyDescent="0.25">
      <c r="A2144" t="s">
        <v>2698</v>
      </c>
      <c r="B2144" t="s">
        <v>5818</v>
      </c>
      <c r="C2144" t="s">
        <v>3057</v>
      </c>
      <c r="D2144" t="s">
        <v>1041</v>
      </c>
      <c r="E2144" t="s">
        <v>1041</v>
      </c>
      <c r="F2144">
        <v>1</v>
      </c>
      <c r="G2144" t="s">
        <v>5386</v>
      </c>
      <c r="H2144" s="4" t="str">
        <f t="shared" si="66"/>
        <v>1K141.1</v>
      </c>
      <c r="I2144" s="4" t="str">
        <f t="shared" si="67"/>
        <v>SC_RF303_PWR</v>
      </c>
    </row>
    <row r="2145" spans="1:9" x14ac:dyDescent="0.25">
      <c r="A2145" t="s">
        <v>2698</v>
      </c>
      <c r="B2145" t="s">
        <v>5818</v>
      </c>
      <c r="C2145" t="s">
        <v>3057</v>
      </c>
      <c r="D2145" t="s">
        <v>1042</v>
      </c>
      <c r="E2145" t="s">
        <v>1042</v>
      </c>
      <c r="F2145">
        <v>9</v>
      </c>
      <c r="G2145" t="s">
        <v>5322</v>
      </c>
      <c r="H2145" s="4" t="str">
        <f t="shared" si="66"/>
        <v>1K141.9</v>
      </c>
      <c r="I2145" s="4" t="str">
        <f t="shared" si="67"/>
        <v>S1_UDB141</v>
      </c>
    </row>
    <row r="2146" spans="1:9" x14ac:dyDescent="0.25">
      <c r="A2146" t="s">
        <v>2698</v>
      </c>
      <c r="B2146" t="s">
        <v>5818</v>
      </c>
      <c r="C2146" t="s">
        <v>3058</v>
      </c>
      <c r="D2146" t="s">
        <v>1049</v>
      </c>
      <c r="E2146" t="s">
        <v>1049</v>
      </c>
      <c r="F2146">
        <v>1</v>
      </c>
      <c r="G2146" t="s">
        <v>445</v>
      </c>
      <c r="H2146" s="4" t="str">
        <f t="shared" si="66"/>
        <v>1K144.1</v>
      </c>
      <c r="I2146" s="4" t="str">
        <f t="shared" si="67"/>
        <v>S1_OE_K144</v>
      </c>
    </row>
    <row r="2147" spans="1:9" x14ac:dyDescent="0.25">
      <c r="A2147" t="s">
        <v>2698</v>
      </c>
      <c r="B2147" t="s">
        <v>5818</v>
      </c>
      <c r="C2147" t="s">
        <v>3058</v>
      </c>
      <c r="D2147" t="s">
        <v>1050</v>
      </c>
      <c r="E2147" t="s">
        <v>1050</v>
      </c>
      <c r="F2147">
        <v>10</v>
      </c>
      <c r="G2147" t="s">
        <v>445</v>
      </c>
      <c r="H2147" s="4" t="str">
        <f t="shared" si="66"/>
        <v>1K144.10</v>
      </c>
      <c r="I2147" s="4" t="str">
        <f t="shared" si="67"/>
        <v>S1_OE_K144</v>
      </c>
    </row>
    <row r="2148" spans="1:9" x14ac:dyDescent="0.25">
      <c r="A2148" t="s">
        <v>2698</v>
      </c>
      <c r="B2148" t="s">
        <v>5818</v>
      </c>
      <c r="C2148" t="s">
        <v>3058</v>
      </c>
      <c r="D2148" t="s">
        <v>1051</v>
      </c>
      <c r="E2148" t="s">
        <v>1051</v>
      </c>
      <c r="F2148">
        <v>2</v>
      </c>
      <c r="G2148" t="s">
        <v>1423</v>
      </c>
      <c r="H2148" s="4" t="str">
        <f t="shared" si="66"/>
        <v>1K144.2</v>
      </c>
      <c r="I2148" s="4" t="str">
        <f t="shared" si="67"/>
        <v>S1_U3_P6_GIGA_MDI+</v>
      </c>
    </row>
    <row r="2149" spans="1:9" x14ac:dyDescent="0.25">
      <c r="A2149" t="s">
        <v>2698</v>
      </c>
      <c r="B2149" t="s">
        <v>5818</v>
      </c>
      <c r="C2149" t="s">
        <v>3058</v>
      </c>
      <c r="D2149" t="s">
        <v>1052</v>
      </c>
      <c r="E2149" t="s">
        <v>1052</v>
      </c>
      <c r="F2149">
        <v>3</v>
      </c>
      <c r="G2149" t="s">
        <v>1421</v>
      </c>
      <c r="H2149" s="4" t="str">
        <f t="shared" si="66"/>
        <v>1K144.3</v>
      </c>
      <c r="I2149" s="4" t="str">
        <f t="shared" si="67"/>
        <v>S1_U3_P6_GIGA_MDI-</v>
      </c>
    </row>
    <row r="2150" spans="1:9" x14ac:dyDescent="0.25">
      <c r="A2150" t="s">
        <v>2698</v>
      </c>
      <c r="B2150" t="s">
        <v>5818</v>
      </c>
      <c r="C2150" t="s">
        <v>3058</v>
      </c>
      <c r="D2150" t="s">
        <v>1053</v>
      </c>
      <c r="E2150" t="s">
        <v>1053</v>
      </c>
      <c r="F2150">
        <v>6</v>
      </c>
      <c r="G2150" t="s">
        <v>1431</v>
      </c>
      <c r="H2150" s="4" t="str">
        <f t="shared" si="66"/>
        <v>1K144.6</v>
      </c>
      <c r="I2150" s="4" t="str">
        <f t="shared" si="67"/>
        <v>SG1_2_P6_GIGA_MDI+</v>
      </c>
    </row>
    <row r="2151" spans="1:9" x14ac:dyDescent="0.25">
      <c r="A2151" t="s">
        <v>2698</v>
      </c>
      <c r="B2151" t="s">
        <v>5818</v>
      </c>
      <c r="C2151" t="s">
        <v>3058</v>
      </c>
      <c r="D2151" t="s">
        <v>1054</v>
      </c>
      <c r="E2151" t="s">
        <v>1054</v>
      </c>
      <c r="F2151">
        <v>7</v>
      </c>
      <c r="G2151" t="s">
        <v>1429</v>
      </c>
      <c r="H2151" s="4" t="str">
        <f t="shared" si="66"/>
        <v>1K144.7</v>
      </c>
      <c r="I2151" s="4" t="str">
        <f t="shared" si="67"/>
        <v>SG1_2_P6_GIGA_MDI-</v>
      </c>
    </row>
    <row r="2152" spans="1:9" x14ac:dyDescent="0.25">
      <c r="A2152" t="s">
        <v>2698</v>
      </c>
      <c r="B2152" t="s">
        <v>5818</v>
      </c>
      <c r="C2152" t="s">
        <v>3058</v>
      </c>
      <c r="D2152" t="s">
        <v>1055</v>
      </c>
      <c r="E2152" t="s">
        <v>1055</v>
      </c>
      <c r="F2152">
        <v>11</v>
      </c>
      <c r="G2152" t="s">
        <v>1419</v>
      </c>
      <c r="H2152" s="4" t="str">
        <f t="shared" si="66"/>
        <v>1K144.11</v>
      </c>
      <c r="I2152" s="4" t="str">
        <f t="shared" si="67"/>
        <v>S1_U3_P5_GIGA_MDI+</v>
      </c>
    </row>
    <row r="2153" spans="1:9" x14ac:dyDescent="0.25">
      <c r="A2153" t="s">
        <v>2698</v>
      </c>
      <c r="B2153" t="s">
        <v>5818</v>
      </c>
      <c r="C2153" t="s">
        <v>3058</v>
      </c>
      <c r="D2153" t="s">
        <v>1056</v>
      </c>
      <c r="E2153" t="s">
        <v>1056</v>
      </c>
      <c r="F2153">
        <v>12</v>
      </c>
      <c r="G2153" t="s">
        <v>1417</v>
      </c>
      <c r="H2153" s="4" t="str">
        <f t="shared" si="66"/>
        <v>1K144.12</v>
      </c>
      <c r="I2153" s="4" t="str">
        <f t="shared" si="67"/>
        <v>S1_U3_P5_GIGA_MDI-</v>
      </c>
    </row>
    <row r="2154" spans="1:9" x14ac:dyDescent="0.25">
      <c r="A2154" t="s">
        <v>2698</v>
      </c>
      <c r="B2154" t="s">
        <v>5818</v>
      </c>
      <c r="C2154" t="s">
        <v>3058</v>
      </c>
      <c r="D2154" t="s">
        <v>1057</v>
      </c>
      <c r="E2154" t="s">
        <v>1057</v>
      </c>
      <c r="F2154">
        <v>15</v>
      </c>
      <c r="G2154" t="s">
        <v>1427</v>
      </c>
      <c r="H2154" s="4" t="str">
        <f t="shared" si="66"/>
        <v>1K144.15</v>
      </c>
      <c r="I2154" s="4" t="str">
        <f t="shared" si="67"/>
        <v>SG1_2_P5_GIGA_MDI+</v>
      </c>
    </row>
    <row r="2155" spans="1:9" x14ac:dyDescent="0.25">
      <c r="A2155" t="s">
        <v>2698</v>
      </c>
      <c r="B2155" t="s">
        <v>5818</v>
      </c>
      <c r="C2155" t="s">
        <v>3058</v>
      </c>
      <c r="D2155" t="s">
        <v>1058</v>
      </c>
      <c r="E2155" t="s">
        <v>1058</v>
      </c>
      <c r="F2155">
        <v>16</v>
      </c>
      <c r="G2155" t="s">
        <v>1425</v>
      </c>
      <c r="H2155" s="4" t="str">
        <f t="shared" si="66"/>
        <v>1K144.16</v>
      </c>
      <c r="I2155" s="4" t="str">
        <f t="shared" si="67"/>
        <v>SG1_2_P5_GIGA_MDI-</v>
      </c>
    </row>
    <row r="2156" spans="1:9" x14ac:dyDescent="0.25">
      <c r="A2156" t="s">
        <v>2698</v>
      </c>
      <c r="B2156" t="s">
        <v>5818</v>
      </c>
      <c r="C2156" t="s">
        <v>3058</v>
      </c>
      <c r="D2156" t="s">
        <v>1060</v>
      </c>
      <c r="E2156" t="s">
        <v>1060</v>
      </c>
      <c r="F2156">
        <v>38</v>
      </c>
      <c r="G2156" t="s">
        <v>1456</v>
      </c>
      <c r="H2156" s="4" t="str">
        <f t="shared" si="66"/>
        <v>1K144.38</v>
      </c>
      <c r="I2156" s="4" t="str">
        <f t="shared" si="67"/>
        <v>S1_U4_P6_GIGA_MDI+</v>
      </c>
    </row>
    <row r="2157" spans="1:9" x14ac:dyDescent="0.25">
      <c r="A2157" t="s">
        <v>2698</v>
      </c>
      <c r="B2157" t="s">
        <v>5818</v>
      </c>
      <c r="C2157" t="s">
        <v>3058</v>
      </c>
      <c r="D2157" t="s">
        <v>1062</v>
      </c>
      <c r="E2157" t="s">
        <v>1062</v>
      </c>
      <c r="F2157">
        <v>37</v>
      </c>
      <c r="G2157" t="s">
        <v>1457</v>
      </c>
      <c r="H2157" s="4" t="str">
        <f t="shared" si="66"/>
        <v>1K144.37</v>
      </c>
      <c r="I2157" s="4" t="str">
        <f t="shared" si="67"/>
        <v>S1_U4_P6_GIGA_MDI-</v>
      </c>
    </row>
    <row r="2158" spans="1:9" x14ac:dyDescent="0.25">
      <c r="A2158" t="s">
        <v>2698</v>
      </c>
      <c r="B2158" t="s">
        <v>5818</v>
      </c>
      <c r="C2158" t="s">
        <v>3058</v>
      </c>
      <c r="D2158" t="s">
        <v>1064</v>
      </c>
      <c r="E2158" t="s">
        <v>1064</v>
      </c>
      <c r="F2158">
        <v>36</v>
      </c>
      <c r="G2158" t="s">
        <v>1458</v>
      </c>
      <c r="H2158" s="4" t="str">
        <f t="shared" si="66"/>
        <v>1K144.36</v>
      </c>
      <c r="I2158" s="4" t="str">
        <f t="shared" si="67"/>
        <v>SG1_3_P6_GIGA_MDI+</v>
      </c>
    </row>
    <row r="2159" spans="1:9" x14ac:dyDescent="0.25">
      <c r="A2159" t="s">
        <v>2698</v>
      </c>
      <c r="B2159" t="s">
        <v>5818</v>
      </c>
      <c r="C2159" t="s">
        <v>3058</v>
      </c>
      <c r="D2159" t="s">
        <v>1066</v>
      </c>
      <c r="E2159" t="s">
        <v>1066</v>
      </c>
      <c r="F2159">
        <v>35</v>
      </c>
      <c r="G2159" t="s">
        <v>1459</v>
      </c>
      <c r="H2159" s="4" t="str">
        <f t="shared" si="66"/>
        <v>1K144.35</v>
      </c>
      <c r="I2159" s="4" t="str">
        <f t="shared" si="67"/>
        <v>SG1_3_P6_GIGA_MDI-</v>
      </c>
    </row>
    <row r="2160" spans="1:9" x14ac:dyDescent="0.25">
      <c r="A2160" t="s">
        <v>2698</v>
      </c>
      <c r="B2160" t="s">
        <v>5818</v>
      </c>
      <c r="C2160" t="s">
        <v>3058</v>
      </c>
      <c r="D2160" t="s">
        <v>1068</v>
      </c>
      <c r="E2160" t="s">
        <v>1068</v>
      </c>
      <c r="F2160">
        <v>29</v>
      </c>
      <c r="G2160" t="s">
        <v>1460</v>
      </c>
      <c r="H2160" s="4" t="str">
        <f t="shared" si="66"/>
        <v>1K144.29</v>
      </c>
      <c r="I2160" s="4" t="str">
        <f t="shared" si="67"/>
        <v>S1_U4_P5_GIGA_MDI+</v>
      </c>
    </row>
    <row r="2161" spans="1:9" x14ac:dyDescent="0.25">
      <c r="A2161" t="s">
        <v>2698</v>
      </c>
      <c r="B2161" t="s">
        <v>5818</v>
      </c>
      <c r="C2161" t="s">
        <v>3058</v>
      </c>
      <c r="D2161" t="s">
        <v>1070</v>
      </c>
      <c r="E2161" t="s">
        <v>1070</v>
      </c>
      <c r="F2161">
        <v>28</v>
      </c>
      <c r="G2161" t="s">
        <v>1461</v>
      </c>
      <c r="H2161" s="4" t="str">
        <f t="shared" si="66"/>
        <v>1K144.28</v>
      </c>
      <c r="I2161" s="4" t="str">
        <f t="shared" si="67"/>
        <v>S1_U4_P5_GIGA_MDI-</v>
      </c>
    </row>
    <row r="2162" spans="1:9" x14ac:dyDescent="0.25">
      <c r="A2162" t="s">
        <v>2698</v>
      </c>
      <c r="B2162" t="s">
        <v>5818</v>
      </c>
      <c r="C2162" t="s">
        <v>3058</v>
      </c>
      <c r="D2162" t="s">
        <v>1072</v>
      </c>
      <c r="E2162" t="s">
        <v>1072</v>
      </c>
      <c r="F2162">
        <v>27</v>
      </c>
      <c r="G2162" t="s">
        <v>1462</v>
      </c>
      <c r="H2162" s="4" t="str">
        <f t="shared" si="66"/>
        <v>1K144.27</v>
      </c>
      <c r="I2162" s="4" t="str">
        <f t="shared" si="67"/>
        <v>SG1_3_P5_GIGA_MDI+</v>
      </c>
    </row>
    <row r="2163" spans="1:9" x14ac:dyDescent="0.25">
      <c r="A2163" t="s">
        <v>2698</v>
      </c>
      <c r="B2163" t="s">
        <v>5818</v>
      </c>
      <c r="C2163" t="s">
        <v>3058</v>
      </c>
      <c r="D2163" t="s">
        <v>1074</v>
      </c>
      <c r="E2163" t="s">
        <v>1074</v>
      </c>
      <c r="F2163">
        <v>26</v>
      </c>
      <c r="G2163" t="s">
        <v>1463</v>
      </c>
      <c r="H2163" s="4" t="str">
        <f t="shared" si="66"/>
        <v>1K144.26</v>
      </c>
      <c r="I2163" s="4" t="str">
        <f t="shared" si="67"/>
        <v>SG1_3_P5_GIGA_MDI-</v>
      </c>
    </row>
    <row r="2164" spans="1:9" x14ac:dyDescent="0.25">
      <c r="A2164" t="s">
        <v>2698</v>
      </c>
      <c r="B2164" t="s">
        <v>5818</v>
      </c>
      <c r="C2164" t="s">
        <v>3058</v>
      </c>
      <c r="D2164" t="s">
        <v>1076</v>
      </c>
      <c r="E2164" t="s">
        <v>1076</v>
      </c>
      <c r="F2164">
        <v>34</v>
      </c>
      <c r="G2164" t="s">
        <v>1464</v>
      </c>
      <c r="H2164" s="4" t="str">
        <f t="shared" si="66"/>
        <v>1K144.34</v>
      </c>
      <c r="I2164" s="4" t="str">
        <f t="shared" si="67"/>
        <v>S1_LB_P6_GIGA_MDI+</v>
      </c>
    </row>
    <row r="2165" spans="1:9" x14ac:dyDescent="0.25">
      <c r="A2165" t="s">
        <v>2698</v>
      </c>
      <c r="B2165" t="s">
        <v>5818</v>
      </c>
      <c r="C2165" t="s">
        <v>3058</v>
      </c>
      <c r="D2165" t="s">
        <v>1078</v>
      </c>
      <c r="E2165" t="s">
        <v>1078</v>
      </c>
      <c r="F2165">
        <v>33</v>
      </c>
      <c r="G2165" t="s">
        <v>1465</v>
      </c>
      <c r="H2165" s="4" t="str">
        <f t="shared" si="66"/>
        <v>1K144.33</v>
      </c>
      <c r="I2165" s="4" t="str">
        <f t="shared" si="67"/>
        <v>S1_LB_P6_GIGA_MDI-</v>
      </c>
    </row>
    <row r="2166" spans="1:9" x14ac:dyDescent="0.25">
      <c r="A2166" t="s">
        <v>2698</v>
      </c>
      <c r="B2166" t="s">
        <v>5818</v>
      </c>
      <c r="C2166" t="s">
        <v>3058</v>
      </c>
      <c r="D2166" t="s">
        <v>1079</v>
      </c>
      <c r="E2166" t="s">
        <v>1079</v>
      </c>
      <c r="F2166">
        <v>32</v>
      </c>
      <c r="G2166" t="s">
        <v>1464</v>
      </c>
      <c r="H2166" s="4" t="str">
        <f t="shared" si="66"/>
        <v>1K144.32</v>
      </c>
      <c r="I2166" s="4" t="str">
        <f t="shared" si="67"/>
        <v>S1_LB_P6_GIGA_MDI+</v>
      </c>
    </row>
    <row r="2167" spans="1:9" x14ac:dyDescent="0.25">
      <c r="A2167" t="s">
        <v>2698</v>
      </c>
      <c r="B2167" t="s">
        <v>5818</v>
      </c>
      <c r="C2167" t="s">
        <v>3058</v>
      </c>
      <c r="D2167" t="s">
        <v>1080</v>
      </c>
      <c r="E2167" t="s">
        <v>1080</v>
      </c>
      <c r="F2167">
        <v>31</v>
      </c>
      <c r="G2167" t="s">
        <v>1465</v>
      </c>
      <c r="H2167" s="4" t="str">
        <f t="shared" si="66"/>
        <v>1K144.31</v>
      </c>
      <c r="I2167" s="4" t="str">
        <f t="shared" si="67"/>
        <v>S1_LB_P6_GIGA_MDI-</v>
      </c>
    </row>
    <row r="2168" spans="1:9" x14ac:dyDescent="0.25">
      <c r="A2168" t="s">
        <v>2698</v>
      </c>
      <c r="B2168" t="s">
        <v>5818</v>
      </c>
      <c r="C2168" t="s">
        <v>3058</v>
      </c>
      <c r="D2168" t="s">
        <v>1082</v>
      </c>
      <c r="E2168" t="s">
        <v>1082</v>
      </c>
      <c r="F2168">
        <v>25</v>
      </c>
      <c r="G2168" t="s">
        <v>1466</v>
      </c>
      <c r="H2168" s="4" t="str">
        <f t="shared" si="66"/>
        <v>1K144.25</v>
      </c>
      <c r="I2168" s="4" t="str">
        <f t="shared" si="67"/>
        <v>S1_LB_P5_GIGA_MDI+</v>
      </c>
    </row>
    <row r="2169" spans="1:9" x14ac:dyDescent="0.25">
      <c r="A2169" t="s">
        <v>2698</v>
      </c>
      <c r="B2169" t="s">
        <v>5818</v>
      </c>
      <c r="C2169" t="s">
        <v>3058</v>
      </c>
      <c r="D2169" t="s">
        <v>1084</v>
      </c>
      <c r="E2169" t="s">
        <v>1084</v>
      </c>
      <c r="F2169">
        <v>24</v>
      </c>
      <c r="G2169" t="s">
        <v>1467</v>
      </c>
      <c r="H2169" s="4" t="str">
        <f t="shared" si="66"/>
        <v>1K144.24</v>
      </c>
      <c r="I2169" s="4" t="str">
        <f t="shared" si="67"/>
        <v>S1_LB_P5_GIGA_MDI-</v>
      </c>
    </row>
    <row r="2170" spans="1:9" x14ac:dyDescent="0.25">
      <c r="A2170" t="s">
        <v>2698</v>
      </c>
      <c r="B2170" t="s">
        <v>5818</v>
      </c>
      <c r="C2170" t="s">
        <v>3058</v>
      </c>
      <c r="D2170" t="s">
        <v>1085</v>
      </c>
      <c r="E2170" t="s">
        <v>1085</v>
      </c>
      <c r="F2170">
        <v>23</v>
      </c>
      <c r="G2170" t="s">
        <v>1466</v>
      </c>
      <c r="H2170" s="4" t="str">
        <f t="shared" si="66"/>
        <v>1K144.23</v>
      </c>
      <c r="I2170" s="4" t="str">
        <f t="shared" si="67"/>
        <v>S1_LB_P5_GIGA_MDI+</v>
      </c>
    </row>
    <row r="2171" spans="1:9" x14ac:dyDescent="0.25">
      <c r="A2171" t="s">
        <v>2698</v>
      </c>
      <c r="B2171" t="s">
        <v>5818</v>
      </c>
      <c r="C2171" t="s">
        <v>3058</v>
      </c>
      <c r="D2171" t="s">
        <v>1086</v>
      </c>
      <c r="E2171" t="s">
        <v>1086</v>
      </c>
      <c r="F2171">
        <v>22</v>
      </c>
      <c r="G2171" t="s">
        <v>1467</v>
      </c>
      <c r="H2171" s="4" t="str">
        <f t="shared" si="66"/>
        <v>1K144.22</v>
      </c>
      <c r="I2171" s="4" t="str">
        <f t="shared" si="67"/>
        <v>S1_LB_P5_GIGA_MDI-</v>
      </c>
    </row>
    <row r="2172" spans="1:9" x14ac:dyDescent="0.25">
      <c r="A2172" t="s">
        <v>2698</v>
      </c>
      <c r="B2172" t="s">
        <v>5818</v>
      </c>
      <c r="C2172" t="s">
        <v>3058</v>
      </c>
      <c r="D2172" t="s">
        <v>11</v>
      </c>
      <c r="E2172" t="s">
        <v>11</v>
      </c>
      <c r="F2172" t="s">
        <v>11</v>
      </c>
      <c r="G2172" t="s">
        <v>961</v>
      </c>
      <c r="H2172" s="4" t="str">
        <f t="shared" si="66"/>
        <v>1K144.EP</v>
      </c>
      <c r="I2172" s="4" t="str">
        <f t="shared" si="67"/>
        <v>DGND</v>
      </c>
    </row>
    <row r="2173" spans="1:9" x14ac:dyDescent="0.25">
      <c r="A2173" t="s">
        <v>2698</v>
      </c>
      <c r="B2173" t="s">
        <v>5818</v>
      </c>
      <c r="C2173" t="s">
        <v>3058</v>
      </c>
      <c r="D2173" t="s">
        <v>988</v>
      </c>
      <c r="E2173" t="s">
        <v>988</v>
      </c>
      <c r="F2173">
        <v>4</v>
      </c>
      <c r="G2173" t="s">
        <v>961</v>
      </c>
      <c r="H2173" s="4" t="str">
        <f t="shared" si="66"/>
        <v>1K144.4</v>
      </c>
      <c r="I2173" s="4" t="str">
        <f t="shared" si="67"/>
        <v>DGND</v>
      </c>
    </row>
    <row r="2174" spans="1:9" x14ac:dyDescent="0.25">
      <c r="A2174" t="s">
        <v>2698</v>
      </c>
      <c r="B2174" t="s">
        <v>5818</v>
      </c>
      <c r="C2174" t="s">
        <v>3058</v>
      </c>
      <c r="D2174" t="s">
        <v>989</v>
      </c>
      <c r="E2174" t="s">
        <v>989</v>
      </c>
      <c r="F2174">
        <v>14</v>
      </c>
      <c r="G2174" t="s">
        <v>961</v>
      </c>
      <c r="H2174" s="4" t="str">
        <f t="shared" si="66"/>
        <v>1K144.14</v>
      </c>
      <c r="I2174" s="4" t="str">
        <f t="shared" si="67"/>
        <v>DGND</v>
      </c>
    </row>
    <row r="2175" spans="1:9" x14ac:dyDescent="0.25">
      <c r="A2175" t="s">
        <v>2698</v>
      </c>
      <c r="B2175" t="s">
        <v>5818</v>
      </c>
      <c r="C2175" t="s">
        <v>3058</v>
      </c>
      <c r="D2175" t="s">
        <v>990</v>
      </c>
      <c r="E2175" t="s">
        <v>990</v>
      </c>
      <c r="F2175">
        <v>19</v>
      </c>
      <c r="G2175" t="s">
        <v>961</v>
      </c>
      <c r="H2175" s="4" t="str">
        <f t="shared" si="66"/>
        <v>1K144.19</v>
      </c>
      <c r="I2175" s="4" t="str">
        <f t="shared" si="67"/>
        <v>DGND</v>
      </c>
    </row>
    <row r="2176" spans="1:9" x14ac:dyDescent="0.25">
      <c r="A2176" t="s">
        <v>2698</v>
      </c>
      <c r="B2176" t="s">
        <v>5818</v>
      </c>
      <c r="C2176" t="s">
        <v>3058</v>
      </c>
      <c r="D2176" t="s">
        <v>991</v>
      </c>
      <c r="E2176" t="s">
        <v>991</v>
      </c>
      <c r="F2176">
        <v>21</v>
      </c>
      <c r="G2176" t="s">
        <v>961</v>
      </c>
      <c r="H2176" s="4" t="str">
        <f t="shared" si="66"/>
        <v>1K144.21</v>
      </c>
      <c r="I2176" s="4" t="str">
        <f t="shared" si="67"/>
        <v>DGND</v>
      </c>
    </row>
    <row r="2177" spans="1:9" x14ac:dyDescent="0.25">
      <c r="A2177" t="s">
        <v>2698</v>
      </c>
      <c r="B2177" t="s">
        <v>5818</v>
      </c>
      <c r="C2177" t="s">
        <v>3058</v>
      </c>
      <c r="D2177" t="s">
        <v>992</v>
      </c>
      <c r="E2177" t="s">
        <v>992</v>
      </c>
      <c r="F2177">
        <v>39</v>
      </c>
      <c r="G2177" t="s">
        <v>961</v>
      </c>
      <c r="H2177" s="4" t="str">
        <f t="shared" si="66"/>
        <v>1K144.39</v>
      </c>
      <c r="I2177" s="4" t="str">
        <f t="shared" si="67"/>
        <v>DGND</v>
      </c>
    </row>
    <row r="2178" spans="1:9" x14ac:dyDescent="0.25">
      <c r="A2178" t="s">
        <v>2698</v>
      </c>
      <c r="B2178" t="s">
        <v>5818</v>
      </c>
      <c r="C2178" t="s">
        <v>3058</v>
      </c>
      <c r="D2178" t="s">
        <v>993</v>
      </c>
      <c r="E2178" t="s">
        <v>993</v>
      </c>
      <c r="F2178">
        <v>41</v>
      </c>
      <c r="G2178" t="s">
        <v>961</v>
      </c>
      <c r="H2178" s="4" t="str">
        <f t="shared" ref="H2178:H2241" si="68">CONCATENATE(C2178,".",F2178)</f>
        <v>1K144.41</v>
      </c>
      <c r="I2178" s="4" t="str">
        <f t="shared" ref="I2178:I2241" si="69">G2178</f>
        <v>DGND</v>
      </c>
    </row>
    <row r="2179" spans="1:9" x14ac:dyDescent="0.25">
      <c r="A2179" t="s">
        <v>2698</v>
      </c>
      <c r="B2179" t="s">
        <v>5818</v>
      </c>
      <c r="C2179" t="s">
        <v>3058</v>
      </c>
      <c r="D2179" t="s">
        <v>1087</v>
      </c>
      <c r="E2179" t="s">
        <v>1087</v>
      </c>
      <c r="F2179">
        <v>18</v>
      </c>
      <c r="H2179" s="4" t="str">
        <f t="shared" si="68"/>
        <v>1K144.18</v>
      </c>
      <c r="I2179" s="4">
        <f t="shared" si="69"/>
        <v>0</v>
      </c>
    </row>
    <row r="2180" spans="1:9" x14ac:dyDescent="0.25">
      <c r="A2180" t="s">
        <v>2698</v>
      </c>
      <c r="B2180" t="s">
        <v>5818</v>
      </c>
      <c r="C2180" t="s">
        <v>3058</v>
      </c>
      <c r="D2180" t="s">
        <v>1088</v>
      </c>
      <c r="E2180" t="s">
        <v>1088</v>
      </c>
      <c r="F2180">
        <v>42</v>
      </c>
      <c r="H2180" s="4" t="str">
        <f t="shared" si="68"/>
        <v>1K144.42</v>
      </c>
      <c r="I2180" s="4">
        <f t="shared" si="69"/>
        <v>0</v>
      </c>
    </row>
    <row r="2181" spans="1:9" x14ac:dyDescent="0.25">
      <c r="A2181" t="s">
        <v>2698</v>
      </c>
      <c r="B2181" t="s">
        <v>5818</v>
      </c>
      <c r="C2181" t="s">
        <v>3058</v>
      </c>
      <c r="D2181" t="s">
        <v>1089</v>
      </c>
      <c r="E2181" t="s">
        <v>1089</v>
      </c>
      <c r="F2181">
        <v>8</v>
      </c>
      <c r="G2181" t="s">
        <v>446</v>
      </c>
      <c r="H2181" s="4" t="str">
        <f t="shared" si="68"/>
        <v>1K144.8</v>
      </c>
      <c r="I2181" s="4" t="str">
        <f t="shared" si="69"/>
        <v>S1_SEL1_K144</v>
      </c>
    </row>
    <row r="2182" spans="1:9" x14ac:dyDescent="0.25">
      <c r="A2182" t="s">
        <v>2698</v>
      </c>
      <c r="B2182" t="s">
        <v>5818</v>
      </c>
      <c r="C2182" t="s">
        <v>3058</v>
      </c>
      <c r="D2182" t="s">
        <v>1091</v>
      </c>
      <c r="E2182" t="s">
        <v>1091</v>
      </c>
      <c r="F2182">
        <v>17</v>
      </c>
      <c r="G2182" t="s">
        <v>1468</v>
      </c>
      <c r="H2182" s="4" t="str">
        <f t="shared" si="68"/>
        <v>1K144.17</v>
      </c>
      <c r="I2182" s="4" t="str">
        <f t="shared" si="69"/>
        <v>S1_SEL2_K144</v>
      </c>
    </row>
    <row r="2183" spans="1:9" x14ac:dyDescent="0.25">
      <c r="A2183" t="s">
        <v>2698</v>
      </c>
      <c r="B2183" t="s">
        <v>5818</v>
      </c>
      <c r="C2183" t="s">
        <v>3058</v>
      </c>
      <c r="D2183" t="s">
        <v>994</v>
      </c>
      <c r="E2183" t="s">
        <v>994</v>
      </c>
      <c r="F2183">
        <v>5</v>
      </c>
      <c r="G2183" t="s">
        <v>962</v>
      </c>
      <c r="H2183" s="4" t="str">
        <f t="shared" si="68"/>
        <v>1K144.5</v>
      </c>
      <c r="I2183" s="4" t="str">
        <f t="shared" si="69"/>
        <v>VDD33_ATX</v>
      </c>
    </row>
    <row r="2184" spans="1:9" x14ac:dyDescent="0.25">
      <c r="A2184" t="s">
        <v>2698</v>
      </c>
      <c r="B2184" t="s">
        <v>5818</v>
      </c>
      <c r="C2184" t="s">
        <v>3058</v>
      </c>
      <c r="D2184" t="s">
        <v>995</v>
      </c>
      <c r="E2184" t="s">
        <v>995</v>
      </c>
      <c r="F2184">
        <v>9</v>
      </c>
      <c r="G2184" t="s">
        <v>962</v>
      </c>
      <c r="H2184" s="4" t="str">
        <f t="shared" si="68"/>
        <v>1K144.9</v>
      </c>
      <c r="I2184" s="4" t="str">
        <f t="shared" si="69"/>
        <v>VDD33_ATX</v>
      </c>
    </row>
    <row r="2185" spans="1:9" x14ac:dyDescent="0.25">
      <c r="A2185" t="s">
        <v>2698</v>
      </c>
      <c r="B2185" t="s">
        <v>5818</v>
      </c>
      <c r="C2185" t="s">
        <v>3058</v>
      </c>
      <c r="D2185" t="s">
        <v>1092</v>
      </c>
      <c r="E2185" t="s">
        <v>1092</v>
      </c>
      <c r="F2185">
        <v>13</v>
      </c>
      <c r="G2185" t="s">
        <v>962</v>
      </c>
      <c r="H2185" s="4" t="str">
        <f t="shared" si="68"/>
        <v>1K144.13</v>
      </c>
      <c r="I2185" s="4" t="str">
        <f t="shared" si="69"/>
        <v>VDD33_ATX</v>
      </c>
    </row>
    <row r="2186" spans="1:9" x14ac:dyDescent="0.25">
      <c r="A2186" t="s">
        <v>2698</v>
      </c>
      <c r="B2186" t="s">
        <v>5818</v>
      </c>
      <c r="C2186" t="s">
        <v>3058</v>
      </c>
      <c r="D2186" t="s">
        <v>1093</v>
      </c>
      <c r="E2186" t="s">
        <v>1093</v>
      </c>
      <c r="F2186">
        <v>20</v>
      </c>
      <c r="G2186" t="s">
        <v>962</v>
      </c>
      <c r="H2186" s="4" t="str">
        <f t="shared" si="68"/>
        <v>1K144.20</v>
      </c>
      <c r="I2186" s="4" t="str">
        <f t="shared" si="69"/>
        <v>VDD33_ATX</v>
      </c>
    </row>
    <row r="2187" spans="1:9" x14ac:dyDescent="0.25">
      <c r="A2187" t="s">
        <v>2698</v>
      </c>
      <c r="B2187" t="s">
        <v>5818</v>
      </c>
      <c r="C2187" t="s">
        <v>3058</v>
      </c>
      <c r="D2187" t="s">
        <v>1094</v>
      </c>
      <c r="E2187" t="s">
        <v>1094</v>
      </c>
      <c r="F2187">
        <v>30</v>
      </c>
      <c r="G2187" t="s">
        <v>962</v>
      </c>
      <c r="H2187" s="4" t="str">
        <f t="shared" si="68"/>
        <v>1K144.30</v>
      </c>
      <c r="I2187" s="4" t="str">
        <f t="shared" si="69"/>
        <v>VDD33_ATX</v>
      </c>
    </row>
    <row r="2188" spans="1:9" x14ac:dyDescent="0.25">
      <c r="A2188" t="s">
        <v>2698</v>
      </c>
      <c r="B2188" t="s">
        <v>5818</v>
      </c>
      <c r="C2188" t="s">
        <v>3058</v>
      </c>
      <c r="D2188" t="s">
        <v>1095</v>
      </c>
      <c r="E2188" t="s">
        <v>1095</v>
      </c>
      <c r="F2188">
        <v>40</v>
      </c>
      <c r="G2188" t="s">
        <v>962</v>
      </c>
      <c r="H2188" s="4" t="str">
        <f t="shared" si="68"/>
        <v>1K144.40</v>
      </c>
      <c r="I2188" s="4" t="str">
        <f t="shared" si="69"/>
        <v>VDD33_ATX</v>
      </c>
    </row>
    <row r="2189" spans="1:9" x14ac:dyDescent="0.25">
      <c r="A2189" t="s">
        <v>2698</v>
      </c>
      <c r="B2189" t="s">
        <v>5818</v>
      </c>
      <c r="C2189" t="s">
        <v>3059</v>
      </c>
      <c r="D2189" t="s">
        <v>1049</v>
      </c>
      <c r="E2189" t="s">
        <v>1049</v>
      </c>
      <c r="F2189">
        <v>1</v>
      </c>
      <c r="G2189" t="s">
        <v>447</v>
      </c>
      <c r="H2189" s="4" t="str">
        <f t="shared" si="68"/>
        <v>1K145.1</v>
      </c>
      <c r="I2189" s="4" t="str">
        <f t="shared" si="69"/>
        <v>S1_OE_K145</v>
      </c>
    </row>
    <row r="2190" spans="1:9" x14ac:dyDescent="0.25">
      <c r="A2190" t="s">
        <v>2698</v>
      </c>
      <c r="B2190" t="s">
        <v>5818</v>
      </c>
      <c r="C2190" t="s">
        <v>3059</v>
      </c>
      <c r="D2190" t="s">
        <v>1050</v>
      </c>
      <c r="E2190" t="s">
        <v>1050</v>
      </c>
      <c r="F2190">
        <v>10</v>
      </c>
      <c r="G2190" t="s">
        <v>447</v>
      </c>
      <c r="H2190" s="4" t="str">
        <f t="shared" si="68"/>
        <v>1K145.10</v>
      </c>
      <c r="I2190" s="4" t="str">
        <f t="shared" si="69"/>
        <v>S1_OE_K145</v>
      </c>
    </row>
    <row r="2191" spans="1:9" x14ac:dyDescent="0.25">
      <c r="A2191" t="s">
        <v>2698</v>
      </c>
      <c r="B2191" t="s">
        <v>5818</v>
      </c>
      <c r="C2191" t="s">
        <v>3059</v>
      </c>
      <c r="D2191" t="s">
        <v>1051</v>
      </c>
      <c r="E2191" t="s">
        <v>1051</v>
      </c>
      <c r="F2191">
        <v>2</v>
      </c>
      <c r="G2191" t="s">
        <v>1437</v>
      </c>
      <c r="H2191" s="4" t="str">
        <f t="shared" si="68"/>
        <v>1K145.2</v>
      </c>
      <c r="I2191" s="4" t="str">
        <f t="shared" si="69"/>
        <v>SG1_U5_GIGA_MDI-</v>
      </c>
    </row>
    <row r="2192" spans="1:9" x14ac:dyDescent="0.25">
      <c r="A2192" t="s">
        <v>2698</v>
      </c>
      <c r="B2192" t="s">
        <v>5818</v>
      </c>
      <c r="C2192" t="s">
        <v>3059</v>
      </c>
      <c r="D2192" t="s">
        <v>1052</v>
      </c>
      <c r="E2192" t="s">
        <v>1052</v>
      </c>
      <c r="F2192">
        <v>3</v>
      </c>
      <c r="G2192" t="s">
        <v>1436</v>
      </c>
      <c r="H2192" s="4" t="str">
        <f t="shared" si="68"/>
        <v>1K145.3</v>
      </c>
      <c r="I2192" s="4" t="str">
        <f t="shared" si="69"/>
        <v>SG1_U5_GIGA_MDI+</v>
      </c>
    </row>
    <row r="2193" spans="1:9" x14ac:dyDescent="0.25">
      <c r="A2193" t="s">
        <v>2698</v>
      </c>
      <c r="B2193" t="s">
        <v>5818</v>
      </c>
      <c r="C2193" t="s">
        <v>3059</v>
      </c>
      <c r="D2193" t="s">
        <v>1053</v>
      </c>
      <c r="E2193" t="s">
        <v>1053</v>
      </c>
      <c r="F2193">
        <v>6</v>
      </c>
      <c r="H2193" s="4" t="str">
        <f t="shared" si="68"/>
        <v>1K145.6</v>
      </c>
      <c r="I2193" s="4">
        <f t="shared" si="69"/>
        <v>0</v>
      </c>
    </row>
    <row r="2194" spans="1:9" x14ac:dyDescent="0.25">
      <c r="A2194" t="s">
        <v>2698</v>
      </c>
      <c r="B2194" t="s">
        <v>5818</v>
      </c>
      <c r="C2194" t="s">
        <v>3059</v>
      </c>
      <c r="D2194" t="s">
        <v>1054</v>
      </c>
      <c r="E2194" t="s">
        <v>1054</v>
      </c>
      <c r="F2194">
        <v>7</v>
      </c>
      <c r="H2194" s="4" t="str">
        <f t="shared" si="68"/>
        <v>1K145.7</v>
      </c>
      <c r="I2194" s="4">
        <f t="shared" si="69"/>
        <v>0</v>
      </c>
    </row>
    <row r="2195" spans="1:9" x14ac:dyDescent="0.25">
      <c r="A2195" t="s">
        <v>2698</v>
      </c>
      <c r="B2195" t="s">
        <v>5818</v>
      </c>
      <c r="C2195" t="s">
        <v>3059</v>
      </c>
      <c r="D2195" t="s">
        <v>1055</v>
      </c>
      <c r="E2195" t="s">
        <v>1055</v>
      </c>
      <c r="F2195">
        <v>11</v>
      </c>
      <c r="G2195" t="s">
        <v>1441</v>
      </c>
      <c r="H2195" s="4" t="str">
        <f t="shared" si="68"/>
        <v>1K145.11</v>
      </c>
      <c r="I2195" s="4" t="str">
        <f t="shared" si="69"/>
        <v>S1_U5_GIGA_MDI-</v>
      </c>
    </row>
    <row r="2196" spans="1:9" x14ac:dyDescent="0.25">
      <c r="A2196" t="s">
        <v>2698</v>
      </c>
      <c r="B2196" t="s">
        <v>5818</v>
      </c>
      <c r="C2196" t="s">
        <v>3059</v>
      </c>
      <c r="D2196" t="s">
        <v>1056</v>
      </c>
      <c r="E2196" t="s">
        <v>1056</v>
      </c>
      <c r="F2196">
        <v>12</v>
      </c>
      <c r="G2196" t="s">
        <v>1440</v>
      </c>
      <c r="H2196" s="4" t="str">
        <f t="shared" si="68"/>
        <v>1K145.12</v>
      </c>
      <c r="I2196" s="4" t="str">
        <f t="shared" si="69"/>
        <v>S1_U5_GIGA_MDI+</v>
      </c>
    </row>
    <row r="2197" spans="1:9" x14ac:dyDescent="0.25">
      <c r="A2197" t="s">
        <v>2698</v>
      </c>
      <c r="B2197" t="s">
        <v>5818</v>
      </c>
      <c r="C2197" t="s">
        <v>3059</v>
      </c>
      <c r="D2197" t="s">
        <v>1057</v>
      </c>
      <c r="E2197" t="s">
        <v>1057</v>
      </c>
      <c r="F2197">
        <v>15</v>
      </c>
      <c r="H2197" s="4" t="str">
        <f t="shared" si="68"/>
        <v>1K145.15</v>
      </c>
      <c r="I2197" s="4">
        <f t="shared" si="69"/>
        <v>0</v>
      </c>
    </row>
    <row r="2198" spans="1:9" x14ac:dyDescent="0.25">
      <c r="A2198" t="s">
        <v>2698</v>
      </c>
      <c r="B2198" t="s">
        <v>5818</v>
      </c>
      <c r="C2198" t="s">
        <v>3059</v>
      </c>
      <c r="D2198" t="s">
        <v>1058</v>
      </c>
      <c r="E2198" t="s">
        <v>1058</v>
      </c>
      <c r="F2198">
        <v>16</v>
      </c>
      <c r="H2198" s="4" t="str">
        <f t="shared" si="68"/>
        <v>1K145.16</v>
      </c>
      <c r="I2198" s="4">
        <f t="shared" si="69"/>
        <v>0</v>
      </c>
    </row>
    <row r="2199" spans="1:9" x14ac:dyDescent="0.25">
      <c r="A2199" t="s">
        <v>2698</v>
      </c>
      <c r="B2199" t="s">
        <v>5818</v>
      </c>
      <c r="C2199" t="s">
        <v>3059</v>
      </c>
      <c r="D2199" t="s">
        <v>1060</v>
      </c>
      <c r="E2199" t="s">
        <v>1060</v>
      </c>
      <c r="F2199">
        <v>38</v>
      </c>
      <c r="G2199" t="s">
        <v>1459</v>
      </c>
      <c r="H2199" s="4" t="str">
        <f t="shared" si="68"/>
        <v>1K145.38</v>
      </c>
      <c r="I2199" s="4" t="str">
        <f t="shared" si="69"/>
        <v>SG1_3_P6_GIGA_MDI-</v>
      </c>
    </row>
    <row r="2200" spans="1:9" x14ac:dyDescent="0.25">
      <c r="A2200" t="s">
        <v>2698</v>
      </c>
      <c r="B2200" t="s">
        <v>5818</v>
      </c>
      <c r="C2200" t="s">
        <v>3059</v>
      </c>
      <c r="D2200" t="s">
        <v>1062</v>
      </c>
      <c r="E2200" t="s">
        <v>1062</v>
      </c>
      <c r="F2200">
        <v>37</v>
      </c>
      <c r="G2200" t="s">
        <v>1458</v>
      </c>
      <c r="H2200" s="4" t="str">
        <f t="shared" si="68"/>
        <v>1K145.37</v>
      </c>
      <c r="I2200" s="4" t="str">
        <f t="shared" si="69"/>
        <v>SG1_3_P6_GIGA_MDI+</v>
      </c>
    </row>
    <row r="2201" spans="1:9" x14ac:dyDescent="0.25">
      <c r="A2201" t="s">
        <v>2698</v>
      </c>
      <c r="B2201" t="s">
        <v>5818</v>
      </c>
      <c r="C2201" t="s">
        <v>3059</v>
      </c>
      <c r="D2201" t="s">
        <v>1064</v>
      </c>
      <c r="E2201" t="s">
        <v>1064</v>
      </c>
      <c r="F2201">
        <v>36</v>
      </c>
      <c r="H2201" s="4" t="str">
        <f t="shared" si="68"/>
        <v>1K145.36</v>
      </c>
      <c r="I2201" s="4">
        <f t="shared" si="69"/>
        <v>0</v>
      </c>
    </row>
    <row r="2202" spans="1:9" x14ac:dyDescent="0.25">
      <c r="A2202" t="s">
        <v>2698</v>
      </c>
      <c r="B2202" t="s">
        <v>5818</v>
      </c>
      <c r="C2202" t="s">
        <v>3059</v>
      </c>
      <c r="D2202" t="s">
        <v>1066</v>
      </c>
      <c r="E2202" t="s">
        <v>1066</v>
      </c>
      <c r="F2202">
        <v>35</v>
      </c>
      <c r="H2202" s="4" t="str">
        <f t="shared" si="68"/>
        <v>1K145.35</v>
      </c>
      <c r="I2202" s="4">
        <f t="shared" si="69"/>
        <v>0</v>
      </c>
    </row>
    <row r="2203" spans="1:9" x14ac:dyDescent="0.25">
      <c r="A2203" t="s">
        <v>2698</v>
      </c>
      <c r="B2203" t="s">
        <v>5818</v>
      </c>
      <c r="C2203" t="s">
        <v>3059</v>
      </c>
      <c r="D2203" t="s">
        <v>1068</v>
      </c>
      <c r="E2203" t="s">
        <v>1068</v>
      </c>
      <c r="F2203">
        <v>29</v>
      </c>
      <c r="G2203" t="s">
        <v>1457</v>
      </c>
      <c r="H2203" s="4" t="str">
        <f t="shared" si="68"/>
        <v>1K145.29</v>
      </c>
      <c r="I2203" s="4" t="str">
        <f t="shared" si="69"/>
        <v>S1_U4_P6_GIGA_MDI-</v>
      </c>
    </row>
    <row r="2204" spans="1:9" x14ac:dyDescent="0.25">
      <c r="A2204" t="s">
        <v>2698</v>
      </c>
      <c r="B2204" t="s">
        <v>5818</v>
      </c>
      <c r="C2204" t="s">
        <v>3059</v>
      </c>
      <c r="D2204" t="s">
        <v>1070</v>
      </c>
      <c r="E2204" t="s">
        <v>1070</v>
      </c>
      <c r="F2204">
        <v>28</v>
      </c>
      <c r="G2204" t="s">
        <v>1456</v>
      </c>
      <c r="H2204" s="4" t="str">
        <f t="shared" si="68"/>
        <v>1K145.28</v>
      </c>
      <c r="I2204" s="4" t="str">
        <f t="shared" si="69"/>
        <v>S1_U4_P6_GIGA_MDI+</v>
      </c>
    </row>
    <row r="2205" spans="1:9" x14ac:dyDescent="0.25">
      <c r="A2205" t="s">
        <v>2698</v>
      </c>
      <c r="B2205" t="s">
        <v>5818</v>
      </c>
      <c r="C2205" t="s">
        <v>3059</v>
      </c>
      <c r="D2205" t="s">
        <v>1072</v>
      </c>
      <c r="E2205" t="s">
        <v>1072</v>
      </c>
      <c r="F2205">
        <v>27</v>
      </c>
      <c r="H2205" s="4" t="str">
        <f t="shared" si="68"/>
        <v>1K145.27</v>
      </c>
      <c r="I2205" s="4">
        <f t="shared" si="69"/>
        <v>0</v>
      </c>
    </row>
    <row r="2206" spans="1:9" x14ac:dyDescent="0.25">
      <c r="A2206" t="s">
        <v>2698</v>
      </c>
      <c r="B2206" t="s">
        <v>5818</v>
      </c>
      <c r="C2206" t="s">
        <v>3059</v>
      </c>
      <c r="D2206" t="s">
        <v>1074</v>
      </c>
      <c r="E2206" t="s">
        <v>1074</v>
      </c>
      <c r="F2206">
        <v>26</v>
      </c>
      <c r="H2206" s="4" t="str">
        <f t="shared" si="68"/>
        <v>1K145.26</v>
      </c>
      <c r="I2206" s="4">
        <f t="shared" si="69"/>
        <v>0</v>
      </c>
    </row>
    <row r="2207" spans="1:9" x14ac:dyDescent="0.25">
      <c r="A2207" t="s">
        <v>2698</v>
      </c>
      <c r="B2207" t="s">
        <v>5818</v>
      </c>
      <c r="C2207" t="s">
        <v>3059</v>
      </c>
      <c r="D2207" t="s">
        <v>1076</v>
      </c>
      <c r="E2207" t="s">
        <v>1076</v>
      </c>
      <c r="F2207">
        <v>34</v>
      </c>
      <c r="G2207" t="s">
        <v>1463</v>
      </c>
      <c r="H2207" s="4" t="str">
        <f t="shared" si="68"/>
        <v>1K145.34</v>
      </c>
      <c r="I2207" s="4" t="str">
        <f t="shared" si="69"/>
        <v>SG1_3_P5_GIGA_MDI-</v>
      </c>
    </row>
    <row r="2208" spans="1:9" x14ac:dyDescent="0.25">
      <c r="A2208" t="s">
        <v>2698</v>
      </c>
      <c r="B2208" t="s">
        <v>5818</v>
      </c>
      <c r="C2208" t="s">
        <v>3059</v>
      </c>
      <c r="D2208" t="s">
        <v>1078</v>
      </c>
      <c r="E2208" t="s">
        <v>1078</v>
      </c>
      <c r="F2208">
        <v>33</v>
      </c>
      <c r="G2208" t="s">
        <v>1462</v>
      </c>
      <c r="H2208" s="4" t="str">
        <f t="shared" si="68"/>
        <v>1K145.33</v>
      </c>
      <c r="I2208" s="4" t="str">
        <f t="shared" si="69"/>
        <v>SG1_3_P5_GIGA_MDI+</v>
      </c>
    </row>
    <row r="2209" spans="1:9" x14ac:dyDescent="0.25">
      <c r="A2209" t="s">
        <v>2698</v>
      </c>
      <c r="B2209" t="s">
        <v>5818</v>
      </c>
      <c r="C2209" t="s">
        <v>3059</v>
      </c>
      <c r="D2209" t="s">
        <v>1079</v>
      </c>
      <c r="E2209" t="s">
        <v>1079</v>
      </c>
      <c r="F2209">
        <v>32</v>
      </c>
      <c r="H2209" s="4" t="str">
        <f t="shared" si="68"/>
        <v>1K145.32</v>
      </c>
      <c r="I2209" s="4">
        <f t="shared" si="69"/>
        <v>0</v>
      </c>
    </row>
    <row r="2210" spans="1:9" x14ac:dyDescent="0.25">
      <c r="A2210" t="s">
        <v>2698</v>
      </c>
      <c r="B2210" t="s">
        <v>5818</v>
      </c>
      <c r="C2210" t="s">
        <v>3059</v>
      </c>
      <c r="D2210" t="s">
        <v>1080</v>
      </c>
      <c r="E2210" t="s">
        <v>1080</v>
      </c>
      <c r="F2210">
        <v>31</v>
      </c>
      <c r="H2210" s="4" t="str">
        <f t="shared" si="68"/>
        <v>1K145.31</v>
      </c>
      <c r="I2210" s="4">
        <f t="shared" si="69"/>
        <v>0</v>
      </c>
    </row>
    <row r="2211" spans="1:9" x14ac:dyDescent="0.25">
      <c r="A2211" t="s">
        <v>2698</v>
      </c>
      <c r="B2211" t="s">
        <v>5818</v>
      </c>
      <c r="C2211" t="s">
        <v>3059</v>
      </c>
      <c r="D2211" t="s">
        <v>1082</v>
      </c>
      <c r="E2211" t="s">
        <v>1082</v>
      </c>
      <c r="F2211">
        <v>25</v>
      </c>
      <c r="G2211" t="s">
        <v>1461</v>
      </c>
      <c r="H2211" s="4" t="str">
        <f t="shared" si="68"/>
        <v>1K145.25</v>
      </c>
      <c r="I2211" s="4" t="str">
        <f t="shared" si="69"/>
        <v>S1_U4_P5_GIGA_MDI-</v>
      </c>
    </row>
    <row r="2212" spans="1:9" x14ac:dyDescent="0.25">
      <c r="A2212" t="s">
        <v>2698</v>
      </c>
      <c r="B2212" t="s">
        <v>5818</v>
      </c>
      <c r="C2212" t="s">
        <v>3059</v>
      </c>
      <c r="D2212" t="s">
        <v>1084</v>
      </c>
      <c r="E2212" t="s">
        <v>1084</v>
      </c>
      <c r="F2212">
        <v>24</v>
      </c>
      <c r="G2212" t="s">
        <v>1460</v>
      </c>
      <c r="H2212" s="4" t="str">
        <f t="shared" si="68"/>
        <v>1K145.24</v>
      </c>
      <c r="I2212" s="4" t="str">
        <f t="shared" si="69"/>
        <v>S1_U4_P5_GIGA_MDI+</v>
      </c>
    </row>
    <row r="2213" spans="1:9" x14ac:dyDescent="0.25">
      <c r="A2213" t="s">
        <v>2698</v>
      </c>
      <c r="B2213" t="s">
        <v>5818</v>
      </c>
      <c r="C2213" t="s">
        <v>3059</v>
      </c>
      <c r="D2213" t="s">
        <v>1085</v>
      </c>
      <c r="E2213" t="s">
        <v>1085</v>
      </c>
      <c r="F2213">
        <v>23</v>
      </c>
      <c r="H2213" s="4" t="str">
        <f t="shared" si="68"/>
        <v>1K145.23</v>
      </c>
      <c r="I2213" s="4">
        <f t="shared" si="69"/>
        <v>0</v>
      </c>
    </row>
    <row r="2214" spans="1:9" x14ac:dyDescent="0.25">
      <c r="A2214" t="s">
        <v>2698</v>
      </c>
      <c r="B2214" t="s">
        <v>5818</v>
      </c>
      <c r="C2214" t="s">
        <v>3059</v>
      </c>
      <c r="D2214" t="s">
        <v>1086</v>
      </c>
      <c r="E2214" t="s">
        <v>1086</v>
      </c>
      <c r="F2214">
        <v>22</v>
      </c>
      <c r="H2214" s="4" t="str">
        <f t="shared" si="68"/>
        <v>1K145.22</v>
      </c>
      <c r="I2214" s="4">
        <f t="shared" si="69"/>
        <v>0</v>
      </c>
    </row>
    <row r="2215" spans="1:9" x14ac:dyDescent="0.25">
      <c r="A2215" t="s">
        <v>2698</v>
      </c>
      <c r="B2215" t="s">
        <v>5818</v>
      </c>
      <c r="C2215" t="s">
        <v>3059</v>
      </c>
      <c r="D2215" t="s">
        <v>11</v>
      </c>
      <c r="E2215" t="s">
        <v>11</v>
      </c>
      <c r="F2215" t="s">
        <v>11</v>
      </c>
      <c r="G2215" t="s">
        <v>961</v>
      </c>
      <c r="H2215" s="4" t="str">
        <f t="shared" si="68"/>
        <v>1K145.EP</v>
      </c>
      <c r="I2215" s="4" t="str">
        <f t="shared" si="69"/>
        <v>DGND</v>
      </c>
    </row>
    <row r="2216" spans="1:9" x14ac:dyDescent="0.25">
      <c r="A2216" t="s">
        <v>2698</v>
      </c>
      <c r="B2216" t="s">
        <v>5818</v>
      </c>
      <c r="C2216" t="s">
        <v>3059</v>
      </c>
      <c r="D2216" t="s">
        <v>988</v>
      </c>
      <c r="E2216" t="s">
        <v>988</v>
      </c>
      <c r="F2216">
        <v>4</v>
      </c>
      <c r="G2216" t="s">
        <v>961</v>
      </c>
      <c r="H2216" s="4" t="str">
        <f t="shared" si="68"/>
        <v>1K145.4</v>
      </c>
      <c r="I2216" s="4" t="str">
        <f t="shared" si="69"/>
        <v>DGND</v>
      </c>
    </row>
    <row r="2217" spans="1:9" x14ac:dyDescent="0.25">
      <c r="A2217" t="s">
        <v>2698</v>
      </c>
      <c r="B2217" t="s">
        <v>5818</v>
      </c>
      <c r="C2217" t="s">
        <v>3059</v>
      </c>
      <c r="D2217" t="s">
        <v>989</v>
      </c>
      <c r="E2217" t="s">
        <v>989</v>
      </c>
      <c r="F2217">
        <v>14</v>
      </c>
      <c r="G2217" t="s">
        <v>961</v>
      </c>
      <c r="H2217" s="4" t="str">
        <f t="shared" si="68"/>
        <v>1K145.14</v>
      </c>
      <c r="I2217" s="4" t="str">
        <f t="shared" si="69"/>
        <v>DGND</v>
      </c>
    </row>
    <row r="2218" spans="1:9" x14ac:dyDescent="0.25">
      <c r="A2218" t="s">
        <v>2698</v>
      </c>
      <c r="B2218" t="s">
        <v>5818</v>
      </c>
      <c r="C2218" t="s">
        <v>3059</v>
      </c>
      <c r="D2218" t="s">
        <v>990</v>
      </c>
      <c r="E2218" t="s">
        <v>990</v>
      </c>
      <c r="F2218">
        <v>19</v>
      </c>
      <c r="G2218" t="s">
        <v>961</v>
      </c>
      <c r="H2218" s="4" t="str">
        <f t="shared" si="68"/>
        <v>1K145.19</v>
      </c>
      <c r="I2218" s="4" t="str">
        <f t="shared" si="69"/>
        <v>DGND</v>
      </c>
    </row>
    <row r="2219" spans="1:9" x14ac:dyDescent="0.25">
      <c r="A2219" t="s">
        <v>2698</v>
      </c>
      <c r="B2219" t="s">
        <v>5818</v>
      </c>
      <c r="C2219" t="s">
        <v>3059</v>
      </c>
      <c r="D2219" t="s">
        <v>991</v>
      </c>
      <c r="E2219" t="s">
        <v>991</v>
      </c>
      <c r="F2219">
        <v>21</v>
      </c>
      <c r="G2219" t="s">
        <v>961</v>
      </c>
      <c r="H2219" s="4" t="str">
        <f t="shared" si="68"/>
        <v>1K145.21</v>
      </c>
      <c r="I2219" s="4" t="str">
        <f t="shared" si="69"/>
        <v>DGND</v>
      </c>
    </row>
    <row r="2220" spans="1:9" x14ac:dyDescent="0.25">
      <c r="A2220" t="s">
        <v>2698</v>
      </c>
      <c r="B2220" t="s">
        <v>5818</v>
      </c>
      <c r="C2220" t="s">
        <v>3059</v>
      </c>
      <c r="D2220" t="s">
        <v>992</v>
      </c>
      <c r="E2220" t="s">
        <v>992</v>
      </c>
      <c r="F2220">
        <v>39</v>
      </c>
      <c r="G2220" t="s">
        <v>961</v>
      </c>
      <c r="H2220" s="4" t="str">
        <f t="shared" si="68"/>
        <v>1K145.39</v>
      </c>
      <c r="I2220" s="4" t="str">
        <f t="shared" si="69"/>
        <v>DGND</v>
      </c>
    </row>
    <row r="2221" spans="1:9" x14ac:dyDescent="0.25">
      <c r="A2221" t="s">
        <v>2698</v>
      </c>
      <c r="B2221" t="s">
        <v>5818</v>
      </c>
      <c r="C2221" t="s">
        <v>3059</v>
      </c>
      <c r="D2221" t="s">
        <v>993</v>
      </c>
      <c r="E2221" t="s">
        <v>993</v>
      </c>
      <c r="F2221">
        <v>41</v>
      </c>
      <c r="G2221" t="s">
        <v>961</v>
      </c>
      <c r="H2221" s="4" t="str">
        <f t="shared" si="68"/>
        <v>1K145.41</v>
      </c>
      <c r="I2221" s="4" t="str">
        <f t="shared" si="69"/>
        <v>DGND</v>
      </c>
    </row>
    <row r="2222" spans="1:9" x14ac:dyDescent="0.25">
      <c r="A2222" t="s">
        <v>2698</v>
      </c>
      <c r="B2222" t="s">
        <v>5818</v>
      </c>
      <c r="C2222" t="s">
        <v>3059</v>
      </c>
      <c r="D2222" t="s">
        <v>1087</v>
      </c>
      <c r="E2222" t="s">
        <v>1087</v>
      </c>
      <c r="F2222">
        <v>18</v>
      </c>
      <c r="H2222" s="4" t="str">
        <f t="shared" si="68"/>
        <v>1K145.18</v>
      </c>
      <c r="I2222" s="4">
        <f t="shared" si="69"/>
        <v>0</v>
      </c>
    </row>
    <row r="2223" spans="1:9" x14ac:dyDescent="0.25">
      <c r="A2223" t="s">
        <v>2698</v>
      </c>
      <c r="B2223" t="s">
        <v>5818</v>
      </c>
      <c r="C2223" t="s">
        <v>3059</v>
      </c>
      <c r="D2223" t="s">
        <v>1088</v>
      </c>
      <c r="E2223" t="s">
        <v>1088</v>
      </c>
      <c r="F2223">
        <v>42</v>
      </c>
      <c r="H2223" s="4" t="str">
        <f t="shared" si="68"/>
        <v>1K145.42</v>
      </c>
      <c r="I2223" s="4">
        <f t="shared" si="69"/>
        <v>0</v>
      </c>
    </row>
    <row r="2224" spans="1:9" x14ac:dyDescent="0.25">
      <c r="A2224" t="s">
        <v>2698</v>
      </c>
      <c r="B2224" t="s">
        <v>5818</v>
      </c>
      <c r="C2224" t="s">
        <v>3059</v>
      </c>
      <c r="D2224" t="s">
        <v>1089</v>
      </c>
      <c r="E2224" t="s">
        <v>1089</v>
      </c>
      <c r="F2224">
        <v>8</v>
      </c>
      <c r="G2224" t="s">
        <v>448</v>
      </c>
      <c r="H2224" s="4" t="str">
        <f t="shared" si="68"/>
        <v>1K145.8</v>
      </c>
      <c r="I2224" s="4" t="str">
        <f t="shared" si="69"/>
        <v>S1_SEL1_K145</v>
      </c>
    </row>
    <row r="2225" spans="1:9" x14ac:dyDescent="0.25">
      <c r="A2225" t="s">
        <v>2698</v>
      </c>
      <c r="B2225" t="s">
        <v>5818</v>
      </c>
      <c r="C2225" t="s">
        <v>3059</v>
      </c>
      <c r="D2225" t="s">
        <v>1091</v>
      </c>
      <c r="E2225" t="s">
        <v>1091</v>
      </c>
      <c r="F2225">
        <v>17</v>
      </c>
      <c r="G2225" t="s">
        <v>449</v>
      </c>
      <c r="H2225" s="4" t="str">
        <f t="shared" si="68"/>
        <v>1K145.17</v>
      </c>
      <c r="I2225" s="4" t="str">
        <f t="shared" si="69"/>
        <v>S1_SEL2_K145</v>
      </c>
    </row>
    <row r="2226" spans="1:9" x14ac:dyDescent="0.25">
      <c r="A2226" t="s">
        <v>2698</v>
      </c>
      <c r="B2226" t="s">
        <v>5818</v>
      </c>
      <c r="C2226" t="s">
        <v>3059</v>
      </c>
      <c r="D2226" t="s">
        <v>994</v>
      </c>
      <c r="E2226" t="s">
        <v>994</v>
      </c>
      <c r="F2226">
        <v>5</v>
      </c>
      <c r="G2226" t="s">
        <v>962</v>
      </c>
      <c r="H2226" s="4" t="str">
        <f t="shared" si="68"/>
        <v>1K145.5</v>
      </c>
      <c r="I2226" s="4" t="str">
        <f t="shared" si="69"/>
        <v>VDD33_ATX</v>
      </c>
    </row>
    <row r="2227" spans="1:9" x14ac:dyDescent="0.25">
      <c r="A2227" t="s">
        <v>2698</v>
      </c>
      <c r="B2227" t="s">
        <v>5818</v>
      </c>
      <c r="C2227" t="s">
        <v>3059</v>
      </c>
      <c r="D2227" t="s">
        <v>995</v>
      </c>
      <c r="E2227" t="s">
        <v>995</v>
      </c>
      <c r="F2227">
        <v>9</v>
      </c>
      <c r="G2227" t="s">
        <v>962</v>
      </c>
      <c r="H2227" s="4" t="str">
        <f t="shared" si="68"/>
        <v>1K145.9</v>
      </c>
      <c r="I2227" s="4" t="str">
        <f t="shared" si="69"/>
        <v>VDD33_ATX</v>
      </c>
    </row>
    <row r="2228" spans="1:9" x14ac:dyDescent="0.25">
      <c r="A2228" t="s">
        <v>2698</v>
      </c>
      <c r="B2228" t="s">
        <v>5818</v>
      </c>
      <c r="C2228" t="s">
        <v>3059</v>
      </c>
      <c r="D2228" t="s">
        <v>1092</v>
      </c>
      <c r="E2228" t="s">
        <v>1092</v>
      </c>
      <c r="F2228">
        <v>13</v>
      </c>
      <c r="G2228" t="s">
        <v>962</v>
      </c>
      <c r="H2228" s="4" t="str">
        <f t="shared" si="68"/>
        <v>1K145.13</v>
      </c>
      <c r="I2228" s="4" t="str">
        <f t="shared" si="69"/>
        <v>VDD33_ATX</v>
      </c>
    </row>
    <row r="2229" spans="1:9" x14ac:dyDescent="0.25">
      <c r="A2229" t="s">
        <v>2698</v>
      </c>
      <c r="B2229" t="s">
        <v>5818</v>
      </c>
      <c r="C2229" t="s">
        <v>3059</v>
      </c>
      <c r="D2229" t="s">
        <v>1093</v>
      </c>
      <c r="E2229" t="s">
        <v>1093</v>
      </c>
      <c r="F2229">
        <v>20</v>
      </c>
      <c r="G2229" t="s">
        <v>962</v>
      </c>
      <c r="H2229" s="4" t="str">
        <f t="shared" si="68"/>
        <v>1K145.20</v>
      </c>
      <c r="I2229" s="4" t="str">
        <f t="shared" si="69"/>
        <v>VDD33_ATX</v>
      </c>
    </row>
    <row r="2230" spans="1:9" x14ac:dyDescent="0.25">
      <c r="A2230" t="s">
        <v>2698</v>
      </c>
      <c r="B2230" t="s">
        <v>5818</v>
      </c>
      <c r="C2230" t="s">
        <v>3059</v>
      </c>
      <c r="D2230" t="s">
        <v>1094</v>
      </c>
      <c r="E2230" t="s">
        <v>1094</v>
      </c>
      <c r="F2230">
        <v>30</v>
      </c>
      <c r="G2230" t="s">
        <v>962</v>
      </c>
      <c r="H2230" s="4" t="str">
        <f t="shared" si="68"/>
        <v>1K145.30</v>
      </c>
      <c r="I2230" s="4" t="str">
        <f t="shared" si="69"/>
        <v>VDD33_ATX</v>
      </c>
    </row>
    <row r="2231" spans="1:9" x14ac:dyDescent="0.25">
      <c r="A2231" t="s">
        <v>2698</v>
      </c>
      <c r="B2231" t="s">
        <v>5818</v>
      </c>
      <c r="C2231" t="s">
        <v>3059</v>
      </c>
      <c r="D2231" t="s">
        <v>1095</v>
      </c>
      <c r="E2231" t="s">
        <v>1095</v>
      </c>
      <c r="F2231">
        <v>40</v>
      </c>
      <c r="G2231" t="s">
        <v>962</v>
      </c>
      <c r="H2231" s="4" t="str">
        <f t="shared" si="68"/>
        <v>1K145.40</v>
      </c>
      <c r="I2231" s="4" t="str">
        <f t="shared" si="69"/>
        <v>VDD33_ATX</v>
      </c>
    </row>
    <row r="2232" spans="1:9" x14ac:dyDescent="0.25">
      <c r="A2232" t="s">
        <v>2698</v>
      </c>
      <c r="B2232" t="s">
        <v>5818</v>
      </c>
      <c r="C2232" t="s">
        <v>3060</v>
      </c>
      <c r="D2232" t="s">
        <v>23</v>
      </c>
      <c r="E2232" t="s">
        <v>23</v>
      </c>
      <c r="F2232" t="s">
        <v>23</v>
      </c>
      <c r="H2232" s="4" t="str">
        <f t="shared" si="68"/>
        <v>1PT56.NUT1</v>
      </c>
      <c r="I2232" s="4">
        <f t="shared" si="69"/>
        <v>0</v>
      </c>
    </row>
    <row r="2233" spans="1:9" x14ac:dyDescent="0.25">
      <c r="A2233" t="s">
        <v>2698</v>
      </c>
      <c r="B2233" t="s">
        <v>5818</v>
      </c>
      <c r="C2233" t="s">
        <v>3060</v>
      </c>
      <c r="D2233" t="s">
        <v>24</v>
      </c>
      <c r="E2233" t="s">
        <v>24</v>
      </c>
      <c r="F2233" t="s">
        <v>24</v>
      </c>
      <c r="H2233" s="4" t="str">
        <f t="shared" si="68"/>
        <v>1PT56.NUT2</v>
      </c>
      <c r="I2233" s="4">
        <f t="shared" si="69"/>
        <v>0</v>
      </c>
    </row>
    <row r="2234" spans="1:9" x14ac:dyDescent="0.25">
      <c r="A2234" t="s">
        <v>2698</v>
      </c>
      <c r="B2234" t="s">
        <v>5818</v>
      </c>
      <c r="C2234" t="s">
        <v>3061</v>
      </c>
      <c r="D2234">
        <v>1</v>
      </c>
      <c r="E2234">
        <v>1</v>
      </c>
      <c r="F2234">
        <v>1</v>
      </c>
      <c r="G2234" t="s">
        <v>1419</v>
      </c>
      <c r="H2234" s="4" t="str">
        <f t="shared" si="68"/>
        <v>1R454.1</v>
      </c>
      <c r="I2234" s="4" t="str">
        <f t="shared" si="69"/>
        <v>S1_U3_P5_GIGA_MDI+</v>
      </c>
    </row>
    <row r="2235" spans="1:9" x14ac:dyDescent="0.25">
      <c r="A2235" t="s">
        <v>2698</v>
      </c>
      <c r="B2235" t="s">
        <v>5818</v>
      </c>
      <c r="C2235" t="s">
        <v>3061</v>
      </c>
      <c r="D2235">
        <v>2</v>
      </c>
      <c r="E2235">
        <v>2</v>
      </c>
      <c r="F2235">
        <v>2</v>
      </c>
      <c r="G2235" t="s">
        <v>361</v>
      </c>
      <c r="H2235" s="4" t="str">
        <f t="shared" si="68"/>
        <v>1R454.2</v>
      </c>
      <c r="I2235" s="4" t="str">
        <f t="shared" si="69"/>
        <v>S1_U3_P5_RC</v>
      </c>
    </row>
    <row r="2236" spans="1:9" x14ac:dyDescent="0.25">
      <c r="A2236" t="s">
        <v>2698</v>
      </c>
      <c r="B2236" t="s">
        <v>5818</v>
      </c>
      <c r="C2236" t="s">
        <v>3062</v>
      </c>
      <c r="D2236">
        <v>1</v>
      </c>
      <c r="E2236">
        <v>1</v>
      </c>
      <c r="F2236">
        <v>1</v>
      </c>
      <c r="G2236" t="s">
        <v>1417</v>
      </c>
      <c r="H2236" s="4" t="str">
        <f t="shared" si="68"/>
        <v>1R455.1</v>
      </c>
      <c r="I2236" s="4" t="str">
        <f t="shared" si="69"/>
        <v>S1_U3_P5_GIGA_MDI-</v>
      </c>
    </row>
    <row r="2237" spans="1:9" x14ac:dyDescent="0.25">
      <c r="A2237" t="s">
        <v>2698</v>
      </c>
      <c r="B2237" t="s">
        <v>5818</v>
      </c>
      <c r="C2237" t="s">
        <v>3062</v>
      </c>
      <c r="D2237">
        <v>2</v>
      </c>
      <c r="E2237">
        <v>2</v>
      </c>
      <c r="F2237">
        <v>2</v>
      </c>
      <c r="G2237" t="s">
        <v>361</v>
      </c>
      <c r="H2237" s="4" t="str">
        <f t="shared" si="68"/>
        <v>1R455.2</v>
      </c>
      <c r="I2237" s="4" t="str">
        <f t="shared" si="69"/>
        <v>S1_U3_P5_RC</v>
      </c>
    </row>
    <row r="2238" spans="1:9" x14ac:dyDescent="0.25">
      <c r="A2238" t="s">
        <v>2698</v>
      </c>
      <c r="B2238" t="s">
        <v>5818</v>
      </c>
      <c r="C2238" t="s">
        <v>3063</v>
      </c>
      <c r="D2238">
        <v>1</v>
      </c>
      <c r="E2238">
        <v>1</v>
      </c>
      <c r="F2238">
        <v>1</v>
      </c>
      <c r="G2238" t="s">
        <v>361</v>
      </c>
      <c r="H2238" s="4" t="str">
        <f t="shared" si="68"/>
        <v>1R456.1</v>
      </c>
      <c r="I2238" s="4" t="str">
        <f t="shared" si="69"/>
        <v>S1_U3_P5_RC</v>
      </c>
    </row>
    <row r="2239" spans="1:9" x14ac:dyDescent="0.25">
      <c r="A2239" t="s">
        <v>2698</v>
      </c>
      <c r="B2239" t="s">
        <v>5818</v>
      </c>
      <c r="C2239" t="s">
        <v>3063</v>
      </c>
      <c r="D2239">
        <v>2</v>
      </c>
      <c r="E2239">
        <v>2</v>
      </c>
      <c r="F2239">
        <v>2</v>
      </c>
      <c r="G2239" t="s">
        <v>961</v>
      </c>
      <c r="H2239" s="4" t="str">
        <f t="shared" si="68"/>
        <v>1R456.2</v>
      </c>
      <c r="I2239" s="4" t="str">
        <f t="shared" si="69"/>
        <v>DGND</v>
      </c>
    </row>
    <row r="2240" spans="1:9" x14ac:dyDescent="0.25">
      <c r="A2240" t="s">
        <v>2698</v>
      </c>
      <c r="B2240" t="s">
        <v>5818</v>
      </c>
      <c r="C2240" t="s">
        <v>3064</v>
      </c>
      <c r="D2240">
        <v>1</v>
      </c>
      <c r="E2240">
        <v>1</v>
      </c>
      <c r="F2240">
        <v>1</v>
      </c>
      <c r="G2240" t="s">
        <v>1423</v>
      </c>
      <c r="H2240" s="4" t="str">
        <f t="shared" si="68"/>
        <v>1R498.1</v>
      </c>
      <c r="I2240" s="4" t="str">
        <f t="shared" si="69"/>
        <v>S1_U3_P6_GIGA_MDI+</v>
      </c>
    </row>
    <row r="2241" spans="1:9" x14ac:dyDescent="0.25">
      <c r="A2241" t="s">
        <v>2698</v>
      </c>
      <c r="B2241" t="s">
        <v>5818</v>
      </c>
      <c r="C2241" t="s">
        <v>3064</v>
      </c>
      <c r="D2241">
        <v>2</v>
      </c>
      <c r="E2241">
        <v>2</v>
      </c>
      <c r="F2241">
        <v>2</v>
      </c>
      <c r="G2241" t="s">
        <v>443</v>
      </c>
      <c r="H2241" s="4" t="str">
        <f t="shared" si="68"/>
        <v>1R498.2</v>
      </c>
      <c r="I2241" s="4" t="str">
        <f t="shared" si="69"/>
        <v>S1_U3_P6_RC</v>
      </c>
    </row>
    <row r="2242" spans="1:9" x14ac:dyDescent="0.25">
      <c r="A2242" t="s">
        <v>2698</v>
      </c>
      <c r="B2242" t="s">
        <v>5818</v>
      </c>
      <c r="C2242" t="s">
        <v>3065</v>
      </c>
      <c r="D2242">
        <v>1</v>
      </c>
      <c r="E2242">
        <v>1</v>
      </c>
      <c r="F2242">
        <v>1</v>
      </c>
      <c r="G2242" t="s">
        <v>1421</v>
      </c>
      <c r="H2242" s="4" t="str">
        <f t="shared" ref="H2242:H2305" si="70">CONCATENATE(C2242,".",F2242)</f>
        <v>1R499.1</v>
      </c>
      <c r="I2242" s="4" t="str">
        <f t="shared" ref="I2242:I2305" si="71">G2242</f>
        <v>S1_U3_P6_GIGA_MDI-</v>
      </c>
    </row>
    <row r="2243" spans="1:9" x14ac:dyDescent="0.25">
      <c r="A2243" t="s">
        <v>2698</v>
      </c>
      <c r="B2243" t="s">
        <v>5818</v>
      </c>
      <c r="C2243" t="s">
        <v>3065</v>
      </c>
      <c r="D2243">
        <v>2</v>
      </c>
      <c r="E2243">
        <v>2</v>
      </c>
      <c r="F2243">
        <v>2</v>
      </c>
      <c r="G2243" t="s">
        <v>443</v>
      </c>
      <c r="H2243" s="4" t="str">
        <f t="shared" si="70"/>
        <v>1R499.2</v>
      </c>
      <c r="I2243" s="4" t="str">
        <f t="shared" si="71"/>
        <v>S1_U3_P6_RC</v>
      </c>
    </row>
    <row r="2244" spans="1:9" x14ac:dyDescent="0.25">
      <c r="A2244" t="s">
        <v>2698</v>
      </c>
      <c r="B2244" t="s">
        <v>5818</v>
      </c>
      <c r="C2244" t="s">
        <v>3066</v>
      </c>
      <c r="D2244">
        <v>1</v>
      </c>
      <c r="E2244">
        <v>1</v>
      </c>
      <c r="F2244">
        <v>1</v>
      </c>
      <c r="G2244" t="s">
        <v>443</v>
      </c>
      <c r="H2244" s="4" t="str">
        <f t="shared" si="70"/>
        <v>1R500.1</v>
      </c>
      <c r="I2244" s="4" t="str">
        <f t="shared" si="71"/>
        <v>S1_U3_P6_RC</v>
      </c>
    </row>
    <row r="2245" spans="1:9" x14ac:dyDescent="0.25">
      <c r="A2245" t="s">
        <v>2698</v>
      </c>
      <c r="B2245" t="s">
        <v>5818</v>
      </c>
      <c r="C2245" t="s">
        <v>3066</v>
      </c>
      <c r="D2245">
        <v>2</v>
      </c>
      <c r="E2245">
        <v>2</v>
      </c>
      <c r="F2245">
        <v>2</v>
      </c>
      <c r="G2245" t="s">
        <v>961</v>
      </c>
      <c r="H2245" s="4" t="str">
        <f t="shared" si="70"/>
        <v>1R500.2</v>
      </c>
      <c r="I2245" s="4" t="str">
        <f t="shared" si="71"/>
        <v>DGND</v>
      </c>
    </row>
    <row r="2246" spans="1:9" x14ac:dyDescent="0.25">
      <c r="A2246" t="s">
        <v>2698</v>
      </c>
      <c r="B2246" t="s">
        <v>5818</v>
      </c>
      <c r="C2246" t="s">
        <v>3067</v>
      </c>
      <c r="D2246">
        <v>1</v>
      </c>
      <c r="E2246">
        <v>1</v>
      </c>
      <c r="F2246">
        <v>1</v>
      </c>
      <c r="G2246" t="s">
        <v>1427</v>
      </c>
      <c r="H2246" s="4" t="str">
        <f t="shared" si="70"/>
        <v>1R517.1</v>
      </c>
      <c r="I2246" s="4" t="str">
        <f t="shared" si="71"/>
        <v>SG1_2_P5_GIGA_MDI+</v>
      </c>
    </row>
    <row r="2247" spans="1:9" x14ac:dyDescent="0.25">
      <c r="A2247" t="s">
        <v>2698</v>
      </c>
      <c r="B2247" t="s">
        <v>5818</v>
      </c>
      <c r="C2247" t="s">
        <v>3067</v>
      </c>
      <c r="D2247">
        <v>2</v>
      </c>
      <c r="E2247">
        <v>2</v>
      </c>
      <c r="F2247">
        <v>2</v>
      </c>
      <c r="G2247" t="s">
        <v>362</v>
      </c>
      <c r="H2247" s="4" t="str">
        <f t="shared" si="70"/>
        <v>1R517.2</v>
      </c>
      <c r="I2247" s="4" t="str">
        <f t="shared" si="71"/>
        <v>SG1_2_P5_RC</v>
      </c>
    </row>
    <row r="2248" spans="1:9" x14ac:dyDescent="0.25">
      <c r="A2248" t="s">
        <v>2698</v>
      </c>
      <c r="B2248" t="s">
        <v>5818</v>
      </c>
      <c r="C2248" t="s">
        <v>3068</v>
      </c>
      <c r="D2248">
        <v>1</v>
      </c>
      <c r="E2248">
        <v>1</v>
      </c>
      <c r="F2248">
        <v>1</v>
      </c>
      <c r="G2248" t="s">
        <v>1425</v>
      </c>
      <c r="H2248" s="4" t="str">
        <f t="shared" si="70"/>
        <v>1R518.1</v>
      </c>
      <c r="I2248" s="4" t="str">
        <f t="shared" si="71"/>
        <v>SG1_2_P5_GIGA_MDI-</v>
      </c>
    </row>
    <row r="2249" spans="1:9" x14ac:dyDescent="0.25">
      <c r="A2249" t="s">
        <v>2698</v>
      </c>
      <c r="B2249" t="s">
        <v>5818</v>
      </c>
      <c r="C2249" t="s">
        <v>3068</v>
      </c>
      <c r="D2249">
        <v>2</v>
      </c>
      <c r="E2249">
        <v>2</v>
      </c>
      <c r="F2249">
        <v>2</v>
      </c>
      <c r="G2249" t="s">
        <v>362</v>
      </c>
      <c r="H2249" s="4" t="str">
        <f t="shared" si="70"/>
        <v>1R518.2</v>
      </c>
      <c r="I2249" s="4" t="str">
        <f t="shared" si="71"/>
        <v>SG1_2_P5_RC</v>
      </c>
    </row>
    <row r="2250" spans="1:9" x14ac:dyDescent="0.25">
      <c r="A2250" t="s">
        <v>2698</v>
      </c>
      <c r="B2250" t="s">
        <v>5818</v>
      </c>
      <c r="C2250" t="s">
        <v>3069</v>
      </c>
      <c r="D2250">
        <v>1</v>
      </c>
      <c r="E2250">
        <v>1</v>
      </c>
      <c r="F2250">
        <v>1</v>
      </c>
      <c r="G2250" t="s">
        <v>362</v>
      </c>
      <c r="H2250" s="4" t="str">
        <f t="shared" si="70"/>
        <v>1R519.1</v>
      </c>
      <c r="I2250" s="4" t="str">
        <f t="shared" si="71"/>
        <v>SG1_2_P5_RC</v>
      </c>
    </row>
    <row r="2251" spans="1:9" x14ac:dyDescent="0.25">
      <c r="A2251" t="s">
        <v>2698</v>
      </c>
      <c r="B2251" t="s">
        <v>5818</v>
      </c>
      <c r="C2251" t="s">
        <v>3069</v>
      </c>
      <c r="D2251">
        <v>2</v>
      </c>
      <c r="E2251">
        <v>2</v>
      </c>
      <c r="F2251">
        <v>2</v>
      </c>
      <c r="G2251" t="s">
        <v>961</v>
      </c>
      <c r="H2251" s="4" t="str">
        <f t="shared" si="70"/>
        <v>1R519.2</v>
      </c>
      <c r="I2251" s="4" t="str">
        <f t="shared" si="71"/>
        <v>DGND</v>
      </c>
    </row>
    <row r="2252" spans="1:9" x14ac:dyDescent="0.25">
      <c r="A2252" t="s">
        <v>2698</v>
      </c>
      <c r="B2252" t="s">
        <v>5818</v>
      </c>
      <c r="C2252" t="s">
        <v>3070</v>
      </c>
      <c r="D2252">
        <v>1</v>
      </c>
      <c r="E2252">
        <v>1</v>
      </c>
      <c r="F2252">
        <v>1</v>
      </c>
      <c r="G2252" t="s">
        <v>1431</v>
      </c>
      <c r="H2252" s="4" t="str">
        <f t="shared" si="70"/>
        <v>1R536.1</v>
      </c>
      <c r="I2252" s="4" t="str">
        <f t="shared" si="71"/>
        <v>SG1_2_P6_GIGA_MDI+</v>
      </c>
    </row>
    <row r="2253" spans="1:9" x14ac:dyDescent="0.25">
      <c r="A2253" t="s">
        <v>2698</v>
      </c>
      <c r="B2253" t="s">
        <v>5818</v>
      </c>
      <c r="C2253" t="s">
        <v>3070</v>
      </c>
      <c r="D2253">
        <v>2</v>
      </c>
      <c r="E2253">
        <v>2</v>
      </c>
      <c r="F2253">
        <v>2</v>
      </c>
      <c r="G2253" t="s">
        <v>444</v>
      </c>
      <c r="H2253" s="4" t="str">
        <f t="shared" si="70"/>
        <v>1R536.2</v>
      </c>
      <c r="I2253" s="4" t="str">
        <f t="shared" si="71"/>
        <v>SG1_2_P6_RC</v>
      </c>
    </row>
    <row r="2254" spans="1:9" x14ac:dyDescent="0.25">
      <c r="A2254" t="s">
        <v>2698</v>
      </c>
      <c r="B2254" t="s">
        <v>5818</v>
      </c>
      <c r="C2254" t="s">
        <v>3071</v>
      </c>
      <c r="D2254">
        <v>1</v>
      </c>
      <c r="E2254">
        <v>1</v>
      </c>
      <c r="F2254">
        <v>1</v>
      </c>
      <c r="G2254" t="s">
        <v>1429</v>
      </c>
      <c r="H2254" s="4" t="str">
        <f t="shared" si="70"/>
        <v>1R537.1</v>
      </c>
      <c r="I2254" s="4" t="str">
        <f t="shared" si="71"/>
        <v>SG1_2_P6_GIGA_MDI-</v>
      </c>
    </row>
    <row r="2255" spans="1:9" x14ac:dyDescent="0.25">
      <c r="A2255" t="s">
        <v>2698</v>
      </c>
      <c r="B2255" t="s">
        <v>5818</v>
      </c>
      <c r="C2255" t="s">
        <v>3071</v>
      </c>
      <c r="D2255">
        <v>2</v>
      </c>
      <c r="E2255">
        <v>2</v>
      </c>
      <c r="F2255">
        <v>2</v>
      </c>
      <c r="G2255" t="s">
        <v>444</v>
      </c>
      <c r="H2255" s="4" t="str">
        <f t="shared" si="70"/>
        <v>1R537.2</v>
      </c>
      <c r="I2255" s="4" t="str">
        <f t="shared" si="71"/>
        <v>SG1_2_P6_RC</v>
      </c>
    </row>
    <row r="2256" spans="1:9" x14ac:dyDescent="0.25">
      <c r="A2256" t="s">
        <v>2698</v>
      </c>
      <c r="B2256" t="s">
        <v>5818</v>
      </c>
      <c r="C2256" t="s">
        <v>3072</v>
      </c>
      <c r="D2256">
        <v>1</v>
      </c>
      <c r="E2256">
        <v>1</v>
      </c>
      <c r="F2256">
        <v>1</v>
      </c>
      <c r="G2256" t="s">
        <v>444</v>
      </c>
      <c r="H2256" s="4" t="str">
        <f t="shared" si="70"/>
        <v>1R538.1</v>
      </c>
      <c r="I2256" s="4" t="str">
        <f t="shared" si="71"/>
        <v>SG1_2_P6_RC</v>
      </c>
    </row>
    <row r="2257" spans="1:9" x14ac:dyDescent="0.25">
      <c r="A2257" t="s">
        <v>2698</v>
      </c>
      <c r="B2257" t="s">
        <v>5818</v>
      </c>
      <c r="C2257" t="s">
        <v>3072</v>
      </c>
      <c r="D2257">
        <v>2</v>
      </c>
      <c r="E2257">
        <v>2</v>
      </c>
      <c r="F2257">
        <v>2</v>
      </c>
      <c r="G2257" t="s">
        <v>961</v>
      </c>
      <c r="H2257" s="4" t="str">
        <f t="shared" si="70"/>
        <v>1R538.2</v>
      </c>
      <c r="I2257" s="4" t="str">
        <f t="shared" si="71"/>
        <v>DGND</v>
      </c>
    </row>
    <row r="2258" spans="1:9" x14ac:dyDescent="0.25">
      <c r="A2258" t="s">
        <v>2698</v>
      </c>
      <c r="B2258" t="s">
        <v>5818</v>
      </c>
      <c r="C2258" t="s">
        <v>3073</v>
      </c>
      <c r="D2258">
        <v>1</v>
      </c>
      <c r="E2258">
        <v>1</v>
      </c>
      <c r="F2258">
        <v>1</v>
      </c>
      <c r="G2258" t="s">
        <v>1442</v>
      </c>
      <c r="H2258" s="4" t="str">
        <f t="shared" si="70"/>
        <v>1R540.1</v>
      </c>
      <c r="I2258" s="4" t="str">
        <f t="shared" si="71"/>
        <v>S1_U4_P6_R_1</v>
      </c>
    </row>
    <row r="2259" spans="1:9" x14ac:dyDescent="0.25">
      <c r="A2259" t="s">
        <v>2698</v>
      </c>
      <c r="B2259" t="s">
        <v>5818</v>
      </c>
      <c r="C2259" t="s">
        <v>3073</v>
      </c>
      <c r="D2259">
        <v>2</v>
      </c>
      <c r="E2259">
        <v>2</v>
      </c>
      <c r="F2259">
        <v>2</v>
      </c>
      <c r="G2259" t="s">
        <v>1432</v>
      </c>
      <c r="H2259" s="4" t="str">
        <f t="shared" si="70"/>
        <v>1R540.2</v>
      </c>
      <c r="I2259" s="4" t="str">
        <f t="shared" si="71"/>
        <v>S1_U4_P6_RC_1</v>
      </c>
    </row>
    <row r="2260" spans="1:9" x14ac:dyDescent="0.25">
      <c r="A2260" t="s">
        <v>2698</v>
      </c>
      <c r="B2260" t="s">
        <v>5818</v>
      </c>
      <c r="C2260" t="s">
        <v>3074</v>
      </c>
      <c r="D2260">
        <v>1</v>
      </c>
      <c r="E2260">
        <v>1</v>
      </c>
      <c r="F2260">
        <v>1</v>
      </c>
      <c r="G2260" t="s">
        <v>1433</v>
      </c>
      <c r="H2260" s="4" t="str">
        <f t="shared" si="70"/>
        <v>1R541.1</v>
      </c>
      <c r="I2260" s="4" t="str">
        <f t="shared" si="71"/>
        <v>S1_U4_P6_RC_2</v>
      </c>
    </row>
    <row r="2261" spans="1:9" x14ac:dyDescent="0.25">
      <c r="A2261" t="s">
        <v>2698</v>
      </c>
      <c r="B2261" t="s">
        <v>5818</v>
      </c>
      <c r="C2261" t="s">
        <v>3074</v>
      </c>
      <c r="D2261">
        <v>2</v>
      </c>
      <c r="E2261">
        <v>2</v>
      </c>
      <c r="F2261">
        <v>2</v>
      </c>
      <c r="G2261" t="s">
        <v>1443</v>
      </c>
      <c r="H2261" s="4" t="str">
        <f t="shared" si="70"/>
        <v>1R541.2</v>
      </c>
      <c r="I2261" s="4" t="str">
        <f t="shared" si="71"/>
        <v>S1_U4_P6_R_2</v>
      </c>
    </row>
    <row r="2262" spans="1:9" x14ac:dyDescent="0.25">
      <c r="A2262" t="s">
        <v>2698</v>
      </c>
      <c r="B2262" t="s">
        <v>5818</v>
      </c>
      <c r="C2262" t="s">
        <v>3075</v>
      </c>
      <c r="D2262">
        <v>1</v>
      </c>
      <c r="E2262">
        <v>1</v>
      </c>
      <c r="F2262">
        <v>1</v>
      </c>
      <c r="G2262" t="s">
        <v>1434</v>
      </c>
      <c r="H2262" s="4" t="str">
        <f t="shared" si="70"/>
        <v>1R542.1</v>
      </c>
      <c r="I2262" s="4" t="str">
        <f t="shared" si="71"/>
        <v>S1_U4_P5_RC_1</v>
      </c>
    </row>
    <row r="2263" spans="1:9" x14ac:dyDescent="0.25">
      <c r="A2263" t="s">
        <v>2698</v>
      </c>
      <c r="B2263" t="s">
        <v>5818</v>
      </c>
      <c r="C2263" t="s">
        <v>3075</v>
      </c>
      <c r="D2263">
        <v>2</v>
      </c>
      <c r="E2263">
        <v>2</v>
      </c>
      <c r="F2263">
        <v>2</v>
      </c>
      <c r="G2263" t="s">
        <v>1438</v>
      </c>
      <c r="H2263" s="4" t="str">
        <f t="shared" si="70"/>
        <v>1R542.2</v>
      </c>
      <c r="I2263" s="4" t="str">
        <f t="shared" si="71"/>
        <v>S1_U4_P5_R_1</v>
      </c>
    </row>
    <row r="2264" spans="1:9" x14ac:dyDescent="0.25">
      <c r="A2264" t="s">
        <v>2698</v>
      </c>
      <c r="B2264" t="s">
        <v>5818</v>
      </c>
      <c r="C2264" t="s">
        <v>3076</v>
      </c>
      <c r="D2264">
        <v>1</v>
      </c>
      <c r="E2264">
        <v>1</v>
      </c>
      <c r="F2264">
        <v>1</v>
      </c>
      <c r="G2264" t="s">
        <v>1435</v>
      </c>
      <c r="H2264" s="4" t="str">
        <f t="shared" si="70"/>
        <v>1R543.1</v>
      </c>
      <c r="I2264" s="4" t="str">
        <f t="shared" si="71"/>
        <v>S1_U4_P5_RC_2</v>
      </c>
    </row>
    <row r="2265" spans="1:9" x14ac:dyDescent="0.25">
      <c r="A2265" t="s">
        <v>2698</v>
      </c>
      <c r="B2265" t="s">
        <v>5818</v>
      </c>
      <c r="C2265" t="s">
        <v>3076</v>
      </c>
      <c r="D2265">
        <v>2</v>
      </c>
      <c r="E2265">
        <v>2</v>
      </c>
      <c r="F2265">
        <v>2</v>
      </c>
      <c r="G2265" t="s">
        <v>1439</v>
      </c>
      <c r="H2265" s="4" t="str">
        <f t="shared" si="70"/>
        <v>1R543.2</v>
      </c>
      <c r="I2265" s="4" t="str">
        <f t="shared" si="71"/>
        <v>S1_U4_P5_R_2</v>
      </c>
    </row>
    <row r="2266" spans="1:9" x14ac:dyDescent="0.25">
      <c r="A2266" t="s">
        <v>2698</v>
      </c>
      <c r="B2266" t="s">
        <v>5818</v>
      </c>
      <c r="C2266" t="s">
        <v>3077</v>
      </c>
      <c r="D2266">
        <v>1</v>
      </c>
      <c r="E2266">
        <v>1</v>
      </c>
      <c r="F2266">
        <v>1</v>
      </c>
      <c r="G2266" t="s">
        <v>431</v>
      </c>
      <c r="H2266" s="4" t="str">
        <f t="shared" si="70"/>
        <v>1RK1441.1</v>
      </c>
      <c r="I2266" s="4" t="str">
        <f t="shared" si="71"/>
        <v>SC_UDB144_1</v>
      </c>
    </row>
    <row r="2267" spans="1:9" x14ac:dyDescent="0.25">
      <c r="A2267" t="s">
        <v>2698</v>
      </c>
      <c r="B2267" t="s">
        <v>5818</v>
      </c>
      <c r="C2267" t="s">
        <v>3077</v>
      </c>
      <c r="D2267">
        <v>2</v>
      </c>
      <c r="E2267">
        <v>2</v>
      </c>
      <c r="F2267">
        <v>2</v>
      </c>
      <c r="G2267" t="s">
        <v>446</v>
      </c>
      <c r="H2267" s="4" t="str">
        <f t="shared" si="70"/>
        <v>1RK1441.2</v>
      </c>
      <c r="I2267" s="4" t="str">
        <f t="shared" si="71"/>
        <v>S1_SEL1_K144</v>
      </c>
    </row>
    <row r="2268" spans="1:9" x14ac:dyDescent="0.25">
      <c r="A2268" t="s">
        <v>2698</v>
      </c>
      <c r="B2268" t="s">
        <v>5818</v>
      </c>
      <c r="C2268" t="s">
        <v>3078</v>
      </c>
      <c r="D2268">
        <v>1</v>
      </c>
      <c r="E2268">
        <v>1</v>
      </c>
      <c r="F2268">
        <v>1</v>
      </c>
      <c r="G2268" t="s">
        <v>1096</v>
      </c>
      <c r="H2268" s="4" t="str">
        <f t="shared" si="70"/>
        <v>1RK1442.1</v>
      </c>
      <c r="I2268" s="4" t="str">
        <f t="shared" si="71"/>
        <v>SC_UDB144_2</v>
      </c>
    </row>
    <row r="2269" spans="1:9" x14ac:dyDescent="0.25">
      <c r="A2269" t="s">
        <v>2698</v>
      </c>
      <c r="B2269" t="s">
        <v>5818</v>
      </c>
      <c r="C2269" t="s">
        <v>3078</v>
      </c>
      <c r="D2269">
        <v>2</v>
      </c>
      <c r="E2269">
        <v>2</v>
      </c>
      <c r="F2269">
        <v>2</v>
      </c>
      <c r="G2269" t="s">
        <v>1468</v>
      </c>
      <c r="H2269" s="4" t="str">
        <f t="shared" si="70"/>
        <v>1RK1442.2</v>
      </c>
      <c r="I2269" s="4" t="str">
        <f t="shared" si="71"/>
        <v>S1_SEL2_K144</v>
      </c>
    </row>
    <row r="2270" spans="1:9" x14ac:dyDescent="0.25">
      <c r="A2270" t="s">
        <v>2698</v>
      </c>
      <c r="B2270" t="s">
        <v>5818</v>
      </c>
      <c r="C2270" t="s">
        <v>3079</v>
      </c>
      <c r="D2270">
        <v>1</v>
      </c>
      <c r="E2270">
        <v>1</v>
      </c>
      <c r="F2270">
        <v>1</v>
      </c>
      <c r="G2270" t="s">
        <v>432</v>
      </c>
      <c r="H2270" s="4" t="str">
        <f t="shared" si="70"/>
        <v>1RK1451.1</v>
      </c>
      <c r="I2270" s="4" t="str">
        <f t="shared" si="71"/>
        <v>SC_UDB145_1</v>
      </c>
    </row>
    <row r="2271" spans="1:9" x14ac:dyDescent="0.25">
      <c r="A2271" t="s">
        <v>2698</v>
      </c>
      <c r="B2271" t="s">
        <v>5818</v>
      </c>
      <c r="C2271" t="s">
        <v>3079</v>
      </c>
      <c r="D2271">
        <v>2</v>
      </c>
      <c r="E2271">
        <v>2</v>
      </c>
      <c r="F2271">
        <v>2</v>
      </c>
      <c r="G2271" t="s">
        <v>448</v>
      </c>
      <c r="H2271" s="4" t="str">
        <f t="shared" si="70"/>
        <v>1RK1451.2</v>
      </c>
      <c r="I2271" s="4" t="str">
        <f t="shared" si="71"/>
        <v>S1_SEL1_K145</v>
      </c>
    </row>
    <row r="2272" spans="1:9" x14ac:dyDescent="0.25">
      <c r="A2272" t="s">
        <v>2698</v>
      </c>
      <c r="B2272" t="s">
        <v>5818</v>
      </c>
      <c r="C2272" t="s">
        <v>3080</v>
      </c>
      <c r="D2272">
        <v>1</v>
      </c>
      <c r="E2272">
        <v>1</v>
      </c>
      <c r="F2272">
        <v>1</v>
      </c>
      <c r="G2272" t="s">
        <v>1097</v>
      </c>
      <c r="H2272" s="4" t="str">
        <f t="shared" si="70"/>
        <v>1RK1452.1</v>
      </c>
      <c r="I2272" s="4" t="str">
        <f t="shared" si="71"/>
        <v>SC_UDB145_2</v>
      </c>
    </row>
    <row r="2273" spans="1:9" x14ac:dyDescent="0.25">
      <c r="A2273" t="s">
        <v>2698</v>
      </c>
      <c r="B2273" t="s">
        <v>5818</v>
      </c>
      <c r="C2273" t="s">
        <v>3080</v>
      </c>
      <c r="D2273">
        <v>2</v>
      </c>
      <c r="E2273">
        <v>2</v>
      </c>
      <c r="F2273">
        <v>2</v>
      </c>
      <c r="G2273" t="s">
        <v>449</v>
      </c>
      <c r="H2273" s="4" t="str">
        <f t="shared" si="70"/>
        <v>1RK1452.2</v>
      </c>
      <c r="I2273" s="4" t="str">
        <f t="shared" si="71"/>
        <v>S1_SEL2_K145</v>
      </c>
    </row>
    <row r="2274" spans="1:9" x14ac:dyDescent="0.25">
      <c r="A2274" t="s">
        <v>2698</v>
      </c>
      <c r="B2274" t="s">
        <v>5818</v>
      </c>
      <c r="C2274" t="s">
        <v>3081</v>
      </c>
      <c r="D2274">
        <v>1</v>
      </c>
      <c r="E2274">
        <v>1</v>
      </c>
      <c r="F2274">
        <v>1</v>
      </c>
      <c r="G2274" t="s">
        <v>446</v>
      </c>
      <c r="H2274" s="4" t="str">
        <f t="shared" si="70"/>
        <v>1RL10.1</v>
      </c>
      <c r="I2274" s="4" t="str">
        <f t="shared" si="71"/>
        <v>S1_SEL1_K144</v>
      </c>
    </row>
    <row r="2275" spans="1:9" x14ac:dyDescent="0.25">
      <c r="A2275" t="s">
        <v>2698</v>
      </c>
      <c r="B2275" t="s">
        <v>5818</v>
      </c>
      <c r="C2275" t="s">
        <v>3081</v>
      </c>
      <c r="D2275">
        <v>2</v>
      </c>
      <c r="E2275">
        <v>2</v>
      </c>
      <c r="F2275">
        <v>2</v>
      </c>
      <c r="G2275" t="s">
        <v>961</v>
      </c>
      <c r="H2275" s="4" t="str">
        <f t="shared" si="70"/>
        <v>1RL10.2</v>
      </c>
      <c r="I2275" s="4" t="str">
        <f t="shared" si="71"/>
        <v>DGND</v>
      </c>
    </row>
    <row r="2276" spans="1:9" x14ac:dyDescent="0.25">
      <c r="A2276" t="s">
        <v>2698</v>
      </c>
      <c r="B2276" t="s">
        <v>5818</v>
      </c>
      <c r="C2276" t="s">
        <v>3082</v>
      </c>
      <c r="D2276">
        <v>1</v>
      </c>
      <c r="E2276">
        <v>1</v>
      </c>
      <c r="F2276">
        <v>1</v>
      </c>
      <c r="G2276" t="s">
        <v>1468</v>
      </c>
      <c r="H2276" s="4" t="str">
        <f t="shared" si="70"/>
        <v>1RL11.1</v>
      </c>
      <c r="I2276" s="4" t="str">
        <f t="shared" si="71"/>
        <v>S1_SEL2_K144</v>
      </c>
    </row>
    <row r="2277" spans="1:9" x14ac:dyDescent="0.25">
      <c r="A2277" t="s">
        <v>2698</v>
      </c>
      <c r="B2277" t="s">
        <v>5818</v>
      </c>
      <c r="C2277" t="s">
        <v>3082</v>
      </c>
      <c r="D2277">
        <v>2</v>
      </c>
      <c r="E2277">
        <v>2</v>
      </c>
      <c r="F2277">
        <v>2</v>
      </c>
      <c r="G2277" t="s">
        <v>961</v>
      </c>
      <c r="H2277" s="4" t="str">
        <f t="shared" si="70"/>
        <v>1RL11.2</v>
      </c>
      <c r="I2277" s="4" t="str">
        <f t="shared" si="71"/>
        <v>DGND</v>
      </c>
    </row>
    <row r="2278" spans="1:9" x14ac:dyDescent="0.25">
      <c r="A2278" t="s">
        <v>2698</v>
      </c>
      <c r="B2278" t="s">
        <v>5818</v>
      </c>
      <c r="C2278" t="s">
        <v>3083</v>
      </c>
      <c r="D2278">
        <v>1</v>
      </c>
      <c r="E2278">
        <v>1</v>
      </c>
      <c r="F2278">
        <v>1</v>
      </c>
      <c r="G2278" t="s">
        <v>448</v>
      </c>
      <c r="H2278" s="4" t="str">
        <f t="shared" si="70"/>
        <v>1RL15.1</v>
      </c>
      <c r="I2278" s="4" t="str">
        <f t="shared" si="71"/>
        <v>S1_SEL1_K145</v>
      </c>
    </row>
    <row r="2279" spans="1:9" x14ac:dyDescent="0.25">
      <c r="A2279" t="s">
        <v>2698</v>
      </c>
      <c r="B2279" t="s">
        <v>5818</v>
      </c>
      <c r="C2279" t="s">
        <v>3083</v>
      </c>
      <c r="D2279">
        <v>2</v>
      </c>
      <c r="E2279">
        <v>2</v>
      </c>
      <c r="F2279">
        <v>2</v>
      </c>
      <c r="G2279" t="s">
        <v>961</v>
      </c>
      <c r="H2279" s="4" t="str">
        <f t="shared" si="70"/>
        <v>1RL15.2</v>
      </c>
      <c r="I2279" s="4" t="str">
        <f t="shared" si="71"/>
        <v>DGND</v>
      </c>
    </row>
    <row r="2280" spans="1:9" x14ac:dyDescent="0.25">
      <c r="A2280" t="s">
        <v>2698</v>
      </c>
      <c r="B2280" t="s">
        <v>5818</v>
      </c>
      <c r="C2280" t="s">
        <v>3084</v>
      </c>
      <c r="D2280">
        <v>1</v>
      </c>
      <c r="E2280">
        <v>1</v>
      </c>
      <c r="F2280">
        <v>1</v>
      </c>
      <c r="G2280" t="s">
        <v>447</v>
      </c>
      <c r="H2280" s="4" t="str">
        <f t="shared" si="70"/>
        <v>1RL16.1</v>
      </c>
      <c r="I2280" s="4" t="str">
        <f t="shared" si="71"/>
        <v>S1_OE_K145</v>
      </c>
    </row>
    <row r="2281" spans="1:9" x14ac:dyDescent="0.25">
      <c r="A2281" t="s">
        <v>2698</v>
      </c>
      <c r="B2281" t="s">
        <v>5818</v>
      </c>
      <c r="C2281" t="s">
        <v>3084</v>
      </c>
      <c r="D2281">
        <v>2</v>
      </c>
      <c r="E2281">
        <v>2</v>
      </c>
      <c r="F2281">
        <v>2</v>
      </c>
      <c r="G2281" t="s">
        <v>961</v>
      </c>
      <c r="H2281" s="4" t="str">
        <f t="shared" si="70"/>
        <v>1RL16.2</v>
      </c>
      <c r="I2281" s="4" t="str">
        <f t="shared" si="71"/>
        <v>DGND</v>
      </c>
    </row>
    <row r="2282" spans="1:9" x14ac:dyDescent="0.25">
      <c r="A2282" t="s">
        <v>2698</v>
      </c>
      <c r="B2282" t="s">
        <v>5818</v>
      </c>
      <c r="C2282" t="s">
        <v>3085</v>
      </c>
      <c r="D2282">
        <v>1</v>
      </c>
      <c r="E2282">
        <v>1</v>
      </c>
      <c r="F2282">
        <v>1</v>
      </c>
      <c r="G2282" t="s">
        <v>449</v>
      </c>
      <c r="H2282" s="4" t="str">
        <f t="shared" si="70"/>
        <v>1RL17.1</v>
      </c>
      <c r="I2282" s="4" t="str">
        <f t="shared" si="71"/>
        <v>S1_SEL2_K145</v>
      </c>
    </row>
    <row r="2283" spans="1:9" x14ac:dyDescent="0.25">
      <c r="A2283" t="s">
        <v>2698</v>
      </c>
      <c r="B2283" t="s">
        <v>5818</v>
      </c>
      <c r="C2283" t="s">
        <v>3085</v>
      </c>
      <c r="D2283">
        <v>2</v>
      </c>
      <c r="E2283">
        <v>2</v>
      </c>
      <c r="F2283">
        <v>2</v>
      </c>
      <c r="G2283" t="s">
        <v>961</v>
      </c>
      <c r="H2283" s="4" t="str">
        <f t="shared" si="70"/>
        <v>1RL17.2</v>
      </c>
      <c r="I2283" s="4" t="str">
        <f t="shared" si="71"/>
        <v>DGND</v>
      </c>
    </row>
    <row r="2284" spans="1:9" x14ac:dyDescent="0.25">
      <c r="A2284" t="s">
        <v>2698</v>
      </c>
      <c r="B2284" t="s">
        <v>5818</v>
      </c>
      <c r="C2284" t="s">
        <v>3086</v>
      </c>
      <c r="D2284">
        <v>1</v>
      </c>
      <c r="E2284">
        <v>1</v>
      </c>
      <c r="F2284">
        <v>1</v>
      </c>
      <c r="G2284" t="s">
        <v>445</v>
      </c>
      <c r="H2284" s="4" t="str">
        <f t="shared" si="70"/>
        <v>1RL18.1</v>
      </c>
      <c r="I2284" s="4" t="str">
        <f t="shared" si="71"/>
        <v>S1_OE_K144</v>
      </c>
    </row>
    <row r="2285" spans="1:9" x14ac:dyDescent="0.25">
      <c r="A2285" t="s">
        <v>2698</v>
      </c>
      <c r="B2285" t="s">
        <v>5818</v>
      </c>
      <c r="C2285" t="s">
        <v>3086</v>
      </c>
      <c r="D2285">
        <v>2</v>
      </c>
      <c r="E2285">
        <v>2</v>
      </c>
      <c r="F2285">
        <v>2</v>
      </c>
      <c r="G2285" t="s">
        <v>961</v>
      </c>
      <c r="H2285" s="4" t="str">
        <f t="shared" si="70"/>
        <v>1RL18.2</v>
      </c>
      <c r="I2285" s="4" t="str">
        <f t="shared" si="71"/>
        <v>DGND</v>
      </c>
    </row>
    <row r="2286" spans="1:9" x14ac:dyDescent="0.25">
      <c r="A2286" t="s">
        <v>2698</v>
      </c>
      <c r="B2286" t="s">
        <v>5818</v>
      </c>
      <c r="C2286" t="s">
        <v>3087</v>
      </c>
      <c r="D2286">
        <v>1</v>
      </c>
      <c r="E2286">
        <v>1</v>
      </c>
      <c r="F2286">
        <v>1</v>
      </c>
      <c r="G2286" t="s">
        <v>1416</v>
      </c>
      <c r="H2286" s="4" t="str">
        <f t="shared" si="70"/>
        <v>1T18.1</v>
      </c>
      <c r="I2286" s="4" t="str">
        <f t="shared" si="71"/>
        <v>S1_U2_P5_GIGA_MDI-</v>
      </c>
    </row>
    <row r="2287" spans="1:9" x14ac:dyDescent="0.25">
      <c r="A2287" t="s">
        <v>2698</v>
      </c>
      <c r="B2287" t="s">
        <v>5818</v>
      </c>
      <c r="C2287" t="s">
        <v>3087</v>
      </c>
      <c r="D2287">
        <v>2</v>
      </c>
      <c r="E2287">
        <v>2</v>
      </c>
      <c r="F2287">
        <v>2</v>
      </c>
      <c r="G2287" t="s">
        <v>1418</v>
      </c>
      <c r="H2287" s="4" t="str">
        <f t="shared" si="70"/>
        <v>1T18.2</v>
      </c>
      <c r="I2287" s="4" t="str">
        <f t="shared" si="71"/>
        <v>S1_U2_P5_GIGA_MDI+</v>
      </c>
    </row>
    <row r="2288" spans="1:9" x14ac:dyDescent="0.25">
      <c r="A2288" t="s">
        <v>2698</v>
      </c>
      <c r="B2288" t="s">
        <v>5818</v>
      </c>
      <c r="C2288" t="s">
        <v>3087</v>
      </c>
      <c r="D2288">
        <v>3</v>
      </c>
      <c r="E2288">
        <v>3</v>
      </c>
      <c r="F2288">
        <v>3</v>
      </c>
      <c r="G2288" t="s">
        <v>1448</v>
      </c>
      <c r="H2288" s="4" t="str">
        <f t="shared" si="70"/>
        <v>1T18.3</v>
      </c>
      <c r="I2288" s="4" t="str">
        <f t="shared" si="71"/>
        <v>S1_U1_P5_GIGA_MDI+</v>
      </c>
    </row>
    <row r="2289" spans="1:9" x14ac:dyDescent="0.25">
      <c r="A2289" t="s">
        <v>2698</v>
      </c>
      <c r="B2289" t="s">
        <v>5818</v>
      </c>
      <c r="C2289" t="s">
        <v>3087</v>
      </c>
      <c r="D2289">
        <v>4</v>
      </c>
      <c r="E2289">
        <v>4</v>
      </c>
      <c r="F2289">
        <v>4</v>
      </c>
      <c r="G2289" t="s">
        <v>1445</v>
      </c>
      <c r="H2289" s="4" t="str">
        <f t="shared" si="70"/>
        <v>1T18.4</v>
      </c>
      <c r="I2289" s="4" t="str">
        <f t="shared" si="71"/>
        <v>S1_U1_P5_GIGA_MDI-</v>
      </c>
    </row>
    <row r="2290" spans="1:9" x14ac:dyDescent="0.25">
      <c r="A2290" t="s">
        <v>2698</v>
      </c>
      <c r="B2290" t="s">
        <v>5818</v>
      </c>
      <c r="C2290" t="s">
        <v>3088</v>
      </c>
      <c r="D2290">
        <v>1</v>
      </c>
      <c r="E2290">
        <v>1</v>
      </c>
      <c r="F2290">
        <v>1</v>
      </c>
      <c r="G2290" t="s">
        <v>1420</v>
      </c>
      <c r="H2290" s="4" t="str">
        <f t="shared" si="70"/>
        <v>1T23.1</v>
      </c>
      <c r="I2290" s="4" t="str">
        <f t="shared" si="71"/>
        <v>S1_U2_P6_GIGA_MDI-</v>
      </c>
    </row>
    <row r="2291" spans="1:9" x14ac:dyDescent="0.25">
      <c r="A2291" t="s">
        <v>2698</v>
      </c>
      <c r="B2291" t="s">
        <v>5818</v>
      </c>
      <c r="C2291" t="s">
        <v>3088</v>
      </c>
      <c r="D2291">
        <v>2</v>
      </c>
      <c r="E2291">
        <v>2</v>
      </c>
      <c r="F2291">
        <v>2</v>
      </c>
      <c r="G2291" t="s">
        <v>1422</v>
      </c>
      <c r="H2291" s="4" t="str">
        <f t="shared" si="70"/>
        <v>1T23.2</v>
      </c>
      <c r="I2291" s="4" t="str">
        <f t="shared" si="71"/>
        <v>S1_U2_P6_GIGA_MDI+</v>
      </c>
    </row>
    <row r="2292" spans="1:9" x14ac:dyDescent="0.25">
      <c r="A2292" t="s">
        <v>2698</v>
      </c>
      <c r="B2292" t="s">
        <v>5818</v>
      </c>
      <c r="C2292" t="s">
        <v>3088</v>
      </c>
      <c r="D2292">
        <v>3</v>
      </c>
      <c r="E2292">
        <v>3</v>
      </c>
      <c r="F2292">
        <v>3</v>
      </c>
      <c r="G2292" t="s">
        <v>1454</v>
      </c>
      <c r="H2292" s="4" t="str">
        <f t="shared" si="70"/>
        <v>1T23.3</v>
      </c>
      <c r="I2292" s="4" t="str">
        <f t="shared" si="71"/>
        <v>S1_U1_P6_GIGA_MDI+</v>
      </c>
    </row>
    <row r="2293" spans="1:9" x14ac:dyDescent="0.25">
      <c r="A2293" t="s">
        <v>2698</v>
      </c>
      <c r="B2293" t="s">
        <v>5818</v>
      </c>
      <c r="C2293" t="s">
        <v>3088</v>
      </c>
      <c r="D2293">
        <v>4</v>
      </c>
      <c r="E2293">
        <v>4</v>
      </c>
      <c r="F2293">
        <v>4</v>
      </c>
      <c r="G2293" t="s">
        <v>1451</v>
      </c>
      <c r="H2293" s="4" t="str">
        <f t="shared" si="70"/>
        <v>1T23.4</v>
      </c>
      <c r="I2293" s="4" t="str">
        <f t="shared" si="71"/>
        <v>S1_U1_P6_GIGA_MDI-</v>
      </c>
    </row>
    <row r="2294" spans="1:9" x14ac:dyDescent="0.25">
      <c r="A2294" t="s">
        <v>2698</v>
      </c>
      <c r="B2294" t="s">
        <v>5818</v>
      </c>
      <c r="C2294" t="s">
        <v>3089</v>
      </c>
      <c r="D2294">
        <v>1</v>
      </c>
      <c r="E2294">
        <v>1</v>
      </c>
      <c r="F2294">
        <v>1</v>
      </c>
      <c r="G2294" t="s">
        <v>1426</v>
      </c>
      <c r="H2294" s="4" t="str">
        <f t="shared" si="70"/>
        <v>1T24.1</v>
      </c>
      <c r="I2294" s="4" t="str">
        <f t="shared" si="71"/>
        <v>SG1_1_P5_GIGA_MDI+</v>
      </c>
    </row>
    <row r="2295" spans="1:9" x14ac:dyDescent="0.25">
      <c r="A2295" t="s">
        <v>2698</v>
      </c>
      <c r="B2295" t="s">
        <v>5818</v>
      </c>
      <c r="C2295" t="s">
        <v>3089</v>
      </c>
      <c r="D2295">
        <v>2</v>
      </c>
      <c r="E2295">
        <v>2</v>
      </c>
      <c r="F2295">
        <v>2</v>
      </c>
      <c r="G2295" t="s">
        <v>1424</v>
      </c>
      <c r="H2295" s="4" t="str">
        <f t="shared" si="70"/>
        <v>1T24.2</v>
      </c>
      <c r="I2295" s="4" t="str">
        <f t="shared" si="71"/>
        <v>SG1_1_P5_GIGA_MDI-</v>
      </c>
    </row>
    <row r="2296" spans="1:9" x14ac:dyDescent="0.25">
      <c r="A2296" t="s">
        <v>2698</v>
      </c>
      <c r="B2296" t="s">
        <v>5818</v>
      </c>
      <c r="C2296" t="s">
        <v>3089</v>
      </c>
      <c r="D2296">
        <v>3</v>
      </c>
      <c r="E2296">
        <v>3</v>
      </c>
      <c r="F2296">
        <v>3</v>
      </c>
      <c r="G2296" t="s">
        <v>1469</v>
      </c>
      <c r="H2296" s="4" t="str">
        <f t="shared" si="70"/>
        <v>1T24.3</v>
      </c>
      <c r="I2296" s="4" t="str">
        <f t="shared" si="71"/>
        <v>SG1_P5_GIGA_MDI-</v>
      </c>
    </row>
    <row r="2297" spans="1:9" x14ac:dyDescent="0.25">
      <c r="A2297" t="s">
        <v>2698</v>
      </c>
      <c r="B2297" t="s">
        <v>5818</v>
      </c>
      <c r="C2297" t="s">
        <v>3089</v>
      </c>
      <c r="D2297">
        <v>4</v>
      </c>
      <c r="E2297">
        <v>4</v>
      </c>
      <c r="F2297">
        <v>4</v>
      </c>
      <c r="G2297" t="s">
        <v>1470</v>
      </c>
      <c r="H2297" s="4" t="str">
        <f t="shared" si="70"/>
        <v>1T24.4</v>
      </c>
      <c r="I2297" s="4" t="str">
        <f t="shared" si="71"/>
        <v>SG1_P5_GIGA_MDI+</v>
      </c>
    </row>
    <row r="2298" spans="1:9" x14ac:dyDescent="0.25">
      <c r="A2298" t="s">
        <v>2698</v>
      </c>
      <c r="B2298" t="s">
        <v>5818</v>
      </c>
      <c r="C2298" t="s">
        <v>3090</v>
      </c>
      <c r="D2298">
        <v>1</v>
      </c>
      <c r="E2298">
        <v>1</v>
      </c>
      <c r="F2298">
        <v>1</v>
      </c>
      <c r="G2298" t="s">
        <v>1430</v>
      </c>
      <c r="H2298" s="4" t="str">
        <f t="shared" si="70"/>
        <v>1T25.1</v>
      </c>
      <c r="I2298" s="4" t="str">
        <f t="shared" si="71"/>
        <v>SG1_1_P6_GIGA_MDI+</v>
      </c>
    </row>
    <row r="2299" spans="1:9" x14ac:dyDescent="0.25">
      <c r="A2299" t="s">
        <v>2698</v>
      </c>
      <c r="B2299" t="s">
        <v>5818</v>
      </c>
      <c r="C2299" t="s">
        <v>3090</v>
      </c>
      <c r="D2299">
        <v>2</v>
      </c>
      <c r="E2299">
        <v>2</v>
      </c>
      <c r="F2299">
        <v>2</v>
      </c>
      <c r="G2299" t="s">
        <v>1428</v>
      </c>
      <c r="H2299" s="4" t="str">
        <f t="shared" si="70"/>
        <v>1T25.2</v>
      </c>
      <c r="I2299" s="4" t="str">
        <f t="shared" si="71"/>
        <v>SG1_1_P6_GIGA_MDI-</v>
      </c>
    </row>
    <row r="2300" spans="1:9" x14ac:dyDescent="0.25">
      <c r="A2300" t="s">
        <v>2698</v>
      </c>
      <c r="B2300" t="s">
        <v>5818</v>
      </c>
      <c r="C2300" t="s">
        <v>3090</v>
      </c>
      <c r="D2300">
        <v>3</v>
      </c>
      <c r="E2300">
        <v>3</v>
      </c>
      <c r="F2300">
        <v>3</v>
      </c>
      <c r="G2300" t="s">
        <v>1471</v>
      </c>
      <c r="H2300" s="4" t="str">
        <f t="shared" si="70"/>
        <v>1T25.3</v>
      </c>
      <c r="I2300" s="4" t="str">
        <f t="shared" si="71"/>
        <v>SG1_P6_GIGA_MDI-</v>
      </c>
    </row>
    <row r="2301" spans="1:9" x14ac:dyDescent="0.25">
      <c r="A2301" t="s">
        <v>2698</v>
      </c>
      <c r="B2301" t="s">
        <v>5818</v>
      </c>
      <c r="C2301" t="s">
        <v>3090</v>
      </c>
      <c r="D2301">
        <v>4</v>
      </c>
      <c r="E2301">
        <v>4</v>
      </c>
      <c r="F2301">
        <v>4</v>
      </c>
      <c r="G2301" t="s">
        <v>1472</v>
      </c>
      <c r="H2301" s="4" t="str">
        <f t="shared" si="70"/>
        <v>1T25.4</v>
      </c>
      <c r="I2301" s="4" t="str">
        <f t="shared" si="71"/>
        <v>SG1_P6_GIGA_MDI+</v>
      </c>
    </row>
    <row r="2302" spans="1:9" x14ac:dyDescent="0.25">
      <c r="A2302" t="s">
        <v>2698</v>
      </c>
      <c r="B2302" t="s">
        <v>5819</v>
      </c>
      <c r="C2302" t="s">
        <v>3091</v>
      </c>
      <c r="D2302">
        <v>1</v>
      </c>
      <c r="E2302">
        <v>1</v>
      </c>
      <c r="F2302">
        <v>1</v>
      </c>
      <c r="G2302" t="s">
        <v>265</v>
      </c>
      <c r="H2302" s="4" t="str">
        <f t="shared" si="70"/>
        <v>1C119.1</v>
      </c>
      <c r="I2302" s="4" t="str">
        <f t="shared" si="71"/>
        <v>SG1_MCT_RC</v>
      </c>
    </row>
    <row r="2303" spans="1:9" x14ac:dyDescent="0.25">
      <c r="A2303" t="s">
        <v>2698</v>
      </c>
      <c r="B2303" t="s">
        <v>5819</v>
      </c>
      <c r="C2303" t="s">
        <v>3091</v>
      </c>
      <c r="D2303">
        <v>2</v>
      </c>
      <c r="E2303">
        <v>2</v>
      </c>
      <c r="F2303">
        <v>2</v>
      </c>
      <c r="G2303" t="s">
        <v>961</v>
      </c>
      <c r="H2303" s="4" t="str">
        <f t="shared" si="70"/>
        <v>1C119.2</v>
      </c>
      <c r="I2303" s="4" t="str">
        <f t="shared" si="71"/>
        <v>DGND</v>
      </c>
    </row>
    <row r="2304" spans="1:9" x14ac:dyDescent="0.25">
      <c r="A2304" t="s">
        <v>2698</v>
      </c>
      <c r="B2304" t="s">
        <v>5819</v>
      </c>
      <c r="C2304" t="s">
        <v>3092</v>
      </c>
      <c r="D2304">
        <v>1</v>
      </c>
      <c r="E2304">
        <v>1</v>
      </c>
      <c r="F2304">
        <v>1</v>
      </c>
      <c r="G2304" t="s">
        <v>197</v>
      </c>
      <c r="H2304" s="4" t="str">
        <f t="shared" si="70"/>
        <v>1C171.1</v>
      </c>
      <c r="I2304" s="4" t="str">
        <f t="shared" si="71"/>
        <v>S1_TCT</v>
      </c>
    </row>
    <row r="2305" spans="1:9" x14ac:dyDescent="0.25">
      <c r="A2305" t="s">
        <v>2698</v>
      </c>
      <c r="B2305" t="s">
        <v>5819</v>
      </c>
      <c r="C2305" t="s">
        <v>3092</v>
      </c>
      <c r="D2305">
        <v>2</v>
      </c>
      <c r="E2305">
        <v>2</v>
      </c>
      <c r="F2305">
        <v>2</v>
      </c>
      <c r="G2305" t="s">
        <v>961</v>
      </c>
      <c r="H2305" s="4" t="str">
        <f t="shared" si="70"/>
        <v>1C171.2</v>
      </c>
      <c r="I2305" s="4" t="str">
        <f t="shared" si="71"/>
        <v>DGND</v>
      </c>
    </row>
    <row r="2306" spans="1:9" x14ac:dyDescent="0.25">
      <c r="A2306" t="s">
        <v>2698</v>
      </c>
      <c r="B2306" t="s">
        <v>5819</v>
      </c>
      <c r="C2306" t="s">
        <v>3093</v>
      </c>
      <c r="D2306">
        <v>1</v>
      </c>
      <c r="E2306">
        <v>1</v>
      </c>
      <c r="F2306">
        <v>1</v>
      </c>
      <c r="G2306" t="s">
        <v>263</v>
      </c>
      <c r="H2306" s="4" t="str">
        <f t="shared" ref="H2306:H2369" si="72">CONCATENATE(C2306,".",F2306)</f>
        <v>1C172.1</v>
      </c>
      <c r="I2306" s="4" t="str">
        <f t="shared" ref="I2306:I2369" si="73">G2306</f>
        <v>S1_MCT_RC</v>
      </c>
    </row>
    <row r="2307" spans="1:9" x14ac:dyDescent="0.25">
      <c r="A2307" t="s">
        <v>2698</v>
      </c>
      <c r="B2307" t="s">
        <v>5819</v>
      </c>
      <c r="C2307" t="s">
        <v>3093</v>
      </c>
      <c r="D2307">
        <v>2</v>
      </c>
      <c r="E2307">
        <v>2</v>
      </c>
      <c r="F2307">
        <v>2</v>
      </c>
      <c r="G2307" t="s">
        <v>961</v>
      </c>
      <c r="H2307" s="4" t="str">
        <f t="shared" si="72"/>
        <v>1C172.2</v>
      </c>
      <c r="I2307" s="4" t="str">
        <f t="shared" si="73"/>
        <v>DGND</v>
      </c>
    </row>
    <row r="2308" spans="1:9" x14ac:dyDescent="0.25">
      <c r="A2308" t="s">
        <v>2698</v>
      </c>
      <c r="B2308" t="s">
        <v>5819</v>
      </c>
      <c r="C2308" t="s">
        <v>3094</v>
      </c>
      <c r="D2308">
        <v>1</v>
      </c>
      <c r="E2308">
        <v>1</v>
      </c>
      <c r="F2308">
        <v>1</v>
      </c>
      <c r="G2308" t="s">
        <v>961</v>
      </c>
      <c r="H2308" s="4" t="str">
        <f t="shared" si="72"/>
        <v>1C174.1</v>
      </c>
      <c r="I2308" s="4" t="str">
        <f t="shared" si="73"/>
        <v>DGND</v>
      </c>
    </row>
    <row r="2309" spans="1:9" x14ac:dyDescent="0.25">
      <c r="A2309" t="s">
        <v>2698</v>
      </c>
      <c r="B2309" t="s">
        <v>5819</v>
      </c>
      <c r="C2309" t="s">
        <v>3094</v>
      </c>
      <c r="D2309">
        <v>2</v>
      </c>
      <c r="E2309">
        <v>2</v>
      </c>
      <c r="F2309">
        <v>2</v>
      </c>
      <c r="G2309" t="s">
        <v>961</v>
      </c>
      <c r="H2309" s="4" t="str">
        <f t="shared" si="72"/>
        <v>1C174.2</v>
      </c>
      <c r="I2309" s="4" t="str">
        <f t="shared" si="73"/>
        <v>DGND</v>
      </c>
    </row>
    <row r="2310" spans="1:9" x14ac:dyDescent="0.25">
      <c r="A2310" t="s">
        <v>2698</v>
      </c>
      <c r="B2310" t="s">
        <v>5819</v>
      </c>
      <c r="C2310" t="s">
        <v>3095</v>
      </c>
      <c r="D2310">
        <v>1</v>
      </c>
      <c r="E2310">
        <v>1</v>
      </c>
      <c r="F2310">
        <v>1</v>
      </c>
      <c r="G2310" t="s">
        <v>961</v>
      </c>
      <c r="H2310" s="4" t="str">
        <f t="shared" si="72"/>
        <v>1C175.1</v>
      </c>
      <c r="I2310" s="4" t="str">
        <f t="shared" si="73"/>
        <v>DGND</v>
      </c>
    </row>
    <row r="2311" spans="1:9" x14ac:dyDescent="0.25">
      <c r="A2311" t="s">
        <v>2698</v>
      </c>
      <c r="B2311" t="s">
        <v>5819</v>
      </c>
      <c r="C2311" t="s">
        <v>3095</v>
      </c>
      <c r="D2311">
        <v>2</v>
      </c>
      <c r="E2311">
        <v>2</v>
      </c>
      <c r="F2311">
        <v>2</v>
      </c>
      <c r="G2311" t="s">
        <v>961</v>
      </c>
      <c r="H2311" s="4" t="str">
        <f t="shared" si="72"/>
        <v>1C175.2</v>
      </c>
      <c r="I2311" s="4" t="str">
        <f t="shared" si="73"/>
        <v>DGND</v>
      </c>
    </row>
    <row r="2312" spans="1:9" x14ac:dyDescent="0.25">
      <c r="A2312" t="s">
        <v>2698</v>
      </c>
      <c r="B2312" t="s">
        <v>5819</v>
      </c>
      <c r="C2312" t="s">
        <v>3096</v>
      </c>
      <c r="D2312">
        <v>1</v>
      </c>
      <c r="E2312">
        <v>1</v>
      </c>
      <c r="F2312">
        <v>1</v>
      </c>
      <c r="G2312" t="s">
        <v>961</v>
      </c>
      <c r="H2312" s="4" t="str">
        <f t="shared" si="72"/>
        <v>1C176.1</v>
      </c>
      <c r="I2312" s="4" t="str">
        <f t="shared" si="73"/>
        <v>DGND</v>
      </c>
    </row>
    <row r="2313" spans="1:9" x14ac:dyDescent="0.25">
      <c r="A2313" t="s">
        <v>2698</v>
      </c>
      <c r="B2313" t="s">
        <v>5819</v>
      </c>
      <c r="C2313" t="s">
        <v>3096</v>
      </c>
      <c r="D2313">
        <v>2</v>
      </c>
      <c r="E2313">
        <v>2</v>
      </c>
      <c r="F2313">
        <v>2</v>
      </c>
      <c r="G2313" t="s">
        <v>961</v>
      </c>
      <c r="H2313" s="4" t="str">
        <f t="shared" si="72"/>
        <v>1C176.2</v>
      </c>
      <c r="I2313" s="4" t="str">
        <f t="shared" si="73"/>
        <v>DGND</v>
      </c>
    </row>
    <row r="2314" spans="1:9" x14ac:dyDescent="0.25">
      <c r="A2314" t="s">
        <v>2698</v>
      </c>
      <c r="B2314" t="s">
        <v>5819</v>
      </c>
      <c r="C2314" t="s">
        <v>3097</v>
      </c>
      <c r="D2314">
        <v>1</v>
      </c>
      <c r="E2314">
        <v>1</v>
      </c>
      <c r="F2314">
        <v>1</v>
      </c>
      <c r="G2314" t="s">
        <v>961</v>
      </c>
      <c r="H2314" s="4" t="str">
        <f t="shared" si="72"/>
        <v>1C177.1</v>
      </c>
      <c r="I2314" s="4" t="str">
        <f t="shared" si="73"/>
        <v>DGND</v>
      </c>
    </row>
    <row r="2315" spans="1:9" x14ac:dyDescent="0.25">
      <c r="A2315" t="s">
        <v>2698</v>
      </c>
      <c r="B2315" t="s">
        <v>5819</v>
      </c>
      <c r="C2315" t="s">
        <v>3097</v>
      </c>
      <c r="D2315">
        <v>2</v>
      </c>
      <c r="E2315">
        <v>2</v>
      </c>
      <c r="F2315">
        <v>2</v>
      </c>
      <c r="G2315" t="s">
        <v>961</v>
      </c>
      <c r="H2315" s="4" t="str">
        <f t="shared" si="72"/>
        <v>1C177.2</v>
      </c>
      <c r="I2315" s="4" t="str">
        <f t="shared" si="73"/>
        <v>DGND</v>
      </c>
    </row>
    <row r="2316" spans="1:9" x14ac:dyDescent="0.25">
      <c r="A2316" t="s">
        <v>2698</v>
      </c>
      <c r="B2316" t="s">
        <v>5819</v>
      </c>
      <c r="C2316" t="s">
        <v>3098</v>
      </c>
      <c r="D2316">
        <v>1</v>
      </c>
      <c r="E2316">
        <v>1</v>
      </c>
      <c r="F2316">
        <v>1</v>
      </c>
      <c r="G2316" t="s">
        <v>961</v>
      </c>
      <c r="H2316" s="4" t="str">
        <f t="shared" si="72"/>
        <v>1C178.1</v>
      </c>
      <c r="I2316" s="4" t="str">
        <f t="shared" si="73"/>
        <v>DGND</v>
      </c>
    </row>
    <row r="2317" spans="1:9" x14ac:dyDescent="0.25">
      <c r="A2317" t="s">
        <v>2698</v>
      </c>
      <c r="B2317" t="s">
        <v>5819</v>
      </c>
      <c r="C2317" t="s">
        <v>3098</v>
      </c>
      <c r="D2317">
        <v>2</v>
      </c>
      <c r="E2317">
        <v>2</v>
      </c>
      <c r="F2317">
        <v>2</v>
      </c>
      <c r="G2317" t="s">
        <v>961</v>
      </c>
      <c r="H2317" s="4" t="str">
        <f t="shared" si="72"/>
        <v>1C178.2</v>
      </c>
      <c r="I2317" s="4" t="str">
        <f t="shared" si="73"/>
        <v>DGND</v>
      </c>
    </row>
    <row r="2318" spans="1:9" x14ac:dyDescent="0.25">
      <c r="A2318" t="s">
        <v>2698</v>
      </c>
      <c r="B2318" t="s">
        <v>5819</v>
      </c>
      <c r="C2318" t="s">
        <v>3099</v>
      </c>
      <c r="D2318">
        <v>1</v>
      </c>
      <c r="E2318">
        <v>1</v>
      </c>
      <c r="F2318">
        <v>1</v>
      </c>
      <c r="G2318" t="s">
        <v>961</v>
      </c>
      <c r="H2318" s="4" t="str">
        <f t="shared" si="72"/>
        <v>1C319.1</v>
      </c>
      <c r="I2318" s="4" t="str">
        <f t="shared" si="73"/>
        <v>DGND</v>
      </c>
    </row>
    <row r="2319" spans="1:9" x14ac:dyDescent="0.25">
      <c r="A2319" t="s">
        <v>2698</v>
      </c>
      <c r="B2319" t="s">
        <v>5819</v>
      </c>
      <c r="C2319" t="s">
        <v>3099</v>
      </c>
      <c r="D2319">
        <v>2</v>
      </c>
      <c r="E2319">
        <v>2</v>
      </c>
      <c r="F2319">
        <v>2</v>
      </c>
      <c r="G2319" t="s">
        <v>961</v>
      </c>
      <c r="H2319" s="4" t="str">
        <f t="shared" si="72"/>
        <v>1C319.2</v>
      </c>
      <c r="I2319" s="4" t="str">
        <f t="shared" si="73"/>
        <v>DGND</v>
      </c>
    </row>
    <row r="2320" spans="1:9" x14ac:dyDescent="0.25">
      <c r="A2320" t="s">
        <v>2698</v>
      </c>
      <c r="B2320" t="s">
        <v>5819</v>
      </c>
      <c r="C2320" t="s">
        <v>3100</v>
      </c>
      <c r="D2320">
        <v>1</v>
      </c>
      <c r="E2320">
        <v>1</v>
      </c>
      <c r="F2320">
        <v>1</v>
      </c>
      <c r="G2320" t="s">
        <v>961</v>
      </c>
      <c r="H2320" s="4" t="str">
        <f t="shared" si="72"/>
        <v>1C320.1</v>
      </c>
      <c r="I2320" s="4" t="str">
        <f t="shared" si="73"/>
        <v>DGND</v>
      </c>
    </row>
    <row r="2321" spans="1:9" x14ac:dyDescent="0.25">
      <c r="A2321" t="s">
        <v>2698</v>
      </c>
      <c r="B2321" t="s">
        <v>5819</v>
      </c>
      <c r="C2321" t="s">
        <v>3100</v>
      </c>
      <c r="D2321">
        <v>2</v>
      </c>
      <c r="E2321">
        <v>2</v>
      </c>
      <c r="F2321">
        <v>2</v>
      </c>
      <c r="G2321" t="s">
        <v>961</v>
      </c>
      <c r="H2321" s="4" t="str">
        <f t="shared" si="72"/>
        <v>1C320.2</v>
      </c>
      <c r="I2321" s="4" t="str">
        <f t="shared" si="73"/>
        <v>DGND</v>
      </c>
    </row>
    <row r="2322" spans="1:9" x14ac:dyDescent="0.25">
      <c r="A2322" t="s">
        <v>2698</v>
      </c>
      <c r="B2322" t="s">
        <v>5819</v>
      </c>
      <c r="C2322" t="s">
        <v>3101</v>
      </c>
      <c r="D2322">
        <v>1</v>
      </c>
      <c r="E2322">
        <v>1</v>
      </c>
      <c r="F2322">
        <v>1</v>
      </c>
      <c r="G2322" t="s">
        <v>961</v>
      </c>
      <c r="H2322" s="4" t="str">
        <f t="shared" si="72"/>
        <v>1C321.1</v>
      </c>
      <c r="I2322" s="4" t="str">
        <f t="shared" si="73"/>
        <v>DGND</v>
      </c>
    </row>
    <row r="2323" spans="1:9" x14ac:dyDescent="0.25">
      <c r="A2323" t="s">
        <v>2698</v>
      </c>
      <c r="B2323" t="s">
        <v>5819</v>
      </c>
      <c r="C2323" t="s">
        <v>3101</v>
      </c>
      <c r="D2323">
        <v>2</v>
      </c>
      <c r="E2323">
        <v>2</v>
      </c>
      <c r="F2323">
        <v>2</v>
      </c>
      <c r="G2323" t="s">
        <v>961</v>
      </c>
      <c r="H2323" s="4" t="str">
        <f t="shared" si="72"/>
        <v>1C321.2</v>
      </c>
      <c r="I2323" s="4" t="str">
        <f t="shared" si="73"/>
        <v>DGND</v>
      </c>
    </row>
    <row r="2324" spans="1:9" x14ac:dyDescent="0.25">
      <c r="A2324" t="s">
        <v>2698</v>
      </c>
      <c r="B2324" t="s">
        <v>5819</v>
      </c>
      <c r="C2324" t="s">
        <v>3102</v>
      </c>
      <c r="D2324">
        <v>1</v>
      </c>
      <c r="E2324">
        <v>1</v>
      </c>
      <c r="F2324">
        <v>1</v>
      </c>
      <c r="G2324" t="s">
        <v>961</v>
      </c>
      <c r="H2324" s="4" t="str">
        <f t="shared" si="72"/>
        <v>1C322.1</v>
      </c>
      <c r="I2324" s="4" t="str">
        <f t="shared" si="73"/>
        <v>DGND</v>
      </c>
    </row>
    <row r="2325" spans="1:9" x14ac:dyDescent="0.25">
      <c r="A2325" t="s">
        <v>2698</v>
      </c>
      <c r="B2325" t="s">
        <v>5819</v>
      </c>
      <c r="C2325" t="s">
        <v>3102</v>
      </c>
      <c r="D2325">
        <v>2</v>
      </c>
      <c r="E2325">
        <v>2</v>
      </c>
      <c r="F2325">
        <v>2</v>
      </c>
      <c r="G2325" t="s">
        <v>961</v>
      </c>
      <c r="H2325" s="4" t="str">
        <f t="shared" si="72"/>
        <v>1C322.2</v>
      </c>
      <c r="I2325" s="4" t="str">
        <f t="shared" si="73"/>
        <v>DGND</v>
      </c>
    </row>
    <row r="2326" spans="1:9" x14ac:dyDescent="0.25">
      <c r="A2326" t="s">
        <v>2698</v>
      </c>
      <c r="B2326" t="s">
        <v>5819</v>
      </c>
      <c r="C2326" t="s">
        <v>3103</v>
      </c>
      <c r="D2326">
        <v>1</v>
      </c>
      <c r="E2326">
        <v>1</v>
      </c>
      <c r="F2326">
        <v>1</v>
      </c>
      <c r="G2326" t="s">
        <v>961</v>
      </c>
      <c r="H2326" s="4" t="str">
        <f t="shared" si="72"/>
        <v>1C323.1</v>
      </c>
      <c r="I2326" s="4" t="str">
        <f t="shared" si="73"/>
        <v>DGND</v>
      </c>
    </row>
    <row r="2327" spans="1:9" x14ac:dyDescent="0.25">
      <c r="A2327" t="s">
        <v>2698</v>
      </c>
      <c r="B2327" t="s">
        <v>5819</v>
      </c>
      <c r="C2327" t="s">
        <v>3103</v>
      </c>
      <c r="D2327">
        <v>2</v>
      </c>
      <c r="E2327">
        <v>2</v>
      </c>
      <c r="F2327">
        <v>2</v>
      </c>
      <c r="G2327" t="s">
        <v>961</v>
      </c>
      <c r="H2327" s="4" t="str">
        <f t="shared" si="72"/>
        <v>1C323.2</v>
      </c>
      <c r="I2327" s="4" t="str">
        <f t="shared" si="73"/>
        <v>DGND</v>
      </c>
    </row>
    <row r="2328" spans="1:9" x14ac:dyDescent="0.25">
      <c r="A2328" t="s">
        <v>2698</v>
      </c>
      <c r="B2328" t="s">
        <v>5819</v>
      </c>
      <c r="C2328" t="s">
        <v>3104</v>
      </c>
      <c r="D2328">
        <v>1</v>
      </c>
      <c r="E2328">
        <v>1</v>
      </c>
      <c r="F2328">
        <v>1</v>
      </c>
      <c r="G2328" t="s">
        <v>198</v>
      </c>
      <c r="H2328" s="4" t="str">
        <f t="shared" si="72"/>
        <v>1C324.1</v>
      </c>
      <c r="I2328" s="4" t="str">
        <f t="shared" si="73"/>
        <v>SG1_TCT</v>
      </c>
    </row>
    <row r="2329" spans="1:9" x14ac:dyDescent="0.25">
      <c r="A2329" t="s">
        <v>2698</v>
      </c>
      <c r="B2329" t="s">
        <v>5819</v>
      </c>
      <c r="C2329" t="s">
        <v>3104</v>
      </c>
      <c r="D2329">
        <v>2</v>
      </c>
      <c r="E2329">
        <v>2</v>
      </c>
      <c r="F2329">
        <v>2</v>
      </c>
      <c r="G2329" t="s">
        <v>961</v>
      </c>
      <c r="H2329" s="4" t="str">
        <f t="shared" si="72"/>
        <v>1C324.2</v>
      </c>
      <c r="I2329" s="4" t="str">
        <f t="shared" si="73"/>
        <v>DGND</v>
      </c>
    </row>
    <row r="2330" spans="1:9" x14ac:dyDescent="0.25">
      <c r="A2330" t="s">
        <v>2698</v>
      </c>
      <c r="B2330" t="s">
        <v>5819</v>
      </c>
      <c r="C2330" t="s">
        <v>3105</v>
      </c>
      <c r="D2330" t="s">
        <v>1098</v>
      </c>
      <c r="E2330" t="s">
        <v>1098</v>
      </c>
      <c r="F2330">
        <v>1</v>
      </c>
      <c r="G2330" t="s">
        <v>375</v>
      </c>
      <c r="H2330" s="4" t="str">
        <f t="shared" si="72"/>
        <v>1CON1.1</v>
      </c>
      <c r="I2330" s="4" t="str">
        <f t="shared" si="73"/>
        <v>S1_U3_FE_MDIX+</v>
      </c>
    </row>
    <row r="2331" spans="1:9" x14ac:dyDescent="0.25">
      <c r="A2331" t="s">
        <v>2698</v>
      </c>
      <c r="B2331" t="s">
        <v>5819</v>
      </c>
      <c r="C2331" t="s">
        <v>3105</v>
      </c>
      <c r="D2331" t="s">
        <v>1099</v>
      </c>
      <c r="E2331" t="s">
        <v>1099</v>
      </c>
      <c r="F2331">
        <v>2</v>
      </c>
      <c r="G2331" t="s">
        <v>378</v>
      </c>
      <c r="H2331" s="4" t="str">
        <f t="shared" si="72"/>
        <v>1CON1.2</v>
      </c>
      <c r="I2331" s="4" t="str">
        <f t="shared" si="73"/>
        <v>S1_U3_FE_MDIX-</v>
      </c>
    </row>
    <row r="2332" spans="1:9" x14ac:dyDescent="0.25">
      <c r="A2332" t="s">
        <v>2698</v>
      </c>
      <c r="B2332" t="s">
        <v>5819</v>
      </c>
      <c r="C2332" t="s">
        <v>3105</v>
      </c>
      <c r="D2332" t="s">
        <v>1100</v>
      </c>
      <c r="E2332" t="s">
        <v>1100</v>
      </c>
      <c r="F2332">
        <v>3</v>
      </c>
      <c r="G2332" t="s">
        <v>383</v>
      </c>
      <c r="H2332" s="4" t="str">
        <f t="shared" si="72"/>
        <v>1CON1.3</v>
      </c>
      <c r="I2332" s="4" t="str">
        <f t="shared" si="73"/>
        <v>S1_U3_FE_MDI+</v>
      </c>
    </row>
    <row r="2333" spans="1:9" x14ac:dyDescent="0.25">
      <c r="A2333" t="s">
        <v>2698</v>
      </c>
      <c r="B2333" t="s">
        <v>5819</v>
      </c>
      <c r="C2333" t="s">
        <v>3105</v>
      </c>
      <c r="D2333" t="s">
        <v>1101</v>
      </c>
      <c r="E2333" t="s">
        <v>1101</v>
      </c>
      <c r="F2333">
        <v>6</v>
      </c>
      <c r="G2333" t="s">
        <v>386</v>
      </c>
      <c r="H2333" s="4" t="str">
        <f t="shared" si="72"/>
        <v>1CON1.6</v>
      </c>
      <c r="I2333" s="4" t="str">
        <f t="shared" si="73"/>
        <v>S1_U3_FE_MDI-</v>
      </c>
    </row>
    <row r="2334" spans="1:9" x14ac:dyDescent="0.25">
      <c r="A2334" t="s">
        <v>2698</v>
      </c>
      <c r="B2334" t="s">
        <v>5819</v>
      </c>
      <c r="C2334" t="s">
        <v>3105</v>
      </c>
      <c r="D2334" t="s">
        <v>1102</v>
      </c>
      <c r="E2334" t="s">
        <v>1102</v>
      </c>
      <c r="F2334">
        <v>4</v>
      </c>
      <c r="H2334" s="4" t="str">
        <f t="shared" si="72"/>
        <v>1CON1.4</v>
      </c>
      <c r="I2334" s="4">
        <f t="shared" si="73"/>
        <v>0</v>
      </c>
    </row>
    <row r="2335" spans="1:9" x14ac:dyDescent="0.25">
      <c r="A2335" t="s">
        <v>2698</v>
      </c>
      <c r="B2335" t="s">
        <v>5819</v>
      </c>
      <c r="C2335" t="s">
        <v>3105</v>
      </c>
      <c r="D2335" t="s">
        <v>1103</v>
      </c>
      <c r="E2335" t="s">
        <v>1103</v>
      </c>
      <c r="F2335">
        <v>5</v>
      </c>
      <c r="H2335" s="4" t="str">
        <f t="shared" si="72"/>
        <v>1CON1.5</v>
      </c>
      <c r="I2335" s="4">
        <f t="shared" si="73"/>
        <v>0</v>
      </c>
    </row>
    <row r="2336" spans="1:9" x14ac:dyDescent="0.25">
      <c r="A2336" t="s">
        <v>2698</v>
      </c>
      <c r="B2336" t="s">
        <v>5819</v>
      </c>
      <c r="C2336" t="s">
        <v>3105</v>
      </c>
      <c r="D2336" t="s">
        <v>1104</v>
      </c>
      <c r="E2336" t="s">
        <v>1104</v>
      </c>
      <c r="F2336">
        <v>7</v>
      </c>
      <c r="H2336" s="4" t="str">
        <f t="shared" si="72"/>
        <v>1CON1.7</v>
      </c>
      <c r="I2336" s="4">
        <f t="shared" si="73"/>
        <v>0</v>
      </c>
    </row>
    <row r="2337" spans="1:9" x14ac:dyDescent="0.25">
      <c r="A2337" t="s">
        <v>2698</v>
      </c>
      <c r="B2337" t="s">
        <v>5819</v>
      </c>
      <c r="C2337" t="s">
        <v>3105</v>
      </c>
      <c r="D2337" t="s">
        <v>1105</v>
      </c>
      <c r="E2337" t="s">
        <v>1105</v>
      </c>
      <c r="F2337">
        <v>8</v>
      </c>
      <c r="H2337" s="4" t="str">
        <f t="shared" si="72"/>
        <v>1CON1.8</v>
      </c>
      <c r="I2337" s="4">
        <f t="shared" si="73"/>
        <v>0</v>
      </c>
    </row>
    <row r="2338" spans="1:9" x14ac:dyDescent="0.25">
      <c r="A2338" t="s">
        <v>2698</v>
      </c>
      <c r="B2338" t="s">
        <v>5819</v>
      </c>
      <c r="C2338" t="s">
        <v>3105</v>
      </c>
      <c r="D2338" t="s">
        <v>1106</v>
      </c>
      <c r="E2338" t="s">
        <v>1106</v>
      </c>
      <c r="F2338" t="s">
        <v>1106</v>
      </c>
      <c r="G2338" t="s">
        <v>961</v>
      </c>
      <c r="H2338" s="4" t="str">
        <f t="shared" si="72"/>
        <v>1CON1.FG1</v>
      </c>
      <c r="I2338" s="4" t="str">
        <f t="shared" si="73"/>
        <v>DGND</v>
      </c>
    </row>
    <row r="2339" spans="1:9" x14ac:dyDescent="0.25">
      <c r="A2339" t="s">
        <v>2698</v>
      </c>
      <c r="B2339" t="s">
        <v>5819</v>
      </c>
      <c r="C2339" t="s">
        <v>3105</v>
      </c>
      <c r="D2339" t="s">
        <v>1107</v>
      </c>
      <c r="E2339" t="s">
        <v>1107</v>
      </c>
      <c r="F2339" t="s">
        <v>1107</v>
      </c>
      <c r="G2339" t="s">
        <v>961</v>
      </c>
      <c r="H2339" s="4" t="str">
        <f t="shared" si="72"/>
        <v>1CON1.FG2</v>
      </c>
      <c r="I2339" s="4" t="str">
        <f t="shared" si="73"/>
        <v>DGND</v>
      </c>
    </row>
    <row r="2340" spans="1:9" x14ac:dyDescent="0.25">
      <c r="A2340" t="s">
        <v>2698</v>
      </c>
      <c r="B2340" t="s">
        <v>5819</v>
      </c>
      <c r="C2340" t="s">
        <v>3105</v>
      </c>
      <c r="D2340" t="s">
        <v>19</v>
      </c>
      <c r="E2340" t="s">
        <v>19</v>
      </c>
      <c r="F2340" t="s">
        <v>19</v>
      </c>
      <c r="H2340" s="4" t="str">
        <f t="shared" si="72"/>
        <v>1CON1.GH1</v>
      </c>
      <c r="I2340" s="4">
        <f t="shared" si="73"/>
        <v>0</v>
      </c>
    </row>
    <row r="2341" spans="1:9" x14ac:dyDescent="0.25">
      <c r="A2341" t="s">
        <v>2698</v>
      </c>
      <c r="B2341" t="s">
        <v>5819</v>
      </c>
      <c r="C2341" t="s">
        <v>3105</v>
      </c>
      <c r="D2341" t="s">
        <v>20</v>
      </c>
      <c r="E2341" t="s">
        <v>20</v>
      </c>
      <c r="F2341" t="s">
        <v>20</v>
      </c>
      <c r="H2341" s="4" t="str">
        <f t="shared" si="72"/>
        <v>1CON1.GH2</v>
      </c>
      <c r="I2341" s="4">
        <f t="shared" si="73"/>
        <v>0</v>
      </c>
    </row>
    <row r="2342" spans="1:9" x14ac:dyDescent="0.25">
      <c r="A2342" t="s">
        <v>2698</v>
      </c>
      <c r="B2342" t="s">
        <v>5819</v>
      </c>
      <c r="C2342" t="s">
        <v>3106</v>
      </c>
      <c r="D2342" t="s">
        <v>1098</v>
      </c>
      <c r="E2342" t="s">
        <v>1098</v>
      </c>
      <c r="F2342">
        <v>1</v>
      </c>
      <c r="G2342" t="s">
        <v>363</v>
      </c>
      <c r="H2342" s="4" t="str">
        <f t="shared" si="72"/>
        <v>1CON3.1</v>
      </c>
      <c r="I2342" s="4" t="str">
        <f t="shared" si="73"/>
        <v>SG1_U3_FE_MDI+</v>
      </c>
    </row>
    <row r="2343" spans="1:9" x14ac:dyDescent="0.25">
      <c r="A2343" t="s">
        <v>2698</v>
      </c>
      <c r="B2343" t="s">
        <v>5819</v>
      </c>
      <c r="C2343" t="s">
        <v>3106</v>
      </c>
      <c r="D2343" t="s">
        <v>1099</v>
      </c>
      <c r="E2343" t="s">
        <v>1099</v>
      </c>
      <c r="F2343">
        <v>2</v>
      </c>
      <c r="G2343" t="s">
        <v>364</v>
      </c>
      <c r="H2343" s="4" t="str">
        <f t="shared" si="72"/>
        <v>1CON3.2</v>
      </c>
      <c r="I2343" s="4" t="str">
        <f t="shared" si="73"/>
        <v>SG1_U3_FE_MDI-</v>
      </c>
    </row>
    <row r="2344" spans="1:9" x14ac:dyDescent="0.25">
      <c r="A2344" t="s">
        <v>2698</v>
      </c>
      <c r="B2344" t="s">
        <v>5819</v>
      </c>
      <c r="C2344" t="s">
        <v>3106</v>
      </c>
      <c r="D2344" t="s">
        <v>1100</v>
      </c>
      <c r="E2344" t="s">
        <v>1100</v>
      </c>
      <c r="F2344">
        <v>3</v>
      </c>
      <c r="G2344" t="s">
        <v>365</v>
      </c>
      <c r="H2344" s="4" t="str">
        <f t="shared" si="72"/>
        <v>1CON3.3</v>
      </c>
      <c r="I2344" s="4" t="str">
        <f t="shared" si="73"/>
        <v>SG1_U3_FE_MDIX+</v>
      </c>
    </row>
    <row r="2345" spans="1:9" x14ac:dyDescent="0.25">
      <c r="A2345" t="s">
        <v>2698</v>
      </c>
      <c r="B2345" t="s">
        <v>5819</v>
      </c>
      <c r="C2345" t="s">
        <v>3106</v>
      </c>
      <c r="D2345" t="s">
        <v>1101</v>
      </c>
      <c r="E2345" t="s">
        <v>1101</v>
      </c>
      <c r="F2345">
        <v>6</v>
      </c>
      <c r="G2345" t="s">
        <v>366</v>
      </c>
      <c r="H2345" s="4" t="str">
        <f t="shared" si="72"/>
        <v>1CON3.6</v>
      </c>
      <c r="I2345" s="4" t="str">
        <f t="shared" si="73"/>
        <v>SG1_U3_FE_MDIX-</v>
      </c>
    </row>
    <row r="2346" spans="1:9" x14ac:dyDescent="0.25">
      <c r="A2346" t="s">
        <v>2698</v>
      </c>
      <c r="B2346" t="s">
        <v>5819</v>
      </c>
      <c r="C2346" t="s">
        <v>3106</v>
      </c>
      <c r="D2346" t="s">
        <v>1102</v>
      </c>
      <c r="E2346" t="s">
        <v>1102</v>
      </c>
      <c r="F2346">
        <v>4</v>
      </c>
      <c r="H2346" s="4" t="str">
        <f t="shared" si="72"/>
        <v>1CON3.4</v>
      </c>
      <c r="I2346" s="4">
        <f t="shared" si="73"/>
        <v>0</v>
      </c>
    </row>
    <row r="2347" spans="1:9" x14ac:dyDescent="0.25">
      <c r="A2347" t="s">
        <v>2698</v>
      </c>
      <c r="B2347" t="s">
        <v>5819</v>
      </c>
      <c r="C2347" t="s">
        <v>3106</v>
      </c>
      <c r="D2347" t="s">
        <v>1103</v>
      </c>
      <c r="E2347" t="s">
        <v>1103</v>
      </c>
      <c r="F2347">
        <v>5</v>
      </c>
      <c r="H2347" s="4" t="str">
        <f t="shared" si="72"/>
        <v>1CON3.5</v>
      </c>
      <c r="I2347" s="4">
        <f t="shared" si="73"/>
        <v>0</v>
      </c>
    </row>
    <row r="2348" spans="1:9" x14ac:dyDescent="0.25">
      <c r="A2348" t="s">
        <v>2698</v>
      </c>
      <c r="B2348" t="s">
        <v>5819</v>
      </c>
      <c r="C2348" t="s">
        <v>3106</v>
      </c>
      <c r="D2348" t="s">
        <v>1104</v>
      </c>
      <c r="E2348" t="s">
        <v>1104</v>
      </c>
      <c r="F2348">
        <v>7</v>
      </c>
      <c r="H2348" s="4" t="str">
        <f t="shared" si="72"/>
        <v>1CON3.7</v>
      </c>
      <c r="I2348" s="4">
        <f t="shared" si="73"/>
        <v>0</v>
      </c>
    </row>
    <row r="2349" spans="1:9" x14ac:dyDescent="0.25">
      <c r="A2349" t="s">
        <v>2698</v>
      </c>
      <c r="B2349" t="s">
        <v>5819</v>
      </c>
      <c r="C2349" t="s">
        <v>3106</v>
      </c>
      <c r="D2349" t="s">
        <v>1105</v>
      </c>
      <c r="E2349" t="s">
        <v>1105</v>
      </c>
      <c r="F2349">
        <v>8</v>
      </c>
      <c r="H2349" s="4" t="str">
        <f t="shared" si="72"/>
        <v>1CON3.8</v>
      </c>
      <c r="I2349" s="4">
        <f t="shared" si="73"/>
        <v>0</v>
      </c>
    </row>
    <row r="2350" spans="1:9" x14ac:dyDescent="0.25">
      <c r="A2350" t="s">
        <v>2698</v>
      </c>
      <c r="B2350" t="s">
        <v>5819</v>
      </c>
      <c r="C2350" t="s">
        <v>3106</v>
      </c>
      <c r="D2350" t="s">
        <v>1106</v>
      </c>
      <c r="E2350" t="s">
        <v>1106</v>
      </c>
      <c r="F2350" t="s">
        <v>1106</v>
      </c>
      <c r="G2350" t="s">
        <v>961</v>
      </c>
      <c r="H2350" s="4" t="str">
        <f t="shared" si="72"/>
        <v>1CON3.FG1</v>
      </c>
      <c r="I2350" s="4" t="str">
        <f t="shared" si="73"/>
        <v>DGND</v>
      </c>
    </row>
    <row r="2351" spans="1:9" x14ac:dyDescent="0.25">
      <c r="A2351" t="s">
        <v>2698</v>
      </c>
      <c r="B2351" t="s">
        <v>5819</v>
      </c>
      <c r="C2351" t="s">
        <v>3106</v>
      </c>
      <c r="D2351" t="s">
        <v>1107</v>
      </c>
      <c r="E2351" t="s">
        <v>1107</v>
      </c>
      <c r="F2351" t="s">
        <v>1107</v>
      </c>
      <c r="G2351" t="s">
        <v>961</v>
      </c>
      <c r="H2351" s="4" t="str">
        <f t="shared" si="72"/>
        <v>1CON3.FG2</v>
      </c>
      <c r="I2351" s="4" t="str">
        <f t="shared" si="73"/>
        <v>DGND</v>
      </c>
    </row>
    <row r="2352" spans="1:9" x14ac:dyDescent="0.25">
      <c r="A2352" t="s">
        <v>2698</v>
      </c>
      <c r="B2352" t="s">
        <v>5819</v>
      </c>
      <c r="C2352" t="s">
        <v>3106</v>
      </c>
      <c r="D2352" t="s">
        <v>19</v>
      </c>
      <c r="E2352" t="s">
        <v>19</v>
      </c>
      <c r="F2352" t="s">
        <v>19</v>
      </c>
      <c r="H2352" s="4" t="str">
        <f t="shared" si="72"/>
        <v>1CON3.GH1</v>
      </c>
      <c r="I2352" s="4">
        <f t="shared" si="73"/>
        <v>0</v>
      </c>
    </row>
    <row r="2353" spans="1:9" x14ac:dyDescent="0.25">
      <c r="A2353" t="s">
        <v>2698</v>
      </c>
      <c r="B2353" t="s">
        <v>5819</v>
      </c>
      <c r="C2353" t="s">
        <v>3106</v>
      </c>
      <c r="D2353" t="s">
        <v>20</v>
      </c>
      <c r="E2353" t="s">
        <v>20</v>
      </c>
      <c r="F2353" t="s">
        <v>20</v>
      </c>
      <c r="H2353" s="4" t="str">
        <f t="shared" si="72"/>
        <v>1CON3.GH2</v>
      </c>
      <c r="I2353" s="4">
        <f t="shared" si="73"/>
        <v>0</v>
      </c>
    </row>
    <row r="2354" spans="1:9" x14ac:dyDescent="0.25">
      <c r="A2354" t="s">
        <v>2698</v>
      </c>
      <c r="B2354" t="s">
        <v>5819</v>
      </c>
      <c r="C2354" t="s">
        <v>6403</v>
      </c>
      <c r="D2354">
        <v>1</v>
      </c>
      <c r="E2354">
        <v>1</v>
      </c>
      <c r="F2354">
        <v>1</v>
      </c>
      <c r="G2354" t="s">
        <v>6320</v>
      </c>
      <c r="H2354" s="4" t="str">
        <f t="shared" si="72"/>
        <v>1CU6.1</v>
      </c>
      <c r="I2354" s="4" t="str">
        <f t="shared" si="73"/>
        <v>S1_U6_GPU_SEL</v>
      </c>
    </row>
    <row r="2355" spans="1:9" x14ac:dyDescent="0.25">
      <c r="A2355" t="s">
        <v>2698</v>
      </c>
      <c r="B2355" t="s">
        <v>5819</v>
      </c>
      <c r="C2355" t="s">
        <v>6403</v>
      </c>
      <c r="D2355">
        <v>2</v>
      </c>
      <c r="E2355">
        <v>2</v>
      </c>
      <c r="F2355">
        <v>2</v>
      </c>
      <c r="G2355" t="s">
        <v>961</v>
      </c>
      <c r="H2355" s="4" t="str">
        <f t="shared" si="72"/>
        <v>1CU6.2</v>
      </c>
      <c r="I2355" s="4" t="str">
        <f t="shared" si="73"/>
        <v>DGND</v>
      </c>
    </row>
    <row r="2356" spans="1:9" x14ac:dyDescent="0.25">
      <c r="A2356" t="s">
        <v>2698</v>
      </c>
      <c r="B2356" t="s">
        <v>5819</v>
      </c>
      <c r="C2356" t="s">
        <v>6404</v>
      </c>
      <c r="D2356">
        <v>1</v>
      </c>
      <c r="E2356">
        <v>1</v>
      </c>
      <c r="F2356">
        <v>1</v>
      </c>
      <c r="G2356" t="s">
        <v>6321</v>
      </c>
      <c r="H2356" s="4" t="str">
        <f t="shared" si="72"/>
        <v>1CU61.1</v>
      </c>
      <c r="I2356" s="4" t="str">
        <f t="shared" si="73"/>
        <v>S1_U6_OE</v>
      </c>
    </row>
    <row r="2357" spans="1:9" x14ac:dyDescent="0.25">
      <c r="A2357" t="s">
        <v>2698</v>
      </c>
      <c r="B2357" t="s">
        <v>5819</v>
      </c>
      <c r="C2357" t="s">
        <v>6404</v>
      </c>
      <c r="D2357">
        <v>2</v>
      </c>
      <c r="E2357">
        <v>2</v>
      </c>
      <c r="F2357">
        <v>2</v>
      </c>
      <c r="G2357" t="s">
        <v>961</v>
      </c>
      <c r="H2357" s="4" t="str">
        <f t="shared" si="72"/>
        <v>1CU61.2</v>
      </c>
      <c r="I2357" s="4" t="str">
        <f t="shared" si="73"/>
        <v>DGND</v>
      </c>
    </row>
    <row r="2358" spans="1:9" x14ac:dyDescent="0.25">
      <c r="A2358" t="s">
        <v>2698</v>
      </c>
      <c r="B2358" t="s">
        <v>5819</v>
      </c>
      <c r="C2358" t="s">
        <v>6405</v>
      </c>
      <c r="D2358">
        <v>1</v>
      </c>
      <c r="E2358">
        <v>1</v>
      </c>
      <c r="F2358">
        <v>1</v>
      </c>
      <c r="G2358" t="s">
        <v>962</v>
      </c>
      <c r="H2358" s="4" t="str">
        <f t="shared" si="72"/>
        <v>1CU62.1</v>
      </c>
      <c r="I2358" s="4" t="str">
        <f t="shared" si="73"/>
        <v>VDD33_ATX</v>
      </c>
    </row>
    <row r="2359" spans="1:9" x14ac:dyDescent="0.25">
      <c r="A2359" t="s">
        <v>2698</v>
      </c>
      <c r="B2359" t="s">
        <v>5819</v>
      </c>
      <c r="C2359" t="s">
        <v>6405</v>
      </c>
      <c r="D2359">
        <v>2</v>
      </c>
      <c r="E2359">
        <v>2</v>
      </c>
      <c r="F2359">
        <v>2</v>
      </c>
      <c r="G2359" t="s">
        <v>961</v>
      </c>
      <c r="H2359" s="4" t="str">
        <f t="shared" si="72"/>
        <v>1CU62.2</v>
      </c>
      <c r="I2359" s="4" t="str">
        <f t="shared" si="73"/>
        <v>DGND</v>
      </c>
    </row>
    <row r="2360" spans="1:9" x14ac:dyDescent="0.25">
      <c r="A2360" t="s">
        <v>2698</v>
      </c>
      <c r="B2360" t="s">
        <v>5819</v>
      </c>
      <c r="C2360" t="s">
        <v>3107</v>
      </c>
      <c r="D2360">
        <v>2</v>
      </c>
      <c r="E2360">
        <v>2</v>
      </c>
      <c r="F2360">
        <v>2</v>
      </c>
      <c r="G2360" t="s">
        <v>827</v>
      </c>
      <c r="H2360" s="4" t="str">
        <f t="shared" si="72"/>
        <v>1K52.2</v>
      </c>
      <c r="I2360" s="4" t="str">
        <f t="shared" si="73"/>
        <v>S1_HSD126+</v>
      </c>
    </row>
    <row r="2361" spans="1:9" x14ac:dyDescent="0.25">
      <c r="A2361" t="s">
        <v>2698</v>
      </c>
      <c r="B2361" t="s">
        <v>5819</v>
      </c>
      <c r="C2361" t="s">
        <v>3107</v>
      </c>
      <c r="D2361">
        <v>3</v>
      </c>
      <c r="E2361">
        <v>3</v>
      </c>
      <c r="F2361">
        <v>3</v>
      </c>
      <c r="G2361" t="s">
        <v>372</v>
      </c>
      <c r="H2361" s="4" t="str">
        <f t="shared" si="72"/>
        <v>1K52.3</v>
      </c>
      <c r="I2361" s="4" t="str">
        <f t="shared" si="73"/>
        <v>S1_FE_MDIX+</v>
      </c>
    </row>
    <row r="2362" spans="1:9" x14ac:dyDescent="0.25">
      <c r="A2362" t="s">
        <v>2698</v>
      </c>
      <c r="B2362" t="s">
        <v>5819</v>
      </c>
      <c r="C2362" t="s">
        <v>3107</v>
      </c>
      <c r="D2362">
        <v>4</v>
      </c>
      <c r="E2362">
        <v>4</v>
      </c>
      <c r="F2362">
        <v>4</v>
      </c>
      <c r="G2362" t="s">
        <v>371</v>
      </c>
      <c r="H2362" s="4" t="str">
        <f t="shared" si="72"/>
        <v>1K52.4</v>
      </c>
      <c r="I2362" s="4" t="str">
        <f t="shared" si="73"/>
        <v>S1_U1_FE_MDIX+</v>
      </c>
    </row>
    <row r="2363" spans="1:9" x14ac:dyDescent="0.25">
      <c r="A2363" t="s">
        <v>2698</v>
      </c>
      <c r="B2363" t="s">
        <v>5819</v>
      </c>
      <c r="C2363" t="s">
        <v>3107</v>
      </c>
      <c r="D2363">
        <v>5</v>
      </c>
      <c r="E2363">
        <v>5</v>
      </c>
      <c r="F2363">
        <v>5</v>
      </c>
      <c r="G2363" t="s">
        <v>374</v>
      </c>
      <c r="H2363" s="4" t="str">
        <f t="shared" si="72"/>
        <v>1K52.5</v>
      </c>
      <c r="I2363" s="4" t="str">
        <f t="shared" si="73"/>
        <v>S1_U1_FE_MDIX-</v>
      </c>
    </row>
    <row r="2364" spans="1:9" x14ac:dyDescent="0.25">
      <c r="A2364" t="s">
        <v>2698</v>
      </c>
      <c r="B2364" t="s">
        <v>5819</v>
      </c>
      <c r="C2364" t="s">
        <v>3107</v>
      </c>
      <c r="D2364">
        <v>6</v>
      </c>
      <c r="E2364">
        <v>6</v>
      </c>
      <c r="F2364">
        <v>6</v>
      </c>
      <c r="G2364" t="s">
        <v>373</v>
      </c>
      <c r="H2364" s="4" t="str">
        <f t="shared" si="72"/>
        <v>1K52.6</v>
      </c>
      <c r="I2364" s="4" t="str">
        <f t="shared" si="73"/>
        <v>S1_FE_MDIX-</v>
      </c>
    </row>
    <row r="2365" spans="1:9" x14ac:dyDescent="0.25">
      <c r="A2365" t="s">
        <v>2698</v>
      </c>
      <c r="B2365" t="s">
        <v>5819</v>
      </c>
      <c r="C2365" t="s">
        <v>3107</v>
      </c>
      <c r="D2365">
        <v>7</v>
      </c>
      <c r="E2365">
        <v>7</v>
      </c>
      <c r="F2365">
        <v>7</v>
      </c>
      <c r="G2365" t="s">
        <v>828</v>
      </c>
      <c r="H2365" s="4" t="str">
        <f t="shared" si="72"/>
        <v>1K52.7</v>
      </c>
      <c r="I2365" s="4" t="str">
        <f t="shared" si="73"/>
        <v>S1_HSD126-</v>
      </c>
    </row>
    <row r="2366" spans="1:9" x14ac:dyDescent="0.25">
      <c r="A2366" t="s">
        <v>2698</v>
      </c>
      <c r="B2366" t="s">
        <v>5819</v>
      </c>
      <c r="C2366" t="s">
        <v>3107</v>
      </c>
      <c r="D2366" t="s">
        <v>1041</v>
      </c>
      <c r="E2366" t="s">
        <v>1041</v>
      </c>
      <c r="F2366">
        <v>1</v>
      </c>
      <c r="G2366" t="s">
        <v>1040</v>
      </c>
      <c r="H2366" s="4" t="str">
        <f t="shared" si="72"/>
        <v>1K52.1</v>
      </c>
      <c r="I2366" s="4" t="str">
        <f t="shared" si="73"/>
        <v>VP12</v>
      </c>
    </row>
    <row r="2367" spans="1:9" x14ac:dyDescent="0.25">
      <c r="A2367" t="s">
        <v>2698</v>
      </c>
      <c r="B2367" t="s">
        <v>5819</v>
      </c>
      <c r="C2367" t="s">
        <v>3107</v>
      </c>
      <c r="D2367" t="s">
        <v>1042</v>
      </c>
      <c r="E2367" t="s">
        <v>1042</v>
      </c>
      <c r="F2367">
        <v>8</v>
      </c>
      <c r="G2367" t="s">
        <v>258</v>
      </c>
      <c r="H2367" s="4" t="str">
        <f t="shared" si="72"/>
        <v>1K52.8</v>
      </c>
      <c r="I2367" s="4" t="str">
        <f t="shared" si="73"/>
        <v>SC_UDB052</v>
      </c>
    </row>
    <row r="2368" spans="1:9" x14ac:dyDescent="0.25">
      <c r="A2368" t="s">
        <v>2698</v>
      </c>
      <c r="B2368" t="s">
        <v>5819</v>
      </c>
      <c r="C2368" t="s">
        <v>3108</v>
      </c>
      <c r="D2368">
        <v>2</v>
      </c>
      <c r="E2368">
        <v>2</v>
      </c>
      <c r="F2368">
        <v>2</v>
      </c>
      <c r="H2368" s="4" t="str">
        <f t="shared" si="72"/>
        <v>1K54.2</v>
      </c>
      <c r="I2368" s="4">
        <f t="shared" si="73"/>
        <v>0</v>
      </c>
    </row>
    <row r="2369" spans="1:9" x14ac:dyDescent="0.25">
      <c r="A2369" t="s">
        <v>2698</v>
      </c>
      <c r="B2369" t="s">
        <v>5819</v>
      </c>
      <c r="C2369" t="s">
        <v>3108</v>
      </c>
      <c r="D2369">
        <v>3</v>
      </c>
      <c r="E2369">
        <v>3</v>
      </c>
      <c r="F2369">
        <v>3</v>
      </c>
      <c r="G2369" t="s">
        <v>827</v>
      </c>
      <c r="H2369" s="4" t="str">
        <f t="shared" si="72"/>
        <v>1K54.3</v>
      </c>
      <c r="I2369" s="4" t="str">
        <f t="shared" si="73"/>
        <v>S1_HSD126+</v>
      </c>
    </row>
    <row r="2370" spans="1:9" x14ac:dyDescent="0.25">
      <c r="A2370" t="s">
        <v>2698</v>
      </c>
      <c r="B2370" t="s">
        <v>5819</v>
      </c>
      <c r="C2370" t="s">
        <v>3108</v>
      </c>
      <c r="D2370">
        <v>4</v>
      </c>
      <c r="E2370">
        <v>4</v>
      </c>
      <c r="F2370">
        <v>4</v>
      </c>
      <c r="G2370" t="s">
        <v>367</v>
      </c>
      <c r="H2370" s="4" t="str">
        <f t="shared" ref="H2370:H2433" si="74">CONCATENATE(C2370,".",F2370)</f>
        <v>1K54.4</v>
      </c>
      <c r="I2370" s="4" t="str">
        <f t="shared" ref="I2370:I2433" si="75">G2370</f>
        <v>S1_CHR_FE_MDIX+</v>
      </c>
    </row>
    <row r="2371" spans="1:9" x14ac:dyDescent="0.25">
      <c r="A2371" t="s">
        <v>2698</v>
      </c>
      <c r="B2371" t="s">
        <v>5819</v>
      </c>
      <c r="C2371" t="s">
        <v>3108</v>
      </c>
      <c r="D2371">
        <v>5</v>
      </c>
      <c r="E2371">
        <v>5</v>
      </c>
      <c r="F2371">
        <v>5</v>
      </c>
      <c r="G2371" t="s">
        <v>368</v>
      </c>
      <c r="H2371" s="4" t="str">
        <f t="shared" si="74"/>
        <v>1K54.5</v>
      </c>
      <c r="I2371" s="4" t="str">
        <f t="shared" si="75"/>
        <v>S1_CHR_FE_MDIX-</v>
      </c>
    </row>
    <row r="2372" spans="1:9" x14ac:dyDescent="0.25">
      <c r="A2372" t="s">
        <v>2698</v>
      </c>
      <c r="B2372" t="s">
        <v>5819</v>
      </c>
      <c r="C2372" t="s">
        <v>3108</v>
      </c>
      <c r="D2372">
        <v>6</v>
      </c>
      <c r="E2372">
        <v>6</v>
      </c>
      <c r="F2372">
        <v>6</v>
      </c>
      <c r="G2372" t="s">
        <v>828</v>
      </c>
      <c r="H2372" s="4" t="str">
        <f t="shared" si="74"/>
        <v>1K54.6</v>
      </c>
      <c r="I2372" s="4" t="str">
        <f t="shared" si="75"/>
        <v>S1_HSD126-</v>
      </c>
    </row>
    <row r="2373" spans="1:9" x14ac:dyDescent="0.25">
      <c r="A2373" t="s">
        <v>2698</v>
      </c>
      <c r="B2373" t="s">
        <v>5819</v>
      </c>
      <c r="C2373" t="s">
        <v>3108</v>
      </c>
      <c r="D2373">
        <v>7</v>
      </c>
      <c r="E2373">
        <v>7</v>
      </c>
      <c r="F2373">
        <v>7</v>
      </c>
      <c r="H2373" s="4" t="str">
        <f t="shared" si="74"/>
        <v>1K54.7</v>
      </c>
      <c r="I2373" s="4">
        <f t="shared" si="75"/>
        <v>0</v>
      </c>
    </row>
    <row r="2374" spans="1:9" x14ac:dyDescent="0.25">
      <c r="A2374" t="s">
        <v>2698</v>
      </c>
      <c r="B2374" t="s">
        <v>5819</v>
      </c>
      <c r="C2374" t="s">
        <v>3108</v>
      </c>
      <c r="D2374" t="s">
        <v>1041</v>
      </c>
      <c r="E2374" t="s">
        <v>1041</v>
      </c>
      <c r="F2374">
        <v>1</v>
      </c>
      <c r="G2374" t="s">
        <v>1040</v>
      </c>
      <c r="H2374" s="4" t="str">
        <f t="shared" si="74"/>
        <v>1K54.1</v>
      </c>
      <c r="I2374" s="4" t="str">
        <f t="shared" si="75"/>
        <v>VP12</v>
      </c>
    </row>
    <row r="2375" spans="1:9" x14ac:dyDescent="0.25">
      <c r="A2375" t="s">
        <v>2698</v>
      </c>
      <c r="B2375" t="s">
        <v>5819</v>
      </c>
      <c r="C2375" t="s">
        <v>3108</v>
      </c>
      <c r="D2375" t="s">
        <v>1042</v>
      </c>
      <c r="E2375" t="s">
        <v>1042</v>
      </c>
      <c r="F2375">
        <v>8</v>
      </c>
      <c r="G2375" t="s">
        <v>259</v>
      </c>
      <c r="H2375" s="4" t="str">
        <f t="shared" si="74"/>
        <v>1K54.8</v>
      </c>
      <c r="I2375" s="4" t="str">
        <f t="shared" si="75"/>
        <v>SC_UDB054</v>
      </c>
    </row>
    <row r="2376" spans="1:9" x14ac:dyDescent="0.25">
      <c r="A2376" t="s">
        <v>2698</v>
      </c>
      <c r="B2376" t="s">
        <v>5819</v>
      </c>
      <c r="C2376" t="s">
        <v>3109</v>
      </c>
      <c r="D2376">
        <v>2</v>
      </c>
      <c r="E2376">
        <v>2</v>
      </c>
      <c r="F2376">
        <v>2</v>
      </c>
      <c r="G2376" t="s">
        <v>829</v>
      </c>
      <c r="H2376" s="4" t="str">
        <f t="shared" si="74"/>
        <v>1K56.2</v>
      </c>
      <c r="I2376" s="4" t="str">
        <f t="shared" si="75"/>
        <v>S1_HSD122+</v>
      </c>
    </row>
    <row r="2377" spans="1:9" x14ac:dyDescent="0.25">
      <c r="A2377" t="s">
        <v>2698</v>
      </c>
      <c r="B2377" t="s">
        <v>5819</v>
      </c>
      <c r="C2377" t="s">
        <v>3109</v>
      </c>
      <c r="D2377">
        <v>3</v>
      </c>
      <c r="E2377">
        <v>3</v>
      </c>
      <c r="F2377">
        <v>3</v>
      </c>
      <c r="G2377" t="s">
        <v>380</v>
      </c>
      <c r="H2377" s="4" t="str">
        <f t="shared" si="74"/>
        <v>1K56.3</v>
      </c>
      <c r="I2377" s="4" t="str">
        <f t="shared" si="75"/>
        <v>S1_FE_MDI+</v>
      </c>
    </row>
    <row r="2378" spans="1:9" x14ac:dyDescent="0.25">
      <c r="A2378" t="s">
        <v>2698</v>
      </c>
      <c r="B2378" t="s">
        <v>5819</v>
      </c>
      <c r="C2378" t="s">
        <v>3109</v>
      </c>
      <c r="D2378">
        <v>4</v>
      </c>
      <c r="E2378">
        <v>4</v>
      </c>
      <c r="F2378">
        <v>4</v>
      </c>
      <c r="G2378" t="s">
        <v>379</v>
      </c>
      <c r="H2378" s="4" t="str">
        <f t="shared" si="74"/>
        <v>1K56.4</v>
      </c>
      <c r="I2378" s="4" t="str">
        <f t="shared" si="75"/>
        <v>S1_U1_FE_MDI+</v>
      </c>
    </row>
    <row r="2379" spans="1:9" x14ac:dyDescent="0.25">
      <c r="A2379" t="s">
        <v>2698</v>
      </c>
      <c r="B2379" t="s">
        <v>5819</v>
      </c>
      <c r="C2379" t="s">
        <v>3109</v>
      </c>
      <c r="D2379">
        <v>5</v>
      </c>
      <c r="E2379">
        <v>5</v>
      </c>
      <c r="F2379">
        <v>5</v>
      </c>
      <c r="G2379" t="s">
        <v>382</v>
      </c>
      <c r="H2379" s="4" t="str">
        <f t="shared" si="74"/>
        <v>1K56.5</v>
      </c>
      <c r="I2379" s="4" t="str">
        <f t="shared" si="75"/>
        <v>S1_U1_FE_MDI-</v>
      </c>
    </row>
    <row r="2380" spans="1:9" x14ac:dyDescent="0.25">
      <c r="A2380" t="s">
        <v>2698</v>
      </c>
      <c r="B2380" t="s">
        <v>5819</v>
      </c>
      <c r="C2380" t="s">
        <v>3109</v>
      </c>
      <c r="D2380">
        <v>6</v>
      </c>
      <c r="E2380">
        <v>6</v>
      </c>
      <c r="F2380">
        <v>6</v>
      </c>
      <c r="G2380" t="s">
        <v>381</v>
      </c>
      <c r="H2380" s="4" t="str">
        <f t="shared" si="74"/>
        <v>1K56.6</v>
      </c>
      <c r="I2380" s="4" t="str">
        <f t="shared" si="75"/>
        <v>S1_FE_MDI-</v>
      </c>
    </row>
    <row r="2381" spans="1:9" x14ac:dyDescent="0.25">
      <c r="A2381" t="s">
        <v>2698</v>
      </c>
      <c r="B2381" t="s">
        <v>5819</v>
      </c>
      <c r="C2381" t="s">
        <v>3109</v>
      </c>
      <c r="D2381">
        <v>7</v>
      </c>
      <c r="E2381">
        <v>7</v>
      </c>
      <c r="F2381">
        <v>7</v>
      </c>
      <c r="G2381" t="s">
        <v>830</v>
      </c>
      <c r="H2381" s="4" t="str">
        <f t="shared" si="74"/>
        <v>1K56.7</v>
      </c>
      <c r="I2381" s="4" t="str">
        <f t="shared" si="75"/>
        <v>S1_HSD122-</v>
      </c>
    </row>
    <row r="2382" spans="1:9" x14ac:dyDescent="0.25">
      <c r="A2382" t="s">
        <v>2698</v>
      </c>
      <c r="B2382" t="s">
        <v>5819</v>
      </c>
      <c r="C2382" t="s">
        <v>3109</v>
      </c>
      <c r="D2382" t="s">
        <v>1041</v>
      </c>
      <c r="E2382" t="s">
        <v>1041</v>
      </c>
      <c r="F2382">
        <v>1</v>
      </c>
      <c r="G2382" t="s">
        <v>1040</v>
      </c>
      <c r="H2382" s="4" t="str">
        <f t="shared" si="74"/>
        <v>1K56.1</v>
      </c>
      <c r="I2382" s="4" t="str">
        <f t="shared" si="75"/>
        <v>VP12</v>
      </c>
    </row>
    <row r="2383" spans="1:9" x14ac:dyDescent="0.25">
      <c r="A2383" t="s">
        <v>2698</v>
      </c>
      <c r="B2383" t="s">
        <v>5819</v>
      </c>
      <c r="C2383" t="s">
        <v>3109</v>
      </c>
      <c r="D2383" t="s">
        <v>1042</v>
      </c>
      <c r="E2383" t="s">
        <v>1042</v>
      </c>
      <c r="F2383">
        <v>8</v>
      </c>
      <c r="G2383" t="s">
        <v>260</v>
      </c>
      <c r="H2383" s="4" t="str">
        <f t="shared" si="74"/>
        <v>1K56.8</v>
      </c>
      <c r="I2383" s="4" t="str">
        <f t="shared" si="75"/>
        <v>SC_UDB056</v>
      </c>
    </row>
    <row r="2384" spans="1:9" x14ac:dyDescent="0.25">
      <c r="A2384" t="s">
        <v>2698</v>
      </c>
      <c r="B2384" t="s">
        <v>5819</v>
      </c>
      <c r="C2384" t="s">
        <v>3110</v>
      </c>
      <c r="D2384">
        <v>2</v>
      </c>
      <c r="E2384">
        <v>2</v>
      </c>
      <c r="F2384">
        <v>2</v>
      </c>
      <c r="H2384" s="4" t="str">
        <f t="shared" si="74"/>
        <v>1K58.2</v>
      </c>
      <c r="I2384" s="4">
        <f t="shared" si="75"/>
        <v>0</v>
      </c>
    </row>
    <row r="2385" spans="1:9" x14ac:dyDescent="0.25">
      <c r="A2385" t="s">
        <v>2698</v>
      </c>
      <c r="B2385" t="s">
        <v>5819</v>
      </c>
      <c r="C2385" t="s">
        <v>3110</v>
      </c>
      <c r="D2385">
        <v>3</v>
      </c>
      <c r="E2385">
        <v>3</v>
      </c>
      <c r="F2385">
        <v>3</v>
      </c>
      <c r="G2385" t="s">
        <v>829</v>
      </c>
      <c r="H2385" s="4" t="str">
        <f t="shared" si="74"/>
        <v>1K58.3</v>
      </c>
      <c r="I2385" s="4" t="str">
        <f t="shared" si="75"/>
        <v>S1_HSD122+</v>
      </c>
    </row>
    <row r="2386" spans="1:9" x14ac:dyDescent="0.25">
      <c r="A2386" t="s">
        <v>2698</v>
      </c>
      <c r="B2386" t="s">
        <v>5819</v>
      </c>
      <c r="C2386" t="s">
        <v>3110</v>
      </c>
      <c r="D2386">
        <v>4</v>
      </c>
      <c r="E2386">
        <v>4</v>
      </c>
      <c r="F2386">
        <v>4</v>
      </c>
      <c r="G2386" t="s">
        <v>369</v>
      </c>
      <c r="H2386" s="4" t="str">
        <f t="shared" si="74"/>
        <v>1K58.4</v>
      </c>
      <c r="I2386" s="4" t="str">
        <f t="shared" si="75"/>
        <v>S1_CHR_FE_MDI+</v>
      </c>
    </row>
    <row r="2387" spans="1:9" x14ac:dyDescent="0.25">
      <c r="A2387" t="s">
        <v>2698</v>
      </c>
      <c r="B2387" t="s">
        <v>5819</v>
      </c>
      <c r="C2387" t="s">
        <v>3110</v>
      </c>
      <c r="D2387">
        <v>5</v>
      </c>
      <c r="E2387">
        <v>5</v>
      </c>
      <c r="F2387">
        <v>5</v>
      </c>
      <c r="G2387" t="s">
        <v>370</v>
      </c>
      <c r="H2387" s="4" t="str">
        <f t="shared" si="74"/>
        <v>1K58.5</v>
      </c>
      <c r="I2387" s="4" t="str">
        <f t="shared" si="75"/>
        <v>S1_CHR_FE_MDI-</v>
      </c>
    </row>
    <row r="2388" spans="1:9" x14ac:dyDescent="0.25">
      <c r="A2388" t="s">
        <v>2698</v>
      </c>
      <c r="B2388" t="s">
        <v>5819</v>
      </c>
      <c r="C2388" t="s">
        <v>3110</v>
      </c>
      <c r="D2388">
        <v>6</v>
      </c>
      <c r="E2388">
        <v>6</v>
      </c>
      <c r="F2388">
        <v>6</v>
      </c>
      <c r="G2388" t="s">
        <v>830</v>
      </c>
      <c r="H2388" s="4" t="str">
        <f t="shared" si="74"/>
        <v>1K58.6</v>
      </c>
      <c r="I2388" s="4" t="str">
        <f t="shared" si="75"/>
        <v>S1_HSD122-</v>
      </c>
    </row>
    <row r="2389" spans="1:9" x14ac:dyDescent="0.25">
      <c r="A2389" t="s">
        <v>2698</v>
      </c>
      <c r="B2389" t="s">
        <v>5819</v>
      </c>
      <c r="C2389" t="s">
        <v>3110</v>
      </c>
      <c r="D2389">
        <v>7</v>
      </c>
      <c r="E2389">
        <v>7</v>
      </c>
      <c r="F2389">
        <v>7</v>
      </c>
      <c r="H2389" s="4" t="str">
        <f t="shared" si="74"/>
        <v>1K58.7</v>
      </c>
      <c r="I2389" s="4">
        <f t="shared" si="75"/>
        <v>0</v>
      </c>
    </row>
    <row r="2390" spans="1:9" x14ac:dyDescent="0.25">
      <c r="A2390" t="s">
        <v>2698</v>
      </c>
      <c r="B2390" t="s">
        <v>5819</v>
      </c>
      <c r="C2390" t="s">
        <v>3110</v>
      </c>
      <c r="D2390" t="s">
        <v>1041</v>
      </c>
      <c r="E2390" t="s">
        <v>1041</v>
      </c>
      <c r="F2390">
        <v>1</v>
      </c>
      <c r="G2390" t="s">
        <v>1040</v>
      </c>
      <c r="H2390" s="4" t="str">
        <f t="shared" si="74"/>
        <v>1K58.1</v>
      </c>
      <c r="I2390" s="4" t="str">
        <f t="shared" si="75"/>
        <v>VP12</v>
      </c>
    </row>
    <row r="2391" spans="1:9" x14ac:dyDescent="0.25">
      <c r="A2391" t="s">
        <v>2698</v>
      </c>
      <c r="B2391" t="s">
        <v>5819</v>
      </c>
      <c r="C2391" t="s">
        <v>3110</v>
      </c>
      <c r="D2391" t="s">
        <v>1042</v>
      </c>
      <c r="E2391" t="s">
        <v>1042</v>
      </c>
      <c r="F2391">
        <v>8</v>
      </c>
      <c r="G2391" t="s">
        <v>261</v>
      </c>
      <c r="H2391" s="4" t="str">
        <f t="shared" si="74"/>
        <v>1K58.8</v>
      </c>
      <c r="I2391" s="4" t="str">
        <f t="shared" si="75"/>
        <v>SC_UDB058</v>
      </c>
    </row>
    <row r="2392" spans="1:9" x14ac:dyDescent="0.25">
      <c r="A2392" t="s">
        <v>2698</v>
      </c>
      <c r="B2392" t="s">
        <v>5819</v>
      </c>
      <c r="C2392" t="s">
        <v>3111</v>
      </c>
      <c r="D2392" t="s">
        <v>19</v>
      </c>
      <c r="E2392" t="s">
        <v>19</v>
      </c>
      <c r="F2392" t="s">
        <v>19</v>
      </c>
      <c r="H2392" s="4" t="str">
        <f t="shared" si="74"/>
        <v>1PT1.GH1</v>
      </c>
      <c r="I2392" s="4">
        <f t="shared" si="75"/>
        <v>0</v>
      </c>
    </row>
    <row r="2393" spans="1:9" x14ac:dyDescent="0.25">
      <c r="A2393" t="s">
        <v>2698</v>
      </c>
      <c r="B2393" t="s">
        <v>5819</v>
      </c>
      <c r="C2393" t="s">
        <v>3111</v>
      </c>
      <c r="D2393" t="s">
        <v>20</v>
      </c>
      <c r="E2393" t="s">
        <v>20</v>
      </c>
      <c r="F2393" t="s">
        <v>20</v>
      </c>
      <c r="H2393" s="4" t="str">
        <f t="shared" si="74"/>
        <v>1PT1.GH2</v>
      </c>
      <c r="I2393" s="4">
        <f t="shared" si="75"/>
        <v>0</v>
      </c>
    </row>
    <row r="2394" spans="1:9" x14ac:dyDescent="0.25">
      <c r="A2394" t="s">
        <v>2698</v>
      </c>
      <c r="B2394" t="s">
        <v>5819</v>
      </c>
      <c r="C2394" t="s">
        <v>3112</v>
      </c>
      <c r="D2394" t="s">
        <v>19</v>
      </c>
      <c r="E2394" t="s">
        <v>19</v>
      </c>
      <c r="F2394" t="s">
        <v>19</v>
      </c>
      <c r="H2394" s="4" t="str">
        <f t="shared" si="74"/>
        <v>1PT3.GH1</v>
      </c>
      <c r="I2394" s="4">
        <f t="shared" si="75"/>
        <v>0</v>
      </c>
    </row>
    <row r="2395" spans="1:9" x14ac:dyDescent="0.25">
      <c r="A2395" t="s">
        <v>2698</v>
      </c>
      <c r="B2395" t="s">
        <v>5819</v>
      </c>
      <c r="C2395" t="s">
        <v>3112</v>
      </c>
      <c r="D2395" t="s">
        <v>20</v>
      </c>
      <c r="E2395" t="s">
        <v>20</v>
      </c>
      <c r="F2395" t="s">
        <v>20</v>
      </c>
      <c r="H2395" s="4" t="str">
        <f t="shared" si="74"/>
        <v>1PT3.GH2</v>
      </c>
      <c r="I2395" s="4">
        <f t="shared" si="75"/>
        <v>0</v>
      </c>
    </row>
    <row r="2396" spans="1:9" x14ac:dyDescent="0.25">
      <c r="A2396" t="s">
        <v>2698</v>
      </c>
      <c r="B2396" t="s">
        <v>5819</v>
      </c>
      <c r="C2396" t="s">
        <v>3113</v>
      </c>
      <c r="D2396">
        <v>1</v>
      </c>
      <c r="E2396">
        <v>1</v>
      </c>
      <c r="F2396">
        <v>1</v>
      </c>
      <c r="G2396" t="s">
        <v>367</v>
      </c>
      <c r="H2396" s="4" t="str">
        <f t="shared" si="74"/>
        <v>1R126.1</v>
      </c>
      <c r="I2396" s="4" t="str">
        <f t="shared" si="75"/>
        <v>S1_CHR_FE_MDIX+</v>
      </c>
    </row>
    <row r="2397" spans="1:9" x14ac:dyDescent="0.25">
      <c r="A2397" t="s">
        <v>2698</v>
      </c>
      <c r="B2397" t="s">
        <v>5819</v>
      </c>
      <c r="C2397" t="s">
        <v>3113</v>
      </c>
      <c r="D2397">
        <v>2</v>
      </c>
      <c r="E2397">
        <v>2</v>
      </c>
      <c r="F2397">
        <v>2</v>
      </c>
      <c r="G2397" t="s">
        <v>368</v>
      </c>
      <c r="H2397" s="4" t="str">
        <f t="shared" si="74"/>
        <v>1R126.2</v>
      </c>
      <c r="I2397" s="4" t="str">
        <f t="shared" si="75"/>
        <v>S1_CHR_FE_MDIX-</v>
      </c>
    </row>
    <row r="2398" spans="1:9" x14ac:dyDescent="0.25">
      <c r="A2398" t="s">
        <v>2698</v>
      </c>
      <c r="B2398" t="s">
        <v>5819</v>
      </c>
      <c r="C2398" t="s">
        <v>3114</v>
      </c>
      <c r="D2398">
        <v>1</v>
      </c>
      <c r="E2398">
        <v>1</v>
      </c>
      <c r="F2398">
        <v>1</v>
      </c>
      <c r="G2398" t="s">
        <v>369</v>
      </c>
      <c r="H2398" s="4" t="str">
        <f t="shared" si="74"/>
        <v>1R130.1</v>
      </c>
      <c r="I2398" s="4" t="str">
        <f t="shared" si="75"/>
        <v>S1_CHR_FE_MDI+</v>
      </c>
    </row>
    <row r="2399" spans="1:9" x14ac:dyDescent="0.25">
      <c r="A2399" t="s">
        <v>2698</v>
      </c>
      <c r="B2399" t="s">
        <v>5819</v>
      </c>
      <c r="C2399" t="s">
        <v>3114</v>
      </c>
      <c r="D2399">
        <v>2</v>
      </c>
      <c r="E2399">
        <v>2</v>
      </c>
      <c r="F2399">
        <v>2</v>
      </c>
      <c r="G2399" t="s">
        <v>370</v>
      </c>
      <c r="H2399" s="4" t="str">
        <f t="shared" si="74"/>
        <v>1R130.2</v>
      </c>
      <c r="I2399" s="4" t="str">
        <f t="shared" si="75"/>
        <v>S1_CHR_FE_MDI-</v>
      </c>
    </row>
    <row r="2400" spans="1:9" x14ac:dyDescent="0.25">
      <c r="A2400" t="s">
        <v>2698</v>
      </c>
      <c r="B2400" t="s">
        <v>5819</v>
      </c>
      <c r="C2400" t="s">
        <v>3115</v>
      </c>
      <c r="D2400">
        <v>1</v>
      </c>
      <c r="E2400">
        <v>1</v>
      </c>
      <c r="F2400">
        <v>1</v>
      </c>
      <c r="G2400" t="s">
        <v>199</v>
      </c>
      <c r="H2400" s="4" t="str">
        <f t="shared" si="74"/>
        <v>1R133.1</v>
      </c>
      <c r="I2400" s="4" t="str">
        <f t="shared" si="75"/>
        <v>S1_MCT2</v>
      </c>
    </row>
    <row r="2401" spans="1:9" x14ac:dyDescent="0.25">
      <c r="A2401" t="s">
        <v>2698</v>
      </c>
      <c r="B2401" t="s">
        <v>5819</v>
      </c>
      <c r="C2401" t="s">
        <v>3115</v>
      </c>
      <c r="D2401">
        <v>2</v>
      </c>
      <c r="E2401">
        <v>2</v>
      </c>
      <c r="F2401">
        <v>2</v>
      </c>
      <c r="G2401" t="s">
        <v>263</v>
      </c>
      <c r="H2401" s="4" t="str">
        <f t="shared" si="74"/>
        <v>1R133.2</v>
      </c>
      <c r="I2401" s="4" t="str">
        <f t="shared" si="75"/>
        <v>S1_MCT_RC</v>
      </c>
    </row>
    <row r="2402" spans="1:9" x14ac:dyDescent="0.25">
      <c r="A2402" t="s">
        <v>2698</v>
      </c>
      <c r="B2402" t="s">
        <v>5819</v>
      </c>
      <c r="C2402" t="s">
        <v>3116</v>
      </c>
      <c r="D2402">
        <v>1</v>
      </c>
      <c r="E2402">
        <v>1</v>
      </c>
      <c r="F2402">
        <v>1</v>
      </c>
      <c r="G2402" t="s">
        <v>200</v>
      </c>
      <c r="H2402" s="4" t="str">
        <f t="shared" si="74"/>
        <v>1R134.1</v>
      </c>
      <c r="I2402" s="4" t="str">
        <f t="shared" si="75"/>
        <v>S1_MCT1</v>
      </c>
    </row>
    <row r="2403" spans="1:9" x14ac:dyDescent="0.25">
      <c r="A2403" t="s">
        <v>2698</v>
      </c>
      <c r="B2403" t="s">
        <v>5819</v>
      </c>
      <c r="C2403" t="s">
        <v>3116</v>
      </c>
      <c r="D2403">
        <v>2</v>
      </c>
      <c r="E2403">
        <v>2</v>
      </c>
      <c r="F2403">
        <v>2</v>
      </c>
      <c r="G2403" t="s">
        <v>263</v>
      </c>
      <c r="H2403" s="4" t="str">
        <f t="shared" si="74"/>
        <v>1R134.2</v>
      </c>
      <c r="I2403" s="4" t="str">
        <f t="shared" si="75"/>
        <v>S1_MCT_RC</v>
      </c>
    </row>
    <row r="2404" spans="1:9" x14ac:dyDescent="0.25">
      <c r="A2404" t="s">
        <v>2698</v>
      </c>
      <c r="B2404" t="s">
        <v>5819</v>
      </c>
      <c r="C2404" t="s">
        <v>3117</v>
      </c>
      <c r="D2404">
        <v>1</v>
      </c>
      <c r="E2404">
        <v>1</v>
      </c>
      <c r="F2404">
        <v>1</v>
      </c>
      <c r="G2404" t="s">
        <v>202</v>
      </c>
      <c r="H2404" s="4" t="str">
        <f t="shared" si="74"/>
        <v>1R135.1</v>
      </c>
      <c r="I2404" s="4" t="str">
        <f t="shared" si="75"/>
        <v>SG1_MCT1</v>
      </c>
    </row>
    <row r="2405" spans="1:9" x14ac:dyDescent="0.25">
      <c r="A2405" t="s">
        <v>2698</v>
      </c>
      <c r="B2405" t="s">
        <v>5819</v>
      </c>
      <c r="C2405" t="s">
        <v>3117</v>
      </c>
      <c r="D2405">
        <v>2</v>
      </c>
      <c r="E2405">
        <v>2</v>
      </c>
      <c r="F2405">
        <v>2</v>
      </c>
      <c r="G2405" t="s">
        <v>265</v>
      </c>
      <c r="H2405" s="4" t="str">
        <f t="shared" si="74"/>
        <v>1R135.2</v>
      </c>
      <c r="I2405" s="4" t="str">
        <f t="shared" si="75"/>
        <v>SG1_MCT_RC</v>
      </c>
    </row>
    <row r="2406" spans="1:9" x14ac:dyDescent="0.25">
      <c r="A2406" t="s">
        <v>2698</v>
      </c>
      <c r="B2406" t="s">
        <v>5819</v>
      </c>
      <c r="C2406" t="s">
        <v>3118</v>
      </c>
      <c r="D2406">
        <v>1</v>
      </c>
      <c r="E2406">
        <v>1</v>
      </c>
      <c r="F2406">
        <v>1</v>
      </c>
      <c r="G2406" t="s">
        <v>201</v>
      </c>
      <c r="H2406" s="4" t="str">
        <f t="shared" si="74"/>
        <v>1R136.1</v>
      </c>
      <c r="I2406" s="4" t="str">
        <f t="shared" si="75"/>
        <v>SG1_MCT2</v>
      </c>
    </row>
    <row r="2407" spans="1:9" x14ac:dyDescent="0.25">
      <c r="A2407" t="s">
        <v>2698</v>
      </c>
      <c r="B2407" t="s">
        <v>5819</v>
      </c>
      <c r="C2407" t="s">
        <v>3118</v>
      </c>
      <c r="D2407">
        <v>2</v>
      </c>
      <c r="E2407">
        <v>2</v>
      </c>
      <c r="F2407">
        <v>2</v>
      </c>
      <c r="G2407" t="s">
        <v>265</v>
      </c>
      <c r="H2407" s="4" t="str">
        <f t="shared" si="74"/>
        <v>1R136.2</v>
      </c>
      <c r="I2407" s="4" t="str">
        <f t="shared" si="75"/>
        <v>SG1_MCT_RC</v>
      </c>
    </row>
    <row r="2408" spans="1:9" x14ac:dyDescent="0.25">
      <c r="A2408" t="s">
        <v>2698</v>
      </c>
      <c r="B2408" t="s">
        <v>5819</v>
      </c>
      <c r="C2408" t="s">
        <v>6406</v>
      </c>
      <c r="D2408">
        <v>1</v>
      </c>
      <c r="E2408">
        <v>1</v>
      </c>
      <c r="F2408">
        <v>1</v>
      </c>
      <c r="G2408" t="s">
        <v>961</v>
      </c>
      <c r="H2408" s="4" t="str">
        <f t="shared" si="74"/>
        <v>1RLU6.1</v>
      </c>
      <c r="I2408" s="4" t="str">
        <f t="shared" si="75"/>
        <v>DGND</v>
      </c>
    </row>
    <row r="2409" spans="1:9" x14ac:dyDescent="0.25">
      <c r="A2409" t="s">
        <v>2698</v>
      </c>
      <c r="B2409" t="s">
        <v>5819</v>
      </c>
      <c r="C2409" t="s">
        <v>6406</v>
      </c>
      <c r="D2409">
        <v>2</v>
      </c>
      <c r="E2409">
        <v>2</v>
      </c>
      <c r="F2409">
        <v>2</v>
      </c>
      <c r="G2409" t="s">
        <v>6322</v>
      </c>
      <c r="H2409" s="4" t="str">
        <f t="shared" si="74"/>
        <v>1RLU6.2</v>
      </c>
      <c r="I2409" s="4" t="str">
        <f t="shared" si="75"/>
        <v>S1_U6_DDC_AUX_SEL</v>
      </c>
    </row>
    <row r="2410" spans="1:9" x14ac:dyDescent="0.25">
      <c r="A2410" t="s">
        <v>2698</v>
      </c>
      <c r="B2410" t="s">
        <v>5819</v>
      </c>
      <c r="C2410" t="s">
        <v>6407</v>
      </c>
      <c r="D2410">
        <v>1</v>
      </c>
      <c r="E2410">
        <v>1</v>
      </c>
      <c r="F2410">
        <v>1</v>
      </c>
      <c r="G2410" t="s">
        <v>6242</v>
      </c>
      <c r="H2410" s="4" t="str">
        <f t="shared" si="74"/>
        <v>1RU6.1</v>
      </c>
      <c r="I2410" s="4" t="str">
        <f t="shared" si="75"/>
        <v>S1_HSD093</v>
      </c>
    </row>
    <row r="2411" spans="1:9" x14ac:dyDescent="0.25">
      <c r="A2411" t="s">
        <v>2698</v>
      </c>
      <c r="B2411" t="s">
        <v>5819</v>
      </c>
      <c r="C2411" t="s">
        <v>6407</v>
      </c>
      <c r="D2411">
        <v>2</v>
      </c>
      <c r="E2411">
        <v>2</v>
      </c>
      <c r="F2411">
        <v>2</v>
      </c>
      <c r="G2411" t="s">
        <v>6320</v>
      </c>
      <c r="H2411" s="4" t="str">
        <f t="shared" si="74"/>
        <v>1RU6.2</v>
      </c>
      <c r="I2411" s="4" t="str">
        <f t="shared" si="75"/>
        <v>S1_U6_GPU_SEL</v>
      </c>
    </row>
    <row r="2412" spans="1:9" x14ac:dyDescent="0.25">
      <c r="A2412" t="s">
        <v>2698</v>
      </c>
      <c r="B2412" t="s">
        <v>5819</v>
      </c>
      <c r="C2412" t="s">
        <v>6408</v>
      </c>
      <c r="D2412">
        <v>1</v>
      </c>
      <c r="E2412">
        <v>1</v>
      </c>
      <c r="F2412">
        <v>1</v>
      </c>
      <c r="G2412" t="s">
        <v>962</v>
      </c>
      <c r="H2412" s="4" t="str">
        <f t="shared" si="74"/>
        <v>1RU61.1</v>
      </c>
      <c r="I2412" s="4" t="str">
        <f t="shared" si="75"/>
        <v>VDD33_ATX</v>
      </c>
    </row>
    <row r="2413" spans="1:9" x14ac:dyDescent="0.25">
      <c r="A2413" t="s">
        <v>2698</v>
      </c>
      <c r="B2413" t="s">
        <v>5819</v>
      </c>
      <c r="C2413" t="s">
        <v>6408</v>
      </c>
      <c r="D2413">
        <v>2</v>
      </c>
      <c r="E2413">
        <v>2</v>
      </c>
      <c r="F2413">
        <v>2</v>
      </c>
      <c r="G2413" t="s">
        <v>6321</v>
      </c>
      <c r="H2413" s="4" t="str">
        <f t="shared" si="74"/>
        <v>1RU61.2</v>
      </c>
      <c r="I2413" s="4" t="str">
        <f t="shared" si="75"/>
        <v>S1_U6_OE</v>
      </c>
    </row>
    <row r="2414" spans="1:9" x14ac:dyDescent="0.25">
      <c r="A2414" t="s">
        <v>2698</v>
      </c>
      <c r="B2414" t="s">
        <v>5819</v>
      </c>
      <c r="C2414" t="s">
        <v>3119</v>
      </c>
      <c r="D2414" t="s">
        <v>1108</v>
      </c>
      <c r="E2414" t="s">
        <v>1108</v>
      </c>
      <c r="F2414">
        <v>2</v>
      </c>
      <c r="G2414" t="s">
        <v>200</v>
      </c>
      <c r="H2414" s="4" t="str">
        <f t="shared" si="74"/>
        <v>1T12.2</v>
      </c>
      <c r="I2414" s="4" t="str">
        <f t="shared" si="75"/>
        <v>S1_MCT1</v>
      </c>
    </row>
    <row r="2415" spans="1:9" x14ac:dyDescent="0.25">
      <c r="A2415" t="s">
        <v>2698</v>
      </c>
      <c r="B2415" t="s">
        <v>5819</v>
      </c>
      <c r="C2415" t="s">
        <v>3119</v>
      </c>
      <c r="D2415" t="s">
        <v>1109</v>
      </c>
      <c r="E2415" t="s">
        <v>1109</v>
      </c>
      <c r="F2415">
        <v>7</v>
      </c>
      <c r="G2415" t="s">
        <v>199</v>
      </c>
      <c r="H2415" s="4" t="str">
        <f t="shared" si="74"/>
        <v>1T12.7</v>
      </c>
      <c r="I2415" s="4" t="str">
        <f t="shared" si="75"/>
        <v>S1_MCT2</v>
      </c>
    </row>
    <row r="2416" spans="1:9" x14ac:dyDescent="0.25">
      <c r="A2416" t="s">
        <v>2698</v>
      </c>
      <c r="B2416" t="s">
        <v>5819</v>
      </c>
      <c r="C2416" t="s">
        <v>3119</v>
      </c>
      <c r="D2416" t="s">
        <v>1110</v>
      </c>
      <c r="E2416" t="s">
        <v>1110</v>
      </c>
      <c r="F2416">
        <v>1</v>
      </c>
      <c r="G2416" t="s">
        <v>376</v>
      </c>
      <c r="H2416" s="4" t="str">
        <f t="shared" si="74"/>
        <v>1T12.1</v>
      </c>
      <c r="I2416" s="4" t="str">
        <f t="shared" si="75"/>
        <v>S1_U2_FE_MDIX+</v>
      </c>
    </row>
    <row r="2417" spans="1:9" x14ac:dyDescent="0.25">
      <c r="A2417" t="s">
        <v>2698</v>
      </c>
      <c r="B2417" t="s">
        <v>5819</v>
      </c>
      <c r="C2417" t="s">
        <v>3119</v>
      </c>
      <c r="D2417" t="s">
        <v>1111</v>
      </c>
      <c r="E2417" t="s">
        <v>1111</v>
      </c>
      <c r="F2417">
        <v>3</v>
      </c>
      <c r="G2417" t="s">
        <v>377</v>
      </c>
      <c r="H2417" s="4" t="str">
        <f t="shared" si="74"/>
        <v>1T12.3</v>
      </c>
      <c r="I2417" s="4" t="str">
        <f t="shared" si="75"/>
        <v>S1_U2_FE_MDIX-</v>
      </c>
    </row>
    <row r="2418" spans="1:9" x14ac:dyDescent="0.25">
      <c r="A2418" t="s">
        <v>2698</v>
      </c>
      <c r="B2418" t="s">
        <v>5819</v>
      </c>
      <c r="C2418" t="s">
        <v>3119</v>
      </c>
      <c r="D2418" t="s">
        <v>1112</v>
      </c>
      <c r="E2418" t="s">
        <v>1112</v>
      </c>
      <c r="F2418">
        <v>6</v>
      </c>
      <c r="G2418" t="s">
        <v>384</v>
      </c>
      <c r="H2418" s="4" t="str">
        <f t="shared" si="74"/>
        <v>1T12.6</v>
      </c>
      <c r="I2418" s="4" t="str">
        <f t="shared" si="75"/>
        <v>S1_U2_FE_MDI+</v>
      </c>
    </row>
    <row r="2419" spans="1:9" x14ac:dyDescent="0.25">
      <c r="A2419" t="s">
        <v>2698</v>
      </c>
      <c r="B2419" t="s">
        <v>5819</v>
      </c>
      <c r="C2419" t="s">
        <v>3119</v>
      </c>
      <c r="D2419" t="s">
        <v>1113</v>
      </c>
      <c r="E2419" t="s">
        <v>1113</v>
      </c>
      <c r="F2419">
        <v>8</v>
      </c>
      <c r="G2419" t="s">
        <v>385</v>
      </c>
      <c r="H2419" s="4" t="str">
        <f t="shared" si="74"/>
        <v>1T12.8</v>
      </c>
      <c r="I2419" s="4" t="str">
        <f t="shared" si="75"/>
        <v>S1_U2_FE_MDI-</v>
      </c>
    </row>
    <row r="2420" spans="1:9" x14ac:dyDescent="0.25">
      <c r="A2420" t="s">
        <v>2698</v>
      </c>
      <c r="B2420" t="s">
        <v>5819</v>
      </c>
      <c r="C2420" t="s">
        <v>3119</v>
      </c>
      <c r="D2420" t="s">
        <v>1114</v>
      </c>
      <c r="E2420" t="s">
        <v>1114</v>
      </c>
      <c r="F2420">
        <v>4</v>
      </c>
      <c r="H2420" s="4" t="str">
        <f t="shared" si="74"/>
        <v>1T12.4</v>
      </c>
      <c r="I2420" s="4">
        <f t="shared" si="75"/>
        <v>0</v>
      </c>
    </row>
    <row r="2421" spans="1:9" x14ac:dyDescent="0.25">
      <c r="A2421" t="s">
        <v>2698</v>
      </c>
      <c r="B2421" t="s">
        <v>5819</v>
      </c>
      <c r="C2421" t="s">
        <v>3119</v>
      </c>
      <c r="D2421" t="s">
        <v>1115</v>
      </c>
      <c r="E2421" t="s">
        <v>1115</v>
      </c>
      <c r="F2421">
        <v>5</v>
      </c>
      <c r="H2421" s="4" t="str">
        <f t="shared" si="74"/>
        <v>1T12.5</v>
      </c>
      <c r="I2421" s="4">
        <f t="shared" si="75"/>
        <v>0</v>
      </c>
    </row>
    <row r="2422" spans="1:9" x14ac:dyDescent="0.25">
      <c r="A2422" t="s">
        <v>2698</v>
      </c>
      <c r="B2422" t="s">
        <v>5819</v>
      </c>
      <c r="C2422" t="s">
        <v>3119</v>
      </c>
      <c r="D2422" t="s">
        <v>1116</v>
      </c>
      <c r="E2422" t="s">
        <v>1116</v>
      </c>
      <c r="F2422">
        <v>12</v>
      </c>
      <c r="H2422" s="4" t="str">
        <f t="shared" si="74"/>
        <v>1T12.12</v>
      </c>
      <c r="I2422" s="4">
        <f t="shared" si="75"/>
        <v>0</v>
      </c>
    </row>
    <row r="2423" spans="1:9" x14ac:dyDescent="0.25">
      <c r="A2423" t="s">
        <v>2698</v>
      </c>
      <c r="B2423" t="s">
        <v>5819</v>
      </c>
      <c r="C2423" t="s">
        <v>3119</v>
      </c>
      <c r="D2423" t="s">
        <v>1117</v>
      </c>
      <c r="E2423" t="s">
        <v>1117</v>
      </c>
      <c r="F2423">
        <v>13</v>
      </c>
      <c r="H2423" s="4" t="str">
        <f t="shared" si="74"/>
        <v>1T12.13</v>
      </c>
      <c r="I2423" s="4">
        <f t="shared" si="75"/>
        <v>0</v>
      </c>
    </row>
    <row r="2424" spans="1:9" x14ac:dyDescent="0.25">
      <c r="A2424" t="s">
        <v>2698</v>
      </c>
      <c r="B2424" t="s">
        <v>5819</v>
      </c>
      <c r="C2424" t="s">
        <v>3119</v>
      </c>
      <c r="D2424" t="s">
        <v>1118</v>
      </c>
      <c r="E2424" t="s">
        <v>1118</v>
      </c>
      <c r="F2424">
        <v>15</v>
      </c>
      <c r="G2424" t="s">
        <v>197</v>
      </c>
      <c r="H2424" s="4" t="str">
        <f t="shared" si="74"/>
        <v>1T12.15</v>
      </c>
      <c r="I2424" s="4" t="str">
        <f t="shared" si="75"/>
        <v>S1_TCT</v>
      </c>
    </row>
    <row r="2425" spans="1:9" x14ac:dyDescent="0.25">
      <c r="A2425" t="s">
        <v>2698</v>
      </c>
      <c r="B2425" t="s">
        <v>5819</v>
      </c>
      <c r="C2425" t="s">
        <v>3119</v>
      </c>
      <c r="D2425" t="s">
        <v>1119</v>
      </c>
      <c r="E2425" t="s">
        <v>1119</v>
      </c>
      <c r="F2425">
        <v>10</v>
      </c>
      <c r="G2425" t="s">
        <v>197</v>
      </c>
      <c r="H2425" s="4" t="str">
        <f t="shared" si="74"/>
        <v>1T12.10</v>
      </c>
      <c r="I2425" s="4" t="str">
        <f t="shared" si="75"/>
        <v>S1_TCT</v>
      </c>
    </row>
    <row r="2426" spans="1:9" x14ac:dyDescent="0.25">
      <c r="A2426" t="s">
        <v>2698</v>
      </c>
      <c r="B2426" t="s">
        <v>5819</v>
      </c>
      <c r="C2426" t="s">
        <v>3119</v>
      </c>
      <c r="D2426" t="s">
        <v>1120</v>
      </c>
      <c r="E2426" t="s">
        <v>1120</v>
      </c>
      <c r="F2426">
        <v>16</v>
      </c>
      <c r="G2426" t="s">
        <v>371</v>
      </c>
      <c r="H2426" s="4" t="str">
        <f t="shared" si="74"/>
        <v>1T12.16</v>
      </c>
      <c r="I2426" s="4" t="str">
        <f t="shared" si="75"/>
        <v>S1_U1_FE_MDIX+</v>
      </c>
    </row>
    <row r="2427" spans="1:9" x14ac:dyDescent="0.25">
      <c r="A2427" t="s">
        <v>2698</v>
      </c>
      <c r="B2427" t="s">
        <v>5819</v>
      </c>
      <c r="C2427" t="s">
        <v>3119</v>
      </c>
      <c r="D2427" t="s">
        <v>1121</v>
      </c>
      <c r="E2427" t="s">
        <v>1121</v>
      </c>
      <c r="F2427">
        <v>14</v>
      </c>
      <c r="G2427" t="s">
        <v>374</v>
      </c>
      <c r="H2427" s="4" t="str">
        <f t="shared" si="74"/>
        <v>1T12.14</v>
      </c>
      <c r="I2427" s="4" t="str">
        <f t="shared" si="75"/>
        <v>S1_U1_FE_MDIX-</v>
      </c>
    </row>
    <row r="2428" spans="1:9" x14ac:dyDescent="0.25">
      <c r="A2428" t="s">
        <v>2698</v>
      </c>
      <c r="B2428" t="s">
        <v>5819</v>
      </c>
      <c r="C2428" t="s">
        <v>3119</v>
      </c>
      <c r="D2428" t="s">
        <v>1122</v>
      </c>
      <c r="E2428" t="s">
        <v>1122</v>
      </c>
      <c r="F2428">
        <v>11</v>
      </c>
      <c r="G2428" t="s">
        <v>379</v>
      </c>
      <c r="H2428" s="4" t="str">
        <f t="shared" si="74"/>
        <v>1T12.11</v>
      </c>
      <c r="I2428" s="4" t="str">
        <f t="shared" si="75"/>
        <v>S1_U1_FE_MDI+</v>
      </c>
    </row>
    <row r="2429" spans="1:9" x14ac:dyDescent="0.25">
      <c r="A2429" t="s">
        <v>2698</v>
      </c>
      <c r="B2429" t="s">
        <v>5819</v>
      </c>
      <c r="C2429" t="s">
        <v>3119</v>
      </c>
      <c r="D2429" t="s">
        <v>1123</v>
      </c>
      <c r="E2429" t="s">
        <v>1123</v>
      </c>
      <c r="F2429">
        <v>9</v>
      </c>
      <c r="G2429" t="s">
        <v>382</v>
      </c>
      <c r="H2429" s="4" t="str">
        <f t="shared" si="74"/>
        <v>1T12.9</v>
      </c>
      <c r="I2429" s="4" t="str">
        <f t="shared" si="75"/>
        <v>S1_U1_FE_MDI-</v>
      </c>
    </row>
    <row r="2430" spans="1:9" x14ac:dyDescent="0.25">
      <c r="A2430" t="s">
        <v>2698</v>
      </c>
      <c r="B2430" t="s">
        <v>5819</v>
      </c>
      <c r="C2430" t="s">
        <v>3120</v>
      </c>
      <c r="D2430" t="s">
        <v>1108</v>
      </c>
      <c r="E2430" t="s">
        <v>1108</v>
      </c>
      <c r="F2430">
        <v>2</v>
      </c>
      <c r="G2430" t="s">
        <v>202</v>
      </c>
      <c r="H2430" s="4" t="str">
        <f t="shared" si="74"/>
        <v>1T13.2</v>
      </c>
      <c r="I2430" s="4" t="str">
        <f t="shared" si="75"/>
        <v>SG1_MCT1</v>
      </c>
    </row>
    <row r="2431" spans="1:9" x14ac:dyDescent="0.25">
      <c r="A2431" t="s">
        <v>2698</v>
      </c>
      <c r="B2431" t="s">
        <v>5819</v>
      </c>
      <c r="C2431" t="s">
        <v>3120</v>
      </c>
      <c r="D2431" t="s">
        <v>1109</v>
      </c>
      <c r="E2431" t="s">
        <v>1109</v>
      </c>
      <c r="F2431">
        <v>7</v>
      </c>
      <c r="G2431" t="s">
        <v>201</v>
      </c>
      <c r="H2431" s="4" t="str">
        <f t="shared" si="74"/>
        <v>1T13.7</v>
      </c>
      <c r="I2431" s="4" t="str">
        <f t="shared" si="75"/>
        <v>SG1_MCT2</v>
      </c>
    </row>
    <row r="2432" spans="1:9" x14ac:dyDescent="0.25">
      <c r="A2432" t="s">
        <v>2698</v>
      </c>
      <c r="B2432" t="s">
        <v>5819</v>
      </c>
      <c r="C2432" t="s">
        <v>3120</v>
      </c>
      <c r="D2432" t="s">
        <v>1110</v>
      </c>
      <c r="E2432" t="s">
        <v>1110</v>
      </c>
      <c r="F2432">
        <v>1</v>
      </c>
      <c r="G2432" t="s">
        <v>387</v>
      </c>
      <c r="H2432" s="4" t="str">
        <f t="shared" si="74"/>
        <v>1T13.1</v>
      </c>
      <c r="I2432" s="4" t="str">
        <f t="shared" si="75"/>
        <v>SG1_U2_FE_MDIX+</v>
      </c>
    </row>
    <row r="2433" spans="1:9" x14ac:dyDescent="0.25">
      <c r="A2433" t="s">
        <v>2698</v>
      </c>
      <c r="B2433" t="s">
        <v>5819</v>
      </c>
      <c r="C2433" t="s">
        <v>3120</v>
      </c>
      <c r="D2433" t="s">
        <v>1111</v>
      </c>
      <c r="E2433" t="s">
        <v>1111</v>
      </c>
      <c r="F2433">
        <v>3</v>
      </c>
      <c r="G2433" t="s">
        <v>388</v>
      </c>
      <c r="H2433" s="4" t="str">
        <f t="shared" si="74"/>
        <v>1T13.3</v>
      </c>
      <c r="I2433" s="4" t="str">
        <f t="shared" si="75"/>
        <v>SG1_U2_FE_MDIX-</v>
      </c>
    </row>
    <row r="2434" spans="1:9" x14ac:dyDescent="0.25">
      <c r="A2434" t="s">
        <v>2698</v>
      </c>
      <c r="B2434" t="s">
        <v>5819</v>
      </c>
      <c r="C2434" t="s">
        <v>3120</v>
      </c>
      <c r="D2434" t="s">
        <v>1112</v>
      </c>
      <c r="E2434" t="s">
        <v>1112</v>
      </c>
      <c r="F2434">
        <v>6</v>
      </c>
      <c r="G2434" t="s">
        <v>389</v>
      </c>
      <c r="H2434" s="4" t="str">
        <f t="shared" ref="H2434:H2497" si="76">CONCATENATE(C2434,".",F2434)</f>
        <v>1T13.6</v>
      </c>
      <c r="I2434" s="4" t="str">
        <f t="shared" ref="I2434:I2497" si="77">G2434</f>
        <v>SG1_U2_FE_MDI+</v>
      </c>
    </row>
    <row r="2435" spans="1:9" x14ac:dyDescent="0.25">
      <c r="A2435" t="s">
        <v>2698</v>
      </c>
      <c r="B2435" t="s">
        <v>5819</v>
      </c>
      <c r="C2435" t="s">
        <v>3120</v>
      </c>
      <c r="D2435" t="s">
        <v>1113</v>
      </c>
      <c r="E2435" t="s">
        <v>1113</v>
      </c>
      <c r="F2435">
        <v>8</v>
      </c>
      <c r="G2435" t="s">
        <v>390</v>
      </c>
      <c r="H2435" s="4" t="str">
        <f t="shared" si="76"/>
        <v>1T13.8</v>
      </c>
      <c r="I2435" s="4" t="str">
        <f t="shared" si="77"/>
        <v>SG1_U2_FE_MDI-</v>
      </c>
    </row>
    <row r="2436" spans="1:9" x14ac:dyDescent="0.25">
      <c r="A2436" t="s">
        <v>2698</v>
      </c>
      <c r="B2436" t="s">
        <v>5819</v>
      </c>
      <c r="C2436" t="s">
        <v>3120</v>
      </c>
      <c r="D2436" t="s">
        <v>1114</v>
      </c>
      <c r="E2436" t="s">
        <v>1114</v>
      </c>
      <c r="F2436">
        <v>4</v>
      </c>
      <c r="H2436" s="4" t="str">
        <f t="shared" si="76"/>
        <v>1T13.4</v>
      </c>
      <c r="I2436" s="4">
        <f t="shared" si="77"/>
        <v>0</v>
      </c>
    </row>
    <row r="2437" spans="1:9" x14ac:dyDescent="0.25">
      <c r="A2437" t="s">
        <v>2698</v>
      </c>
      <c r="B2437" t="s">
        <v>5819</v>
      </c>
      <c r="C2437" t="s">
        <v>3120</v>
      </c>
      <c r="D2437" t="s">
        <v>1115</v>
      </c>
      <c r="E2437" t="s">
        <v>1115</v>
      </c>
      <c r="F2437">
        <v>5</v>
      </c>
      <c r="H2437" s="4" t="str">
        <f t="shared" si="76"/>
        <v>1T13.5</v>
      </c>
      <c r="I2437" s="4">
        <f t="shared" si="77"/>
        <v>0</v>
      </c>
    </row>
    <row r="2438" spans="1:9" x14ac:dyDescent="0.25">
      <c r="A2438" t="s">
        <v>2698</v>
      </c>
      <c r="B2438" t="s">
        <v>5819</v>
      </c>
      <c r="C2438" t="s">
        <v>3120</v>
      </c>
      <c r="D2438" t="s">
        <v>1116</v>
      </c>
      <c r="E2438" t="s">
        <v>1116</v>
      </c>
      <c r="F2438">
        <v>12</v>
      </c>
      <c r="H2438" s="4" t="str">
        <f t="shared" si="76"/>
        <v>1T13.12</v>
      </c>
      <c r="I2438" s="4">
        <f t="shared" si="77"/>
        <v>0</v>
      </c>
    </row>
    <row r="2439" spans="1:9" x14ac:dyDescent="0.25">
      <c r="A2439" t="s">
        <v>2698</v>
      </c>
      <c r="B2439" t="s">
        <v>5819</v>
      </c>
      <c r="C2439" t="s">
        <v>3120</v>
      </c>
      <c r="D2439" t="s">
        <v>1117</v>
      </c>
      <c r="E2439" t="s">
        <v>1117</v>
      </c>
      <c r="F2439">
        <v>13</v>
      </c>
      <c r="H2439" s="4" t="str">
        <f t="shared" si="76"/>
        <v>1T13.13</v>
      </c>
      <c r="I2439" s="4">
        <f t="shared" si="77"/>
        <v>0</v>
      </c>
    </row>
    <row r="2440" spans="1:9" x14ac:dyDescent="0.25">
      <c r="A2440" t="s">
        <v>2698</v>
      </c>
      <c r="B2440" t="s">
        <v>5819</v>
      </c>
      <c r="C2440" t="s">
        <v>3120</v>
      </c>
      <c r="D2440" t="s">
        <v>1118</v>
      </c>
      <c r="E2440" t="s">
        <v>1118</v>
      </c>
      <c r="F2440">
        <v>15</v>
      </c>
      <c r="G2440" t="s">
        <v>198</v>
      </c>
      <c r="H2440" s="4" t="str">
        <f t="shared" si="76"/>
        <v>1T13.15</v>
      </c>
      <c r="I2440" s="4" t="str">
        <f t="shared" si="77"/>
        <v>SG1_TCT</v>
      </c>
    </row>
    <row r="2441" spans="1:9" x14ac:dyDescent="0.25">
      <c r="A2441" t="s">
        <v>2698</v>
      </c>
      <c r="B2441" t="s">
        <v>5819</v>
      </c>
      <c r="C2441" t="s">
        <v>3120</v>
      </c>
      <c r="D2441" t="s">
        <v>1119</v>
      </c>
      <c r="E2441" t="s">
        <v>1119</v>
      </c>
      <c r="F2441">
        <v>10</v>
      </c>
      <c r="G2441" t="s">
        <v>198</v>
      </c>
      <c r="H2441" s="4" t="str">
        <f t="shared" si="76"/>
        <v>1T13.10</v>
      </c>
      <c r="I2441" s="4" t="str">
        <f t="shared" si="77"/>
        <v>SG1_TCT</v>
      </c>
    </row>
    <row r="2442" spans="1:9" x14ac:dyDescent="0.25">
      <c r="A2442" t="s">
        <v>2698</v>
      </c>
      <c r="B2442" t="s">
        <v>5819</v>
      </c>
      <c r="C2442" t="s">
        <v>3120</v>
      </c>
      <c r="D2442" t="s">
        <v>1120</v>
      </c>
      <c r="E2442" t="s">
        <v>1120</v>
      </c>
      <c r="F2442">
        <v>16</v>
      </c>
      <c r="G2442" t="s">
        <v>5487</v>
      </c>
      <c r="H2442" s="4" t="str">
        <f t="shared" si="76"/>
        <v>1T13.16</v>
      </c>
      <c r="I2442" s="4" t="str">
        <f t="shared" si="77"/>
        <v>SG1_FE_MDIX+</v>
      </c>
    </row>
    <row r="2443" spans="1:9" x14ac:dyDescent="0.25">
      <c r="A2443" t="s">
        <v>2698</v>
      </c>
      <c r="B2443" t="s">
        <v>5819</v>
      </c>
      <c r="C2443" t="s">
        <v>3120</v>
      </c>
      <c r="D2443" t="s">
        <v>1121</v>
      </c>
      <c r="E2443" t="s">
        <v>1121</v>
      </c>
      <c r="F2443">
        <v>14</v>
      </c>
      <c r="G2443" t="s">
        <v>5488</v>
      </c>
      <c r="H2443" s="4" t="str">
        <f t="shared" si="76"/>
        <v>1T13.14</v>
      </c>
      <c r="I2443" s="4" t="str">
        <f t="shared" si="77"/>
        <v>SG1_FE_MDIX-</v>
      </c>
    </row>
    <row r="2444" spans="1:9" x14ac:dyDescent="0.25">
      <c r="A2444" t="s">
        <v>2698</v>
      </c>
      <c r="B2444" t="s">
        <v>5819</v>
      </c>
      <c r="C2444" t="s">
        <v>3120</v>
      </c>
      <c r="D2444" t="s">
        <v>1122</v>
      </c>
      <c r="E2444" t="s">
        <v>1122</v>
      </c>
      <c r="F2444">
        <v>11</v>
      </c>
      <c r="G2444" t="s">
        <v>5489</v>
      </c>
      <c r="H2444" s="4" t="str">
        <f t="shared" si="76"/>
        <v>1T13.11</v>
      </c>
      <c r="I2444" s="4" t="str">
        <f t="shared" si="77"/>
        <v>SG1_FE_MDI+</v>
      </c>
    </row>
    <row r="2445" spans="1:9" x14ac:dyDescent="0.25">
      <c r="A2445" t="s">
        <v>2698</v>
      </c>
      <c r="B2445" t="s">
        <v>5819</v>
      </c>
      <c r="C2445" t="s">
        <v>3120</v>
      </c>
      <c r="D2445" t="s">
        <v>1123</v>
      </c>
      <c r="E2445" t="s">
        <v>1123</v>
      </c>
      <c r="F2445">
        <v>9</v>
      </c>
      <c r="G2445" t="s">
        <v>5490</v>
      </c>
      <c r="H2445" s="4" t="str">
        <f t="shared" si="76"/>
        <v>1T13.9</v>
      </c>
      <c r="I2445" s="4" t="str">
        <f t="shared" si="77"/>
        <v>SG1_FE_MDI-</v>
      </c>
    </row>
    <row r="2446" spans="1:9" x14ac:dyDescent="0.25">
      <c r="A2446" t="s">
        <v>2698</v>
      </c>
      <c r="B2446" t="s">
        <v>5819</v>
      </c>
      <c r="C2446" t="s">
        <v>6409</v>
      </c>
      <c r="D2446" t="s">
        <v>6258</v>
      </c>
      <c r="E2446" t="s">
        <v>6258</v>
      </c>
      <c r="F2446">
        <v>18</v>
      </c>
      <c r="H2446" s="4" t="str">
        <f t="shared" si="76"/>
        <v>1U6.18</v>
      </c>
      <c r="I2446" s="4">
        <f t="shared" si="77"/>
        <v>0</v>
      </c>
    </row>
    <row r="2447" spans="1:9" x14ac:dyDescent="0.25">
      <c r="A2447" t="s">
        <v>2698</v>
      </c>
      <c r="B2447" t="s">
        <v>5819</v>
      </c>
      <c r="C2447" t="s">
        <v>6409</v>
      </c>
      <c r="D2447" t="s">
        <v>6259</v>
      </c>
      <c r="E2447" t="s">
        <v>6259</v>
      </c>
      <c r="F2447">
        <v>28</v>
      </c>
      <c r="H2447" s="4" t="str">
        <f t="shared" si="76"/>
        <v>1U6.28</v>
      </c>
      <c r="I2447" s="4">
        <f t="shared" si="77"/>
        <v>0</v>
      </c>
    </row>
    <row r="2448" spans="1:9" x14ac:dyDescent="0.25">
      <c r="A2448" t="s">
        <v>2698</v>
      </c>
      <c r="B2448" t="s">
        <v>5819</v>
      </c>
      <c r="C2448" t="s">
        <v>6409</v>
      </c>
      <c r="D2448" t="s">
        <v>6260</v>
      </c>
      <c r="E2448" t="s">
        <v>6260</v>
      </c>
      <c r="F2448">
        <v>27</v>
      </c>
      <c r="H2448" s="4" t="str">
        <f t="shared" si="76"/>
        <v>1U6.27</v>
      </c>
      <c r="I2448" s="4">
        <f t="shared" si="77"/>
        <v>0</v>
      </c>
    </row>
    <row r="2449" spans="1:9" x14ac:dyDescent="0.25">
      <c r="A2449" t="s">
        <v>2698</v>
      </c>
      <c r="B2449" t="s">
        <v>5819</v>
      </c>
      <c r="C2449" t="s">
        <v>6409</v>
      </c>
      <c r="D2449" t="s">
        <v>6261</v>
      </c>
      <c r="E2449" t="s">
        <v>6261</v>
      </c>
      <c r="F2449">
        <v>17</v>
      </c>
      <c r="H2449" s="4" t="str">
        <f t="shared" si="76"/>
        <v>1U6.17</v>
      </c>
      <c r="I2449" s="4">
        <f t="shared" si="77"/>
        <v>0</v>
      </c>
    </row>
    <row r="2450" spans="1:9" x14ac:dyDescent="0.25">
      <c r="A2450" t="s">
        <v>2698</v>
      </c>
      <c r="B2450" t="s">
        <v>5819</v>
      </c>
      <c r="C2450" t="s">
        <v>6409</v>
      </c>
      <c r="D2450" t="s">
        <v>6262</v>
      </c>
      <c r="E2450" t="s">
        <v>6262</v>
      </c>
      <c r="F2450">
        <v>29</v>
      </c>
      <c r="H2450" s="4" t="str">
        <f t="shared" si="76"/>
        <v>1U6.29</v>
      </c>
      <c r="I2450" s="4">
        <f t="shared" si="77"/>
        <v>0</v>
      </c>
    </row>
    <row r="2451" spans="1:9" x14ac:dyDescent="0.25">
      <c r="A2451" t="s">
        <v>2698</v>
      </c>
      <c r="B2451" t="s">
        <v>5819</v>
      </c>
      <c r="C2451" t="s">
        <v>6409</v>
      </c>
      <c r="D2451" t="s">
        <v>6263</v>
      </c>
      <c r="E2451" t="s">
        <v>6263</v>
      </c>
      <c r="F2451">
        <v>26</v>
      </c>
      <c r="H2451" s="4" t="str">
        <f t="shared" si="76"/>
        <v>1U6.26</v>
      </c>
      <c r="I2451" s="4">
        <f t="shared" si="77"/>
        <v>0</v>
      </c>
    </row>
    <row r="2452" spans="1:9" x14ac:dyDescent="0.25">
      <c r="A2452" t="s">
        <v>2698</v>
      </c>
      <c r="B2452" t="s">
        <v>5819</v>
      </c>
      <c r="C2452" t="s">
        <v>6409</v>
      </c>
      <c r="D2452" t="s">
        <v>6264</v>
      </c>
      <c r="E2452" t="s">
        <v>6264</v>
      </c>
      <c r="F2452">
        <v>6</v>
      </c>
      <c r="G2452" t="s">
        <v>384</v>
      </c>
      <c r="H2452" s="4" t="str">
        <f t="shared" si="76"/>
        <v>1U6.6</v>
      </c>
      <c r="I2452" s="4" t="str">
        <f t="shared" si="77"/>
        <v>S1_U2_FE_MDI+</v>
      </c>
    </row>
    <row r="2453" spans="1:9" x14ac:dyDescent="0.25">
      <c r="A2453" t="s">
        <v>2698</v>
      </c>
      <c r="B2453" t="s">
        <v>5819</v>
      </c>
      <c r="C2453" t="s">
        <v>6409</v>
      </c>
      <c r="D2453" t="s">
        <v>6265</v>
      </c>
      <c r="E2453" t="s">
        <v>6265</v>
      </c>
      <c r="F2453">
        <v>2</v>
      </c>
      <c r="G2453" t="s">
        <v>383</v>
      </c>
      <c r="H2453" s="4" t="str">
        <f t="shared" si="76"/>
        <v>1U6.2</v>
      </c>
      <c r="I2453" s="4" t="str">
        <f t="shared" si="77"/>
        <v>S1_U3_FE_MDI+</v>
      </c>
    </row>
    <row r="2454" spans="1:9" x14ac:dyDescent="0.25">
      <c r="A2454" t="s">
        <v>2698</v>
      </c>
      <c r="B2454" t="s">
        <v>5819</v>
      </c>
      <c r="C2454" t="s">
        <v>6409</v>
      </c>
      <c r="D2454" t="s">
        <v>6266</v>
      </c>
      <c r="E2454" t="s">
        <v>6266</v>
      </c>
      <c r="F2454">
        <v>42</v>
      </c>
      <c r="G2454" t="s">
        <v>760</v>
      </c>
      <c r="H2454" s="4" t="str">
        <f t="shared" si="76"/>
        <v>1U6.42</v>
      </c>
      <c r="I2454" s="4" t="str">
        <f t="shared" si="77"/>
        <v>S1_LB_FE_MDI+</v>
      </c>
    </row>
    <row r="2455" spans="1:9" x14ac:dyDescent="0.25">
      <c r="A2455" t="s">
        <v>2698</v>
      </c>
      <c r="B2455" t="s">
        <v>5819</v>
      </c>
      <c r="C2455" t="s">
        <v>6409</v>
      </c>
      <c r="D2455" t="s">
        <v>6267</v>
      </c>
      <c r="E2455" t="s">
        <v>6267</v>
      </c>
      <c r="F2455">
        <v>5</v>
      </c>
      <c r="G2455" t="s">
        <v>385</v>
      </c>
      <c r="H2455" s="4" t="str">
        <f t="shared" si="76"/>
        <v>1U6.5</v>
      </c>
      <c r="I2455" s="4" t="str">
        <f t="shared" si="77"/>
        <v>S1_U2_FE_MDI-</v>
      </c>
    </row>
    <row r="2456" spans="1:9" x14ac:dyDescent="0.25">
      <c r="A2456" t="s">
        <v>2698</v>
      </c>
      <c r="B2456" t="s">
        <v>5819</v>
      </c>
      <c r="C2456" t="s">
        <v>6409</v>
      </c>
      <c r="D2456" t="s">
        <v>6268</v>
      </c>
      <c r="E2456" t="s">
        <v>6268</v>
      </c>
      <c r="F2456">
        <v>3</v>
      </c>
      <c r="G2456" t="s">
        <v>386</v>
      </c>
      <c r="H2456" s="4" t="str">
        <f t="shared" si="76"/>
        <v>1U6.3</v>
      </c>
      <c r="I2456" s="4" t="str">
        <f t="shared" si="77"/>
        <v>S1_U3_FE_MDI-</v>
      </c>
    </row>
    <row r="2457" spans="1:9" x14ac:dyDescent="0.25">
      <c r="A2457" t="s">
        <v>2698</v>
      </c>
      <c r="B2457" t="s">
        <v>5819</v>
      </c>
      <c r="C2457" t="s">
        <v>6409</v>
      </c>
      <c r="D2457" t="s">
        <v>6269</v>
      </c>
      <c r="E2457" t="s">
        <v>6269</v>
      </c>
      <c r="F2457">
        <v>43</v>
      </c>
      <c r="G2457" t="s">
        <v>761</v>
      </c>
      <c r="H2457" s="4" t="str">
        <f t="shared" si="76"/>
        <v>1U6.43</v>
      </c>
      <c r="I2457" s="4" t="str">
        <f t="shared" si="77"/>
        <v>S1_LB_FE_MDI-</v>
      </c>
    </row>
    <row r="2458" spans="1:9" x14ac:dyDescent="0.25">
      <c r="A2458" t="s">
        <v>2698</v>
      </c>
      <c r="B2458" t="s">
        <v>5819</v>
      </c>
      <c r="C2458" t="s">
        <v>6409</v>
      </c>
      <c r="D2458" t="s">
        <v>6270</v>
      </c>
      <c r="E2458" t="s">
        <v>6270</v>
      </c>
      <c r="F2458">
        <v>9</v>
      </c>
      <c r="G2458" t="s">
        <v>376</v>
      </c>
      <c r="H2458" s="4" t="str">
        <f t="shared" si="76"/>
        <v>1U6.9</v>
      </c>
      <c r="I2458" s="4" t="str">
        <f t="shared" si="77"/>
        <v>S1_U2_FE_MDIX+</v>
      </c>
    </row>
    <row r="2459" spans="1:9" x14ac:dyDescent="0.25">
      <c r="A2459" t="s">
        <v>2698</v>
      </c>
      <c r="B2459" t="s">
        <v>5819</v>
      </c>
      <c r="C2459" t="s">
        <v>6409</v>
      </c>
      <c r="D2459" t="s">
        <v>6271</v>
      </c>
      <c r="E2459" t="s">
        <v>6271</v>
      </c>
      <c r="F2459">
        <v>51</v>
      </c>
      <c r="G2459" t="s">
        <v>375</v>
      </c>
      <c r="H2459" s="4" t="str">
        <f t="shared" si="76"/>
        <v>1U6.51</v>
      </c>
      <c r="I2459" s="4" t="str">
        <f t="shared" si="77"/>
        <v>S1_U3_FE_MDIX+</v>
      </c>
    </row>
    <row r="2460" spans="1:9" x14ac:dyDescent="0.25">
      <c r="A2460" t="s">
        <v>2698</v>
      </c>
      <c r="B2460" t="s">
        <v>5819</v>
      </c>
      <c r="C2460" t="s">
        <v>6409</v>
      </c>
      <c r="D2460" t="s">
        <v>6272</v>
      </c>
      <c r="E2460" t="s">
        <v>6272</v>
      </c>
      <c r="F2460">
        <v>39</v>
      </c>
      <c r="G2460" t="s">
        <v>758</v>
      </c>
      <c r="H2460" s="4" t="str">
        <f t="shared" si="76"/>
        <v>1U6.39</v>
      </c>
      <c r="I2460" s="4" t="str">
        <f t="shared" si="77"/>
        <v>S1_LB_FE_MDIX+</v>
      </c>
    </row>
    <row r="2461" spans="1:9" x14ac:dyDescent="0.25">
      <c r="A2461" t="s">
        <v>2698</v>
      </c>
      <c r="B2461" t="s">
        <v>5819</v>
      </c>
      <c r="C2461" t="s">
        <v>6409</v>
      </c>
      <c r="D2461" t="s">
        <v>6273</v>
      </c>
      <c r="E2461" t="s">
        <v>6273</v>
      </c>
      <c r="F2461">
        <v>8</v>
      </c>
      <c r="G2461" t="s">
        <v>377</v>
      </c>
      <c r="H2461" s="4" t="str">
        <f t="shared" si="76"/>
        <v>1U6.8</v>
      </c>
      <c r="I2461" s="4" t="str">
        <f t="shared" si="77"/>
        <v>S1_U2_FE_MDIX-</v>
      </c>
    </row>
    <row r="2462" spans="1:9" x14ac:dyDescent="0.25">
      <c r="A2462" t="s">
        <v>2698</v>
      </c>
      <c r="B2462" t="s">
        <v>5819</v>
      </c>
      <c r="C2462" t="s">
        <v>6409</v>
      </c>
      <c r="D2462" t="s">
        <v>6274</v>
      </c>
      <c r="E2462" t="s">
        <v>6274</v>
      </c>
      <c r="F2462">
        <v>52</v>
      </c>
      <c r="G2462" t="s">
        <v>378</v>
      </c>
      <c r="H2462" s="4" t="str">
        <f t="shared" si="76"/>
        <v>1U6.52</v>
      </c>
      <c r="I2462" s="4" t="str">
        <f t="shared" si="77"/>
        <v>S1_U3_FE_MDIX-</v>
      </c>
    </row>
    <row r="2463" spans="1:9" x14ac:dyDescent="0.25">
      <c r="A2463" t="s">
        <v>2698</v>
      </c>
      <c r="B2463" t="s">
        <v>5819</v>
      </c>
      <c r="C2463" t="s">
        <v>6409</v>
      </c>
      <c r="D2463" t="s">
        <v>6275</v>
      </c>
      <c r="E2463" t="s">
        <v>6275</v>
      </c>
      <c r="F2463">
        <v>40</v>
      </c>
      <c r="G2463" t="s">
        <v>759</v>
      </c>
      <c r="H2463" s="4" t="str">
        <f t="shared" si="76"/>
        <v>1U6.40</v>
      </c>
      <c r="I2463" s="4" t="str">
        <f t="shared" si="77"/>
        <v>S1_LB_FE_MDIX-</v>
      </c>
    </row>
    <row r="2464" spans="1:9" x14ac:dyDescent="0.25">
      <c r="A2464" t="s">
        <v>2698</v>
      </c>
      <c r="B2464" t="s">
        <v>5819</v>
      </c>
      <c r="C2464" t="s">
        <v>6409</v>
      </c>
      <c r="D2464" t="s">
        <v>6276</v>
      </c>
      <c r="E2464" t="s">
        <v>6276</v>
      </c>
      <c r="F2464">
        <v>12</v>
      </c>
      <c r="G2464" t="s">
        <v>389</v>
      </c>
      <c r="H2464" s="4" t="str">
        <f t="shared" si="76"/>
        <v>1U6.12</v>
      </c>
      <c r="I2464" s="4" t="str">
        <f t="shared" si="77"/>
        <v>SG1_U2_FE_MDI+</v>
      </c>
    </row>
    <row r="2465" spans="1:9" x14ac:dyDescent="0.25">
      <c r="A2465" t="s">
        <v>2698</v>
      </c>
      <c r="B2465" t="s">
        <v>5819</v>
      </c>
      <c r="C2465" t="s">
        <v>6409</v>
      </c>
      <c r="D2465" t="s">
        <v>6277</v>
      </c>
      <c r="E2465" t="s">
        <v>6277</v>
      </c>
      <c r="F2465">
        <v>48</v>
      </c>
      <c r="G2465" t="s">
        <v>363</v>
      </c>
      <c r="H2465" s="4" t="str">
        <f t="shared" si="76"/>
        <v>1U6.48</v>
      </c>
      <c r="I2465" s="4" t="str">
        <f t="shared" si="77"/>
        <v>SG1_U3_FE_MDI+</v>
      </c>
    </row>
    <row r="2466" spans="1:9" x14ac:dyDescent="0.25">
      <c r="A2466" t="s">
        <v>2698</v>
      </c>
      <c r="B2466" t="s">
        <v>5819</v>
      </c>
      <c r="C2466" t="s">
        <v>6409</v>
      </c>
      <c r="D2466" t="s">
        <v>6278</v>
      </c>
      <c r="E2466" t="s">
        <v>6278</v>
      </c>
      <c r="F2466">
        <v>36</v>
      </c>
      <c r="G2466" t="s">
        <v>758</v>
      </c>
      <c r="H2466" s="4" t="str">
        <f t="shared" si="76"/>
        <v>1U6.36</v>
      </c>
      <c r="I2466" s="4" t="str">
        <f t="shared" si="77"/>
        <v>S1_LB_FE_MDIX+</v>
      </c>
    </row>
    <row r="2467" spans="1:9" x14ac:dyDescent="0.25">
      <c r="A2467" t="s">
        <v>2698</v>
      </c>
      <c r="B2467" t="s">
        <v>5819</v>
      </c>
      <c r="C2467" t="s">
        <v>6409</v>
      </c>
      <c r="D2467" t="s">
        <v>6279</v>
      </c>
      <c r="E2467" t="s">
        <v>6279</v>
      </c>
      <c r="F2467">
        <v>11</v>
      </c>
      <c r="G2467" t="s">
        <v>390</v>
      </c>
      <c r="H2467" s="4" t="str">
        <f t="shared" si="76"/>
        <v>1U6.11</v>
      </c>
      <c r="I2467" s="4" t="str">
        <f t="shared" si="77"/>
        <v>SG1_U2_FE_MDI-</v>
      </c>
    </row>
    <row r="2468" spans="1:9" x14ac:dyDescent="0.25">
      <c r="A2468" t="s">
        <v>2698</v>
      </c>
      <c r="B2468" t="s">
        <v>5819</v>
      </c>
      <c r="C2468" t="s">
        <v>6409</v>
      </c>
      <c r="D2468" t="s">
        <v>6280</v>
      </c>
      <c r="E2468" t="s">
        <v>6280</v>
      </c>
      <c r="F2468">
        <v>49</v>
      </c>
      <c r="G2468" t="s">
        <v>364</v>
      </c>
      <c r="H2468" s="4" t="str">
        <f t="shared" si="76"/>
        <v>1U6.49</v>
      </c>
      <c r="I2468" s="4" t="str">
        <f t="shared" si="77"/>
        <v>SG1_U3_FE_MDI-</v>
      </c>
    </row>
    <row r="2469" spans="1:9" x14ac:dyDescent="0.25">
      <c r="A2469" t="s">
        <v>2698</v>
      </c>
      <c r="B2469" t="s">
        <v>5819</v>
      </c>
      <c r="C2469" t="s">
        <v>6409</v>
      </c>
      <c r="D2469" t="s">
        <v>6281</v>
      </c>
      <c r="E2469" t="s">
        <v>6281</v>
      </c>
      <c r="F2469">
        <v>37</v>
      </c>
      <c r="G2469" t="s">
        <v>759</v>
      </c>
      <c r="H2469" s="4" t="str">
        <f t="shared" si="76"/>
        <v>1U6.37</v>
      </c>
      <c r="I2469" s="4" t="str">
        <f t="shared" si="77"/>
        <v>S1_LB_FE_MDIX-</v>
      </c>
    </row>
    <row r="2470" spans="1:9" x14ac:dyDescent="0.25">
      <c r="A2470" t="s">
        <v>2698</v>
      </c>
      <c r="B2470" t="s">
        <v>5819</v>
      </c>
      <c r="C2470" t="s">
        <v>6409</v>
      </c>
      <c r="D2470" t="s">
        <v>6282</v>
      </c>
      <c r="E2470" t="s">
        <v>6282</v>
      </c>
      <c r="F2470">
        <v>15</v>
      </c>
      <c r="G2470" t="s">
        <v>387</v>
      </c>
      <c r="H2470" s="4" t="str">
        <f t="shared" si="76"/>
        <v>1U6.15</v>
      </c>
      <c r="I2470" s="4" t="str">
        <f t="shared" si="77"/>
        <v>SG1_U2_FE_MDIX+</v>
      </c>
    </row>
    <row r="2471" spans="1:9" x14ac:dyDescent="0.25">
      <c r="A2471" t="s">
        <v>2698</v>
      </c>
      <c r="B2471" t="s">
        <v>5819</v>
      </c>
      <c r="C2471" t="s">
        <v>6409</v>
      </c>
      <c r="D2471" t="s">
        <v>6283</v>
      </c>
      <c r="E2471" t="s">
        <v>6283</v>
      </c>
      <c r="F2471">
        <v>45</v>
      </c>
      <c r="G2471" t="s">
        <v>365</v>
      </c>
      <c r="H2471" s="4" t="str">
        <f t="shared" si="76"/>
        <v>1U6.45</v>
      </c>
      <c r="I2471" s="4" t="str">
        <f t="shared" si="77"/>
        <v>SG1_U3_FE_MDIX+</v>
      </c>
    </row>
    <row r="2472" spans="1:9" x14ac:dyDescent="0.25">
      <c r="A2472" t="s">
        <v>2698</v>
      </c>
      <c r="B2472" t="s">
        <v>5819</v>
      </c>
      <c r="C2472" t="s">
        <v>6409</v>
      </c>
      <c r="D2472" t="s">
        <v>6284</v>
      </c>
      <c r="E2472" t="s">
        <v>6284</v>
      </c>
      <c r="F2472">
        <v>33</v>
      </c>
      <c r="G2472" t="s">
        <v>760</v>
      </c>
      <c r="H2472" s="4" t="str">
        <f t="shared" si="76"/>
        <v>1U6.33</v>
      </c>
      <c r="I2472" s="4" t="str">
        <f t="shared" si="77"/>
        <v>S1_LB_FE_MDI+</v>
      </c>
    </row>
    <row r="2473" spans="1:9" x14ac:dyDescent="0.25">
      <c r="A2473" t="s">
        <v>2698</v>
      </c>
      <c r="B2473" t="s">
        <v>5819</v>
      </c>
      <c r="C2473" t="s">
        <v>6409</v>
      </c>
      <c r="D2473" t="s">
        <v>6285</v>
      </c>
      <c r="E2473" t="s">
        <v>6285</v>
      </c>
      <c r="F2473">
        <v>14</v>
      </c>
      <c r="G2473" t="s">
        <v>388</v>
      </c>
      <c r="H2473" s="4" t="str">
        <f t="shared" si="76"/>
        <v>1U6.14</v>
      </c>
      <c r="I2473" s="4" t="str">
        <f t="shared" si="77"/>
        <v>SG1_U2_FE_MDIX-</v>
      </c>
    </row>
    <row r="2474" spans="1:9" x14ac:dyDescent="0.25">
      <c r="A2474" t="s">
        <v>2698</v>
      </c>
      <c r="B2474" t="s">
        <v>5819</v>
      </c>
      <c r="C2474" t="s">
        <v>6409</v>
      </c>
      <c r="D2474" t="s">
        <v>6286</v>
      </c>
      <c r="E2474" t="s">
        <v>6286</v>
      </c>
      <c r="F2474">
        <v>46</v>
      </c>
      <c r="G2474" t="s">
        <v>366</v>
      </c>
      <c r="H2474" s="4" t="str">
        <f t="shared" si="76"/>
        <v>1U6.46</v>
      </c>
      <c r="I2474" s="4" t="str">
        <f t="shared" si="77"/>
        <v>SG1_U3_FE_MDIX-</v>
      </c>
    </row>
    <row r="2475" spans="1:9" x14ac:dyDescent="0.25">
      <c r="A2475" t="s">
        <v>2698</v>
      </c>
      <c r="B2475" t="s">
        <v>5819</v>
      </c>
      <c r="C2475" t="s">
        <v>6409</v>
      </c>
      <c r="D2475" t="s">
        <v>6287</v>
      </c>
      <c r="E2475" t="s">
        <v>6287</v>
      </c>
      <c r="F2475">
        <v>34</v>
      </c>
      <c r="G2475" t="s">
        <v>761</v>
      </c>
      <c r="H2475" s="4" t="str">
        <f t="shared" si="76"/>
        <v>1U6.34</v>
      </c>
      <c r="I2475" s="4" t="str">
        <f t="shared" si="77"/>
        <v>S1_LB_FE_MDI-</v>
      </c>
    </row>
    <row r="2476" spans="1:9" x14ac:dyDescent="0.25">
      <c r="A2476" t="s">
        <v>2698</v>
      </c>
      <c r="B2476" t="s">
        <v>5819</v>
      </c>
      <c r="C2476" t="s">
        <v>6409</v>
      </c>
      <c r="D2476" t="s">
        <v>6288</v>
      </c>
      <c r="E2476" t="s">
        <v>6288</v>
      </c>
      <c r="F2476">
        <v>7</v>
      </c>
      <c r="G2476" t="s">
        <v>6322</v>
      </c>
      <c r="H2476" s="4" t="str">
        <f t="shared" si="76"/>
        <v>1U6.7</v>
      </c>
      <c r="I2476" s="4" t="str">
        <f t="shared" si="77"/>
        <v>S1_U6_DDC_AUX_SEL</v>
      </c>
    </row>
    <row r="2477" spans="1:9" x14ac:dyDescent="0.25">
      <c r="A2477" t="s">
        <v>2698</v>
      </c>
      <c r="B2477" t="s">
        <v>5819</v>
      </c>
      <c r="C2477" t="s">
        <v>6409</v>
      </c>
      <c r="D2477" t="s">
        <v>6289</v>
      </c>
      <c r="E2477" t="s">
        <v>6289</v>
      </c>
      <c r="F2477" t="s">
        <v>11</v>
      </c>
      <c r="G2477" t="s">
        <v>961</v>
      </c>
      <c r="H2477" s="4" t="str">
        <f t="shared" si="76"/>
        <v>1U6.EP</v>
      </c>
      <c r="I2477" s="4" t="str">
        <f t="shared" si="77"/>
        <v>DGND</v>
      </c>
    </row>
    <row r="2478" spans="1:9" x14ac:dyDescent="0.25">
      <c r="A2478" t="s">
        <v>2698</v>
      </c>
      <c r="B2478" t="s">
        <v>5819</v>
      </c>
      <c r="C2478" t="s">
        <v>6409</v>
      </c>
      <c r="D2478" t="s">
        <v>987</v>
      </c>
      <c r="E2478" t="s">
        <v>987</v>
      </c>
      <c r="F2478">
        <v>35</v>
      </c>
      <c r="G2478" t="s">
        <v>961</v>
      </c>
      <c r="H2478" s="4" t="str">
        <f t="shared" si="76"/>
        <v>1U6.35</v>
      </c>
      <c r="I2478" s="4" t="str">
        <f t="shared" si="77"/>
        <v>DGND</v>
      </c>
    </row>
    <row r="2479" spans="1:9" x14ac:dyDescent="0.25">
      <c r="A2479" t="s">
        <v>2698</v>
      </c>
      <c r="B2479" t="s">
        <v>5819</v>
      </c>
      <c r="C2479" t="s">
        <v>6409</v>
      </c>
      <c r="D2479" t="s">
        <v>988</v>
      </c>
      <c r="E2479" t="s">
        <v>988</v>
      </c>
      <c r="F2479">
        <v>1</v>
      </c>
      <c r="G2479" t="s">
        <v>961</v>
      </c>
      <c r="H2479" s="4" t="str">
        <f t="shared" si="76"/>
        <v>1U6.1</v>
      </c>
      <c r="I2479" s="4" t="str">
        <f t="shared" si="77"/>
        <v>DGND</v>
      </c>
    </row>
    <row r="2480" spans="1:9" x14ac:dyDescent="0.25">
      <c r="A2480" t="s">
        <v>2698</v>
      </c>
      <c r="B2480" t="s">
        <v>5819</v>
      </c>
      <c r="C2480" t="s">
        <v>6409</v>
      </c>
      <c r="D2480" t="s">
        <v>989</v>
      </c>
      <c r="E2480" t="s">
        <v>989</v>
      </c>
      <c r="F2480">
        <v>10</v>
      </c>
      <c r="G2480" t="s">
        <v>961</v>
      </c>
      <c r="H2480" s="4" t="str">
        <f t="shared" si="76"/>
        <v>1U6.10</v>
      </c>
      <c r="I2480" s="4" t="str">
        <f t="shared" si="77"/>
        <v>DGND</v>
      </c>
    </row>
    <row r="2481" spans="1:9" x14ac:dyDescent="0.25">
      <c r="A2481" t="s">
        <v>2698</v>
      </c>
      <c r="B2481" t="s">
        <v>5819</v>
      </c>
      <c r="C2481" t="s">
        <v>6409</v>
      </c>
      <c r="D2481" t="s">
        <v>990</v>
      </c>
      <c r="E2481" t="s">
        <v>990</v>
      </c>
      <c r="F2481">
        <v>13</v>
      </c>
      <c r="G2481" t="s">
        <v>961</v>
      </c>
      <c r="H2481" s="4" t="str">
        <f t="shared" si="76"/>
        <v>1U6.13</v>
      </c>
      <c r="I2481" s="4" t="str">
        <f t="shared" si="77"/>
        <v>DGND</v>
      </c>
    </row>
    <row r="2482" spans="1:9" x14ac:dyDescent="0.25">
      <c r="A2482" t="s">
        <v>2698</v>
      </c>
      <c r="B2482" t="s">
        <v>5819</v>
      </c>
      <c r="C2482" t="s">
        <v>6409</v>
      </c>
      <c r="D2482" t="s">
        <v>991</v>
      </c>
      <c r="E2482" t="s">
        <v>991</v>
      </c>
      <c r="F2482">
        <v>32</v>
      </c>
      <c r="G2482" t="s">
        <v>961</v>
      </c>
      <c r="H2482" s="4" t="str">
        <f t="shared" si="76"/>
        <v>1U6.32</v>
      </c>
      <c r="I2482" s="4" t="str">
        <f t="shared" si="77"/>
        <v>DGND</v>
      </c>
    </row>
    <row r="2483" spans="1:9" x14ac:dyDescent="0.25">
      <c r="A2483" t="s">
        <v>2698</v>
      </c>
      <c r="B2483" t="s">
        <v>5819</v>
      </c>
      <c r="C2483" t="s">
        <v>6409</v>
      </c>
      <c r="D2483" t="s">
        <v>992</v>
      </c>
      <c r="E2483" t="s">
        <v>992</v>
      </c>
      <c r="F2483">
        <v>38</v>
      </c>
      <c r="G2483" t="s">
        <v>961</v>
      </c>
      <c r="H2483" s="4" t="str">
        <f t="shared" si="76"/>
        <v>1U6.38</v>
      </c>
      <c r="I2483" s="4" t="str">
        <f t="shared" si="77"/>
        <v>DGND</v>
      </c>
    </row>
    <row r="2484" spans="1:9" x14ac:dyDescent="0.25">
      <c r="A2484" t="s">
        <v>2698</v>
      </c>
      <c r="B2484" t="s">
        <v>5819</v>
      </c>
      <c r="C2484" t="s">
        <v>6409</v>
      </c>
      <c r="D2484" t="s">
        <v>993</v>
      </c>
      <c r="E2484" t="s">
        <v>993</v>
      </c>
      <c r="F2484">
        <v>41</v>
      </c>
      <c r="G2484" t="s">
        <v>961</v>
      </c>
      <c r="H2484" s="4" t="str">
        <f t="shared" si="76"/>
        <v>1U6.41</v>
      </c>
      <c r="I2484" s="4" t="str">
        <f t="shared" si="77"/>
        <v>DGND</v>
      </c>
    </row>
    <row r="2485" spans="1:9" x14ac:dyDescent="0.25">
      <c r="A2485" t="s">
        <v>2698</v>
      </c>
      <c r="B2485" t="s">
        <v>5819</v>
      </c>
      <c r="C2485" t="s">
        <v>6409</v>
      </c>
      <c r="D2485" t="s">
        <v>6290</v>
      </c>
      <c r="E2485" t="s">
        <v>6290</v>
      </c>
      <c r="F2485">
        <v>47</v>
      </c>
      <c r="G2485" t="s">
        <v>961</v>
      </c>
      <c r="H2485" s="4" t="str">
        <f t="shared" si="76"/>
        <v>1U6.47</v>
      </c>
      <c r="I2485" s="4" t="str">
        <f t="shared" si="77"/>
        <v>DGND</v>
      </c>
    </row>
    <row r="2486" spans="1:9" x14ac:dyDescent="0.25">
      <c r="A2486" t="s">
        <v>2698</v>
      </c>
      <c r="B2486" t="s">
        <v>5819</v>
      </c>
      <c r="C2486" t="s">
        <v>6409</v>
      </c>
      <c r="D2486" t="s">
        <v>6291</v>
      </c>
      <c r="E2486" t="s">
        <v>6291</v>
      </c>
      <c r="F2486">
        <v>4</v>
      </c>
      <c r="G2486" t="s">
        <v>6320</v>
      </c>
      <c r="H2486" s="4" t="str">
        <f t="shared" si="76"/>
        <v>1U6.4</v>
      </c>
      <c r="I2486" s="4" t="str">
        <f t="shared" si="77"/>
        <v>S1_U6_GPU_SEL</v>
      </c>
    </row>
    <row r="2487" spans="1:9" x14ac:dyDescent="0.25">
      <c r="A2487" t="s">
        <v>2698</v>
      </c>
      <c r="B2487" t="s">
        <v>5819</v>
      </c>
      <c r="C2487" t="s">
        <v>6409</v>
      </c>
      <c r="D2487" t="s">
        <v>6292</v>
      </c>
      <c r="E2487" t="s">
        <v>6292</v>
      </c>
      <c r="F2487">
        <v>21</v>
      </c>
      <c r="H2487" s="4" t="str">
        <f t="shared" si="76"/>
        <v>1U6.21</v>
      </c>
      <c r="I2487" s="4">
        <f t="shared" si="77"/>
        <v>0</v>
      </c>
    </row>
    <row r="2488" spans="1:9" x14ac:dyDescent="0.25">
      <c r="A2488" t="s">
        <v>2698</v>
      </c>
      <c r="B2488" t="s">
        <v>5819</v>
      </c>
      <c r="C2488" t="s">
        <v>6409</v>
      </c>
      <c r="D2488" t="s">
        <v>6293</v>
      </c>
      <c r="E2488" t="s">
        <v>6293</v>
      </c>
      <c r="F2488">
        <v>20</v>
      </c>
      <c r="H2488" s="4" t="str">
        <f t="shared" si="76"/>
        <v>1U6.20</v>
      </c>
      <c r="I2488" s="4">
        <f t="shared" si="77"/>
        <v>0</v>
      </c>
    </row>
    <row r="2489" spans="1:9" x14ac:dyDescent="0.25">
      <c r="A2489" t="s">
        <v>2698</v>
      </c>
      <c r="B2489" t="s">
        <v>5819</v>
      </c>
      <c r="C2489" t="s">
        <v>6409</v>
      </c>
      <c r="D2489" t="s">
        <v>6294</v>
      </c>
      <c r="E2489" t="s">
        <v>6294</v>
      </c>
      <c r="F2489">
        <v>19</v>
      </c>
      <c r="H2489" s="4" t="str">
        <f t="shared" si="76"/>
        <v>1U6.19</v>
      </c>
      <c r="I2489" s="4">
        <f t="shared" si="77"/>
        <v>0</v>
      </c>
    </row>
    <row r="2490" spans="1:9" x14ac:dyDescent="0.25">
      <c r="A2490" t="s">
        <v>2698</v>
      </c>
      <c r="B2490" t="s">
        <v>5819</v>
      </c>
      <c r="C2490" t="s">
        <v>6409</v>
      </c>
      <c r="D2490" t="s">
        <v>6295</v>
      </c>
      <c r="E2490" t="s">
        <v>6295</v>
      </c>
      <c r="F2490">
        <v>50</v>
      </c>
      <c r="G2490" t="s">
        <v>6321</v>
      </c>
      <c r="H2490" s="4" t="str">
        <f t="shared" si="76"/>
        <v>1U6.50</v>
      </c>
      <c r="I2490" s="4" t="str">
        <f t="shared" si="77"/>
        <v>S1_U6_OE</v>
      </c>
    </row>
    <row r="2491" spans="1:9" x14ac:dyDescent="0.25">
      <c r="A2491" t="s">
        <v>2698</v>
      </c>
      <c r="B2491" t="s">
        <v>5819</v>
      </c>
      <c r="C2491" t="s">
        <v>6409</v>
      </c>
      <c r="D2491" t="s">
        <v>6296</v>
      </c>
      <c r="E2491" t="s">
        <v>6296</v>
      </c>
      <c r="F2491">
        <v>22</v>
      </c>
      <c r="H2491" s="4" t="str">
        <f t="shared" si="76"/>
        <v>1U6.22</v>
      </c>
      <c r="I2491" s="4">
        <f t="shared" si="77"/>
        <v>0</v>
      </c>
    </row>
    <row r="2492" spans="1:9" x14ac:dyDescent="0.25">
      <c r="A2492" t="s">
        <v>2698</v>
      </c>
      <c r="B2492" t="s">
        <v>5819</v>
      </c>
      <c r="C2492" t="s">
        <v>6409</v>
      </c>
      <c r="D2492" t="s">
        <v>6297</v>
      </c>
      <c r="E2492" t="s">
        <v>6297</v>
      </c>
      <c r="F2492">
        <v>30</v>
      </c>
      <c r="H2492" s="4" t="str">
        <f t="shared" si="76"/>
        <v>1U6.30</v>
      </c>
      <c r="I2492" s="4">
        <f t="shared" si="77"/>
        <v>0</v>
      </c>
    </row>
    <row r="2493" spans="1:9" x14ac:dyDescent="0.25">
      <c r="A2493" t="s">
        <v>2698</v>
      </c>
      <c r="B2493" t="s">
        <v>5819</v>
      </c>
      <c r="C2493" t="s">
        <v>6409</v>
      </c>
      <c r="D2493" t="s">
        <v>6298</v>
      </c>
      <c r="E2493" t="s">
        <v>6298</v>
      </c>
      <c r="F2493">
        <v>25</v>
      </c>
      <c r="H2493" s="4" t="str">
        <f t="shared" si="76"/>
        <v>1U6.25</v>
      </c>
      <c r="I2493" s="4">
        <f t="shared" si="77"/>
        <v>0</v>
      </c>
    </row>
    <row r="2494" spans="1:9" x14ac:dyDescent="0.25">
      <c r="A2494" t="s">
        <v>2698</v>
      </c>
      <c r="B2494" t="s">
        <v>5819</v>
      </c>
      <c r="C2494" t="s">
        <v>6409</v>
      </c>
      <c r="D2494" t="s">
        <v>6299</v>
      </c>
      <c r="E2494" t="s">
        <v>6299</v>
      </c>
      <c r="F2494">
        <v>23</v>
      </c>
      <c r="H2494" s="4" t="str">
        <f t="shared" si="76"/>
        <v>1U6.23</v>
      </c>
      <c r="I2494" s="4">
        <f t="shared" si="77"/>
        <v>0</v>
      </c>
    </row>
    <row r="2495" spans="1:9" x14ac:dyDescent="0.25">
      <c r="A2495" t="s">
        <v>2698</v>
      </c>
      <c r="B2495" t="s">
        <v>5819</v>
      </c>
      <c r="C2495" t="s">
        <v>6409</v>
      </c>
      <c r="D2495" t="s">
        <v>6300</v>
      </c>
      <c r="E2495" t="s">
        <v>6300</v>
      </c>
      <c r="F2495">
        <v>31</v>
      </c>
      <c r="H2495" s="4" t="str">
        <f t="shared" si="76"/>
        <v>1U6.31</v>
      </c>
      <c r="I2495" s="4">
        <f t="shared" si="77"/>
        <v>0</v>
      </c>
    </row>
    <row r="2496" spans="1:9" x14ac:dyDescent="0.25">
      <c r="A2496" t="s">
        <v>2698</v>
      </c>
      <c r="B2496" t="s">
        <v>5819</v>
      </c>
      <c r="C2496" t="s">
        <v>6409</v>
      </c>
      <c r="D2496" t="s">
        <v>6301</v>
      </c>
      <c r="E2496" t="s">
        <v>6301</v>
      </c>
      <c r="F2496">
        <v>24</v>
      </c>
      <c r="H2496" s="4" t="str">
        <f t="shared" si="76"/>
        <v>1U6.24</v>
      </c>
      <c r="I2496" s="4">
        <f t="shared" si="77"/>
        <v>0</v>
      </c>
    </row>
    <row r="2497" spans="1:9" x14ac:dyDescent="0.25">
      <c r="A2497" t="s">
        <v>2698</v>
      </c>
      <c r="B2497" t="s">
        <v>5819</v>
      </c>
      <c r="C2497" t="s">
        <v>6409</v>
      </c>
      <c r="D2497" t="s">
        <v>994</v>
      </c>
      <c r="E2497" t="s">
        <v>994</v>
      </c>
      <c r="F2497">
        <v>16</v>
      </c>
      <c r="G2497" t="s">
        <v>962</v>
      </c>
      <c r="H2497" s="4" t="str">
        <f t="shared" si="76"/>
        <v>1U6.16</v>
      </c>
      <c r="I2497" s="4" t="str">
        <f t="shared" si="77"/>
        <v>VDD33_ATX</v>
      </c>
    </row>
    <row r="2498" spans="1:9" x14ac:dyDescent="0.25">
      <c r="A2498" t="s">
        <v>2698</v>
      </c>
      <c r="B2498" t="s">
        <v>5819</v>
      </c>
      <c r="C2498" t="s">
        <v>6409</v>
      </c>
      <c r="D2498" t="s">
        <v>995</v>
      </c>
      <c r="E2498" t="s">
        <v>995</v>
      </c>
      <c r="F2498">
        <v>44</v>
      </c>
      <c r="G2498" t="s">
        <v>962</v>
      </c>
      <c r="H2498" s="4" t="str">
        <f t="shared" ref="H2498:H2561" si="78">CONCATENATE(C2498,".",F2498)</f>
        <v>1U6.44</v>
      </c>
      <c r="I2498" s="4" t="str">
        <f t="shared" ref="I2498:I2561" si="79">G2498</f>
        <v>VDD33_ATX</v>
      </c>
    </row>
    <row r="2499" spans="1:9" x14ac:dyDescent="0.25">
      <c r="A2499" t="s">
        <v>2698</v>
      </c>
      <c r="B2499" t="s">
        <v>5820</v>
      </c>
      <c r="C2499" t="s">
        <v>3121</v>
      </c>
      <c r="D2499">
        <v>1</v>
      </c>
      <c r="E2499">
        <v>1</v>
      </c>
      <c r="F2499">
        <v>1</v>
      </c>
      <c r="G2499" t="s">
        <v>1473</v>
      </c>
      <c r="H2499" s="4" t="str">
        <f t="shared" si="78"/>
        <v>1CTX0.1</v>
      </c>
      <c r="I2499" s="4" t="str">
        <f t="shared" si="79"/>
        <v>S1_R_X0_TXC</v>
      </c>
    </row>
    <row r="2500" spans="1:9" x14ac:dyDescent="0.25">
      <c r="A2500" t="s">
        <v>2698</v>
      </c>
      <c r="B2500" t="s">
        <v>5820</v>
      </c>
      <c r="C2500" t="s">
        <v>3121</v>
      </c>
      <c r="D2500">
        <v>2</v>
      </c>
      <c r="E2500">
        <v>2</v>
      </c>
      <c r="F2500">
        <v>2</v>
      </c>
      <c r="G2500" t="s">
        <v>961</v>
      </c>
      <c r="H2500" s="4" t="str">
        <f t="shared" si="78"/>
        <v>1CTX0.2</v>
      </c>
      <c r="I2500" s="4" t="str">
        <f t="shared" si="79"/>
        <v>DGND</v>
      </c>
    </row>
    <row r="2501" spans="1:9" x14ac:dyDescent="0.25">
      <c r="A2501" t="s">
        <v>2698</v>
      </c>
      <c r="B2501" t="s">
        <v>5820</v>
      </c>
      <c r="C2501" t="s">
        <v>3122</v>
      </c>
      <c r="D2501">
        <v>2</v>
      </c>
      <c r="E2501">
        <v>2</v>
      </c>
      <c r="F2501">
        <v>2</v>
      </c>
      <c r="G2501" t="s">
        <v>1474</v>
      </c>
      <c r="H2501" s="4" t="str">
        <f t="shared" si="78"/>
        <v>1K180.2</v>
      </c>
      <c r="I2501" s="4" t="str">
        <f t="shared" si="79"/>
        <v>S1_SCIN_HSD212</v>
      </c>
    </row>
    <row r="2502" spans="1:9" x14ac:dyDescent="0.25">
      <c r="A2502" t="s">
        <v>2698</v>
      </c>
      <c r="B2502" t="s">
        <v>5820</v>
      </c>
      <c r="C2502" t="s">
        <v>3122</v>
      </c>
      <c r="D2502">
        <v>3</v>
      </c>
      <c r="E2502">
        <v>3</v>
      </c>
      <c r="F2502">
        <v>3</v>
      </c>
      <c r="G2502" t="s">
        <v>1475</v>
      </c>
      <c r="H2502" s="4" t="str">
        <f t="shared" si="78"/>
        <v>1K180.3</v>
      </c>
      <c r="I2502" s="4" t="str">
        <f t="shared" si="79"/>
        <v>S1_R_X0_TXEN</v>
      </c>
    </row>
    <row r="2503" spans="1:9" x14ac:dyDescent="0.25">
      <c r="A2503" t="s">
        <v>2698</v>
      </c>
      <c r="B2503" t="s">
        <v>5820</v>
      </c>
      <c r="C2503" t="s">
        <v>3122</v>
      </c>
      <c r="D2503">
        <v>4</v>
      </c>
      <c r="E2503">
        <v>4</v>
      </c>
      <c r="F2503">
        <v>4</v>
      </c>
      <c r="G2503" t="s">
        <v>1476</v>
      </c>
      <c r="H2503" s="4" t="str">
        <f t="shared" si="78"/>
        <v>1K180.4</v>
      </c>
      <c r="I2503" s="4" t="str">
        <f t="shared" si="79"/>
        <v>SG1_X0_RXDV</v>
      </c>
    </row>
    <row r="2504" spans="1:9" x14ac:dyDescent="0.25">
      <c r="A2504" t="s">
        <v>2698</v>
      </c>
      <c r="B2504" t="s">
        <v>5820</v>
      </c>
      <c r="C2504" t="s">
        <v>3122</v>
      </c>
      <c r="D2504">
        <v>5</v>
      </c>
      <c r="E2504">
        <v>5</v>
      </c>
      <c r="F2504">
        <v>5</v>
      </c>
      <c r="G2504" t="s">
        <v>1477</v>
      </c>
      <c r="H2504" s="4" t="str">
        <f t="shared" si="78"/>
        <v>1K180.5</v>
      </c>
      <c r="I2504" s="4" t="str">
        <f t="shared" si="79"/>
        <v>SG1_X0_RXD0</v>
      </c>
    </row>
    <row r="2505" spans="1:9" x14ac:dyDescent="0.25">
      <c r="A2505" t="s">
        <v>2698</v>
      </c>
      <c r="B2505" t="s">
        <v>5820</v>
      </c>
      <c r="C2505" t="s">
        <v>3122</v>
      </c>
      <c r="D2505">
        <v>6</v>
      </c>
      <c r="E2505">
        <v>6</v>
      </c>
      <c r="F2505">
        <v>6</v>
      </c>
      <c r="G2505" t="s">
        <v>1478</v>
      </c>
      <c r="H2505" s="4" t="str">
        <f t="shared" si="78"/>
        <v>1K180.6</v>
      </c>
      <c r="I2505" s="4" t="str">
        <f t="shared" si="79"/>
        <v>S1_R_X0_TXD0</v>
      </c>
    </row>
    <row r="2506" spans="1:9" x14ac:dyDescent="0.25">
      <c r="A2506" t="s">
        <v>2698</v>
      </c>
      <c r="B2506" t="s">
        <v>5820</v>
      </c>
      <c r="C2506" t="s">
        <v>3122</v>
      </c>
      <c r="D2506">
        <v>7</v>
      </c>
      <c r="E2506">
        <v>7</v>
      </c>
      <c r="F2506">
        <v>7</v>
      </c>
      <c r="G2506" t="s">
        <v>1479</v>
      </c>
      <c r="H2506" s="4" t="str">
        <f t="shared" si="78"/>
        <v>1K180.7</v>
      </c>
      <c r="I2506" s="4" t="str">
        <f t="shared" si="79"/>
        <v>S1_SCIN_HSD213</v>
      </c>
    </row>
    <row r="2507" spans="1:9" x14ac:dyDescent="0.25">
      <c r="A2507" t="s">
        <v>2698</v>
      </c>
      <c r="B2507" t="s">
        <v>5820</v>
      </c>
      <c r="C2507" t="s">
        <v>3122</v>
      </c>
      <c r="D2507" t="s">
        <v>1041</v>
      </c>
      <c r="E2507" t="s">
        <v>1041</v>
      </c>
      <c r="F2507">
        <v>1</v>
      </c>
      <c r="G2507" t="s">
        <v>1040</v>
      </c>
      <c r="H2507" s="4" t="str">
        <f t="shared" si="78"/>
        <v>1K180.1</v>
      </c>
      <c r="I2507" s="4" t="str">
        <f t="shared" si="79"/>
        <v>VP12</v>
      </c>
    </row>
    <row r="2508" spans="1:9" x14ac:dyDescent="0.25">
      <c r="A2508" t="s">
        <v>2698</v>
      </c>
      <c r="B2508" t="s">
        <v>5820</v>
      </c>
      <c r="C2508" t="s">
        <v>3122</v>
      </c>
      <c r="D2508" t="s">
        <v>1042</v>
      </c>
      <c r="E2508" t="s">
        <v>1042</v>
      </c>
      <c r="F2508">
        <v>8</v>
      </c>
      <c r="G2508" t="s">
        <v>805</v>
      </c>
      <c r="H2508" s="4" t="str">
        <f t="shared" si="78"/>
        <v>1K180.8</v>
      </c>
      <c r="I2508" s="4" t="str">
        <f t="shared" si="79"/>
        <v>SC_UDB180</v>
      </c>
    </row>
    <row r="2509" spans="1:9" x14ac:dyDescent="0.25">
      <c r="A2509" t="s">
        <v>2698</v>
      </c>
      <c r="B2509" t="s">
        <v>5820</v>
      </c>
      <c r="C2509" t="s">
        <v>3123</v>
      </c>
      <c r="D2509">
        <v>2</v>
      </c>
      <c r="E2509">
        <v>2</v>
      </c>
      <c r="F2509">
        <v>2</v>
      </c>
      <c r="G2509" t="s">
        <v>1480</v>
      </c>
      <c r="H2509" s="4" t="str">
        <f t="shared" si="78"/>
        <v>1K181.2</v>
      </c>
      <c r="I2509" s="4" t="str">
        <f t="shared" si="79"/>
        <v>S1_SCIN_HSD214</v>
      </c>
    </row>
    <row r="2510" spans="1:9" x14ac:dyDescent="0.25">
      <c r="A2510" t="s">
        <v>2698</v>
      </c>
      <c r="B2510" t="s">
        <v>5820</v>
      </c>
      <c r="C2510" t="s">
        <v>3123</v>
      </c>
      <c r="D2510">
        <v>3</v>
      </c>
      <c r="E2510">
        <v>3</v>
      </c>
      <c r="F2510">
        <v>3</v>
      </c>
      <c r="G2510" t="s">
        <v>1481</v>
      </c>
      <c r="H2510" s="4" t="str">
        <f t="shared" si="78"/>
        <v>1K181.3</v>
      </c>
      <c r="I2510" s="4" t="str">
        <f t="shared" si="79"/>
        <v>S1_R_X0_TXD1</v>
      </c>
    </row>
    <row r="2511" spans="1:9" x14ac:dyDescent="0.25">
      <c r="A2511" t="s">
        <v>2698</v>
      </c>
      <c r="B2511" t="s">
        <v>5820</v>
      </c>
      <c r="C2511" t="s">
        <v>3123</v>
      </c>
      <c r="D2511">
        <v>4</v>
      </c>
      <c r="E2511">
        <v>4</v>
      </c>
      <c r="F2511">
        <v>4</v>
      </c>
      <c r="G2511" t="s">
        <v>1482</v>
      </c>
      <c r="H2511" s="4" t="str">
        <f t="shared" si="78"/>
        <v>1K181.4</v>
      </c>
      <c r="I2511" s="4" t="str">
        <f t="shared" si="79"/>
        <v>SG1_X0_RXD1</v>
      </c>
    </row>
    <row r="2512" spans="1:9" x14ac:dyDescent="0.25">
      <c r="A2512" t="s">
        <v>2698</v>
      </c>
      <c r="B2512" t="s">
        <v>5820</v>
      </c>
      <c r="C2512" t="s">
        <v>3123</v>
      </c>
      <c r="D2512">
        <v>5</v>
      </c>
      <c r="E2512">
        <v>5</v>
      </c>
      <c r="F2512">
        <v>5</v>
      </c>
      <c r="G2512" t="s">
        <v>1483</v>
      </c>
      <c r="H2512" s="4" t="str">
        <f t="shared" si="78"/>
        <v>1K181.5</v>
      </c>
      <c r="I2512" s="4" t="str">
        <f t="shared" si="79"/>
        <v>SG1_X0_RXC</v>
      </c>
    </row>
    <row r="2513" spans="1:9" x14ac:dyDescent="0.25">
      <c r="A2513" t="s">
        <v>2698</v>
      </c>
      <c r="B2513" t="s">
        <v>5820</v>
      </c>
      <c r="C2513" t="s">
        <v>3123</v>
      </c>
      <c r="D2513">
        <v>6</v>
      </c>
      <c r="E2513">
        <v>6</v>
      </c>
      <c r="F2513">
        <v>6</v>
      </c>
      <c r="G2513" t="s">
        <v>1473</v>
      </c>
      <c r="H2513" s="4" t="str">
        <f t="shared" si="78"/>
        <v>1K181.6</v>
      </c>
      <c r="I2513" s="4" t="str">
        <f t="shared" si="79"/>
        <v>S1_R_X0_TXC</v>
      </c>
    </row>
    <row r="2514" spans="1:9" x14ac:dyDescent="0.25">
      <c r="A2514" t="s">
        <v>2698</v>
      </c>
      <c r="B2514" t="s">
        <v>5820</v>
      </c>
      <c r="C2514" t="s">
        <v>3123</v>
      </c>
      <c r="D2514">
        <v>7</v>
      </c>
      <c r="E2514">
        <v>7</v>
      </c>
      <c r="F2514">
        <v>7</v>
      </c>
      <c r="G2514" t="s">
        <v>1484</v>
      </c>
      <c r="H2514" s="4" t="str">
        <f t="shared" si="78"/>
        <v>1K181.7</v>
      </c>
      <c r="I2514" s="4" t="str">
        <f t="shared" si="79"/>
        <v>S1_SCIN_HSD215</v>
      </c>
    </row>
    <row r="2515" spans="1:9" x14ac:dyDescent="0.25">
      <c r="A2515" t="s">
        <v>2698</v>
      </c>
      <c r="B2515" t="s">
        <v>5820</v>
      </c>
      <c r="C2515" t="s">
        <v>3123</v>
      </c>
      <c r="D2515" t="s">
        <v>1041</v>
      </c>
      <c r="E2515" t="s">
        <v>1041</v>
      </c>
      <c r="F2515">
        <v>1</v>
      </c>
      <c r="G2515" t="s">
        <v>1040</v>
      </c>
      <c r="H2515" s="4" t="str">
        <f t="shared" si="78"/>
        <v>1K181.1</v>
      </c>
      <c r="I2515" s="4" t="str">
        <f t="shared" si="79"/>
        <v>VP12</v>
      </c>
    </row>
    <row r="2516" spans="1:9" x14ac:dyDescent="0.25">
      <c r="A2516" t="s">
        <v>2698</v>
      </c>
      <c r="B2516" t="s">
        <v>5820</v>
      </c>
      <c r="C2516" t="s">
        <v>3123</v>
      </c>
      <c r="D2516" t="s">
        <v>1042</v>
      </c>
      <c r="E2516" t="s">
        <v>1042</v>
      </c>
      <c r="F2516">
        <v>8</v>
      </c>
      <c r="G2516" t="s">
        <v>806</v>
      </c>
      <c r="H2516" s="4" t="str">
        <f t="shared" si="78"/>
        <v>1K181.8</v>
      </c>
      <c r="I2516" s="4" t="str">
        <f t="shared" si="79"/>
        <v>SC_UDB181</v>
      </c>
    </row>
    <row r="2517" spans="1:9" x14ac:dyDescent="0.25">
      <c r="A2517" t="s">
        <v>2698</v>
      </c>
      <c r="B2517" t="s">
        <v>5820</v>
      </c>
      <c r="C2517" t="s">
        <v>3124</v>
      </c>
      <c r="D2517">
        <v>2</v>
      </c>
      <c r="E2517">
        <v>2</v>
      </c>
      <c r="F2517">
        <v>2</v>
      </c>
      <c r="G2517" t="s">
        <v>1485</v>
      </c>
      <c r="H2517" s="4" t="str">
        <f t="shared" si="78"/>
        <v>1K182.2</v>
      </c>
      <c r="I2517" s="4" t="str">
        <f t="shared" si="79"/>
        <v>S1_SCIN_HSD216</v>
      </c>
    </row>
    <row r="2518" spans="1:9" x14ac:dyDescent="0.25">
      <c r="A2518" t="s">
        <v>2698</v>
      </c>
      <c r="B2518" t="s">
        <v>5820</v>
      </c>
      <c r="C2518" t="s">
        <v>3124</v>
      </c>
      <c r="D2518">
        <v>3</v>
      </c>
      <c r="E2518">
        <v>3</v>
      </c>
      <c r="F2518">
        <v>3</v>
      </c>
      <c r="G2518" t="s">
        <v>1486</v>
      </c>
      <c r="H2518" s="4" t="str">
        <f t="shared" si="78"/>
        <v>1K182.3</v>
      </c>
      <c r="I2518" s="4" t="str">
        <f t="shared" si="79"/>
        <v>S1_R_X0_TXD2</v>
      </c>
    </row>
    <row r="2519" spans="1:9" x14ac:dyDescent="0.25">
      <c r="A2519" t="s">
        <v>2698</v>
      </c>
      <c r="B2519" t="s">
        <v>5820</v>
      </c>
      <c r="C2519" t="s">
        <v>3124</v>
      </c>
      <c r="D2519">
        <v>4</v>
      </c>
      <c r="E2519">
        <v>4</v>
      </c>
      <c r="F2519">
        <v>4</v>
      </c>
      <c r="G2519" t="s">
        <v>1487</v>
      </c>
      <c r="H2519" s="4" t="str">
        <f t="shared" si="78"/>
        <v>1K182.4</v>
      </c>
      <c r="I2519" s="4" t="str">
        <f t="shared" si="79"/>
        <v>SG1_X0_RXD2</v>
      </c>
    </row>
    <row r="2520" spans="1:9" x14ac:dyDescent="0.25">
      <c r="A2520" t="s">
        <v>2698</v>
      </c>
      <c r="B2520" t="s">
        <v>5820</v>
      </c>
      <c r="C2520" t="s">
        <v>3124</v>
      </c>
      <c r="D2520">
        <v>5</v>
      </c>
      <c r="E2520">
        <v>5</v>
      </c>
      <c r="F2520">
        <v>5</v>
      </c>
      <c r="G2520" t="s">
        <v>1488</v>
      </c>
      <c r="H2520" s="4" t="str">
        <f t="shared" si="78"/>
        <v>1K182.5</v>
      </c>
      <c r="I2520" s="4" t="str">
        <f t="shared" si="79"/>
        <v>SG1_1_X0_TXD0</v>
      </c>
    </row>
    <row r="2521" spans="1:9" x14ac:dyDescent="0.25">
      <c r="A2521" t="s">
        <v>2698</v>
      </c>
      <c r="B2521" t="s">
        <v>5820</v>
      </c>
      <c r="C2521" t="s">
        <v>3124</v>
      </c>
      <c r="D2521">
        <v>6</v>
      </c>
      <c r="E2521">
        <v>6</v>
      </c>
      <c r="F2521">
        <v>6</v>
      </c>
      <c r="G2521" t="s">
        <v>1489</v>
      </c>
      <c r="H2521" s="4" t="str">
        <f t="shared" si="78"/>
        <v>1K182.6</v>
      </c>
      <c r="I2521" s="4" t="str">
        <f t="shared" si="79"/>
        <v>S1_R_X0_RXD0</v>
      </c>
    </row>
    <row r="2522" spans="1:9" x14ac:dyDescent="0.25">
      <c r="A2522" t="s">
        <v>2698</v>
      </c>
      <c r="B2522" t="s">
        <v>5820</v>
      </c>
      <c r="C2522" t="s">
        <v>3124</v>
      </c>
      <c r="D2522">
        <v>7</v>
      </c>
      <c r="E2522">
        <v>7</v>
      </c>
      <c r="F2522">
        <v>7</v>
      </c>
      <c r="G2522" t="s">
        <v>1490</v>
      </c>
      <c r="H2522" s="4" t="str">
        <f t="shared" si="78"/>
        <v>1K182.7</v>
      </c>
      <c r="I2522" s="4" t="str">
        <f t="shared" si="79"/>
        <v>S1_SCOT_HSD217</v>
      </c>
    </row>
    <row r="2523" spans="1:9" x14ac:dyDescent="0.25">
      <c r="A2523" t="s">
        <v>2698</v>
      </c>
      <c r="B2523" t="s">
        <v>5820</v>
      </c>
      <c r="C2523" t="s">
        <v>3124</v>
      </c>
      <c r="D2523" t="s">
        <v>1041</v>
      </c>
      <c r="E2523" t="s">
        <v>1041</v>
      </c>
      <c r="F2523">
        <v>1</v>
      </c>
      <c r="G2523" t="s">
        <v>1040</v>
      </c>
      <c r="H2523" s="4" t="str">
        <f t="shared" si="78"/>
        <v>1K182.1</v>
      </c>
      <c r="I2523" s="4" t="str">
        <f t="shared" si="79"/>
        <v>VP12</v>
      </c>
    </row>
    <row r="2524" spans="1:9" x14ac:dyDescent="0.25">
      <c r="A2524" t="s">
        <v>2698</v>
      </c>
      <c r="B2524" t="s">
        <v>5820</v>
      </c>
      <c r="C2524" t="s">
        <v>3124</v>
      </c>
      <c r="D2524" t="s">
        <v>1042</v>
      </c>
      <c r="E2524" t="s">
        <v>1042</v>
      </c>
      <c r="F2524">
        <v>8</v>
      </c>
      <c r="G2524" t="s">
        <v>807</v>
      </c>
      <c r="H2524" s="4" t="str">
        <f t="shared" si="78"/>
        <v>1K182.8</v>
      </c>
      <c r="I2524" s="4" t="str">
        <f t="shared" si="79"/>
        <v>SC_UDB182</v>
      </c>
    </row>
    <row r="2525" spans="1:9" x14ac:dyDescent="0.25">
      <c r="A2525" t="s">
        <v>2698</v>
      </c>
      <c r="B2525" t="s">
        <v>5820</v>
      </c>
      <c r="C2525" t="s">
        <v>3125</v>
      </c>
      <c r="D2525">
        <v>2</v>
      </c>
      <c r="E2525">
        <v>2</v>
      </c>
      <c r="F2525">
        <v>2</v>
      </c>
      <c r="G2525" t="s">
        <v>1491</v>
      </c>
      <c r="H2525" s="4" t="str">
        <f t="shared" si="78"/>
        <v>1K183.2</v>
      </c>
      <c r="I2525" s="4" t="str">
        <f t="shared" si="79"/>
        <v>S1_SCIN_HSD218</v>
      </c>
    </row>
    <row r="2526" spans="1:9" x14ac:dyDescent="0.25">
      <c r="A2526" t="s">
        <v>2698</v>
      </c>
      <c r="B2526" t="s">
        <v>5820</v>
      </c>
      <c r="C2526" t="s">
        <v>3125</v>
      </c>
      <c r="D2526">
        <v>3</v>
      </c>
      <c r="E2526">
        <v>3</v>
      </c>
      <c r="F2526">
        <v>3</v>
      </c>
      <c r="G2526" t="s">
        <v>1492</v>
      </c>
      <c r="H2526" s="4" t="str">
        <f t="shared" si="78"/>
        <v>1K183.3</v>
      </c>
      <c r="I2526" s="4" t="str">
        <f t="shared" si="79"/>
        <v>S1_R_X0_TXD3</v>
      </c>
    </row>
    <row r="2527" spans="1:9" x14ac:dyDescent="0.25">
      <c r="A2527" t="s">
        <v>2698</v>
      </c>
      <c r="B2527" t="s">
        <v>5820</v>
      </c>
      <c r="C2527" t="s">
        <v>3125</v>
      </c>
      <c r="D2527">
        <v>4</v>
      </c>
      <c r="E2527">
        <v>4</v>
      </c>
      <c r="F2527">
        <v>4</v>
      </c>
      <c r="G2527" t="s">
        <v>1493</v>
      </c>
      <c r="H2527" s="4" t="str">
        <f t="shared" si="78"/>
        <v>1K183.4</v>
      </c>
      <c r="I2527" s="4" t="str">
        <f t="shared" si="79"/>
        <v>SG1_X0_RXD3</v>
      </c>
    </row>
    <row r="2528" spans="1:9" x14ac:dyDescent="0.25">
      <c r="A2528" t="s">
        <v>2698</v>
      </c>
      <c r="B2528" t="s">
        <v>5820</v>
      </c>
      <c r="C2528" t="s">
        <v>3125</v>
      </c>
      <c r="D2528">
        <v>5</v>
      </c>
      <c r="E2528">
        <v>5</v>
      </c>
      <c r="F2528">
        <v>5</v>
      </c>
      <c r="G2528" t="s">
        <v>961</v>
      </c>
      <c r="H2528" s="4" t="str">
        <f t="shared" si="78"/>
        <v>1K183.5</v>
      </c>
      <c r="I2528" s="4" t="str">
        <f t="shared" si="79"/>
        <v>DGND</v>
      </c>
    </row>
    <row r="2529" spans="1:9" x14ac:dyDescent="0.25">
      <c r="A2529" t="s">
        <v>2698</v>
      </c>
      <c r="B2529" t="s">
        <v>5820</v>
      </c>
      <c r="C2529" t="s">
        <v>3125</v>
      </c>
      <c r="D2529">
        <v>6</v>
      </c>
      <c r="E2529">
        <v>6</v>
      </c>
      <c r="F2529">
        <v>6</v>
      </c>
      <c r="G2529" t="s">
        <v>1494</v>
      </c>
      <c r="H2529" s="4" t="str">
        <f t="shared" si="78"/>
        <v>1K183.6</v>
      </c>
      <c r="I2529" s="4" t="str">
        <f t="shared" si="79"/>
        <v>S1_R_X0_RXER</v>
      </c>
    </row>
    <row r="2530" spans="1:9" x14ac:dyDescent="0.25">
      <c r="A2530" t="s">
        <v>2698</v>
      </c>
      <c r="B2530" t="s">
        <v>5820</v>
      </c>
      <c r="C2530" t="s">
        <v>3125</v>
      </c>
      <c r="D2530">
        <v>7</v>
      </c>
      <c r="E2530">
        <v>7</v>
      </c>
      <c r="F2530">
        <v>7</v>
      </c>
      <c r="G2530" t="s">
        <v>1495</v>
      </c>
      <c r="H2530" s="4" t="str">
        <f t="shared" si="78"/>
        <v>1K183.7</v>
      </c>
      <c r="I2530" s="4" t="str">
        <f t="shared" si="79"/>
        <v>S1_HSD219</v>
      </c>
    </row>
    <row r="2531" spans="1:9" x14ac:dyDescent="0.25">
      <c r="A2531" t="s">
        <v>2698</v>
      </c>
      <c r="B2531" t="s">
        <v>5820</v>
      </c>
      <c r="C2531" t="s">
        <v>3125</v>
      </c>
      <c r="D2531" t="s">
        <v>1041</v>
      </c>
      <c r="E2531" t="s">
        <v>1041</v>
      </c>
      <c r="F2531">
        <v>1</v>
      </c>
      <c r="G2531" t="s">
        <v>1040</v>
      </c>
      <c r="H2531" s="4" t="str">
        <f t="shared" si="78"/>
        <v>1K183.1</v>
      </c>
      <c r="I2531" s="4" t="str">
        <f t="shared" si="79"/>
        <v>VP12</v>
      </c>
    </row>
    <row r="2532" spans="1:9" x14ac:dyDescent="0.25">
      <c r="A2532" t="s">
        <v>2698</v>
      </c>
      <c r="B2532" t="s">
        <v>5820</v>
      </c>
      <c r="C2532" t="s">
        <v>3125</v>
      </c>
      <c r="D2532" t="s">
        <v>1042</v>
      </c>
      <c r="E2532" t="s">
        <v>1042</v>
      </c>
      <c r="F2532">
        <v>8</v>
      </c>
      <c r="G2532" t="s">
        <v>808</v>
      </c>
      <c r="H2532" s="4" t="str">
        <f t="shared" si="78"/>
        <v>1K183.8</v>
      </c>
      <c r="I2532" s="4" t="str">
        <f t="shared" si="79"/>
        <v>SC_UDB183</v>
      </c>
    </row>
    <row r="2533" spans="1:9" x14ac:dyDescent="0.25">
      <c r="A2533" t="s">
        <v>2698</v>
      </c>
      <c r="B2533" t="s">
        <v>5820</v>
      </c>
      <c r="C2533" t="s">
        <v>3126</v>
      </c>
      <c r="D2533">
        <v>2</v>
      </c>
      <c r="E2533">
        <v>2</v>
      </c>
      <c r="F2533">
        <v>2</v>
      </c>
      <c r="H2533" s="4" t="str">
        <f t="shared" si="78"/>
        <v>1K231.2</v>
      </c>
      <c r="I2533" s="4">
        <f t="shared" si="79"/>
        <v>0</v>
      </c>
    </row>
    <row r="2534" spans="1:9" x14ac:dyDescent="0.25">
      <c r="A2534" t="s">
        <v>2698</v>
      </c>
      <c r="B2534" t="s">
        <v>5820</v>
      </c>
      <c r="C2534" t="s">
        <v>3126</v>
      </c>
      <c r="D2534">
        <v>3</v>
      </c>
      <c r="E2534">
        <v>3</v>
      </c>
      <c r="F2534">
        <v>3</v>
      </c>
      <c r="H2534" s="4" t="str">
        <f t="shared" si="78"/>
        <v>1K231.3</v>
      </c>
      <c r="I2534" s="4">
        <f t="shared" si="79"/>
        <v>0</v>
      </c>
    </row>
    <row r="2535" spans="1:9" x14ac:dyDescent="0.25">
      <c r="A2535" t="s">
        <v>2698</v>
      </c>
      <c r="B2535" t="s">
        <v>5820</v>
      </c>
      <c r="C2535" t="s">
        <v>3126</v>
      </c>
      <c r="D2535">
        <v>4</v>
      </c>
      <c r="E2535">
        <v>4</v>
      </c>
      <c r="F2535">
        <v>4</v>
      </c>
      <c r="H2535" s="4" t="str">
        <f t="shared" si="78"/>
        <v>1K231.4</v>
      </c>
      <c r="I2535" s="4">
        <f t="shared" si="79"/>
        <v>0</v>
      </c>
    </row>
    <row r="2536" spans="1:9" x14ac:dyDescent="0.25">
      <c r="A2536" t="s">
        <v>2698</v>
      </c>
      <c r="B2536" t="s">
        <v>5820</v>
      </c>
      <c r="C2536" t="s">
        <v>3126</v>
      </c>
      <c r="D2536">
        <v>5</v>
      </c>
      <c r="E2536">
        <v>5</v>
      </c>
      <c r="F2536">
        <v>5</v>
      </c>
      <c r="G2536" t="s">
        <v>1496</v>
      </c>
      <c r="H2536" s="4" t="str">
        <f t="shared" si="78"/>
        <v>1K231.5</v>
      </c>
      <c r="I2536" s="4" t="str">
        <f t="shared" si="79"/>
        <v>SG1_1_X0_TXD1</v>
      </c>
    </row>
    <row r="2537" spans="1:9" x14ac:dyDescent="0.25">
      <c r="A2537" t="s">
        <v>2698</v>
      </c>
      <c r="B2537" t="s">
        <v>5820</v>
      </c>
      <c r="C2537" t="s">
        <v>3126</v>
      </c>
      <c r="D2537">
        <v>6</v>
      </c>
      <c r="E2537">
        <v>6</v>
      </c>
      <c r="F2537">
        <v>6</v>
      </c>
      <c r="G2537" t="s">
        <v>1497</v>
      </c>
      <c r="H2537" s="4" t="str">
        <f t="shared" si="78"/>
        <v>1K231.6</v>
      </c>
      <c r="I2537" s="4" t="str">
        <f t="shared" si="79"/>
        <v>S1_R_X0_RXD1</v>
      </c>
    </row>
    <row r="2538" spans="1:9" x14ac:dyDescent="0.25">
      <c r="A2538" t="s">
        <v>2698</v>
      </c>
      <c r="B2538" t="s">
        <v>5820</v>
      </c>
      <c r="C2538" t="s">
        <v>3126</v>
      </c>
      <c r="D2538">
        <v>7</v>
      </c>
      <c r="E2538">
        <v>7</v>
      </c>
      <c r="F2538">
        <v>7</v>
      </c>
      <c r="G2538" t="s">
        <v>1498</v>
      </c>
      <c r="H2538" s="4" t="str">
        <f t="shared" si="78"/>
        <v>1K231.7</v>
      </c>
      <c r="I2538" s="4" t="str">
        <f t="shared" si="79"/>
        <v>S1_SCOT_HSD207</v>
      </c>
    </row>
    <row r="2539" spans="1:9" x14ac:dyDescent="0.25">
      <c r="A2539" t="s">
        <v>2698</v>
      </c>
      <c r="B2539" t="s">
        <v>5820</v>
      </c>
      <c r="C2539" t="s">
        <v>3126</v>
      </c>
      <c r="D2539" t="s">
        <v>1041</v>
      </c>
      <c r="E2539" t="s">
        <v>1041</v>
      </c>
      <c r="F2539">
        <v>1</v>
      </c>
      <c r="G2539" t="s">
        <v>1040</v>
      </c>
      <c r="H2539" s="4" t="str">
        <f t="shared" si="78"/>
        <v>1K231.1</v>
      </c>
      <c r="I2539" s="4" t="str">
        <f t="shared" si="79"/>
        <v>VP12</v>
      </c>
    </row>
    <row r="2540" spans="1:9" x14ac:dyDescent="0.25">
      <c r="A2540" t="s">
        <v>2698</v>
      </c>
      <c r="B2540" t="s">
        <v>5820</v>
      </c>
      <c r="C2540" t="s">
        <v>3126</v>
      </c>
      <c r="D2540" t="s">
        <v>1042</v>
      </c>
      <c r="E2540" t="s">
        <v>1042</v>
      </c>
      <c r="F2540">
        <v>8</v>
      </c>
      <c r="G2540" t="s">
        <v>809</v>
      </c>
      <c r="H2540" s="4" t="str">
        <f t="shared" si="78"/>
        <v>1K231.8</v>
      </c>
      <c r="I2540" s="4" t="str">
        <f t="shared" si="79"/>
        <v>SC_UDB231</v>
      </c>
    </row>
    <row r="2541" spans="1:9" x14ac:dyDescent="0.25">
      <c r="A2541" t="s">
        <v>2698</v>
      </c>
      <c r="B2541" t="s">
        <v>5820</v>
      </c>
      <c r="C2541" t="s">
        <v>3127</v>
      </c>
      <c r="D2541">
        <v>2</v>
      </c>
      <c r="E2541">
        <v>2</v>
      </c>
      <c r="F2541">
        <v>2</v>
      </c>
      <c r="G2541" t="s">
        <v>1499</v>
      </c>
      <c r="H2541" s="4" t="str">
        <f t="shared" si="78"/>
        <v>1K232.2</v>
      </c>
      <c r="I2541" s="4" t="str">
        <f t="shared" si="79"/>
        <v>S1_SCOT_HSD208</v>
      </c>
    </row>
    <row r="2542" spans="1:9" x14ac:dyDescent="0.25">
      <c r="A2542" t="s">
        <v>2698</v>
      </c>
      <c r="B2542" t="s">
        <v>5820</v>
      </c>
      <c r="C2542" t="s">
        <v>3127</v>
      </c>
      <c r="D2542">
        <v>3</v>
      </c>
      <c r="E2542">
        <v>3</v>
      </c>
      <c r="F2542">
        <v>3</v>
      </c>
      <c r="G2542" t="s">
        <v>1500</v>
      </c>
      <c r="H2542" s="4" t="str">
        <f t="shared" si="78"/>
        <v>1K232.3</v>
      </c>
      <c r="I2542" s="4" t="str">
        <f t="shared" si="79"/>
        <v>S1_R_X0_RXD3</v>
      </c>
    </row>
    <row r="2543" spans="1:9" x14ac:dyDescent="0.25">
      <c r="A2543" t="s">
        <v>2698</v>
      </c>
      <c r="B2543" t="s">
        <v>5820</v>
      </c>
      <c r="C2543" t="s">
        <v>3127</v>
      </c>
      <c r="D2543">
        <v>4</v>
      </c>
      <c r="E2543">
        <v>4</v>
      </c>
      <c r="F2543">
        <v>4</v>
      </c>
      <c r="G2543" t="s">
        <v>1501</v>
      </c>
      <c r="H2543" s="4" t="str">
        <f t="shared" si="78"/>
        <v>1K232.4</v>
      </c>
      <c r="I2543" s="4" t="str">
        <f t="shared" si="79"/>
        <v>SG1_1_X0_TXD3</v>
      </c>
    </row>
    <row r="2544" spans="1:9" x14ac:dyDescent="0.25">
      <c r="A2544" t="s">
        <v>2698</v>
      </c>
      <c r="B2544" t="s">
        <v>5820</v>
      </c>
      <c r="C2544" t="s">
        <v>3127</v>
      </c>
      <c r="D2544">
        <v>5</v>
      </c>
      <c r="E2544">
        <v>5</v>
      </c>
      <c r="F2544">
        <v>5</v>
      </c>
      <c r="G2544" t="s">
        <v>1502</v>
      </c>
      <c r="H2544" s="4" t="str">
        <f t="shared" si="78"/>
        <v>1K232.5</v>
      </c>
      <c r="I2544" s="4" t="str">
        <f t="shared" si="79"/>
        <v>SG1_1_X0_TXEN</v>
      </c>
    </row>
    <row r="2545" spans="1:9" x14ac:dyDescent="0.25">
      <c r="A2545" t="s">
        <v>2698</v>
      </c>
      <c r="B2545" t="s">
        <v>5820</v>
      </c>
      <c r="C2545" t="s">
        <v>3127</v>
      </c>
      <c r="D2545">
        <v>6</v>
      </c>
      <c r="E2545">
        <v>6</v>
      </c>
      <c r="F2545">
        <v>6</v>
      </c>
      <c r="G2545" t="s">
        <v>1503</v>
      </c>
      <c r="H2545" s="4" t="str">
        <f t="shared" si="78"/>
        <v>1K232.6</v>
      </c>
      <c r="I2545" s="4" t="str">
        <f t="shared" si="79"/>
        <v>S1_R_X0_RXDV</v>
      </c>
    </row>
    <row r="2546" spans="1:9" x14ac:dyDescent="0.25">
      <c r="A2546" t="s">
        <v>2698</v>
      </c>
      <c r="B2546" t="s">
        <v>5820</v>
      </c>
      <c r="C2546" t="s">
        <v>3127</v>
      </c>
      <c r="D2546">
        <v>7</v>
      </c>
      <c r="E2546">
        <v>7</v>
      </c>
      <c r="F2546">
        <v>7</v>
      </c>
      <c r="G2546" t="s">
        <v>1504</v>
      </c>
      <c r="H2546" s="4" t="str">
        <f t="shared" si="78"/>
        <v>1K232.7</v>
      </c>
      <c r="I2546" s="4" t="str">
        <f t="shared" si="79"/>
        <v>S1_SCOT_HSD209</v>
      </c>
    </row>
    <row r="2547" spans="1:9" x14ac:dyDescent="0.25">
      <c r="A2547" t="s">
        <v>2698</v>
      </c>
      <c r="B2547" t="s">
        <v>5820</v>
      </c>
      <c r="C2547" t="s">
        <v>3127</v>
      </c>
      <c r="D2547" t="s">
        <v>1041</v>
      </c>
      <c r="E2547" t="s">
        <v>1041</v>
      </c>
      <c r="F2547">
        <v>1</v>
      </c>
      <c r="G2547" t="s">
        <v>1040</v>
      </c>
      <c r="H2547" s="4" t="str">
        <f t="shared" si="78"/>
        <v>1K232.1</v>
      </c>
      <c r="I2547" s="4" t="str">
        <f t="shared" si="79"/>
        <v>VP12</v>
      </c>
    </row>
    <row r="2548" spans="1:9" x14ac:dyDescent="0.25">
      <c r="A2548" t="s">
        <v>2698</v>
      </c>
      <c r="B2548" t="s">
        <v>5820</v>
      </c>
      <c r="C2548" t="s">
        <v>3127</v>
      </c>
      <c r="D2548" t="s">
        <v>1042</v>
      </c>
      <c r="E2548" t="s">
        <v>1042</v>
      </c>
      <c r="F2548">
        <v>8</v>
      </c>
      <c r="G2548" t="s">
        <v>810</v>
      </c>
      <c r="H2548" s="4" t="str">
        <f t="shared" si="78"/>
        <v>1K232.8</v>
      </c>
      <c r="I2548" s="4" t="str">
        <f t="shared" si="79"/>
        <v>SC_UDB232</v>
      </c>
    </row>
    <row r="2549" spans="1:9" x14ac:dyDescent="0.25">
      <c r="A2549" t="s">
        <v>2698</v>
      </c>
      <c r="B2549" t="s">
        <v>5820</v>
      </c>
      <c r="C2549" t="s">
        <v>3128</v>
      </c>
      <c r="D2549">
        <v>2</v>
      </c>
      <c r="E2549">
        <v>2</v>
      </c>
      <c r="F2549">
        <v>2</v>
      </c>
      <c r="G2549" t="s">
        <v>1505</v>
      </c>
      <c r="H2549" s="4" t="str">
        <f t="shared" si="78"/>
        <v>1K233.2</v>
      </c>
      <c r="I2549" s="4" t="str">
        <f t="shared" si="79"/>
        <v>S1_SCIN_HSD210</v>
      </c>
    </row>
    <row r="2550" spans="1:9" x14ac:dyDescent="0.25">
      <c r="A2550" t="s">
        <v>2698</v>
      </c>
      <c r="B2550" t="s">
        <v>5820</v>
      </c>
      <c r="C2550" t="s">
        <v>3128</v>
      </c>
      <c r="D2550">
        <v>3</v>
      </c>
      <c r="E2550">
        <v>3</v>
      </c>
      <c r="F2550">
        <v>3</v>
      </c>
      <c r="G2550" t="s">
        <v>1506</v>
      </c>
      <c r="H2550" s="4" t="str">
        <f t="shared" si="78"/>
        <v>1K233.3</v>
      </c>
      <c r="I2550" s="4" t="str">
        <f t="shared" si="79"/>
        <v>S1_R_X0_RXC</v>
      </c>
    </row>
    <row r="2551" spans="1:9" x14ac:dyDescent="0.25">
      <c r="A2551" t="s">
        <v>2698</v>
      </c>
      <c r="B2551" t="s">
        <v>5820</v>
      </c>
      <c r="C2551" t="s">
        <v>3128</v>
      </c>
      <c r="D2551">
        <v>4</v>
      </c>
      <c r="E2551">
        <v>4</v>
      </c>
      <c r="F2551">
        <v>4</v>
      </c>
      <c r="G2551" t="s">
        <v>1507</v>
      </c>
      <c r="H2551" s="4" t="str">
        <f t="shared" si="78"/>
        <v>1K233.4</v>
      </c>
      <c r="I2551" s="4" t="str">
        <f t="shared" si="79"/>
        <v>SG1_X0_TXC</v>
      </c>
    </row>
    <row r="2552" spans="1:9" x14ac:dyDescent="0.25">
      <c r="A2552" t="s">
        <v>2698</v>
      </c>
      <c r="B2552" t="s">
        <v>5820</v>
      </c>
      <c r="C2552" t="s">
        <v>3128</v>
      </c>
      <c r="D2552">
        <v>5</v>
      </c>
      <c r="E2552">
        <v>5</v>
      </c>
      <c r="F2552">
        <v>5</v>
      </c>
      <c r="G2552" t="s">
        <v>1508</v>
      </c>
      <c r="H2552" s="4" t="str">
        <f t="shared" si="78"/>
        <v>1K233.5</v>
      </c>
      <c r="I2552" s="4" t="str">
        <f t="shared" si="79"/>
        <v>SG1_1_X0_TXD2</v>
      </c>
    </row>
    <row r="2553" spans="1:9" x14ac:dyDescent="0.25">
      <c r="A2553" t="s">
        <v>2698</v>
      </c>
      <c r="B2553" t="s">
        <v>5820</v>
      </c>
      <c r="C2553" t="s">
        <v>3128</v>
      </c>
      <c r="D2553">
        <v>6</v>
      </c>
      <c r="E2553">
        <v>6</v>
      </c>
      <c r="F2553">
        <v>6</v>
      </c>
      <c r="G2553" t="s">
        <v>1509</v>
      </c>
      <c r="H2553" s="4" t="str">
        <f t="shared" si="78"/>
        <v>1K233.6</v>
      </c>
      <c r="I2553" s="4" t="str">
        <f t="shared" si="79"/>
        <v>S1_R_X0_RXD2</v>
      </c>
    </row>
    <row r="2554" spans="1:9" x14ac:dyDescent="0.25">
      <c r="A2554" t="s">
        <v>2698</v>
      </c>
      <c r="B2554" t="s">
        <v>5820</v>
      </c>
      <c r="C2554" t="s">
        <v>3128</v>
      </c>
      <c r="D2554">
        <v>7</v>
      </c>
      <c r="E2554">
        <v>7</v>
      </c>
      <c r="F2554">
        <v>7</v>
      </c>
      <c r="G2554" t="s">
        <v>1510</v>
      </c>
      <c r="H2554" s="4" t="str">
        <f t="shared" si="78"/>
        <v>1K233.7</v>
      </c>
      <c r="I2554" s="4" t="str">
        <f t="shared" si="79"/>
        <v>S1_SCOT_HSD211</v>
      </c>
    </row>
    <row r="2555" spans="1:9" x14ac:dyDescent="0.25">
      <c r="A2555" t="s">
        <v>2698</v>
      </c>
      <c r="B2555" t="s">
        <v>5820</v>
      </c>
      <c r="C2555" t="s">
        <v>3128</v>
      </c>
      <c r="D2555" t="s">
        <v>1041</v>
      </c>
      <c r="E2555" t="s">
        <v>1041</v>
      </c>
      <c r="F2555">
        <v>1</v>
      </c>
      <c r="G2555" t="s">
        <v>1040</v>
      </c>
      <c r="H2555" s="4" t="str">
        <f t="shared" si="78"/>
        <v>1K233.1</v>
      </c>
      <c r="I2555" s="4" t="str">
        <f t="shared" si="79"/>
        <v>VP12</v>
      </c>
    </row>
    <row r="2556" spans="1:9" x14ac:dyDescent="0.25">
      <c r="A2556" t="s">
        <v>2698</v>
      </c>
      <c r="B2556" t="s">
        <v>5820</v>
      </c>
      <c r="C2556" t="s">
        <v>3128</v>
      </c>
      <c r="D2556" t="s">
        <v>1042</v>
      </c>
      <c r="E2556" t="s">
        <v>1042</v>
      </c>
      <c r="F2556">
        <v>8</v>
      </c>
      <c r="G2556" t="s">
        <v>811</v>
      </c>
      <c r="H2556" s="4" t="str">
        <f t="shared" si="78"/>
        <v>1K233.8</v>
      </c>
      <c r="I2556" s="4" t="str">
        <f t="shared" si="79"/>
        <v>SC_UDB233</v>
      </c>
    </row>
    <row r="2557" spans="1:9" x14ac:dyDescent="0.25">
      <c r="A2557" t="s">
        <v>2698</v>
      </c>
      <c r="B2557" t="s">
        <v>5820</v>
      </c>
      <c r="C2557" t="s">
        <v>3129</v>
      </c>
      <c r="D2557">
        <v>1</v>
      </c>
      <c r="E2557">
        <v>1</v>
      </c>
      <c r="F2557">
        <v>1</v>
      </c>
      <c r="G2557" t="s">
        <v>1511</v>
      </c>
      <c r="H2557" s="4" t="str">
        <f t="shared" si="78"/>
        <v>1RR400.1</v>
      </c>
      <c r="I2557" s="4" t="str">
        <f t="shared" si="79"/>
        <v>S1_X0_TXD0</v>
      </c>
    </row>
    <row r="2558" spans="1:9" x14ac:dyDescent="0.25">
      <c r="A2558" t="s">
        <v>2698</v>
      </c>
      <c r="B2558" t="s">
        <v>5820</v>
      </c>
      <c r="C2558" t="s">
        <v>3129</v>
      </c>
      <c r="D2558">
        <v>2</v>
      </c>
      <c r="E2558">
        <v>2</v>
      </c>
      <c r="F2558">
        <v>2</v>
      </c>
      <c r="G2558" t="s">
        <v>1478</v>
      </c>
      <c r="H2558" s="4" t="str">
        <f t="shared" si="78"/>
        <v>1RR400.2</v>
      </c>
      <c r="I2558" s="4" t="str">
        <f t="shared" si="79"/>
        <v>S1_R_X0_TXD0</v>
      </c>
    </row>
    <row r="2559" spans="1:9" x14ac:dyDescent="0.25">
      <c r="A2559" t="s">
        <v>2698</v>
      </c>
      <c r="B2559" t="s">
        <v>5820</v>
      </c>
      <c r="C2559" t="s">
        <v>3130</v>
      </c>
      <c r="D2559">
        <v>1</v>
      </c>
      <c r="E2559">
        <v>1</v>
      </c>
      <c r="F2559">
        <v>1</v>
      </c>
      <c r="G2559" t="s">
        <v>1512</v>
      </c>
      <c r="H2559" s="4" t="str">
        <f t="shared" si="78"/>
        <v>1RR401.1</v>
      </c>
      <c r="I2559" s="4" t="str">
        <f t="shared" si="79"/>
        <v>S1_X0_TXD1</v>
      </c>
    </row>
    <row r="2560" spans="1:9" x14ac:dyDescent="0.25">
      <c r="A2560" t="s">
        <v>2698</v>
      </c>
      <c r="B2560" t="s">
        <v>5820</v>
      </c>
      <c r="C2560" t="s">
        <v>3130</v>
      </c>
      <c r="D2560">
        <v>2</v>
      </c>
      <c r="E2560">
        <v>2</v>
      </c>
      <c r="F2560">
        <v>2</v>
      </c>
      <c r="G2560" t="s">
        <v>1481</v>
      </c>
      <c r="H2560" s="4" t="str">
        <f t="shared" si="78"/>
        <v>1RR401.2</v>
      </c>
      <c r="I2560" s="4" t="str">
        <f t="shared" si="79"/>
        <v>S1_R_X0_TXD1</v>
      </c>
    </row>
    <row r="2561" spans="1:9" x14ac:dyDescent="0.25">
      <c r="A2561" t="s">
        <v>2698</v>
      </c>
      <c r="B2561" t="s">
        <v>5820</v>
      </c>
      <c r="C2561" t="s">
        <v>3131</v>
      </c>
      <c r="D2561">
        <v>1</v>
      </c>
      <c r="E2561">
        <v>1</v>
      </c>
      <c r="F2561">
        <v>1</v>
      </c>
      <c r="G2561" t="s">
        <v>1513</v>
      </c>
      <c r="H2561" s="4" t="str">
        <f t="shared" si="78"/>
        <v>1RR402.1</v>
      </c>
      <c r="I2561" s="4" t="str">
        <f t="shared" si="79"/>
        <v>S1_X0_TXD2</v>
      </c>
    </row>
    <row r="2562" spans="1:9" x14ac:dyDescent="0.25">
      <c r="A2562" t="s">
        <v>2698</v>
      </c>
      <c r="B2562" t="s">
        <v>5820</v>
      </c>
      <c r="C2562" t="s">
        <v>3131</v>
      </c>
      <c r="D2562">
        <v>2</v>
      </c>
      <c r="E2562">
        <v>2</v>
      </c>
      <c r="F2562">
        <v>2</v>
      </c>
      <c r="G2562" t="s">
        <v>1486</v>
      </c>
      <c r="H2562" s="4" t="str">
        <f t="shared" ref="H2562:H2625" si="80">CONCATENATE(C2562,".",F2562)</f>
        <v>1RR402.2</v>
      </c>
      <c r="I2562" s="4" t="str">
        <f t="shared" ref="I2562:I2625" si="81">G2562</f>
        <v>S1_R_X0_TXD2</v>
      </c>
    </row>
    <row r="2563" spans="1:9" x14ac:dyDescent="0.25">
      <c r="A2563" t="s">
        <v>2698</v>
      </c>
      <c r="B2563" t="s">
        <v>5820</v>
      </c>
      <c r="C2563" t="s">
        <v>3132</v>
      </c>
      <c r="D2563">
        <v>1</v>
      </c>
      <c r="E2563">
        <v>1</v>
      </c>
      <c r="F2563">
        <v>1</v>
      </c>
      <c r="G2563" t="s">
        <v>1514</v>
      </c>
      <c r="H2563" s="4" t="str">
        <f t="shared" si="80"/>
        <v>1RR403.1</v>
      </c>
      <c r="I2563" s="4" t="str">
        <f t="shared" si="81"/>
        <v>S1_X0_TXD3</v>
      </c>
    </row>
    <row r="2564" spans="1:9" x14ac:dyDescent="0.25">
      <c r="A2564" t="s">
        <v>2698</v>
      </c>
      <c r="B2564" t="s">
        <v>5820</v>
      </c>
      <c r="C2564" t="s">
        <v>3132</v>
      </c>
      <c r="D2564">
        <v>2</v>
      </c>
      <c r="E2564">
        <v>2</v>
      </c>
      <c r="F2564">
        <v>2</v>
      </c>
      <c r="G2564" t="s">
        <v>1492</v>
      </c>
      <c r="H2564" s="4" t="str">
        <f t="shared" si="80"/>
        <v>1RR403.2</v>
      </c>
      <c r="I2564" s="4" t="str">
        <f t="shared" si="81"/>
        <v>S1_R_X0_TXD3</v>
      </c>
    </row>
    <row r="2565" spans="1:9" x14ac:dyDescent="0.25">
      <c r="A2565" t="s">
        <v>2698</v>
      </c>
      <c r="B2565" t="s">
        <v>5820</v>
      </c>
      <c r="C2565" t="s">
        <v>3133</v>
      </c>
      <c r="D2565">
        <v>1</v>
      </c>
      <c r="E2565">
        <v>1</v>
      </c>
      <c r="F2565">
        <v>1</v>
      </c>
      <c r="G2565" t="s">
        <v>1515</v>
      </c>
      <c r="H2565" s="4" t="str">
        <f t="shared" si="80"/>
        <v>1RR404.1</v>
      </c>
      <c r="I2565" s="4" t="str">
        <f t="shared" si="81"/>
        <v>S1_X0_TXC</v>
      </c>
    </row>
    <row r="2566" spans="1:9" x14ac:dyDescent="0.25">
      <c r="A2566" t="s">
        <v>2698</v>
      </c>
      <c r="B2566" t="s">
        <v>5820</v>
      </c>
      <c r="C2566" t="s">
        <v>3133</v>
      </c>
      <c r="D2566">
        <v>2</v>
      </c>
      <c r="E2566">
        <v>2</v>
      </c>
      <c r="F2566">
        <v>2</v>
      </c>
      <c r="G2566" t="s">
        <v>1473</v>
      </c>
      <c r="H2566" s="4" t="str">
        <f t="shared" si="80"/>
        <v>1RR404.2</v>
      </c>
      <c r="I2566" s="4" t="str">
        <f t="shared" si="81"/>
        <v>S1_R_X0_TXC</v>
      </c>
    </row>
    <row r="2567" spans="1:9" x14ac:dyDescent="0.25">
      <c r="A2567" t="s">
        <v>2698</v>
      </c>
      <c r="B2567" t="s">
        <v>5820</v>
      </c>
      <c r="C2567" t="s">
        <v>3134</v>
      </c>
      <c r="D2567">
        <v>1</v>
      </c>
      <c r="E2567">
        <v>1</v>
      </c>
      <c r="F2567">
        <v>1</v>
      </c>
      <c r="G2567" t="s">
        <v>1516</v>
      </c>
      <c r="H2567" s="4" t="str">
        <f t="shared" si="80"/>
        <v>1RR405.1</v>
      </c>
      <c r="I2567" s="4" t="str">
        <f t="shared" si="81"/>
        <v>S1_X0_TXEN</v>
      </c>
    </row>
    <row r="2568" spans="1:9" x14ac:dyDescent="0.25">
      <c r="A2568" t="s">
        <v>2698</v>
      </c>
      <c r="B2568" t="s">
        <v>5820</v>
      </c>
      <c r="C2568" t="s">
        <v>3134</v>
      </c>
      <c r="D2568">
        <v>2</v>
      </c>
      <c r="E2568">
        <v>2</v>
      </c>
      <c r="F2568">
        <v>2</v>
      </c>
      <c r="G2568" t="s">
        <v>1475</v>
      </c>
      <c r="H2568" s="4" t="str">
        <f t="shared" si="80"/>
        <v>1RR405.2</v>
      </c>
      <c r="I2568" s="4" t="str">
        <f t="shared" si="81"/>
        <v>S1_R_X0_TXEN</v>
      </c>
    </row>
    <row r="2569" spans="1:9" x14ac:dyDescent="0.25">
      <c r="A2569" t="s">
        <v>2698</v>
      </c>
      <c r="B2569" t="s">
        <v>5820</v>
      </c>
      <c r="C2569" t="s">
        <v>3135</v>
      </c>
      <c r="D2569">
        <v>1</v>
      </c>
      <c r="E2569">
        <v>1</v>
      </c>
      <c r="F2569">
        <v>1</v>
      </c>
      <c r="G2569" t="s">
        <v>1517</v>
      </c>
      <c r="H2569" s="4" t="str">
        <f t="shared" si="80"/>
        <v>1RR406.1</v>
      </c>
      <c r="I2569" s="4" t="str">
        <f t="shared" si="81"/>
        <v>S1_X0_RXER</v>
      </c>
    </row>
    <row r="2570" spans="1:9" x14ac:dyDescent="0.25">
      <c r="A2570" t="s">
        <v>2698</v>
      </c>
      <c r="B2570" t="s">
        <v>5820</v>
      </c>
      <c r="C2570" t="s">
        <v>3135</v>
      </c>
      <c r="D2570">
        <v>2</v>
      </c>
      <c r="E2570">
        <v>2</v>
      </c>
      <c r="F2570">
        <v>2</v>
      </c>
      <c r="G2570" t="s">
        <v>1494</v>
      </c>
      <c r="H2570" s="4" t="str">
        <f t="shared" si="80"/>
        <v>1RR406.2</v>
      </c>
      <c r="I2570" s="4" t="str">
        <f t="shared" si="81"/>
        <v>S1_R_X0_RXER</v>
      </c>
    </row>
    <row r="2571" spans="1:9" x14ac:dyDescent="0.25">
      <c r="A2571" t="s">
        <v>2698</v>
      </c>
      <c r="B2571" t="s">
        <v>5820</v>
      </c>
      <c r="C2571" t="s">
        <v>3136</v>
      </c>
      <c r="D2571">
        <v>1</v>
      </c>
      <c r="E2571">
        <v>1</v>
      </c>
      <c r="F2571">
        <v>1</v>
      </c>
      <c r="G2571" t="s">
        <v>1518</v>
      </c>
      <c r="H2571" s="4" t="str">
        <f t="shared" si="80"/>
        <v>1RR407.1</v>
      </c>
      <c r="I2571" s="4" t="str">
        <f t="shared" si="81"/>
        <v>S1_X0_RXD1</v>
      </c>
    </row>
    <row r="2572" spans="1:9" x14ac:dyDescent="0.25">
      <c r="A2572" t="s">
        <v>2698</v>
      </c>
      <c r="B2572" t="s">
        <v>5820</v>
      </c>
      <c r="C2572" t="s">
        <v>3136</v>
      </c>
      <c r="D2572">
        <v>2</v>
      </c>
      <c r="E2572">
        <v>2</v>
      </c>
      <c r="F2572">
        <v>2</v>
      </c>
      <c r="G2572" t="s">
        <v>1497</v>
      </c>
      <c r="H2572" s="4" t="str">
        <f t="shared" si="80"/>
        <v>1RR407.2</v>
      </c>
      <c r="I2572" s="4" t="str">
        <f t="shared" si="81"/>
        <v>S1_R_X0_RXD1</v>
      </c>
    </row>
    <row r="2573" spans="1:9" x14ac:dyDescent="0.25">
      <c r="A2573" t="s">
        <v>2698</v>
      </c>
      <c r="B2573" t="s">
        <v>5820</v>
      </c>
      <c r="C2573" t="s">
        <v>3137</v>
      </c>
      <c r="D2573">
        <v>1</v>
      </c>
      <c r="E2573">
        <v>1</v>
      </c>
      <c r="F2573">
        <v>1</v>
      </c>
      <c r="G2573" t="s">
        <v>1519</v>
      </c>
      <c r="H2573" s="4" t="str">
        <f t="shared" si="80"/>
        <v>1RR408.1</v>
      </c>
      <c r="I2573" s="4" t="str">
        <f t="shared" si="81"/>
        <v>S1_X0_RXD3</v>
      </c>
    </row>
    <row r="2574" spans="1:9" x14ac:dyDescent="0.25">
      <c r="A2574" t="s">
        <v>2698</v>
      </c>
      <c r="B2574" t="s">
        <v>5820</v>
      </c>
      <c r="C2574" t="s">
        <v>3137</v>
      </c>
      <c r="D2574">
        <v>2</v>
      </c>
      <c r="E2574">
        <v>2</v>
      </c>
      <c r="F2574">
        <v>2</v>
      </c>
      <c r="G2574" t="s">
        <v>1500</v>
      </c>
      <c r="H2574" s="4" t="str">
        <f t="shared" si="80"/>
        <v>1RR408.2</v>
      </c>
      <c r="I2574" s="4" t="str">
        <f t="shared" si="81"/>
        <v>S1_R_X0_RXD3</v>
      </c>
    </row>
    <row r="2575" spans="1:9" x14ac:dyDescent="0.25">
      <c r="A2575" t="s">
        <v>2698</v>
      </c>
      <c r="B2575" t="s">
        <v>5820</v>
      </c>
      <c r="C2575" t="s">
        <v>3138</v>
      </c>
      <c r="D2575">
        <v>1</v>
      </c>
      <c r="E2575">
        <v>1</v>
      </c>
      <c r="F2575">
        <v>1</v>
      </c>
      <c r="G2575" t="s">
        <v>1520</v>
      </c>
      <c r="H2575" s="4" t="str">
        <f t="shared" si="80"/>
        <v>1RR409.1</v>
      </c>
      <c r="I2575" s="4" t="str">
        <f t="shared" si="81"/>
        <v>S1_X0_RXDV</v>
      </c>
    </row>
    <row r="2576" spans="1:9" x14ac:dyDescent="0.25">
      <c r="A2576" t="s">
        <v>2698</v>
      </c>
      <c r="B2576" t="s">
        <v>5820</v>
      </c>
      <c r="C2576" t="s">
        <v>3138</v>
      </c>
      <c r="D2576">
        <v>2</v>
      </c>
      <c r="E2576">
        <v>2</v>
      </c>
      <c r="F2576">
        <v>2</v>
      </c>
      <c r="G2576" t="s">
        <v>1503</v>
      </c>
      <c r="H2576" s="4" t="str">
        <f t="shared" si="80"/>
        <v>1RR409.2</v>
      </c>
      <c r="I2576" s="4" t="str">
        <f t="shared" si="81"/>
        <v>S1_R_X0_RXDV</v>
      </c>
    </row>
    <row r="2577" spans="1:9" x14ac:dyDescent="0.25">
      <c r="A2577" t="s">
        <v>2698</v>
      </c>
      <c r="B2577" t="s">
        <v>5820</v>
      </c>
      <c r="C2577" t="s">
        <v>3139</v>
      </c>
      <c r="D2577">
        <v>1</v>
      </c>
      <c r="E2577">
        <v>1</v>
      </c>
      <c r="F2577">
        <v>1</v>
      </c>
      <c r="G2577" t="s">
        <v>1521</v>
      </c>
      <c r="H2577" s="4" t="str">
        <f t="shared" si="80"/>
        <v>1RR410.1</v>
      </c>
      <c r="I2577" s="4" t="str">
        <f t="shared" si="81"/>
        <v>S1_X0_RXC</v>
      </c>
    </row>
    <row r="2578" spans="1:9" x14ac:dyDescent="0.25">
      <c r="A2578" t="s">
        <v>2698</v>
      </c>
      <c r="B2578" t="s">
        <v>5820</v>
      </c>
      <c r="C2578" t="s">
        <v>3139</v>
      </c>
      <c r="D2578">
        <v>2</v>
      </c>
      <c r="E2578">
        <v>2</v>
      </c>
      <c r="F2578">
        <v>2</v>
      </c>
      <c r="G2578" t="s">
        <v>1506</v>
      </c>
      <c r="H2578" s="4" t="str">
        <f t="shared" si="80"/>
        <v>1RR410.2</v>
      </c>
      <c r="I2578" s="4" t="str">
        <f t="shared" si="81"/>
        <v>S1_R_X0_RXC</v>
      </c>
    </row>
    <row r="2579" spans="1:9" x14ac:dyDescent="0.25">
      <c r="A2579" t="s">
        <v>2698</v>
      </c>
      <c r="B2579" t="s">
        <v>5820</v>
      </c>
      <c r="C2579" t="s">
        <v>3140</v>
      </c>
      <c r="D2579">
        <v>1</v>
      </c>
      <c r="E2579">
        <v>1</v>
      </c>
      <c r="F2579">
        <v>1</v>
      </c>
      <c r="G2579" t="s">
        <v>1522</v>
      </c>
      <c r="H2579" s="4" t="str">
        <f t="shared" si="80"/>
        <v>1RR411.1</v>
      </c>
      <c r="I2579" s="4" t="str">
        <f t="shared" si="81"/>
        <v>S1_X0_RXD2</v>
      </c>
    </row>
    <row r="2580" spans="1:9" x14ac:dyDescent="0.25">
      <c r="A2580" t="s">
        <v>2698</v>
      </c>
      <c r="B2580" t="s">
        <v>5820</v>
      </c>
      <c r="C2580" t="s">
        <v>3140</v>
      </c>
      <c r="D2580">
        <v>2</v>
      </c>
      <c r="E2580">
        <v>2</v>
      </c>
      <c r="F2580">
        <v>2</v>
      </c>
      <c r="G2580" t="s">
        <v>1509</v>
      </c>
      <c r="H2580" s="4" t="str">
        <f t="shared" si="80"/>
        <v>1RR411.2</v>
      </c>
      <c r="I2580" s="4" t="str">
        <f t="shared" si="81"/>
        <v>S1_R_X0_RXD2</v>
      </c>
    </row>
    <row r="2581" spans="1:9" x14ac:dyDescent="0.25">
      <c r="A2581" t="s">
        <v>2698</v>
      </c>
      <c r="B2581" t="s">
        <v>5820</v>
      </c>
      <c r="C2581" t="s">
        <v>3141</v>
      </c>
      <c r="D2581">
        <v>1</v>
      </c>
      <c r="E2581">
        <v>1</v>
      </c>
      <c r="F2581">
        <v>1</v>
      </c>
      <c r="G2581" t="s">
        <v>1523</v>
      </c>
      <c r="H2581" s="4" t="str">
        <f t="shared" si="80"/>
        <v>1RR413.1</v>
      </c>
      <c r="I2581" s="4" t="str">
        <f t="shared" si="81"/>
        <v>S1_X0_RXD0</v>
      </c>
    </row>
    <row r="2582" spans="1:9" x14ac:dyDescent="0.25">
      <c r="A2582" t="s">
        <v>2698</v>
      </c>
      <c r="B2582" t="s">
        <v>5820</v>
      </c>
      <c r="C2582" t="s">
        <v>3141</v>
      </c>
      <c r="D2582">
        <v>2</v>
      </c>
      <c r="E2582">
        <v>2</v>
      </c>
      <c r="F2582">
        <v>2</v>
      </c>
      <c r="G2582" t="s">
        <v>1489</v>
      </c>
      <c r="H2582" s="4" t="str">
        <f t="shared" si="80"/>
        <v>1RR413.2</v>
      </c>
      <c r="I2582" s="4" t="str">
        <f t="shared" si="81"/>
        <v>S1_R_X0_RXD0</v>
      </c>
    </row>
    <row r="2583" spans="1:9" x14ac:dyDescent="0.25">
      <c r="A2583" t="s">
        <v>2698</v>
      </c>
      <c r="B2583" t="s">
        <v>5820</v>
      </c>
      <c r="C2583" t="s">
        <v>3142</v>
      </c>
      <c r="D2583">
        <v>1</v>
      </c>
      <c r="E2583">
        <v>1</v>
      </c>
      <c r="F2583">
        <v>1</v>
      </c>
      <c r="G2583" t="s">
        <v>1524</v>
      </c>
      <c r="H2583" s="4" t="str">
        <f t="shared" si="80"/>
        <v>1RR414.1</v>
      </c>
      <c r="I2583" s="4" t="str">
        <f t="shared" si="81"/>
        <v>S1_X0_COL</v>
      </c>
    </row>
    <row r="2584" spans="1:9" x14ac:dyDescent="0.25">
      <c r="A2584" t="s">
        <v>2698</v>
      </c>
      <c r="B2584" t="s">
        <v>5820</v>
      </c>
      <c r="C2584" t="s">
        <v>3142</v>
      </c>
      <c r="D2584">
        <v>2</v>
      </c>
      <c r="E2584">
        <v>2</v>
      </c>
      <c r="F2584">
        <v>2</v>
      </c>
      <c r="G2584" t="s">
        <v>1525</v>
      </c>
      <c r="H2584" s="4" t="str">
        <f t="shared" si="80"/>
        <v>1RR414.2</v>
      </c>
      <c r="I2584" s="4" t="str">
        <f t="shared" si="81"/>
        <v>S1_HSD298</v>
      </c>
    </row>
    <row r="2585" spans="1:9" x14ac:dyDescent="0.25">
      <c r="A2585" t="s">
        <v>2698</v>
      </c>
      <c r="B2585" t="s">
        <v>5820</v>
      </c>
      <c r="C2585" t="s">
        <v>3143</v>
      </c>
      <c r="D2585">
        <v>1</v>
      </c>
      <c r="E2585">
        <v>1</v>
      </c>
      <c r="F2585">
        <v>1</v>
      </c>
      <c r="G2585" t="s">
        <v>1526</v>
      </c>
      <c r="H2585" s="4" t="str">
        <f t="shared" si="80"/>
        <v>1RR415.1</v>
      </c>
      <c r="I2585" s="4" t="str">
        <f t="shared" si="81"/>
        <v>S1_X0_CRS</v>
      </c>
    </row>
    <row r="2586" spans="1:9" x14ac:dyDescent="0.25">
      <c r="A2586" t="s">
        <v>2698</v>
      </c>
      <c r="B2586" t="s">
        <v>5820</v>
      </c>
      <c r="C2586" t="s">
        <v>3143</v>
      </c>
      <c r="D2586">
        <v>2</v>
      </c>
      <c r="E2586">
        <v>2</v>
      </c>
      <c r="F2586">
        <v>2</v>
      </c>
      <c r="G2586" t="s">
        <v>1527</v>
      </c>
      <c r="H2586" s="4" t="str">
        <f t="shared" si="80"/>
        <v>1RR415.2</v>
      </c>
      <c r="I2586" s="4" t="str">
        <f t="shared" si="81"/>
        <v>S1_HSD299</v>
      </c>
    </row>
    <row r="2587" spans="1:9" x14ac:dyDescent="0.25">
      <c r="A2587" t="s">
        <v>2698</v>
      </c>
      <c r="B2587" t="s">
        <v>5821</v>
      </c>
      <c r="C2587" t="s">
        <v>3144</v>
      </c>
      <c r="D2587">
        <v>1</v>
      </c>
      <c r="E2587">
        <v>1</v>
      </c>
      <c r="F2587">
        <v>1</v>
      </c>
      <c r="G2587" t="s">
        <v>1528</v>
      </c>
      <c r="H2587" s="4" t="str">
        <f t="shared" si="80"/>
        <v>1CTX1.1</v>
      </c>
      <c r="I2587" s="4" t="str">
        <f t="shared" si="81"/>
        <v>S1_R_X1_TXC</v>
      </c>
    </row>
    <row r="2588" spans="1:9" x14ac:dyDescent="0.25">
      <c r="A2588" t="s">
        <v>2698</v>
      </c>
      <c r="B2588" t="s">
        <v>5821</v>
      </c>
      <c r="C2588" t="s">
        <v>3144</v>
      </c>
      <c r="D2588">
        <v>2</v>
      </c>
      <c r="E2588">
        <v>2</v>
      </c>
      <c r="F2588">
        <v>2</v>
      </c>
      <c r="G2588" t="s">
        <v>961</v>
      </c>
      <c r="H2588" s="4" t="str">
        <f t="shared" si="80"/>
        <v>1CTX1.2</v>
      </c>
      <c r="I2588" s="4" t="str">
        <f t="shared" si="81"/>
        <v>DGND</v>
      </c>
    </row>
    <row r="2589" spans="1:9" x14ac:dyDescent="0.25">
      <c r="A2589" t="s">
        <v>2698</v>
      </c>
      <c r="B2589" t="s">
        <v>5821</v>
      </c>
      <c r="C2589" t="s">
        <v>3145</v>
      </c>
      <c r="D2589">
        <v>2</v>
      </c>
      <c r="E2589">
        <v>2</v>
      </c>
      <c r="F2589">
        <v>2</v>
      </c>
      <c r="G2589" t="s">
        <v>1529</v>
      </c>
      <c r="H2589" s="4" t="str">
        <f t="shared" si="80"/>
        <v>1K172.2</v>
      </c>
      <c r="I2589" s="4" t="str">
        <f t="shared" si="81"/>
        <v>S1_SCAN_HSD186</v>
      </c>
    </row>
    <row r="2590" spans="1:9" x14ac:dyDescent="0.25">
      <c r="A2590" t="s">
        <v>2698</v>
      </c>
      <c r="B2590" t="s">
        <v>5821</v>
      </c>
      <c r="C2590" t="s">
        <v>3145</v>
      </c>
      <c r="D2590">
        <v>3</v>
      </c>
      <c r="E2590">
        <v>3</v>
      </c>
      <c r="F2590">
        <v>3</v>
      </c>
      <c r="G2590" t="s">
        <v>1530</v>
      </c>
      <c r="H2590" s="4" t="str">
        <f t="shared" si="80"/>
        <v>1K172.3</v>
      </c>
      <c r="I2590" s="4" t="str">
        <f t="shared" si="81"/>
        <v>S1_R_X1_TXEN</v>
      </c>
    </row>
    <row r="2591" spans="1:9" x14ac:dyDescent="0.25">
      <c r="A2591" t="s">
        <v>2698</v>
      </c>
      <c r="B2591" t="s">
        <v>5821</v>
      </c>
      <c r="C2591" t="s">
        <v>3145</v>
      </c>
      <c r="D2591">
        <v>4</v>
      </c>
      <c r="E2591">
        <v>4</v>
      </c>
      <c r="F2591">
        <v>4</v>
      </c>
      <c r="G2591" t="s">
        <v>1531</v>
      </c>
      <c r="H2591" s="4" t="str">
        <f t="shared" si="80"/>
        <v>1K172.4</v>
      </c>
      <c r="I2591" s="4" t="str">
        <f t="shared" si="81"/>
        <v>SG1_X1_RXDV</v>
      </c>
    </row>
    <row r="2592" spans="1:9" x14ac:dyDescent="0.25">
      <c r="A2592" t="s">
        <v>2698</v>
      </c>
      <c r="B2592" t="s">
        <v>5821</v>
      </c>
      <c r="C2592" t="s">
        <v>3145</v>
      </c>
      <c r="D2592">
        <v>5</v>
      </c>
      <c r="E2592">
        <v>5</v>
      </c>
      <c r="F2592">
        <v>5</v>
      </c>
      <c r="G2592" t="s">
        <v>1532</v>
      </c>
      <c r="H2592" s="4" t="str">
        <f t="shared" si="80"/>
        <v>1K172.5</v>
      </c>
      <c r="I2592" s="4" t="str">
        <f t="shared" si="81"/>
        <v>SG1_X1_RXD0</v>
      </c>
    </row>
    <row r="2593" spans="1:9" x14ac:dyDescent="0.25">
      <c r="A2593" t="s">
        <v>2698</v>
      </c>
      <c r="B2593" t="s">
        <v>5821</v>
      </c>
      <c r="C2593" t="s">
        <v>3145</v>
      </c>
      <c r="D2593">
        <v>6</v>
      </c>
      <c r="E2593">
        <v>6</v>
      </c>
      <c r="F2593">
        <v>6</v>
      </c>
      <c r="G2593" t="s">
        <v>1533</v>
      </c>
      <c r="H2593" s="4" t="str">
        <f t="shared" si="80"/>
        <v>1K172.6</v>
      </c>
      <c r="I2593" s="4" t="str">
        <f t="shared" si="81"/>
        <v>S1_R_X1_TXD0</v>
      </c>
    </row>
    <row r="2594" spans="1:9" x14ac:dyDescent="0.25">
      <c r="A2594" t="s">
        <v>2698</v>
      </c>
      <c r="B2594" t="s">
        <v>5821</v>
      </c>
      <c r="C2594" t="s">
        <v>3145</v>
      </c>
      <c r="D2594">
        <v>7</v>
      </c>
      <c r="E2594">
        <v>7</v>
      </c>
      <c r="F2594">
        <v>7</v>
      </c>
      <c r="G2594" t="s">
        <v>1534</v>
      </c>
      <c r="H2594" s="4" t="str">
        <f t="shared" si="80"/>
        <v>1K172.7</v>
      </c>
      <c r="I2594" s="4" t="str">
        <f t="shared" si="81"/>
        <v>S1_SCAN_HSD187</v>
      </c>
    </row>
    <row r="2595" spans="1:9" x14ac:dyDescent="0.25">
      <c r="A2595" t="s">
        <v>2698</v>
      </c>
      <c r="B2595" t="s">
        <v>5821</v>
      </c>
      <c r="C2595" t="s">
        <v>3145</v>
      </c>
      <c r="D2595" t="s">
        <v>1041</v>
      </c>
      <c r="E2595" t="s">
        <v>1041</v>
      </c>
      <c r="F2595">
        <v>1</v>
      </c>
      <c r="G2595" t="s">
        <v>1040</v>
      </c>
      <c r="H2595" s="4" t="str">
        <f t="shared" si="80"/>
        <v>1K172.1</v>
      </c>
      <c r="I2595" s="4" t="str">
        <f t="shared" si="81"/>
        <v>VP12</v>
      </c>
    </row>
    <row r="2596" spans="1:9" x14ac:dyDescent="0.25">
      <c r="A2596" t="s">
        <v>2698</v>
      </c>
      <c r="B2596" t="s">
        <v>5821</v>
      </c>
      <c r="C2596" t="s">
        <v>3145</v>
      </c>
      <c r="D2596" t="s">
        <v>1042</v>
      </c>
      <c r="E2596" t="s">
        <v>1042</v>
      </c>
      <c r="F2596">
        <v>8</v>
      </c>
      <c r="G2596" t="s">
        <v>1186</v>
      </c>
      <c r="H2596" s="4" t="str">
        <f t="shared" si="80"/>
        <v>1K172.8</v>
      </c>
      <c r="I2596" s="4" t="str">
        <f t="shared" si="81"/>
        <v>SC_UDB172</v>
      </c>
    </row>
    <row r="2597" spans="1:9" x14ac:dyDescent="0.25">
      <c r="A2597" t="s">
        <v>2698</v>
      </c>
      <c r="B2597" t="s">
        <v>5821</v>
      </c>
      <c r="C2597" t="s">
        <v>3146</v>
      </c>
      <c r="D2597">
        <v>2</v>
      </c>
      <c r="E2597">
        <v>2</v>
      </c>
      <c r="F2597">
        <v>2</v>
      </c>
      <c r="G2597" t="s">
        <v>1535</v>
      </c>
      <c r="H2597" s="4" t="str">
        <f t="shared" si="80"/>
        <v>1K173.2</v>
      </c>
      <c r="I2597" s="4" t="str">
        <f t="shared" si="81"/>
        <v>S1_SCAN_HSD188</v>
      </c>
    </row>
    <row r="2598" spans="1:9" x14ac:dyDescent="0.25">
      <c r="A2598" t="s">
        <v>2698</v>
      </c>
      <c r="B2598" t="s">
        <v>5821</v>
      </c>
      <c r="C2598" t="s">
        <v>3146</v>
      </c>
      <c r="D2598">
        <v>3</v>
      </c>
      <c r="E2598">
        <v>3</v>
      </c>
      <c r="F2598">
        <v>3</v>
      </c>
      <c r="G2598" t="s">
        <v>1536</v>
      </c>
      <c r="H2598" s="4" t="str">
        <f t="shared" si="80"/>
        <v>1K173.3</v>
      </c>
      <c r="I2598" s="4" t="str">
        <f t="shared" si="81"/>
        <v>S1_R_X1_TXD1</v>
      </c>
    </row>
    <row r="2599" spans="1:9" x14ac:dyDescent="0.25">
      <c r="A2599" t="s">
        <v>2698</v>
      </c>
      <c r="B2599" t="s">
        <v>5821</v>
      </c>
      <c r="C2599" t="s">
        <v>3146</v>
      </c>
      <c r="D2599">
        <v>4</v>
      </c>
      <c r="E2599">
        <v>4</v>
      </c>
      <c r="F2599">
        <v>4</v>
      </c>
      <c r="G2599" t="s">
        <v>1537</v>
      </c>
      <c r="H2599" s="4" t="str">
        <f t="shared" si="80"/>
        <v>1K173.4</v>
      </c>
      <c r="I2599" s="4" t="str">
        <f t="shared" si="81"/>
        <v>SG1_X1_RXD1</v>
      </c>
    </row>
    <row r="2600" spans="1:9" x14ac:dyDescent="0.25">
      <c r="A2600" t="s">
        <v>2698</v>
      </c>
      <c r="B2600" t="s">
        <v>5821</v>
      </c>
      <c r="C2600" t="s">
        <v>3146</v>
      </c>
      <c r="D2600">
        <v>5</v>
      </c>
      <c r="E2600">
        <v>5</v>
      </c>
      <c r="F2600">
        <v>5</v>
      </c>
      <c r="G2600" t="s">
        <v>1538</v>
      </c>
      <c r="H2600" s="4" t="str">
        <f t="shared" si="80"/>
        <v>1K173.5</v>
      </c>
      <c r="I2600" s="4" t="str">
        <f t="shared" si="81"/>
        <v>SG1_X1_RXC</v>
      </c>
    </row>
    <row r="2601" spans="1:9" x14ac:dyDescent="0.25">
      <c r="A2601" t="s">
        <v>2698</v>
      </c>
      <c r="B2601" t="s">
        <v>5821</v>
      </c>
      <c r="C2601" t="s">
        <v>3146</v>
      </c>
      <c r="D2601">
        <v>6</v>
      </c>
      <c r="E2601">
        <v>6</v>
      </c>
      <c r="F2601">
        <v>6</v>
      </c>
      <c r="G2601" t="s">
        <v>1528</v>
      </c>
      <c r="H2601" s="4" t="str">
        <f t="shared" si="80"/>
        <v>1K173.6</v>
      </c>
      <c r="I2601" s="4" t="str">
        <f t="shared" si="81"/>
        <v>S1_R_X1_TXC</v>
      </c>
    </row>
    <row r="2602" spans="1:9" x14ac:dyDescent="0.25">
      <c r="A2602" t="s">
        <v>2698</v>
      </c>
      <c r="B2602" t="s">
        <v>5821</v>
      </c>
      <c r="C2602" t="s">
        <v>3146</v>
      </c>
      <c r="D2602">
        <v>7</v>
      </c>
      <c r="E2602">
        <v>7</v>
      </c>
      <c r="F2602">
        <v>7</v>
      </c>
      <c r="G2602" t="s">
        <v>1539</v>
      </c>
      <c r="H2602" s="4" t="str">
        <f t="shared" si="80"/>
        <v>1K173.7</v>
      </c>
      <c r="I2602" s="4" t="str">
        <f t="shared" si="81"/>
        <v>S1_SCIN_HSD189</v>
      </c>
    </row>
    <row r="2603" spans="1:9" x14ac:dyDescent="0.25">
      <c r="A2603" t="s">
        <v>2698</v>
      </c>
      <c r="B2603" t="s">
        <v>5821</v>
      </c>
      <c r="C2603" t="s">
        <v>3146</v>
      </c>
      <c r="D2603" t="s">
        <v>1041</v>
      </c>
      <c r="E2603" t="s">
        <v>1041</v>
      </c>
      <c r="F2603">
        <v>1</v>
      </c>
      <c r="G2603" t="s">
        <v>1040</v>
      </c>
      <c r="H2603" s="4" t="str">
        <f t="shared" si="80"/>
        <v>1K173.1</v>
      </c>
      <c r="I2603" s="4" t="str">
        <f t="shared" si="81"/>
        <v>VP12</v>
      </c>
    </row>
    <row r="2604" spans="1:9" x14ac:dyDescent="0.25">
      <c r="A2604" t="s">
        <v>2698</v>
      </c>
      <c r="B2604" t="s">
        <v>5821</v>
      </c>
      <c r="C2604" t="s">
        <v>3146</v>
      </c>
      <c r="D2604" t="s">
        <v>1042</v>
      </c>
      <c r="E2604" t="s">
        <v>1042</v>
      </c>
      <c r="F2604">
        <v>8</v>
      </c>
      <c r="G2604" t="s">
        <v>1192</v>
      </c>
      <c r="H2604" s="4" t="str">
        <f t="shared" si="80"/>
        <v>1K173.8</v>
      </c>
      <c r="I2604" s="4" t="str">
        <f t="shared" si="81"/>
        <v>SC_UDB173</v>
      </c>
    </row>
    <row r="2605" spans="1:9" x14ac:dyDescent="0.25">
      <c r="A2605" t="s">
        <v>2698</v>
      </c>
      <c r="B2605" t="s">
        <v>5821</v>
      </c>
      <c r="C2605" t="s">
        <v>3147</v>
      </c>
      <c r="D2605">
        <v>2</v>
      </c>
      <c r="E2605">
        <v>2</v>
      </c>
      <c r="F2605">
        <v>2</v>
      </c>
      <c r="G2605" t="s">
        <v>1540</v>
      </c>
      <c r="H2605" s="4" t="str">
        <f t="shared" si="80"/>
        <v>1K174.2</v>
      </c>
      <c r="I2605" s="4" t="str">
        <f t="shared" si="81"/>
        <v>S1_SCIN_HSD190</v>
      </c>
    </row>
    <row r="2606" spans="1:9" x14ac:dyDescent="0.25">
      <c r="A2606" t="s">
        <v>2698</v>
      </c>
      <c r="B2606" t="s">
        <v>5821</v>
      </c>
      <c r="C2606" t="s">
        <v>3147</v>
      </c>
      <c r="D2606">
        <v>3</v>
      </c>
      <c r="E2606">
        <v>3</v>
      </c>
      <c r="F2606">
        <v>3</v>
      </c>
      <c r="G2606" t="s">
        <v>1541</v>
      </c>
      <c r="H2606" s="4" t="str">
        <f t="shared" si="80"/>
        <v>1K174.3</v>
      </c>
      <c r="I2606" s="4" t="str">
        <f t="shared" si="81"/>
        <v>S1_R_X1_TXD2</v>
      </c>
    </row>
    <row r="2607" spans="1:9" x14ac:dyDescent="0.25">
      <c r="A2607" t="s">
        <v>2698</v>
      </c>
      <c r="B2607" t="s">
        <v>5821</v>
      </c>
      <c r="C2607" t="s">
        <v>3147</v>
      </c>
      <c r="D2607">
        <v>4</v>
      </c>
      <c r="E2607">
        <v>4</v>
      </c>
      <c r="F2607">
        <v>4</v>
      </c>
      <c r="G2607" t="s">
        <v>1542</v>
      </c>
      <c r="H2607" s="4" t="str">
        <f t="shared" si="80"/>
        <v>1K174.4</v>
      </c>
      <c r="I2607" s="4" t="str">
        <f t="shared" si="81"/>
        <v>SG1_X1_RXD2</v>
      </c>
    </row>
    <row r="2608" spans="1:9" x14ac:dyDescent="0.25">
      <c r="A2608" t="s">
        <v>2698</v>
      </c>
      <c r="B2608" t="s">
        <v>5821</v>
      </c>
      <c r="C2608" t="s">
        <v>3147</v>
      </c>
      <c r="D2608">
        <v>5</v>
      </c>
      <c r="E2608">
        <v>5</v>
      </c>
      <c r="F2608">
        <v>5</v>
      </c>
      <c r="G2608" t="s">
        <v>1543</v>
      </c>
      <c r="H2608" s="4" t="str">
        <f t="shared" si="80"/>
        <v>1K174.5</v>
      </c>
      <c r="I2608" s="4" t="str">
        <f t="shared" si="81"/>
        <v>SG1_1_X1_TXD0</v>
      </c>
    </row>
    <row r="2609" spans="1:9" x14ac:dyDescent="0.25">
      <c r="A2609" t="s">
        <v>2698</v>
      </c>
      <c r="B2609" t="s">
        <v>5821</v>
      </c>
      <c r="C2609" t="s">
        <v>3147</v>
      </c>
      <c r="D2609">
        <v>6</v>
      </c>
      <c r="E2609">
        <v>6</v>
      </c>
      <c r="F2609">
        <v>6</v>
      </c>
      <c r="G2609" t="s">
        <v>1544</v>
      </c>
      <c r="H2609" s="4" t="str">
        <f t="shared" si="80"/>
        <v>1K174.6</v>
      </c>
      <c r="I2609" s="4" t="str">
        <f t="shared" si="81"/>
        <v>S1_R_X1_RXD0</v>
      </c>
    </row>
    <row r="2610" spans="1:9" x14ac:dyDescent="0.25">
      <c r="A2610" t="s">
        <v>2698</v>
      </c>
      <c r="B2610" t="s">
        <v>5821</v>
      </c>
      <c r="C2610" t="s">
        <v>3147</v>
      </c>
      <c r="D2610">
        <v>7</v>
      </c>
      <c r="E2610">
        <v>7</v>
      </c>
      <c r="F2610">
        <v>7</v>
      </c>
      <c r="G2610" t="s">
        <v>1545</v>
      </c>
      <c r="H2610" s="4" t="str">
        <f t="shared" si="80"/>
        <v>1K174.7</v>
      </c>
      <c r="I2610" s="4" t="str">
        <f t="shared" si="81"/>
        <v>S1_SCOT_HSD191</v>
      </c>
    </row>
    <row r="2611" spans="1:9" x14ac:dyDescent="0.25">
      <c r="A2611" t="s">
        <v>2698</v>
      </c>
      <c r="B2611" t="s">
        <v>5821</v>
      </c>
      <c r="C2611" t="s">
        <v>3147</v>
      </c>
      <c r="D2611" t="s">
        <v>1041</v>
      </c>
      <c r="E2611" t="s">
        <v>1041</v>
      </c>
      <c r="F2611">
        <v>1</v>
      </c>
      <c r="G2611" t="s">
        <v>1040</v>
      </c>
      <c r="H2611" s="4" t="str">
        <f t="shared" si="80"/>
        <v>1K174.1</v>
      </c>
      <c r="I2611" s="4" t="str">
        <f t="shared" si="81"/>
        <v>VP12</v>
      </c>
    </row>
    <row r="2612" spans="1:9" x14ac:dyDescent="0.25">
      <c r="A2612" t="s">
        <v>2698</v>
      </c>
      <c r="B2612" t="s">
        <v>5821</v>
      </c>
      <c r="C2612" t="s">
        <v>3147</v>
      </c>
      <c r="D2612" t="s">
        <v>1042</v>
      </c>
      <c r="E2612" t="s">
        <v>1042</v>
      </c>
      <c r="F2612">
        <v>8</v>
      </c>
      <c r="G2612" t="s">
        <v>1199</v>
      </c>
      <c r="H2612" s="4" t="str">
        <f t="shared" si="80"/>
        <v>1K174.8</v>
      </c>
      <c r="I2612" s="4" t="str">
        <f t="shared" si="81"/>
        <v>SC_UDB174</v>
      </c>
    </row>
    <row r="2613" spans="1:9" x14ac:dyDescent="0.25">
      <c r="A2613" t="s">
        <v>2698</v>
      </c>
      <c r="B2613" t="s">
        <v>5821</v>
      </c>
      <c r="C2613" t="s">
        <v>3148</v>
      </c>
      <c r="D2613">
        <v>2</v>
      </c>
      <c r="E2613">
        <v>2</v>
      </c>
      <c r="F2613">
        <v>2</v>
      </c>
      <c r="G2613" t="s">
        <v>1546</v>
      </c>
      <c r="H2613" s="4" t="str">
        <f t="shared" si="80"/>
        <v>1K175.2</v>
      </c>
      <c r="I2613" s="4" t="str">
        <f t="shared" si="81"/>
        <v>S1_SCIN_HSD192</v>
      </c>
    </row>
    <row r="2614" spans="1:9" x14ac:dyDescent="0.25">
      <c r="A2614" t="s">
        <v>2698</v>
      </c>
      <c r="B2614" t="s">
        <v>5821</v>
      </c>
      <c r="C2614" t="s">
        <v>3148</v>
      </c>
      <c r="D2614">
        <v>3</v>
      </c>
      <c r="E2614">
        <v>3</v>
      </c>
      <c r="F2614">
        <v>3</v>
      </c>
      <c r="G2614" t="s">
        <v>1547</v>
      </c>
      <c r="H2614" s="4" t="str">
        <f t="shared" si="80"/>
        <v>1K175.3</v>
      </c>
      <c r="I2614" s="4" t="str">
        <f t="shared" si="81"/>
        <v>S1_R_X1_TXD3</v>
      </c>
    </row>
    <row r="2615" spans="1:9" x14ac:dyDescent="0.25">
      <c r="A2615" t="s">
        <v>2698</v>
      </c>
      <c r="B2615" t="s">
        <v>5821</v>
      </c>
      <c r="C2615" t="s">
        <v>3148</v>
      </c>
      <c r="D2615">
        <v>4</v>
      </c>
      <c r="E2615">
        <v>4</v>
      </c>
      <c r="F2615">
        <v>4</v>
      </c>
      <c r="G2615" t="s">
        <v>1548</v>
      </c>
      <c r="H2615" s="4" t="str">
        <f t="shared" si="80"/>
        <v>1K175.4</v>
      </c>
      <c r="I2615" s="4" t="str">
        <f t="shared" si="81"/>
        <v>SG1_X1_RXD3</v>
      </c>
    </row>
    <row r="2616" spans="1:9" x14ac:dyDescent="0.25">
      <c r="A2616" t="s">
        <v>2698</v>
      </c>
      <c r="B2616" t="s">
        <v>5821</v>
      </c>
      <c r="C2616" t="s">
        <v>3148</v>
      </c>
      <c r="D2616">
        <v>5</v>
      </c>
      <c r="E2616">
        <v>5</v>
      </c>
      <c r="F2616">
        <v>5</v>
      </c>
      <c r="G2616" t="s">
        <v>961</v>
      </c>
      <c r="H2616" s="4" t="str">
        <f t="shared" si="80"/>
        <v>1K175.5</v>
      </c>
      <c r="I2616" s="4" t="str">
        <f t="shared" si="81"/>
        <v>DGND</v>
      </c>
    </row>
    <row r="2617" spans="1:9" x14ac:dyDescent="0.25">
      <c r="A2617" t="s">
        <v>2698</v>
      </c>
      <c r="B2617" t="s">
        <v>5821</v>
      </c>
      <c r="C2617" t="s">
        <v>3148</v>
      </c>
      <c r="D2617">
        <v>6</v>
      </c>
      <c r="E2617">
        <v>6</v>
      </c>
      <c r="F2617">
        <v>6</v>
      </c>
      <c r="G2617" t="s">
        <v>1549</v>
      </c>
      <c r="H2617" s="4" t="str">
        <f t="shared" si="80"/>
        <v>1K175.6</v>
      </c>
      <c r="I2617" s="4" t="str">
        <f t="shared" si="81"/>
        <v>S1_R_X1_RXER</v>
      </c>
    </row>
    <row r="2618" spans="1:9" x14ac:dyDescent="0.25">
      <c r="A2618" t="s">
        <v>2698</v>
      </c>
      <c r="B2618" t="s">
        <v>5821</v>
      </c>
      <c r="C2618" t="s">
        <v>3148</v>
      </c>
      <c r="D2618">
        <v>7</v>
      </c>
      <c r="E2618">
        <v>7</v>
      </c>
      <c r="F2618">
        <v>7</v>
      </c>
      <c r="G2618" t="s">
        <v>831</v>
      </c>
      <c r="H2618" s="4" t="str">
        <f t="shared" si="80"/>
        <v>1K175.7</v>
      </c>
      <c r="I2618" s="4" t="str">
        <f t="shared" si="81"/>
        <v>S1_HSD193</v>
      </c>
    </row>
    <row r="2619" spans="1:9" x14ac:dyDescent="0.25">
      <c r="A2619" t="s">
        <v>2698</v>
      </c>
      <c r="B2619" t="s">
        <v>5821</v>
      </c>
      <c r="C2619" t="s">
        <v>3148</v>
      </c>
      <c r="D2619" t="s">
        <v>1041</v>
      </c>
      <c r="E2619" t="s">
        <v>1041</v>
      </c>
      <c r="F2619">
        <v>1</v>
      </c>
      <c r="G2619" t="s">
        <v>1040</v>
      </c>
      <c r="H2619" s="4" t="str">
        <f t="shared" si="80"/>
        <v>1K175.1</v>
      </c>
      <c r="I2619" s="4" t="str">
        <f t="shared" si="81"/>
        <v>VP12</v>
      </c>
    </row>
    <row r="2620" spans="1:9" x14ac:dyDescent="0.25">
      <c r="A2620" t="s">
        <v>2698</v>
      </c>
      <c r="B2620" t="s">
        <v>5821</v>
      </c>
      <c r="C2620" t="s">
        <v>3148</v>
      </c>
      <c r="D2620" t="s">
        <v>1042</v>
      </c>
      <c r="E2620" t="s">
        <v>1042</v>
      </c>
      <c r="F2620">
        <v>8</v>
      </c>
      <c r="G2620" t="s">
        <v>1204</v>
      </c>
      <c r="H2620" s="4" t="str">
        <f t="shared" si="80"/>
        <v>1K175.8</v>
      </c>
      <c r="I2620" s="4" t="str">
        <f t="shared" si="81"/>
        <v>SC_UDB175</v>
      </c>
    </row>
    <row r="2621" spans="1:9" x14ac:dyDescent="0.25">
      <c r="A2621" t="s">
        <v>2698</v>
      </c>
      <c r="B2621" t="s">
        <v>5821</v>
      </c>
      <c r="C2621" t="s">
        <v>3149</v>
      </c>
      <c r="D2621">
        <v>2</v>
      </c>
      <c r="E2621">
        <v>2</v>
      </c>
      <c r="F2621">
        <v>2</v>
      </c>
      <c r="G2621" t="s">
        <v>1550</v>
      </c>
      <c r="H2621" s="4" t="str">
        <f t="shared" si="80"/>
        <v>1K234.2</v>
      </c>
      <c r="I2621" s="4" t="str">
        <f t="shared" si="81"/>
        <v>S1_SCIN_HSD184</v>
      </c>
    </row>
    <row r="2622" spans="1:9" x14ac:dyDescent="0.25">
      <c r="A2622" t="s">
        <v>2698</v>
      </c>
      <c r="B2622" t="s">
        <v>5821</v>
      </c>
      <c r="C2622" t="s">
        <v>3149</v>
      </c>
      <c r="D2622">
        <v>3</v>
      </c>
      <c r="E2622">
        <v>3</v>
      </c>
      <c r="F2622">
        <v>3</v>
      </c>
      <c r="G2622" t="s">
        <v>1551</v>
      </c>
      <c r="H2622" s="4" t="str">
        <f t="shared" si="80"/>
        <v>1K234.3</v>
      </c>
      <c r="I2622" s="4" t="str">
        <f t="shared" si="81"/>
        <v>S1_R_X1_RXC</v>
      </c>
    </row>
    <row r="2623" spans="1:9" x14ac:dyDescent="0.25">
      <c r="A2623" t="s">
        <v>2698</v>
      </c>
      <c r="B2623" t="s">
        <v>5821</v>
      </c>
      <c r="C2623" t="s">
        <v>3149</v>
      </c>
      <c r="D2623">
        <v>4</v>
      </c>
      <c r="E2623">
        <v>4</v>
      </c>
      <c r="F2623">
        <v>4</v>
      </c>
      <c r="G2623" t="s">
        <v>1552</v>
      </c>
      <c r="H2623" s="4" t="str">
        <f t="shared" si="80"/>
        <v>1K234.4</v>
      </c>
      <c r="I2623" s="4" t="str">
        <f t="shared" si="81"/>
        <v>SG1_X1_TXC</v>
      </c>
    </row>
    <row r="2624" spans="1:9" x14ac:dyDescent="0.25">
      <c r="A2624" t="s">
        <v>2698</v>
      </c>
      <c r="B2624" t="s">
        <v>5821</v>
      </c>
      <c r="C2624" t="s">
        <v>3149</v>
      </c>
      <c r="D2624">
        <v>5</v>
      </c>
      <c r="E2624">
        <v>5</v>
      </c>
      <c r="F2624">
        <v>5</v>
      </c>
      <c r="G2624" t="s">
        <v>1553</v>
      </c>
      <c r="H2624" s="4" t="str">
        <f t="shared" si="80"/>
        <v>1K234.5</v>
      </c>
      <c r="I2624" s="4" t="str">
        <f t="shared" si="81"/>
        <v>SG1_1_X1_TXD2</v>
      </c>
    </row>
    <row r="2625" spans="1:9" x14ac:dyDescent="0.25">
      <c r="A2625" t="s">
        <v>2698</v>
      </c>
      <c r="B2625" t="s">
        <v>5821</v>
      </c>
      <c r="C2625" t="s">
        <v>3149</v>
      </c>
      <c r="D2625">
        <v>6</v>
      </c>
      <c r="E2625">
        <v>6</v>
      </c>
      <c r="F2625">
        <v>6</v>
      </c>
      <c r="G2625" t="s">
        <v>1554</v>
      </c>
      <c r="H2625" s="4" t="str">
        <f t="shared" si="80"/>
        <v>1K234.6</v>
      </c>
      <c r="I2625" s="4" t="str">
        <f t="shared" si="81"/>
        <v>S1_R_X1_RXD2</v>
      </c>
    </row>
    <row r="2626" spans="1:9" x14ac:dyDescent="0.25">
      <c r="A2626" t="s">
        <v>2698</v>
      </c>
      <c r="B2626" t="s">
        <v>5821</v>
      </c>
      <c r="C2626" t="s">
        <v>3149</v>
      </c>
      <c r="D2626">
        <v>7</v>
      </c>
      <c r="E2626">
        <v>7</v>
      </c>
      <c r="F2626">
        <v>7</v>
      </c>
      <c r="G2626" t="s">
        <v>1555</v>
      </c>
      <c r="H2626" s="4" t="str">
        <f t="shared" ref="H2626:H2689" si="82">CONCATENATE(C2626,".",F2626)</f>
        <v>1K234.7</v>
      </c>
      <c r="I2626" s="4" t="str">
        <f t="shared" ref="I2626:I2689" si="83">G2626</f>
        <v>S1_SCOT_HSD185</v>
      </c>
    </row>
    <row r="2627" spans="1:9" x14ac:dyDescent="0.25">
      <c r="A2627" t="s">
        <v>2698</v>
      </c>
      <c r="B2627" t="s">
        <v>5821</v>
      </c>
      <c r="C2627" t="s">
        <v>3149</v>
      </c>
      <c r="D2627" t="s">
        <v>1041</v>
      </c>
      <c r="E2627" t="s">
        <v>1041</v>
      </c>
      <c r="F2627">
        <v>1</v>
      </c>
      <c r="G2627" t="s">
        <v>1040</v>
      </c>
      <c r="H2627" s="4" t="str">
        <f t="shared" si="82"/>
        <v>1K234.1</v>
      </c>
      <c r="I2627" s="4" t="str">
        <f t="shared" si="83"/>
        <v>VP12</v>
      </c>
    </row>
    <row r="2628" spans="1:9" x14ac:dyDescent="0.25">
      <c r="A2628" t="s">
        <v>2698</v>
      </c>
      <c r="B2628" t="s">
        <v>5821</v>
      </c>
      <c r="C2628" t="s">
        <v>3149</v>
      </c>
      <c r="D2628" t="s">
        <v>1042</v>
      </c>
      <c r="E2628" t="s">
        <v>1042</v>
      </c>
      <c r="F2628">
        <v>8</v>
      </c>
      <c r="G2628" t="s">
        <v>1211</v>
      </c>
      <c r="H2628" s="4" t="str">
        <f t="shared" si="82"/>
        <v>1K234.8</v>
      </c>
      <c r="I2628" s="4" t="str">
        <f t="shared" si="83"/>
        <v>SC_UDB234</v>
      </c>
    </row>
    <row r="2629" spans="1:9" x14ac:dyDescent="0.25">
      <c r="A2629" t="s">
        <v>2698</v>
      </c>
      <c r="B2629" t="s">
        <v>5821</v>
      </c>
      <c r="C2629" t="s">
        <v>3150</v>
      </c>
      <c r="D2629">
        <v>2</v>
      </c>
      <c r="E2629">
        <v>2</v>
      </c>
      <c r="F2629">
        <v>2</v>
      </c>
      <c r="H2629" s="4" t="str">
        <f t="shared" si="82"/>
        <v>1K237.2</v>
      </c>
      <c r="I2629" s="4">
        <f t="shared" si="83"/>
        <v>0</v>
      </c>
    </row>
    <row r="2630" spans="1:9" x14ac:dyDescent="0.25">
      <c r="A2630" t="s">
        <v>2698</v>
      </c>
      <c r="B2630" t="s">
        <v>5821</v>
      </c>
      <c r="C2630" t="s">
        <v>3150</v>
      </c>
      <c r="D2630">
        <v>3</v>
      </c>
      <c r="E2630">
        <v>3</v>
      </c>
      <c r="F2630">
        <v>3</v>
      </c>
      <c r="H2630" s="4" t="str">
        <f t="shared" si="82"/>
        <v>1K237.3</v>
      </c>
      <c r="I2630" s="4">
        <f t="shared" si="83"/>
        <v>0</v>
      </c>
    </row>
    <row r="2631" spans="1:9" x14ac:dyDescent="0.25">
      <c r="A2631" t="s">
        <v>2698</v>
      </c>
      <c r="B2631" t="s">
        <v>5821</v>
      </c>
      <c r="C2631" t="s">
        <v>3150</v>
      </c>
      <c r="D2631">
        <v>4</v>
      </c>
      <c r="E2631">
        <v>4</v>
      </c>
      <c r="F2631">
        <v>4</v>
      </c>
      <c r="H2631" s="4" t="str">
        <f t="shared" si="82"/>
        <v>1K237.4</v>
      </c>
      <c r="I2631" s="4">
        <f t="shared" si="83"/>
        <v>0</v>
      </c>
    </row>
    <row r="2632" spans="1:9" x14ac:dyDescent="0.25">
      <c r="A2632" t="s">
        <v>2698</v>
      </c>
      <c r="B2632" t="s">
        <v>5821</v>
      </c>
      <c r="C2632" t="s">
        <v>3150</v>
      </c>
      <c r="D2632">
        <v>5</v>
      </c>
      <c r="E2632">
        <v>5</v>
      </c>
      <c r="F2632">
        <v>5</v>
      </c>
      <c r="G2632" t="s">
        <v>1556</v>
      </c>
      <c r="H2632" s="4" t="str">
        <f t="shared" si="82"/>
        <v>1K237.5</v>
      </c>
      <c r="I2632" s="4" t="str">
        <f t="shared" si="83"/>
        <v>SG1_1_X1_TXD1</v>
      </c>
    </row>
    <row r="2633" spans="1:9" x14ac:dyDescent="0.25">
      <c r="A2633" t="s">
        <v>2698</v>
      </c>
      <c r="B2633" t="s">
        <v>5821</v>
      </c>
      <c r="C2633" t="s">
        <v>3150</v>
      </c>
      <c r="D2633">
        <v>6</v>
      </c>
      <c r="E2633">
        <v>6</v>
      </c>
      <c r="F2633">
        <v>6</v>
      </c>
      <c r="G2633" t="s">
        <v>1557</v>
      </c>
      <c r="H2633" s="4" t="str">
        <f t="shared" si="82"/>
        <v>1K237.6</v>
      </c>
      <c r="I2633" s="4" t="str">
        <f t="shared" si="83"/>
        <v>S1_R_X1_RXD1</v>
      </c>
    </row>
    <row r="2634" spans="1:9" x14ac:dyDescent="0.25">
      <c r="A2634" t="s">
        <v>2698</v>
      </c>
      <c r="B2634" t="s">
        <v>5821</v>
      </c>
      <c r="C2634" t="s">
        <v>3150</v>
      </c>
      <c r="D2634">
        <v>7</v>
      </c>
      <c r="E2634">
        <v>7</v>
      </c>
      <c r="F2634">
        <v>7</v>
      </c>
      <c r="G2634" t="s">
        <v>1558</v>
      </c>
      <c r="H2634" s="4" t="str">
        <f t="shared" si="82"/>
        <v>1K237.7</v>
      </c>
      <c r="I2634" s="4" t="str">
        <f t="shared" si="83"/>
        <v>S1_SCOT_HSD181</v>
      </c>
    </row>
    <row r="2635" spans="1:9" x14ac:dyDescent="0.25">
      <c r="A2635" t="s">
        <v>2698</v>
      </c>
      <c r="B2635" t="s">
        <v>5821</v>
      </c>
      <c r="C2635" t="s">
        <v>3150</v>
      </c>
      <c r="D2635" t="s">
        <v>1041</v>
      </c>
      <c r="E2635" t="s">
        <v>1041</v>
      </c>
      <c r="F2635">
        <v>1</v>
      </c>
      <c r="G2635" t="s">
        <v>1040</v>
      </c>
      <c r="H2635" s="4" t="str">
        <f t="shared" si="82"/>
        <v>1K237.1</v>
      </c>
      <c r="I2635" s="4" t="str">
        <f t="shared" si="83"/>
        <v>VP12</v>
      </c>
    </row>
    <row r="2636" spans="1:9" x14ac:dyDescent="0.25">
      <c r="A2636" t="s">
        <v>2698</v>
      </c>
      <c r="B2636" t="s">
        <v>5821</v>
      </c>
      <c r="C2636" t="s">
        <v>3150</v>
      </c>
      <c r="D2636" t="s">
        <v>1042</v>
      </c>
      <c r="E2636" t="s">
        <v>1042</v>
      </c>
      <c r="F2636">
        <v>8</v>
      </c>
      <c r="G2636" t="s">
        <v>1215</v>
      </c>
      <c r="H2636" s="4" t="str">
        <f t="shared" si="82"/>
        <v>1K237.8</v>
      </c>
      <c r="I2636" s="4" t="str">
        <f t="shared" si="83"/>
        <v>SC_UDB237</v>
      </c>
    </row>
    <row r="2637" spans="1:9" x14ac:dyDescent="0.25">
      <c r="A2637" t="s">
        <v>2698</v>
      </c>
      <c r="B2637" t="s">
        <v>5821</v>
      </c>
      <c r="C2637" t="s">
        <v>3151</v>
      </c>
      <c r="D2637">
        <v>2</v>
      </c>
      <c r="E2637">
        <v>2</v>
      </c>
      <c r="F2637">
        <v>2</v>
      </c>
      <c r="G2637" t="s">
        <v>1559</v>
      </c>
      <c r="H2637" s="4" t="str">
        <f t="shared" si="82"/>
        <v>1K238.2</v>
      </c>
      <c r="I2637" s="4" t="str">
        <f t="shared" si="83"/>
        <v>S1_SCOT_HSD182</v>
      </c>
    </row>
    <row r="2638" spans="1:9" x14ac:dyDescent="0.25">
      <c r="A2638" t="s">
        <v>2698</v>
      </c>
      <c r="B2638" t="s">
        <v>5821</v>
      </c>
      <c r="C2638" t="s">
        <v>3151</v>
      </c>
      <c r="D2638">
        <v>3</v>
      </c>
      <c r="E2638">
        <v>3</v>
      </c>
      <c r="F2638">
        <v>3</v>
      </c>
      <c r="G2638" t="s">
        <v>1560</v>
      </c>
      <c r="H2638" s="4" t="str">
        <f t="shared" si="82"/>
        <v>1K238.3</v>
      </c>
      <c r="I2638" s="4" t="str">
        <f t="shared" si="83"/>
        <v>S1_R_X1_RXD3</v>
      </c>
    </row>
    <row r="2639" spans="1:9" x14ac:dyDescent="0.25">
      <c r="A2639" t="s">
        <v>2698</v>
      </c>
      <c r="B2639" t="s">
        <v>5821</v>
      </c>
      <c r="C2639" t="s">
        <v>3151</v>
      </c>
      <c r="D2639">
        <v>4</v>
      </c>
      <c r="E2639">
        <v>4</v>
      </c>
      <c r="F2639">
        <v>4</v>
      </c>
      <c r="G2639" t="s">
        <v>1561</v>
      </c>
      <c r="H2639" s="4" t="str">
        <f t="shared" si="82"/>
        <v>1K238.4</v>
      </c>
      <c r="I2639" s="4" t="str">
        <f t="shared" si="83"/>
        <v>SG1_X1_TXD3</v>
      </c>
    </row>
    <row r="2640" spans="1:9" x14ac:dyDescent="0.25">
      <c r="A2640" t="s">
        <v>2698</v>
      </c>
      <c r="B2640" t="s">
        <v>5821</v>
      </c>
      <c r="C2640" t="s">
        <v>3151</v>
      </c>
      <c r="D2640">
        <v>5</v>
      </c>
      <c r="E2640">
        <v>5</v>
      </c>
      <c r="F2640">
        <v>5</v>
      </c>
      <c r="G2640" t="s">
        <v>1562</v>
      </c>
      <c r="H2640" s="4" t="str">
        <f t="shared" si="82"/>
        <v>1K238.5</v>
      </c>
      <c r="I2640" s="4" t="str">
        <f t="shared" si="83"/>
        <v>SG1_1_X1_TXEN</v>
      </c>
    </row>
    <row r="2641" spans="1:9" x14ac:dyDescent="0.25">
      <c r="A2641" t="s">
        <v>2698</v>
      </c>
      <c r="B2641" t="s">
        <v>5821</v>
      </c>
      <c r="C2641" t="s">
        <v>3151</v>
      </c>
      <c r="D2641">
        <v>6</v>
      </c>
      <c r="E2641">
        <v>6</v>
      </c>
      <c r="F2641">
        <v>6</v>
      </c>
      <c r="G2641" t="s">
        <v>1563</v>
      </c>
      <c r="H2641" s="4" t="str">
        <f t="shared" si="82"/>
        <v>1K238.6</v>
      </c>
      <c r="I2641" s="4" t="str">
        <f t="shared" si="83"/>
        <v>S1_R_X1_RXDV</v>
      </c>
    </row>
    <row r="2642" spans="1:9" x14ac:dyDescent="0.25">
      <c r="A2642" t="s">
        <v>2698</v>
      </c>
      <c r="B2642" t="s">
        <v>5821</v>
      </c>
      <c r="C2642" t="s">
        <v>3151</v>
      </c>
      <c r="D2642">
        <v>7</v>
      </c>
      <c r="E2642">
        <v>7</v>
      </c>
      <c r="F2642">
        <v>7</v>
      </c>
      <c r="G2642" t="s">
        <v>1564</v>
      </c>
      <c r="H2642" s="4" t="str">
        <f t="shared" si="82"/>
        <v>1K238.7</v>
      </c>
      <c r="I2642" s="4" t="str">
        <f t="shared" si="83"/>
        <v>S1_SCOT_HSD183</v>
      </c>
    </row>
    <row r="2643" spans="1:9" x14ac:dyDescent="0.25">
      <c r="A2643" t="s">
        <v>2698</v>
      </c>
      <c r="B2643" t="s">
        <v>5821</v>
      </c>
      <c r="C2643" t="s">
        <v>3151</v>
      </c>
      <c r="D2643" t="s">
        <v>1041</v>
      </c>
      <c r="E2643" t="s">
        <v>1041</v>
      </c>
      <c r="F2643">
        <v>1</v>
      </c>
      <c r="G2643" t="s">
        <v>1040</v>
      </c>
      <c r="H2643" s="4" t="str">
        <f t="shared" si="82"/>
        <v>1K238.1</v>
      </c>
      <c r="I2643" s="4" t="str">
        <f t="shared" si="83"/>
        <v>VP12</v>
      </c>
    </row>
    <row r="2644" spans="1:9" x14ac:dyDescent="0.25">
      <c r="A2644" t="s">
        <v>2698</v>
      </c>
      <c r="B2644" t="s">
        <v>5821</v>
      </c>
      <c r="C2644" t="s">
        <v>3151</v>
      </c>
      <c r="D2644" t="s">
        <v>1042</v>
      </c>
      <c r="E2644" t="s">
        <v>1042</v>
      </c>
      <c r="F2644">
        <v>8</v>
      </c>
      <c r="G2644" t="s">
        <v>1222</v>
      </c>
      <c r="H2644" s="4" t="str">
        <f t="shared" si="82"/>
        <v>1K238.8</v>
      </c>
      <c r="I2644" s="4" t="str">
        <f t="shared" si="83"/>
        <v>SC_UDB238</v>
      </c>
    </row>
    <row r="2645" spans="1:9" x14ac:dyDescent="0.25">
      <c r="A2645" t="s">
        <v>2698</v>
      </c>
      <c r="B2645" t="s">
        <v>5821</v>
      </c>
      <c r="C2645" t="s">
        <v>3152</v>
      </c>
      <c r="D2645">
        <v>1</v>
      </c>
      <c r="E2645">
        <v>1</v>
      </c>
      <c r="F2645">
        <v>1</v>
      </c>
      <c r="G2645" t="s">
        <v>1565</v>
      </c>
      <c r="H2645" s="4" t="str">
        <f t="shared" si="82"/>
        <v>1RR500.1</v>
      </c>
      <c r="I2645" s="4" t="str">
        <f t="shared" si="83"/>
        <v>S1_X1_TXD0</v>
      </c>
    </row>
    <row r="2646" spans="1:9" x14ac:dyDescent="0.25">
      <c r="A2646" t="s">
        <v>2698</v>
      </c>
      <c r="B2646" t="s">
        <v>5821</v>
      </c>
      <c r="C2646" t="s">
        <v>3152</v>
      </c>
      <c r="D2646">
        <v>2</v>
      </c>
      <c r="E2646">
        <v>2</v>
      </c>
      <c r="F2646">
        <v>2</v>
      </c>
      <c r="G2646" t="s">
        <v>1533</v>
      </c>
      <c r="H2646" s="4" t="str">
        <f t="shared" si="82"/>
        <v>1RR500.2</v>
      </c>
      <c r="I2646" s="4" t="str">
        <f t="shared" si="83"/>
        <v>S1_R_X1_TXD0</v>
      </c>
    </row>
    <row r="2647" spans="1:9" x14ac:dyDescent="0.25">
      <c r="A2647" t="s">
        <v>2698</v>
      </c>
      <c r="B2647" t="s">
        <v>5821</v>
      </c>
      <c r="C2647" t="s">
        <v>3153</v>
      </c>
      <c r="D2647">
        <v>1</v>
      </c>
      <c r="E2647">
        <v>1</v>
      </c>
      <c r="F2647">
        <v>1</v>
      </c>
      <c r="G2647" t="s">
        <v>1566</v>
      </c>
      <c r="H2647" s="4" t="str">
        <f t="shared" si="82"/>
        <v>1RR501.1</v>
      </c>
      <c r="I2647" s="4" t="str">
        <f t="shared" si="83"/>
        <v>S1_X1_TXD1</v>
      </c>
    </row>
    <row r="2648" spans="1:9" x14ac:dyDescent="0.25">
      <c r="A2648" t="s">
        <v>2698</v>
      </c>
      <c r="B2648" t="s">
        <v>5821</v>
      </c>
      <c r="C2648" t="s">
        <v>3153</v>
      </c>
      <c r="D2648">
        <v>2</v>
      </c>
      <c r="E2648">
        <v>2</v>
      </c>
      <c r="F2648">
        <v>2</v>
      </c>
      <c r="G2648" t="s">
        <v>1536</v>
      </c>
      <c r="H2648" s="4" t="str">
        <f t="shared" si="82"/>
        <v>1RR501.2</v>
      </c>
      <c r="I2648" s="4" t="str">
        <f t="shared" si="83"/>
        <v>S1_R_X1_TXD1</v>
      </c>
    </row>
    <row r="2649" spans="1:9" x14ac:dyDescent="0.25">
      <c r="A2649" t="s">
        <v>2698</v>
      </c>
      <c r="B2649" t="s">
        <v>5821</v>
      </c>
      <c r="C2649" t="s">
        <v>3154</v>
      </c>
      <c r="D2649">
        <v>1</v>
      </c>
      <c r="E2649">
        <v>1</v>
      </c>
      <c r="F2649">
        <v>1</v>
      </c>
      <c r="G2649" t="s">
        <v>1567</v>
      </c>
      <c r="H2649" s="4" t="str">
        <f t="shared" si="82"/>
        <v>1RR502.1</v>
      </c>
      <c r="I2649" s="4" t="str">
        <f t="shared" si="83"/>
        <v>S1_X1_TXD2</v>
      </c>
    </row>
    <row r="2650" spans="1:9" x14ac:dyDescent="0.25">
      <c r="A2650" t="s">
        <v>2698</v>
      </c>
      <c r="B2650" t="s">
        <v>5821</v>
      </c>
      <c r="C2650" t="s">
        <v>3154</v>
      </c>
      <c r="D2650">
        <v>2</v>
      </c>
      <c r="E2650">
        <v>2</v>
      </c>
      <c r="F2650">
        <v>2</v>
      </c>
      <c r="G2650" t="s">
        <v>1541</v>
      </c>
      <c r="H2650" s="4" t="str">
        <f t="shared" si="82"/>
        <v>1RR502.2</v>
      </c>
      <c r="I2650" s="4" t="str">
        <f t="shared" si="83"/>
        <v>S1_R_X1_TXD2</v>
      </c>
    </row>
    <row r="2651" spans="1:9" x14ac:dyDescent="0.25">
      <c r="A2651" t="s">
        <v>2698</v>
      </c>
      <c r="B2651" t="s">
        <v>5821</v>
      </c>
      <c r="C2651" t="s">
        <v>3155</v>
      </c>
      <c r="D2651">
        <v>1</v>
      </c>
      <c r="E2651">
        <v>1</v>
      </c>
      <c r="F2651">
        <v>1</v>
      </c>
      <c r="G2651" t="s">
        <v>1568</v>
      </c>
      <c r="H2651" s="4" t="str">
        <f t="shared" si="82"/>
        <v>1RR503.1</v>
      </c>
      <c r="I2651" s="4" t="str">
        <f t="shared" si="83"/>
        <v>S1_X1_TXD3</v>
      </c>
    </row>
    <row r="2652" spans="1:9" x14ac:dyDescent="0.25">
      <c r="A2652" t="s">
        <v>2698</v>
      </c>
      <c r="B2652" t="s">
        <v>5821</v>
      </c>
      <c r="C2652" t="s">
        <v>3155</v>
      </c>
      <c r="D2652">
        <v>2</v>
      </c>
      <c r="E2652">
        <v>2</v>
      </c>
      <c r="F2652">
        <v>2</v>
      </c>
      <c r="G2652" t="s">
        <v>1547</v>
      </c>
      <c r="H2652" s="4" t="str">
        <f t="shared" si="82"/>
        <v>1RR503.2</v>
      </c>
      <c r="I2652" s="4" t="str">
        <f t="shared" si="83"/>
        <v>S1_R_X1_TXD3</v>
      </c>
    </row>
    <row r="2653" spans="1:9" x14ac:dyDescent="0.25">
      <c r="A2653" t="s">
        <v>2698</v>
      </c>
      <c r="B2653" t="s">
        <v>5821</v>
      </c>
      <c r="C2653" t="s">
        <v>3156</v>
      </c>
      <c r="D2653">
        <v>1</v>
      </c>
      <c r="E2653">
        <v>1</v>
      </c>
      <c r="F2653">
        <v>1</v>
      </c>
      <c r="G2653" t="s">
        <v>1569</v>
      </c>
      <c r="H2653" s="4" t="str">
        <f t="shared" si="82"/>
        <v>1RR504.1</v>
      </c>
      <c r="I2653" s="4" t="str">
        <f t="shared" si="83"/>
        <v>S1_X1_TXC</v>
      </c>
    </row>
    <row r="2654" spans="1:9" x14ac:dyDescent="0.25">
      <c r="A2654" t="s">
        <v>2698</v>
      </c>
      <c r="B2654" t="s">
        <v>5821</v>
      </c>
      <c r="C2654" t="s">
        <v>3156</v>
      </c>
      <c r="D2654">
        <v>2</v>
      </c>
      <c r="E2654">
        <v>2</v>
      </c>
      <c r="F2654">
        <v>2</v>
      </c>
      <c r="G2654" t="s">
        <v>1528</v>
      </c>
      <c r="H2654" s="4" t="str">
        <f t="shared" si="82"/>
        <v>1RR504.2</v>
      </c>
      <c r="I2654" s="4" t="str">
        <f t="shared" si="83"/>
        <v>S1_R_X1_TXC</v>
      </c>
    </row>
    <row r="2655" spans="1:9" x14ac:dyDescent="0.25">
      <c r="A2655" t="s">
        <v>2698</v>
      </c>
      <c r="B2655" t="s">
        <v>5821</v>
      </c>
      <c r="C2655" t="s">
        <v>3157</v>
      </c>
      <c r="D2655">
        <v>1</v>
      </c>
      <c r="E2655">
        <v>1</v>
      </c>
      <c r="F2655">
        <v>1</v>
      </c>
      <c r="G2655" t="s">
        <v>6163</v>
      </c>
      <c r="H2655" s="4" t="str">
        <f t="shared" si="82"/>
        <v>1RR505.1</v>
      </c>
      <c r="I2655" s="4" t="str">
        <f t="shared" si="83"/>
        <v>S1_X1_TXEN</v>
      </c>
    </row>
    <row r="2656" spans="1:9" x14ac:dyDescent="0.25">
      <c r="A2656" t="s">
        <v>2698</v>
      </c>
      <c r="B2656" t="s">
        <v>5821</v>
      </c>
      <c r="C2656" t="s">
        <v>3157</v>
      </c>
      <c r="D2656">
        <v>2</v>
      </c>
      <c r="E2656">
        <v>2</v>
      </c>
      <c r="F2656">
        <v>2</v>
      </c>
      <c r="G2656" t="s">
        <v>1530</v>
      </c>
      <c r="H2656" s="4" t="str">
        <f t="shared" si="82"/>
        <v>1RR505.2</v>
      </c>
      <c r="I2656" s="4" t="str">
        <f t="shared" si="83"/>
        <v>S1_R_X1_TXEN</v>
      </c>
    </row>
    <row r="2657" spans="1:9" x14ac:dyDescent="0.25">
      <c r="A2657" t="s">
        <v>2698</v>
      </c>
      <c r="B2657" t="s">
        <v>5821</v>
      </c>
      <c r="C2657" t="s">
        <v>3158</v>
      </c>
      <c r="D2657">
        <v>1</v>
      </c>
      <c r="E2657">
        <v>1</v>
      </c>
      <c r="F2657">
        <v>1</v>
      </c>
      <c r="G2657" t="s">
        <v>1570</v>
      </c>
      <c r="H2657" s="4" t="str">
        <f t="shared" si="82"/>
        <v>1RR506.1</v>
      </c>
      <c r="I2657" s="4" t="str">
        <f t="shared" si="83"/>
        <v>S1_X1_RXER</v>
      </c>
    </row>
    <row r="2658" spans="1:9" x14ac:dyDescent="0.25">
      <c r="A2658" t="s">
        <v>2698</v>
      </c>
      <c r="B2658" t="s">
        <v>5821</v>
      </c>
      <c r="C2658" t="s">
        <v>3158</v>
      </c>
      <c r="D2658">
        <v>2</v>
      </c>
      <c r="E2658">
        <v>2</v>
      </c>
      <c r="F2658">
        <v>2</v>
      </c>
      <c r="G2658" t="s">
        <v>1549</v>
      </c>
      <c r="H2658" s="4" t="str">
        <f t="shared" si="82"/>
        <v>1RR506.2</v>
      </c>
      <c r="I2658" s="4" t="str">
        <f t="shared" si="83"/>
        <v>S1_R_X1_RXER</v>
      </c>
    </row>
    <row r="2659" spans="1:9" x14ac:dyDescent="0.25">
      <c r="A2659" t="s">
        <v>2698</v>
      </c>
      <c r="B2659" t="s">
        <v>5821</v>
      </c>
      <c r="C2659" t="s">
        <v>3159</v>
      </c>
      <c r="D2659">
        <v>1</v>
      </c>
      <c r="E2659">
        <v>1</v>
      </c>
      <c r="F2659">
        <v>1</v>
      </c>
      <c r="G2659" t="s">
        <v>1571</v>
      </c>
      <c r="H2659" s="4" t="str">
        <f t="shared" si="82"/>
        <v>1RR507.1</v>
      </c>
      <c r="I2659" s="4" t="str">
        <f t="shared" si="83"/>
        <v>S1_X1_RXD1</v>
      </c>
    </row>
    <row r="2660" spans="1:9" x14ac:dyDescent="0.25">
      <c r="A2660" t="s">
        <v>2698</v>
      </c>
      <c r="B2660" t="s">
        <v>5821</v>
      </c>
      <c r="C2660" t="s">
        <v>3159</v>
      </c>
      <c r="D2660">
        <v>2</v>
      </c>
      <c r="E2660">
        <v>2</v>
      </c>
      <c r="F2660">
        <v>2</v>
      </c>
      <c r="G2660" t="s">
        <v>1557</v>
      </c>
      <c r="H2660" s="4" t="str">
        <f t="shared" si="82"/>
        <v>1RR507.2</v>
      </c>
      <c r="I2660" s="4" t="str">
        <f t="shared" si="83"/>
        <v>S1_R_X1_RXD1</v>
      </c>
    </row>
    <row r="2661" spans="1:9" x14ac:dyDescent="0.25">
      <c r="A2661" t="s">
        <v>2698</v>
      </c>
      <c r="B2661" t="s">
        <v>5821</v>
      </c>
      <c r="C2661" t="s">
        <v>3160</v>
      </c>
      <c r="D2661">
        <v>1</v>
      </c>
      <c r="E2661">
        <v>1</v>
      </c>
      <c r="F2661">
        <v>1</v>
      </c>
      <c r="G2661" t="s">
        <v>1572</v>
      </c>
      <c r="H2661" s="4" t="str">
        <f t="shared" si="82"/>
        <v>1RR508.1</v>
      </c>
      <c r="I2661" s="4" t="str">
        <f t="shared" si="83"/>
        <v>S1_X1_RXD3</v>
      </c>
    </row>
    <row r="2662" spans="1:9" x14ac:dyDescent="0.25">
      <c r="A2662" t="s">
        <v>2698</v>
      </c>
      <c r="B2662" t="s">
        <v>5821</v>
      </c>
      <c r="C2662" t="s">
        <v>3160</v>
      </c>
      <c r="D2662">
        <v>2</v>
      </c>
      <c r="E2662">
        <v>2</v>
      </c>
      <c r="F2662">
        <v>2</v>
      </c>
      <c r="G2662" t="s">
        <v>1560</v>
      </c>
      <c r="H2662" s="4" t="str">
        <f t="shared" si="82"/>
        <v>1RR508.2</v>
      </c>
      <c r="I2662" s="4" t="str">
        <f t="shared" si="83"/>
        <v>S1_R_X1_RXD3</v>
      </c>
    </row>
    <row r="2663" spans="1:9" x14ac:dyDescent="0.25">
      <c r="A2663" t="s">
        <v>2698</v>
      </c>
      <c r="B2663" t="s">
        <v>5821</v>
      </c>
      <c r="C2663" t="s">
        <v>3161</v>
      </c>
      <c r="D2663">
        <v>1</v>
      </c>
      <c r="E2663">
        <v>1</v>
      </c>
      <c r="F2663">
        <v>1</v>
      </c>
      <c r="G2663" t="s">
        <v>1573</v>
      </c>
      <c r="H2663" s="4" t="str">
        <f t="shared" si="82"/>
        <v>1RR509.1</v>
      </c>
      <c r="I2663" s="4" t="str">
        <f t="shared" si="83"/>
        <v>S1_X1_RXDV</v>
      </c>
    </row>
    <row r="2664" spans="1:9" x14ac:dyDescent="0.25">
      <c r="A2664" t="s">
        <v>2698</v>
      </c>
      <c r="B2664" t="s">
        <v>5821</v>
      </c>
      <c r="C2664" t="s">
        <v>3161</v>
      </c>
      <c r="D2664">
        <v>2</v>
      </c>
      <c r="E2664">
        <v>2</v>
      </c>
      <c r="F2664">
        <v>2</v>
      </c>
      <c r="G2664" t="s">
        <v>1563</v>
      </c>
      <c r="H2664" s="4" t="str">
        <f t="shared" si="82"/>
        <v>1RR509.2</v>
      </c>
      <c r="I2664" s="4" t="str">
        <f t="shared" si="83"/>
        <v>S1_R_X1_RXDV</v>
      </c>
    </row>
    <row r="2665" spans="1:9" x14ac:dyDescent="0.25">
      <c r="A2665" t="s">
        <v>2698</v>
      </c>
      <c r="B2665" t="s">
        <v>5821</v>
      </c>
      <c r="C2665" t="s">
        <v>3162</v>
      </c>
      <c r="D2665">
        <v>1</v>
      </c>
      <c r="E2665">
        <v>1</v>
      </c>
      <c r="F2665">
        <v>1</v>
      </c>
      <c r="G2665" t="s">
        <v>1574</v>
      </c>
      <c r="H2665" s="4" t="str">
        <f t="shared" si="82"/>
        <v>1RR510.1</v>
      </c>
      <c r="I2665" s="4" t="str">
        <f t="shared" si="83"/>
        <v>S1_X1_RXC</v>
      </c>
    </row>
    <row r="2666" spans="1:9" x14ac:dyDescent="0.25">
      <c r="A2666" t="s">
        <v>2698</v>
      </c>
      <c r="B2666" t="s">
        <v>5821</v>
      </c>
      <c r="C2666" t="s">
        <v>3162</v>
      </c>
      <c r="D2666">
        <v>2</v>
      </c>
      <c r="E2666">
        <v>2</v>
      </c>
      <c r="F2666">
        <v>2</v>
      </c>
      <c r="G2666" t="s">
        <v>1551</v>
      </c>
      <c r="H2666" s="4" t="str">
        <f t="shared" si="82"/>
        <v>1RR510.2</v>
      </c>
      <c r="I2666" s="4" t="str">
        <f t="shared" si="83"/>
        <v>S1_R_X1_RXC</v>
      </c>
    </row>
    <row r="2667" spans="1:9" x14ac:dyDescent="0.25">
      <c r="A2667" t="s">
        <v>2698</v>
      </c>
      <c r="B2667" t="s">
        <v>5821</v>
      </c>
      <c r="C2667" t="s">
        <v>3163</v>
      </c>
      <c r="D2667">
        <v>1</v>
      </c>
      <c r="E2667">
        <v>1</v>
      </c>
      <c r="F2667">
        <v>1</v>
      </c>
      <c r="G2667" t="s">
        <v>1575</v>
      </c>
      <c r="H2667" s="4" t="str">
        <f t="shared" si="82"/>
        <v>1RR511.1</v>
      </c>
      <c r="I2667" s="4" t="str">
        <f t="shared" si="83"/>
        <v>S1_X1_RXD2</v>
      </c>
    </row>
    <row r="2668" spans="1:9" x14ac:dyDescent="0.25">
      <c r="A2668" t="s">
        <v>2698</v>
      </c>
      <c r="B2668" t="s">
        <v>5821</v>
      </c>
      <c r="C2668" t="s">
        <v>3163</v>
      </c>
      <c r="D2668">
        <v>2</v>
      </c>
      <c r="E2668">
        <v>2</v>
      </c>
      <c r="F2668">
        <v>2</v>
      </c>
      <c r="G2668" t="s">
        <v>1554</v>
      </c>
      <c r="H2668" s="4" t="str">
        <f t="shared" si="82"/>
        <v>1RR511.2</v>
      </c>
      <c r="I2668" s="4" t="str">
        <f t="shared" si="83"/>
        <v>S1_R_X1_RXD2</v>
      </c>
    </row>
    <row r="2669" spans="1:9" x14ac:dyDescent="0.25">
      <c r="A2669" t="s">
        <v>2698</v>
      </c>
      <c r="B2669" t="s">
        <v>5821</v>
      </c>
      <c r="C2669" t="s">
        <v>3164</v>
      </c>
      <c r="D2669">
        <v>1</v>
      </c>
      <c r="E2669">
        <v>1</v>
      </c>
      <c r="F2669">
        <v>1</v>
      </c>
      <c r="G2669" t="s">
        <v>1576</v>
      </c>
      <c r="H2669" s="4" t="str">
        <f t="shared" si="82"/>
        <v>1RR513.1</v>
      </c>
      <c r="I2669" s="4" t="str">
        <f t="shared" si="83"/>
        <v>S1_X1_RXD0</v>
      </c>
    </row>
    <row r="2670" spans="1:9" x14ac:dyDescent="0.25">
      <c r="A2670" t="s">
        <v>2698</v>
      </c>
      <c r="B2670" t="s">
        <v>5821</v>
      </c>
      <c r="C2670" t="s">
        <v>3164</v>
      </c>
      <c r="D2670">
        <v>2</v>
      </c>
      <c r="E2670">
        <v>2</v>
      </c>
      <c r="F2670">
        <v>2</v>
      </c>
      <c r="G2670" t="s">
        <v>1544</v>
      </c>
      <c r="H2670" s="4" t="str">
        <f t="shared" si="82"/>
        <v>1RR513.2</v>
      </c>
      <c r="I2670" s="4" t="str">
        <f t="shared" si="83"/>
        <v>S1_R_X1_RXD0</v>
      </c>
    </row>
    <row r="2671" spans="1:9" x14ac:dyDescent="0.25">
      <c r="A2671" t="s">
        <v>2698</v>
      </c>
      <c r="B2671" t="s">
        <v>5821</v>
      </c>
      <c r="C2671" t="s">
        <v>3165</v>
      </c>
      <c r="D2671">
        <v>1</v>
      </c>
      <c r="E2671">
        <v>1</v>
      </c>
      <c r="F2671">
        <v>1</v>
      </c>
      <c r="G2671" t="s">
        <v>1577</v>
      </c>
      <c r="H2671" s="4" t="str">
        <f t="shared" si="82"/>
        <v>1RR514.1</v>
      </c>
      <c r="I2671" s="4" t="str">
        <f t="shared" si="83"/>
        <v>S1_X1_COL</v>
      </c>
    </row>
    <row r="2672" spans="1:9" x14ac:dyDescent="0.25">
      <c r="A2672" t="s">
        <v>2698</v>
      </c>
      <c r="B2672" t="s">
        <v>5821</v>
      </c>
      <c r="C2672" t="s">
        <v>3165</v>
      </c>
      <c r="D2672">
        <v>2</v>
      </c>
      <c r="E2672">
        <v>2</v>
      </c>
      <c r="F2672">
        <v>2</v>
      </c>
      <c r="G2672" t="s">
        <v>1578</v>
      </c>
      <c r="H2672" s="4" t="str">
        <f t="shared" si="82"/>
        <v>1RR514.2</v>
      </c>
      <c r="I2672" s="4" t="str">
        <f t="shared" si="83"/>
        <v>S1_HSD300</v>
      </c>
    </row>
    <row r="2673" spans="1:9" x14ac:dyDescent="0.25">
      <c r="A2673" t="s">
        <v>2698</v>
      </c>
      <c r="B2673" t="s">
        <v>5821</v>
      </c>
      <c r="C2673" t="s">
        <v>3166</v>
      </c>
      <c r="D2673">
        <v>1</v>
      </c>
      <c r="E2673">
        <v>1</v>
      </c>
      <c r="F2673">
        <v>1</v>
      </c>
      <c r="G2673" t="s">
        <v>1579</v>
      </c>
      <c r="H2673" s="4" t="str">
        <f t="shared" si="82"/>
        <v>1RR515.1</v>
      </c>
      <c r="I2673" s="4" t="str">
        <f t="shared" si="83"/>
        <v>S1_X1_CRS</v>
      </c>
    </row>
    <row r="2674" spans="1:9" x14ac:dyDescent="0.25">
      <c r="A2674" t="s">
        <v>2698</v>
      </c>
      <c r="B2674" t="s">
        <v>5821</v>
      </c>
      <c r="C2674" t="s">
        <v>3166</v>
      </c>
      <c r="D2674">
        <v>2</v>
      </c>
      <c r="E2674">
        <v>2</v>
      </c>
      <c r="F2674">
        <v>2</v>
      </c>
      <c r="G2674" t="s">
        <v>1580</v>
      </c>
      <c r="H2674" s="4" t="str">
        <f t="shared" si="82"/>
        <v>1RR515.2</v>
      </c>
      <c r="I2674" s="4" t="str">
        <f t="shared" si="83"/>
        <v>S1_HSD301</v>
      </c>
    </row>
    <row r="2675" spans="1:9" x14ac:dyDescent="0.25">
      <c r="A2675" t="s">
        <v>2698</v>
      </c>
      <c r="B2675" t="s">
        <v>5822</v>
      </c>
      <c r="C2675" t="s">
        <v>5823</v>
      </c>
      <c r="D2675">
        <v>1</v>
      </c>
      <c r="E2675">
        <v>1</v>
      </c>
      <c r="F2675">
        <v>1</v>
      </c>
      <c r="G2675" t="s">
        <v>5491</v>
      </c>
      <c r="H2675" s="4" t="str">
        <f t="shared" si="82"/>
        <v>1CTX2.1</v>
      </c>
      <c r="I2675" s="4" t="str">
        <f t="shared" si="83"/>
        <v>S1_R_X2_TXC</v>
      </c>
    </row>
    <row r="2676" spans="1:9" x14ac:dyDescent="0.25">
      <c r="A2676" t="s">
        <v>2698</v>
      </c>
      <c r="B2676" t="s">
        <v>5822</v>
      </c>
      <c r="C2676" t="s">
        <v>5823</v>
      </c>
      <c r="D2676">
        <v>2</v>
      </c>
      <c r="E2676">
        <v>2</v>
      </c>
      <c r="F2676">
        <v>2</v>
      </c>
      <c r="G2676" t="s">
        <v>961</v>
      </c>
      <c r="H2676" s="4" t="str">
        <f t="shared" si="82"/>
        <v>1CTX2.2</v>
      </c>
      <c r="I2676" s="4" t="str">
        <f t="shared" si="83"/>
        <v>DGND</v>
      </c>
    </row>
    <row r="2677" spans="1:9" x14ac:dyDescent="0.25">
      <c r="A2677" t="s">
        <v>2698</v>
      </c>
      <c r="B2677" t="s">
        <v>5822</v>
      </c>
      <c r="C2677" t="s">
        <v>5824</v>
      </c>
      <c r="D2677">
        <v>2</v>
      </c>
      <c r="E2677">
        <v>2</v>
      </c>
      <c r="F2677">
        <v>2</v>
      </c>
      <c r="G2677" t="s">
        <v>832</v>
      </c>
      <c r="H2677" s="4" t="str">
        <f t="shared" si="82"/>
        <v>1K176.2</v>
      </c>
      <c r="I2677" s="4" t="str">
        <f t="shared" si="83"/>
        <v>S1_HSD199</v>
      </c>
    </row>
    <row r="2678" spans="1:9" x14ac:dyDescent="0.25">
      <c r="A2678" t="s">
        <v>2698</v>
      </c>
      <c r="B2678" t="s">
        <v>5822</v>
      </c>
      <c r="C2678" t="s">
        <v>5824</v>
      </c>
      <c r="D2678">
        <v>3</v>
      </c>
      <c r="E2678">
        <v>3</v>
      </c>
      <c r="F2678">
        <v>3</v>
      </c>
      <c r="G2678" t="s">
        <v>5492</v>
      </c>
      <c r="H2678" s="4" t="str">
        <f t="shared" si="82"/>
        <v>1K176.3</v>
      </c>
      <c r="I2678" s="4" t="str">
        <f t="shared" si="83"/>
        <v>S1_R_X2_TXEN</v>
      </c>
    </row>
    <row r="2679" spans="1:9" x14ac:dyDescent="0.25">
      <c r="A2679" t="s">
        <v>2698</v>
      </c>
      <c r="B2679" t="s">
        <v>5822</v>
      </c>
      <c r="C2679" t="s">
        <v>5824</v>
      </c>
      <c r="D2679">
        <v>4</v>
      </c>
      <c r="E2679">
        <v>4</v>
      </c>
      <c r="F2679">
        <v>4</v>
      </c>
      <c r="G2679" t="s">
        <v>5493</v>
      </c>
      <c r="H2679" s="4" t="str">
        <f t="shared" si="82"/>
        <v>1K176.4</v>
      </c>
      <c r="I2679" s="4" t="str">
        <f t="shared" si="83"/>
        <v>SG1_X2_RXDV</v>
      </c>
    </row>
    <row r="2680" spans="1:9" x14ac:dyDescent="0.25">
      <c r="A2680" t="s">
        <v>2698</v>
      </c>
      <c r="B2680" t="s">
        <v>5822</v>
      </c>
      <c r="C2680" t="s">
        <v>5824</v>
      </c>
      <c r="D2680">
        <v>5</v>
      </c>
      <c r="E2680">
        <v>5</v>
      </c>
      <c r="F2680">
        <v>5</v>
      </c>
      <c r="G2680" t="s">
        <v>5494</v>
      </c>
      <c r="H2680" s="4" t="str">
        <f t="shared" si="82"/>
        <v>1K176.5</v>
      </c>
      <c r="I2680" s="4" t="str">
        <f t="shared" si="83"/>
        <v>SG1_X2_RXD0</v>
      </c>
    </row>
    <row r="2681" spans="1:9" x14ac:dyDescent="0.25">
      <c r="A2681" t="s">
        <v>2698</v>
      </c>
      <c r="B2681" t="s">
        <v>5822</v>
      </c>
      <c r="C2681" t="s">
        <v>5824</v>
      </c>
      <c r="D2681">
        <v>6</v>
      </c>
      <c r="E2681">
        <v>6</v>
      </c>
      <c r="F2681">
        <v>6</v>
      </c>
      <c r="G2681" t="s">
        <v>5495</v>
      </c>
      <c r="H2681" s="4" t="str">
        <f t="shared" si="82"/>
        <v>1K176.6</v>
      </c>
      <c r="I2681" s="4" t="str">
        <f t="shared" si="83"/>
        <v>S1_R_X2_TXD0</v>
      </c>
    </row>
    <row r="2682" spans="1:9" x14ac:dyDescent="0.25">
      <c r="A2682" t="s">
        <v>2698</v>
      </c>
      <c r="B2682" t="s">
        <v>5822</v>
      </c>
      <c r="C2682" t="s">
        <v>5824</v>
      </c>
      <c r="D2682">
        <v>7</v>
      </c>
      <c r="E2682">
        <v>7</v>
      </c>
      <c r="F2682">
        <v>7</v>
      </c>
      <c r="G2682" t="s">
        <v>1582</v>
      </c>
      <c r="H2682" s="4" t="str">
        <f t="shared" si="82"/>
        <v>1K176.7</v>
      </c>
      <c r="I2682" s="4" t="str">
        <f t="shared" si="83"/>
        <v>S1_SCIN_HSD200</v>
      </c>
    </row>
    <row r="2683" spans="1:9" x14ac:dyDescent="0.25">
      <c r="A2683" t="s">
        <v>2698</v>
      </c>
      <c r="B2683" t="s">
        <v>5822</v>
      </c>
      <c r="C2683" t="s">
        <v>5824</v>
      </c>
      <c r="D2683" t="s">
        <v>1041</v>
      </c>
      <c r="E2683" t="s">
        <v>1041</v>
      </c>
      <c r="F2683">
        <v>1</v>
      </c>
      <c r="G2683" t="s">
        <v>1040</v>
      </c>
      <c r="H2683" s="4" t="str">
        <f t="shared" si="82"/>
        <v>1K176.1</v>
      </c>
      <c r="I2683" s="4" t="str">
        <f t="shared" si="83"/>
        <v>VP12</v>
      </c>
    </row>
    <row r="2684" spans="1:9" x14ac:dyDescent="0.25">
      <c r="A2684" t="s">
        <v>2698</v>
      </c>
      <c r="B2684" t="s">
        <v>5822</v>
      </c>
      <c r="C2684" t="s">
        <v>5824</v>
      </c>
      <c r="D2684" t="s">
        <v>1042</v>
      </c>
      <c r="E2684" t="s">
        <v>1042</v>
      </c>
      <c r="F2684">
        <v>8</v>
      </c>
      <c r="G2684" t="s">
        <v>5396</v>
      </c>
      <c r="H2684" s="4" t="str">
        <f t="shared" si="82"/>
        <v>1K176.8</v>
      </c>
      <c r="I2684" s="4" t="str">
        <f t="shared" si="83"/>
        <v>SC_UDB176</v>
      </c>
    </row>
    <row r="2685" spans="1:9" x14ac:dyDescent="0.25">
      <c r="A2685" t="s">
        <v>2698</v>
      </c>
      <c r="B2685" t="s">
        <v>5822</v>
      </c>
      <c r="C2685" t="s">
        <v>5825</v>
      </c>
      <c r="D2685">
        <v>2</v>
      </c>
      <c r="E2685">
        <v>2</v>
      </c>
      <c r="F2685">
        <v>2</v>
      </c>
      <c r="G2685" t="s">
        <v>1584</v>
      </c>
      <c r="H2685" s="4" t="str">
        <f t="shared" si="82"/>
        <v>1K177.2</v>
      </c>
      <c r="I2685" s="4" t="str">
        <f t="shared" si="83"/>
        <v>S1_SCIN_HSD201</v>
      </c>
    </row>
    <row r="2686" spans="1:9" x14ac:dyDescent="0.25">
      <c r="A2686" t="s">
        <v>2698</v>
      </c>
      <c r="B2686" t="s">
        <v>5822</v>
      </c>
      <c r="C2686" t="s">
        <v>5825</v>
      </c>
      <c r="D2686">
        <v>3</v>
      </c>
      <c r="E2686">
        <v>3</v>
      </c>
      <c r="F2686">
        <v>3</v>
      </c>
      <c r="G2686" t="s">
        <v>5496</v>
      </c>
      <c r="H2686" s="4" t="str">
        <f t="shared" si="82"/>
        <v>1K177.3</v>
      </c>
      <c r="I2686" s="4" t="str">
        <f t="shared" si="83"/>
        <v>S1_R_X2_TXD1</v>
      </c>
    </row>
    <row r="2687" spans="1:9" x14ac:dyDescent="0.25">
      <c r="A2687" t="s">
        <v>2698</v>
      </c>
      <c r="B2687" t="s">
        <v>5822</v>
      </c>
      <c r="C2687" t="s">
        <v>5825</v>
      </c>
      <c r="D2687">
        <v>4</v>
      </c>
      <c r="E2687">
        <v>4</v>
      </c>
      <c r="F2687">
        <v>4</v>
      </c>
      <c r="G2687" t="s">
        <v>5497</v>
      </c>
      <c r="H2687" s="4" t="str">
        <f t="shared" si="82"/>
        <v>1K177.4</v>
      </c>
      <c r="I2687" s="4" t="str">
        <f t="shared" si="83"/>
        <v>SG1_X2_RXD1</v>
      </c>
    </row>
    <row r="2688" spans="1:9" x14ac:dyDescent="0.25">
      <c r="A2688" t="s">
        <v>2698</v>
      </c>
      <c r="B2688" t="s">
        <v>5822</v>
      </c>
      <c r="C2688" t="s">
        <v>5825</v>
      </c>
      <c r="D2688">
        <v>5</v>
      </c>
      <c r="E2688">
        <v>5</v>
      </c>
      <c r="F2688">
        <v>5</v>
      </c>
      <c r="G2688" t="s">
        <v>5498</v>
      </c>
      <c r="H2688" s="4" t="str">
        <f t="shared" si="82"/>
        <v>1K177.5</v>
      </c>
      <c r="I2688" s="4" t="str">
        <f t="shared" si="83"/>
        <v>SG1_X2_RXC</v>
      </c>
    </row>
    <row r="2689" spans="1:9" x14ac:dyDescent="0.25">
      <c r="A2689" t="s">
        <v>2698</v>
      </c>
      <c r="B2689" t="s">
        <v>5822</v>
      </c>
      <c r="C2689" t="s">
        <v>5825</v>
      </c>
      <c r="D2689">
        <v>6</v>
      </c>
      <c r="E2689">
        <v>6</v>
      </c>
      <c r="F2689">
        <v>6</v>
      </c>
      <c r="G2689" t="s">
        <v>5491</v>
      </c>
      <c r="H2689" s="4" t="str">
        <f t="shared" si="82"/>
        <v>1K177.6</v>
      </c>
      <c r="I2689" s="4" t="str">
        <f t="shared" si="83"/>
        <v>S1_R_X2_TXC</v>
      </c>
    </row>
    <row r="2690" spans="1:9" x14ac:dyDescent="0.25">
      <c r="A2690" t="s">
        <v>2698</v>
      </c>
      <c r="B2690" t="s">
        <v>5822</v>
      </c>
      <c r="C2690" t="s">
        <v>5825</v>
      </c>
      <c r="D2690">
        <v>7</v>
      </c>
      <c r="E2690">
        <v>7</v>
      </c>
      <c r="F2690">
        <v>7</v>
      </c>
      <c r="G2690" t="s">
        <v>5499</v>
      </c>
      <c r="H2690" s="4" t="str">
        <f t="shared" ref="H2690:H2753" si="84">CONCATENATE(C2690,".",F2690)</f>
        <v>1K177.7</v>
      </c>
      <c r="I2690" s="4" t="str">
        <f t="shared" ref="I2690:I2753" si="85">G2690</f>
        <v>S1_HSD202</v>
      </c>
    </row>
    <row r="2691" spans="1:9" x14ac:dyDescent="0.25">
      <c r="A2691" t="s">
        <v>2698</v>
      </c>
      <c r="B2691" t="s">
        <v>5822</v>
      </c>
      <c r="C2691" t="s">
        <v>5825</v>
      </c>
      <c r="D2691" t="s">
        <v>1041</v>
      </c>
      <c r="E2691" t="s">
        <v>1041</v>
      </c>
      <c r="F2691">
        <v>1</v>
      </c>
      <c r="G2691" t="s">
        <v>1040</v>
      </c>
      <c r="H2691" s="4" t="str">
        <f t="shared" si="84"/>
        <v>1K177.1</v>
      </c>
      <c r="I2691" s="4" t="str">
        <f t="shared" si="85"/>
        <v>VP12</v>
      </c>
    </row>
    <row r="2692" spans="1:9" x14ac:dyDescent="0.25">
      <c r="A2692" t="s">
        <v>2698</v>
      </c>
      <c r="B2692" t="s">
        <v>5822</v>
      </c>
      <c r="C2692" t="s">
        <v>5825</v>
      </c>
      <c r="D2692" t="s">
        <v>1042</v>
      </c>
      <c r="E2692" t="s">
        <v>1042</v>
      </c>
      <c r="F2692">
        <v>8</v>
      </c>
      <c r="G2692" t="s">
        <v>5401</v>
      </c>
      <c r="H2692" s="4" t="str">
        <f t="shared" si="84"/>
        <v>1K177.8</v>
      </c>
      <c r="I2692" s="4" t="str">
        <f t="shared" si="85"/>
        <v>SC_UDB177</v>
      </c>
    </row>
    <row r="2693" spans="1:9" x14ac:dyDescent="0.25">
      <c r="A2693" t="s">
        <v>2698</v>
      </c>
      <c r="B2693" t="s">
        <v>5822</v>
      </c>
      <c r="C2693" t="s">
        <v>5826</v>
      </c>
      <c r="D2693">
        <v>2</v>
      </c>
      <c r="E2693">
        <v>2</v>
      </c>
      <c r="F2693">
        <v>2</v>
      </c>
      <c r="G2693" t="s">
        <v>1586</v>
      </c>
      <c r="H2693" s="4" t="str">
        <f t="shared" si="84"/>
        <v>1K178.2</v>
      </c>
      <c r="I2693" s="4" t="str">
        <f t="shared" si="85"/>
        <v>S1_SCIN_HSD203</v>
      </c>
    </row>
    <row r="2694" spans="1:9" x14ac:dyDescent="0.25">
      <c r="A2694" t="s">
        <v>2698</v>
      </c>
      <c r="B2694" t="s">
        <v>5822</v>
      </c>
      <c r="C2694" t="s">
        <v>5826</v>
      </c>
      <c r="D2694">
        <v>3</v>
      </c>
      <c r="E2694">
        <v>3</v>
      </c>
      <c r="F2694">
        <v>3</v>
      </c>
      <c r="G2694" t="s">
        <v>5500</v>
      </c>
      <c r="H2694" s="4" t="str">
        <f t="shared" si="84"/>
        <v>1K178.3</v>
      </c>
      <c r="I2694" s="4" t="str">
        <f t="shared" si="85"/>
        <v>S1_R_X2_TXD2</v>
      </c>
    </row>
    <row r="2695" spans="1:9" x14ac:dyDescent="0.25">
      <c r="A2695" t="s">
        <v>2698</v>
      </c>
      <c r="B2695" t="s">
        <v>5822</v>
      </c>
      <c r="C2695" t="s">
        <v>5826</v>
      </c>
      <c r="D2695">
        <v>4</v>
      </c>
      <c r="E2695">
        <v>4</v>
      </c>
      <c r="F2695">
        <v>4</v>
      </c>
      <c r="G2695" t="s">
        <v>5501</v>
      </c>
      <c r="H2695" s="4" t="str">
        <f t="shared" si="84"/>
        <v>1K178.4</v>
      </c>
      <c r="I2695" s="4" t="str">
        <f t="shared" si="85"/>
        <v>SG1_X2_RXD2</v>
      </c>
    </row>
    <row r="2696" spans="1:9" x14ac:dyDescent="0.25">
      <c r="A2696" t="s">
        <v>2698</v>
      </c>
      <c r="B2696" t="s">
        <v>5822</v>
      </c>
      <c r="C2696" t="s">
        <v>5826</v>
      </c>
      <c r="D2696">
        <v>5</v>
      </c>
      <c r="E2696">
        <v>5</v>
      </c>
      <c r="F2696">
        <v>5</v>
      </c>
      <c r="G2696" t="s">
        <v>5502</v>
      </c>
      <c r="H2696" s="4" t="str">
        <f t="shared" si="84"/>
        <v>1K178.5</v>
      </c>
      <c r="I2696" s="4" t="str">
        <f t="shared" si="85"/>
        <v>SG1_1_X2_TXD0</v>
      </c>
    </row>
    <row r="2697" spans="1:9" x14ac:dyDescent="0.25">
      <c r="A2697" t="s">
        <v>2698</v>
      </c>
      <c r="B2697" t="s">
        <v>5822</v>
      </c>
      <c r="C2697" t="s">
        <v>5826</v>
      </c>
      <c r="D2697">
        <v>6</v>
      </c>
      <c r="E2697">
        <v>6</v>
      </c>
      <c r="F2697">
        <v>6</v>
      </c>
      <c r="G2697" t="s">
        <v>5503</v>
      </c>
      <c r="H2697" s="4" t="str">
        <f t="shared" si="84"/>
        <v>1K178.6</v>
      </c>
      <c r="I2697" s="4" t="str">
        <f t="shared" si="85"/>
        <v>S1_R_X2_RXD0</v>
      </c>
    </row>
    <row r="2698" spans="1:9" x14ac:dyDescent="0.25">
      <c r="A2698" t="s">
        <v>2698</v>
      </c>
      <c r="B2698" t="s">
        <v>5822</v>
      </c>
      <c r="C2698" t="s">
        <v>5826</v>
      </c>
      <c r="D2698">
        <v>7</v>
      </c>
      <c r="E2698">
        <v>7</v>
      </c>
      <c r="F2698">
        <v>7</v>
      </c>
      <c r="G2698" t="s">
        <v>5504</v>
      </c>
      <c r="H2698" s="4" t="str">
        <f t="shared" si="84"/>
        <v>1K178.7</v>
      </c>
      <c r="I2698" s="4" t="str">
        <f t="shared" si="85"/>
        <v>S1_HSD204</v>
      </c>
    </row>
    <row r="2699" spans="1:9" x14ac:dyDescent="0.25">
      <c r="A2699" t="s">
        <v>2698</v>
      </c>
      <c r="B2699" t="s">
        <v>5822</v>
      </c>
      <c r="C2699" t="s">
        <v>5826</v>
      </c>
      <c r="D2699" t="s">
        <v>1041</v>
      </c>
      <c r="E2699" t="s">
        <v>1041</v>
      </c>
      <c r="F2699">
        <v>1</v>
      </c>
      <c r="G2699" t="s">
        <v>1040</v>
      </c>
      <c r="H2699" s="4" t="str">
        <f t="shared" si="84"/>
        <v>1K178.1</v>
      </c>
      <c r="I2699" s="4" t="str">
        <f t="shared" si="85"/>
        <v>VP12</v>
      </c>
    </row>
    <row r="2700" spans="1:9" x14ac:dyDescent="0.25">
      <c r="A2700" t="s">
        <v>2698</v>
      </c>
      <c r="B2700" t="s">
        <v>5822</v>
      </c>
      <c r="C2700" t="s">
        <v>5826</v>
      </c>
      <c r="D2700" t="s">
        <v>1042</v>
      </c>
      <c r="E2700" t="s">
        <v>1042</v>
      </c>
      <c r="F2700">
        <v>8</v>
      </c>
      <c r="G2700" t="s">
        <v>5407</v>
      </c>
      <c r="H2700" s="4" t="str">
        <f t="shared" si="84"/>
        <v>1K178.8</v>
      </c>
      <c r="I2700" s="4" t="str">
        <f t="shared" si="85"/>
        <v>SC_UDB178</v>
      </c>
    </row>
    <row r="2701" spans="1:9" x14ac:dyDescent="0.25">
      <c r="A2701" t="s">
        <v>2698</v>
      </c>
      <c r="B2701" t="s">
        <v>5822</v>
      </c>
      <c r="C2701" t="s">
        <v>5827</v>
      </c>
      <c r="D2701">
        <v>2</v>
      </c>
      <c r="E2701">
        <v>2</v>
      </c>
      <c r="F2701">
        <v>2</v>
      </c>
      <c r="G2701" t="s">
        <v>1588</v>
      </c>
      <c r="H2701" s="4" t="str">
        <f t="shared" si="84"/>
        <v>1K179.2</v>
      </c>
      <c r="I2701" s="4" t="str">
        <f t="shared" si="85"/>
        <v>S1_SCIN_HSD205</v>
      </c>
    </row>
    <row r="2702" spans="1:9" x14ac:dyDescent="0.25">
      <c r="A2702" t="s">
        <v>2698</v>
      </c>
      <c r="B2702" t="s">
        <v>5822</v>
      </c>
      <c r="C2702" t="s">
        <v>5827</v>
      </c>
      <c r="D2702">
        <v>3</v>
      </c>
      <c r="E2702">
        <v>3</v>
      </c>
      <c r="F2702">
        <v>3</v>
      </c>
      <c r="G2702" t="s">
        <v>5505</v>
      </c>
      <c r="H2702" s="4" t="str">
        <f t="shared" si="84"/>
        <v>1K179.3</v>
      </c>
      <c r="I2702" s="4" t="str">
        <f t="shared" si="85"/>
        <v>S1_R_X2_TXD3</v>
      </c>
    </row>
    <row r="2703" spans="1:9" x14ac:dyDescent="0.25">
      <c r="A2703" t="s">
        <v>2698</v>
      </c>
      <c r="B2703" t="s">
        <v>5822</v>
      </c>
      <c r="C2703" t="s">
        <v>5827</v>
      </c>
      <c r="D2703">
        <v>4</v>
      </c>
      <c r="E2703">
        <v>4</v>
      </c>
      <c r="F2703">
        <v>4</v>
      </c>
      <c r="G2703" t="s">
        <v>5506</v>
      </c>
      <c r="H2703" s="4" t="str">
        <f t="shared" si="84"/>
        <v>1K179.4</v>
      </c>
      <c r="I2703" s="4" t="str">
        <f t="shared" si="85"/>
        <v>SG1_X2_RXD3</v>
      </c>
    </row>
    <row r="2704" spans="1:9" x14ac:dyDescent="0.25">
      <c r="A2704" t="s">
        <v>2698</v>
      </c>
      <c r="B2704" t="s">
        <v>5822</v>
      </c>
      <c r="C2704" t="s">
        <v>5827</v>
      </c>
      <c r="D2704">
        <v>5</v>
      </c>
      <c r="E2704">
        <v>5</v>
      </c>
      <c r="F2704">
        <v>5</v>
      </c>
      <c r="G2704" t="s">
        <v>961</v>
      </c>
      <c r="H2704" s="4" t="str">
        <f t="shared" si="84"/>
        <v>1K179.5</v>
      </c>
      <c r="I2704" s="4" t="str">
        <f t="shared" si="85"/>
        <v>DGND</v>
      </c>
    </row>
    <row r="2705" spans="1:9" x14ac:dyDescent="0.25">
      <c r="A2705" t="s">
        <v>2698</v>
      </c>
      <c r="B2705" t="s">
        <v>5822</v>
      </c>
      <c r="C2705" t="s">
        <v>5827</v>
      </c>
      <c r="D2705">
        <v>6</v>
      </c>
      <c r="E2705">
        <v>6</v>
      </c>
      <c r="F2705">
        <v>6</v>
      </c>
      <c r="G2705" t="s">
        <v>5507</v>
      </c>
      <c r="H2705" s="4" t="str">
        <f t="shared" si="84"/>
        <v>1K179.6</v>
      </c>
      <c r="I2705" s="4" t="str">
        <f t="shared" si="85"/>
        <v>S1_R_X2_RXER</v>
      </c>
    </row>
    <row r="2706" spans="1:9" x14ac:dyDescent="0.25">
      <c r="A2706" t="s">
        <v>2698</v>
      </c>
      <c r="B2706" t="s">
        <v>5822</v>
      </c>
      <c r="C2706" t="s">
        <v>5827</v>
      </c>
      <c r="D2706">
        <v>7</v>
      </c>
      <c r="E2706">
        <v>7</v>
      </c>
      <c r="F2706">
        <v>7</v>
      </c>
      <c r="G2706" t="s">
        <v>5508</v>
      </c>
      <c r="H2706" s="4" t="str">
        <f t="shared" si="84"/>
        <v>1K179.7</v>
      </c>
      <c r="I2706" s="4" t="str">
        <f t="shared" si="85"/>
        <v>S1_HSD206</v>
      </c>
    </row>
    <row r="2707" spans="1:9" x14ac:dyDescent="0.25">
      <c r="A2707" t="s">
        <v>2698</v>
      </c>
      <c r="B2707" t="s">
        <v>5822</v>
      </c>
      <c r="C2707" t="s">
        <v>5827</v>
      </c>
      <c r="D2707" t="s">
        <v>1041</v>
      </c>
      <c r="E2707" t="s">
        <v>1041</v>
      </c>
      <c r="F2707">
        <v>1</v>
      </c>
      <c r="G2707" t="s">
        <v>1040</v>
      </c>
      <c r="H2707" s="4" t="str">
        <f t="shared" si="84"/>
        <v>1K179.1</v>
      </c>
      <c r="I2707" s="4" t="str">
        <f t="shared" si="85"/>
        <v>VP12</v>
      </c>
    </row>
    <row r="2708" spans="1:9" x14ac:dyDescent="0.25">
      <c r="A2708" t="s">
        <v>2698</v>
      </c>
      <c r="B2708" t="s">
        <v>5822</v>
      </c>
      <c r="C2708" t="s">
        <v>5827</v>
      </c>
      <c r="D2708" t="s">
        <v>1042</v>
      </c>
      <c r="E2708" t="s">
        <v>1042</v>
      </c>
      <c r="F2708">
        <v>8</v>
      </c>
      <c r="G2708" t="s">
        <v>5412</v>
      </c>
      <c r="H2708" s="4" t="str">
        <f t="shared" si="84"/>
        <v>1K179.8</v>
      </c>
      <c r="I2708" s="4" t="str">
        <f t="shared" si="85"/>
        <v>SC_UDB179</v>
      </c>
    </row>
    <row r="2709" spans="1:9" x14ac:dyDescent="0.25">
      <c r="A2709" t="s">
        <v>2698</v>
      </c>
      <c r="B2709" t="s">
        <v>5822</v>
      </c>
      <c r="C2709" t="s">
        <v>5828</v>
      </c>
      <c r="D2709">
        <v>2</v>
      </c>
      <c r="E2709">
        <v>2</v>
      </c>
      <c r="F2709">
        <v>2</v>
      </c>
      <c r="G2709" t="s">
        <v>5509</v>
      </c>
      <c r="H2709" s="4" t="str">
        <f t="shared" si="84"/>
        <v>1K239.2</v>
      </c>
      <c r="I2709" s="4" t="str">
        <f t="shared" si="85"/>
        <v>S1_HSD197</v>
      </c>
    </row>
    <row r="2710" spans="1:9" x14ac:dyDescent="0.25">
      <c r="A2710" t="s">
        <v>2698</v>
      </c>
      <c r="B2710" t="s">
        <v>5822</v>
      </c>
      <c r="C2710" t="s">
        <v>5828</v>
      </c>
      <c r="D2710">
        <v>3</v>
      </c>
      <c r="E2710">
        <v>3</v>
      </c>
      <c r="F2710">
        <v>3</v>
      </c>
      <c r="G2710" t="s">
        <v>5510</v>
      </c>
      <c r="H2710" s="4" t="str">
        <f t="shared" si="84"/>
        <v>1K239.3</v>
      </c>
      <c r="I2710" s="4" t="str">
        <f t="shared" si="85"/>
        <v>S1_R_X2_RXC</v>
      </c>
    </row>
    <row r="2711" spans="1:9" x14ac:dyDescent="0.25">
      <c r="A2711" t="s">
        <v>2698</v>
      </c>
      <c r="B2711" t="s">
        <v>5822</v>
      </c>
      <c r="C2711" t="s">
        <v>5828</v>
      </c>
      <c r="D2711">
        <v>4</v>
      </c>
      <c r="E2711">
        <v>4</v>
      </c>
      <c r="F2711">
        <v>4</v>
      </c>
      <c r="G2711" t="s">
        <v>5511</v>
      </c>
      <c r="H2711" s="4" t="str">
        <f t="shared" si="84"/>
        <v>1K239.4</v>
      </c>
      <c r="I2711" s="4" t="str">
        <f t="shared" si="85"/>
        <v>SG1_X2_TXC</v>
      </c>
    </row>
    <row r="2712" spans="1:9" x14ac:dyDescent="0.25">
      <c r="A2712" t="s">
        <v>2698</v>
      </c>
      <c r="B2712" t="s">
        <v>5822</v>
      </c>
      <c r="C2712" t="s">
        <v>5828</v>
      </c>
      <c r="D2712">
        <v>5</v>
      </c>
      <c r="E2712">
        <v>5</v>
      </c>
      <c r="F2712">
        <v>5</v>
      </c>
      <c r="G2712" t="s">
        <v>5512</v>
      </c>
      <c r="H2712" s="4" t="str">
        <f t="shared" si="84"/>
        <v>1K239.5</v>
      </c>
      <c r="I2712" s="4" t="str">
        <f t="shared" si="85"/>
        <v>SG1_1_X2_TXD2</v>
      </c>
    </row>
    <row r="2713" spans="1:9" x14ac:dyDescent="0.25">
      <c r="A2713" t="s">
        <v>2698</v>
      </c>
      <c r="B2713" t="s">
        <v>5822</v>
      </c>
      <c r="C2713" t="s">
        <v>5828</v>
      </c>
      <c r="D2713">
        <v>6</v>
      </c>
      <c r="E2713">
        <v>6</v>
      </c>
      <c r="F2713">
        <v>6</v>
      </c>
      <c r="G2713" t="s">
        <v>5513</v>
      </c>
      <c r="H2713" s="4" t="str">
        <f t="shared" si="84"/>
        <v>1K239.6</v>
      </c>
      <c r="I2713" s="4" t="str">
        <f t="shared" si="85"/>
        <v>S1_R_X2_RXD2</v>
      </c>
    </row>
    <row r="2714" spans="1:9" x14ac:dyDescent="0.25">
      <c r="A2714" t="s">
        <v>2698</v>
      </c>
      <c r="B2714" t="s">
        <v>5822</v>
      </c>
      <c r="C2714" t="s">
        <v>5828</v>
      </c>
      <c r="D2714">
        <v>7</v>
      </c>
      <c r="E2714">
        <v>7</v>
      </c>
      <c r="F2714">
        <v>7</v>
      </c>
      <c r="G2714" t="s">
        <v>5514</v>
      </c>
      <c r="H2714" s="4" t="str">
        <f t="shared" si="84"/>
        <v>1K239.7</v>
      </c>
      <c r="I2714" s="4" t="str">
        <f t="shared" si="85"/>
        <v>S1_HSD198</v>
      </c>
    </row>
    <row r="2715" spans="1:9" x14ac:dyDescent="0.25">
      <c r="A2715" t="s">
        <v>2698</v>
      </c>
      <c r="B2715" t="s">
        <v>5822</v>
      </c>
      <c r="C2715" t="s">
        <v>5828</v>
      </c>
      <c r="D2715" t="s">
        <v>1041</v>
      </c>
      <c r="E2715" t="s">
        <v>1041</v>
      </c>
      <c r="F2715">
        <v>1</v>
      </c>
      <c r="G2715" t="s">
        <v>1040</v>
      </c>
      <c r="H2715" s="4" t="str">
        <f t="shared" si="84"/>
        <v>1K239.1</v>
      </c>
      <c r="I2715" s="4" t="str">
        <f t="shared" si="85"/>
        <v>VP12</v>
      </c>
    </row>
    <row r="2716" spans="1:9" x14ac:dyDescent="0.25">
      <c r="A2716" t="s">
        <v>2698</v>
      </c>
      <c r="B2716" t="s">
        <v>5822</v>
      </c>
      <c r="C2716" t="s">
        <v>5828</v>
      </c>
      <c r="D2716" t="s">
        <v>1042</v>
      </c>
      <c r="E2716" t="s">
        <v>1042</v>
      </c>
      <c r="F2716">
        <v>8</v>
      </c>
      <c r="G2716" t="s">
        <v>5419</v>
      </c>
      <c r="H2716" s="4" t="str">
        <f t="shared" si="84"/>
        <v>1K239.8</v>
      </c>
      <c r="I2716" s="4" t="str">
        <f t="shared" si="85"/>
        <v>SC_UDB239</v>
      </c>
    </row>
    <row r="2717" spans="1:9" x14ac:dyDescent="0.25">
      <c r="A2717" t="s">
        <v>2698</v>
      </c>
      <c r="B2717" t="s">
        <v>5822</v>
      </c>
      <c r="C2717" t="s">
        <v>5829</v>
      </c>
      <c r="D2717">
        <v>2</v>
      </c>
      <c r="E2717">
        <v>2</v>
      </c>
      <c r="F2717">
        <v>2</v>
      </c>
      <c r="H2717" s="4" t="str">
        <f t="shared" si="84"/>
        <v>1K242.2</v>
      </c>
      <c r="I2717" s="4">
        <f t="shared" si="85"/>
        <v>0</v>
      </c>
    </row>
    <row r="2718" spans="1:9" x14ac:dyDescent="0.25">
      <c r="A2718" t="s">
        <v>2698</v>
      </c>
      <c r="B2718" t="s">
        <v>5822</v>
      </c>
      <c r="C2718" t="s">
        <v>5829</v>
      </c>
      <c r="D2718">
        <v>3</v>
      </c>
      <c r="E2718">
        <v>3</v>
      </c>
      <c r="F2718">
        <v>3</v>
      </c>
      <c r="H2718" s="4" t="str">
        <f t="shared" si="84"/>
        <v>1K242.3</v>
      </c>
      <c r="I2718" s="4">
        <f t="shared" si="85"/>
        <v>0</v>
      </c>
    </row>
    <row r="2719" spans="1:9" x14ac:dyDescent="0.25">
      <c r="A2719" t="s">
        <v>2698</v>
      </c>
      <c r="B2719" t="s">
        <v>5822</v>
      </c>
      <c r="C2719" t="s">
        <v>5829</v>
      </c>
      <c r="D2719">
        <v>4</v>
      </c>
      <c r="E2719">
        <v>4</v>
      </c>
      <c r="F2719">
        <v>4</v>
      </c>
      <c r="H2719" s="4" t="str">
        <f t="shared" si="84"/>
        <v>1K242.4</v>
      </c>
      <c r="I2719" s="4">
        <f t="shared" si="85"/>
        <v>0</v>
      </c>
    </row>
    <row r="2720" spans="1:9" x14ac:dyDescent="0.25">
      <c r="A2720" t="s">
        <v>2698</v>
      </c>
      <c r="B2720" t="s">
        <v>5822</v>
      </c>
      <c r="C2720" t="s">
        <v>5829</v>
      </c>
      <c r="D2720">
        <v>5</v>
      </c>
      <c r="E2720">
        <v>5</v>
      </c>
      <c r="F2720">
        <v>5</v>
      </c>
      <c r="G2720" t="s">
        <v>5515</v>
      </c>
      <c r="H2720" s="4" t="str">
        <f t="shared" si="84"/>
        <v>1K242.5</v>
      </c>
      <c r="I2720" s="4" t="str">
        <f t="shared" si="85"/>
        <v>SG1_1_X2_TXD1</v>
      </c>
    </row>
    <row r="2721" spans="1:9" x14ac:dyDescent="0.25">
      <c r="A2721" t="s">
        <v>2698</v>
      </c>
      <c r="B2721" t="s">
        <v>5822</v>
      </c>
      <c r="C2721" t="s">
        <v>5829</v>
      </c>
      <c r="D2721">
        <v>6</v>
      </c>
      <c r="E2721">
        <v>6</v>
      </c>
      <c r="F2721">
        <v>6</v>
      </c>
      <c r="G2721" t="s">
        <v>5516</v>
      </c>
      <c r="H2721" s="4" t="str">
        <f t="shared" si="84"/>
        <v>1K242.6</v>
      </c>
      <c r="I2721" s="4" t="str">
        <f t="shared" si="85"/>
        <v>S1_R_X2_RXD1</v>
      </c>
    </row>
    <row r="2722" spans="1:9" x14ac:dyDescent="0.25">
      <c r="A2722" t="s">
        <v>2698</v>
      </c>
      <c r="B2722" t="s">
        <v>5822</v>
      </c>
      <c r="C2722" t="s">
        <v>5829</v>
      </c>
      <c r="D2722">
        <v>7</v>
      </c>
      <c r="E2722">
        <v>7</v>
      </c>
      <c r="F2722">
        <v>7</v>
      </c>
      <c r="G2722" t="s">
        <v>5517</v>
      </c>
      <c r="H2722" s="4" t="str">
        <f t="shared" si="84"/>
        <v>1K242.7</v>
      </c>
      <c r="I2722" s="4" t="str">
        <f t="shared" si="85"/>
        <v>S1_HSD194</v>
      </c>
    </row>
    <row r="2723" spans="1:9" x14ac:dyDescent="0.25">
      <c r="A2723" t="s">
        <v>2698</v>
      </c>
      <c r="B2723" t="s">
        <v>5822</v>
      </c>
      <c r="C2723" t="s">
        <v>5829</v>
      </c>
      <c r="D2723" t="s">
        <v>1041</v>
      </c>
      <c r="E2723" t="s">
        <v>1041</v>
      </c>
      <c r="F2723">
        <v>1</v>
      </c>
      <c r="G2723" t="s">
        <v>1040</v>
      </c>
      <c r="H2723" s="4" t="str">
        <f t="shared" si="84"/>
        <v>1K242.1</v>
      </c>
      <c r="I2723" s="4" t="str">
        <f t="shared" si="85"/>
        <v>VP12</v>
      </c>
    </row>
    <row r="2724" spans="1:9" x14ac:dyDescent="0.25">
      <c r="A2724" t="s">
        <v>2698</v>
      </c>
      <c r="B2724" t="s">
        <v>5822</v>
      </c>
      <c r="C2724" t="s">
        <v>5829</v>
      </c>
      <c r="D2724" t="s">
        <v>1042</v>
      </c>
      <c r="E2724" t="s">
        <v>1042</v>
      </c>
      <c r="F2724">
        <v>8</v>
      </c>
      <c r="G2724" t="s">
        <v>5423</v>
      </c>
      <c r="H2724" s="4" t="str">
        <f t="shared" si="84"/>
        <v>1K242.8</v>
      </c>
      <c r="I2724" s="4" t="str">
        <f t="shared" si="85"/>
        <v>SC_UDB242</v>
      </c>
    </row>
    <row r="2725" spans="1:9" x14ac:dyDescent="0.25">
      <c r="A2725" t="s">
        <v>2698</v>
      </c>
      <c r="B2725" t="s">
        <v>5822</v>
      </c>
      <c r="C2725" t="s">
        <v>5830</v>
      </c>
      <c r="D2725">
        <v>2</v>
      </c>
      <c r="E2725">
        <v>2</v>
      </c>
      <c r="F2725">
        <v>2</v>
      </c>
      <c r="G2725" t="s">
        <v>5518</v>
      </c>
      <c r="H2725" s="4" t="str">
        <f t="shared" si="84"/>
        <v>1K243.2</v>
      </c>
      <c r="I2725" s="4" t="str">
        <f t="shared" si="85"/>
        <v>S1_HSD195</v>
      </c>
    </row>
    <row r="2726" spans="1:9" x14ac:dyDescent="0.25">
      <c r="A2726" t="s">
        <v>2698</v>
      </c>
      <c r="B2726" t="s">
        <v>5822</v>
      </c>
      <c r="C2726" t="s">
        <v>5830</v>
      </c>
      <c r="D2726">
        <v>3</v>
      </c>
      <c r="E2726">
        <v>3</v>
      </c>
      <c r="F2726">
        <v>3</v>
      </c>
      <c r="G2726" t="s">
        <v>5519</v>
      </c>
      <c r="H2726" s="4" t="str">
        <f t="shared" si="84"/>
        <v>1K243.3</v>
      </c>
      <c r="I2726" s="4" t="str">
        <f t="shared" si="85"/>
        <v>S1_R_X2_RXD3</v>
      </c>
    </row>
    <row r="2727" spans="1:9" x14ac:dyDescent="0.25">
      <c r="A2727" t="s">
        <v>2698</v>
      </c>
      <c r="B2727" t="s">
        <v>5822</v>
      </c>
      <c r="C2727" t="s">
        <v>5830</v>
      </c>
      <c r="D2727">
        <v>4</v>
      </c>
      <c r="E2727">
        <v>4</v>
      </c>
      <c r="F2727">
        <v>4</v>
      </c>
      <c r="G2727" t="s">
        <v>5520</v>
      </c>
      <c r="H2727" s="4" t="str">
        <f t="shared" si="84"/>
        <v>1K243.4</v>
      </c>
      <c r="I2727" s="4" t="str">
        <f t="shared" si="85"/>
        <v>SG1_1_X2_TXD3</v>
      </c>
    </row>
    <row r="2728" spans="1:9" x14ac:dyDescent="0.25">
      <c r="A2728" t="s">
        <v>2698</v>
      </c>
      <c r="B2728" t="s">
        <v>5822</v>
      </c>
      <c r="C2728" t="s">
        <v>5830</v>
      </c>
      <c r="D2728">
        <v>5</v>
      </c>
      <c r="E2728">
        <v>5</v>
      </c>
      <c r="F2728">
        <v>5</v>
      </c>
      <c r="G2728" t="s">
        <v>5521</v>
      </c>
      <c r="H2728" s="4" t="str">
        <f t="shared" si="84"/>
        <v>1K243.5</v>
      </c>
      <c r="I2728" s="4" t="str">
        <f t="shared" si="85"/>
        <v>SG1_1_X2_TXEN</v>
      </c>
    </row>
    <row r="2729" spans="1:9" x14ac:dyDescent="0.25">
      <c r="A2729" t="s">
        <v>2698</v>
      </c>
      <c r="B2729" t="s">
        <v>5822</v>
      </c>
      <c r="C2729" t="s">
        <v>5830</v>
      </c>
      <c r="D2729">
        <v>6</v>
      </c>
      <c r="E2729">
        <v>6</v>
      </c>
      <c r="F2729">
        <v>6</v>
      </c>
      <c r="G2729" t="s">
        <v>5522</v>
      </c>
      <c r="H2729" s="4" t="str">
        <f t="shared" si="84"/>
        <v>1K243.6</v>
      </c>
      <c r="I2729" s="4" t="str">
        <f t="shared" si="85"/>
        <v>S1_R_X2_RXDV</v>
      </c>
    </row>
    <row r="2730" spans="1:9" x14ac:dyDescent="0.25">
      <c r="A2730" t="s">
        <v>2698</v>
      </c>
      <c r="B2730" t="s">
        <v>5822</v>
      </c>
      <c r="C2730" t="s">
        <v>5830</v>
      </c>
      <c r="D2730">
        <v>7</v>
      </c>
      <c r="E2730">
        <v>7</v>
      </c>
      <c r="F2730">
        <v>7</v>
      </c>
      <c r="G2730" t="s">
        <v>5523</v>
      </c>
      <c r="H2730" s="4" t="str">
        <f t="shared" si="84"/>
        <v>1K243.7</v>
      </c>
      <c r="I2730" s="4" t="str">
        <f t="shared" si="85"/>
        <v>S1_HSD196</v>
      </c>
    </row>
    <row r="2731" spans="1:9" x14ac:dyDescent="0.25">
      <c r="A2731" t="s">
        <v>2698</v>
      </c>
      <c r="B2731" t="s">
        <v>5822</v>
      </c>
      <c r="C2731" t="s">
        <v>5830</v>
      </c>
      <c r="D2731" t="s">
        <v>1041</v>
      </c>
      <c r="E2731" t="s">
        <v>1041</v>
      </c>
      <c r="F2731">
        <v>1</v>
      </c>
      <c r="G2731" t="s">
        <v>1040</v>
      </c>
      <c r="H2731" s="4" t="str">
        <f t="shared" si="84"/>
        <v>1K243.1</v>
      </c>
      <c r="I2731" s="4" t="str">
        <f t="shared" si="85"/>
        <v>VP12</v>
      </c>
    </row>
    <row r="2732" spans="1:9" x14ac:dyDescent="0.25">
      <c r="A2732" t="s">
        <v>2698</v>
      </c>
      <c r="B2732" t="s">
        <v>5822</v>
      </c>
      <c r="C2732" t="s">
        <v>5830</v>
      </c>
      <c r="D2732" t="s">
        <v>1042</v>
      </c>
      <c r="E2732" t="s">
        <v>1042</v>
      </c>
      <c r="F2732">
        <v>8</v>
      </c>
      <c r="G2732" t="s">
        <v>5430</v>
      </c>
      <c r="H2732" s="4" t="str">
        <f t="shared" si="84"/>
        <v>1K243.8</v>
      </c>
      <c r="I2732" s="4" t="str">
        <f t="shared" si="85"/>
        <v>SC_UDB243</v>
      </c>
    </row>
    <row r="2733" spans="1:9" x14ac:dyDescent="0.25">
      <c r="A2733" t="s">
        <v>2698</v>
      </c>
      <c r="B2733" t="s">
        <v>5822</v>
      </c>
      <c r="C2733" t="s">
        <v>3167</v>
      </c>
      <c r="D2733">
        <v>1</v>
      </c>
      <c r="E2733">
        <v>1</v>
      </c>
      <c r="F2733">
        <v>1</v>
      </c>
      <c r="G2733" t="s">
        <v>1581</v>
      </c>
      <c r="H2733" s="4" t="str">
        <f t="shared" si="84"/>
        <v>1RR900.1</v>
      </c>
      <c r="I2733" s="4" t="str">
        <f t="shared" si="85"/>
        <v>S1_X2_TXD0</v>
      </c>
    </row>
    <row r="2734" spans="1:9" x14ac:dyDescent="0.25">
      <c r="A2734" t="s">
        <v>2698</v>
      </c>
      <c r="B2734" t="s">
        <v>5822</v>
      </c>
      <c r="C2734" t="s">
        <v>3167</v>
      </c>
      <c r="D2734">
        <v>2</v>
      </c>
      <c r="E2734">
        <v>2</v>
      </c>
      <c r="F2734">
        <v>2</v>
      </c>
      <c r="G2734" t="s">
        <v>5495</v>
      </c>
      <c r="H2734" s="4" t="str">
        <f t="shared" si="84"/>
        <v>1RR900.2</v>
      </c>
      <c r="I2734" s="4" t="str">
        <f t="shared" si="85"/>
        <v>S1_R_X2_TXD0</v>
      </c>
    </row>
    <row r="2735" spans="1:9" x14ac:dyDescent="0.25">
      <c r="A2735" t="s">
        <v>2698</v>
      </c>
      <c r="B2735" t="s">
        <v>5822</v>
      </c>
      <c r="C2735" t="s">
        <v>3168</v>
      </c>
      <c r="D2735">
        <v>1</v>
      </c>
      <c r="E2735">
        <v>1</v>
      </c>
      <c r="F2735">
        <v>1</v>
      </c>
      <c r="G2735" t="s">
        <v>1583</v>
      </c>
      <c r="H2735" s="4" t="str">
        <f t="shared" si="84"/>
        <v>1RR901.1</v>
      </c>
      <c r="I2735" s="4" t="str">
        <f t="shared" si="85"/>
        <v>S1_X2_TXD1</v>
      </c>
    </row>
    <row r="2736" spans="1:9" x14ac:dyDescent="0.25">
      <c r="A2736" t="s">
        <v>2698</v>
      </c>
      <c r="B2736" t="s">
        <v>5822</v>
      </c>
      <c r="C2736" t="s">
        <v>3168</v>
      </c>
      <c r="D2736">
        <v>2</v>
      </c>
      <c r="E2736">
        <v>2</v>
      </c>
      <c r="F2736">
        <v>2</v>
      </c>
      <c r="G2736" t="s">
        <v>5496</v>
      </c>
      <c r="H2736" s="4" t="str">
        <f t="shared" si="84"/>
        <v>1RR901.2</v>
      </c>
      <c r="I2736" s="4" t="str">
        <f t="shared" si="85"/>
        <v>S1_R_X2_TXD1</v>
      </c>
    </row>
    <row r="2737" spans="1:9" x14ac:dyDescent="0.25">
      <c r="A2737" t="s">
        <v>2698</v>
      </c>
      <c r="B2737" t="s">
        <v>5822</v>
      </c>
      <c r="C2737" t="s">
        <v>3169</v>
      </c>
      <c r="D2737">
        <v>1</v>
      </c>
      <c r="E2737">
        <v>1</v>
      </c>
      <c r="F2737">
        <v>1</v>
      </c>
      <c r="G2737" t="s">
        <v>1585</v>
      </c>
      <c r="H2737" s="4" t="str">
        <f t="shared" si="84"/>
        <v>1RR902.1</v>
      </c>
      <c r="I2737" s="4" t="str">
        <f t="shared" si="85"/>
        <v>S1_X2_TXD2</v>
      </c>
    </row>
    <row r="2738" spans="1:9" x14ac:dyDescent="0.25">
      <c r="A2738" t="s">
        <v>2698</v>
      </c>
      <c r="B2738" t="s">
        <v>5822</v>
      </c>
      <c r="C2738" t="s">
        <v>3169</v>
      </c>
      <c r="D2738">
        <v>2</v>
      </c>
      <c r="E2738">
        <v>2</v>
      </c>
      <c r="F2738">
        <v>2</v>
      </c>
      <c r="G2738" t="s">
        <v>5500</v>
      </c>
      <c r="H2738" s="4" t="str">
        <f t="shared" si="84"/>
        <v>1RR902.2</v>
      </c>
      <c r="I2738" s="4" t="str">
        <f t="shared" si="85"/>
        <v>S1_R_X2_TXD2</v>
      </c>
    </row>
    <row r="2739" spans="1:9" x14ac:dyDescent="0.25">
      <c r="A2739" t="s">
        <v>2698</v>
      </c>
      <c r="B2739" t="s">
        <v>5822</v>
      </c>
      <c r="C2739" t="s">
        <v>3170</v>
      </c>
      <c r="D2739">
        <v>1</v>
      </c>
      <c r="E2739">
        <v>1</v>
      </c>
      <c r="F2739">
        <v>1</v>
      </c>
      <c r="G2739" t="s">
        <v>1587</v>
      </c>
      <c r="H2739" s="4" t="str">
        <f t="shared" si="84"/>
        <v>1RR903.1</v>
      </c>
      <c r="I2739" s="4" t="str">
        <f t="shared" si="85"/>
        <v>S1_X2_TXD3</v>
      </c>
    </row>
    <row r="2740" spans="1:9" x14ac:dyDescent="0.25">
      <c r="A2740" t="s">
        <v>2698</v>
      </c>
      <c r="B2740" t="s">
        <v>5822</v>
      </c>
      <c r="C2740" t="s">
        <v>3170</v>
      </c>
      <c r="D2740">
        <v>2</v>
      </c>
      <c r="E2740">
        <v>2</v>
      </c>
      <c r="F2740">
        <v>2</v>
      </c>
      <c r="G2740" t="s">
        <v>5505</v>
      </c>
      <c r="H2740" s="4" t="str">
        <f t="shared" si="84"/>
        <v>1RR903.2</v>
      </c>
      <c r="I2740" s="4" t="str">
        <f t="shared" si="85"/>
        <v>S1_R_X2_TXD3</v>
      </c>
    </row>
    <row r="2741" spans="1:9" x14ac:dyDescent="0.25">
      <c r="A2741" t="s">
        <v>2698</v>
      </c>
      <c r="B2741" t="s">
        <v>5822</v>
      </c>
      <c r="C2741" t="s">
        <v>5831</v>
      </c>
      <c r="D2741">
        <v>1</v>
      </c>
      <c r="E2741">
        <v>1</v>
      </c>
      <c r="F2741">
        <v>1</v>
      </c>
      <c r="G2741" t="s">
        <v>5524</v>
      </c>
      <c r="H2741" s="4" t="str">
        <f t="shared" si="84"/>
        <v>1RR904.1</v>
      </c>
      <c r="I2741" s="4" t="str">
        <f t="shared" si="85"/>
        <v>S1_X2_TXC</v>
      </c>
    </row>
    <row r="2742" spans="1:9" x14ac:dyDescent="0.25">
      <c r="A2742" t="s">
        <v>2698</v>
      </c>
      <c r="B2742" t="s">
        <v>5822</v>
      </c>
      <c r="C2742" t="s">
        <v>5831</v>
      </c>
      <c r="D2742">
        <v>2</v>
      </c>
      <c r="E2742">
        <v>2</v>
      </c>
      <c r="F2742">
        <v>2</v>
      </c>
      <c r="G2742" t="s">
        <v>5491</v>
      </c>
      <c r="H2742" s="4" t="str">
        <f t="shared" si="84"/>
        <v>1RR904.2</v>
      </c>
      <c r="I2742" s="4" t="str">
        <f t="shared" si="85"/>
        <v>S1_R_X2_TXC</v>
      </c>
    </row>
    <row r="2743" spans="1:9" x14ac:dyDescent="0.25">
      <c r="A2743" t="s">
        <v>2698</v>
      </c>
      <c r="B2743" t="s">
        <v>5822</v>
      </c>
      <c r="C2743" t="s">
        <v>3171</v>
      </c>
      <c r="D2743">
        <v>1</v>
      </c>
      <c r="E2743">
        <v>1</v>
      </c>
      <c r="F2743">
        <v>1</v>
      </c>
      <c r="G2743" t="s">
        <v>1589</v>
      </c>
      <c r="H2743" s="4" t="str">
        <f t="shared" si="84"/>
        <v>1RR905.1</v>
      </c>
      <c r="I2743" s="4" t="str">
        <f t="shared" si="85"/>
        <v>S1_X2_TXEN</v>
      </c>
    </row>
    <row r="2744" spans="1:9" x14ac:dyDescent="0.25">
      <c r="A2744" t="s">
        <v>2698</v>
      </c>
      <c r="B2744" t="s">
        <v>5822</v>
      </c>
      <c r="C2744" t="s">
        <v>3171</v>
      </c>
      <c r="D2744">
        <v>2</v>
      </c>
      <c r="E2744">
        <v>2</v>
      </c>
      <c r="F2744">
        <v>2</v>
      </c>
      <c r="G2744" t="s">
        <v>5492</v>
      </c>
      <c r="H2744" s="4" t="str">
        <f t="shared" si="84"/>
        <v>1RR905.2</v>
      </c>
      <c r="I2744" s="4" t="str">
        <f t="shared" si="85"/>
        <v>S1_R_X2_TXEN</v>
      </c>
    </row>
    <row r="2745" spans="1:9" x14ac:dyDescent="0.25">
      <c r="A2745" t="s">
        <v>2698</v>
      </c>
      <c r="B2745" t="s">
        <v>5822</v>
      </c>
      <c r="C2745" t="s">
        <v>5832</v>
      </c>
      <c r="D2745">
        <v>1</v>
      </c>
      <c r="E2745">
        <v>1</v>
      </c>
      <c r="F2745">
        <v>1</v>
      </c>
      <c r="G2745" t="s">
        <v>5525</v>
      </c>
      <c r="H2745" s="4" t="str">
        <f t="shared" si="84"/>
        <v>1RR906.1</v>
      </c>
      <c r="I2745" s="4" t="str">
        <f t="shared" si="85"/>
        <v>S1_X2_RXER</v>
      </c>
    </row>
    <row r="2746" spans="1:9" x14ac:dyDescent="0.25">
      <c r="A2746" t="s">
        <v>2698</v>
      </c>
      <c r="B2746" t="s">
        <v>5822</v>
      </c>
      <c r="C2746" t="s">
        <v>5832</v>
      </c>
      <c r="D2746">
        <v>2</v>
      </c>
      <c r="E2746">
        <v>2</v>
      </c>
      <c r="F2746">
        <v>2</v>
      </c>
      <c r="G2746" t="s">
        <v>5507</v>
      </c>
      <c r="H2746" s="4" t="str">
        <f t="shared" si="84"/>
        <v>1RR906.2</v>
      </c>
      <c r="I2746" s="4" t="str">
        <f t="shared" si="85"/>
        <v>S1_R_X2_RXER</v>
      </c>
    </row>
    <row r="2747" spans="1:9" x14ac:dyDescent="0.25">
      <c r="A2747" t="s">
        <v>2698</v>
      </c>
      <c r="B2747" t="s">
        <v>5822</v>
      </c>
      <c r="C2747" t="s">
        <v>5833</v>
      </c>
      <c r="D2747">
        <v>1</v>
      </c>
      <c r="E2747">
        <v>1</v>
      </c>
      <c r="F2747">
        <v>1</v>
      </c>
      <c r="G2747" t="s">
        <v>5526</v>
      </c>
      <c r="H2747" s="4" t="str">
        <f t="shared" si="84"/>
        <v>1RR907.1</v>
      </c>
      <c r="I2747" s="4" t="str">
        <f t="shared" si="85"/>
        <v>S1_X2_RXD1</v>
      </c>
    </row>
    <row r="2748" spans="1:9" x14ac:dyDescent="0.25">
      <c r="A2748" t="s">
        <v>2698</v>
      </c>
      <c r="B2748" t="s">
        <v>5822</v>
      </c>
      <c r="C2748" t="s">
        <v>5833</v>
      </c>
      <c r="D2748">
        <v>2</v>
      </c>
      <c r="E2748">
        <v>2</v>
      </c>
      <c r="F2748">
        <v>2</v>
      </c>
      <c r="G2748" t="s">
        <v>5516</v>
      </c>
      <c r="H2748" s="4" t="str">
        <f t="shared" si="84"/>
        <v>1RR907.2</v>
      </c>
      <c r="I2748" s="4" t="str">
        <f t="shared" si="85"/>
        <v>S1_R_X2_RXD1</v>
      </c>
    </row>
    <row r="2749" spans="1:9" x14ac:dyDescent="0.25">
      <c r="A2749" t="s">
        <v>2698</v>
      </c>
      <c r="B2749" t="s">
        <v>5822</v>
      </c>
      <c r="C2749" t="s">
        <v>5834</v>
      </c>
      <c r="D2749">
        <v>1</v>
      </c>
      <c r="E2749">
        <v>1</v>
      </c>
      <c r="F2749">
        <v>1</v>
      </c>
      <c r="G2749" t="s">
        <v>5527</v>
      </c>
      <c r="H2749" s="4" t="str">
        <f t="shared" si="84"/>
        <v>1RR908.1</v>
      </c>
      <c r="I2749" s="4" t="str">
        <f t="shared" si="85"/>
        <v>S1_X2_RXD3</v>
      </c>
    </row>
    <row r="2750" spans="1:9" x14ac:dyDescent="0.25">
      <c r="A2750" t="s">
        <v>2698</v>
      </c>
      <c r="B2750" t="s">
        <v>5822</v>
      </c>
      <c r="C2750" t="s">
        <v>5834</v>
      </c>
      <c r="D2750">
        <v>2</v>
      </c>
      <c r="E2750">
        <v>2</v>
      </c>
      <c r="F2750">
        <v>2</v>
      </c>
      <c r="G2750" t="s">
        <v>5519</v>
      </c>
      <c r="H2750" s="4" t="str">
        <f t="shared" si="84"/>
        <v>1RR908.2</v>
      </c>
      <c r="I2750" s="4" t="str">
        <f t="shared" si="85"/>
        <v>S1_R_X2_RXD3</v>
      </c>
    </row>
    <row r="2751" spans="1:9" x14ac:dyDescent="0.25">
      <c r="A2751" t="s">
        <v>2698</v>
      </c>
      <c r="B2751" t="s">
        <v>5822</v>
      </c>
      <c r="C2751" t="s">
        <v>5835</v>
      </c>
      <c r="D2751">
        <v>1</v>
      </c>
      <c r="E2751">
        <v>1</v>
      </c>
      <c r="F2751">
        <v>1</v>
      </c>
      <c r="G2751" t="s">
        <v>5528</v>
      </c>
      <c r="H2751" s="4" t="str">
        <f t="shared" si="84"/>
        <v>1RR909.1</v>
      </c>
      <c r="I2751" s="4" t="str">
        <f t="shared" si="85"/>
        <v>S1_X2_RXDV</v>
      </c>
    </row>
    <row r="2752" spans="1:9" x14ac:dyDescent="0.25">
      <c r="A2752" t="s">
        <v>2698</v>
      </c>
      <c r="B2752" t="s">
        <v>5822</v>
      </c>
      <c r="C2752" t="s">
        <v>5835</v>
      </c>
      <c r="D2752">
        <v>2</v>
      </c>
      <c r="E2752">
        <v>2</v>
      </c>
      <c r="F2752">
        <v>2</v>
      </c>
      <c r="G2752" t="s">
        <v>5522</v>
      </c>
      <c r="H2752" s="4" t="str">
        <f t="shared" si="84"/>
        <v>1RR909.2</v>
      </c>
      <c r="I2752" s="4" t="str">
        <f t="shared" si="85"/>
        <v>S1_R_X2_RXDV</v>
      </c>
    </row>
    <row r="2753" spans="1:9" x14ac:dyDescent="0.25">
      <c r="A2753" t="s">
        <v>2698</v>
      </c>
      <c r="B2753" t="s">
        <v>5822</v>
      </c>
      <c r="C2753" t="s">
        <v>5836</v>
      </c>
      <c r="D2753">
        <v>1</v>
      </c>
      <c r="E2753">
        <v>1</v>
      </c>
      <c r="F2753">
        <v>1</v>
      </c>
      <c r="G2753" t="s">
        <v>5529</v>
      </c>
      <c r="H2753" s="4" t="str">
        <f t="shared" si="84"/>
        <v>1RR910.1</v>
      </c>
      <c r="I2753" s="4" t="str">
        <f t="shared" si="85"/>
        <v>S1_X2_RXC</v>
      </c>
    </row>
    <row r="2754" spans="1:9" x14ac:dyDescent="0.25">
      <c r="A2754" t="s">
        <v>2698</v>
      </c>
      <c r="B2754" t="s">
        <v>5822</v>
      </c>
      <c r="C2754" t="s">
        <v>5836</v>
      </c>
      <c r="D2754">
        <v>2</v>
      </c>
      <c r="E2754">
        <v>2</v>
      </c>
      <c r="F2754">
        <v>2</v>
      </c>
      <c r="G2754" t="s">
        <v>5510</v>
      </c>
      <c r="H2754" s="4" t="str">
        <f t="shared" ref="H2754:H2817" si="86">CONCATENATE(C2754,".",F2754)</f>
        <v>1RR910.2</v>
      </c>
      <c r="I2754" s="4" t="str">
        <f t="shared" ref="I2754:I2817" si="87">G2754</f>
        <v>S1_R_X2_RXC</v>
      </c>
    </row>
    <row r="2755" spans="1:9" x14ac:dyDescent="0.25">
      <c r="A2755" t="s">
        <v>2698</v>
      </c>
      <c r="B2755" t="s">
        <v>5822</v>
      </c>
      <c r="C2755" t="s">
        <v>5837</v>
      </c>
      <c r="D2755">
        <v>1</v>
      </c>
      <c r="E2755">
        <v>1</v>
      </c>
      <c r="F2755">
        <v>1</v>
      </c>
      <c r="G2755" t="s">
        <v>5530</v>
      </c>
      <c r="H2755" s="4" t="str">
        <f t="shared" si="86"/>
        <v>1RR911.1</v>
      </c>
      <c r="I2755" s="4" t="str">
        <f t="shared" si="87"/>
        <v>S1_X2_RXD2</v>
      </c>
    </row>
    <row r="2756" spans="1:9" x14ac:dyDescent="0.25">
      <c r="A2756" t="s">
        <v>2698</v>
      </c>
      <c r="B2756" t="s">
        <v>5822</v>
      </c>
      <c r="C2756" t="s">
        <v>5837</v>
      </c>
      <c r="D2756">
        <v>2</v>
      </c>
      <c r="E2756">
        <v>2</v>
      </c>
      <c r="F2756">
        <v>2</v>
      </c>
      <c r="G2756" t="s">
        <v>5513</v>
      </c>
      <c r="H2756" s="4" t="str">
        <f t="shared" si="86"/>
        <v>1RR911.2</v>
      </c>
      <c r="I2756" s="4" t="str">
        <f t="shared" si="87"/>
        <v>S1_R_X2_RXD2</v>
      </c>
    </row>
    <row r="2757" spans="1:9" x14ac:dyDescent="0.25">
      <c r="A2757" t="s">
        <v>2698</v>
      </c>
      <c r="B2757" t="s">
        <v>5822</v>
      </c>
      <c r="C2757" t="s">
        <v>5838</v>
      </c>
      <c r="D2757">
        <v>1</v>
      </c>
      <c r="E2757">
        <v>1</v>
      </c>
      <c r="F2757">
        <v>1</v>
      </c>
      <c r="G2757" t="s">
        <v>5531</v>
      </c>
      <c r="H2757" s="4" t="str">
        <f t="shared" si="86"/>
        <v>1RR913.1</v>
      </c>
      <c r="I2757" s="4" t="str">
        <f t="shared" si="87"/>
        <v>S1_X2_RXD0</v>
      </c>
    </row>
    <row r="2758" spans="1:9" x14ac:dyDescent="0.25">
      <c r="A2758" t="s">
        <v>2698</v>
      </c>
      <c r="B2758" t="s">
        <v>5822</v>
      </c>
      <c r="C2758" t="s">
        <v>5838</v>
      </c>
      <c r="D2758">
        <v>2</v>
      </c>
      <c r="E2758">
        <v>2</v>
      </c>
      <c r="F2758">
        <v>2</v>
      </c>
      <c r="G2758" t="s">
        <v>5503</v>
      </c>
      <c r="H2758" s="4" t="str">
        <f t="shared" si="86"/>
        <v>1RR913.2</v>
      </c>
      <c r="I2758" s="4" t="str">
        <f t="shared" si="87"/>
        <v>S1_R_X2_RXD0</v>
      </c>
    </row>
    <row r="2759" spans="1:9" x14ac:dyDescent="0.25">
      <c r="A2759" t="s">
        <v>2698</v>
      </c>
      <c r="B2759" t="s">
        <v>5822</v>
      </c>
      <c r="C2759" t="s">
        <v>5839</v>
      </c>
      <c r="D2759">
        <v>1</v>
      </c>
      <c r="E2759">
        <v>1</v>
      </c>
      <c r="F2759">
        <v>1</v>
      </c>
      <c r="G2759" t="s">
        <v>5532</v>
      </c>
      <c r="H2759" s="4" t="str">
        <f t="shared" si="86"/>
        <v>1RR914.1</v>
      </c>
      <c r="I2759" s="4" t="str">
        <f t="shared" si="87"/>
        <v>S1_X2_COL</v>
      </c>
    </row>
    <row r="2760" spans="1:9" x14ac:dyDescent="0.25">
      <c r="A2760" t="s">
        <v>2698</v>
      </c>
      <c r="B2760" t="s">
        <v>5822</v>
      </c>
      <c r="C2760" t="s">
        <v>5839</v>
      </c>
      <c r="D2760">
        <v>2</v>
      </c>
      <c r="E2760">
        <v>2</v>
      </c>
      <c r="F2760">
        <v>2</v>
      </c>
      <c r="G2760" t="s">
        <v>5533</v>
      </c>
      <c r="H2760" s="4" t="str">
        <f t="shared" si="86"/>
        <v>1RR914.2</v>
      </c>
      <c r="I2760" s="4" t="str">
        <f t="shared" si="87"/>
        <v>S1_HSD319</v>
      </c>
    </row>
    <row r="2761" spans="1:9" x14ac:dyDescent="0.25">
      <c r="A2761" t="s">
        <v>2698</v>
      </c>
      <c r="B2761" t="s">
        <v>5822</v>
      </c>
      <c r="C2761" t="s">
        <v>5840</v>
      </c>
      <c r="D2761">
        <v>1</v>
      </c>
      <c r="E2761">
        <v>1</v>
      </c>
      <c r="F2761">
        <v>1</v>
      </c>
      <c r="G2761" t="s">
        <v>5534</v>
      </c>
      <c r="H2761" s="4" t="str">
        <f t="shared" si="86"/>
        <v>1RR915.1</v>
      </c>
      <c r="I2761" s="4" t="str">
        <f t="shared" si="87"/>
        <v>S1_X2_CRS</v>
      </c>
    </row>
    <row r="2762" spans="1:9" x14ac:dyDescent="0.25">
      <c r="A2762" t="s">
        <v>2698</v>
      </c>
      <c r="B2762" t="s">
        <v>5822</v>
      </c>
      <c r="C2762" t="s">
        <v>5840</v>
      </c>
      <c r="D2762">
        <v>2</v>
      </c>
      <c r="E2762">
        <v>2</v>
      </c>
      <c r="F2762">
        <v>2</v>
      </c>
      <c r="G2762" t="s">
        <v>5535</v>
      </c>
      <c r="H2762" s="4" t="str">
        <f t="shared" si="86"/>
        <v>1RR915.2</v>
      </c>
      <c r="I2762" s="4" t="str">
        <f t="shared" si="87"/>
        <v>S1_HSD320</v>
      </c>
    </row>
    <row r="2763" spans="1:9" x14ac:dyDescent="0.25">
      <c r="A2763" t="s">
        <v>2698</v>
      </c>
      <c r="B2763" t="s">
        <v>5841</v>
      </c>
      <c r="C2763" t="s">
        <v>3172</v>
      </c>
      <c r="D2763">
        <v>1</v>
      </c>
      <c r="E2763">
        <v>1</v>
      </c>
      <c r="F2763">
        <v>1</v>
      </c>
      <c r="G2763" t="s">
        <v>1507</v>
      </c>
      <c r="H2763" s="4" t="str">
        <f t="shared" si="86"/>
        <v>1CTXG0.1</v>
      </c>
      <c r="I2763" s="4" t="str">
        <f t="shared" si="87"/>
        <v>SG1_X0_TXC</v>
      </c>
    </row>
    <row r="2764" spans="1:9" x14ac:dyDescent="0.25">
      <c r="A2764" t="s">
        <v>2698</v>
      </c>
      <c r="B2764" t="s">
        <v>5841</v>
      </c>
      <c r="C2764" t="s">
        <v>3172</v>
      </c>
      <c r="D2764">
        <v>2</v>
      </c>
      <c r="E2764">
        <v>2</v>
      </c>
      <c r="F2764">
        <v>2</v>
      </c>
      <c r="G2764" t="s">
        <v>961</v>
      </c>
      <c r="H2764" s="4" t="str">
        <f t="shared" si="86"/>
        <v>1CTXG0.2</v>
      </c>
      <c r="I2764" s="4" t="str">
        <f t="shared" si="87"/>
        <v>DGND</v>
      </c>
    </row>
    <row r="2765" spans="1:9" x14ac:dyDescent="0.25">
      <c r="A2765" t="s">
        <v>2698</v>
      </c>
      <c r="B2765" t="s">
        <v>5841</v>
      </c>
      <c r="C2765" t="s">
        <v>3173</v>
      </c>
      <c r="D2765">
        <v>1</v>
      </c>
      <c r="E2765">
        <v>1</v>
      </c>
      <c r="F2765">
        <v>1</v>
      </c>
      <c r="G2765" t="s">
        <v>1552</v>
      </c>
      <c r="H2765" s="4" t="str">
        <f t="shared" si="86"/>
        <v>1CTXG1.1</v>
      </c>
      <c r="I2765" s="4" t="str">
        <f t="shared" si="87"/>
        <v>SG1_X1_TXC</v>
      </c>
    </row>
    <row r="2766" spans="1:9" x14ac:dyDescent="0.25">
      <c r="A2766" t="s">
        <v>2698</v>
      </c>
      <c r="B2766" t="s">
        <v>5841</v>
      </c>
      <c r="C2766" t="s">
        <v>3173</v>
      </c>
      <c r="D2766">
        <v>2</v>
      </c>
      <c r="E2766">
        <v>2</v>
      </c>
      <c r="F2766">
        <v>2</v>
      </c>
      <c r="G2766" t="s">
        <v>961</v>
      </c>
      <c r="H2766" s="4" t="str">
        <f t="shared" si="86"/>
        <v>1CTXG1.2</v>
      </c>
      <c r="I2766" s="4" t="str">
        <f t="shared" si="87"/>
        <v>DGND</v>
      </c>
    </row>
    <row r="2767" spans="1:9" x14ac:dyDescent="0.25">
      <c r="A2767" t="s">
        <v>2698</v>
      </c>
      <c r="B2767" t="s">
        <v>5841</v>
      </c>
      <c r="C2767" t="s">
        <v>3174</v>
      </c>
      <c r="D2767">
        <v>2</v>
      </c>
      <c r="E2767">
        <v>2</v>
      </c>
      <c r="F2767">
        <v>2</v>
      </c>
      <c r="G2767" t="s">
        <v>1590</v>
      </c>
      <c r="H2767" s="4" t="str">
        <f t="shared" si="86"/>
        <v>1K225.2</v>
      </c>
      <c r="I2767" s="4" t="str">
        <f t="shared" si="87"/>
        <v>SG1_HL_X1_TXEN</v>
      </c>
    </row>
    <row r="2768" spans="1:9" x14ac:dyDescent="0.25">
      <c r="A2768" t="s">
        <v>2698</v>
      </c>
      <c r="B2768" t="s">
        <v>5841</v>
      </c>
      <c r="C2768" t="s">
        <v>3174</v>
      </c>
      <c r="D2768">
        <v>3</v>
      </c>
      <c r="E2768">
        <v>3</v>
      </c>
      <c r="F2768">
        <v>3</v>
      </c>
      <c r="G2768" t="s">
        <v>1591</v>
      </c>
      <c r="H2768" s="4" t="str">
        <f t="shared" si="86"/>
        <v>1K225.3</v>
      </c>
      <c r="I2768" s="4" t="str">
        <f t="shared" si="87"/>
        <v>SG1_X1_TXEN</v>
      </c>
    </row>
    <row r="2769" spans="1:9" x14ac:dyDescent="0.25">
      <c r="A2769" t="s">
        <v>2698</v>
      </c>
      <c r="B2769" t="s">
        <v>5841</v>
      </c>
      <c r="C2769" t="s">
        <v>3174</v>
      </c>
      <c r="D2769">
        <v>4</v>
      </c>
      <c r="E2769">
        <v>4</v>
      </c>
      <c r="F2769">
        <v>4</v>
      </c>
      <c r="G2769" t="s">
        <v>1562</v>
      </c>
      <c r="H2769" s="4" t="str">
        <f t="shared" si="86"/>
        <v>1K225.4</v>
      </c>
      <c r="I2769" s="4" t="str">
        <f t="shared" si="87"/>
        <v>SG1_1_X1_TXEN</v>
      </c>
    </row>
    <row r="2770" spans="1:9" x14ac:dyDescent="0.25">
      <c r="A2770" t="s">
        <v>2698</v>
      </c>
      <c r="B2770" t="s">
        <v>5841</v>
      </c>
      <c r="C2770" t="s">
        <v>3174</v>
      </c>
      <c r="D2770">
        <v>5</v>
      </c>
      <c r="E2770">
        <v>5</v>
      </c>
      <c r="F2770">
        <v>5</v>
      </c>
      <c r="G2770" t="s">
        <v>1543</v>
      </c>
      <c r="H2770" s="4" t="str">
        <f t="shared" si="86"/>
        <v>1K225.5</v>
      </c>
      <c r="I2770" s="4" t="str">
        <f t="shared" si="87"/>
        <v>SG1_1_X1_TXD0</v>
      </c>
    </row>
    <row r="2771" spans="1:9" x14ac:dyDescent="0.25">
      <c r="A2771" t="s">
        <v>2698</v>
      </c>
      <c r="B2771" t="s">
        <v>5841</v>
      </c>
      <c r="C2771" t="s">
        <v>3174</v>
      </c>
      <c r="D2771">
        <v>6</v>
      </c>
      <c r="E2771">
        <v>6</v>
      </c>
      <c r="F2771">
        <v>6</v>
      </c>
      <c r="G2771" t="s">
        <v>1592</v>
      </c>
      <c r="H2771" s="4" t="str">
        <f t="shared" si="86"/>
        <v>1K225.6</v>
      </c>
      <c r="I2771" s="4" t="str">
        <f t="shared" si="87"/>
        <v>SG1_X1_TXD0</v>
      </c>
    </row>
    <row r="2772" spans="1:9" x14ac:dyDescent="0.25">
      <c r="A2772" t="s">
        <v>2698</v>
      </c>
      <c r="B2772" t="s">
        <v>5841</v>
      </c>
      <c r="C2772" t="s">
        <v>3174</v>
      </c>
      <c r="D2772">
        <v>7</v>
      </c>
      <c r="E2772">
        <v>7</v>
      </c>
      <c r="F2772">
        <v>7</v>
      </c>
      <c r="G2772" t="s">
        <v>1593</v>
      </c>
      <c r="H2772" s="4" t="str">
        <f t="shared" si="86"/>
        <v>1K225.7</v>
      </c>
      <c r="I2772" s="4" t="str">
        <f t="shared" si="87"/>
        <v>SG1_HL_X1_TXD0</v>
      </c>
    </row>
    <row r="2773" spans="1:9" x14ac:dyDescent="0.25">
      <c r="A2773" t="s">
        <v>2698</v>
      </c>
      <c r="B2773" t="s">
        <v>5841</v>
      </c>
      <c r="C2773" t="s">
        <v>3174</v>
      </c>
      <c r="D2773" t="s">
        <v>1041</v>
      </c>
      <c r="E2773" t="s">
        <v>1041</v>
      </c>
      <c r="F2773">
        <v>1</v>
      </c>
      <c r="G2773" t="s">
        <v>1040</v>
      </c>
      <c r="H2773" s="4" t="str">
        <f t="shared" si="86"/>
        <v>1K225.1</v>
      </c>
      <c r="I2773" s="4" t="str">
        <f t="shared" si="87"/>
        <v>VP12</v>
      </c>
    </row>
    <row r="2774" spans="1:9" x14ac:dyDescent="0.25">
      <c r="A2774" t="s">
        <v>2698</v>
      </c>
      <c r="B2774" t="s">
        <v>5841</v>
      </c>
      <c r="C2774" t="s">
        <v>3174</v>
      </c>
      <c r="D2774" t="s">
        <v>1042</v>
      </c>
      <c r="E2774" t="s">
        <v>1042</v>
      </c>
      <c r="F2774">
        <v>8</v>
      </c>
      <c r="G2774" t="s">
        <v>814</v>
      </c>
      <c r="H2774" s="4" t="str">
        <f t="shared" si="86"/>
        <v>1K225.8</v>
      </c>
      <c r="I2774" s="4" t="str">
        <f t="shared" si="87"/>
        <v>SC_UDB225</v>
      </c>
    </row>
    <row r="2775" spans="1:9" x14ac:dyDescent="0.25">
      <c r="A2775" t="s">
        <v>2698</v>
      </c>
      <c r="B2775" t="s">
        <v>5841</v>
      </c>
      <c r="C2775" t="s">
        <v>3175</v>
      </c>
      <c r="D2775">
        <v>2</v>
      </c>
      <c r="E2775">
        <v>2</v>
      </c>
      <c r="F2775">
        <v>2</v>
      </c>
      <c r="G2775" t="s">
        <v>1594</v>
      </c>
      <c r="H2775" s="4" t="str">
        <f t="shared" si="86"/>
        <v>1K226.2</v>
      </c>
      <c r="I2775" s="4" t="str">
        <f t="shared" si="87"/>
        <v>SG1_HL_X1_TXD1</v>
      </c>
    </row>
    <row r="2776" spans="1:9" x14ac:dyDescent="0.25">
      <c r="A2776" t="s">
        <v>2698</v>
      </c>
      <c r="B2776" t="s">
        <v>5841</v>
      </c>
      <c r="C2776" t="s">
        <v>3175</v>
      </c>
      <c r="D2776">
        <v>3</v>
      </c>
      <c r="E2776">
        <v>3</v>
      </c>
      <c r="F2776">
        <v>3</v>
      </c>
      <c r="G2776" t="s">
        <v>1595</v>
      </c>
      <c r="H2776" s="4" t="str">
        <f t="shared" si="86"/>
        <v>1K226.3</v>
      </c>
      <c r="I2776" s="4" t="str">
        <f t="shared" si="87"/>
        <v>SG1_X1_TXD1</v>
      </c>
    </row>
    <row r="2777" spans="1:9" x14ac:dyDescent="0.25">
      <c r="A2777" t="s">
        <v>2698</v>
      </c>
      <c r="B2777" t="s">
        <v>5841</v>
      </c>
      <c r="C2777" t="s">
        <v>3175</v>
      </c>
      <c r="D2777">
        <v>4</v>
      </c>
      <c r="E2777">
        <v>4</v>
      </c>
      <c r="F2777">
        <v>4</v>
      </c>
      <c r="G2777" t="s">
        <v>1556</v>
      </c>
      <c r="H2777" s="4" t="str">
        <f t="shared" si="86"/>
        <v>1K226.4</v>
      </c>
      <c r="I2777" s="4" t="str">
        <f t="shared" si="87"/>
        <v>SG1_1_X1_TXD1</v>
      </c>
    </row>
    <row r="2778" spans="1:9" x14ac:dyDescent="0.25">
      <c r="A2778" t="s">
        <v>2698</v>
      </c>
      <c r="B2778" t="s">
        <v>5841</v>
      </c>
      <c r="C2778" t="s">
        <v>3175</v>
      </c>
      <c r="D2778">
        <v>5</v>
      </c>
      <c r="E2778">
        <v>5</v>
      </c>
      <c r="F2778">
        <v>5</v>
      </c>
      <c r="G2778" t="s">
        <v>1553</v>
      </c>
      <c r="H2778" s="4" t="str">
        <f t="shared" si="86"/>
        <v>1K226.5</v>
      </c>
      <c r="I2778" s="4" t="str">
        <f t="shared" si="87"/>
        <v>SG1_1_X1_TXD2</v>
      </c>
    </row>
    <row r="2779" spans="1:9" x14ac:dyDescent="0.25">
      <c r="A2779" t="s">
        <v>2698</v>
      </c>
      <c r="B2779" t="s">
        <v>5841</v>
      </c>
      <c r="C2779" t="s">
        <v>3175</v>
      </c>
      <c r="D2779">
        <v>6</v>
      </c>
      <c r="E2779">
        <v>6</v>
      </c>
      <c r="F2779">
        <v>6</v>
      </c>
      <c r="G2779" t="s">
        <v>1596</v>
      </c>
      <c r="H2779" s="4" t="str">
        <f t="shared" si="86"/>
        <v>1K226.6</v>
      </c>
      <c r="I2779" s="4" t="str">
        <f t="shared" si="87"/>
        <v>SG1_X1_TXD2</v>
      </c>
    </row>
    <row r="2780" spans="1:9" x14ac:dyDescent="0.25">
      <c r="A2780" t="s">
        <v>2698</v>
      </c>
      <c r="B2780" t="s">
        <v>5841</v>
      </c>
      <c r="C2780" t="s">
        <v>3175</v>
      </c>
      <c r="D2780">
        <v>7</v>
      </c>
      <c r="E2780">
        <v>7</v>
      </c>
      <c r="F2780">
        <v>7</v>
      </c>
      <c r="G2780" t="s">
        <v>1597</v>
      </c>
      <c r="H2780" s="4" t="str">
        <f t="shared" si="86"/>
        <v>1K226.7</v>
      </c>
      <c r="I2780" s="4" t="str">
        <f t="shared" si="87"/>
        <v>SG1_HL_X1_TXD2</v>
      </c>
    </row>
    <row r="2781" spans="1:9" x14ac:dyDescent="0.25">
      <c r="A2781" t="s">
        <v>2698</v>
      </c>
      <c r="B2781" t="s">
        <v>5841</v>
      </c>
      <c r="C2781" t="s">
        <v>3175</v>
      </c>
      <c r="D2781" t="s">
        <v>1041</v>
      </c>
      <c r="E2781" t="s">
        <v>1041</v>
      </c>
      <c r="F2781">
        <v>1</v>
      </c>
      <c r="G2781" t="s">
        <v>1040</v>
      </c>
      <c r="H2781" s="4" t="str">
        <f t="shared" si="86"/>
        <v>1K226.1</v>
      </c>
      <c r="I2781" s="4" t="str">
        <f t="shared" si="87"/>
        <v>VP12</v>
      </c>
    </row>
    <row r="2782" spans="1:9" x14ac:dyDescent="0.25">
      <c r="A2782" t="s">
        <v>2698</v>
      </c>
      <c r="B2782" t="s">
        <v>5841</v>
      </c>
      <c r="C2782" t="s">
        <v>3175</v>
      </c>
      <c r="D2782" t="s">
        <v>1042</v>
      </c>
      <c r="E2782" t="s">
        <v>1042</v>
      </c>
      <c r="F2782">
        <v>8</v>
      </c>
      <c r="G2782" t="s">
        <v>815</v>
      </c>
      <c r="H2782" s="4" t="str">
        <f t="shared" si="86"/>
        <v>1K226.8</v>
      </c>
      <c r="I2782" s="4" t="str">
        <f t="shared" si="87"/>
        <v>SC_UDB226</v>
      </c>
    </row>
    <row r="2783" spans="1:9" x14ac:dyDescent="0.25">
      <c r="A2783" t="s">
        <v>2698</v>
      </c>
      <c r="B2783" t="s">
        <v>5841</v>
      </c>
      <c r="C2783" t="s">
        <v>3176</v>
      </c>
      <c r="D2783">
        <v>2</v>
      </c>
      <c r="E2783">
        <v>2</v>
      </c>
      <c r="F2783">
        <v>2</v>
      </c>
      <c r="G2783" t="s">
        <v>1598</v>
      </c>
      <c r="H2783" s="4" t="str">
        <f t="shared" si="86"/>
        <v>1K249.2</v>
      </c>
      <c r="I2783" s="4" t="str">
        <f t="shared" si="87"/>
        <v>SG1_HL_X0_TXD0</v>
      </c>
    </row>
    <row r="2784" spans="1:9" x14ac:dyDescent="0.25">
      <c r="A2784" t="s">
        <v>2698</v>
      </c>
      <c r="B2784" t="s">
        <v>5841</v>
      </c>
      <c r="C2784" t="s">
        <v>3176</v>
      </c>
      <c r="D2784">
        <v>3</v>
      </c>
      <c r="E2784">
        <v>3</v>
      </c>
      <c r="F2784">
        <v>3</v>
      </c>
      <c r="G2784" t="s">
        <v>1599</v>
      </c>
      <c r="H2784" s="4" t="str">
        <f t="shared" si="86"/>
        <v>1K249.3</v>
      </c>
      <c r="I2784" s="4" t="str">
        <f t="shared" si="87"/>
        <v>SG1_X0_TXD0</v>
      </c>
    </row>
    <row r="2785" spans="1:9" x14ac:dyDescent="0.25">
      <c r="A2785" t="s">
        <v>2698</v>
      </c>
      <c r="B2785" t="s">
        <v>5841</v>
      </c>
      <c r="C2785" t="s">
        <v>3176</v>
      </c>
      <c r="D2785">
        <v>4</v>
      </c>
      <c r="E2785">
        <v>4</v>
      </c>
      <c r="F2785">
        <v>4</v>
      </c>
      <c r="G2785" t="s">
        <v>1488</v>
      </c>
      <c r="H2785" s="4" t="str">
        <f t="shared" si="86"/>
        <v>1K249.4</v>
      </c>
      <c r="I2785" s="4" t="str">
        <f t="shared" si="87"/>
        <v>SG1_1_X0_TXD0</v>
      </c>
    </row>
    <row r="2786" spans="1:9" x14ac:dyDescent="0.25">
      <c r="A2786" t="s">
        <v>2698</v>
      </c>
      <c r="B2786" t="s">
        <v>5841</v>
      </c>
      <c r="C2786" t="s">
        <v>3176</v>
      </c>
      <c r="D2786">
        <v>5</v>
      </c>
      <c r="E2786">
        <v>5</v>
      </c>
      <c r="F2786">
        <v>5</v>
      </c>
      <c r="G2786" t="s">
        <v>1496</v>
      </c>
      <c r="H2786" s="4" t="str">
        <f t="shared" si="86"/>
        <v>1K249.5</v>
      </c>
      <c r="I2786" s="4" t="str">
        <f t="shared" si="87"/>
        <v>SG1_1_X0_TXD1</v>
      </c>
    </row>
    <row r="2787" spans="1:9" x14ac:dyDescent="0.25">
      <c r="A2787" t="s">
        <v>2698</v>
      </c>
      <c r="B2787" t="s">
        <v>5841</v>
      </c>
      <c r="C2787" t="s">
        <v>3176</v>
      </c>
      <c r="D2787">
        <v>6</v>
      </c>
      <c r="E2787">
        <v>6</v>
      </c>
      <c r="F2787">
        <v>6</v>
      </c>
      <c r="G2787" t="s">
        <v>1600</v>
      </c>
      <c r="H2787" s="4" t="str">
        <f t="shared" si="86"/>
        <v>1K249.6</v>
      </c>
      <c r="I2787" s="4" t="str">
        <f t="shared" si="87"/>
        <v>SG1_X0_TXD1</v>
      </c>
    </row>
    <row r="2788" spans="1:9" x14ac:dyDescent="0.25">
      <c r="A2788" t="s">
        <v>2698</v>
      </c>
      <c r="B2788" t="s">
        <v>5841</v>
      </c>
      <c r="C2788" t="s">
        <v>3176</v>
      </c>
      <c r="D2788">
        <v>7</v>
      </c>
      <c r="E2788">
        <v>7</v>
      </c>
      <c r="F2788">
        <v>7</v>
      </c>
      <c r="G2788" t="s">
        <v>1601</v>
      </c>
      <c r="H2788" s="4" t="str">
        <f t="shared" si="86"/>
        <v>1K249.7</v>
      </c>
      <c r="I2788" s="4" t="str">
        <f t="shared" si="87"/>
        <v>SG1_HL_X0_TXD1</v>
      </c>
    </row>
    <row r="2789" spans="1:9" x14ac:dyDescent="0.25">
      <c r="A2789" t="s">
        <v>2698</v>
      </c>
      <c r="B2789" t="s">
        <v>5841</v>
      </c>
      <c r="C2789" t="s">
        <v>3176</v>
      </c>
      <c r="D2789" t="s">
        <v>1041</v>
      </c>
      <c r="E2789" t="s">
        <v>1041</v>
      </c>
      <c r="F2789">
        <v>1</v>
      </c>
      <c r="G2789" t="s">
        <v>1040</v>
      </c>
      <c r="H2789" s="4" t="str">
        <f t="shared" si="86"/>
        <v>1K249.1</v>
      </c>
      <c r="I2789" s="4" t="str">
        <f t="shared" si="87"/>
        <v>VP12</v>
      </c>
    </row>
    <row r="2790" spans="1:9" x14ac:dyDescent="0.25">
      <c r="A2790" t="s">
        <v>2698</v>
      </c>
      <c r="B2790" t="s">
        <v>5841</v>
      </c>
      <c r="C2790" t="s">
        <v>3176</v>
      </c>
      <c r="D2790" t="s">
        <v>1042</v>
      </c>
      <c r="E2790" t="s">
        <v>1042</v>
      </c>
      <c r="F2790">
        <v>8</v>
      </c>
      <c r="G2790" t="s">
        <v>1272</v>
      </c>
      <c r="H2790" s="4" t="str">
        <f t="shared" si="86"/>
        <v>1K249.8</v>
      </c>
      <c r="I2790" s="4" t="str">
        <f t="shared" si="87"/>
        <v>SC_UDB249</v>
      </c>
    </row>
    <row r="2791" spans="1:9" x14ac:dyDescent="0.25">
      <c r="A2791" t="s">
        <v>2698</v>
      </c>
      <c r="B2791" t="s">
        <v>5841</v>
      </c>
      <c r="C2791" t="s">
        <v>3177</v>
      </c>
      <c r="D2791">
        <v>2</v>
      </c>
      <c r="E2791">
        <v>2</v>
      </c>
      <c r="F2791">
        <v>2</v>
      </c>
      <c r="G2791" t="s">
        <v>1602</v>
      </c>
      <c r="H2791" s="4" t="str">
        <f t="shared" si="86"/>
        <v>1K250.2</v>
      </c>
      <c r="I2791" s="4" t="str">
        <f t="shared" si="87"/>
        <v>SG1_HL_X0_TXD2</v>
      </c>
    </row>
    <row r="2792" spans="1:9" x14ac:dyDescent="0.25">
      <c r="A2792" t="s">
        <v>2698</v>
      </c>
      <c r="B2792" t="s">
        <v>5841</v>
      </c>
      <c r="C2792" t="s">
        <v>3177</v>
      </c>
      <c r="D2792">
        <v>3</v>
      </c>
      <c r="E2792">
        <v>3</v>
      </c>
      <c r="F2792">
        <v>3</v>
      </c>
      <c r="G2792" t="s">
        <v>1603</v>
      </c>
      <c r="H2792" s="4" t="str">
        <f t="shared" si="86"/>
        <v>1K250.3</v>
      </c>
      <c r="I2792" s="4" t="str">
        <f t="shared" si="87"/>
        <v>SG1_X0_TXD2</v>
      </c>
    </row>
    <row r="2793" spans="1:9" x14ac:dyDescent="0.25">
      <c r="A2793" t="s">
        <v>2698</v>
      </c>
      <c r="B2793" t="s">
        <v>5841</v>
      </c>
      <c r="C2793" t="s">
        <v>3177</v>
      </c>
      <c r="D2793">
        <v>4</v>
      </c>
      <c r="E2793">
        <v>4</v>
      </c>
      <c r="F2793">
        <v>4</v>
      </c>
      <c r="G2793" t="s">
        <v>1508</v>
      </c>
      <c r="H2793" s="4" t="str">
        <f t="shared" si="86"/>
        <v>1K250.4</v>
      </c>
      <c r="I2793" s="4" t="str">
        <f t="shared" si="87"/>
        <v>SG1_1_X0_TXD2</v>
      </c>
    </row>
    <row r="2794" spans="1:9" x14ac:dyDescent="0.25">
      <c r="A2794" t="s">
        <v>2698</v>
      </c>
      <c r="B2794" t="s">
        <v>5841</v>
      </c>
      <c r="C2794" t="s">
        <v>3177</v>
      </c>
      <c r="D2794">
        <v>5</v>
      </c>
      <c r="E2794">
        <v>5</v>
      </c>
      <c r="F2794">
        <v>5</v>
      </c>
      <c r="G2794" t="s">
        <v>1501</v>
      </c>
      <c r="H2794" s="4" t="str">
        <f t="shared" si="86"/>
        <v>1K250.5</v>
      </c>
      <c r="I2794" s="4" t="str">
        <f t="shared" si="87"/>
        <v>SG1_1_X0_TXD3</v>
      </c>
    </row>
    <row r="2795" spans="1:9" x14ac:dyDescent="0.25">
      <c r="A2795" t="s">
        <v>2698</v>
      </c>
      <c r="B2795" t="s">
        <v>5841</v>
      </c>
      <c r="C2795" t="s">
        <v>3177</v>
      </c>
      <c r="D2795">
        <v>6</v>
      </c>
      <c r="E2795">
        <v>6</v>
      </c>
      <c r="F2795">
        <v>6</v>
      </c>
      <c r="G2795" t="s">
        <v>1604</v>
      </c>
      <c r="H2795" s="4" t="str">
        <f t="shared" si="86"/>
        <v>1K250.6</v>
      </c>
      <c r="I2795" s="4" t="str">
        <f t="shared" si="87"/>
        <v>SG1_X0_TXD3</v>
      </c>
    </row>
    <row r="2796" spans="1:9" x14ac:dyDescent="0.25">
      <c r="A2796" t="s">
        <v>2698</v>
      </c>
      <c r="B2796" t="s">
        <v>5841</v>
      </c>
      <c r="C2796" t="s">
        <v>3177</v>
      </c>
      <c r="D2796">
        <v>7</v>
      </c>
      <c r="E2796">
        <v>7</v>
      </c>
      <c r="F2796">
        <v>7</v>
      </c>
      <c r="G2796" t="s">
        <v>1605</v>
      </c>
      <c r="H2796" s="4" t="str">
        <f t="shared" si="86"/>
        <v>1K250.7</v>
      </c>
      <c r="I2796" s="4" t="str">
        <f t="shared" si="87"/>
        <v>SG1_HL_X0_TXD3</v>
      </c>
    </row>
    <row r="2797" spans="1:9" x14ac:dyDescent="0.25">
      <c r="A2797" t="s">
        <v>2698</v>
      </c>
      <c r="B2797" t="s">
        <v>5841</v>
      </c>
      <c r="C2797" t="s">
        <v>3177</v>
      </c>
      <c r="D2797" t="s">
        <v>1041</v>
      </c>
      <c r="E2797" t="s">
        <v>1041</v>
      </c>
      <c r="F2797">
        <v>1</v>
      </c>
      <c r="G2797" t="s">
        <v>1040</v>
      </c>
      <c r="H2797" s="4" t="str">
        <f t="shared" si="86"/>
        <v>1K250.1</v>
      </c>
      <c r="I2797" s="4" t="str">
        <f t="shared" si="87"/>
        <v>VP12</v>
      </c>
    </row>
    <row r="2798" spans="1:9" x14ac:dyDescent="0.25">
      <c r="A2798" t="s">
        <v>2698</v>
      </c>
      <c r="B2798" t="s">
        <v>5841</v>
      </c>
      <c r="C2798" t="s">
        <v>3177</v>
      </c>
      <c r="D2798" t="s">
        <v>1042</v>
      </c>
      <c r="E2798" t="s">
        <v>1042</v>
      </c>
      <c r="F2798">
        <v>8</v>
      </c>
      <c r="G2798" t="s">
        <v>1275</v>
      </c>
      <c r="H2798" s="4" t="str">
        <f t="shared" si="86"/>
        <v>1K250.8</v>
      </c>
      <c r="I2798" s="4" t="str">
        <f t="shared" si="87"/>
        <v>SC_UDB250</v>
      </c>
    </row>
    <row r="2799" spans="1:9" x14ac:dyDescent="0.25">
      <c r="A2799" t="s">
        <v>2698</v>
      </c>
      <c r="B2799" t="s">
        <v>5841</v>
      </c>
      <c r="C2799" t="s">
        <v>3178</v>
      </c>
      <c r="D2799">
        <v>2</v>
      </c>
      <c r="E2799">
        <v>2</v>
      </c>
      <c r="F2799">
        <v>2</v>
      </c>
      <c r="G2799" t="s">
        <v>1606</v>
      </c>
      <c r="H2799" s="4" t="str">
        <f t="shared" si="86"/>
        <v>1K251.2</v>
      </c>
      <c r="I2799" s="4" t="str">
        <f t="shared" si="87"/>
        <v>SG1_HL_X0_TXEN</v>
      </c>
    </row>
    <row r="2800" spans="1:9" x14ac:dyDescent="0.25">
      <c r="A2800" t="s">
        <v>2698</v>
      </c>
      <c r="B2800" t="s">
        <v>5841</v>
      </c>
      <c r="C2800" t="s">
        <v>3178</v>
      </c>
      <c r="D2800">
        <v>3</v>
      </c>
      <c r="E2800">
        <v>3</v>
      </c>
      <c r="F2800">
        <v>3</v>
      </c>
      <c r="G2800" t="s">
        <v>1607</v>
      </c>
      <c r="H2800" s="4" t="str">
        <f t="shared" si="86"/>
        <v>1K251.3</v>
      </c>
      <c r="I2800" s="4" t="str">
        <f t="shared" si="87"/>
        <v>SG1_X0_TXEN</v>
      </c>
    </row>
    <row r="2801" spans="1:9" x14ac:dyDescent="0.25">
      <c r="A2801" t="s">
        <v>2698</v>
      </c>
      <c r="B2801" t="s">
        <v>5841</v>
      </c>
      <c r="C2801" t="s">
        <v>3178</v>
      </c>
      <c r="D2801">
        <v>4</v>
      </c>
      <c r="E2801">
        <v>4</v>
      </c>
      <c r="F2801">
        <v>4</v>
      </c>
      <c r="G2801" t="s">
        <v>1502</v>
      </c>
      <c r="H2801" s="4" t="str">
        <f t="shared" si="86"/>
        <v>1K251.4</v>
      </c>
      <c r="I2801" s="4" t="str">
        <f t="shared" si="87"/>
        <v>SG1_1_X0_TXEN</v>
      </c>
    </row>
    <row r="2802" spans="1:9" x14ac:dyDescent="0.25">
      <c r="A2802" t="s">
        <v>2698</v>
      </c>
      <c r="B2802" t="s">
        <v>5841</v>
      </c>
      <c r="C2802" t="s">
        <v>3178</v>
      </c>
      <c r="D2802">
        <v>5</v>
      </c>
      <c r="E2802">
        <v>5</v>
      </c>
      <c r="F2802">
        <v>5</v>
      </c>
      <c r="H2802" s="4" t="str">
        <f t="shared" si="86"/>
        <v>1K251.5</v>
      </c>
      <c r="I2802" s="4">
        <f t="shared" si="87"/>
        <v>0</v>
      </c>
    </row>
    <row r="2803" spans="1:9" x14ac:dyDescent="0.25">
      <c r="A2803" t="s">
        <v>2698</v>
      </c>
      <c r="B2803" t="s">
        <v>5841</v>
      </c>
      <c r="C2803" t="s">
        <v>3178</v>
      </c>
      <c r="D2803">
        <v>6</v>
      </c>
      <c r="E2803">
        <v>6</v>
      </c>
      <c r="F2803">
        <v>6</v>
      </c>
      <c r="H2803" s="4" t="str">
        <f t="shared" si="86"/>
        <v>1K251.6</v>
      </c>
      <c r="I2803" s="4">
        <f t="shared" si="87"/>
        <v>0</v>
      </c>
    </row>
    <row r="2804" spans="1:9" x14ac:dyDescent="0.25">
      <c r="A2804" t="s">
        <v>2698</v>
      </c>
      <c r="B2804" t="s">
        <v>5841</v>
      </c>
      <c r="C2804" t="s">
        <v>3178</v>
      </c>
      <c r="D2804">
        <v>7</v>
      </c>
      <c r="E2804">
        <v>7</v>
      </c>
      <c r="F2804">
        <v>7</v>
      </c>
      <c r="H2804" s="4" t="str">
        <f t="shared" si="86"/>
        <v>1K251.7</v>
      </c>
      <c r="I2804" s="4">
        <f t="shared" si="87"/>
        <v>0</v>
      </c>
    </row>
    <row r="2805" spans="1:9" x14ac:dyDescent="0.25">
      <c r="A2805" t="s">
        <v>2698</v>
      </c>
      <c r="B2805" t="s">
        <v>5841</v>
      </c>
      <c r="C2805" t="s">
        <v>3178</v>
      </c>
      <c r="D2805" t="s">
        <v>1041</v>
      </c>
      <c r="E2805" t="s">
        <v>1041</v>
      </c>
      <c r="F2805">
        <v>1</v>
      </c>
      <c r="G2805" t="s">
        <v>1040</v>
      </c>
      <c r="H2805" s="4" t="str">
        <f t="shared" si="86"/>
        <v>1K251.1</v>
      </c>
      <c r="I2805" s="4" t="str">
        <f t="shared" si="87"/>
        <v>VP12</v>
      </c>
    </row>
    <row r="2806" spans="1:9" x14ac:dyDescent="0.25">
      <c r="A2806" t="s">
        <v>2698</v>
      </c>
      <c r="B2806" t="s">
        <v>5841</v>
      </c>
      <c r="C2806" t="s">
        <v>3178</v>
      </c>
      <c r="D2806" t="s">
        <v>1042</v>
      </c>
      <c r="E2806" t="s">
        <v>1042</v>
      </c>
      <c r="F2806">
        <v>8</v>
      </c>
      <c r="G2806" t="s">
        <v>1277</v>
      </c>
      <c r="H2806" s="4" t="str">
        <f t="shared" si="86"/>
        <v>1K251.8</v>
      </c>
      <c r="I2806" s="4" t="str">
        <f t="shared" si="87"/>
        <v>SC_UDB251</v>
      </c>
    </row>
    <row r="2807" spans="1:9" x14ac:dyDescent="0.25">
      <c r="A2807" t="s">
        <v>2698</v>
      </c>
      <c r="B2807" t="s">
        <v>5841</v>
      </c>
      <c r="C2807" t="s">
        <v>3179</v>
      </c>
      <c r="D2807">
        <v>1</v>
      </c>
      <c r="E2807">
        <v>1</v>
      </c>
      <c r="F2807">
        <v>1</v>
      </c>
      <c r="G2807" t="s">
        <v>1598</v>
      </c>
      <c r="H2807" s="4" t="str">
        <f t="shared" si="86"/>
        <v>1RRG41.1</v>
      </c>
      <c r="I2807" s="4" t="str">
        <f t="shared" si="87"/>
        <v>SG1_HL_X0_TXD0</v>
      </c>
    </row>
    <row r="2808" spans="1:9" x14ac:dyDescent="0.25">
      <c r="A2808" t="s">
        <v>2698</v>
      </c>
      <c r="B2808" t="s">
        <v>5841</v>
      </c>
      <c r="C2808" t="s">
        <v>3179</v>
      </c>
      <c r="D2808">
        <v>2</v>
      </c>
      <c r="E2808">
        <v>2</v>
      </c>
      <c r="F2808">
        <v>2</v>
      </c>
      <c r="G2808" t="s">
        <v>962</v>
      </c>
      <c r="H2808" s="4" t="str">
        <f t="shared" si="86"/>
        <v>1RRG41.2</v>
      </c>
      <c r="I2808" s="4" t="str">
        <f t="shared" si="87"/>
        <v>VDD33_ATX</v>
      </c>
    </row>
    <row r="2809" spans="1:9" x14ac:dyDescent="0.25">
      <c r="A2809" t="s">
        <v>2698</v>
      </c>
      <c r="B2809" t="s">
        <v>5841</v>
      </c>
      <c r="C2809" t="s">
        <v>3180</v>
      </c>
      <c r="D2809">
        <v>1</v>
      </c>
      <c r="E2809">
        <v>1</v>
      </c>
      <c r="F2809">
        <v>1</v>
      </c>
      <c r="G2809" t="s">
        <v>1598</v>
      </c>
      <c r="H2809" s="4" t="str">
        <f t="shared" si="86"/>
        <v>1RRG42.1</v>
      </c>
      <c r="I2809" s="4" t="str">
        <f t="shared" si="87"/>
        <v>SG1_HL_X0_TXD0</v>
      </c>
    </row>
    <row r="2810" spans="1:9" x14ac:dyDescent="0.25">
      <c r="A2810" t="s">
        <v>2698</v>
      </c>
      <c r="B2810" t="s">
        <v>5841</v>
      </c>
      <c r="C2810" t="s">
        <v>3180</v>
      </c>
      <c r="D2810">
        <v>2</v>
      </c>
      <c r="E2810">
        <v>2</v>
      </c>
      <c r="F2810">
        <v>2</v>
      </c>
      <c r="G2810" t="s">
        <v>961</v>
      </c>
      <c r="H2810" s="4" t="str">
        <f t="shared" si="86"/>
        <v>1RRG42.2</v>
      </c>
      <c r="I2810" s="4" t="str">
        <f t="shared" si="87"/>
        <v>DGND</v>
      </c>
    </row>
    <row r="2811" spans="1:9" x14ac:dyDescent="0.25">
      <c r="A2811" t="s">
        <v>2698</v>
      </c>
      <c r="B2811" t="s">
        <v>5841</v>
      </c>
      <c r="C2811" t="s">
        <v>3181</v>
      </c>
      <c r="D2811">
        <v>1</v>
      </c>
      <c r="E2811">
        <v>1</v>
      </c>
      <c r="F2811">
        <v>1</v>
      </c>
      <c r="G2811" t="s">
        <v>1601</v>
      </c>
      <c r="H2811" s="4" t="str">
        <f t="shared" si="86"/>
        <v>1RRG43.1</v>
      </c>
      <c r="I2811" s="4" t="str">
        <f t="shared" si="87"/>
        <v>SG1_HL_X0_TXD1</v>
      </c>
    </row>
    <row r="2812" spans="1:9" x14ac:dyDescent="0.25">
      <c r="A2812" t="s">
        <v>2698</v>
      </c>
      <c r="B2812" t="s">
        <v>5841</v>
      </c>
      <c r="C2812" t="s">
        <v>3181</v>
      </c>
      <c r="D2812">
        <v>2</v>
      </c>
      <c r="E2812">
        <v>2</v>
      </c>
      <c r="F2812">
        <v>2</v>
      </c>
      <c r="G2812" t="s">
        <v>962</v>
      </c>
      <c r="H2812" s="4" t="str">
        <f t="shared" si="86"/>
        <v>1RRG43.2</v>
      </c>
      <c r="I2812" s="4" t="str">
        <f t="shared" si="87"/>
        <v>VDD33_ATX</v>
      </c>
    </row>
    <row r="2813" spans="1:9" x14ac:dyDescent="0.25">
      <c r="A2813" t="s">
        <v>2698</v>
      </c>
      <c r="B2813" t="s">
        <v>5841</v>
      </c>
      <c r="C2813" t="s">
        <v>3182</v>
      </c>
      <c r="D2813">
        <v>1</v>
      </c>
      <c r="E2813">
        <v>1</v>
      </c>
      <c r="F2813">
        <v>1</v>
      </c>
      <c r="G2813" t="s">
        <v>1601</v>
      </c>
      <c r="H2813" s="4" t="str">
        <f t="shared" si="86"/>
        <v>1RRG44.1</v>
      </c>
      <c r="I2813" s="4" t="str">
        <f t="shared" si="87"/>
        <v>SG1_HL_X0_TXD1</v>
      </c>
    </row>
    <row r="2814" spans="1:9" x14ac:dyDescent="0.25">
      <c r="A2814" t="s">
        <v>2698</v>
      </c>
      <c r="B2814" t="s">
        <v>5841</v>
      </c>
      <c r="C2814" t="s">
        <v>3182</v>
      </c>
      <c r="D2814">
        <v>2</v>
      </c>
      <c r="E2814">
        <v>2</v>
      </c>
      <c r="F2814">
        <v>2</v>
      </c>
      <c r="G2814" t="s">
        <v>961</v>
      </c>
      <c r="H2814" s="4" t="str">
        <f t="shared" si="86"/>
        <v>1RRG44.2</v>
      </c>
      <c r="I2814" s="4" t="str">
        <f t="shared" si="87"/>
        <v>DGND</v>
      </c>
    </row>
    <row r="2815" spans="1:9" x14ac:dyDescent="0.25">
      <c r="A2815" t="s">
        <v>2698</v>
      </c>
      <c r="B2815" t="s">
        <v>5841</v>
      </c>
      <c r="C2815" t="s">
        <v>3183</v>
      </c>
      <c r="D2815">
        <v>1</v>
      </c>
      <c r="E2815">
        <v>1</v>
      </c>
      <c r="F2815">
        <v>1</v>
      </c>
      <c r="G2815" t="s">
        <v>1602</v>
      </c>
      <c r="H2815" s="4" t="str">
        <f t="shared" si="86"/>
        <v>1RRG45.1</v>
      </c>
      <c r="I2815" s="4" t="str">
        <f t="shared" si="87"/>
        <v>SG1_HL_X0_TXD2</v>
      </c>
    </row>
    <row r="2816" spans="1:9" x14ac:dyDescent="0.25">
      <c r="A2816" t="s">
        <v>2698</v>
      </c>
      <c r="B2816" t="s">
        <v>5841</v>
      </c>
      <c r="C2816" t="s">
        <v>3183</v>
      </c>
      <c r="D2816">
        <v>2</v>
      </c>
      <c r="E2816">
        <v>2</v>
      </c>
      <c r="F2816">
        <v>2</v>
      </c>
      <c r="G2816" t="s">
        <v>962</v>
      </c>
      <c r="H2816" s="4" t="str">
        <f t="shared" si="86"/>
        <v>1RRG45.2</v>
      </c>
      <c r="I2816" s="4" t="str">
        <f t="shared" si="87"/>
        <v>VDD33_ATX</v>
      </c>
    </row>
    <row r="2817" spans="1:9" x14ac:dyDescent="0.25">
      <c r="A2817" t="s">
        <v>2698</v>
      </c>
      <c r="B2817" t="s">
        <v>5841</v>
      </c>
      <c r="C2817" t="s">
        <v>3184</v>
      </c>
      <c r="D2817">
        <v>1</v>
      </c>
      <c r="E2817">
        <v>1</v>
      </c>
      <c r="F2817">
        <v>1</v>
      </c>
      <c r="G2817" t="s">
        <v>1602</v>
      </c>
      <c r="H2817" s="4" t="str">
        <f t="shared" si="86"/>
        <v>1RRG46.1</v>
      </c>
      <c r="I2817" s="4" t="str">
        <f t="shared" si="87"/>
        <v>SG1_HL_X0_TXD2</v>
      </c>
    </row>
    <row r="2818" spans="1:9" x14ac:dyDescent="0.25">
      <c r="A2818" t="s">
        <v>2698</v>
      </c>
      <c r="B2818" t="s">
        <v>5841</v>
      </c>
      <c r="C2818" t="s">
        <v>3184</v>
      </c>
      <c r="D2818">
        <v>2</v>
      </c>
      <c r="E2818">
        <v>2</v>
      </c>
      <c r="F2818">
        <v>2</v>
      </c>
      <c r="G2818" t="s">
        <v>961</v>
      </c>
      <c r="H2818" s="4" t="str">
        <f t="shared" ref="H2818:H2881" si="88">CONCATENATE(C2818,".",F2818)</f>
        <v>1RRG46.2</v>
      </c>
      <c r="I2818" s="4" t="str">
        <f t="shared" ref="I2818:I2881" si="89">G2818</f>
        <v>DGND</v>
      </c>
    </row>
    <row r="2819" spans="1:9" x14ac:dyDescent="0.25">
      <c r="A2819" t="s">
        <v>2698</v>
      </c>
      <c r="B2819" t="s">
        <v>5841</v>
      </c>
      <c r="C2819" t="s">
        <v>3185</v>
      </c>
      <c r="D2819">
        <v>1</v>
      </c>
      <c r="E2819">
        <v>1</v>
      </c>
      <c r="F2819">
        <v>1</v>
      </c>
      <c r="G2819" t="s">
        <v>1605</v>
      </c>
      <c r="H2819" s="4" t="str">
        <f t="shared" si="88"/>
        <v>1RRG47.1</v>
      </c>
      <c r="I2819" s="4" t="str">
        <f t="shared" si="89"/>
        <v>SG1_HL_X0_TXD3</v>
      </c>
    </row>
    <row r="2820" spans="1:9" x14ac:dyDescent="0.25">
      <c r="A2820" t="s">
        <v>2698</v>
      </c>
      <c r="B2820" t="s">
        <v>5841</v>
      </c>
      <c r="C2820" t="s">
        <v>3185</v>
      </c>
      <c r="D2820">
        <v>2</v>
      </c>
      <c r="E2820">
        <v>2</v>
      </c>
      <c r="F2820">
        <v>2</v>
      </c>
      <c r="G2820" t="s">
        <v>962</v>
      </c>
      <c r="H2820" s="4" t="str">
        <f t="shared" si="88"/>
        <v>1RRG47.2</v>
      </c>
      <c r="I2820" s="4" t="str">
        <f t="shared" si="89"/>
        <v>VDD33_ATX</v>
      </c>
    </row>
    <row r="2821" spans="1:9" x14ac:dyDescent="0.25">
      <c r="A2821" t="s">
        <v>2698</v>
      </c>
      <c r="B2821" t="s">
        <v>5841</v>
      </c>
      <c r="C2821" t="s">
        <v>3186</v>
      </c>
      <c r="D2821">
        <v>1</v>
      </c>
      <c r="E2821">
        <v>1</v>
      </c>
      <c r="F2821">
        <v>1</v>
      </c>
      <c r="G2821" t="s">
        <v>1605</v>
      </c>
      <c r="H2821" s="4" t="str">
        <f t="shared" si="88"/>
        <v>1RRG48.1</v>
      </c>
      <c r="I2821" s="4" t="str">
        <f t="shared" si="89"/>
        <v>SG1_HL_X0_TXD3</v>
      </c>
    </row>
    <row r="2822" spans="1:9" x14ac:dyDescent="0.25">
      <c r="A2822" t="s">
        <v>2698</v>
      </c>
      <c r="B2822" t="s">
        <v>5841</v>
      </c>
      <c r="C2822" t="s">
        <v>3186</v>
      </c>
      <c r="D2822">
        <v>2</v>
      </c>
      <c r="E2822">
        <v>2</v>
      </c>
      <c r="F2822">
        <v>2</v>
      </c>
      <c r="G2822" t="s">
        <v>961</v>
      </c>
      <c r="H2822" s="4" t="str">
        <f t="shared" si="88"/>
        <v>1RRG48.2</v>
      </c>
      <c r="I2822" s="4" t="str">
        <f t="shared" si="89"/>
        <v>DGND</v>
      </c>
    </row>
    <row r="2823" spans="1:9" x14ac:dyDescent="0.25">
      <c r="A2823" t="s">
        <v>2698</v>
      </c>
      <c r="B2823" t="s">
        <v>5841</v>
      </c>
      <c r="C2823" t="s">
        <v>3187</v>
      </c>
      <c r="D2823">
        <v>1</v>
      </c>
      <c r="E2823">
        <v>1</v>
      </c>
      <c r="F2823">
        <v>1</v>
      </c>
      <c r="G2823" t="s">
        <v>1606</v>
      </c>
      <c r="H2823" s="4" t="str">
        <f t="shared" si="88"/>
        <v>1RRG49.1</v>
      </c>
      <c r="I2823" s="4" t="str">
        <f t="shared" si="89"/>
        <v>SG1_HL_X0_TXEN</v>
      </c>
    </row>
    <row r="2824" spans="1:9" x14ac:dyDescent="0.25">
      <c r="A2824" t="s">
        <v>2698</v>
      </c>
      <c r="B2824" t="s">
        <v>5841</v>
      </c>
      <c r="C2824" t="s">
        <v>3187</v>
      </c>
      <c r="D2824">
        <v>2</v>
      </c>
      <c r="E2824">
        <v>2</v>
      </c>
      <c r="F2824">
        <v>2</v>
      </c>
      <c r="G2824" t="s">
        <v>962</v>
      </c>
      <c r="H2824" s="4" t="str">
        <f t="shared" si="88"/>
        <v>1RRG49.2</v>
      </c>
      <c r="I2824" s="4" t="str">
        <f t="shared" si="89"/>
        <v>VDD33_ATX</v>
      </c>
    </row>
    <row r="2825" spans="1:9" x14ac:dyDescent="0.25">
      <c r="A2825" t="s">
        <v>2698</v>
      </c>
      <c r="B2825" t="s">
        <v>5841</v>
      </c>
      <c r="C2825" t="s">
        <v>3188</v>
      </c>
      <c r="D2825">
        <v>1</v>
      </c>
      <c r="E2825">
        <v>1</v>
      </c>
      <c r="F2825">
        <v>1</v>
      </c>
      <c r="G2825" t="s">
        <v>1606</v>
      </c>
      <c r="H2825" s="4" t="str">
        <f t="shared" si="88"/>
        <v>1RRG50.1</v>
      </c>
      <c r="I2825" s="4" t="str">
        <f t="shared" si="89"/>
        <v>SG1_HL_X0_TXEN</v>
      </c>
    </row>
    <row r="2826" spans="1:9" x14ac:dyDescent="0.25">
      <c r="A2826" t="s">
        <v>2698</v>
      </c>
      <c r="B2826" t="s">
        <v>5841</v>
      </c>
      <c r="C2826" t="s">
        <v>3188</v>
      </c>
      <c r="D2826">
        <v>2</v>
      </c>
      <c r="E2826">
        <v>2</v>
      </c>
      <c r="F2826">
        <v>2</v>
      </c>
      <c r="G2826" t="s">
        <v>961</v>
      </c>
      <c r="H2826" s="4" t="str">
        <f t="shared" si="88"/>
        <v>1RRG50.2</v>
      </c>
      <c r="I2826" s="4" t="str">
        <f t="shared" si="89"/>
        <v>DGND</v>
      </c>
    </row>
    <row r="2827" spans="1:9" x14ac:dyDescent="0.25">
      <c r="A2827" t="s">
        <v>2698</v>
      </c>
      <c r="B2827" t="s">
        <v>5841</v>
      </c>
      <c r="C2827" t="s">
        <v>3189</v>
      </c>
      <c r="D2827">
        <v>1</v>
      </c>
      <c r="E2827">
        <v>1</v>
      </c>
      <c r="F2827">
        <v>1</v>
      </c>
      <c r="G2827" t="s">
        <v>1593</v>
      </c>
      <c r="H2827" s="4" t="str">
        <f t="shared" si="88"/>
        <v>1RRG51.1</v>
      </c>
      <c r="I2827" s="4" t="str">
        <f t="shared" si="89"/>
        <v>SG1_HL_X1_TXD0</v>
      </c>
    </row>
    <row r="2828" spans="1:9" x14ac:dyDescent="0.25">
      <c r="A2828" t="s">
        <v>2698</v>
      </c>
      <c r="B2828" t="s">
        <v>5841</v>
      </c>
      <c r="C2828" t="s">
        <v>3189</v>
      </c>
      <c r="D2828">
        <v>2</v>
      </c>
      <c r="E2828">
        <v>2</v>
      </c>
      <c r="F2828">
        <v>2</v>
      </c>
      <c r="G2828" t="s">
        <v>962</v>
      </c>
      <c r="H2828" s="4" t="str">
        <f t="shared" si="88"/>
        <v>1RRG51.2</v>
      </c>
      <c r="I2828" s="4" t="str">
        <f t="shared" si="89"/>
        <v>VDD33_ATX</v>
      </c>
    </row>
    <row r="2829" spans="1:9" x14ac:dyDescent="0.25">
      <c r="A2829" t="s">
        <v>2698</v>
      </c>
      <c r="B2829" t="s">
        <v>5841</v>
      </c>
      <c r="C2829" t="s">
        <v>3190</v>
      </c>
      <c r="D2829">
        <v>1</v>
      </c>
      <c r="E2829">
        <v>1</v>
      </c>
      <c r="F2829">
        <v>1</v>
      </c>
      <c r="G2829" t="s">
        <v>1593</v>
      </c>
      <c r="H2829" s="4" t="str">
        <f t="shared" si="88"/>
        <v>1RRG52.1</v>
      </c>
      <c r="I2829" s="4" t="str">
        <f t="shared" si="89"/>
        <v>SG1_HL_X1_TXD0</v>
      </c>
    </row>
    <row r="2830" spans="1:9" x14ac:dyDescent="0.25">
      <c r="A2830" t="s">
        <v>2698</v>
      </c>
      <c r="B2830" t="s">
        <v>5841</v>
      </c>
      <c r="C2830" t="s">
        <v>3190</v>
      </c>
      <c r="D2830">
        <v>2</v>
      </c>
      <c r="E2830">
        <v>2</v>
      </c>
      <c r="F2830">
        <v>2</v>
      </c>
      <c r="G2830" t="s">
        <v>961</v>
      </c>
      <c r="H2830" s="4" t="str">
        <f t="shared" si="88"/>
        <v>1RRG52.2</v>
      </c>
      <c r="I2830" s="4" t="str">
        <f t="shared" si="89"/>
        <v>DGND</v>
      </c>
    </row>
    <row r="2831" spans="1:9" x14ac:dyDescent="0.25">
      <c r="A2831" t="s">
        <v>2698</v>
      </c>
      <c r="B2831" t="s">
        <v>5841</v>
      </c>
      <c r="C2831" t="s">
        <v>3191</v>
      </c>
      <c r="D2831">
        <v>1</v>
      </c>
      <c r="E2831">
        <v>1</v>
      </c>
      <c r="F2831">
        <v>1</v>
      </c>
      <c r="G2831" t="s">
        <v>1594</v>
      </c>
      <c r="H2831" s="4" t="str">
        <f t="shared" si="88"/>
        <v>1RRG53.1</v>
      </c>
      <c r="I2831" s="4" t="str">
        <f t="shared" si="89"/>
        <v>SG1_HL_X1_TXD1</v>
      </c>
    </row>
    <row r="2832" spans="1:9" x14ac:dyDescent="0.25">
      <c r="A2832" t="s">
        <v>2698</v>
      </c>
      <c r="B2832" t="s">
        <v>5841</v>
      </c>
      <c r="C2832" t="s">
        <v>3191</v>
      </c>
      <c r="D2832">
        <v>2</v>
      </c>
      <c r="E2832">
        <v>2</v>
      </c>
      <c r="F2832">
        <v>2</v>
      </c>
      <c r="G2832" t="s">
        <v>962</v>
      </c>
      <c r="H2832" s="4" t="str">
        <f t="shared" si="88"/>
        <v>1RRG53.2</v>
      </c>
      <c r="I2832" s="4" t="str">
        <f t="shared" si="89"/>
        <v>VDD33_ATX</v>
      </c>
    </row>
    <row r="2833" spans="1:9" x14ac:dyDescent="0.25">
      <c r="A2833" t="s">
        <v>2698</v>
      </c>
      <c r="B2833" t="s">
        <v>5841</v>
      </c>
      <c r="C2833" t="s">
        <v>3192</v>
      </c>
      <c r="D2833">
        <v>1</v>
      </c>
      <c r="E2833">
        <v>1</v>
      </c>
      <c r="F2833">
        <v>1</v>
      </c>
      <c r="G2833" t="s">
        <v>1594</v>
      </c>
      <c r="H2833" s="4" t="str">
        <f t="shared" si="88"/>
        <v>1RRG54.1</v>
      </c>
      <c r="I2833" s="4" t="str">
        <f t="shared" si="89"/>
        <v>SG1_HL_X1_TXD1</v>
      </c>
    </row>
    <row r="2834" spans="1:9" x14ac:dyDescent="0.25">
      <c r="A2834" t="s">
        <v>2698</v>
      </c>
      <c r="B2834" t="s">
        <v>5841</v>
      </c>
      <c r="C2834" t="s">
        <v>3192</v>
      </c>
      <c r="D2834">
        <v>2</v>
      </c>
      <c r="E2834">
        <v>2</v>
      </c>
      <c r="F2834">
        <v>2</v>
      </c>
      <c r="G2834" t="s">
        <v>961</v>
      </c>
      <c r="H2834" s="4" t="str">
        <f t="shared" si="88"/>
        <v>1RRG54.2</v>
      </c>
      <c r="I2834" s="4" t="str">
        <f t="shared" si="89"/>
        <v>DGND</v>
      </c>
    </row>
    <row r="2835" spans="1:9" x14ac:dyDescent="0.25">
      <c r="A2835" t="s">
        <v>2698</v>
      </c>
      <c r="B2835" t="s">
        <v>5841</v>
      </c>
      <c r="C2835" t="s">
        <v>3193</v>
      </c>
      <c r="D2835">
        <v>1</v>
      </c>
      <c r="E2835">
        <v>1</v>
      </c>
      <c r="F2835">
        <v>1</v>
      </c>
      <c r="G2835" t="s">
        <v>1597</v>
      </c>
      <c r="H2835" s="4" t="str">
        <f t="shared" si="88"/>
        <v>1RRG55.1</v>
      </c>
      <c r="I2835" s="4" t="str">
        <f t="shared" si="89"/>
        <v>SG1_HL_X1_TXD2</v>
      </c>
    </row>
    <row r="2836" spans="1:9" x14ac:dyDescent="0.25">
      <c r="A2836" t="s">
        <v>2698</v>
      </c>
      <c r="B2836" t="s">
        <v>5841</v>
      </c>
      <c r="C2836" t="s">
        <v>3193</v>
      </c>
      <c r="D2836">
        <v>2</v>
      </c>
      <c r="E2836">
        <v>2</v>
      </c>
      <c r="F2836">
        <v>2</v>
      </c>
      <c r="G2836" t="s">
        <v>962</v>
      </c>
      <c r="H2836" s="4" t="str">
        <f t="shared" si="88"/>
        <v>1RRG55.2</v>
      </c>
      <c r="I2836" s="4" t="str">
        <f t="shared" si="89"/>
        <v>VDD33_ATX</v>
      </c>
    </row>
    <row r="2837" spans="1:9" x14ac:dyDescent="0.25">
      <c r="A2837" t="s">
        <v>2698</v>
      </c>
      <c r="B2837" t="s">
        <v>5841</v>
      </c>
      <c r="C2837" t="s">
        <v>3194</v>
      </c>
      <c r="D2837">
        <v>1</v>
      </c>
      <c r="E2837">
        <v>1</v>
      </c>
      <c r="F2837">
        <v>1</v>
      </c>
      <c r="G2837" t="s">
        <v>1597</v>
      </c>
      <c r="H2837" s="4" t="str">
        <f t="shared" si="88"/>
        <v>1RRG56.1</v>
      </c>
      <c r="I2837" s="4" t="str">
        <f t="shared" si="89"/>
        <v>SG1_HL_X1_TXD2</v>
      </c>
    </row>
    <row r="2838" spans="1:9" x14ac:dyDescent="0.25">
      <c r="A2838" t="s">
        <v>2698</v>
      </c>
      <c r="B2838" t="s">
        <v>5841</v>
      </c>
      <c r="C2838" t="s">
        <v>3194</v>
      </c>
      <c r="D2838">
        <v>2</v>
      </c>
      <c r="E2838">
        <v>2</v>
      </c>
      <c r="F2838">
        <v>2</v>
      </c>
      <c r="G2838" t="s">
        <v>961</v>
      </c>
      <c r="H2838" s="4" t="str">
        <f t="shared" si="88"/>
        <v>1RRG56.2</v>
      </c>
      <c r="I2838" s="4" t="str">
        <f t="shared" si="89"/>
        <v>DGND</v>
      </c>
    </row>
    <row r="2839" spans="1:9" x14ac:dyDescent="0.25">
      <c r="A2839" t="s">
        <v>2698</v>
      </c>
      <c r="B2839" t="s">
        <v>5841</v>
      </c>
      <c r="C2839" t="s">
        <v>3195</v>
      </c>
      <c r="D2839">
        <v>1</v>
      </c>
      <c r="E2839">
        <v>1</v>
      </c>
      <c r="F2839">
        <v>1</v>
      </c>
      <c r="G2839" t="s">
        <v>1590</v>
      </c>
      <c r="H2839" s="4" t="str">
        <f t="shared" si="88"/>
        <v>1RRG59.1</v>
      </c>
      <c r="I2839" s="4" t="str">
        <f t="shared" si="89"/>
        <v>SG1_HL_X1_TXEN</v>
      </c>
    </row>
    <row r="2840" spans="1:9" x14ac:dyDescent="0.25">
      <c r="A2840" t="s">
        <v>2698</v>
      </c>
      <c r="B2840" t="s">
        <v>5841</v>
      </c>
      <c r="C2840" t="s">
        <v>3195</v>
      </c>
      <c r="D2840">
        <v>2</v>
      </c>
      <c r="E2840">
        <v>2</v>
      </c>
      <c r="F2840">
        <v>2</v>
      </c>
      <c r="G2840" t="s">
        <v>962</v>
      </c>
      <c r="H2840" s="4" t="str">
        <f t="shared" si="88"/>
        <v>1RRG59.2</v>
      </c>
      <c r="I2840" s="4" t="str">
        <f t="shared" si="89"/>
        <v>VDD33_ATX</v>
      </c>
    </row>
    <row r="2841" spans="1:9" x14ac:dyDescent="0.25">
      <c r="A2841" t="s">
        <v>2698</v>
      </c>
      <c r="B2841" t="s">
        <v>5841</v>
      </c>
      <c r="C2841" t="s">
        <v>3196</v>
      </c>
      <c r="D2841">
        <v>1</v>
      </c>
      <c r="E2841">
        <v>1</v>
      </c>
      <c r="F2841">
        <v>1</v>
      </c>
      <c r="G2841" t="s">
        <v>1590</v>
      </c>
      <c r="H2841" s="4" t="str">
        <f t="shared" si="88"/>
        <v>1RRG60.1</v>
      </c>
      <c r="I2841" s="4" t="str">
        <f t="shared" si="89"/>
        <v>SG1_HL_X1_TXEN</v>
      </c>
    </row>
    <row r="2842" spans="1:9" x14ac:dyDescent="0.25">
      <c r="A2842" t="s">
        <v>2698</v>
      </c>
      <c r="B2842" t="s">
        <v>5841</v>
      </c>
      <c r="C2842" t="s">
        <v>3196</v>
      </c>
      <c r="D2842">
        <v>2</v>
      </c>
      <c r="E2842">
        <v>2</v>
      </c>
      <c r="F2842">
        <v>2</v>
      </c>
      <c r="G2842" t="s">
        <v>961</v>
      </c>
      <c r="H2842" s="4" t="str">
        <f t="shared" si="88"/>
        <v>1RRG60.2</v>
      </c>
      <c r="I2842" s="4" t="str">
        <f t="shared" si="89"/>
        <v>DGND</v>
      </c>
    </row>
    <row r="2843" spans="1:9" x14ac:dyDescent="0.25">
      <c r="A2843" t="s">
        <v>2698</v>
      </c>
      <c r="B2843" t="s">
        <v>5841</v>
      </c>
      <c r="C2843" t="s">
        <v>3207</v>
      </c>
      <c r="D2843">
        <v>1</v>
      </c>
      <c r="E2843">
        <v>1</v>
      </c>
      <c r="F2843">
        <v>1</v>
      </c>
      <c r="G2843" t="s">
        <v>1613</v>
      </c>
      <c r="H2843" s="4" t="str">
        <f t="shared" si="88"/>
        <v>1RRG414.1</v>
      </c>
      <c r="I2843" s="4" t="str">
        <f t="shared" si="89"/>
        <v>SG1_X0_COL</v>
      </c>
    </row>
    <row r="2844" spans="1:9" x14ac:dyDescent="0.25">
      <c r="A2844" t="s">
        <v>2698</v>
      </c>
      <c r="B2844" t="s">
        <v>5841</v>
      </c>
      <c r="C2844" t="s">
        <v>3207</v>
      </c>
      <c r="D2844">
        <v>2</v>
      </c>
      <c r="E2844">
        <v>2</v>
      </c>
      <c r="F2844">
        <v>2</v>
      </c>
      <c r="G2844" t="s">
        <v>961</v>
      </c>
      <c r="H2844" s="4" t="str">
        <f t="shared" si="88"/>
        <v>1RRG414.2</v>
      </c>
      <c r="I2844" s="4" t="str">
        <f t="shared" si="89"/>
        <v>DGND</v>
      </c>
    </row>
    <row r="2845" spans="1:9" x14ac:dyDescent="0.25">
      <c r="A2845" t="s">
        <v>2698</v>
      </c>
      <c r="B2845" t="s">
        <v>5841</v>
      </c>
      <c r="C2845" t="s">
        <v>3208</v>
      </c>
      <c r="D2845">
        <v>1</v>
      </c>
      <c r="E2845">
        <v>1</v>
      </c>
      <c r="F2845">
        <v>1</v>
      </c>
      <c r="G2845" t="s">
        <v>1614</v>
      </c>
      <c r="H2845" s="4" t="str">
        <f t="shared" si="88"/>
        <v>1RRG415.1</v>
      </c>
      <c r="I2845" s="4" t="str">
        <f t="shared" si="89"/>
        <v>SG1_X0_CRS</v>
      </c>
    </row>
    <row r="2846" spans="1:9" x14ac:dyDescent="0.25">
      <c r="A2846" t="s">
        <v>2698</v>
      </c>
      <c r="B2846" t="s">
        <v>5841</v>
      </c>
      <c r="C2846" t="s">
        <v>3208</v>
      </c>
      <c r="D2846">
        <v>2</v>
      </c>
      <c r="E2846">
        <v>2</v>
      </c>
      <c r="F2846">
        <v>2</v>
      </c>
      <c r="G2846" t="s">
        <v>961</v>
      </c>
      <c r="H2846" s="4" t="str">
        <f t="shared" si="88"/>
        <v>1RRG415.2</v>
      </c>
      <c r="I2846" s="4" t="str">
        <f t="shared" si="89"/>
        <v>DGND</v>
      </c>
    </row>
    <row r="2847" spans="1:9" x14ac:dyDescent="0.25">
      <c r="A2847" t="s">
        <v>2698</v>
      </c>
      <c r="B2847" t="s">
        <v>5841</v>
      </c>
      <c r="C2847" t="s">
        <v>3209</v>
      </c>
      <c r="D2847">
        <v>1</v>
      </c>
      <c r="E2847">
        <v>1</v>
      </c>
      <c r="F2847">
        <v>1</v>
      </c>
      <c r="G2847" t="s">
        <v>1615</v>
      </c>
      <c r="H2847" s="4" t="str">
        <f t="shared" si="88"/>
        <v>1RRG514.1</v>
      </c>
      <c r="I2847" s="4" t="str">
        <f t="shared" si="89"/>
        <v>SG1_X1_COL</v>
      </c>
    </row>
    <row r="2848" spans="1:9" x14ac:dyDescent="0.25">
      <c r="A2848" t="s">
        <v>2698</v>
      </c>
      <c r="B2848" t="s">
        <v>5841</v>
      </c>
      <c r="C2848" t="s">
        <v>3209</v>
      </c>
      <c r="D2848">
        <v>2</v>
      </c>
      <c r="E2848">
        <v>2</v>
      </c>
      <c r="F2848">
        <v>2</v>
      </c>
      <c r="G2848" t="s">
        <v>961</v>
      </c>
      <c r="H2848" s="4" t="str">
        <f t="shared" si="88"/>
        <v>1RRG514.2</v>
      </c>
      <c r="I2848" s="4" t="str">
        <f t="shared" si="89"/>
        <v>DGND</v>
      </c>
    </row>
    <row r="2849" spans="1:9" x14ac:dyDescent="0.25">
      <c r="A2849" t="s">
        <v>2698</v>
      </c>
      <c r="B2849" t="s">
        <v>5841</v>
      </c>
      <c r="C2849" t="s">
        <v>3210</v>
      </c>
      <c r="D2849">
        <v>1</v>
      </c>
      <c r="E2849">
        <v>1</v>
      </c>
      <c r="F2849">
        <v>1</v>
      </c>
      <c r="G2849" t="s">
        <v>1616</v>
      </c>
      <c r="H2849" s="4" t="str">
        <f t="shared" si="88"/>
        <v>1RRG515.1</v>
      </c>
      <c r="I2849" s="4" t="str">
        <f t="shared" si="89"/>
        <v>SG1_X1_CRS</v>
      </c>
    </row>
    <row r="2850" spans="1:9" x14ac:dyDescent="0.25">
      <c r="A2850" t="s">
        <v>2698</v>
      </c>
      <c r="B2850" t="s">
        <v>5841</v>
      </c>
      <c r="C2850" t="s">
        <v>3210</v>
      </c>
      <c r="D2850">
        <v>2</v>
      </c>
      <c r="E2850">
        <v>2</v>
      </c>
      <c r="F2850">
        <v>2</v>
      </c>
      <c r="G2850" t="s">
        <v>961</v>
      </c>
      <c r="H2850" s="4" t="str">
        <f t="shared" si="88"/>
        <v>1RRG515.2</v>
      </c>
      <c r="I2850" s="4" t="str">
        <f t="shared" si="89"/>
        <v>DGND</v>
      </c>
    </row>
    <row r="2851" spans="1:9" x14ac:dyDescent="0.25">
      <c r="A2851" t="s">
        <v>2698</v>
      </c>
      <c r="B2851" t="s">
        <v>5841</v>
      </c>
      <c r="C2851" t="s">
        <v>1483</v>
      </c>
      <c r="D2851" t="s">
        <v>1278</v>
      </c>
      <c r="E2851" t="s">
        <v>1278</v>
      </c>
      <c r="F2851">
        <v>1</v>
      </c>
      <c r="G2851" t="s">
        <v>1483</v>
      </c>
      <c r="H2851" s="4" t="str">
        <f t="shared" si="88"/>
        <v>SG1_X0_RXC.1</v>
      </c>
      <c r="I2851" s="4" t="str">
        <f t="shared" si="89"/>
        <v>SG1_X0_RXC</v>
      </c>
    </row>
    <row r="2852" spans="1:9" x14ac:dyDescent="0.25">
      <c r="A2852" t="s">
        <v>2698</v>
      </c>
      <c r="B2852" t="s">
        <v>5841</v>
      </c>
      <c r="C2852" t="s">
        <v>1477</v>
      </c>
      <c r="D2852" t="s">
        <v>1278</v>
      </c>
      <c r="E2852" t="s">
        <v>1278</v>
      </c>
      <c r="F2852">
        <v>1</v>
      </c>
      <c r="G2852" t="s">
        <v>1477</v>
      </c>
      <c r="H2852" s="4" t="str">
        <f t="shared" si="88"/>
        <v>SG1_X0_RXD0.1</v>
      </c>
      <c r="I2852" s="4" t="str">
        <f t="shared" si="89"/>
        <v>SG1_X0_RXD0</v>
      </c>
    </row>
    <row r="2853" spans="1:9" x14ac:dyDescent="0.25">
      <c r="A2853" t="s">
        <v>2698</v>
      </c>
      <c r="B2853" t="s">
        <v>5841</v>
      </c>
      <c r="C2853" t="s">
        <v>1482</v>
      </c>
      <c r="D2853" t="s">
        <v>1278</v>
      </c>
      <c r="E2853" t="s">
        <v>1278</v>
      </c>
      <c r="F2853">
        <v>1</v>
      </c>
      <c r="G2853" t="s">
        <v>1482</v>
      </c>
      <c r="H2853" s="4" t="str">
        <f t="shared" si="88"/>
        <v>SG1_X0_RXD1.1</v>
      </c>
      <c r="I2853" s="4" t="str">
        <f t="shared" si="89"/>
        <v>SG1_X0_RXD1</v>
      </c>
    </row>
    <row r="2854" spans="1:9" x14ac:dyDescent="0.25">
      <c r="A2854" t="s">
        <v>2698</v>
      </c>
      <c r="B2854" t="s">
        <v>5841</v>
      </c>
      <c r="C2854" t="s">
        <v>1487</v>
      </c>
      <c r="D2854" t="s">
        <v>1278</v>
      </c>
      <c r="E2854" t="s">
        <v>1278</v>
      </c>
      <c r="F2854">
        <v>1</v>
      </c>
      <c r="G2854" t="s">
        <v>1487</v>
      </c>
      <c r="H2854" s="4" t="str">
        <f t="shared" si="88"/>
        <v>SG1_X0_RXD2.1</v>
      </c>
      <c r="I2854" s="4" t="str">
        <f t="shared" si="89"/>
        <v>SG1_X0_RXD2</v>
      </c>
    </row>
    <row r="2855" spans="1:9" x14ac:dyDescent="0.25">
      <c r="A2855" t="s">
        <v>2698</v>
      </c>
      <c r="B2855" t="s">
        <v>5841</v>
      </c>
      <c r="C2855" t="s">
        <v>1493</v>
      </c>
      <c r="D2855" t="s">
        <v>1278</v>
      </c>
      <c r="E2855" t="s">
        <v>1278</v>
      </c>
      <c r="F2855">
        <v>1</v>
      </c>
      <c r="G2855" t="s">
        <v>1493</v>
      </c>
      <c r="H2855" s="4" t="str">
        <f t="shared" si="88"/>
        <v>SG1_X0_RXD3.1</v>
      </c>
      <c r="I2855" s="4" t="str">
        <f t="shared" si="89"/>
        <v>SG1_X0_RXD3</v>
      </c>
    </row>
    <row r="2856" spans="1:9" x14ac:dyDescent="0.25">
      <c r="A2856" t="s">
        <v>2698</v>
      </c>
      <c r="B2856" t="s">
        <v>5841</v>
      </c>
      <c r="C2856" t="s">
        <v>1476</v>
      </c>
      <c r="D2856" t="s">
        <v>1278</v>
      </c>
      <c r="E2856" t="s">
        <v>1278</v>
      </c>
      <c r="F2856">
        <v>1</v>
      </c>
      <c r="G2856" t="s">
        <v>1476</v>
      </c>
      <c r="H2856" s="4" t="str">
        <f t="shared" si="88"/>
        <v>SG1_X0_RXDV.1</v>
      </c>
      <c r="I2856" s="4" t="str">
        <f t="shared" si="89"/>
        <v>SG1_X0_RXDV</v>
      </c>
    </row>
    <row r="2857" spans="1:9" x14ac:dyDescent="0.25">
      <c r="A2857" t="s">
        <v>2698</v>
      </c>
      <c r="B2857" t="s">
        <v>5841</v>
      </c>
      <c r="C2857" t="s">
        <v>1507</v>
      </c>
      <c r="D2857" t="s">
        <v>1278</v>
      </c>
      <c r="E2857" t="s">
        <v>1278</v>
      </c>
      <c r="F2857">
        <v>1</v>
      </c>
      <c r="G2857" t="s">
        <v>1507</v>
      </c>
      <c r="H2857" s="4" t="str">
        <f t="shared" si="88"/>
        <v>SG1_X0_TXC.1</v>
      </c>
      <c r="I2857" s="4" t="str">
        <f t="shared" si="89"/>
        <v>SG1_X0_TXC</v>
      </c>
    </row>
    <row r="2858" spans="1:9" x14ac:dyDescent="0.25">
      <c r="A2858" t="s">
        <v>2698</v>
      </c>
      <c r="B2858" t="s">
        <v>5841</v>
      </c>
      <c r="C2858" t="s">
        <v>1599</v>
      </c>
      <c r="D2858" t="s">
        <v>1278</v>
      </c>
      <c r="E2858" t="s">
        <v>1278</v>
      </c>
      <c r="F2858">
        <v>1</v>
      </c>
      <c r="G2858" t="s">
        <v>1599</v>
      </c>
      <c r="H2858" s="4" t="str">
        <f t="shared" si="88"/>
        <v>SG1_X0_TXD0.1</v>
      </c>
      <c r="I2858" s="4" t="str">
        <f t="shared" si="89"/>
        <v>SG1_X0_TXD0</v>
      </c>
    </row>
    <row r="2859" spans="1:9" x14ac:dyDescent="0.25">
      <c r="A2859" t="s">
        <v>2698</v>
      </c>
      <c r="B2859" t="s">
        <v>5841</v>
      </c>
      <c r="C2859" t="s">
        <v>1600</v>
      </c>
      <c r="D2859" t="s">
        <v>1278</v>
      </c>
      <c r="E2859" t="s">
        <v>1278</v>
      </c>
      <c r="F2859">
        <v>1</v>
      </c>
      <c r="G2859" t="s">
        <v>1600</v>
      </c>
      <c r="H2859" s="4" t="str">
        <f t="shared" si="88"/>
        <v>SG1_X0_TXD1.1</v>
      </c>
      <c r="I2859" s="4" t="str">
        <f t="shared" si="89"/>
        <v>SG1_X0_TXD1</v>
      </c>
    </row>
    <row r="2860" spans="1:9" x14ac:dyDescent="0.25">
      <c r="A2860" t="s">
        <v>2698</v>
      </c>
      <c r="B2860" t="s">
        <v>5841</v>
      </c>
      <c r="C2860" t="s">
        <v>1603</v>
      </c>
      <c r="D2860" t="s">
        <v>1278</v>
      </c>
      <c r="E2860" t="s">
        <v>1278</v>
      </c>
      <c r="F2860">
        <v>1</v>
      </c>
      <c r="G2860" t="s">
        <v>1603</v>
      </c>
      <c r="H2860" s="4" t="str">
        <f t="shared" si="88"/>
        <v>SG1_X0_TXD2.1</v>
      </c>
      <c r="I2860" s="4" t="str">
        <f t="shared" si="89"/>
        <v>SG1_X0_TXD2</v>
      </c>
    </row>
    <row r="2861" spans="1:9" x14ac:dyDescent="0.25">
      <c r="A2861" t="s">
        <v>2698</v>
      </c>
      <c r="B2861" t="s">
        <v>5841</v>
      </c>
      <c r="C2861" t="s">
        <v>1604</v>
      </c>
      <c r="D2861" t="s">
        <v>1278</v>
      </c>
      <c r="E2861" t="s">
        <v>1278</v>
      </c>
      <c r="F2861">
        <v>1</v>
      </c>
      <c r="G2861" t="s">
        <v>1604</v>
      </c>
      <c r="H2861" s="4" t="str">
        <f t="shared" si="88"/>
        <v>SG1_X0_TXD3.1</v>
      </c>
      <c r="I2861" s="4" t="str">
        <f t="shared" si="89"/>
        <v>SG1_X0_TXD3</v>
      </c>
    </row>
    <row r="2862" spans="1:9" x14ac:dyDescent="0.25">
      <c r="A2862" t="s">
        <v>2698</v>
      </c>
      <c r="B2862" t="s">
        <v>5841</v>
      </c>
      <c r="C2862" t="s">
        <v>1607</v>
      </c>
      <c r="D2862" t="s">
        <v>1278</v>
      </c>
      <c r="E2862" t="s">
        <v>1278</v>
      </c>
      <c r="F2862">
        <v>1</v>
      </c>
      <c r="G2862" t="s">
        <v>1607</v>
      </c>
      <c r="H2862" s="4" t="str">
        <f t="shared" si="88"/>
        <v>SG1_X0_TXEN.1</v>
      </c>
      <c r="I2862" s="4" t="str">
        <f t="shared" si="89"/>
        <v>SG1_X0_TXEN</v>
      </c>
    </row>
    <row r="2863" spans="1:9" x14ac:dyDescent="0.25">
      <c r="A2863" t="s">
        <v>2698</v>
      </c>
      <c r="B2863" t="s">
        <v>5841</v>
      </c>
      <c r="C2863" t="s">
        <v>1538</v>
      </c>
      <c r="D2863" t="s">
        <v>1278</v>
      </c>
      <c r="E2863" t="s">
        <v>1278</v>
      </c>
      <c r="F2863">
        <v>1</v>
      </c>
      <c r="G2863" t="s">
        <v>1538</v>
      </c>
      <c r="H2863" s="4" t="str">
        <f t="shared" si="88"/>
        <v>SG1_X1_RXC.1</v>
      </c>
      <c r="I2863" s="4" t="str">
        <f t="shared" si="89"/>
        <v>SG1_X1_RXC</v>
      </c>
    </row>
    <row r="2864" spans="1:9" x14ac:dyDescent="0.25">
      <c r="A2864" t="s">
        <v>2698</v>
      </c>
      <c r="B2864" t="s">
        <v>5841</v>
      </c>
      <c r="C2864" t="s">
        <v>1532</v>
      </c>
      <c r="D2864" t="s">
        <v>1278</v>
      </c>
      <c r="E2864" t="s">
        <v>1278</v>
      </c>
      <c r="F2864">
        <v>1</v>
      </c>
      <c r="G2864" t="s">
        <v>1532</v>
      </c>
      <c r="H2864" s="4" t="str">
        <f t="shared" si="88"/>
        <v>SG1_X1_RXD0.1</v>
      </c>
      <c r="I2864" s="4" t="str">
        <f t="shared" si="89"/>
        <v>SG1_X1_RXD0</v>
      </c>
    </row>
    <row r="2865" spans="1:9" x14ac:dyDescent="0.25">
      <c r="A2865" t="s">
        <v>2698</v>
      </c>
      <c r="B2865" t="s">
        <v>5841</v>
      </c>
      <c r="C2865" t="s">
        <v>1537</v>
      </c>
      <c r="D2865" t="s">
        <v>1278</v>
      </c>
      <c r="E2865" t="s">
        <v>1278</v>
      </c>
      <c r="F2865">
        <v>1</v>
      </c>
      <c r="G2865" t="s">
        <v>1537</v>
      </c>
      <c r="H2865" s="4" t="str">
        <f t="shared" si="88"/>
        <v>SG1_X1_RXD1.1</v>
      </c>
      <c r="I2865" s="4" t="str">
        <f t="shared" si="89"/>
        <v>SG1_X1_RXD1</v>
      </c>
    </row>
    <row r="2866" spans="1:9" x14ac:dyDescent="0.25">
      <c r="A2866" t="s">
        <v>2698</v>
      </c>
      <c r="B2866" t="s">
        <v>5841</v>
      </c>
      <c r="C2866" t="s">
        <v>1542</v>
      </c>
      <c r="D2866" t="s">
        <v>1278</v>
      </c>
      <c r="E2866" t="s">
        <v>1278</v>
      </c>
      <c r="F2866">
        <v>1</v>
      </c>
      <c r="G2866" t="s">
        <v>1542</v>
      </c>
      <c r="H2866" s="4" t="str">
        <f t="shared" si="88"/>
        <v>SG1_X1_RXD2.1</v>
      </c>
      <c r="I2866" s="4" t="str">
        <f t="shared" si="89"/>
        <v>SG1_X1_RXD2</v>
      </c>
    </row>
    <row r="2867" spans="1:9" x14ac:dyDescent="0.25">
      <c r="A2867" t="s">
        <v>2698</v>
      </c>
      <c r="B2867" t="s">
        <v>5841</v>
      </c>
      <c r="C2867" t="s">
        <v>1548</v>
      </c>
      <c r="D2867" t="s">
        <v>1278</v>
      </c>
      <c r="E2867" t="s">
        <v>1278</v>
      </c>
      <c r="F2867">
        <v>1</v>
      </c>
      <c r="G2867" t="s">
        <v>1548</v>
      </c>
      <c r="H2867" s="4" t="str">
        <f t="shared" si="88"/>
        <v>SG1_X1_RXD3.1</v>
      </c>
      <c r="I2867" s="4" t="str">
        <f t="shared" si="89"/>
        <v>SG1_X1_RXD3</v>
      </c>
    </row>
    <row r="2868" spans="1:9" x14ac:dyDescent="0.25">
      <c r="A2868" t="s">
        <v>2698</v>
      </c>
      <c r="B2868" t="s">
        <v>5841</v>
      </c>
      <c r="C2868" t="s">
        <v>1531</v>
      </c>
      <c r="D2868" t="s">
        <v>1278</v>
      </c>
      <c r="E2868" t="s">
        <v>1278</v>
      </c>
      <c r="F2868">
        <v>1</v>
      </c>
      <c r="G2868" t="s">
        <v>1531</v>
      </c>
      <c r="H2868" s="4" t="str">
        <f t="shared" si="88"/>
        <v>SG1_X1_RXDV.1</v>
      </c>
      <c r="I2868" s="4" t="str">
        <f t="shared" si="89"/>
        <v>SG1_X1_RXDV</v>
      </c>
    </row>
    <row r="2869" spans="1:9" x14ac:dyDescent="0.25">
      <c r="A2869" t="s">
        <v>2698</v>
      </c>
      <c r="B2869" t="s">
        <v>5841</v>
      </c>
      <c r="C2869" t="s">
        <v>1552</v>
      </c>
      <c r="D2869" t="s">
        <v>1278</v>
      </c>
      <c r="E2869" t="s">
        <v>1278</v>
      </c>
      <c r="F2869">
        <v>1</v>
      </c>
      <c r="G2869" t="s">
        <v>1552</v>
      </c>
      <c r="H2869" s="4" t="str">
        <f t="shared" si="88"/>
        <v>SG1_X1_TXC.1</v>
      </c>
      <c r="I2869" s="4" t="str">
        <f t="shared" si="89"/>
        <v>SG1_X1_TXC</v>
      </c>
    </row>
    <row r="2870" spans="1:9" x14ac:dyDescent="0.25">
      <c r="A2870" t="s">
        <v>2698</v>
      </c>
      <c r="B2870" t="s">
        <v>5841</v>
      </c>
      <c r="C2870" t="s">
        <v>1592</v>
      </c>
      <c r="D2870" t="s">
        <v>1278</v>
      </c>
      <c r="E2870" t="s">
        <v>1278</v>
      </c>
      <c r="F2870">
        <v>1</v>
      </c>
      <c r="G2870" t="s">
        <v>1592</v>
      </c>
      <c r="H2870" s="4" t="str">
        <f t="shared" si="88"/>
        <v>SG1_X1_TXD0.1</v>
      </c>
      <c r="I2870" s="4" t="str">
        <f t="shared" si="89"/>
        <v>SG1_X1_TXD0</v>
      </c>
    </row>
    <row r="2871" spans="1:9" x14ac:dyDescent="0.25">
      <c r="A2871" t="s">
        <v>2698</v>
      </c>
      <c r="B2871" t="s">
        <v>5841</v>
      </c>
      <c r="C2871" t="s">
        <v>1595</v>
      </c>
      <c r="D2871" t="s">
        <v>1278</v>
      </c>
      <c r="E2871" t="s">
        <v>1278</v>
      </c>
      <c r="F2871">
        <v>1</v>
      </c>
      <c r="G2871" t="s">
        <v>1595</v>
      </c>
      <c r="H2871" s="4" t="str">
        <f t="shared" si="88"/>
        <v>SG1_X1_TXD1.1</v>
      </c>
      <c r="I2871" s="4" t="str">
        <f t="shared" si="89"/>
        <v>SG1_X1_TXD1</v>
      </c>
    </row>
    <row r="2872" spans="1:9" x14ac:dyDescent="0.25">
      <c r="A2872" t="s">
        <v>2698</v>
      </c>
      <c r="B2872" t="s">
        <v>5841</v>
      </c>
      <c r="C2872" t="s">
        <v>1596</v>
      </c>
      <c r="D2872" t="s">
        <v>1278</v>
      </c>
      <c r="E2872" t="s">
        <v>1278</v>
      </c>
      <c r="F2872">
        <v>1</v>
      </c>
      <c r="G2872" t="s">
        <v>1596</v>
      </c>
      <c r="H2872" s="4" t="str">
        <f t="shared" si="88"/>
        <v>SG1_X1_TXD2.1</v>
      </c>
      <c r="I2872" s="4" t="str">
        <f t="shared" si="89"/>
        <v>SG1_X1_TXD2</v>
      </c>
    </row>
    <row r="2873" spans="1:9" x14ac:dyDescent="0.25">
      <c r="A2873" t="s">
        <v>2698</v>
      </c>
      <c r="B2873" t="s">
        <v>5841</v>
      </c>
      <c r="C2873" t="s">
        <v>1561</v>
      </c>
      <c r="D2873" t="s">
        <v>1278</v>
      </c>
      <c r="E2873" t="s">
        <v>1278</v>
      </c>
      <c r="F2873">
        <v>1</v>
      </c>
      <c r="G2873" t="s">
        <v>1561</v>
      </c>
      <c r="H2873" s="4" t="str">
        <f t="shared" si="88"/>
        <v>SG1_X1_TXD3.1</v>
      </c>
      <c r="I2873" s="4" t="str">
        <f t="shared" si="89"/>
        <v>SG1_X1_TXD3</v>
      </c>
    </row>
    <row r="2874" spans="1:9" x14ac:dyDescent="0.25">
      <c r="A2874" t="s">
        <v>2698</v>
      </c>
      <c r="B2874" t="s">
        <v>5841</v>
      </c>
      <c r="C2874" t="s">
        <v>1591</v>
      </c>
      <c r="D2874" t="s">
        <v>1278</v>
      </c>
      <c r="E2874" t="s">
        <v>1278</v>
      </c>
      <c r="F2874">
        <v>1</v>
      </c>
      <c r="G2874" t="s">
        <v>1591</v>
      </c>
      <c r="H2874" s="4" t="str">
        <f t="shared" si="88"/>
        <v>SG1_X1_TXEN.1</v>
      </c>
      <c r="I2874" s="4" t="str">
        <f t="shared" si="89"/>
        <v>SG1_X1_TXEN</v>
      </c>
    </row>
    <row r="2875" spans="1:9" x14ac:dyDescent="0.25">
      <c r="A2875" t="s">
        <v>2698</v>
      </c>
      <c r="B2875" t="s">
        <v>5842</v>
      </c>
      <c r="C2875" t="s">
        <v>5843</v>
      </c>
      <c r="D2875">
        <v>1</v>
      </c>
      <c r="E2875">
        <v>1</v>
      </c>
      <c r="F2875">
        <v>1</v>
      </c>
      <c r="G2875" t="s">
        <v>5511</v>
      </c>
      <c r="H2875" s="4" t="str">
        <f t="shared" si="88"/>
        <v>1CTXG2.1</v>
      </c>
      <c r="I2875" s="4" t="str">
        <f t="shared" si="89"/>
        <v>SG1_X2_TXC</v>
      </c>
    </row>
    <row r="2876" spans="1:9" x14ac:dyDescent="0.25">
      <c r="A2876" t="s">
        <v>2698</v>
      </c>
      <c r="B2876" t="s">
        <v>5842</v>
      </c>
      <c r="C2876" t="s">
        <v>5843</v>
      </c>
      <c r="D2876">
        <v>2</v>
      </c>
      <c r="E2876">
        <v>2</v>
      </c>
      <c r="F2876">
        <v>2</v>
      </c>
      <c r="G2876" t="s">
        <v>961</v>
      </c>
      <c r="H2876" s="4" t="str">
        <f t="shared" si="88"/>
        <v>1CTXG2.2</v>
      </c>
      <c r="I2876" s="4" t="str">
        <f t="shared" si="89"/>
        <v>DGND</v>
      </c>
    </row>
    <row r="2877" spans="1:9" x14ac:dyDescent="0.25">
      <c r="A2877" t="s">
        <v>2698</v>
      </c>
      <c r="B2877" t="s">
        <v>5842</v>
      </c>
      <c r="C2877" t="s">
        <v>5844</v>
      </c>
      <c r="D2877">
        <v>2</v>
      </c>
      <c r="E2877">
        <v>2</v>
      </c>
      <c r="F2877">
        <v>2</v>
      </c>
      <c r="G2877" t="s">
        <v>5536</v>
      </c>
      <c r="H2877" s="4" t="str">
        <f t="shared" si="88"/>
        <v>1K227.2</v>
      </c>
      <c r="I2877" s="4" t="str">
        <f t="shared" si="89"/>
        <v>SG1_HL_X2_TXD0</v>
      </c>
    </row>
    <row r="2878" spans="1:9" x14ac:dyDescent="0.25">
      <c r="A2878" t="s">
        <v>2698</v>
      </c>
      <c r="B2878" t="s">
        <v>5842</v>
      </c>
      <c r="C2878" t="s">
        <v>5844</v>
      </c>
      <c r="D2878">
        <v>3</v>
      </c>
      <c r="E2878">
        <v>3</v>
      </c>
      <c r="F2878">
        <v>3</v>
      </c>
      <c r="G2878" t="s">
        <v>1608</v>
      </c>
      <c r="H2878" s="4" t="str">
        <f t="shared" si="88"/>
        <v>1K227.3</v>
      </c>
      <c r="I2878" s="4" t="str">
        <f t="shared" si="89"/>
        <v>SG1_X2_TXD0</v>
      </c>
    </row>
    <row r="2879" spans="1:9" x14ac:dyDescent="0.25">
      <c r="A2879" t="s">
        <v>2698</v>
      </c>
      <c r="B2879" t="s">
        <v>5842</v>
      </c>
      <c r="C2879" t="s">
        <v>5844</v>
      </c>
      <c r="D2879">
        <v>4</v>
      </c>
      <c r="E2879">
        <v>4</v>
      </c>
      <c r="F2879">
        <v>4</v>
      </c>
      <c r="G2879" t="s">
        <v>5502</v>
      </c>
      <c r="H2879" s="4" t="str">
        <f t="shared" si="88"/>
        <v>1K227.4</v>
      </c>
      <c r="I2879" s="4" t="str">
        <f t="shared" si="89"/>
        <v>SG1_1_X2_TXD0</v>
      </c>
    </row>
    <row r="2880" spans="1:9" x14ac:dyDescent="0.25">
      <c r="A2880" t="s">
        <v>2698</v>
      </c>
      <c r="B2880" t="s">
        <v>5842</v>
      </c>
      <c r="C2880" t="s">
        <v>5844</v>
      </c>
      <c r="D2880">
        <v>5</v>
      </c>
      <c r="E2880">
        <v>5</v>
      </c>
      <c r="F2880">
        <v>5</v>
      </c>
      <c r="G2880" t="s">
        <v>5515</v>
      </c>
      <c r="H2880" s="4" t="str">
        <f t="shared" si="88"/>
        <v>1K227.5</v>
      </c>
      <c r="I2880" s="4" t="str">
        <f t="shared" si="89"/>
        <v>SG1_1_X2_TXD1</v>
      </c>
    </row>
    <row r="2881" spans="1:9" x14ac:dyDescent="0.25">
      <c r="A2881" t="s">
        <v>2698</v>
      </c>
      <c r="B2881" t="s">
        <v>5842</v>
      </c>
      <c r="C2881" t="s">
        <v>5844</v>
      </c>
      <c r="D2881">
        <v>6</v>
      </c>
      <c r="E2881">
        <v>6</v>
      </c>
      <c r="F2881">
        <v>6</v>
      </c>
      <c r="G2881" t="s">
        <v>1609</v>
      </c>
      <c r="H2881" s="4" t="str">
        <f t="shared" si="88"/>
        <v>1K227.6</v>
      </c>
      <c r="I2881" s="4" t="str">
        <f t="shared" si="89"/>
        <v>SG1_X2_TXD1</v>
      </c>
    </row>
    <row r="2882" spans="1:9" x14ac:dyDescent="0.25">
      <c r="A2882" t="s">
        <v>2698</v>
      </c>
      <c r="B2882" t="s">
        <v>5842</v>
      </c>
      <c r="C2882" t="s">
        <v>5844</v>
      </c>
      <c r="D2882">
        <v>7</v>
      </c>
      <c r="E2882">
        <v>7</v>
      </c>
      <c r="F2882">
        <v>7</v>
      </c>
      <c r="G2882" t="s">
        <v>5537</v>
      </c>
      <c r="H2882" s="4" t="str">
        <f t="shared" ref="H2882:H2945" si="90">CONCATENATE(C2882,".",F2882)</f>
        <v>1K227.7</v>
      </c>
      <c r="I2882" s="4" t="str">
        <f t="shared" ref="I2882:I2945" si="91">G2882</f>
        <v>SG1_HL_X2_TXD1</v>
      </c>
    </row>
    <row r="2883" spans="1:9" x14ac:dyDescent="0.25">
      <c r="A2883" t="s">
        <v>2698</v>
      </c>
      <c r="B2883" t="s">
        <v>5842</v>
      </c>
      <c r="C2883" t="s">
        <v>5844</v>
      </c>
      <c r="D2883" t="s">
        <v>1041</v>
      </c>
      <c r="E2883" t="s">
        <v>1041</v>
      </c>
      <c r="F2883">
        <v>1</v>
      </c>
      <c r="G2883" t="s">
        <v>1040</v>
      </c>
      <c r="H2883" s="4" t="str">
        <f t="shared" si="90"/>
        <v>1K227.1</v>
      </c>
      <c r="I2883" s="4" t="str">
        <f t="shared" si="91"/>
        <v>VP12</v>
      </c>
    </row>
    <row r="2884" spans="1:9" x14ac:dyDescent="0.25">
      <c r="A2884" t="s">
        <v>2698</v>
      </c>
      <c r="B2884" t="s">
        <v>5842</v>
      </c>
      <c r="C2884" t="s">
        <v>5844</v>
      </c>
      <c r="D2884" t="s">
        <v>1042</v>
      </c>
      <c r="E2884" t="s">
        <v>1042</v>
      </c>
      <c r="F2884">
        <v>8</v>
      </c>
      <c r="G2884" t="s">
        <v>5445</v>
      </c>
      <c r="H2884" s="4" t="str">
        <f t="shared" si="90"/>
        <v>1K227.8</v>
      </c>
      <c r="I2884" s="4" t="str">
        <f t="shared" si="91"/>
        <v>SC_UDB227</v>
      </c>
    </row>
    <row r="2885" spans="1:9" x14ac:dyDescent="0.25">
      <c r="A2885" t="s">
        <v>2698</v>
      </c>
      <c r="B2885" t="s">
        <v>5842</v>
      </c>
      <c r="C2885" t="s">
        <v>5845</v>
      </c>
      <c r="D2885">
        <v>2</v>
      </c>
      <c r="E2885">
        <v>2</v>
      </c>
      <c r="F2885">
        <v>2</v>
      </c>
      <c r="G2885" t="s">
        <v>5538</v>
      </c>
      <c r="H2885" s="4" t="str">
        <f t="shared" si="90"/>
        <v>1K228.2</v>
      </c>
      <c r="I2885" s="4" t="str">
        <f t="shared" si="91"/>
        <v>SG1_HL_X2_TXD2</v>
      </c>
    </row>
    <row r="2886" spans="1:9" x14ac:dyDescent="0.25">
      <c r="A2886" t="s">
        <v>2698</v>
      </c>
      <c r="B2886" t="s">
        <v>5842</v>
      </c>
      <c r="C2886" t="s">
        <v>5845</v>
      </c>
      <c r="D2886">
        <v>3</v>
      </c>
      <c r="E2886">
        <v>3</v>
      </c>
      <c r="F2886">
        <v>3</v>
      </c>
      <c r="G2886" t="s">
        <v>1610</v>
      </c>
      <c r="H2886" s="4" t="str">
        <f t="shared" si="90"/>
        <v>1K228.3</v>
      </c>
      <c r="I2886" s="4" t="str">
        <f t="shared" si="91"/>
        <v>SG1_X2_TXD2</v>
      </c>
    </row>
    <row r="2887" spans="1:9" x14ac:dyDescent="0.25">
      <c r="A2887" t="s">
        <v>2698</v>
      </c>
      <c r="B2887" t="s">
        <v>5842</v>
      </c>
      <c r="C2887" t="s">
        <v>5845</v>
      </c>
      <c r="D2887">
        <v>4</v>
      </c>
      <c r="E2887">
        <v>4</v>
      </c>
      <c r="F2887">
        <v>4</v>
      </c>
      <c r="G2887" t="s">
        <v>5512</v>
      </c>
      <c r="H2887" s="4" t="str">
        <f t="shared" si="90"/>
        <v>1K228.4</v>
      </c>
      <c r="I2887" s="4" t="str">
        <f t="shared" si="91"/>
        <v>SG1_1_X2_TXD2</v>
      </c>
    </row>
    <row r="2888" spans="1:9" x14ac:dyDescent="0.25">
      <c r="A2888" t="s">
        <v>2698</v>
      </c>
      <c r="B2888" t="s">
        <v>5842</v>
      </c>
      <c r="C2888" t="s">
        <v>5845</v>
      </c>
      <c r="D2888">
        <v>5</v>
      </c>
      <c r="E2888">
        <v>5</v>
      </c>
      <c r="F2888">
        <v>5</v>
      </c>
      <c r="G2888" t="s">
        <v>5520</v>
      </c>
      <c r="H2888" s="4" t="str">
        <f t="shared" si="90"/>
        <v>1K228.5</v>
      </c>
      <c r="I2888" s="4" t="str">
        <f t="shared" si="91"/>
        <v>SG1_1_X2_TXD3</v>
      </c>
    </row>
    <row r="2889" spans="1:9" x14ac:dyDescent="0.25">
      <c r="A2889" t="s">
        <v>2698</v>
      </c>
      <c r="B2889" t="s">
        <v>5842</v>
      </c>
      <c r="C2889" t="s">
        <v>5845</v>
      </c>
      <c r="D2889">
        <v>6</v>
      </c>
      <c r="E2889">
        <v>6</v>
      </c>
      <c r="F2889">
        <v>6</v>
      </c>
      <c r="G2889" t="s">
        <v>1611</v>
      </c>
      <c r="H2889" s="4" t="str">
        <f t="shared" si="90"/>
        <v>1K228.6</v>
      </c>
      <c r="I2889" s="4" t="str">
        <f t="shared" si="91"/>
        <v>SG1_X2_TXD3</v>
      </c>
    </row>
    <row r="2890" spans="1:9" x14ac:dyDescent="0.25">
      <c r="A2890" t="s">
        <v>2698</v>
      </c>
      <c r="B2890" t="s">
        <v>5842</v>
      </c>
      <c r="C2890" t="s">
        <v>5845</v>
      </c>
      <c r="D2890">
        <v>7</v>
      </c>
      <c r="E2890">
        <v>7</v>
      </c>
      <c r="F2890">
        <v>7</v>
      </c>
      <c r="G2890" t="s">
        <v>5539</v>
      </c>
      <c r="H2890" s="4" t="str">
        <f t="shared" si="90"/>
        <v>1K228.7</v>
      </c>
      <c r="I2890" s="4" t="str">
        <f t="shared" si="91"/>
        <v>SG1_HL_X2_TXD3</v>
      </c>
    </row>
    <row r="2891" spans="1:9" x14ac:dyDescent="0.25">
      <c r="A2891" t="s">
        <v>2698</v>
      </c>
      <c r="B2891" t="s">
        <v>5842</v>
      </c>
      <c r="C2891" t="s">
        <v>5845</v>
      </c>
      <c r="D2891" t="s">
        <v>1041</v>
      </c>
      <c r="E2891" t="s">
        <v>1041</v>
      </c>
      <c r="F2891">
        <v>1</v>
      </c>
      <c r="G2891" t="s">
        <v>1040</v>
      </c>
      <c r="H2891" s="4" t="str">
        <f t="shared" si="90"/>
        <v>1K228.1</v>
      </c>
      <c r="I2891" s="4" t="str">
        <f t="shared" si="91"/>
        <v>VP12</v>
      </c>
    </row>
    <row r="2892" spans="1:9" x14ac:dyDescent="0.25">
      <c r="A2892" t="s">
        <v>2698</v>
      </c>
      <c r="B2892" t="s">
        <v>5842</v>
      </c>
      <c r="C2892" t="s">
        <v>5845</v>
      </c>
      <c r="D2892" t="s">
        <v>1042</v>
      </c>
      <c r="E2892" t="s">
        <v>1042</v>
      </c>
      <c r="F2892">
        <v>8</v>
      </c>
      <c r="G2892" t="s">
        <v>5448</v>
      </c>
      <c r="H2892" s="4" t="str">
        <f t="shared" si="90"/>
        <v>1K228.8</v>
      </c>
      <c r="I2892" s="4" t="str">
        <f t="shared" si="91"/>
        <v>SC_UDB228</v>
      </c>
    </row>
    <row r="2893" spans="1:9" x14ac:dyDescent="0.25">
      <c r="A2893" t="s">
        <v>2698</v>
      </c>
      <c r="B2893" t="s">
        <v>5842</v>
      </c>
      <c r="C2893" t="s">
        <v>5846</v>
      </c>
      <c r="D2893">
        <v>2</v>
      </c>
      <c r="E2893">
        <v>2</v>
      </c>
      <c r="F2893">
        <v>2</v>
      </c>
      <c r="G2893" t="s">
        <v>5540</v>
      </c>
      <c r="H2893" s="4" t="str">
        <f t="shared" si="90"/>
        <v>1K229.2</v>
      </c>
      <c r="I2893" s="4" t="str">
        <f t="shared" si="91"/>
        <v>SG1_HL_X2_TXEN</v>
      </c>
    </row>
    <row r="2894" spans="1:9" x14ac:dyDescent="0.25">
      <c r="A2894" t="s">
        <v>2698</v>
      </c>
      <c r="B2894" t="s">
        <v>5842</v>
      </c>
      <c r="C2894" t="s">
        <v>5846</v>
      </c>
      <c r="D2894">
        <v>3</v>
      </c>
      <c r="E2894">
        <v>3</v>
      </c>
      <c r="F2894">
        <v>3</v>
      </c>
      <c r="G2894" t="s">
        <v>1612</v>
      </c>
      <c r="H2894" s="4" t="str">
        <f t="shared" si="90"/>
        <v>1K229.3</v>
      </c>
      <c r="I2894" s="4" t="str">
        <f t="shared" si="91"/>
        <v>SG1_X2_TXEN</v>
      </c>
    </row>
    <row r="2895" spans="1:9" x14ac:dyDescent="0.25">
      <c r="A2895" t="s">
        <v>2698</v>
      </c>
      <c r="B2895" t="s">
        <v>5842</v>
      </c>
      <c r="C2895" t="s">
        <v>5846</v>
      </c>
      <c r="D2895">
        <v>4</v>
      </c>
      <c r="E2895">
        <v>4</v>
      </c>
      <c r="F2895">
        <v>4</v>
      </c>
      <c r="G2895" t="s">
        <v>5521</v>
      </c>
      <c r="H2895" s="4" t="str">
        <f t="shared" si="90"/>
        <v>1K229.4</v>
      </c>
      <c r="I2895" s="4" t="str">
        <f t="shared" si="91"/>
        <v>SG1_1_X2_TXEN</v>
      </c>
    </row>
    <row r="2896" spans="1:9" x14ac:dyDescent="0.25">
      <c r="A2896" t="s">
        <v>2698</v>
      </c>
      <c r="B2896" t="s">
        <v>5842</v>
      </c>
      <c r="C2896" t="s">
        <v>5846</v>
      </c>
      <c r="D2896">
        <v>5</v>
      </c>
      <c r="E2896">
        <v>5</v>
      </c>
      <c r="F2896">
        <v>5</v>
      </c>
      <c r="H2896" s="4" t="str">
        <f t="shared" si="90"/>
        <v>1K229.5</v>
      </c>
      <c r="I2896" s="4">
        <f t="shared" si="91"/>
        <v>0</v>
      </c>
    </row>
    <row r="2897" spans="1:9" x14ac:dyDescent="0.25">
      <c r="A2897" t="s">
        <v>2698</v>
      </c>
      <c r="B2897" t="s">
        <v>5842</v>
      </c>
      <c r="C2897" t="s">
        <v>5846</v>
      </c>
      <c r="D2897">
        <v>6</v>
      </c>
      <c r="E2897">
        <v>6</v>
      </c>
      <c r="F2897">
        <v>6</v>
      </c>
      <c r="H2897" s="4" t="str">
        <f t="shared" si="90"/>
        <v>1K229.6</v>
      </c>
      <c r="I2897" s="4">
        <f t="shared" si="91"/>
        <v>0</v>
      </c>
    </row>
    <row r="2898" spans="1:9" x14ac:dyDescent="0.25">
      <c r="A2898" t="s">
        <v>2698</v>
      </c>
      <c r="B2898" t="s">
        <v>5842</v>
      </c>
      <c r="C2898" t="s">
        <v>5846</v>
      </c>
      <c r="D2898">
        <v>7</v>
      </c>
      <c r="E2898">
        <v>7</v>
      </c>
      <c r="F2898">
        <v>7</v>
      </c>
      <c r="H2898" s="4" t="str">
        <f t="shared" si="90"/>
        <v>1K229.7</v>
      </c>
      <c r="I2898" s="4">
        <f t="shared" si="91"/>
        <v>0</v>
      </c>
    </row>
    <row r="2899" spans="1:9" x14ac:dyDescent="0.25">
      <c r="A2899" t="s">
        <v>2698</v>
      </c>
      <c r="B2899" t="s">
        <v>5842</v>
      </c>
      <c r="C2899" t="s">
        <v>5846</v>
      </c>
      <c r="D2899" t="s">
        <v>1041</v>
      </c>
      <c r="E2899" t="s">
        <v>1041</v>
      </c>
      <c r="F2899">
        <v>1</v>
      </c>
      <c r="G2899" t="s">
        <v>1040</v>
      </c>
      <c r="H2899" s="4" t="str">
        <f t="shared" si="90"/>
        <v>1K229.1</v>
      </c>
      <c r="I2899" s="4" t="str">
        <f t="shared" si="91"/>
        <v>VP12</v>
      </c>
    </row>
    <row r="2900" spans="1:9" x14ac:dyDescent="0.25">
      <c r="A2900" t="s">
        <v>2698</v>
      </c>
      <c r="B2900" t="s">
        <v>5842</v>
      </c>
      <c r="C2900" t="s">
        <v>5846</v>
      </c>
      <c r="D2900" t="s">
        <v>1042</v>
      </c>
      <c r="E2900" t="s">
        <v>1042</v>
      </c>
      <c r="F2900">
        <v>8</v>
      </c>
      <c r="G2900" t="s">
        <v>5450</v>
      </c>
      <c r="H2900" s="4" t="str">
        <f t="shared" si="90"/>
        <v>1K229.8</v>
      </c>
      <c r="I2900" s="4" t="str">
        <f t="shared" si="91"/>
        <v>SC_UDB229</v>
      </c>
    </row>
    <row r="2901" spans="1:9" x14ac:dyDescent="0.25">
      <c r="A2901" t="s">
        <v>2698</v>
      </c>
      <c r="B2901" t="s">
        <v>5842</v>
      </c>
      <c r="C2901" t="s">
        <v>3197</v>
      </c>
      <c r="D2901">
        <v>1</v>
      </c>
      <c r="E2901">
        <v>1</v>
      </c>
      <c r="F2901">
        <v>1</v>
      </c>
      <c r="G2901" t="s">
        <v>5536</v>
      </c>
      <c r="H2901" s="4" t="str">
        <f t="shared" si="90"/>
        <v>1RRG91.1</v>
      </c>
      <c r="I2901" s="4" t="str">
        <f t="shared" si="91"/>
        <v>SG1_HL_X2_TXD0</v>
      </c>
    </row>
    <row r="2902" spans="1:9" x14ac:dyDescent="0.25">
      <c r="A2902" t="s">
        <v>2698</v>
      </c>
      <c r="B2902" t="s">
        <v>5842</v>
      </c>
      <c r="C2902" t="s">
        <v>3197</v>
      </c>
      <c r="D2902">
        <v>2</v>
      </c>
      <c r="E2902">
        <v>2</v>
      </c>
      <c r="F2902">
        <v>2</v>
      </c>
      <c r="G2902" t="s">
        <v>962</v>
      </c>
      <c r="H2902" s="4" t="str">
        <f t="shared" si="90"/>
        <v>1RRG91.2</v>
      </c>
      <c r="I2902" s="4" t="str">
        <f t="shared" si="91"/>
        <v>VDD33_ATX</v>
      </c>
    </row>
    <row r="2903" spans="1:9" x14ac:dyDescent="0.25">
      <c r="A2903" t="s">
        <v>2698</v>
      </c>
      <c r="B2903" t="s">
        <v>5842</v>
      </c>
      <c r="C2903" t="s">
        <v>3198</v>
      </c>
      <c r="D2903">
        <v>1</v>
      </c>
      <c r="E2903">
        <v>1</v>
      </c>
      <c r="F2903">
        <v>1</v>
      </c>
      <c r="G2903" t="s">
        <v>5536</v>
      </c>
      <c r="H2903" s="4" t="str">
        <f t="shared" si="90"/>
        <v>1RRG92.1</v>
      </c>
      <c r="I2903" s="4" t="str">
        <f t="shared" si="91"/>
        <v>SG1_HL_X2_TXD0</v>
      </c>
    </row>
    <row r="2904" spans="1:9" x14ac:dyDescent="0.25">
      <c r="A2904" t="s">
        <v>2698</v>
      </c>
      <c r="B2904" t="s">
        <v>5842</v>
      </c>
      <c r="C2904" t="s">
        <v>3198</v>
      </c>
      <c r="D2904">
        <v>2</v>
      </c>
      <c r="E2904">
        <v>2</v>
      </c>
      <c r="F2904">
        <v>2</v>
      </c>
      <c r="G2904" t="s">
        <v>961</v>
      </c>
      <c r="H2904" s="4" t="str">
        <f t="shared" si="90"/>
        <v>1RRG92.2</v>
      </c>
      <c r="I2904" s="4" t="str">
        <f t="shared" si="91"/>
        <v>DGND</v>
      </c>
    </row>
    <row r="2905" spans="1:9" x14ac:dyDescent="0.25">
      <c r="A2905" t="s">
        <v>2698</v>
      </c>
      <c r="B2905" t="s">
        <v>5842</v>
      </c>
      <c r="C2905" t="s">
        <v>3199</v>
      </c>
      <c r="D2905">
        <v>1</v>
      </c>
      <c r="E2905">
        <v>1</v>
      </c>
      <c r="F2905">
        <v>1</v>
      </c>
      <c r="G2905" t="s">
        <v>5537</v>
      </c>
      <c r="H2905" s="4" t="str">
        <f t="shared" si="90"/>
        <v>1RRG93.1</v>
      </c>
      <c r="I2905" s="4" t="str">
        <f t="shared" si="91"/>
        <v>SG1_HL_X2_TXD1</v>
      </c>
    </row>
    <row r="2906" spans="1:9" x14ac:dyDescent="0.25">
      <c r="A2906" t="s">
        <v>2698</v>
      </c>
      <c r="B2906" t="s">
        <v>5842</v>
      </c>
      <c r="C2906" t="s">
        <v>3199</v>
      </c>
      <c r="D2906">
        <v>2</v>
      </c>
      <c r="E2906">
        <v>2</v>
      </c>
      <c r="F2906">
        <v>2</v>
      </c>
      <c r="G2906" t="s">
        <v>962</v>
      </c>
      <c r="H2906" s="4" t="str">
        <f t="shared" si="90"/>
        <v>1RRG93.2</v>
      </c>
      <c r="I2906" s="4" t="str">
        <f t="shared" si="91"/>
        <v>VDD33_ATX</v>
      </c>
    </row>
    <row r="2907" spans="1:9" x14ac:dyDescent="0.25">
      <c r="A2907" t="s">
        <v>2698</v>
      </c>
      <c r="B2907" t="s">
        <v>5842</v>
      </c>
      <c r="C2907" t="s">
        <v>3200</v>
      </c>
      <c r="D2907">
        <v>1</v>
      </c>
      <c r="E2907">
        <v>1</v>
      </c>
      <c r="F2907">
        <v>1</v>
      </c>
      <c r="G2907" t="s">
        <v>5537</v>
      </c>
      <c r="H2907" s="4" t="str">
        <f t="shared" si="90"/>
        <v>1RRG94.1</v>
      </c>
      <c r="I2907" s="4" t="str">
        <f t="shared" si="91"/>
        <v>SG1_HL_X2_TXD1</v>
      </c>
    </row>
    <row r="2908" spans="1:9" x14ac:dyDescent="0.25">
      <c r="A2908" t="s">
        <v>2698</v>
      </c>
      <c r="B2908" t="s">
        <v>5842</v>
      </c>
      <c r="C2908" t="s">
        <v>3200</v>
      </c>
      <c r="D2908">
        <v>2</v>
      </c>
      <c r="E2908">
        <v>2</v>
      </c>
      <c r="F2908">
        <v>2</v>
      </c>
      <c r="G2908" t="s">
        <v>961</v>
      </c>
      <c r="H2908" s="4" t="str">
        <f t="shared" si="90"/>
        <v>1RRG94.2</v>
      </c>
      <c r="I2908" s="4" t="str">
        <f t="shared" si="91"/>
        <v>DGND</v>
      </c>
    </row>
    <row r="2909" spans="1:9" x14ac:dyDescent="0.25">
      <c r="A2909" t="s">
        <v>2698</v>
      </c>
      <c r="B2909" t="s">
        <v>5842</v>
      </c>
      <c r="C2909" t="s">
        <v>3201</v>
      </c>
      <c r="D2909">
        <v>1</v>
      </c>
      <c r="E2909">
        <v>1</v>
      </c>
      <c r="F2909">
        <v>1</v>
      </c>
      <c r="G2909" t="s">
        <v>5538</v>
      </c>
      <c r="H2909" s="4" t="str">
        <f t="shared" si="90"/>
        <v>1RRG95.1</v>
      </c>
      <c r="I2909" s="4" t="str">
        <f t="shared" si="91"/>
        <v>SG1_HL_X2_TXD2</v>
      </c>
    </row>
    <row r="2910" spans="1:9" x14ac:dyDescent="0.25">
      <c r="A2910" t="s">
        <v>2698</v>
      </c>
      <c r="B2910" t="s">
        <v>5842</v>
      </c>
      <c r="C2910" t="s">
        <v>3201</v>
      </c>
      <c r="D2910">
        <v>2</v>
      </c>
      <c r="E2910">
        <v>2</v>
      </c>
      <c r="F2910">
        <v>2</v>
      </c>
      <c r="G2910" t="s">
        <v>962</v>
      </c>
      <c r="H2910" s="4" t="str">
        <f t="shared" si="90"/>
        <v>1RRG95.2</v>
      </c>
      <c r="I2910" s="4" t="str">
        <f t="shared" si="91"/>
        <v>VDD33_ATX</v>
      </c>
    </row>
    <row r="2911" spans="1:9" x14ac:dyDescent="0.25">
      <c r="A2911" t="s">
        <v>2698</v>
      </c>
      <c r="B2911" t="s">
        <v>5842</v>
      </c>
      <c r="C2911" t="s">
        <v>3202</v>
      </c>
      <c r="D2911">
        <v>1</v>
      </c>
      <c r="E2911">
        <v>1</v>
      </c>
      <c r="F2911">
        <v>1</v>
      </c>
      <c r="G2911" t="s">
        <v>5538</v>
      </c>
      <c r="H2911" s="4" t="str">
        <f t="shared" si="90"/>
        <v>1RRG96.1</v>
      </c>
      <c r="I2911" s="4" t="str">
        <f t="shared" si="91"/>
        <v>SG1_HL_X2_TXD2</v>
      </c>
    </row>
    <row r="2912" spans="1:9" x14ac:dyDescent="0.25">
      <c r="A2912" t="s">
        <v>2698</v>
      </c>
      <c r="B2912" t="s">
        <v>5842</v>
      </c>
      <c r="C2912" t="s">
        <v>3202</v>
      </c>
      <c r="D2912">
        <v>2</v>
      </c>
      <c r="E2912">
        <v>2</v>
      </c>
      <c r="F2912">
        <v>2</v>
      </c>
      <c r="G2912" t="s">
        <v>961</v>
      </c>
      <c r="H2912" s="4" t="str">
        <f t="shared" si="90"/>
        <v>1RRG96.2</v>
      </c>
      <c r="I2912" s="4" t="str">
        <f t="shared" si="91"/>
        <v>DGND</v>
      </c>
    </row>
    <row r="2913" spans="1:9" x14ac:dyDescent="0.25">
      <c r="A2913" t="s">
        <v>2698</v>
      </c>
      <c r="B2913" t="s">
        <v>5842</v>
      </c>
      <c r="C2913" t="s">
        <v>3203</v>
      </c>
      <c r="D2913">
        <v>1</v>
      </c>
      <c r="E2913">
        <v>1</v>
      </c>
      <c r="F2913">
        <v>1</v>
      </c>
      <c r="G2913" t="s">
        <v>5539</v>
      </c>
      <c r="H2913" s="4" t="str">
        <f t="shared" si="90"/>
        <v>1RRG97.1</v>
      </c>
      <c r="I2913" s="4" t="str">
        <f t="shared" si="91"/>
        <v>SG1_HL_X2_TXD3</v>
      </c>
    </row>
    <row r="2914" spans="1:9" x14ac:dyDescent="0.25">
      <c r="A2914" t="s">
        <v>2698</v>
      </c>
      <c r="B2914" t="s">
        <v>5842</v>
      </c>
      <c r="C2914" t="s">
        <v>3203</v>
      </c>
      <c r="D2914">
        <v>2</v>
      </c>
      <c r="E2914">
        <v>2</v>
      </c>
      <c r="F2914">
        <v>2</v>
      </c>
      <c r="G2914" t="s">
        <v>962</v>
      </c>
      <c r="H2914" s="4" t="str">
        <f t="shared" si="90"/>
        <v>1RRG97.2</v>
      </c>
      <c r="I2914" s="4" t="str">
        <f t="shared" si="91"/>
        <v>VDD33_ATX</v>
      </c>
    </row>
    <row r="2915" spans="1:9" x14ac:dyDescent="0.25">
      <c r="A2915" t="s">
        <v>2698</v>
      </c>
      <c r="B2915" t="s">
        <v>5842</v>
      </c>
      <c r="C2915" t="s">
        <v>3204</v>
      </c>
      <c r="D2915">
        <v>1</v>
      </c>
      <c r="E2915">
        <v>1</v>
      </c>
      <c r="F2915">
        <v>1</v>
      </c>
      <c r="G2915" t="s">
        <v>5539</v>
      </c>
      <c r="H2915" s="4" t="str">
        <f t="shared" si="90"/>
        <v>1RRG98.1</v>
      </c>
      <c r="I2915" s="4" t="str">
        <f t="shared" si="91"/>
        <v>SG1_HL_X2_TXD3</v>
      </c>
    </row>
    <row r="2916" spans="1:9" x14ac:dyDescent="0.25">
      <c r="A2916" t="s">
        <v>2698</v>
      </c>
      <c r="B2916" t="s">
        <v>5842</v>
      </c>
      <c r="C2916" t="s">
        <v>3204</v>
      </c>
      <c r="D2916">
        <v>2</v>
      </c>
      <c r="E2916">
        <v>2</v>
      </c>
      <c r="F2916">
        <v>2</v>
      </c>
      <c r="G2916" t="s">
        <v>961</v>
      </c>
      <c r="H2916" s="4" t="str">
        <f t="shared" si="90"/>
        <v>1RRG98.2</v>
      </c>
      <c r="I2916" s="4" t="str">
        <f t="shared" si="91"/>
        <v>DGND</v>
      </c>
    </row>
    <row r="2917" spans="1:9" x14ac:dyDescent="0.25">
      <c r="A2917" t="s">
        <v>2698</v>
      </c>
      <c r="B2917" t="s">
        <v>5842</v>
      </c>
      <c r="C2917" t="s">
        <v>3205</v>
      </c>
      <c r="D2917">
        <v>1</v>
      </c>
      <c r="E2917">
        <v>1</v>
      </c>
      <c r="F2917">
        <v>1</v>
      </c>
      <c r="G2917" t="s">
        <v>5540</v>
      </c>
      <c r="H2917" s="4" t="str">
        <f t="shared" si="90"/>
        <v>1RRG99.1</v>
      </c>
      <c r="I2917" s="4" t="str">
        <f t="shared" si="91"/>
        <v>SG1_HL_X2_TXEN</v>
      </c>
    </row>
    <row r="2918" spans="1:9" x14ac:dyDescent="0.25">
      <c r="A2918" t="s">
        <v>2698</v>
      </c>
      <c r="B2918" t="s">
        <v>5842</v>
      </c>
      <c r="C2918" t="s">
        <v>3205</v>
      </c>
      <c r="D2918">
        <v>2</v>
      </c>
      <c r="E2918">
        <v>2</v>
      </c>
      <c r="F2918">
        <v>2</v>
      </c>
      <c r="G2918" t="s">
        <v>962</v>
      </c>
      <c r="H2918" s="4" t="str">
        <f t="shared" si="90"/>
        <v>1RRG99.2</v>
      </c>
      <c r="I2918" s="4" t="str">
        <f t="shared" si="91"/>
        <v>VDD33_ATX</v>
      </c>
    </row>
    <row r="2919" spans="1:9" x14ac:dyDescent="0.25">
      <c r="A2919" t="s">
        <v>2698</v>
      </c>
      <c r="B2919" t="s">
        <v>5842</v>
      </c>
      <c r="C2919" t="s">
        <v>3206</v>
      </c>
      <c r="D2919">
        <v>1</v>
      </c>
      <c r="E2919">
        <v>1</v>
      </c>
      <c r="F2919">
        <v>1</v>
      </c>
      <c r="G2919" t="s">
        <v>5540</v>
      </c>
      <c r="H2919" s="4" t="str">
        <f t="shared" si="90"/>
        <v>1RRG100.1</v>
      </c>
      <c r="I2919" s="4" t="str">
        <f t="shared" si="91"/>
        <v>SG1_HL_X2_TXEN</v>
      </c>
    </row>
    <row r="2920" spans="1:9" x14ac:dyDescent="0.25">
      <c r="A2920" t="s">
        <v>2698</v>
      </c>
      <c r="B2920" t="s">
        <v>5842</v>
      </c>
      <c r="C2920" t="s">
        <v>3206</v>
      </c>
      <c r="D2920">
        <v>2</v>
      </c>
      <c r="E2920">
        <v>2</v>
      </c>
      <c r="F2920">
        <v>2</v>
      </c>
      <c r="G2920" t="s">
        <v>961</v>
      </c>
      <c r="H2920" s="4" t="str">
        <f t="shared" si="90"/>
        <v>1RRG100.2</v>
      </c>
      <c r="I2920" s="4" t="str">
        <f t="shared" si="91"/>
        <v>DGND</v>
      </c>
    </row>
    <row r="2921" spans="1:9" x14ac:dyDescent="0.25">
      <c r="A2921" t="s">
        <v>2698</v>
      </c>
      <c r="B2921" t="s">
        <v>5842</v>
      </c>
      <c r="C2921" t="s">
        <v>5847</v>
      </c>
      <c r="D2921">
        <v>1</v>
      </c>
      <c r="E2921">
        <v>1</v>
      </c>
      <c r="F2921">
        <v>1</v>
      </c>
      <c r="G2921" t="s">
        <v>5541</v>
      </c>
      <c r="H2921" s="4" t="str">
        <f t="shared" si="90"/>
        <v>1RRG914.1</v>
      </c>
      <c r="I2921" s="4" t="str">
        <f t="shared" si="91"/>
        <v>SG1_X2_COL</v>
      </c>
    </row>
    <row r="2922" spans="1:9" x14ac:dyDescent="0.25">
      <c r="A2922" t="s">
        <v>2698</v>
      </c>
      <c r="B2922" t="s">
        <v>5842</v>
      </c>
      <c r="C2922" t="s">
        <v>5847</v>
      </c>
      <c r="D2922">
        <v>2</v>
      </c>
      <c r="E2922">
        <v>2</v>
      </c>
      <c r="F2922">
        <v>2</v>
      </c>
      <c r="G2922" t="s">
        <v>961</v>
      </c>
      <c r="H2922" s="4" t="str">
        <f t="shared" si="90"/>
        <v>1RRG914.2</v>
      </c>
      <c r="I2922" s="4" t="str">
        <f t="shared" si="91"/>
        <v>DGND</v>
      </c>
    </row>
    <row r="2923" spans="1:9" x14ac:dyDescent="0.25">
      <c r="A2923" t="s">
        <v>2698</v>
      </c>
      <c r="B2923" t="s">
        <v>5842</v>
      </c>
      <c r="C2923" t="s">
        <v>5848</v>
      </c>
      <c r="D2923">
        <v>1</v>
      </c>
      <c r="E2923">
        <v>1</v>
      </c>
      <c r="F2923">
        <v>1</v>
      </c>
      <c r="G2923" t="s">
        <v>5542</v>
      </c>
      <c r="H2923" s="4" t="str">
        <f t="shared" si="90"/>
        <v>1RRG915.1</v>
      </c>
      <c r="I2923" s="4" t="str">
        <f t="shared" si="91"/>
        <v>SG1_X2_CRS</v>
      </c>
    </row>
    <row r="2924" spans="1:9" x14ac:dyDescent="0.25">
      <c r="A2924" t="s">
        <v>2698</v>
      </c>
      <c r="B2924" t="s">
        <v>5842</v>
      </c>
      <c r="C2924" t="s">
        <v>5848</v>
      </c>
      <c r="D2924">
        <v>2</v>
      </c>
      <c r="E2924">
        <v>2</v>
      </c>
      <c r="F2924">
        <v>2</v>
      </c>
      <c r="G2924" t="s">
        <v>961</v>
      </c>
      <c r="H2924" s="4" t="str">
        <f t="shared" si="90"/>
        <v>1RRG915.2</v>
      </c>
      <c r="I2924" s="4" t="str">
        <f t="shared" si="91"/>
        <v>DGND</v>
      </c>
    </row>
    <row r="2925" spans="1:9" x14ac:dyDescent="0.25">
      <c r="A2925" t="s">
        <v>2698</v>
      </c>
      <c r="B2925" t="s">
        <v>5842</v>
      </c>
      <c r="C2925" t="s">
        <v>5849</v>
      </c>
      <c r="D2925" t="s">
        <v>1278</v>
      </c>
      <c r="E2925" t="s">
        <v>1278</v>
      </c>
      <c r="F2925">
        <v>1</v>
      </c>
      <c r="G2925" t="s">
        <v>5494</v>
      </c>
      <c r="H2925" s="4" t="str">
        <f t="shared" si="90"/>
        <v>SG1_X1_RXD4.1</v>
      </c>
      <c r="I2925" s="4" t="str">
        <f t="shared" si="91"/>
        <v>SG1_X2_RXD0</v>
      </c>
    </row>
    <row r="2926" spans="1:9" x14ac:dyDescent="0.25">
      <c r="A2926" t="s">
        <v>2698</v>
      </c>
      <c r="B2926" t="s">
        <v>5842</v>
      </c>
      <c r="C2926" t="s">
        <v>5498</v>
      </c>
      <c r="D2926" t="s">
        <v>1278</v>
      </c>
      <c r="E2926" t="s">
        <v>1278</v>
      </c>
      <c r="F2926">
        <v>1</v>
      </c>
      <c r="G2926" t="s">
        <v>5498</v>
      </c>
      <c r="H2926" s="4" t="str">
        <f t="shared" si="90"/>
        <v>SG1_X2_RXC.1</v>
      </c>
      <c r="I2926" s="4" t="str">
        <f t="shared" si="91"/>
        <v>SG1_X2_RXC</v>
      </c>
    </row>
    <row r="2927" spans="1:9" x14ac:dyDescent="0.25">
      <c r="A2927" t="s">
        <v>2698</v>
      </c>
      <c r="B2927" t="s">
        <v>5842</v>
      </c>
      <c r="C2927" t="s">
        <v>5497</v>
      </c>
      <c r="D2927" t="s">
        <v>1278</v>
      </c>
      <c r="E2927" t="s">
        <v>1278</v>
      </c>
      <c r="F2927">
        <v>1</v>
      </c>
      <c r="G2927" t="s">
        <v>5497</v>
      </c>
      <c r="H2927" s="4" t="str">
        <f t="shared" si="90"/>
        <v>SG1_X2_RXD1.1</v>
      </c>
      <c r="I2927" s="4" t="str">
        <f t="shared" si="91"/>
        <v>SG1_X2_RXD1</v>
      </c>
    </row>
    <row r="2928" spans="1:9" x14ac:dyDescent="0.25">
      <c r="A2928" t="s">
        <v>2698</v>
      </c>
      <c r="B2928" t="s">
        <v>5842</v>
      </c>
      <c r="C2928" t="s">
        <v>5501</v>
      </c>
      <c r="D2928" t="s">
        <v>1278</v>
      </c>
      <c r="E2928" t="s">
        <v>1278</v>
      </c>
      <c r="F2928">
        <v>1</v>
      </c>
      <c r="G2928" t="s">
        <v>5501</v>
      </c>
      <c r="H2928" s="4" t="str">
        <f t="shared" si="90"/>
        <v>SG1_X2_RXD2.1</v>
      </c>
      <c r="I2928" s="4" t="str">
        <f t="shared" si="91"/>
        <v>SG1_X2_RXD2</v>
      </c>
    </row>
    <row r="2929" spans="1:9" x14ac:dyDescent="0.25">
      <c r="A2929" t="s">
        <v>2698</v>
      </c>
      <c r="B2929" t="s">
        <v>5842</v>
      </c>
      <c r="C2929" t="s">
        <v>5506</v>
      </c>
      <c r="D2929" t="s">
        <v>1278</v>
      </c>
      <c r="E2929" t="s">
        <v>1278</v>
      </c>
      <c r="F2929">
        <v>1</v>
      </c>
      <c r="G2929" t="s">
        <v>5506</v>
      </c>
      <c r="H2929" s="4" t="str">
        <f t="shared" si="90"/>
        <v>SG1_X2_RXD3.1</v>
      </c>
      <c r="I2929" s="4" t="str">
        <f t="shared" si="91"/>
        <v>SG1_X2_RXD3</v>
      </c>
    </row>
    <row r="2930" spans="1:9" x14ac:dyDescent="0.25">
      <c r="A2930" t="s">
        <v>2698</v>
      </c>
      <c r="B2930" t="s">
        <v>5842</v>
      </c>
      <c r="C2930" t="s">
        <v>5493</v>
      </c>
      <c r="D2930" t="s">
        <v>1278</v>
      </c>
      <c r="E2930" t="s">
        <v>1278</v>
      </c>
      <c r="F2930">
        <v>1</v>
      </c>
      <c r="G2930" t="s">
        <v>5493</v>
      </c>
      <c r="H2930" s="4" t="str">
        <f t="shared" si="90"/>
        <v>SG1_X2_RXDV.1</v>
      </c>
      <c r="I2930" s="4" t="str">
        <f t="shared" si="91"/>
        <v>SG1_X2_RXDV</v>
      </c>
    </row>
    <row r="2931" spans="1:9" x14ac:dyDescent="0.25">
      <c r="A2931" t="s">
        <v>2698</v>
      </c>
      <c r="B2931" t="s">
        <v>5842</v>
      </c>
      <c r="C2931" t="s">
        <v>5511</v>
      </c>
      <c r="D2931" t="s">
        <v>1278</v>
      </c>
      <c r="E2931" t="s">
        <v>1278</v>
      </c>
      <c r="F2931">
        <v>1</v>
      </c>
      <c r="G2931" t="s">
        <v>5511</v>
      </c>
      <c r="H2931" s="4" t="str">
        <f t="shared" si="90"/>
        <v>SG1_X2_TXC.1</v>
      </c>
      <c r="I2931" s="4" t="str">
        <f t="shared" si="91"/>
        <v>SG1_X2_TXC</v>
      </c>
    </row>
    <row r="2932" spans="1:9" x14ac:dyDescent="0.25">
      <c r="A2932" t="s">
        <v>2698</v>
      </c>
      <c r="B2932" t="s">
        <v>5842</v>
      </c>
      <c r="C2932" t="s">
        <v>1608</v>
      </c>
      <c r="D2932" t="s">
        <v>1278</v>
      </c>
      <c r="E2932" t="s">
        <v>1278</v>
      </c>
      <c r="F2932">
        <v>1</v>
      </c>
      <c r="G2932" t="s">
        <v>1608</v>
      </c>
      <c r="H2932" s="4" t="str">
        <f t="shared" si="90"/>
        <v>SG1_X2_TXD0.1</v>
      </c>
      <c r="I2932" s="4" t="str">
        <f t="shared" si="91"/>
        <v>SG1_X2_TXD0</v>
      </c>
    </row>
    <row r="2933" spans="1:9" x14ac:dyDescent="0.25">
      <c r="A2933" t="s">
        <v>2698</v>
      </c>
      <c r="B2933" t="s">
        <v>5842</v>
      </c>
      <c r="C2933" t="s">
        <v>1609</v>
      </c>
      <c r="D2933" t="s">
        <v>1278</v>
      </c>
      <c r="E2933" t="s">
        <v>1278</v>
      </c>
      <c r="F2933">
        <v>1</v>
      </c>
      <c r="G2933" t="s">
        <v>1609</v>
      </c>
      <c r="H2933" s="4" t="str">
        <f t="shared" si="90"/>
        <v>SG1_X2_TXD1.1</v>
      </c>
      <c r="I2933" s="4" t="str">
        <f t="shared" si="91"/>
        <v>SG1_X2_TXD1</v>
      </c>
    </row>
    <row r="2934" spans="1:9" x14ac:dyDescent="0.25">
      <c r="A2934" t="s">
        <v>2698</v>
      </c>
      <c r="B2934" t="s">
        <v>5842</v>
      </c>
      <c r="C2934" t="s">
        <v>1610</v>
      </c>
      <c r="D2934" t="s">
        <v>1278</v>
      </c>
      <c r="E2934" t="s">
        <v>1278</v>
      </c>
      <c r="F2934">
        <v>1</v>
      </c>
      <c r="G2934" t="s">
        <v>1610</v>
      </c>
      <c r="H2934" s="4" t="str">
        <f t="shared" si="90"/>
        <v>SG1_X2_TXD2.1</v>
      </c>
      <c r="I2934" s="4" t="str">
        <f t="shared" si="91"/>
        <v>SG1_X2_TXD2</v>
      </c>
    </row>
    <row r="2935" spans="1:9" x14ac:dyDescent="0.25">
      <c r="A2935" t="s">
        <v>2698</v>
      </c>
      <c r="B2935" t="s">
        <v>5842</v>
      </c>
      <c r="C2935" t="s">
        <v>1611</v>
      </c>
      <c r="D2935" t="s">
        <v>1278</v>
      </c>
      <c r="E2935" t="s">
        <v>1278</v>
      </c>
      <c r="F2935">
        <v>1</v>
      </c>
      <c r="G2935" t="s">
        <v>1611</v>
      </c>
      <c r="H2935" s="4" t="str">
        <f t="shared" si="90"/>
        <v>SG1_X2_TXD3.1</v>
      </c>
      <c r="I2935" s="4" t="str">
        <f t="shared" si="91"/>
        <v>SG1_X2_TXD3</v>
      </c>
    </row>
    <row r="2936" spans="1:9" x14ac:dyDescent="0.25">
      <c r="A2936" t="s">
        <v>2698</v>
      </c>
      <c r="B2936" t="s">
        <v>5842</v>
      </c>
      <c r="C2936" t="s">
        <v>1612</v>
      </c>
      <c r="D2936" t="s">
        <v>1278</v>
      </c>
      <c r="E2936" t="s">
        <v>1278</v>
      </c>
      <c r="F2936">
        <v>1</v>
      </c>
      <c r="G2936" t="s">
        <v>1612</v>
      </c>
      <c r="H2936" s="4" t="str">
        <f t="shared" si="90"/>
        <v>SG1_X2_TXEN.1</v>
      </c>
      <c r="I2936" s="4" t="str">
        <f t="shared" si="91"/>
        <v>SG1_X2_TXEN</v>
      </c>
    </row>
    <row r="2937" spans="1:9" x14ac:dyDescent="0.25">
      <c r="A2937" t="s">
        <v>2698</v>
      </c>
      <c r="B2937" t="s">
        <v>6187</v>
      </c>
      <c r="C2937" t="s">
        <v>3211</v>
      </c>
      <c r="D2937">
        <v>1</v>
      </c>
      <c r="E2937">
        <v>1</v>
      </c>
      <c r="F2937">
        <v>1</v>
      </c>
      <c r="G2937" t="s">
        <v>962</v>
      </c>
      <c r="H2937" s="4" t="str">
        <f t="shared" si="90"/>
        <v>1C185.1</v>
      </c>
      <c r="I2937" s="4" t="str">
        <f t="shared" si="91"/>
        <v>VDD33_ATX</v>
      </c>
    </row>
    <row r="2938" spans="1:9" x14ac:dyDescent="0.25">
      <c r="A2938" t="s">
        <v>2698</v>
      </c>
      <c r="B2938" t="s">
        <v>6187</v>
      </c>
      <c r="C2938" t="s">
        <v>3211</v>
      </c>
      <c r="D2938">
        <v>2</v>
      </c>
      <c r="E2938">
        <v>2</v>
      </c>
      <c r="F2938">
        <v>2</v>
      </c>
      <c r="G2938" t="s">
        <v>961</v>
      </c>
      <c r="H2938" s="4" t="str">
        <f t="shared" si="90"/>
        <v>1C185.2</v>
      </c>
      <c r="I2938" s="4" t="str">
        <f t="shared" si="91"/>
        <v>DGND</v>
      </c>
    </row>
    <row r="2939" spans="1:9" x14ac:dyDescent="0.25">
      <c r="A2939" t="s">
        <v>2698</v>
      </c>
      <c r="B2939" t="s">
        <v>6187</v>
      </c>
      <c r="C2939" t="s">
        <v>3220</v>
      </c>
      <c r="D2939">
        <v>1</v>
      </c>
      <c r="E2939">
        <v>1</v>
      </c>
      <c r="F2939">
        <v>1</v>
      </c>
      <c r="G2939" t="s">
        <v>962</v>
      </c>
      <c r="H2939" s="4" t="str">
        <f t="shared" si="90"/>
        <v>1C213.1</v>
      </c>
      <c r="I2939" s="4" t="str">
        <f t="shared" si="91"/>
        <v>VDD33_ATX</v>
      </c>
    </row>
    <row r="2940" spans="1:9" x14ac:dyDescent="0.25">
      <c r="A2940" t="s">
        <v>2698</v>
      </c>
      <c r="B2940" t="s">
        <v>6187</v>
      </c>
      <c r="C2940" t="s">
        <v>3220</v>
      </c>
      <c r="D2940">
        <v>2</v>
      </c>
      <c r="E2940">
        <v>2</v>
      </c>
      <c r="F2940">
        <v>2</v>
      </c>
      <c r="G2940" t="s">
        <v>961</v>
      </c>
      <c r="H2940" s="4" t="str">
        <f t="shared" si="90"/>
        <v>1C213.2</v>
      </c>
      <c r="I2940" s="4" t="str">
        <f t="shared" si="91"/>
        <v>DGND</v>
      </c>
    </row>
    <row r="2941" spans="1:9" x14ac:dyDescent="0.25">
      <c r="A2941" t="s">
        <v>2698</v>
      </c>
      <c r="B2941" t="s">
        <v>6187</v>
      </c>
      <c r="C2941" t="s">
        <v>3212</v>
      </c>
      <c r="D2941">
        <v>1</v>
      </c>
      <c r="E2941">
        <v>1</v>
      </c>
      <c r="F2941">
        <v>1</v>
      </c>
      <c r="G2941" t="s">
        <v>1617</v>
      </c>
      <c r="H2941" s="4" t="str">
        <f t="shared" si="90"/>
        <v>1CS91.1</v>
      </c>
      <c r="I2941" s="4" t="str">
        <f t="shared" si="91"/>
        <v>SG1_C_P9_HSO-</v>
      </c>
    </row>
    <row r="2942" spans="1:9" x14ac:dyDescent="0.25">
      <c r="A2942" t="s">
        <v>2698</v>
      </c>
      <c r="B2942" t="s">
        <v>6187</v>
      </c>
      <c r="C2942" t="s">
        <v>3212</v>
      </c>
      <c r="D2942">
        <v>2</v>
      </c>
      <c r="E2942">
        <v>2</v>
      </c>
      <c r="F2942">
        <v>2</v>
      </c>
      <c r="G2942" t="s">
        <v>1618</v>
      </c>
      <c r="H2942" s="4" t="str">
        <f t="shared" si="90"/>
        <v>1CS91.2</v>
      </c>
      <c r="I2942" s="4" t="str">
        <f t="shared" si="91"/>
        <v>SG1_P9_HSO-</v>
      </c>
    </row>
    <row r="2943" spans="1:9" x14ac:dyDescent="0.25">
      <c r="A2943" t="s">
        <v>2698</v>
      </c>
      <c r="B2943" t="s">
        <v>6187</v>
      </c>
      <c r="C2943" t="s">
        <v>3213</v>
      </c>
      <c r="D2943">
        <v>1</v>
      </c>
      <c r="E2943">
        <v>1</v>
      </c>
      <c r="F2943">
        <v>1</v>
      </c>
      <c r="G2943" t="s">
        <v>1619</v>
      </c>
      <c r="H2943" s="4" t="str">
        <f t="shared" si="90"/>
        <v>1CS92.1</v>
      </c>
      <c r="I2943" s="4" t="str">
        <f t="shared" si="91"/>
        <v>SG1_C_P9_HSO+</v>
      </c>
    </row>
    <row r="2944" spans="1:9" x14ac:dyDescent="0.25">
      <c r="A2944" t="s">
        <v>2698</v>
      </c>
      <c r="B2944" t="s">
        <v>6187</v>
      </c>
      <c r="C2944" t="s">
        <v>3213</v>
      </c>
      <c r="D2944">
        <v>2</v>
      </c>
      <c r="E2944">
        <v>2</v>
      </c>
      <c r="F2944">
        <v>2</v>
      </c>
      <c r="G2944" t="s">
        <v>1620</v>
      </c>
      <c r="H2944" s="4" t="str">
        <f t="shared" si="90"/>
        <v>1CS92.2</v>
      </c>
      <c r="I2944" s="4" t="str">
        <f t="shared" si="91"/>
        <v>SG1_P9_HSO+</v>
      </c>
    </row>
    <row r="2945" spans="1:9" x14ac:dyDescent="0.25">
      <c r="A2945" t="s">
        <v>2698</v>
      </c>
      <c r="B2945" t="s">
        <v>6187</v>
      </c>
      <c r="C2945" t="s">
        <v>3214</v>
      </c>
      <c r="D2945">
        <v>1</v>
      </c>
      <c r="E2945">
        <v>1</v>
      </c>
      <c r="F2945">
        <v>1</v>
      </c>
      <c r="G2945" t="s">
        <v>1621</v>
      </c>
      <c r="H2945" s="4" t="str">
        <f t="shared" si="90"/>
        <v>1CS93.1</v>
      </c>
      <c r="I2945" s="4" t="str">
        <f t="shared" si="91"/>
        <v>SG1_C_P9_HSI-</v>
      </c>
    </row>
    <row r="2946" spans="1:9" x14ac:dyDescent="0.25">
      <c r="A2946" t="s">
        <v>2698</v>
      </c>
      <c r="B2946" t="s">
        <v>6187</v>
      </c>
      <c r="C2946" t="s">
        <v>3214</v>
      </c>
      <c r="D2946">
        <v>2</v>
      </c>
      <c r="E2946">
        <v>2</v>
      </c>
      <c r="F2946">
        <v>2</v>
      </c>
      <c r="G2946" t="s">
        <v>1622</v>
      </c>
      <c r="H2946" s="4" t="str">
        <f t="shared" ref="H2946:H3009" si="92">CONCATENATE(C2946,".",F2946)</f>
        <v>1CS93.2</v>
      </c>
      <c r="I2946" s="4" t="str">
        <f t="shared" ref="I2946:I3009" si="93">G2946</f>
        <v>SG1_P9_HSI-</v>
      </c>
    </row>
    <row r="2947" spans="1:9" x14ac:dyDescent="0.25">
      <c r="A2947" t="s">
        <v>2698</v>
      </c>
      <c r="B2947" t="s">
        <v>6187</v>
      </c>
      <c r="C2947" t="s">
        <v>3215</v>
      </c>
      <c r="D2947">
        <v>1</v>
      </c>
      <c r="E2947">
        <v>1</v>
      </c>
      <c r="F2947">
        <v>1</v>
      </c>
      <c r="G2947" t="s">
        <v>1623</v>
      </c>
      <c r="H2947" s="4" t="str">
        <f t="shared" si="92"/>
        <v>1CS94.1</v>
      </c>
      <c r="I2947" s="4" t="str">
        <f t="shared" si="93"/>
        <v>SG1_C_P9_HSI+</v>
      </c>
    </row>
    <row r="2948" spans="1:9" x14ac:dyDescent="0.25">
      <c r="A2948" t="s">
        <v>2698</v>
      </c>
      <c r="B2948" t="s">
        <v>6187</v>
      </c>
      <c r="C2948" t="s">
        <v>3215</v>
      </c>
      <c r="D2948">
        <v>2</v>
      </c>
      <c r="E2948">
        <v>2</v>
      </c>
      <c r="F2948">
        <v>2</v>
      </c>
      <c r="G2948" t="s">
        <v>1624</v>
      </c>
      <c r="H2948" s="4" t="str">
        <f t="shared" si="92"/>
        <v>1CS94.2</v>
      </c>
      <c r="I2948" s="4" t="str">
        <f t="shared" si="93"/>
        <v>SG1_P9_HSI+</v>
      </c>
    </row>
    <row r="2949" spans="1:9" x14ac:dyDescent="0.25">
      <c r="A2949" t="s">
        <v>2698</v>
      </c>
      <c r="B2949" t="s">
        <v>6187</v>
      </c>
      <c r="C2949" t="s">
        <v>3221</v>
      </c>
      <c r="D2949">
        <v>1</v>
      </c>
      <c r="E2949">
        <v>1</v>
      </c>
      <c r="F2949">
        <v>1</v>
      </c>
      <c r="G2949" t="s">
        <v>1633</v>
      </c>
      <c r="H2949" s="4" t="str">
        <f t="shared" si="92"/>
        <v>1CS101.1</v>
      </c>
      <c r="I2949" s="4" t="str">
        <f t="shared" si="93"/>
        <v>SG1_C_P10_HSO-</v>
      </c>
    </row>
    <row r="2950" spans="1:9" x14ac:dyDescent="0.25">
      <c r="A2950" t="s">
        <v>2698</v>
      </c>
      <c r="B2950" t="s">
        <v>6187</v>
      </c>
      <c r="C2950" t="s">
        <v>3221</v>
      </c>
      <c r="D2950">
        <v>2</v>
      </c>
      <c r="E2950">
        <v>2</v>
      </c>
      <c r="F2950">
        <v>2</v>
      </c>
      <c r="G2950" t="s">
        <v>1634</v>
      </c>
      <c r="H2950" s="4" t="str">
        <f t="shared" si="92"/>
        <v>1CS101.2</v>
      </c>
      <c r="I2950" s="4" t="str">
        <f t="shared" si="93"/>
        <v>SG1_P10_HSO-</v>
      </c>
    </row>
    <row r="2951" spans="1:9" x14ac:dyDescent="0.25">
      <c r="A2951" t="s">
        <v>2698</v>
      </c>
      <c r="B2951" t="s">
        <v>6187</v>
      </c>
      <c r="C2951" t="s">
        <v>3222</v>
      </c>
      <c r="D2951">
        <v>1</v>
      </c>
      <c r="E2951">
        <v>1</v>
      </c>
      <c r="F2951">
        <v>1</v>
      </c>
      <c r="G2951" t="s">
        <v>1635</v>
      </c>
      <c r="H2951" s="4" t="str">
        <f t="shared" si="92"/>
        <v>1CS102.1</v>
      </c>
      <c r="I2951" s="4" t="str">
        <f t="shared" si="93"/>
        <v>SG1_C_P10_HSO+</v>
      </c>
    </row>
    <row r="2952" spans="1:9" x14ac:dyDescent="0.25">
      <c r="A2952" t="s">
        <v>2698</v>
      </c>
      <c r="B2952" t="s">
        <v>6187</v>
      </c>
      <c r="C2952" t="s">
        <v>3222</v>
      </c>
      <c r="D2952">
        <v>2</v>
      </c>
      <c r="E2952">
        <v>2</v>
      </c>
      <c r="F2952">
        <v>2</v>
      </c>
      <c r="G2952" t="s">
        <v>1636</v>
      </c>
      <c r="H2952" s="4" t="str">
        <f t="shared" si="92"/>
        <v>1CS102.2</v>
      </c>
      <c r="I2952" s="4" t="str">
        <f t="shared" si="93"/>
        <v>SG1_P10_HSO+</v>
      </c>
    </row>
    <row r="2953" spans="1:9" x14ac:dyDescent="0.25">
      <c r="A2953" t="s">
        <v>2698</v>
      </c>
      <c r="B2953" t="s">
        <v>6187</v>
      </c>
      <c r="C2953" t="s">
        <v>3223</v>
      </c>
      <c r="D2953">
        <v>1</v>
      </c>
      <c r="E2953">
        <v>1</v>
      </c>
      <c r="F2953">
        <v>1</v>
      </c>
      <c r="G2953" t="s">
        <v>1637</v>
      </c>
      <c r="H2953" s="4" t="str">
        <f t="shared" si="92"/>
        <v>1CS107.1</v>
      </c>
      <c r="I2953" s="4" t="str">
        <f t="shared" si="93"/>
        <v>SG1_C_P10_HSI+</v>
      </c>
    </row>
    <row r="2954" spans="1:9" x14ac:dyDescent="0.25">
      <c r="A2954" t="s">
        <v>2698</v>
      </c>
      <c r="B2954" t="s">
        <v>6187</v>
      </c>
      <c r="C2954" t="s">
        <v>3223</v>
      </c>
      <c r="D2954">
        <v>2</v>
      </c>
      <c r="E2954">
        <v>2</v>
      </c>
      <c r="F2954">
        <v>2</v>
      </c>
      <c r="G2954" t="s">
        <v>1638</v>
      </c>
      <c r="H2954" s="4" t="str">
        <f t="shared" si="92"/>
        <v>1CS107.2</v>
      </c>
      <c r="I2954" s="4" t="str">
        <f t="shared" si="93"/>
        <v>SG1_P10_HSI+</v>
      </c>
    </row>
    <row r="2955" spans="1:9" x14ac:dyDescent="0.25">
      <c r="A2955" t="s">
        <v>2698</v>
      </c>
      <c r="B2955" t="s">
        <v>6187</v>
      </c>
      <c r="C2955" t="s">
        <v>3224</v>
      </c>
      <c r="D2955">
        <v>1</v>
      </c>
      <c r="E2955">
        <v>1</v>
      </c>
      <c r="F2955">
        <v>1</v>
      </c>
      <c r="G2955" t="s">
        <v>1639</v>
      </c>
      <c r="H2955" s="4" t="str">
        <f t="shared" si="92"/>
        <v>1CS108.1</v>
      </c>
      <c r="I2955" s="4" t="str">
        <f t="shared" si="93"/>
        <v>SG1_C_P10_HSI-</v>
      </c>
    </row>
    <row r="2956" spans="1:9" x14ac:dyDescent="0.25">
      <c r="A2956" t="s">
        <v>2698</v>
      </c>
      <c r="B2956" t="s">
        <v>6187</v>
      </c>
      <c r="C2956" t="s">
        <v>3224</v>
      </c>
      <c r="D2956">
        <v>2</v>
      </c>
      <c r="E2956">
        <v>2</v>
      </c>
      <c r="F2956">
        <v>2</v>
      </c>
      <c r="G2956" t="s">
        <v>1640</v>
      </c>
      <c r="H2956" s="4" t="str">
        <f t="shared" si="92"/>
        <v>1CS108.2</v>
      </c>
      <c r="I2956" s="4" t="str">
        <f t="shared" si="93"/>
        <v>SG1_P10_HSI-</v>
      </c>
    </row>
    <row r="2957" spans="1:9" x14ac:dyDescent="0.25">
      <c r="A2957" t="s">
        <v>2698</v>
      </c>
      <c r="B2957" t="s">
        <v>6187</v>
      </c>
      <c r="C2957" t="s">
        <v>3225</v>
      </c>
      <c r="D2957">
        <v>1</v>
      </c>
      <c r="E2957">
        <v>1</v>
      </c>
      <c r="F2957">
        <v>1</v>
      </c>
      <c r="G2957" t="s">
        <v>1641</v>
      </c>
      <c r="H2957" s="4" t="str">
        <f t="shared" si="92"/>
        <v>1CS111.1</v>
      </c>
      <c r="I2957" s="4" t="str">
        <f t="shared" si="93"/>
        <v>SG1_C_P11_HSO-</v>
      </c>
    </row>
    <row r="2958" spans="1:9" x14ac:dyDescent="0.25">
      <c r="A2958" t="s">
        <v>2698</v>
      </c>
      <c r="B2958" t="s">
        <v>6187</v>
      </c>
      <c r="C2958" t="s">
        <v>3225</v>
      </c>
      <c r="D2958">
        <v>2</v>
      </c>
      <c r="E2958">
        <v>2</v>
      </c>
      <c r="F2958">
        <v>2</v>
      </c>
      <c r="G2958" t="s">
        <v>1642</v>
      </c>
      <c r="H2958" s="4" t="str">
        <f t="shared" si="92"/>
        <v>1CS111.2</v>
      </c>
      <c r="I2958" s="4" t="str">
        <f t="shared" si="93"/>
        <v>SG1_P11_HSO-</v>
      </c>
    </row>
    <row r="2959" spans="1:9" x14ac:dyDescent="0.25">
      <c r="A2959" t="s">
        <v>2698</v>
      </c>
      <c r="B2959" t="s">
        <v>6187</v>
      </c>
      <c r="C2959" t="s">
        <v>3226</v>
      </c>
      <c r="D2959">
        <v>1</v>
      </c>
      <c r="E2959">
        <v>1</v>
      </c>
      <c r="F2959">
        <v>1</v>
      </c>
      <c r="G2959" t="s">
        <v>1643</v>
      </c>
      <c r="H2959" s="4" t="str">
        <f t="shared" si="92"/>
        <v>1CS112.1</v>
      </c>
      <c r="I2959" s="4" t="str">
        <f t="shared" si="93"/>
        <v>SG1_C_P11_HSO+</v>
      </c>
    </row>
    <row r="2960" spans="1:9" x14ac:dyDescent="0.25">
      <c r="A2960" t="s">
        <v>2698</v>
      </c>
      <c r="B2960" t="s">
        <v>6187</v>
      </c>
      <c r="C2960" t="s">
        <v>3226</v>
      </c>
      <c r="D2960">
        <v>2</v>
      </c>
      <c r="E2960">
        <v>2</v>
      </c>
      <c r="F2960">
        <v>2</v>
      </c>
      <c r="G2960" t="s">
        <v>1644</v>
      </c>
      <c r="H2960" s="4" t="str">
        <f t="shared" si="92"/>
        <v>1CS112.2</v>
      </c>
      <c r="I2960" s="4" t="str">
        <f t="shared" si="93"/>
        <v>SG1_P11_HSO+</v>
      </c>
    </row>
    <row r="2961" spans="1:9" x14ac:dyDescent="0.25">
      <c r="A2961" t="s">
        <v>2698</v>
      </c>
      <c r="B2961" t="s">
        <v>6187</v>
      </c>
      <c r="C2961" t="s">
        <v>3227</v>
      </c>
      <c r="D2961">
        <v>1</v>
      </c>
      <c r="E2961">
        <v>1</v>
      </c>
      <c r="F2961">
        <v>1</v>
      </c>
      <c r="G2961" t="s">
        <v>1645</v>
      </c>
      <c r="H2961" s="4" t="str">
        <f t="shared" si="92"/>
        <v>1CS117.1</v>
      </c>
      <c r="I2961" s="4" t="str">
        <f t="shared" si="93"/>
        <v>SG1_C_P11_HSI+</v>
      </c>
    </row>
    <row r="2962" spans="1:9" x14ac:dyDescent="0.25">
      <c r="A2962" t="s">
        <v>2698</v>
      </c>
      <c r="B2962" t="s">
        <v>6187</v>
      </c>
      <c r="C2962" t="s">
        <v>3227</v>
      </c>
      <c r="D2962">
        <v>2</v>
      </c>
      <c r="E2962">
        <v>2</v>
      </c>
      <c r="F2962">
        <v>2</v>
      </c>
      <c r="G2962" t="s">
        <v>1646</v>
      </c>
      <c r="H2962" s="4" t="str">
        <f t="shared" si="92"/>
        <v>1CS117.2</v>
      </c>
      <c r="I2962" s="4" t="str">
        <f t="shared" si="93"/>
        <v>SG1_P11_HSI+</v>
      </c>
    </row>
    <row r="2963" spans="1:9" x14ac:dyDescent="0.25">
      <c r="A2963" t="s">
        <v>2698</v>
      </c>
      <c r="B2963" t="s">
        <v>6187</v>
      </c>
      <c r="C2963" t="s">
        <v>3228</v>
      </c>
      <c r="D2963">
        <v>1</v>
      </c>
      <c r="E2963">
        <v>1</v>
      </c>
      <c r="F2963">
        <v>1</v>
      </c>
      <c r="G2963" t="s">
        <v>1647</v>
      </c>
      <c r="H2963" s="4" t="str">
        <f t="shared" si="92"/>
        <v>1CS118.1</v>
      </c>
      <c r="I2963" s="4" t="str">
        <f t="shared" si="93"/>
        <v>SG1_C_P11_HSI-</v>
      </c>
    </row>
    <row r="2964" spans="1:9" x14ac:dyDescent="0.25">
      <c r="A2964" t="s">
        <v>2698</v>
      </c>
      <c r="B2964" t="s">
        <v>6187</v>
      </c>
      <c r="C2964" t="s">
        <v>3228</v>
      </c>
      <c r="D2964">
        <v>2</v>
      </c>
      <c r="E2964">
        <v>2</v>
      </c>
      <c r="F2964">
        <v>2</v>
      </c>
      <c r="G2964" t="s">
        <v>1648</v>
      </c>
      <c r="H2964" s="4" t="str">
        <f t="shared" si="92"/>
        <v>1CS118.2</v>
      </c>
      <c r="I2964" s="4" t="str">
        <f t="shared" si="93"/>
        <v>SG1_P11_HSI-</v>
      </c>
    </row>
    <row r="2965" spans="1:9" x14ac:dyDescent="0.25">
      <c r="A2965" t="s">
        <v>2698</v>
      </c>
      <c r="B2965" t="s">
        <v>6187</v>
      </c>
      <c r="C2965" t="s">
        <v>3216</v>
      </c>
      <c r="D2965" t="s">
        <v>1049</v>
      </c>
      <c r="E2965" t="s">
        <v>1049</v>
      </c>
      <c r="F2965">
        <v>1</v>
      </c>
      <c r="G2965" t="s">
        <v>450</v>
      </c>
      <c r="H2965" s="4" t="str">
        <f t="shared" si="92"/>
        <v>1K184.1</v>
      </c>
      <c r="I2965" s="4" t="str">
        <f t="shared" si="93"/>
        <v>S1_OE_K184</v>
      </c>
    </row>
    <row r="2966" spans="1:9" x14ac:dyDescent="0.25">
      <c r="A2966" t="s">
        <v>2698</v>
      </c>
      <c r="B2966" t="s">
        <v>6187</v>
      </c>
      <c r="C2966" t="s">
        <v>3216</v>
      </c>
      <c r="D2966" t="s">
        <v>1050</v>
      </c>
      <c r="E2966" t="s">
        <v>1050</v>
      </c>
      <c r="F2966">
        <v>10</v>
      </c>
      <c r="G2966" t="s">
        <v>450</v>
      </c>
      <c r="H2966" s="4" t="str">
        <f t="shared" si="92"/>
        <v>1K184.10</v>
      </c>
      <c r="I2966" s="4" t="str">
        <f t="shared" si="93"/>
        <v>S1_OE_K184</v>
      </c>
    </row>
    <row r="2967" spans="1:9" x14ac:dyDescent="0.25">
      <c r="A2967" t="s">
        <v>2698</v>
      </c>
      <c r="B2967" t="s">
        <v>6187</v>
      </c>
      <c r="C2967" t="s">
        <v>3216</v>
      </c>
      <c r="D2967" t="s">
        <v>1051</v>
      </c>
      <c r="E2967" t="s">
        <v>1051</v>
      </c>
      <c r="F2967">
        <v>2</v>
      </c>
      <c r="G2967" t="s">
        <v>1652</v>
      </c>
      <c r="H2967" s="4" t="str">
        <f t="shared" si="92"/>
        <v>1K184.2</v>
      </c>
      <c r="I2967" s="4" t="str">
        <f t="shared" si="93"/>
        <v>S1_P10_HSO+</v>
      </c>
    </row>
    <row r="2968" spans="1:9" x14ac:dyDescent="0.25">
      <c r="A2968" t="s">
        <v>2698</v>
      </c>
      <c r="B2968" t="s">
        <v>6187</v>
      </c>
      <c r="C2968" t="s">
        <v>3216</v>
      </c>
      <c r="D2968" t="s">
        <v>1052</v>
      </c>
      <c r="E2968" t="s">
        <v>1052</v>
      </c>
      <c r="F2968">
        <v>3</v>
      </c>
      <c r="G2968" t="s">
        <v>1651</v>
      </c>
      <c r="H2968" s="4" t="str">
        <f t="shared" si="92"/>
        <v>1K184.3</v>
      </c>
      <c r="I2968" s="4" t="str">
        <f t="shared" si="93"/>
        <v>S1_P10_HSO-</v>
      </c>
    </row>
    <row r="2969" spans="1:9" x14ac:dyDescent="0.25">
      <c r="A2969" t="s">
        <v>2698</v>
      </c>
      <c r="B2969" t="s">
        <v>6187</v>
      </c>
      <c r="C2969" t="s">
        <v>3216</v>
      </c>
      <c r="D2969" t="s">
        <v>1053</v>
      </c>
      <c r="E2969" t="s">
        <v>1053</v>
      </c>
      <c r="F2969">
        <v>6</v>
      </c>
      <c r="G2969" t="s">
        <v>1650</v>
      </c>
      <c r="H2969" s="4" t="str">
        <f t="shared" si="92"/>
        <v>1K184.6</v>
      </c>
      <c r="I2969" s="4" t="str">
        <f t="shared" si="93"/>
        <v>S1_P10_HSI-</v>
      </c>
    </row>
    <row r="2970" spans="1:9" x14ac:dyDescent="0.25">
      <c r="A2970" t="s">
        <v>2698</v>
      </c>
      <c r="B2970" t="s">
        <v>6187</v>
      </c>
      <c r="C2970" t="s">
        <v>3216</v>
      </c>
      <c r="D2970" t="s">
        <v>1054</v>
      </c>
      <c r="E2970" t="s">
        <v>1054</v>
      </c>
      <c r="F2970">
        <v>7</v>
      </c>
      <c r="G2970" t="s">
        <v>1649</v>
      </c>
      <c r="H2970" s="4" t="str">
        <f t="shared" si="92"/>
        <v>1K184.7</v>
      </c>
      <c r="I2970" s="4" t="str">
        <f t="shared" si="93"/>
        <v>S1_P10_HSI+</v>
      </c>
    </row>
    <row r="2971" spans="1:9" x14ac:dyDescent="0.25">
      <c r="A2971" t="s">
        <v>2698</v>
      </c>
      <c r="B2971" t="s">
        <v>6187</v>
      </c>
      <c r="C2971" t="s">
        <v>3216</v>
      </c>
      <c r="D2971" t="s">
        <v>1055</v>
      </c>
      <c r="E2971" t="s">
        <v>1055</v>
      </c>
      <c r="F2971">
        <v>11</v>
      </c>
      <c r="H2971" s="4" t="str">
        <f t="shared" si="92"/>
        <v>1K184.11</v>
      </c>
      <c r="I2971" s="4">
        <f t="shared" si="93"/>
        <v>0</v>
      </c>
    </row>
    <row r="2972" spans="1:9" x14ac:dyDescent="0.25">
      <c r="A2972" t="s">
        <v>2698</v>
      </c>
      <c r="B2972" t="s">
        <v>6187</v>
      </c>
      <c r="C2972" t="s">
        <v>3216</v>
      </c>
      <c r="D2972" t="s">
        <v>1056</v>
      </c>
      <c r="E2972" t="s">
        <v>1056</v>
      </c>
      <c r="F2972">
        <v>12</v>
      </c>
      <c r="H2972" s="4" t="str">
        <f t="shared" si="92"/>
        <v>1K184.12</v>
      </c>
      <c r="I2972" s="4">
        <f t="shared" si="93"/>
        <v>0</v>
      </c>
    </row>
    <row r="2973" spans="1:9" x14ac:dyDescent="0.25">
      <c r="A2973" t="s">
        <v>2698</v>
      </c>
      <c r="B2973" t="s">
        <v>6187</v>
      </c>
      <c r="C2973" t="s">
        <v>3216</v>
      </c>
      <c r="D2973" t="s">
        <v>1057</v>
      </c>
      <c r="E2973" t="s">
        <v>1057</v>
      </c>
      <c r="F2973">
        <v>15</v>
      </c>
      <c r="H2973" s="4" t="str">
        <f t="shared" si="92"/>
        <v>1K184.15</v>
      </c>
      <c r="I2973" s="4">
        <f t="shared" si="93"/>
        <v>0</v>
      </c>
    </row>
    <row r="2974" spans="1:9" x14ac:dyDescent="0.25">
      <c r="A2974" t="s">
        <v>2698</v>
      </c>
      <c r="B2974" t="s">
        <v>6187</v>
      </c>
      <c r="C2974" t="s">
        <v>3216</v>
      </c>
      <c r="D2974" t="s">
        <v>1058</v>
      </c>
      <c r="E2974" t="s">
        <v>1058</v>
      </c>
      <c r="F2974">
        <v>16</v>
      </c>
      <c r="H2974" s="4" t="str">
        <f t="shared" si="92"/>
        <v>1K184.16</v>
      </c>
      <c r="I2974" s="4">
        <f t="shared" si="93"/>
        <v>0</v>
      </c>
    </row>
    <row r="2975" spans="1:9" x14ac:dyDescent="0.25">
      <c r="A2975" t="s">
        <v>2698</v>
      </c>
      <c r="B2975" t="s">
        <v>6187</v>
      </c>
      <c r="C2975" t="s">
        <v>3216</v>
      </c>
      <c r="D2975" t="s">
        <v>1060</v>
      </c>
      <c r="E2975" t="s">
        <v>1060</v>
      </c>
      <c r="F2975">
        <v>38</v>
      </c>
      <c r="G2975" t="s">
        <v>1637</v>
      </c>
      <c r="H2975" s="4" t="str">
        <f t="shared" si="92"/>
        <v>1K184.38</v>
      </c>
      <c r="I2975" s="4" t="str">
        <f t="shared" si="93"/>
        <v>SG1_C_P10_HSI+</v>
      </c>
    </row>
    <row r="2976" spans="1:9" x14ac:dyDescent="0.25">
      <c r="A2976" t="s">
        <v>2698</v>
      </c>
      <c r="B2976" t="s">
        <v>6187</v>
      </c>
      <c r="C2976" t="s">
        <v>3216</v>
      </c>
      <c r="D2976" t="s">
        <v>1062</v>
      </c>
      <c r="E2976" t="s">
        <v>1062</v>
      </c>
      <c r="F2976">
        <v>37</v>
      </c>
      <c r="G2976" t="s">
        <v>1639</v>
      </c>
      <c r="H2976" s="4" t="str">
        <f t="shared" si="92"/>
        <v>1K184.37</v>
      </c>
      <c r="I2976" s="4" t="str">
        <f t="shared" si="93"/>
        <v>SG1_C_P10_HSI-</v>
      </c>
    </row>
    <row r="2977" spans="1:9" x14ac:dyDescent="0.25">
      <c r="A2977" t="s">
        <v>2698</v>
      </c>
      <c r="B2977" t="s">
        <v>6187</v>
      </c>
      <c r="C2977" t="s">
        <v>3216</v>
      </c>
      <c r="D2977" t="s">
        <v>1064</v>
      </c>
      <c r="E2977" t="s">
        <v>1064</v>
      </c>
      <c r="F2977">
        <v>36</v>
      </c>
      <c r="G2977" t="s">
        <v>1633</v>
      </c>
      <c r="H2977" s="4" t="str">
        <f t="shared" si="92"/>
        <v>1K184.36</v>
      </c>
      <c r="I2977" s="4" t="str">
        <f t="shared" si="93"/>
        <v>SG1_C_P10_HSO-</v>
      </c>
    </row>
    <row r="2978" spans="1:9" x14ac:dyDescent="0.25">
      <c r="A2978" t="s">
        <v>2698</v>
      </c>
      <c r="B2978" t="s">
        <v>6187</v>
      </c>
      <c r="C2978" t="s">
        <v>3216</v>
      </c>
      <c r="D2978" t="s">
        <v>1066</v>
      </c>
      <c r="E2978" t="s">
        <v>1066</v>
      </c>
      <c r="F2978">
        <v>35</v>
      </c>
      <c r="G2978" t="s">
        <v>1635</v>
      </c>
      <c r="H2978" s="4" t="str">
        <f t="shared" si="92"/>
        <v>1K184.35</v>
      </c>
      <c r="I2978" s="4" t="str">
        <f t="shared" si="93"/>
        <v>SG1_C_P10_HSO+</v>
      </c>
    </row>
    <row r="2979" spans="1:9" x14ac:dyDescent="0.25">
      <c r="A2979" t="s">
        <v>2698</v>
      </c>
      <c r="B2979" t="s">
        <v>6187</v>
      </c>
      <c r="C2979" t="s">
        <v>3216</v>
      </c>
      <c r="D2979" t="s">
        <v>1068</v>
      </c>
      <c r="E2979" t="s">
        <v>1068</v>
      </c>
      <c r="F2979">
        <v>29</v>
      </c>
      <c r="H2979" s="4" t="str">
        <f t="shared" si="92"/>
        <v>1K184.29</v>
      </c>
      <c r="I2979" s="4">
        <f t="shared" si="93"/>
        <v>0</v>
      </c>
    </row>
    <row r="2980" spans="1:9" x14ac:dyDescent="0.25">
      <c r="A2980" t="s">
        <v>2698</v>
      </c>
      <c r="B2980" t="s">
        <v>6187</v>
      </c>
      <c r="C2980" t="s">
        <v>3216</v>
      </c>
      <c r="D2980" t="s">
        <v>1070</v>
      </c>
      <c r="E2980" t="s">
        <v>1070</v>
      </c>
      <c r="F2980">
        <v>28</v>
      </c>
      <c r="H2980" s="4" t="str">
        <f t="shared" si="92"/>
        <v>1K184.28</v>
      </c>
      <c r="I2980" s="4">
        <f t="shared" si="93"/>
        <v>0</v>
      </c>
    </row>
    <row r="2981" spans="1:9" x14ac:dyDescent="0.25">
      <c r="A2981" t="s">
        <v>2698</v>
      </c>
      <c r="B2981" t="s">
        <v>6187</v>
      </c>
      <c r="C2981" t="s">
        <v>3216</v>
      </c>
      <c r="D2981" t="s">
        <v>1072</v>
      </c>
      <c r="E2981" t="s">
        <v>1072</v>
      </c>
      <c r="F2981">
        <v>27</v>
      </c>
      <c r="H2981" s="4" t="str">
        <f t="shared" si="92"/>
        <v>1K184.27</v>
      </c>
      <c r="I2981" s="4">
        <f t="shared" si="93"/>
        <v>0</v>
      </c>
    </row>
    <row r="2982" spans="1:9" x14ac:dyDescent="0.25">
      <c r="A2982" t="s">
        <v>2698</v>
      </c>
      <c r="B2982" t="s">
        <v>6187</v>
      </c>
      <c r="C2982" t="s">
        <v>3216</v>
      </c>
      <c r="D2982" t="s">
        <v>1074</v>
      </c>
      <c r="E2982" t="s">
        <v>1074</v>
      </c>
      <c r="F2982">
        <v>26</v>
      </c>
      <c r="H2982" s="4" t="str">
        <f t="shared" si="92"/>
        <v>1K184.26</v>
      </c>
      <c r="I2982" s="4">
        <f t="shared" si="93"/>
        <v>0</v>
      </c>
    </row>
    <row r="2983" spans="1:9" x14ac:dyDescent="0.25">
      <c r="A2983" t="s">
        <v>2698</v>
      </c>
      <c r="B2983" t="s">
        <v>6187</v>
      </c>
      <c r="C2983" t="s">
        <v>3216</v>
      </c>
      <c r="D2983" t="s">
        <v>1076</v>
      </c>
      <c r="E2983" t="s">
        <v>1076</v>
      </c>
      <c r="F2983">
        <v>34</v>
      </c>
      <c r="G2983" t="s">
        <v>1665</v>
      </c>
      <c r="H2983" s="4" t="str">
        <f t="shared" si="92"/>
        <v>1K184.34</v>
      </c>
      <c r="I2983" s="4" t="str">
        <f t="shared" si="93"/>
        <v>S1_HSD238+</v>
      </c>
    </row>
    <row r="2984" spans="1:9" x14ac:dyDescent="0.25">
      <c r="A2984" t="s">
        <v>2698</v>
      </c>
      <c r="B2984" t="s">
        <v>6187</v>
      </c>
      <c r="C2984" t="s">
        <v>3216</v>
      </c>
      <c r="D2984" t="s">
        <v>1078</v>
      </c>
      <c r="E2984" t="s">
        <v>1078</v>
      </c>
      <c r="F2984">
        <v>33</v>
      </c>
      <c r="G2984" t="s">
        <v>1664</v>
      </c>
      <c r="H2984" s="4" t="str">
        <f t="shared" si="92"/>
        <v>1K184.33</v>
      </c>
      <c r="I2984" s="4" t="str">
        <f t="shared" si="93"/>
        <v>S1_HSD238-</v>
      </c>
    </row>
    <row r="2985" spans="1:9" x14ac:dyDescent="0.25">
      <c r="A2985" t="s">
        <v>2698</v>
      </c>
      <c r="B2985" t="s">
        <v>6187</v>
      </c>
      <c r="C2985" t="s">
        <v>3216</v>
      </c>
      <c r="D2985" t="s">
        <v>1079</v>
      </c>
      <c r="E2985" t="s">
        <v>1079</v>
      </c>
      <c r="F2985">
        <v>32</v>
      </c>
      <c r="G2985" t="s">
        <v>1663</v>
      </c>
      <c r="H2985" s="4" t="str">
        <f t="shared" si="92"/>
        <v>1K184.32</v>
      </c>
      <c r="I2985" s="4" t="str">
        <f t="shared" si="93"/>
        <v>S1_HSD236-</v>
      </c>
    </row>
    <row r="2986" spans="1:9" x14ac:dyDescent="0.25">
      <c r="A2986" t="s">
        <v>2698</v>
      </c>
      <c r="B2986" t="s">
        <v>6187</v>
      </c>
      <c r="C2986" t="s">
        <v>3216</v>
      </c>
      <c r="D2986" t="s">
        <v>1080</v>
      </c>
      <c r="E2986" t="s">
        <v>1080</v>
      </c>
      <c r="F2986">
        <v>31</v>
      </c>
      <c r="G2986" t="s">
        <v>1662</v>
      </c>
      <c r="H2986" s="4" t="str">
        <f t="shared" si="92"/>
        <v>1K184.31</v>
      </c>
      <c r="I2986" s="4" t="str">
        <f t="shared" si="93"/>
        <v>S1_HSD236+</v>
      </c>
    </row>
    <row r="2987" spans="1:9" x14ac:dyDescent="0.25">
      <c r="A2987" t="s">
        <v>2698</v>
      </c>
      <c r="B2987" t="s">
        <v>6187</v>
      </c>
      <c r="C2987" t="s">
        <v>3216</v>
      </c>
      <c r="D2987" t="s">
        <v>1082</v>
      </c>
      <c r="E2987" t="s">
        <v>1082</v>
      </c>
      <c r="F2987">
        <v>25</v>
      </c>
      <c r="H2987" s="4" t="str">
        <f t="shared" si="92"/>
        <v>1K184.25</v>
      </c>
      <c r="I2987" s="4">
        <f t="shared" si="93"/>
        <v>0</v>
      </c>
    </row>
    <row r="2988" spans="1:9" x14ac:dyDescent="0.25">
      <c r="A2988" t="s">
        <v>2698</v>
      </c>
      <c r="B2988" t="s">
        <v>6187</v>
      </c>
      <c r="C2988" t="s">
        <v>3216</v>
      </c>
      <c r="D2988" t="s">
        <v>1084</v>
      </c>
      <c r="E2988" t="s">
        <v>1084</v>
      </c>
      <c r="F2988">
        <v>24</v>
      </c>
      <c r="H2988" s="4" t="str">
        <f t="shared" si="92"/>
        <v>1K184.24</v>
      </c>
      <c r="I2988" s="4">
        <f t="shared" si="93"/>
        <v>0</v>
      </c>
    </row>
    <row r="2989" spans="1:9" x14ac:dyDescent="0.25">
      <c r="A2989" t="s">
        <v>2698</v>
      </c>
      <c r="B2989" t="s">
        <v>6187</v>
      </c>
      <c r="C2989" t="s">
        <v>3216</v>
      </c>
      <c r="D2989" t="s">
        <v>1085</v>
      </c>
      <c r="E2989" t="s">
        <v>1085</v>
      </c>
      <c r="F2989">
        <v>23</v>
      </c>
      <c r="H2989" s="4" t="str">
        <f t="shared" si="92"/>
        <v>1K184.23</v>
      </c>
      <c r="I2989" s="4">
        <f t="shared" si="93"/>
        <v>0</v>
      </c>
    </row>
    <row r="2990" spans="1:9" x14ac:dyDescent="0.25">
      <c r="A2990" t="s">
        <v>2698</v>
      </c>
      <c r="B2990" t="s">
        <v>6187</v>
      </c>
      <c r="C2990" t="s">
        <v>3216</v>
      </c>
      <c r="D2990" t="s">
        <v>1086</v>
      </c>
      <c r="E2990" t="s">
        <v>1086</v>
      </c>
      <c r="F2990">
        <v>22</v>
      </c>
      <c r="H2990" s="4" t="str">
        <f t="shared" si="92"/>
        <v>1K184.22</v>
      </c>
      <c r="I2990" s="4">
        <f t="shared" si="93"/>
        <v>0</v>
      </c>
    </row>
    <row r="2991" spans="1:9" x14ac:dyDescent="0.25">
      <c r="A2991" t="s">
        <v>2698</v>
      </c>
      <c r="B2991" t="s">
        <v>6187</v>
      </c>
      <c r="C2991" t="s">
        <v>3216</v>
      </c>
      <c r="D2991" t="s">
        <v>11</v>
      </c>
      <c r="E2991" t="s">
        <v>11</v>
      </c>
      <c r="F2991" t="s">
        <v>11</v>
      </c>
      <c r="G2991" t="s">
        <v>961</v>
      </c>
      <c r="H2991" s="4" t="str">
        <f t="shared" si="92"/>
        <v>1K184.EP</v>
      </c>
      <c r="I2991" s="4" t="str">
        <f t="shared" si="93"/>
        <v>DGND</v>
      </c>
    </row>
    <row r="2992" spans="1:9" x14ac:dyDescent="0.25">
      <c r="A2992" t="s">
        <v>2698</v>
      </c>
      <c r="B2992" t="s">
        <v>6187</v>
      </c>
      <c r="C2992" t="s">
        <v>3216</v>
      </c>
      <c r="D2992" t="s">
        <v>988</v>
      </c>
      <c r="E2992" t="s">
        <v>988</v>
      </c>
      <c r="F2992">
        <v>4</v>
      </c>
      <c r="G2992" t="s">
        <v>961</v>
      </c>
      <c r="H2992" s="4" t="str">
        <f t="shared" si="92"/>
        <v>1K184.4</v>
      </c>
      <c r="I2992" s="4" t="str">
        <f t="shared" si="93"/>
        <v>DGND</v>
      </c>
    </row>
    <row r="2993" spans="1:9" x14ac:dyDescent="0.25">
      <c r="A2993" t="s">
        <v>2698</v>
      </c>
      <c r="B2993" t="s">
        <v>6187</v>
      </c>
      <c r="C2993" t="s">
        <v>3216</v>
      </c>
      <c r="D2993" t="s">
        <v>989</v>
      </c>
      <c r="E2993" t="s">
        <v>989</v>
      </c>
      <c r="F2993">
        <v>14</v>
      </c>
      <c r="G2993" t="s">
        <v>961</v>
      </c>
      <c r="H2993" s="4" t="str">
        <f t="shared" si="92"/>
        <v>1K184.14</v>
      </c>
      <c r="I2993" s="4" t="str">
        <f t="shared" si="93"/>
        <v>DGND</v>
      </c>
    </row>
    <row r="2994" spans="1:9" x14ac:dyDescent="0.25">
      <c r="A2994" t="s">
        <v>2698</v>
      </c>
      <c r="B2994" t="s">
        <v>6187</v>
      </c>
      <c r="C2994" t="s">
        <v>3216</v>
      </c>
      <c r="D2994" t="s">
        <v>990</v>
      </c>
      <c r="E2994" t="s">
        <v>990</v>
      </c>
      <c r="F2994">
        <v>19</v>
      </c>
      <c r="G2994" t="s">
        <v>961</v>
      </c>
      <c r="H2994" s="4" t="str">
        <f t="shared" si="92"/>
        <v>1K184.19</v>
      </c>
      <c r="I2994" s="4" t="str">
        <f t="shared" si="93"/>
        <v>DGND</v>
      </c>
    </row>
    <row r="2995" spans="1:9" x14ac:dyDescent="0.25">
      <c r="A2995" t="s">
        <v>2698</v>
      </c>
      <c r="B2995" t="s">
        <v>6187</v>
      </c>
      <c r="C2995" t="s">
        <v>3216</v>
      </c>
      <c r="D2995" t="s">
        <v>991</v>
      </c>
      <c r="E2995" t="s">
        <v>991</v>
      </c>
      <c r="F2995">
        <v>21</v>
      </c>
      <c r="G2995" t="s">
        <v>961</v>
      </c>
      <c r="H2995" s="4" t="str">
        <f t="shared" si="92"/>
        <v>1K184.21</v>
      </c>
      <c r="I2995" s="4" t="str">
        <f t="shared" si="93"/>
        <v>DGND</v>
      </c>
    </row>
    <row r="2996" spans="1:9" x14ac:dyDescent="0.25">
      <c r="A2996" t="s">
        <v>2698</v>
      </c>
      <c r="B2996" t="s">
        <v>6187</v>
      </c>
      <c r="C2996" t="s">
        <v>3216</v>
      </c>
      <c r="D2996" t="s">
        <v>992</v>
      </c>
      <c r="E2996" t="s">
        <v>992</v>
      </c>
      <c r="F2996">
        <v>39</v>
      </c>
      <c r="G2996" t="s">
        <v>961</v>
      </c>
      <c r="H2996" s="4" t="str">
        <f t="shared" si="92"/>
        <v>1K184.39</v>
      </c>
      <c r="I2996" s="4" t="str">
        <f t="shared" si="93"/>
        <v>DGND</v>
      </c>
    </row>
    <row r="2997" spans="1:9" x14ac:dyDescent="0.25">
      <c r="A2997" t="s">
        <v>2698</v>
      </c>
      <c r="B2997" t="s">
        <v>6187</v>
      </c>
      <c r="C2997" t="s">
        <v>3216</v>
      </c>
      <c r="D2997" t="s">
        <v>993</v>
      </c>
      <c r="E2997" t="s">
        <v>993</v>
      </c>
      <c r="F2997">
        <v>41</v>
      </c>
      <c r="G2997" t="s">
        <v>961</v>
      </c>
      <c r="H2997" s="4" t="str">
        <f t="shared" si="92"/>
        <v>1K184.41</v>
      </c>
      <c r="I2997" s="4" t="str">
        <f t="shared" si="93"/>
        <v>DGND</v>
      </c>
    </row>
    <row r="2998" spans="1:9" x14ac:dyDescent="0.25">
      <c r="A2998" t="s">
        <v>2698</v>
      </c>
      <c r="B2998" t="s">
        <v>6187</v>
      </c>
      <c r="C2998" t="s">
        <v>3216</v>
      </c>
      <c r="D2998" t="s">
        <v>1087</v>
      </c>
      <c r="E2998" t="s">
        <v>1087</v>
      </c>
      <c r="F2998">
        <v>18</v>
      </c>
      <c r="H2998" s="4" t="str">
        <f t="shared" si="92"/>
        <v>1K184.18</v>
      </c>
      <c r="I2998" s="4">
        <f t="shared" si="93"/>
        <v>0</v>
      </c>
    </row>
    <row r="2999" spans="1:9" x14ac:dyDescent="0.25">
      <c r="A2999" t="s">
        <v>2698</v>
      </c>
      <c r="B2999" t="s">
        <v>6187</v>
      </c>
      <c r="C2999" t="s">
        <v>3216</v>
      </c>
      <c r="D2999" t="s">
        <v>1088</v>
      </c>
      <c r="E2999" t="s">
        <v>1088</v>
      </c>
      <c r="F2999">
        <v>42</v>
      </c>
      <c r="H2999" s="4" t="str">
        <f t="shared" si="92"/>
        <v>1K184.42</v>
      </c>
      <c r="I2999" s="4">
        <f t="shared" si="93"/>
        <v>0</v>
      </c>
    </row>
    <row r="3000" spans="1:9" x14ac:dyDescent="0.25">
      <c r="A3000" t="s">
        <v>2698</v>
      </c>
      <c r="B3000" t="s">
        <v>6187</v>
      </c>
      <c r="C3000" t="s">
        <v>3216</v>
      </c>
      <c r="D3000" t="s">
        <v>1089</v>
      </c>
      <c r="E3000" t="s">
        <v>1089</v>
      </c>
      <c r="F3000">
        <v>8</v>
      </c>
      <c r="G3000" t="s">
        <v>451</v>
      </c>
      <c r="H3000" s="4" t="str">
        <f t="shared" si="92"/>
        <v>1K184.8</v>
      </c>
      <c r="I3000" s="4" t="str">
        <f t="shared" si="93"/>
        <v>S1_SEL1_K184</v>
      </c>
    </row>
    <row r="3001" spans="1:9" x14ac:dyDescent="0.25">
      <c r="A3001" t="s">
        <v>2698</v>
      </c>
      <c r="B3001" t="s">
        <v>6187</v>
      </c>
      <c r="C3001" t="s">
        <v>3216</v>
      </c>
      <c r="D3001" t="s">
        <v>1091</v>
      </c>
      <c r="E3001" t="s">
        <v>1091</v>
      </c>
      <c r="F3001">
        <v>17</v>
      </c>
      <c r="G3001" t="s">
        <v>451</v>
      </c>
      <c r="H3001" s="4" t="str">
        <f t="shared" si="92"/>
        <v>1K184.17</v>
      </c>
      <c r="I3001" s="4" t="str">
        <f t="shared" si="93"/>
        <v>S1_SEL1_K184</v>
      </c>
    </row>
    <row r="3002" spans="1:9" x14ac:dyDescent="0.25">
      <c r="A3002" t="s">
        <v>2698</v>
      </c>
      <c r="B3002" t="s">
        <v>6187</v>
      </c>
      <c r="C3002" t="s">
        <v>3216</v>
      </c>
      <c r="D3002" t="s">
        <v>994</v>
      </c>
      <c r="E3002" t="s">
        <v>994</v>
      </c>
      <c r="F3002">
        <v>5</v>
      </c>
      <c r="G3002" t="s">
        <v>962</v>
      </c>
      <c r="H3002" s="4" t="str">
        <f t="shared" si="92"/>
        <v>1K184.5</v>
      </c>
      <c r="I3002" s="4" t="str">
        <f t="shared" si="93"/>
        <v>VDD33_ATX</v>
      </c>
    </row>
    <row r="3003" spans="1:9" x14ac:dyDescent="0.25">
      <c r="A3003" t="s">
        <v>2698</v>
      </c>
      <c r="B3003" t="s">
        <v>6187</v>
      </c>
      <c r="C3003" t="s">
        <v>3216</v>
      </c>
      <c r="D3003" t="s">
        <v>995</v>
      </c>
      <c r="E3003" t="s">
        <v>995</v>
      </c>
      <c r="F3003">
        <v>9</v>
      </c>
      <c r="G3003" t="s">
        <v>962</v>
      </c>
      <c r="H3003" s="4" t="str">
        <f t="shared" si="92"/>
        <v>1K184.9</v>
      </c>
      <c r="I3003" s="4" t="str">
        <f t="shared" si="93"/>
        <v>VDD33_ATX</v>
      </c>
    </row>
    <row r="3004" spans="1:9" x14ac:dyDescent="0.25">
      <c r="A3004" t="s">
        <v>2698</v>
      </c>
      <c r="B3004" t="s">
        <v>6187</v>
      </c>
      <c r="C3004" t="s">
        <v>3216</v>
      </c>
      <c r="D3004" t="s">
        <v>1092</v>
      </c>
      <c r="E3004" t="s">
        <v>1092</v>
      </c>
      <c r="F3004">
        <v>13</v>
      </c>
      <c r="G3004" t="s">
        <v>962</v>
      </c>
      <c r="H3004" s="4" t="str">
        <f t="shared" si="92"/>
        <v>1K184.13</v>
      </c>
      <c r="I3004" s="4" t="str">
        <f t="shared" si="93"/>
        <v>VDD33_ATX</v>
      </c>
    </row>
    <row r="3005" spans="1:9" x14ac:dyDescent="0.25">
      <c r="A3005" t="s">
        <v>2698</v>
      </c>
      <c r="B3005" t="s">
        <v>6187</v>
      </c>
      <c r="C3005" t="s">
        <v>3216</v>
      </c>
      <c r="D3005" t="s">
        <v>1093</v>
      </c>
      <c r="E3005" t="s">
        <v>1093</v>
      </c>
      <c r="F3005">
        <v>20</v>
      </c>
      <c r="G3005" t="s">
        <v>962</v>
      </c>
      <c r="H3005" s="4" t="str">
        <f t="shared" si="92"/>
        <v>1K184.20</v>
      </c>
      <c r="I3005" s="4" t="str">
        <f t="shared" si="93"/>
        <v>VDD33_ATX</v>
      </c>
    </row>
    <row r="3006" spans="1:9" x14ac:dyDescent="0.25">
      <c r="A3006" t="s">
        <v>2698</v>
      </c>
      <c r="B3006" t="s">
        <v>6187</v>
      </c>
      <c r="C3006" t="s">
        <v>3216</v>
      </c>
      <c r="D3006" t="s">
        <v>1094</v>
      </c>
      <c r="E3006" t="s">
        <v>1094</v>
      </c>
      <c r="F3006">
        <v>30</v>
      </c>
      <c r="G3006" t="s">
        <v>962</v>
      </c>
      <c r="H3006" s="4" t="str">
        <f t="shared" si="92"/>
        <v>1K184.30</v>
      </c>
      <c r="I3006" s="4" t="str">
        <f t="shared" si="93"/>
        <v>VDD33_ATX</v>
      </c>
    </row>
    <row r="3007" spans="1:9" x14ac:dyDescent="0.25">
      <c r="A3007" t="s">
        <v>2698</v>
      </c>
      <c r="B3007" t="s">
        <v>6187</v>
      </c>
      <c r="C3007" t="s">
        <v>3216</v>
      </c>
      <c r="D3007" t="s">
        <v>1095</v>
      </c>
      <c r="E3007" t="s">
        <v>1095</v>
      </c>
      <c r="F3007">
        <v>40</v>
      </c>
      <c r="G3007" t="s">
        <v>962</v>
      </c>
      <c r="H3007" s="4" t="str">
        <f t="shared" si="92"/>
        <v>1K184.40</v>
      </c>
      <c r="I3007" s="4" t="str">
        <f t="shared" si="93"/>
        <v>VDD33_ATX</v>
      </c>
    </row>
    <row r="3008" spans="1:9" x14ac:dyDescent="0.25">
      <c r="A3008" t="s">
        <v>2698</v>
      </c>
      <c r="B3008" t="s">
        <v>6187</v>
      </c>
      <c r="C3008" t="s">
        <v>3229</v>
      </c>
      <c r="D3008" t="s">
        <v>1049</v>
      </c>
      <c r="E3008" t="s">
        <v>1049</v>
      </c>
      <c r="F3008">
        <v>1</v>
      </c>
      <c r="G3008" t="s">
        <v>452</v>
      </c>
      <c r="H3008" s="4" t="str">
        <f t="shared" si="92"/>
        <v>1K213.1</v>
      </c>
      <c r="I3008" s="4" t="str">
        <f t="shared" si="93"/>
        <v>S1_OE_K213</v>
      </c>
    </row>
    <row r="3009" spans="1:9" x14ac:dyDescent="0.25">
      <c r="A3009" t="s">
        <v>2698</v>
      </c>
      <c r="B3009" t="s">
        <v>6187</v>
      </c>
      <c r="C3009" t="s">
        <v>3229</v>
      </c>
      <c r="D3009" t="s">
        <v>1050</v>
      </c>
      <c r="E3009" t="s">
        <v>1050</v>
      </c>
      <c r="F3009">
        <v>10</v>
      </c>
      <c r="G3009" t="s">
        <v>452</v>
      </c>
      <c r="H3009" s="4" t="str">
        <f t="shared" si="92"/>
        <v>1K213.10</v>
      </c>
      <c r="I3009" s="4" t="str">
        <f t="shared" si="93"/>
        <v>S1_OE_K213</v>
      </c>
    </row>
    <row r="3010" spans="1:9" x14ac:dyDescent="0.25">
      <c r="A3010" t="s">
        <v>2698</v>
      </c>
      <c r="B3010" t="s">
        <v>6187</v>
      </c>
      <c r="C3010" t="s">
        <v>3229</v>
      </c>
      <c r="D3010" t="s">
        <v>1051</v>
      </c>
      <c r="E3010" t="s">
        <v>1051</v>
      </c>
      <c r="F3010">
        <v>2</v>
      </c>
      <c r="G3010" t="s">
        <v>1653</v>
      </c>
      <c r="H3010" s="4" t="str">
        <f t="shared" ref="H3010:H3073" si="94">CONCATENATE(C3010,".",F3010)</f>
        <v>1K213.2</v>
      </c>
      <c r="I3010" s="4" t="str">
        <f t="shared" ref="I3010:I3073" si="95">G3010</f>
        <v>S1_P11_HSI+</v>
      </c>
    </row>
    <row r="3011" spans="1:9" x14ac:dyDescent="0.25">
      <c r="A3011" t="s">
        <v>2698</v>
      </c>
      <c r="B3011" t="s">
        <v>6187</v>
      </c>
      <c r="C3011" t="s">
        <v>3229</v>
      </c>
      <c r="D3011" t="s">
        <v>1052</v>
      </c>
      <c r="E3011" t="s">
        <v>1052</v>
      </c>
      <c r="F3011">
        <v>3</v>
      </c>
      <c r="G3011" t="s">
        <v>1654</v>
      </c>
      <c r="H3011" s="4" t="str">
        <f t="shared" si="94"/>
        <v>1K213.3</v>
      </c>
      <c r="I3011" s="4" t="str">
        <f t="shared" si="95"/>
        <v>S1_P11_HSI-</v>
      </c>
    </row>
    <row r="3012" spans="1:9" x14ac:dyDescent="0.25">
      <c r="A3012" t="s">
        <v>2698</v>
      </c>
      <c r="B3012" t="s">
        <v>6187</v>
      </c>
      <c r="C3012" t="s">
        <v>3229</v>
      </c>
      <c r="D3012" t="s">
        <v>1053</v>
      </c>
      <c r="E3012" t="s">
        <v>1053</v>
      </c>
      <c r="F3012">
        <v>6</v>
      </c>
      <c r="G3012" t="s">
        <v>1655</v>
      </c>
      <c r="H3012" s="4" t="str">
        <f t="shared" si="94"/>
        <v>1K213.6</v>
      </c>
      <c r="I3012" s="4" t="str">
        <f t="shared" si="95"/>
        <v>S1_P11_HSO-</v>
      </c>
    </row>
    <row r="3013" spans="1:9" x14ac:dyDescent="0.25">
      <c r="A3013" t="s">
        <v>2698</v>
      </c>
      <c r="B3013" t="s">
        <v>6187</v>
      </c>
      <c r="C3013" t="s">
        <v>3229</v>
      </c>
      <c r="D3013" t="s">
        <v>1054</v>
      </c>
      <c r="E3013" t="s">
        <v>1054</v>
      </c>
      <c r="F3013">
        <v>7</v>
      </c>
      <c r="G3013" t="s">
        <v>1656</v>
      </c>
      <c r="H3013" s="4" t="str">
        <f t="shared" si="94"/>
        <v>1K213.7</v>
      </c>
      <c r="I3013" s="4" t="str">
        <f t="shared" si="95"/>
        <v>S1_P11_HSO+</v>
      </c>
    </row>
    <row r="3014" spans="1:9" x14ac:dyDescent="0.25">
      <c r="A3014" t="s">
        <v>2698</v>
      </c>
      <c r="B3014" t="s">
        <v>6187</v>
      </c>
      <c r="C3014" t="s">
        <v>3229</v>
      </c>
      <c r="D3014" t="s">
        <v>1055</v>
      </c>
      <c r="E3014" t="s">
        <v>1055</v>
      </c>
      <c r="F3014">
        <v>11</v>
      </c>
      <c r="G3014" t="s">
        <v>1626</v>
      </c>
      <c r="H3014" s="4" t="str">
        <f t="shared" si="94"/>
        <v>1K213.11</v>
      </c>
      <c r="I3014" s="4" t="str">
        <f t="shared" si="95"/>
        <v>S1_P9_HSI+</v>
      </c>
    </row>
    <row r="3015" spans="1:9" x14ac:dyDescent="0.25">
      <c r="A3015" t="s">
        <v>2698</v>
      </c>
      <c r="B3015" t="s">
        <v>6187</v>
      </c>
      <c r="C3015" t="s">
        <v>3229</v>
      </c>
      <c r="D3015" t="s">
        <v>1056</v>
      </c>
      <c r="E3015" t="s">
        <v>1056</v>
      </c>
      <c r="F3015">
        <v>12</v>
      </c>
      <c r="G3015" t="s">
        <v>1625</v>
      </c>
      <c r="H3015" s="4" t="str">
        <f t="shared" si="94"/>
        <v>1K213.12</v>
      </c>
      <c r="I3015" s="4" t="str">
        <f t="shared" si="95"/>
        <v>S1_P9_HSI-</v>
      </c>
    </row>
    <row r="3016" spans="1:9" x14ac:dyDescent="0.25">
      <c r="A3016" t="s">
        <v>2698</v>
      </c>
      <c r="B3016" t="s">
        <v>6187</v>
      </c>
      <c r="C3016" t="s">
        <v>3229</v>
      </c>
      <c r="D3016" t="s">
        <v>1057</v>
      </c>
      <c r="E3016" t="s">
        <v>1057</v>
      </c>
      <c r="F3016">
        <v>15</v>
      </c>
      <c r="G3016" t="s">
        <v>1627</v>
      </c>
      <c r="H3016" s="4" t="str">
        <f t="shared" si="94"/>
        <v>1K213.15</v>
      </c>
      <c r="I3016" s="4" t="str">
        <f t="shared" si="95"/>
        <v>S1_P9_HSO-</v>
      </c>
    </row>
    <row r="3017" spans="1:9" x14ac:dyDescent="0.25">
      <c r="A3017" t="s">
        <v>2698</v>
      </c>
      <c r="B3017" t="s">
        <v>6187</v>
      </c>
      <c r="C3017" t="s">
        <v>3229</v>
      </c>
      <c r="D3017" t="s">
        <v>1058</v>
      </c>
      <c r="E3017" t="s">
        <v>1058</v>
      </c>
      <c r="F3017">
        <v>16</v>
      </c>
      <c r="G3017" t="s">
        <v>1628</v>
      </c>
      <c r="H3017" s="4" t="str">
        <f t="shared" si="94"/>
        <v>1K213.16</v>
      </c>
      <c r="I3017" s="4" t="str">
        <f t="shared" si="95"/>
        <v>S1_P9_HSO+</v>
      </c>
    </row>
    <row r="3018" spans="1:9" x14ac:dyDescent="0.25">
      <c r="A3018" t="s">
        <v>2698</v>
      </c>
      <c r="B3018" t="s">
        <v>6187</v>
      </c>
      <c r="C3018" t="s">
        <v>3229</v>
      </c>
      <c r="D3018" t="s">
        <v>1060</v>
      </c>
      <c r="E3018" t="s">
        <v>1060</v>
      </c>
      <c r="F3018">
        <v>38</v>
      </c>
      <c r="G3018" t="s">
        <v>1643</v>
      </c>
      <c r="H3018" s="4" t="str">
        <f t="shared" si="94"/>
        <v>1K213.38</v>
      </c>
      <c r="I3018" s="4" t="str">
        <f t="shared" si="95"/>
        <v>SG1_C_P11_HSO+</v>
      </c>
    </row>
    <row r="3019" spans="1:9" x14ac:dyDescent="0.25">
      <c r="A3019" t="s">
        <v>2698</v>
      </c>
      <c r="B3019" t="s">
        <v>6187</v>
      </c>
      <c r="C3019" t="s">
        <v>3229</v>
      </c>
      <c r="D3019" t="s">
        <v>1062</v>
      </c>
      <c r="E3019" t="s">
        <v>1062</v>
      </c>
      <c r="F3019">
        <v>37</v>
      </c>
      <c r="G3019" t="s">
        <v>1641</v>
      </c>
      <c r="H3019" s="4" t="str">
        <f t="shared" si="94"/>
        <v>1K213.37</v>
      </c>
      <c r="I3019" s="4" t="str">
        <f t="shared" si="95"/>
        <v>SG1_C_P11_HSO-</v>
      </c>
    </row>
    <row r="3020" spans="1:9" x14ac:dyDescent="0.25">
      <c r="A3020" t="s">
        <v>2698</v>
      </c>
      <c r="B3020" t="s">
        <v>6187</v>
      </c>
      <c r="C3020" t="s">
        <v>3229</v>
      </c>
      <c r="D3020" t="s">
        <v>1064</v>
      </c>
      <c r="E3020" t="s">
        <v>1064</v>
      </c>
      <c r="F3020">
        <v>36</v>
      </c>
      <c r="G3020" t="s">
        <v>1647</v>
      </c>
      <c r="H3020" s="4" t="str">
        <f t="shared" si="94"/>
        <v>1K213.36</v>
      </c>
      <c r="I3020" s="4" t="str">
        <f t="shared" si="95"/>
        <v>SG1_C_P11_HSI-</v>
      </c>
    </row>
    <row r="3021" spans="1:9" x14ac:dyDescent="0.25">
      <c r="A3021" t="s">
        <v>2698</v>
      </c>
      <c r="B3021" t="s">
        <v>6187</v>
      </c>
      <c r="C3021" t="s">
        <v>3229</v>
      </c>
      <c r="D3021" t="s">
        <v>1066</v>
      </c>
      <c r="E3021" t="s">
        <v>1066</v>
      </c>
      <c r="F3021">
        <v>35</v>
      </c>
      <c r="G3021" t="s">
        <v>1645</v>
      </c>
      <c r="H3021" s="4" t="str">
        <f t="shared" si="94"/>
        <v>1K213.35</v>
      </c>
      <c r="I3021" s="4" t="str">
        <f t="shared" si="95"/>
        <v>SG1_C_P11_HSI+</v>
      </c>
    </row>
    <row r="3022" spans="1:9" x14ac:dyDescent="0.25">
      <c r="A3022" t="s">
        <v>2698</v>
      </c>
      <c r="B3022" t="s">
        <v>6187</v>
      </c>
      <c r="C3022" t="s">
        <v>3229</v>
      </c>
      <c r="D3022" t="s">
        <v>1068</v>
      </c>
      <c r="E3022" t="s">
        <v>1068</v>
      </c>
      <c r="F3022">
        <v>29</v>
      </c>
      <c r="G3022" t="s">
        <v>1619</v>
      </c>
      <c r="H3022" s="4" t="str">
        <f t="shared" si="94"/>
        <v>1K213.29</v>
      </c>
      <c r="I3022" s="4" t="str">
        <f t="shared" si="95"/>
        <v>SG1_C_P9_HSO+</v>
      </c>
    </row>
    <row r="3023" spans="1:9" x14ac:dyDescent="0.25">
      <c r="A3023" t="s">
        <v>2698</v>
      </c>
      <c r="B3023" t="s">
        <v>6187</v>
      </c>
      <c r="C3023" t="s">
        <v>3229</v>
      </c>
      <c r="D3023" t="s">
        <v>1070</v>
      </c>
      <c r="E3023" t="s">
        <v>1070</v>
      </c>
      <c r="F3023">
        <v>28</v>
      </c>
      <c r="G3023" t="s">
        <v>1617</v>
      </c>
      <c r="H3023" s="4" t="str">
        <f t="shared" si="94"/>
        <v>1K213.28</v>
      </c>
      <c r="I3023" s="4" t="str">
        <f t="shared" si="95"/>
        <v>SG1_C_P9_HSO-</v>
      </c>
    </row>
    <row r="3024" spans="1:9" x14ac:dyDescent="0.25">
      <c r="A3024" t="s">
        <v>2698</v>
      </c>
      <c r="B3024" t="s">
        <v>6187</v>
      </c>
      <c r="C3024" t="s">
        <v>3229</v>
      </c>
      <c r="D3024" t="s">
        <v>1072</v>
      </c>
      <c r="E3024" t="s">
        <v>1072</v>
      </c>
      <c r="F3024">
        <v>27</v>
      </c>
      <c r="G3024" t="s">
        <v>1621</v>
      </c>
      <c r="H3024" s="4" t="str">
        <f t="shared" si="94"/>
        <v>1K213.27</v>
      </c>
      <c r="I3024" s="4" t="str">
        <f t="shared" si="95"/>
        <v>SG1_C_P9_HSI-</v>
      </c>
    </row>
    <row r="3025" spans="1:9" x14ac:dyDescent="0.25">
      <c r="A3025" t="s">
        <v>2698</v>
      </c>
      <c r="B3025" t="s">
        <v>6187</v>
      </c>
      <c r="C3025" t="s">
        <v>3229</v>
      </c>
      <c r="D3025" t="s">
        <v>1074</v>
      </c>
      <c r="E3025" t="s">
        <v>1074</v>
      </c>
      <c r="F3025">
        <v>26</v>
      </c>
      <c r="G3025" t="s">
        <v>1623</v>
      </c>
      <c r="H3025" s="4" t="str">
        <f t="shared" si="94"/>
        <v>1K213.26</v>
      </c>
      <c r="I3025" s="4" t="str">
        <f t="shared" si="95"/>
        <v>SG1_C_P9_HSI+</v>
      </c>
    </row>
    <row r="3026" spans="1:9" x14ac:dyDescent="0.25">
      <c r="A3026" t="s">
        <v>2698</v>
      </c>
      <c r="B3026" t="s">
        <v>6187</v>
      </c>
      <c r="C3026" t="s">
        <v>3229</v>
      </c>
      <c r="D3026" t="s">
        <v>1076</v>
      </c>
      <c r="E3026" t="s">
        <v>1076</v>
      </c>
      <c r="F3026">
        <v>34</v>
      </c>
      <c r="G3026" t="s">
        <v>1657</v>
      </c>
      <c r="H3026" s="4" t="str">
        <f t="shared" si="94"/>
        <v>1K213.34</v>
      </c>
      <c r="I3026" s="4" t="str">
        <f t="shared" si="95"/>
        <v>S1_HSD245+</v>
      </c>
    </row>
    <row r="3027" spans="1:9" x14ac:dyDescent="0.25">
      <c r="A3027" t="s">
        <v>2698</v>
      </c>
      <c r="B3027" t="s">
        <v>6187</v>
      </c>
      <c r="C3027" t="s">
        <v>3229</v>
      </c>
      <c r="D3027" t="s">
        <v>1078</v>
      </c>
      <c r="E3027" t="s">
        <v>1078</v>
      </c>
      <c r="F3027">
        <v>33</v>
      </c>
      <c r="G3027" t="s">
        <v>1658</v>
      </c>
      <c r="H3027" s="4" t="str">
        <f t="shared" si="94"/>
        <v>1K213.33</v>
      </c>
      <c r="I3027" s="4" t="str">
        <f t="shared" si="95"/>
        <v>S1_HSD245-</v>
      </c>
    </row>
    <row r="3028" spans="1:9" x14ac:dyDescent="0.25">
      <c r="A3028" t="s">
        <v>2698</v>
      </c>
      <c r="B3028" t="s">
        <v>6187</v>
      </c>
      <c r="C3028" t="s">
        <v>3229</v>
      </c>
      <c r="D3028" t="s">
        <v>1079</v>
      </c>
      <c r="E3028" t="s">
        <v>1079</v>
      </c>
      <c r="F3028">
        <v>32</v>
      </c>
      <c r="G3028" t="s">
        <v>1659</v>
      </c>
      <c r="H3028" s="4" t="str">
        <f t="shared" si="94"/>
        <v>1K213.32</v>
      </c>
      <c r="I3028" s="4" t="str">
        <f t="shared" si="95"/>
        <v>S1_HSD247-</v>
      </c>
    </row>
    <row r="3029" spans="1:9" x14ac:dyDescent="0.25">
      <c r="A3029" t="s">
        <v>2698</v>
      </c>
      <c r="B3029" t="s">
        <v>6187</v>
      </c>
      <c r="C3029" t="s">
        <v>3229</v>
      </c>
      <c r="D3029" t="s">
        <v>1080</v>
      </c>
      <c r="E3029" t="s">
        <v>1080</v>
      </c>
      <c r="F3029">
        <v>31</v>
      </c>
      <c r="G3029" t="s">
        <v>1660</v>
      </c>
      <c r="H3029" s="4" t="str">
        <f t="shared" si="94"/>
        <v>1K213.31</v>
      </c>
      <c r="I3029" s="4" t="str">
        <f t="shared" si="95"/>
        <v>S1_HSD247+</v>
      </c>
    </row>
    <row r="3030" spans="1:9" x14ac:dyDescent="0.25">
      <c r="A3030" t="s">
        <v>2698</v>
      </c>
      <c r="B3030" t="s">
        <v>6187</v>
      </c>
      <c r="C3030" t="s">
        <v>3229</v>
      </c>
      <c r="D3030" t="s">
        <v>1082</v>
      </c>
      <c r="E3030" t="s">
        <v>1082</v>
      </c>
      <c r="F3030">
        <v>25</v>
      </c>
      <c r="G3030" t="s">
        <v>1630</v>
      </c>
      <c r="H3030" s="4" t="str">
        <f t="shared" si="94"/>
        <v>1K213.25</v>
      </c>
      <c r="I3030" s="4" t="str">
        <f t="shared" si="95"/>
        <v>S1_HSD232+</v>
      </c>
    </row>
    <row r="3031" spans="1:9" x14ac:dyDescent="0.25">
      <c r="A3031" t="s">
        <v>2698</v>
      </c>
      <c r="B3031" t="s">
        <v>6187</v>
      </c>
      <c r="C3031" t="s">
        <v>3229</v>
      </c>
      <c r="D3031" t="s">
        <v>1084</v>
      </c>
      <c r="E3031" t="s">
        <v>1084</v>
      </c>
      <c r="F3031">
        <v>24</v>
      </c>
      <c r="G3031" t="s">
        <v>1629</v>
      </c>
      <c r="H3031" s="4" t="str">
        <f t="shared" si="94"/>
        <v>1K213.24</v>
      </c>
      <c r="I3031" s="4" t="str">
        <f t="shared" si="95"/>
        <v>S1_HSD232-</v>
      </c>
    </row>
    <row r="3032" spans="1:9" x14ac:dyDescent="0.25">
      <c r="A3032" t="s">
        <v>2698</v>
      </c>
      <c r="B3032" t="s">
        <v>6187</v>
      </c>
      <c r="C3032" t="s">
        <v>3229</v>
      </c>
      <c r="D3032" t="s">
        <v>1085</v>
      </c>
      <c r="E3032" t="s">
        <v>1085</v>
      </c>
      <c r="F3032">
        <v>23</v>
      </c>
      <c r="G3032" t="s">
        <v>1631</v>
      </c>
      <c r="H3032" s="4" t="str">
        <f t="shared" si="94"/>
        <v>1K213.23</v>
      </c>
      <c r="I3032" s="4" t="str">
        <f t="shared" si="95"/>
        <v>S1_HSD234-</v>
      </c>
    </row>
    <row r="3033" spans="1:9" x14ac:dyDescent="0.25">
      <c r="A3033" t="s">
        <v>2698</v>
      </c>
      <c r="B3033" t="s">
        <v>6187</v>
      </c>
      <c r="C3033" t="s">
        <v>3229</v>
      </c>
      <c r="D3033" t="s">
        <v>1086</v>
      </c>
      <c r="E3033" t="s">
        <v>1086</v>
      </c>
      <c r="F3033">
        <v>22</v>
      </c>
      <c r="G3033" t="s">
        <v>1632</v>
      </c>
      <c r="H3033" s="4" t="str">
        <f t="shared" si="94"/>
        <v>1K213.22</v>
      </c>
      <c r="I3033" s="4" t="str">
        <f t="shared" si="95"/>
        <v>S1_HSD234+</v>
      </c>
    </row>
    <row r="3034" spans="1:9" x14ac:dyDescent="0.25">
      <c r="A3034" t="s">
        <v>2698</v>
      </c>
      <c r="B3034" t="s">
        <v>6187</v>
      </c>
      <c r="C3034" t="s">
        <v>3229</v>
      </c>
      <c r="D3034" t="s">
        <v>11</v>
      </c>
      <c r="E3034" t="s">
        <v>11</v>
      </c>
      <c r="F3034" t="s">
        <v>11</v>
      </c>
      <c r="G3034" t="s">
        <v>961</v>
      </c>
      <c r="H3034" s="4" t="str">
        <f t="shared" si="94"/>
        <v>1K213.EP</v>
      </c>
      <c r="I3034" s="4" t="str">
        <f t="shared" si="95"/>
        <v>DGND</v>
      </c>
    </row>
    <row r="3035" spans="1:9" x14ac:dyDescent="0.25">
      <c r="A3035" t="s">
        <v>2698</v>
      </c>
      <c r="B3035" t="s">
        <v>6187</v>
      </c>
      <c r="C3035" t="s">
        <v>3229</v>
      </c>
      <c r="D3035" t="s">
        <v>988</v>
      </c>
      <c r="E3035" t="s">
        <v>988</v>
      </c>
      <c r="F3035">
        <v>4</v>
      </c>
      <c r="G3035" t="s">
        <v>961</v>
      </c>
      <c r="H3035" s="4" t="str">
        <f t="shared" si="94"/>
        <v>1K213.4</v>
      </c>
      <c r="I3035" s="4" t="str">
        <f t="shared" si="95"/>
        <v>DGND</v>
      </c>
    </row>
    <row r="3036" spans="1:9" x14ac:dyDescent="0.25">
      <c r="A3036" t="s">
        <v>2698</v>
      </c>
      <c r="B3036" t="s">
        <v>6187</v>
      </c>
      <c r="C3036" t="s">
        <v>3229</v>
      </c>
      <c r="D3036" t="s">
        <v>989</v>
      </c>
      <c r="E3036" t="s">
        <v>989</v>
      </c>
      <c r="F3036">
        <v>14</v>
      </c>
      <c r="G3036" t="s">
        <v>961</v>
      </c>
      <c r="H3036" s="4" t="str">
        <f t="shared" si="94"/>
        <v>1K213.14</v>
      </c>
      <c r="I3036" s="4" t="str">
        <f t="shared" si="95"/>
        <v>DGND</v>
      </c>
    </row>
    <row r="3037" spans="1:9" x14ac:dyDescent="0.25">
      <c r="A3037" t="s">
        <v>2698</v>
      </c>
      <c r="B3037" t="s">
        <v>6187</v>
      </c>
      <c r="C3037" t="s">
        <v>3229</v>
      </c>
      <c r="D3037" t="s">
        <v>990</v>
      </c>
      <c r="E3037" t="s">
        <v>990</v>
      </c>
      <c r="F3037">
        <v>19</v>
      </c>
      <c r="G3037" t="s">
        <v>961</v>
      </c>
      <c r="H3037" s="4" t="str">
        <f t="shared" si="94"/>
        <v>1K213.19</v>
      </c>
      <c r="I3037" s="4" t="str">
        <f t="shared" si="95"/>
        <v>DGND</v>
      </c>
    </row>
    <row r="3038" spans="1:9" x14ac:dyDescent="0.25">
      <c r="A3038" t="s">
        <v>2698</v>
      </c>
      <c r="B3038" t="s">
        <v>6187</v>
      </c>
      <c r="C3038" t="s">
        <v>3229</v>
      </c>
      <c r="D3038" t="s">
        <v>991</v>
      </c>
      <c r="E3038" t="s">
        <v>991</v>
      </c>
      <c r="F3038">
        <v>21</v>
      </c>
      <c r="G3038" t="s">
        <v>961</v>
      </c>
      <c r="H3038" s="4" t="str">
        <f t="shared" si="94"/>
        <v>1K213.21</v>
      </c>
      <c r="I3038" s="4" t="str">
        <f t="shared" si="95"/>
        <v>DGND</v>
      </c>
    </row>
    <row r="3039" spans="1:9" x14ac:dyDescent="0.25">
      <c r="A3039" t="s">
        <v>2698</v>
      </c>
      <c r="B3039" t="s">
        <v>6187</v>
      </c>
      <c r="C3039" t="s">
        <v>3229</v>
      </c>
      <c r="D3039" t="s">
        <v>992</v>
      </c>
      <c r="E3039" t="s">
        <v>992</v>
      </c>
      <c r="F3039">
        <v>39</v>
      </c>
      <c r="G3039" t="s">
        <v>961</v>
      </c>
      <c r="H3039" s="4" t="str">
        <f t="shared" si="94"/>
        <v>1K213.39</v>
      </c>
      <c r="I3039" s="4" t="str">
        <f t="shared" si="95"/>
        <v>DGND</v>
      </c>
    </row>
    <row r="3040" spans="1:9" x14ac:dyDescent="0.25">
      <c r="A3040" t="s">
        <v>2698</v>
      </c>
      <c r="B3040" t="s">
        <v>6187</v>
      </c>
      <c r="C3040" t="s">
        <v>3229</v>
      </c>
      <c r="D3040" t="s">
        <v>993</v>
      </c>
      <c r="E3040" t="s">
        <v>993</v>
      </c>
      <c r="F3040">
        <v>41</v>
      </c>
      <c r="G3040" t="s">
        <v>961</v>
      </c>
      <c r="H3040" s="4" t="str">
        <f t="shared" si="94"/>
        <v>1K213.41</v>
      </c>
      <c r="I3040" s="4" t="str">
        <f t="shared" si="95"/>
        <v>DGND</v>
      </c>
    </row>
    <row r="3041" spans="1:9" x14ac:dyDescent="0.25">
      <c r="A3041" t="s">
        <v>2698</v>
      </c>
      <c r="B3041" t="s">
        <v>6187</v>
      </c>
      <c r="C3041" t="s">
        <v>3229</v>
      </c>
      <c r="D3041" t="s">
        <v>1087</v>
      </c>
      <c r="E3041" t="s">
        <v>1087</v>
      </c>
      <c r="F3041">
        <v>18</v>
      </c>
      <c r="H3041" s="4" t="str">
        <f t="shared" si="94"/>
        <v>1K213.18</v>
      </c>
      <c r="I3041" s="4">
        <f t="shared" si="95"/>
        <v>0</v>
      </c>
    </row>
    <row r="3042" spans="1:9" x14ac:dyDescent="0.25">
      <c r="A3042" t="s">
        <v>2698</v>
      </c>
      <c r="B3042" t="s">
        <v>6187</v>
      </c>
      <c r="C3042" t="s">
        <v>3229</v>
      </c>
      <c r="D3042" t="s">
        <v>1088</v>
      </c>
      <c r="E3042" t="s">
        <v>1088</v>
      </c>
      <c r="F3042">
        <v>42</v>
      </c>
      <c r="H3042" s="4" t="str">
        <f t="shared" si="94"/>
        <v>1K213.42</v>
      </c>
      <c r="I3042" s="4">
        <f t="shared" si="95"/>
        <v>0</v>
      </c>
    </row>
    <row r="3043" spans="1:9" x14ac:dyDescent="0.25">
      <c r="A3043" t="s">
        <v>2698</v>
      </c>
      <c r="B3043" t="s">
        <v>6187</v>
      </c>
      <c r="C3043" t="s">
        <v>3229</v>
      </c>
      <c r="D3043" t="s">
        <v>1089</v>
      </c>
      <c r="E3043" t="s">
        <v>1089</v>
      </c>
      <c r="F3043">
        <v>8</v>
      </c>
      <c r="G3043" t="s">
        <v>453</v>
      </c>
      <c r="H3043" s="4" t="str">
        <f t="shared" si="94"/>
        <v>1K213.8</v>
      </c>
      <c r="I3043" s="4" t="str">
        <f t="shared" si="95"/>
        <v>S1_SEL1_K213</v>
      </c>
    </row>
    <row r="3044" spans="1:9" x14ac:dyDescent="0.25">
      <c r="A3044" t="s">
        <v>2698</v>
      </c>
      <c r="B3044" t="s">
        <v>6187</v>
      </c>
      <c r="C3044" t="s">
        <v>3229</v>
      </c>
      <c r="D3044" t="s">
        <v>1091</v>
      </c>
      <c r="E3044" t="s">
        <v>1091</v>
      </c>
      <c r="F3044">
        <v>17</v>
      </c>
      <c r="G3044" t="s">
        <v>1661</v>
      </c>
      <c r="H3044" s="4" t="str">
        <f t="shared" si="94"/>
        <v>1K213.17</v>
      </c>
      <c r="I3044" s="4" t="str">
        <f t="shared" si="95"/>
        <v>S1_SEL2_K213</v>
      </c>
    </row>
    <row r="3045" spans="1:9" x14ac:dyDescent="0.25">
      <c r="A3045" t="s">
        <v>2698</v>
      </c>
      <c r="B3045" t="s">
        <v>6187</v>
      </c>
      <c r="C3045" t="s">
        <v>3229</v>
      </c>
      <c r="D3045" t="s">
        <v>994</v>
      </c>
      <c r="E3045" t="s">
        <v>994</v>
      </c>
      <c r="F3045">
        <v>5</v>
      </c>
      <c r="G3045" t="s">
        <v>962</v>
      </c>
      <c r="H3045" s="4" t="str">
        <f t="shared" si="94"/>
        <v>1K213.5</v>
      </c>
      <c r="I3045" s="4" t="str">
        <f t="shared" si="95"/>
        <v>VDD33_ATX</v>
      </c>
    </row>
    <row r="3046" spans="1:9" x14ac:dyDescent="0.25">
      <c r="A3046" t="s">
        <v>2698</v>
      </c>
      <c r="B3046" t="s">
        <v>6187</v>
      </c>
      <c r="C3046" t="s">
        <v>3229</v>
      </c>
      <c r="D3046" t="s">
        <v>995</v>
      </c>
      <c r="E3046" t="s">
        <v>995</v>
      </c>
      <c r="F3046">
        <v>9</v>
      </c>
      <c r="G3046" t="s">
        <v>962</v>
      </c>
      <c r="H3046" s="4" t="str">
        <f t="shared" si="94"/>
        <v>1K213.9</v>
      </c>
      <c r="I3046" s="4" t="str">
        <f t="shared" si="95"/>
        <v>VDD33_ATX</v>
      </c>
    </row>
    <row r="3047" spans="1:9" x14ac:dyDescent="0.25">
      <c r="A3047" t="s">
        <v>2698</v>
      </c>
      <c r="B3047" t="s">
        <v>6187</v>
      </c>
      <c r="C3047" t="s">
        <v>3229</v>
      </c>
      <c r="D3047" t="s">
        <v>1092</v>
      </c>
      <c r="E3047" t="s">
        <v>1092</v>
      </c>
      <c r="F3047">
        <v>13</v>
      </c>
      <c r="G3047" t="s">
        <v>962</v>
      </c>
      <c r="H3047" s="4" t="str">
        <f t="shared" si="94"/>
        <v>1K213.13</v>
      </c>
      <c r="I3047" s="4" t="str">
        <f t="shared" si="95"/>
        <v>VDD33_ATX</v>
      </c>
    </row>
    <row r="3048" spans="1:9" x14ac:dyDescent="0.25">
      <c r="A3048" t="s">
        <v>2698</v>
      </c>
      <c r="B3048" t="s">
        <v>6187</v>
      </c>
      <c r="C3048" t="s">
        <v>3229</v>
      </c>
      <c r="D3048" t="s">
        <v>1093</v>
      </c>
      <c r="E3048" t="s">
        <v>1093</v>
      </c>
      <c r="F3048">
        <v>20</v>
      </c>
      <c r="G3048" t="s">
        <v>962</v>
      </c>
      <c r="H3048" s="4" t="str">
        <f t="shared" si="94"/>
        <v>1K213.20</v>
      </c>
      <c r="I3048" s="4" t="str">
        <f t="shared" si="95"/>
        <v>VDD33_ATX</v>
      </c>
    </row>
    <row r="3049" spans="1:9" x14ac:dyDescent="0.25">
      <c r="A3049" t="s">
        <v>2698</v>
      </c>
      <c r="B3049" t="s">
        <v>6187</v>
      </c>
      <c r="C3049" t="s">
        <v>3229</v>
      </c>
      <c r="D3049" t="s">
        <v>1094</v>
      </c>
      <c r="E3049" t="s">
        <v>1094</v>
      </c>
      <c r="F3049">
        <v>30</v>
      </c>
      <c r="G3049" t="s">
        <v>962</v>
      </c>
      <c r="H3049" s="4" t="str">
        <f t="shared" si="94"/>
        <v>1K213.30</v>
      </c>
      <c r="I3049" s="4" t="str">
        <f t="shared" si="95"/>
        <v>VDD33_ATX</v>
      </c>
    </row>
    <row r="3050" spans="1:9" x14ac:dyDescent="0.25">
      <c r="A3050" t="s">
        <v>2698</v>
      </c>
      <c r="B3050" t="s">
        <v>6187</v>
      </c>
      <c r="C3050" t="s">
        <v>3229</v>
      </c>
      <c r="D3050" t="s">
        <v>1095</v>
      </c>
      <c r="E3050" t="s">
        <v>1095</v>
      </c>
      <c r="F3050">
        <v>40</v>
      </c>
      <c r="G3050" t="s">
        <v>962</v>
      </c>
      <c r="H3050" s="4" t="str">
        <f t="shared" si="94"/>
        <v>1K213.40</v>
      </c>
      <c r="I3050" s="4" t="str">
        <f t="shared" si="95"/>
        <v>VDD33_ATX</v>
      </c>
    </row>
    <row r="3051" spans="1:9" x14ac:dyDescent="0.25">
      <c r="A3051" t="s">
        <v>2698</v>
      </c>
      <c r="B3051" t="s">
        <v>6187</v>
      </c>
      <c r="C3051" t="s">
        <v>3217</v>
      </c>
      <c r="D3051">
        <v>1</v>
      </c>
      <c r="E3051">
        <v>1</v>
      </c>
      <c r="F3051">
        <v>1</v>
      </c>
      <c r="G3051" t="s">
        <v>435</v>
      </c>
      <c r="H3051" s="4" t="str">
        <f t="shared" si="94"/>
        <v>1RK1841.1</v>
      </c>
      <c r="I3051" s="4" t="str">
        <f t="shared" si="95"/>
        <v>SC_UDB184_1</v>
      </c>
    </row>
    <row r="3052" spans="1:9" x14ac:dyDescent="0.25">
      <c r="A3052" t="s">
        <v>2698</v>
      </c>
      <c r="B3052" t="s">
        <v>6187</v>
      </c>
      <c r="C3052" t="s">
        <v>3217</v>
      </c>
      <c r="D3052">
        <v>2</v>
      </c>
      <c r="E3052">
        <v>2</v>
      </c>
      <c r="F3052">
        <v>2</v>
      </c>
      <c r="G3052" t="s">
        <v>451</v>
      </c>
      <c r="H3052" s="4" t="str">
        <f t="shared" si="94"/>
        <v>1RK1841.2</v>
      </c>
      <c r="I3052" s="4" t="str">
        <f t="shared" si="95"/>
        <v>S1_SEL1_K184</v>
      </c>
    </row>
    <row r="3053" spans="1:9" x14ac:dyDescent="0.25">
      <c r="A3053" t="s">
        <v>2698</v>
      </c>
      <c r="B3053" t="s">
        <v>6187</v>
      </c>
      <c r="C3053" t="s">
        <v>3230</v>
      </c>
      <c r="D3053">
        <v>1</v>
      </c>
      <c r="E3053">
        <v>1</v>
      </c>
      <c r="F3053">
        <v>1</v>
      </c>
      <c r="G3053" t="s">
        <v>438</v>
      </c>
      <c r="H3053" s="4" t="str">
        <f t="shared" si="94"/>
        <v>1RK2131.1</v>
      </c>
      <c r="I3053" s="4" t="str">
        <f t="shared" si="95"/>
        <v>SC_UDB213_1</v>
      </c>
    </row>
    <row r="3054" spans="1:9" x14ac:dyDescent="0.25">
      <c r="A3054" t="s">
        <v>2698</v>
      </c>
      <c r="B3054" t="s">
        <v>6187</v>
      </c>
      <c r="C3054" t="s">
        <v>3230</v>
      </c>
      <c r="D3054">
        <v>2</v>
      </c>
      <c r="E3054">
        <v>2</v>
      </c>
      <c r="F3054">
        <v>2</v>
      </c>
      <c r="G3054" t="s">
        <v>453</v>
      </c>
      <c r="H3054" s="4" t="str">
        <f t="shared" si="94"/>
        <v>1RK2131.2</v>
      </c>
      <c r="I3054" s="4" t="str">
        <f t="shared" si="95"/>
        <v>S1_SEL1_K213</v>
      </c>
    </row>
    <row r="3055" spans="1:9" x14ac:dyDescent="0.25">
      <c r="A3055" t="s">
        <v>2698</v>
      </c>
      <c r="B3055" t="s">
        <v>6187</v>
      </c>
      <c r="C3055" t="s">
        <v>3231</v>
      </c>
      <c r="D3055">
        <v>1</v>
      </c>
      <c r="E3055">
        <v>1</v>
      </c>
      <c r="F3055">
        <v>1</v>
      </c>
      <c r="G3055" t="s">
        <v>1328</v>
      </c>
      <c r="H3055" s="4" t="str">
        <f t="shared" si="94"/>
        <v>1RK2132.1</v>
      </c>
      <c r="I3055" s="4" t="str">
        <f t="shared" si="95"/>
        <v>SC_UDB213_2</v>
      </c>
    </row>
    <row r="3056" spans="1:9" x14ac:dyDescent="0.25">
      <c r="A3056" t="s">
        <v>2698</v>
      </c>
      <c r="B3056" t="s">
        <v>6187</v>
      </c>
      <c r="C3056" t="s">
        <v>3231</v>
      </c>
      <c r="D3056">
        <v>2</v>
      </c>
      <c r="E3056">
        <v>2</v>
      </c>
      <c r="F3056">
        <v>2</v>
      </c>
      <c r="G3056" t="s">
        <v>1661</v>
      </c>
      <c r="H3056" s="4" t="str">
        <f t="shared" si="94"/>
        <v>1RK2132.2</v>
      </c>
      <c r="I3056" s="4" t="str">
        <f t="shared" si="95"/>
        <v>S1_SEL2_K213</v>
      </c>
    </row>
    <row r="3057" spans="1:9" x14ac:dyDescent="0.25">
      <c r="A3057" t="s">
        <v>2698</v>
      </c>
      <c r="B3057" t="s">
        <v>6187</v>
      </c>
      <c r="C3057" t="s">
        <v>3218</v>
      </c>
      <c r="D3057">
        <v>1</v>
      </c>
      <c r="E3057">
        <v>1</v>
      </c>
      <c r="F3057">
        <v>1</v>
      </c>
      <c r="G3057" t="s">
        <v>451</v>
      </c>
      <c r="H3057" s="4" t="str">
        <f t="shared" si="94"/>
        <v>1RL19.1</v>
      </c>
      <c r="I3057" s="4" t="str">
        <f t="shared" si="95"/>
        <v>S1_SEL1_K184</v>
      </c>
    </row>
    <row r="3058" spans="1:9" x14ac:dyDescent="0.25">
      <c r="A3058" t="s">
        <v>2698</v>
      </c>
      <c r="B3058" t="s">
        <v>6187</v>
      </c>
      <c r="C3058" t="s">
        <v>3218</v>
      </c>
      <c r="D3058">
        <v>2</v>
      </c>
      <c r="E3058">
        <v>2</v>
      </c>
      <c r="F3058">
        <v>2</v>
      </c>
      <c r="G3058" t="s">
        <v>961</v>
      </c>
      <c r="H3058" s="4" t="str">
        <f t="shared" si="94"/>
        <v>1RL19.2</v>
      </c>
      <c r="I3058" s="4" t="str">
        <f t="shared" si="95"/>
        <v>DGND</v>
      </c>
    </row>
    <row r="3059" spans="1:9" x14ac:dyDescent="0.25">
      <c r="A3059" t="s">
        <v>2698</v>
      </c>
      <c r="B3059" t="s">
        <v>6187</v>
      </c>
      <c r="C3059" t="s">
        <v>3219</v>
      </c>
      <c r="D3059">
        <v>1</v>
      </c>
      <c r="E3059">
        <v>1</v>
      </c>
      <c r="F3059">
        <v>1</v>
      </c>
      <c r="G3059" t="s">
        <v>450</v>
      </c>
      <c r="H3059" s="4" t="str">
        <f t="shared" si="94"/>
        <v>1RL21.1</v>
      </c>
      <c r="I3059" s="4" t="str">
        <f t="shared" si="95"/>
        <v>S1_OE_K184</v>
      </c>
    </row>
    <row r="3060" spans="1:9" x14ac:dyDescent="0.25">
      <c r="A3060" t="s">
        <v>2698</v>
      </c>
      <c r="B3060" t="s">
        <v>6187</v>
      </c>
      <c r="C3060" t="s">
        <v>3219</v>
      </c>
      <c r="D3060">
        <v>2</v>
      </c>
      <c r="E3060">
        <v>2</v>
      </c>
      <c r="F3060">
        <v>2</v>
      </c>
      <c r="G3060" t="s">
        <v>961</v>
      </c>
      <c r="H3060" s="4" t="str">
        <f t="shared" si="94"/>
        <v>1RL21.2</v>
      </c>
      <c r="I3060" s="4" t="str">
        <f t="shared" si="95"/>
        <v>DGND</v>
      </c>
    </row>
    <row r="3061" spans="1:9" x14ac:dyDescent="0.25">
      <c r="A3061" t="s">
        <v>2698</v>
      </c>
      <c r="B3061" t="s">
        <v>6187</v>
      </c>
      <c r="C3061" t="s">
        <v>3232</v>
      </c>
      <c r="D3061">
        <v>1</v>
      </c>
      <c r="E3061">
        <v>1</v>
      </c>
      <c r="F3061">
        <v>1</v>
      </c>
      <c r="G3061" t="s">
        <v>453</v>
      </c>
      <c r="H3061" s="4" t="str">
        <f t="shared" si="94"/>
        <v>1RL41.1</v>
      </c>
      <c r="I3061" s="4" t="str">
        <f t="shared" si="95"/>
        <v>S1_SEL1_K213</v>
      </c>
    </row>
    <row r="3062" spans="1:9" x14ac:dyDescent="0.25">
      <c r="A3062" t="s">
        <v>2698</v>
      </c>
      <c r="B3062" t="s">
        <v>6187</v>
      </c>
      <c r="C3062" t="s">
        <v>3232</v>
      </c>
      <c r="D3062">
        <v>2</v>
      </c>
      <c r="E3062">
        <v>2</v>
      </c>
      <c r="F3062">
        <v>2</v>
      </c>
      <c r="G3062" t="s">
        <v>961</v>
      </c>
      <c r="H3062" s="4" t="str">
        <f t="shared" si="94"/>
        <v>1RL41.2</v>
      </c>
      <c r="I3062" s="4" t="str">
        <f t="shared" si="95"/>
        <v>DGND</v>
      </c>
    </row>
    <row r="3063" spans="1:9" x14ac:dyDescent="0.25">
      <c r="A3063" t="s">
        <v>2698</v>
      </c>
      <c r="B3063" t="s">
        <v>6187</v>
      </c>
      <c r="C3063" t="s">
        <v>3233</v>
      </c>
      <c r="D3063">
        <v>1</v>
      </c>
      <c r="E3063">
        <v>1</v>
      </c>
      <c r="F3063">
        <v>1</v>
      </c>
      <c r="G3063" t="s">
        <v>452</v>
      </c>
      <c r="H3063" s="4" t="str">
        <f t="shared" si="94"/>
        <v>1RL42.1</v>
      </c>
      <c r="I3063" s="4" t="str">
        <f t="shared" si="95"/>
        <v>S1_OE_K213</v>
      </c>
    </row>
    <row r="3064" spans="1:9" x14ac:dyDescent="0.25">
      <c r="A3064" t="s">
        <v>2698</v>
      </c>
      <c r="B3064" t="s">
        <v>6187</v>
      </c>
      <c r="C3064" t="s">
        <v>3233</v>
      </c>
      <c r="D3064">
        <v>2</v>
      </c>
      <c r="E3064">
        <v>2</v>
      </c>
      <c r="F3064">
        <v>2</v>
      </c>
      <c r="G3064" t="s">
        <v>961</v>
      </c>
      <c r="H3064" s="4" t="str">
        <f t="shared" si="94"/>
        <v>1RL42.2</v>
      </c>
      <c r="I3064" s="4" t="str">
        <f t="shared" si="95"/>
        <v>DGND</v>
      </c>
    </row>
    <row r="3065" spans="1:9" x14ac:dyDescent="0.25">
      <c r="A3065" t="s">
        <v>2698</v>
      </c>
      <c r="B3065" t="s">
        <v>6187</v>
      </c>
      <c r="C3065" t="s">
        <v>3234</v>
      </c>
      <c r="D3065">
        <v>1</v>
      </c>
      <c r="E3065">
        <v>1</v>
      </c>
      <c r="F3065">
        <v>1</v>
      </c>
      <c r="G3065" t="s">
        <v>1661</v>
      </c>
      <c r="H3065" s="4" t="str">
        <f t="shared" si="94"/>
        <v>1RL213.1</v>
      </c>
      <c r="I3065" s="4" t="str">
        <f t="shared" si="95"/>
        <v>S1_SEL2_K213</v>
      </c>
    </row>
    <row r="3066" spans="1:9" x14ac:dyDescent="0.25">
      <c r="A3066" t="s">
        <v>2698</v>
      </c>
      <c r="B3066" t="s">
        <v>6187</v>
      </c>
      <c r="C3066" t="s">
        <v>3234</v>
      </c>
      <c r="D3066">
        <v>2</v>
      </c>
      <c r="E3066">
        <v>2</v>
      </c>
      <c r="F3066">
        <v>2</v>
      </c>
      <c r="G3066" t="s">
        <v>961</v>
      </c>
      <c r="H3066" s="4" t="str">
        <f t="shared" si="94"/>
        <v>1RL213.2</v>
      </c>
      <c r="I3066" s="4" t="str">
        <f t="shared" si="95"/>
        <v>DGND</v>
      </c>
    </row>
    <row r="3067" spans="1:9" x14ac:dyDescent="0.25">
      <c r="A3067" t="s">
        <v>2698</v>
      </c>
      <c r="B3067" t="s">
        <v>6188</v>
      </c>
      <c r="C3067" t="s">
        <v>3235</v>
      </c>
      <c r="D3067" t="s">
        <v>1331</v>
      </c>
      <c r="E3067" t="s">
        <v>1331</v>
      </c>
      <c r="F3067">
        <v>1</v>
      </c>
      <c r="G3067" t="s">
        <v>1040</v>
      </c>
      <c r="H3067" s="4" t="str">
        <f t="shared" si="94"/>
        <v>1K6.1</v>
      </c>
      <c r="I3067" s="4" t="str">
        <f t="shared" si="95"/>
        <v>VP12</v>
      </c>
    </row>
    <row r="3068" spans="1:9" x14ac:dyDescent="0.25">
      <c r="A3068" t="s">
        <v>2698</v>
      </c>
      <c r="B3068" t="s">
        <v>6188</v>
      </c>
      <c r="C3068" t="s">
        <v>3235</v>
      </c>
      <c r="D3068" t="s">
        <v>1332</v>
      </c>
      <c r="E3068" t="s">
        <v>1332</v>
      </c>
      <c r="F3068">
        <v>4</v>
      </c>
      <c r="G3068" t="s">
        <v>170</v>
      </c>
      <c r="H3068" s="4" t="str">
        <f t="shared" si="94"/>
        <v>1K6.4</v>
      </c>
      <c r="I3068" s="4" t="str">
        <f t="shared" si="95"/>
        <v>S1_1_INH</v>
      </c>
    </row>
    <row r="3069" spans="1:9" x14ac:dyDescent="0.25">
      <c r="A3069" t="s">
        <v>2698</v>
      </c>
      <c r="B3069" t="s">
        <v>6188</v>
      </c>
      <c r="C3069" t="s">
        <v>3235</v>
      </c>
      <c r="D3069" t="s">
        <v>1333</v>
      </c>
      <c r="E3069" t="s">
        <v>1333</v>
      </c>
      <c r="F3069">
        <v>9</v>
      </c>
      <c r="G3069" t="s">
        <v>171</v>
      </c>
      <c r="H3069" s="4" t="str">
        <f t="shared" si="94"/>
        <v>1K6.9</v>
      </c>
      <c r="I3069" s="4" t="str">
        <f t="shared" si="95"/>
        <v>S1_INH_GND</v>
      </c>
    </row>
    <row r="3070" spans="1:9" x14ac:dyDescent="0.25">
      <c r="A3070" t="s">
        <v>2698</v>
      </c>
      <c r="B3070" t="s">
        <v>6188</v>
      </c>
      <c r="C3070" t="s">
        <v>3235</v>
      </c>
      <c r="D3070" t="s">
        <v>1334</v>
      </c>
      <c r="E3070" t="s">
        <v>1334</v>
      </c>
      <c r="F3070">
        <v>12</v>
      </c>
      <c r="G3070" t="s">
        <v>6231</v>
      </c>
      <c r="H3070" s="4" t="str">
        <f t="shared" si="94"/>
        <v>1K6.12</v>
      </c>
      <c r="I3070" s="4" t="str">
        <f t="shared" si="95"/>
        <v>SC_UDB006</v>
      </c>
    </row>
    <row r="3071" spans="1:9" x14ac:dyDescent="0.25">
      <c r="A3071" t="s">
        <v>2698</v>
      </c>
      <c r="B3071" t="s">
        <v>6188</v>
      </c>
      <c r="C3071" t="s">
        <v>3235</v>
      </c>
      <c r="D3071" t="s">
        <v>1335</v>
      </c>
      <c r="E3071" t="s">
        <v>1335</v>
      </c>
      <c r="F3071">
        <v>3</v>
      </c>
      <c r="G3071" t="s">
        <v>173</v>
      </c>
      <c r="H3071" s="4" t="str">
        <f t="shared" si="94"/>
        <v>1K6.3</v>
      </c>
      <c r="I3071" s="4" t="str">
        <f t="shared" si="95"/>
        <v>S1_INH_DIV2</v>
      </c>
    </row>
    <row r="3072" spans="1:9" x14ac:dyDescent="0.25">
      <c r="A3072" t="s">
        <v>2698</v>
      </c>
      <c r="B3072" t="s">
        <v>6188</v>
      </c>
      <c r="C3072" t="s">
        <v>3235</v>
      </c>
      <c r="D3072" t="s">
        <v>1336</v>
      </c>
      <c r="E3072" t="s">
        <v>1336</v>
      </c>
      <c r="F3072">
        <v>10</v>
      </c>
      <c r="G3072" t="s">
        <v>961</v>
      </c>
      <c r="H3072" s="4" t="str">
        <f t="shared" si="94"/>
        <v>1K6.10</v>
      </c>
      <c r="I3072" s="4" t="str">
        <f t="shared" si="95"/>
        <v>DGND</v>
      </c>
    </row>
    <row r="3073" spans="1:9" x14ac:dyDescent="0.25">
      <c r="A3073" t="s">
        <v>2698</v>
      </c>
      <c r="B3073" t="s">
        <v>6188</v>
      </c>
      <c r="C3073" t="s">
        <v>3235</v>
      </c>
      <c r="D3073" t="s">
        <v>1337</v>
      </c>
      <c r="E3073" t="s">
        <v>1337</v>
      </c>
      <c r="F3073">
        <v>5</v>
      </c>
      <c r="G3073" t="s">
        <v>172</v>
      </c>
      <c r="H3073" s="4" t="str">
        <f t="shared" si="94"/>
        <v>1K6.5</v>
      </c>
      <c r="I3073" s="4" t="str">
        <f t="shared" si="95"/>
        <v>S1_INH</v>
      </c>
    </row>
    <row r="3074" spans="1:9" x14ac:dyDescent="0.25">
      <c r="A3074" t="s">
        <v>2698</v>
      </c>
      <c r="B3074" t="s">
        <v>6188</v>
      </c>
      <c r="C3074" t="s">
        <v>3235</v>
      </c>
      <c r="D3074" t="s">
        <v>1338</v>
      </c>
      <c r="E3074" t="s">
        <v>1338</v>
      </c>
      <c r="F3074">
        <v>8</v>
      </c>
      <c r="H3074" s="4" t="str">
        <f t="shared" ref="H3074:H3137" si="96">CONCATENATE(C3074,".",F3074)</f>
        <v>1K6.8</v>
      </c>
      <c r="I3074" s="4">
        <f t="shared" ref="I3074:I3137" si="97">G3074</f>
        <v>0</v>
      </c>
    </row>
    <row r="3075" spans="1:9" x14ac:dyDescent="0.25">
      <c r="A3075" t="s">
        <v>2698</v>
      </c>
      <c r="B3075" t="s">
        <v>6188</v>
      </c>
      <c r="C3075" t="s">
        <v>3236</v>
      </c>
      <c r="D3075">
        <v>2</v>
      </c>
      <c r="E3075">
        <v>2</v>
      </c>
      <c r="F3075">
        <v>2</v>
      </c>
      <c r="H3075" s="4" t="str">
        <f t="shared" si="96"/>
        <v>1K36.2</v>
      </c>
      <c r="I3075" s="4">
        <f t="shared" si="97"/>
        <v>0</v>
      </c>
    </row>
    <row r="3076" spans="1:9" x14ac:dyDescent="0.25">
      <c r="A3076" t="s">
        <v>2698</v>
      </c>
      <c r="B3076" t="s">
        <v>6188</v>
      </c>
      <c r="C3076" t="s">
        <v>3236</v>
      </c>
      <c r="D3076">
        <v>3</v>
      </c>
      <c r="E3076">
        <v>3</v>
      </c>
      <c r="F3076">
        <v>3</v>
      </c>
      <c r="G3076" t="s">
        <v>1666</v>
      </c>
      <c r="H3076" s="4" t="str">
        <f t="shared" si="96"/>
        <v>1K36.3</v>
      </c>
      <c r="I3076" s="4" t="str">
        <f t="shared" si="97"/>
        <v>S1_2_GPIOA0</v>
      </c>
    </row>
    <row r="3077" spans="1:9" x14ac:dyDescent="0.25">
      <c r="A3077" t="s">
        <v>2698</v>
      </c>
      <c r="B3077" t="s">
        <v>6188</v>
      </c>
      <c r="C3077" t="s">
        <v>3236</v>
      </c>
      <c r="D3077">
        <v>4</v>
      </c>
      <c r="E3077">
        <v>4</v>
      </c>
      <c r="F3077">
        <v>4</v>
      </c>
      <c r="G3077" t="s">
        <v>1667</v>
      </c>
      <c r="H3077" s="4" t="str">
        <f t="shared" si="96"/>
        <v>1K36.4</v>
      </c>
      <c r="I3077" s="4" t="str">
        <f t="shared" si="97"/>
        <v>S1_APWR_FF08</v>
      </c>
    </row>
    <row r="3078" spans="1:9" x14ac:dyDescent="0.25">
      <c r="A3078" t="s">
        <v>2698</v>
      </c>
      <c r="B3078" t="s">
        <v>6188</v>
      </c>
      <c r="C3078" t="s">
        <v>3236</v>
      </c>
      <c r="D3078">
        <v>5</v>
      </c>
      <c r="E3078">
        <v>5</v>
      </c>
      <c r="F3078">
        <v>5</v>
      </c>
      <c r="G3078" t="s">
        <v>1667</v>
      </c>
      <c r="H3078" s="4" t="str">
        <f t="shared" si="96"/>
        <v>1K36.5</v>
      </c>
      <c r="I3078" s="4" t="str">
        <f t="shared" si="97"/>
        <v>S1_APWR_FF08</v>
      </c>
    </row>
    <row r="3079" spans="1:9" x14ac:dyDescent="0.25">
      <c r="A3079" t="s">
        <v>2698</v>
      </c>
      <c r="B3079" t="s">
        <v>6188</v>
      </c>
      <c r="C3079" t="s">
        <v>3236</v>
      </c>
      <c r="D3079">
        <v>6</v>
      </c>
      <c r="E3079">
        <v>6</v>
      </c>
      <c r="F3079">
        <v>6</v>
      </c>
      <c r="G3079" t="s">
        <v>1668</v>
      </c>
      <c r="H3079" s="4" t="str">
        <f t="shared" si="96"/>
        <v>1K36.6</v>
      </c>
      <c r="I3079" s="4" t="str">
        <f t="shared" si="97"/>
        <v>S1_2_GPIOA3</v>
      </c>
    </row>
    <row r="3080" spans="1:9" x14ac:dyDescent="0.25">
      <c r="A3080" t="s">
        <v>2698</v>
      </c>
      <c r="B3080" t="s">
        <v>6188</v>
      </c>
      <c r="C3080" t="s">
        <v>3236</v>
      </c>
      <c r="D3080">
        <v>7</v>
      </c>
      <c r="E3080">
        <v>7</v>
      </c>
      <c r="F3080">
        <v>7</v>
      </c>
      <c r="H3080" s="4" t="str">
        <f t="shared" si="96"/>
        <v>1K36.7</v>
      </c>
      <c r="I3080" s="4">
        <f t="shared" si="97"/>
        <v>0</v>
      </c>
    </row>
    <row r="3081" spans="1:9" x14ac:dyDescent="0.25">
      <c r="A3081" t="s">
        <v>2698</v>
      </c>
      <c r="B3081" t="s">
        <v>6188</v>
      </c>
      <c r="C3081" t="s">
        <v>3236</v>
      </c>
      <c r="D3081" t="s">
        <v>1041</v>
      </c>
      <c r="E3081" t="s">
        <v>1041</v>
      </c>
      <c r="F3081">
        <v>1</v>
      </c>
      <c r="G3081" t="s">
        <v>1040</v>
      </c>
      <c r="H3081" s="4" t="str">
        <f t="shared" si="96"/>
        <v>1K36.1</v>
      </c>
      <c r="I3081" s="4" t="str">
        <f t="shared" si="97"/>
        <v>VP12</v>
      </c>
    </row>
    <row r="3082" spans="1:9" x14ac:dyDescent="0.25">
      <c r="A3082" t="s">
        <v>2698</v>
      </c>
      <c r="B3082" t="s">
        <v>6188</v>
      </c>
      <c r="C3082" t="s">
        <v>3236</v>
      </c>
      <c r="D3082" t="s">
        <v>1042</v>
      </c>
      <c r="E3082" t="s">
        <v>1042</v>
      </c>
      <c r="F3082">
        <v>8</v>
      </c>
      <c r="G3082" t="s">
        <v>1342</v>
      </c>
      <c r="H3082" s="4" t="str">
        <f t="shared" si="96"/>
        <v>1K36.8</v>
      </c>
      <c r="I3082" s="4" t="str">
        <f t="shared" si="97"/>
        <v>SC_UDB036</v>
      </c>
    </row>
    <row r="3083" spans="1:9" x14ac:dyDescent="0.25">
      <c r="A3083" t="s">
        <v>2698</v>
      </c>
      <c r="B3083" t="s">
        <v>6188</v>
      </c>
      <c r="C3083" t="s">
        <v>3237</v>
      </c>
      <c r="D3083">
        <v>2</v>
      </c>
      <c r="E3083">
        <v>2</v>
      </c>
      <c r="F3083">
        <v>2</v>
      </c>
      <c r="H3083" s="4" t="str">
        <f t="shared" si="96"/>
        <v>1K124.2</v>
      </c>
      <c r="I3083" s="4">
        <f t="shared" si="97"/>
        <v>0</v>
      </c>
    </row>
    <row r="3084" spans="1:9" x14ac:dyDescent="0.25">
      <c r="A3084" t="s">
        <v>2698</v>
      </c>
      <c r="B3084" t="s">
        <v>6188</v>
      </c>
      <c r="C3084" t="s">
        <v>3237</v>
      </c>
      <c r="D3084">
        <v>3</v>
      </c>
      <c r="E3084">
        <v>3</v>
      </c>
      <c r="F3084">
        <v>3</v>
      </c>
      <c r="G3084" t="s">
        <v>181</v>
      </c>
      <c r="H3084" s="4" t="str">
        <f t="shared" si="96"/>
        <v>1K124.3</v>
      </c>
      <c r="I3084" s="4" t="str">
        <f t="shared" si="97"/>
        <v>S1_2_GPIOA1</v>
      </c>
    </row>
    <row r="3085" spans="1:9" x14ac:dyDescent="0.25">
      <c r="A3085" t="s">
        <v>2698</v>
      </c>
      <c r="B3085" t="s">
        <v>6188</v>
      </c>
      <c r="C3085" t="s">
        <v>3237</v>
      </c>
      <c r="D3085">
        <v>4</v>
      </c>
      <c r="E3085">
        <v>4</v>
      </c>
      <c r="F3085">
        <v>4</v>
      </c>
      <c r="G3085" t="s">
        <v>1667</v>
      </c>
      <c r="H3085" s="4" t="str">
        <f t="shared" si="96"/>
        <v>1K124.4</v>
      </c>
      <c r="I3085" s="4" t="str">
        <f t="shared" si="97"/>
        <v>S1_APWR_FF08</v>
      </c>
    </row>
    <row r="3086" spans="1:9" x14ac:dyDescent="0.25">
      <c r="A3086" t="s">
        <v>2698</v>
      </c>
      <c r="B3086" t="s">
        <v>6188</v>
      </c>
      <c r="C3086" t="s">
        <v>3237</v>
      </c>
      <c r="D3086">
        <v>5</v>
      </c>
      <c r="E3086">
        <v>5</v>
      </c>
      <c r="F3086">
        <v>5</v>
      </c>
      <c r="G3086" t="s">
        <v>1667</v>
      </c>
      <c r="H3086" s="4" t="str">
        <f t="shared" si="96"/>
        <v>1K124.5</v>
      </c>
      <c r="I3086" s="4" t="str">
        <f t="shared" si="97"/>
        <v>S1_APWR_FF08</v>
      </c>
    </row>
    <row r="3087" spans="1:9" x14ac:dyDescent="0.25">
      <c r="A3087" t="s">
        <v>2698</v>
      </c>
      <c r="B3087" t="s">
        <v>6188</v>
      </c>
      <c r="C3087" t="s">
        <v>3237</v>
      </c>
      <c r="D3087">
        <v>6</v>
      </c>
      <c r="E3087">
        <v>6</v>
      </c>
      <c r="F3087">
        <v>6</v>
      </c>
      <c r="G3087" t="s">
        <v>180</v>
      </c>
      <c r="H3087" s="4" t="str">
        <f t="shared" si="96"/>
        <v>1K124.6</v>
      </c>
      <c r="I3087" s="4" t="str">
        <f t="shared" si="97"/>
        <v>S1_2_GPIOA2</v>
      </c>
    </row>
    <row r="3088" spans="1:9" x14ac:dyDescent="0.25">
      <c r="A3088" t="s">
        <v>2698</v>
      </c>
      <c r="B3088" t="s">
        <v>6188</v>
      </c>
      <c r="C3088" t="s">
        <v>3237</v>
      </c>
      <c r="D3088">
        <v>7</v>
      </c>
      <c r="E3088">
        <v>7</v>
      </c>
      <c r="F3088">
        <v>7</v>
      </c>
      <c r="H3088" s="4" t="str">
        <f t="shared" si="96"/>
        <v>1K124.7</v>
      </c>
      <c r="I3088" s="4">
        <f t="shared" si="97"/>
        <v>0</v>
      </c>
    </row>
    <row r="3089" spans="1:9" x14ac:dyDescent="0.25">
      <c r="A3089" t="s">
        <v>2698</v>
      </c>
      <c r="B3089" t="s">
        <v>6188</v>
      </c>
      <c r="C3089" t="s">
        <v>3237</v>
      </c>
      <c r="D3089" t="s">
        <v>1041</v>
      </c>
      <c r="E3089" t="s">
        <v>1041</v>
      </c>
      <c r="F3089">
        <v>1</v>
      </c>
      <c r="G3089" t="s">
        <v>1040</v>
      </c>
      <c r="H3089" s="4" t="str">
        <f t="shared" si="96"/>
        <v>1K124.1</v>
      </c>
      <c r="I3089" s="4" t="str">
        <f t="shared" si="97"/>
        <v>VP12</v>
      </c>
    </row>
    <row r="3090" spans="1:9" x14ac:dyDescent="0.25">
      <c r="A3090" t="s">
        <v>2698</v>
      </c>
      <c r="B3090" t="s">
        <v>6188</v>
      </c>
      <c r="C3090" t="s">
        <v>3237</v>
      </c>
      <c r="D3090" t="s">
        <v>1042</v>
      </c>
      <c r="E3090" t="s">
        <v>1042</v>
      </c>
      <c r="F3090">
        <v>8</v>
      </c>
      <c r="G3090" t="s">
        <v>816</v>
      </c>
      <c r="H3090" s="4" t="str">
        <f t="shared" si="96"/>
        <v>1K124.8</v>
      </c>
      <c r="I3090" s="4" t="str">
        <f t="shared" si="97"/>
        <v>SC_UDB124</v>
      </c>
    </row>
    <row r="3091" spans="1:9" x14ac:dyDescent="0.25">
      <c r="A3091" t="s">
        <v>2698</v>
      </c>
      <c r="B3091" t="s">
        <v>6188</v>
      </c>
      <c r="C3091" t="s">
        <v>6410</v>
      </c>
      <c r="D3091">
        <v>2</v>
      </c>
      <c r="E3091">
        <v>2</v>
      </c>
      <c r="F3091">
        <v>2</v>
      </c>
      <c r="G3091" t="s">
        <v>6323</v>
      </c>
      <c r="H3091" s="4" t="str">
        <f t="shared" si="96"/>
        <v>1K254.2</v>
      </c>
      <c r="I3091" s="4" t="str">
        <f t="shared" si="97"/>
        <v>S1_SCLK_HSD353</v>
      </c>
    </row>
    <row r="3092" spans="1:9" x14ac:dyDescent="0.25">
      <c r="A3092" t="s">
        <v>2698</v>
      </c>
      <c r="B3092" t="s">
        <v>6188</v>
      </c>
      <c r="C3092" t="s">
        <v>6410</v>
      </c>
      <c r="D3092">
        <v>3</v>
      </c>
      <c r="E3092">
        <v>3</v>
      </c>
      <c r="F3092">
        <v>3</v>
      </c>
      <c r="G3092" t="s">
        <v>6324</v>
      </c>
      <c r="H3092" s="4" t="str">
        <f t="shared" si="96"/>
        <v>1K254.3</v>
      </c>
      <c r="I3092" s="4" t="str">
        <f t="shared" si="97"/>
        <v>S1_R_GPIOC_1</v>
      </c>
    </row>
    <row r="3093" spans="1:9" x14ac:dyDescent="0.25">
      <c r="A3093" t="s">
        <v>2698</v>
      </c>
      <c r="B3093" t="s">
        <v>6188</v>
      </c>
      <c r="C3093" t="s">
        <v>6410</v>
      </c>
      <c r="D3093">
        <v>4</v>
      </c>
      <c r="E3093">
        <v>4</v>
      </c>
      <c r="F3093">
        <v>4</v>
      </c>
      <c r="G3093" t="s">
        <v>5549</v>
      </c>
      <c r="H3093" s="4" t="str">
        <f t="shared" si="96"/>
        <v>1K254.4</v>
      </c>
      <c r="I3093" s="4" t="str">
        <f t="shared" si="97"/>
        <v>SG1_R_GPIOA_1</v>
      </c>
    </row>
    <row r="3094" spans="1:9" x14ac:dyDescent="0.25">
      <c r="A3094" t="s">
        <v>2698</v>
      </c>
      <c r="B3094" t="s">
        <v>6188</v>
      </c>
      <c r="C3094" t="s">
        <v>6410</v>
      </c>
      <c r="D3094">
        <v>5</v>
      </c>
      <c r="E3094">
        <v>5</v>
      </c>
      <c r="F3094">
        <v>5</v>
      </c>
      <c r="G3094" t="s">
        <v>5550</v>
      </c>
      <c r="H3094" s="4" t="str">
        <f t="shared" si="96"/>
        <v>1K254.5</v>
      </c>
      <c r="I3094" s="4" t="str">
        <f t="shared" si="97"/>
        <v>SG1_R_GPIOA_2</v>
      </c>
    </row>
    <row r="3095" spans="1:9" x14ac:dyDescent="0.25">
      <c r="A3095" t="s">
        <v>2698</v>
      </c>
      <c r="B3095" t="s">
        <v>6188</v>
      </c>
      <c r="C3095" t="s">
        <v>6410</v>
      </c>
      <c r="D3095">
        <v>6</v>
      </c>
      <c r="E3095">
        <v>6</v>
      </c>
      <c r="F3095">
        <v>6</v>
      </c>
      <c r="G3095" t="s">
        <v>6325</v>
      </c>
      <c r="H3095" s="4" t="str">
        <f t="shared" si="96"/>
        <v>1K254.6</v>
      </c>
      <c r="I3095" s="4" t="str">
        <f t="shared" si="97"/>
        <v>S1_R_GPIOC_2</v>
      </c>
    </row>
    <row r="3096" spans="1:9" x14ac:dyDescent="0.25">
      <c r="A3096" t="s">
        <v>2698</v>
      </c>
      <c r="B3096" t="s">
        <v>6188</v>
      </c>
      <c r="C3096" t="s">
        <v>6410</v>
      </c>
      <c r="D3096">
        <v>7</v>
      </c>
      <c r="E3096">
        <v>7</v>
      </c>
      <c r="F3096">
        <v>7</v>
      </c>
      <c r="G3096" t="s">
        <v>6248</v>
      </c>
      <c r="H3096" s="4" t="str">
        <f t="shared" si="96"/>
        <v>1K254.7</v>
      </c>
      <c r="I3096" s="4" t="str">
        <f t="shared" si="97"/>
        <v>S1_SCIN_GPC2_HSD354</v>
      </c>
    </row>
    <row r="3097" spans="1:9" x14ac:dyDescent="0.25">
      <c r="A3097" t="s">
        <v>2698</v>
      </c>
      <c r="B3097" t="s">
        <v>6188</v>
      </c>
      <c r="C3097" t="s">
        <v>6410</v>
      </c>
      <c r="D3097" t="s">
        <v>1041</v>
      </c>
      <c r="E3097" t="s">
        <v>1041</v>
      </c>
      <c r="F3097">
        <v>1</v>
      </c>
      <c r="G3097" t="s">
        <v>1040</v>
      </c>
      <c r="H3097" s="4" t="str">
        <f t="shared" si="96"/>
        <v>1K254.1</v>
      </c>
      <c r="I3097" s="4" t="str">
        <f t="shared" si="97"/>
        <v>VP12</v>
      </c>
    </row>
    <row r="3098" spans="1:9" x14ac:dyDescent="0.25">
      <c r="A3098" t="s">
        <v>2698</v>
      </c>
      <c r="B3098" t="s">
        <v>6188</v>
      </c>
      <c r="C3098" t="s">
        <v>6410</v>
      </c>
      <c r="D3098" t="s">
        <v>1042</v>
      </c>
      <c r="E3098" t="s">
        <v>1042</v>
      </c>
      <c r="F3098">
        <v>8</v>
      </c>
      <c r="G3098" t="s">
        <v>6232</v>
      </c>
      <c r="H3098" s="4" t="str">
        <f t="shared" si="96"/>
        <v>1K254.8</v>
      </c>
      <c r="I3098" s="4" t="str">
        <f t="shared" si="97"/>
        <v>SC_UDB254</v>
      </c>
    </row>
    <row r="3099" spans="1:9" x14ac:dyDescent="0.25">
      <c r="A3099" t="s">
        <v>2698</v>
      </c>
      <c r="B3099" t="s">
        <v>6188</v>
      </c>
      <c r="C3099" t="s">
        <v>3238</v>
      </c>
      <c r="D3099">
        <v>1</v>
      </c>
      <c r="E3099">
        <v>1</v>
      </c>
      <c r="F3099">
        <v>1</v>
      </c>
      <c r="G3099" t="s">
        <v>185</v>
      </c>
      <c r="H3099" s="4" t="str">
        <f t="shared" si="96"/>
        <v>1R110.1</v>
      </c>
      <c r="I3099" s="4" t="str">
        <f t="shared" si="97"/>
        <v>S1_HSD114</v>
      </c>
    </row>
    <row r="3100" spans="1:9" x14ac:dyDescent="0.25">
      <c r="A3100" t="s">
        <v>2698</v>
      </c>
      <c r="B3100" t="s">
        <v>6188</v>
      </c>
      <c r="C3100" t="s">
        <v>3238</v>
      </c>
      <c r="D3100">
        <v>2</v>
      </c>
      <c r="E3100">
        <v>2</v>
      </c>
      <c r="F3100">
        <v>2</v>
      </c>
      <c r="G3100" t="s">
        <v>961</v>
      </c>
      <c r="H3100" s="4" t="str">
        <f t="shared" si="96"/>
        <v>1R110.2</v>
      </c>
      <c r="I3100" s="4" t="str">
        <f t="shared" si="97"/>
        <v>DGND</v>
      </c>
    </row>
    <row r="3101" spans="1:9" x14ac:dyDescent="0.25">
      <c r="A3101" t="s">
        <v>2698</v>
      </c>
      <c r="B3101" t="s">
        <v>6188</v>
      </c>
      <c r="C3101" t="s">
        <v>3239</v>
      </c>
      <c r="D3101">
        <v>1</v>
      </c>
      <c r="E3101">
        <v>1</v>
      </c>
      <c r="F3101">
        <v>1</v>
      </c>
      <c r="G3101" t="s">
        <v>172</v>
      </c>
      <c r="H3101" s="4" t="str">
        <f t="shared" si="96"/>
        <v>1R275.1</v>
      </c>
      <c r="I3101" s="4" t="str">
        <f t="shared" si="97"/>
        <v>S1_INH</v>
      </c>
    </row>
    <row r="3102" spans="1:9" x14ac:dyDescent="0.25">
      <c r="A3102" t="s">
        <v>2698</v>
      </c>
      <c r="B3102" t="s">
        <v>6188</v>
      </c>
      <c r="C3102" t="s">
        <v>3239</v>
      </c>
      <c r="D3102">
        <v>2</v>
      </c>
      <c r="E3102">
        <v>2</v>
      </c>
      <c r="F3102">
        <v>2</v>
      </c>
      <c r="G3102" t="s">
        <v>961</v>
      </c>
      <c r="H3102" s="4" t="str">
        <f t="shared" si="96"/>
        <v>1R275.2</v>
      </c>
      <c r="I3102" s="4" t="str">
        <f t="shared" si="97"/>
        <v>DGND</v>
      </c>
    </row>
    <row r="3103" spans="1:9" x14ac:dyDescent="0.25">
      <c r="A3103" t="s">
        <v>2698</v>
      </c>
      <c r="B3103" t="s">
        <v>6188</v>
      </c>
      <c r="C3103" t="s">
        <v>3240</v>
      </c>
      <c r="D3103">
        <v>1</v>
      </c>
      <c r="E3103">
        <v>1</v>
      </c>
      <c r="F3103">
        <v>1</v>
      </c>
      <c r="G3103" t="s">
        <v>1669</v>
      </c>
      <c r="H3103" s="4" t="str">
        <f t="shared" si="96"/>
        <v>1R327.1</v>
      </c>
      <c r="I3103" s="4" t="str">
        <f t="shared" si="97"/>
        <v>S1_SCLK_DS_HSD063</v>
      </c>
    </row>
    <row r="3104" spans="1:9" x14ac:dyDescent="0.25">
      <c r="A3104" t="s">
        <v>2698</v>
      </c>
      <c r="B3104" t="s">
        <v>6188</v>
      </c>
      <c r="C3104" t="s">
        <v>3240</v>
      </c>
      <c r="D3104">
        <v>2</v>
      </c>
      <c r="E3104">
        <v>2</v>
      </c>
      <c r="F3104">
        <v>2</v>
      </c>
      <c r="G3104" t="s">
        <v>180</v>
      </c>
      <c r="H3104" s="4" t="str">
        <f t="shared" si="96"/>
        <v>1R327.2</v>
      </c>
      <c r="I3104" s="4" t="str">
        <f t="shared" si="97"/>
        <v>S1_2_GPIOA2</v>
      </c>
    </row>
    <row r="3105" spans="1:9" x14ac:dyDescent="0.25">
      <c r="A3105" t="s">
        <v>2698</v>
      </c>
      <c r="B3105" t="s">
        <v>6188</v>
      </c>
      <c r="C3105" t="s">
        <v>3241</v>
      </c>
      <c r="D3105">
        <v>1</v>
      </c>
      <c r="E3105">
        <v>1</v>
      </c>
      <c r="F3105">
        <v>1</v>
      </c>
      <c r="G3105" t="s">
        <v>1670</v>
      </c>
      <c r="H3105" s="4" t="str">
        <f t="shared" si="96"/>
        <v>1R328.1</v>
      </c>
      <c r="I3105" s="4" t="str">
        <f t="shared" si="97"/>
        <v>S1_SCLK_DS_HSD064</v>
      </c>
    </row>
    <row r="3106" spans="1:9" x14ac:dyDescent="0.25">
      <c r="A3106" t="s">
        <v>2698</v>
      </c>
      <c r="B3106" t="s">
        <v>6188</v>
      </c>
      <c r="C3106" t="s">
        <v>3241</v>
      </c>
      <c r="D3106">
        <v>2</v>
      </c>
      <c r="E3106">
        <v>2</v>
      </c>
      <c r="F3106">
        <v>2</v>
      </c>
      <c r="G3106" t="s">
        <v>181</v>
      </c>
      <c r="H3106" s="4" t="str">
        <f t="shared" si="96"/>
        <v>1R328.2</v>
      </c>
      <c r="I3106" s="4" t="str">
        <f t="shared" si="97"/>
        <v>S1_2_GPIOA1</v>
      </c>
    </row>
    <row r="3107" spans="1:9" x14ac:dyDescent="0.25">
      <c r="A3107" t="s">
        <v>2698</v>
      </c>
      <c r="B3107" t="s">
        <v>6188</v>
      </c>
      <c r="C3107" t="s">
        <v>3242</v>
      </c>
      <c r="D3107">
        <v>1</v>
      </c>
      <c r="E3107">
        <v>1</v>
      </c>
      <c r="F3107">
        <v>1</v>
      </c>
      <c r="G3107" t="s">
        <v>172</v>
      </c>
      <c r="H3107" s="4" t="str">
        <f t="shared" si="96"/>
        <v>1R360.1</v>
      </c>
      <c r="I3107" s="4" t="str">
        <f t="shared" si="97"/>
        <v>S1_INH</v>
      </c>
    </row>
    <row r="3108" spans="1:9" x14ac:dyDescent="0.25">
      <c r="A3108" t="s">
        <v>2698</v>
      </c>
      <c r="B3108" t="s">
        <v>6188</v>
      </c>
      <c r="C3108" t="s">
        <v>3242</v>
      </c>
      <c r="D3108">
        <v>2</v>
      </c>
      <c r="E3108">
        <v>2</v>
      </c>
      <c r="F3108">
        <v>2</v>
      </c>
      <c r="G3108" t="s">
        <v>173</v>
      </c>
      <c r="H3108" s="4" t="str">
        <f t="shared" si="96"/>
        <v>1R360.2</v>
      </c>
      <c r="I3108" s="4" t="str">
        <f t="shared" si="97"/>
        <v>S1_INH_DIV2</v>
      </c>
    </row>
    <row r="3109" spans="1:9" x14ac:dyDescent="0.25">
      <c r="A3109" t="s">
        <v>2698</v>
      </c>
      <c r="B3109" t="s">
        <v>6188</v>
      </c>
      <c r="C3109" t="s">
        <v>3243</v>
      </c>
      <c r="D3109">
        <v>1</v>
      </c>
      <c r="E3109">
        <v>1</v>
      </c>
      <c r="F3109">
        <v>1</v>
      </c>
      <c r="G3109" t="s">
        <v>173</v>
      </c>
      <c r="H3109" s="4" t="str">
        <f t="shared" si="96"/>
        <v>1R361.1</v>
      </c>
      <c r="I3109" s="4" t="str">
        <f t="shared" si="97"/>
        <v>S1_INH_DIV2</v>
      </c>
    </row>
    <row r="3110" spans="1:9" x14ac:dyDescent="0.25">
      <c r="A3110" t="s">
        <v>2698</v>
      </c>
      <c r="B3110" t="s">
        <v>6188</v>
      </c>
      <c r="C3110" t="s">
        <v>3243</v>
      </c>
      <c r="D3110">
        <v>2</v>
      </c>
      <c r="E3110">
        <v>2</v>
      </c>
      <c r="F3110">
        <v>2</v>
      </c>
      <c r="G3110" t="s">
        <v>171</v>
      </c>
      <c r="H3110" s="4" t="str">
        <f t="shared" si="96"/>
        <v>1R361.2</v>
      </c>
      <c r="I3110" s="4" t="str">
        <f t="shared" si="97"/>
        <v>S1_INH_GND</v>
      </c>
    </row>
    <row r="3111" spans="1:9" x14ac:dyDescent="0.25">
      <c r="A3111" t="s">
        <v>2698</v>
      </c>
      <c r="B3111" t="s">
        <v>6188</v>
      </c>
      <c r="C3111" t="s">
        <v>3244</v>
      </c>
      <c r="D3111">
        <v>1</v>
      </c>
      <c r="E3111">
        <v>1</v>
      </c>
      <c r="F3111">
        <v>1</v>
      </c>
      <c r="G3111" t="s">
        <v>170</v>
      </c>
      <c r="H3111" s="4" t="str">
        <f t="shared" si="96"/>
        <v>1R362.1</v>
      </c>
      <c r="I3111" s="4" t="str">
        <f t="shared" si="97"/>
        <v>S1_1_INH</v>
      </c>
    </row>
    <row r="3112" spans="1:9" x14ac:dyDescent="0.25">
      <c r="A3112" t="s">
        <v>2698</v>
      </c>
      <c r="B3112" t="s">
        <v>6188</v>
      </c>
      <c r="C3112" t="s">
        <v>3244</v>
      </c>
      <c r="D3112">
        <v>2</v>
      </c>
      <c r="E3112">
        <v>2</v>
      </c>
      <c r="F3112">
        <v>2</v>
      </c>
      <c r="G3112" t="s">
        <v>393</v>
      </c>
      <c r="H3112" s="4" t="str">
        <f t="shared" si="96"/>
        <v>1R362.2</v>
      </c>
      <c r="I3112" s="4" t="str">
        <f t="shared" si="97"/>
        <v>S1_BPMUINH_HSD141</v>
      </c>
    </row>
    <row r="3113" spans="1:9" x14ac:dyDescent="0.25">
      <c r="A3113" t="s">
        <v>2698</v>
      </c>
      <c r="B3113" t="s">
        <v>6188</v>
      </c>
      <c r="C3113" t="s">
        <v>3245</v>
      </c>
      <c r="D3113">
        <v>1</v>
      </c>
      <c r="E3113">
        <v>1</v>
      </c>
      <c r="F3113">
        <v>1</v>
      </c>
      <c r="G3113" t="s">
        <v>1671</v>
      </c>
      <c r="H3113" s="4" t="str">
        <f t="shared" si="96"/>
        <v>1R551.1</v>
      </c>
      <c r="I3113" s="4" t="str">
        <f t="shared" si="97"/>
        <v>S1_DS_HSD089</v>
      </c>
    </row>
    <row r="3114" spans="1:9" x14ac:dyDescent="0.25">
      <c r="A3114" t="s">
        <v>2698</v>
      </c>
      <c r="B3114" t="s">
        <v>6188</v>
      </c>
      <c r="C3114" t="s">
        <v>3245</v>
      </c>
      <c r="D3114">
        <v>2</v>
      </c>
      <c r="E3114">
        <v>2</v>
      </c>
      <c r="F3114">
        <v>2</v>
      </c>
      <c r="G3114" t="s">
        <v>1668</v>
      </c>
      <c r="H3114" s="4" t="str">
        <f t="shared" si="96"/>
        <v>1R551.2</v>
      </c>
      <c r="I3114" s="4" t="str">
        <f t="shared" si="97"/>
        <v>S1_2_GPIOA3</v>
      </c>
    </row>
    <row r="3115" spans="1:9" x14ac:dyDescent="0.25">
      <c r="A3115" t="s">
        <v>2698</v>
      </c>
      <c r="B3115" t="s">
        <v>6188</v>
      </c>
      <c r="C3115" t="s">
        <v>3246</v>
      </c>
      <c r="D3115">
        <v>1</v>
      </c>
      <c r="E3115">
        <v>1</v>
      </c>
      <c r="F3115">
        <v>1</v>
      </c>
      <c r="G3115" t="s">
        <v>1672</v>
      </c>
      <c r="H3115" s="4" t="str">
        <f t="shared" si="96"/>
        <v>1R588.1</v>
      </c>
      <c r="I3115" s="4" t="str">
        <f t="shared" si="97"/>
        <v>S1_DS_HSD085</v>
      </c>
    </row>
    <row r="3116" spans="1:9" x14ac:dyDescent="0.25">
      <c r="A3116" t="s">
        <v>2698</v>
      </c>
      <c r="B3116" t="s">
        <v>6188</v>
      </c>
      <c r="C3116" t="s">
        <v>3246</v>
      </c>
      <c r="D3116">
        <v>2</v>
      </c>
      <c r="E3116">
        <v>2</v>
      </c>
      <c r="F3116">
        <v>2</v>
      </c>
      <c r="G3116" t="s">
        <v>1666</v>
      </c>
      <c r="H3116" s="4" t="str">
        <f t="shared" si="96"/>
        <v>1R588.2</v>
      </c>
      <c r="I3116" s="4" t="str">
        <f t="shared" si="97"/>
        <v>S1_2_GPIOA0</v>
      </c>
    </row>
    <row r="3117" spans="1:9" x14ac:dyDescent="0.25">
      <c r="A3117" t="s">
        <v>2698</v>
      </c>
      <c r="B3117" t="s">
        <v>6188</v>
      </c>
      <c r="C3117" t="s">
        <v>3247</v>
      </c>
      <c r="D3117">
        <v>1</v>
      </c>
      <c r="E3117">
        <v>1</v>
      </c>
      <c r="F3117">
        <v>1</v>
      </c>
      <c r="G3117" t="s">
        <v>182</v>
      </c>
      <c r="H3117" s="4" t="str">
        <f t="shared" si="96"/>
        <v>1RD81.1</v>
      </c>
      <c r="I3117" s="4" t="str">
        <f t="shared" si="97"/>
        <v>S1_GPIOA_0</v>
      </c>
    </row>
    <row r="3118" spans="1:9" x14ac:dyDescent="0.25">
      <c r="A3118" t="s">
        <v>2698</v>
      </c>
      <c r="B3118" t="s">
        <v>6188</v>
      </c>
      <c r="C3118" t="s">
        <v>3247</v>
      </c>
      <c r="D3118">
        <v>2</v>
      </c>
      <c r="E3118">
        <v>2</v>
      </c>
      <c r="F3118">
        <v>2</v>
      </c>
      <c r="G3118" t="s">
        <v>1672</v>
      </c>
      <c r="H3118" s="4" t="str">
        <f t="shared" si="96"/>
        <v>1RD81.2</v>
      </c>
      <c r="I3118" s="4" t="str">
        <f t="shared" si="97"/>
        <v>S1_DS_HSD085</v>
      </c>
    </row>
    <row r="3119" spans="1:9" x14ac:dyDescent="0.25">
      <c r="A3119" t="s">
        <v>2698</v>
      </c>
      <c r="B3119" t="s">
        <v>6188</v>
      </c>
      <c r="C3119" t="s">
        <v>3248</v>
      </c>
      <c r="D3119">
        <v>1</v>
      </c>
      <c r="E3119">
        <v>1</v>
      </c>
      <c r="F3119">
        <v>1</v>
      </c>
      <c r="G3119" t="s">
        <v>176</v>
      </c>
      <c r="H3119" s="4" t="str">
        <f t="shared" si="96"/>
        <v>1RD82.1</v>
      </c>
      <c r="I3119" s="4" t="str">
        <f t="shared" si="97"/>
        <v>S1_GPIOA_2</v>
      </c>
    </row>
    <row r="3120" spans="1:9" x14ac:dyDescent="0.25">
      <c r="A3120" t="s">
        <v>2698</v>
      </c>
      <c r="B3120" t="s">
        <v>6188</v>
      </c>
      <c r="C3120" t="s">
        <v>3248</v>
      </c>
      <c r="D3120">
        <v>2</v>
      </c>
      <c r="E3120">
        <v>2</v>
      </c>
      <c r="F3120">
        <v>2</v>
      </c>
      <c r="G3120" t="s">
        <v>1669</v>
      </c>
      <c r="H3120" s="4" t="str">
        <f t="shared" si="96"/>
        <v>1RD82.2</v>
      </c>
      <c r="I3120" s="4" t="str">
        <f t="shared" si="97"/>
        <v>S1_SCLK_DS_HSD063</v>
      </c>
    </row>
    <row r="3121" spans="1:9" x14ac:dyDescent="0.25">
      <c r="A3121" t="s">
        <v>2698</v>
      </c>
      <c r="B3121" t="s">
        <v>6188</v>
      </c>
      <c r="C3121" t="s">
        <v>3249</v>
      </c>
      <c r="D3121">
        <v>1</v>
      </c>
      <c r="E3121">
        <v>1</v>
      </c>
      <c r="F3121">
        <v>1</v>
      </c>
      <c r="G3121" t="s">
        <v>177</v>
      </c>
      <c r="H3121" s="4" t="str">
        <f t="shared" si="96"/>
        <v>1RD83.1</v>
      </c>
      <c r="I3121" s="4" t="str">
        <f t="shared" si="97"/>
        <v>S1_GPIOA_1</v>
      </c>
    </row>
    <row r="3122" spans="1:9" x14ac:dyDescent="0.25">
      <c r="A3122" t="s">
        <v>2698</v>
      </c>
      <c r="B3122" t="s">
        <v>6188</v>
      </c>
      <c r="C3122" t="s">
        <v>3249</v>
      </c>
      <c r="D3122">
        <v>2</v>
      </c>
      <c r="E3122">
        <v>2</v>
      </c>
      <c r="F3122">
        <v>2</v>
      </c>
      <c r="G3122" t="s">
        <v>1670</v>
      </c>
      <c r="H3122" s="4" t="str">
        <f t="shared" si="96"/>
        <v>1RD83.2</v>
      </c>
      <c r="I3122" s="4" t="str">
        <f t="shared" si="97"/>
        <v>S1_SCLK_DS_HSD064</v>
      </c>
    </row>
    <row r="3123" spans="1:9" x14ac:dyDescent="0.25">
      <c r="A3123" t="s">
        <v>2698</v>
      </c>
      <c r="B3123" t="s">
        <v>6188</v>
      </c>
      <c r="C3123" t="s">
        <v>3250</v>
      </c>
      <c r="D3123">
        <v>1</v>
      </c>
      <c r="E3123">
        <v>1</v>
      </c>
      <c r="F3123">
        <v>1</v>
      </c>
      <c r="G3123" t="s">
        <v>394</v>
      </c>
      <c r="H3123" s="4" t="str">
        <f t="shared" si="96"/>
        <v>1RD84.1</v>
      </c>
      <c r="I3123" s="4" t="str">
        <f t="shared" si="97"/>
        <v>S1_GPIOA_3</v>
      </c>
    </row>
    <row r="3124" spans="1:9" x14ac:dyDescent="0.25">
      <c r="A3124" t="s">
        <v>2698</v>
      </c>
      <c r="B3124" t="s">
        <v>6188</v>
      </c>
      <c r="C3124" t="s">
        <v>3250</v>
      </c>
      <c r="D3124">
        <v>2</v>
      </c>
      <c r="E3124">
        <v>2</v>
      </c>
      <c r="F3124">
        <v>2</v>
      </c>
      <c r="G3124" t="s">
        <v>1671</v>
      </c>
      <c r="H3124" s="4" t="str">
        <f t="shared" si="96"/>
        <v>1RD84.2</v>
      </c>
      <c r="I3124" s="4" t="str">
        <f t="shared" si="97"/>
        <v>S1_DS_HSD089</v>
      </c>
    </row>
    <row r="3125" spans="1:9" x14ac:dyDescent="0.25">
      <c r="A3125" t="s">
        <v>2698</v>
      </c>
      <c r="B3125" t="s">
        <v>6188</v>
      </c>
      <c r="C3125" t="s">
        <v>3251</v>
      </c>
      <c r="D3125">
        <v>1</v>
      </c>
      <c r="E3125">
        <v>1</v>
      </c>
      <c r="F3125">
        <v>1</v>
      </c>
      <c r="G3125" t="s">
        <v>178</v>
      </c>
      <c r="H3125" s="4" t="str">
        <f t="shared" si="96"/>
        <v>1RD85.1</v>
      </c>
      <c r="I3125" s="4" t="str">
        <f t="shared" si="97"/>
        <v>S1_GPIOB_0</v>
      </c>
    </row>
    <row r="3126" spans="1:9" x14ac:dyDescent="0.25">
      <c r="A3126" t="s">
        <v>2698</v>
      </c>
      <c r="B3126" t="s">
        <v>6188</v>
      </c>
      <c r="C3126" t="s">
        <v>3251</v>
      </c>
      <c r="D3126">
        <v>2</v>
      </c>
      <c r="E3126">
        <v>2</v>
      </c>
      <c r="F3126">
        <v>2</v>
      </c>
      <c r="G3126" t="s">
        <v>1673</v>
      </c>
      <c r="H3126" s="4" t="str">
        <f t="shared" si="96"/>
        <v>1RD85.2</v>
      </c>
      <c r="I3126" s="4" t="str">
        <f t="shared" si="97"/>
        <v>S1_SCLK_HSD073</v>
      </c>
    </row>
    <row r="3127" spans="1:9" x14ac:dyDescent="0.25">
      <c r="A3127" t="s">
        <v>2698</v>
      </c>
      <c r="B3127" t="s">
        <v>6188</v>
      </c>
      <c r="C3127" t="s">
        <v>3252</v>
      </c>
      <c r="D3127">
        <v>1</v>
      </c>
      <c r="E3127">
        <v>1</v>
      </c>
      <c r="F3127">
        <v>1</v>
      </c>
      <c r="G3127" t="s">
        <v>179</v>
      </c>
      <c r="H3127" s="4" t="str">
        <f t="shared" si="96"/>
        <v>1RD86.1</v>
      </c>
      <c r="I3127" s="4" t="str">
        <f t="shared" si="97"/>
        <v>S1_GPIOB_1</v>
      </c>
    </row>
    <row r="3128" spans="1:9" x14ac:dyDescent="0.25">
      <c r="A3128" t="s">
        <v>2698</v>
      </c>
      <c r="B3128" t="s">
        <v>6188</v>
      </c>
      <c r="C3128" t="s">
        <v>3252</v>
      </c>
      <c r="D3128">
        <v>2</v>
      </c>
      <c r="E3128">
        <v>2</v>
      </c>
      <c r="F3128">
        <v>2</v>
      </c>
      <c r="G3128" t="s">
        <v>1674</v>
      </c>
      <c r="H3128" s="4" t="str">
        <f t="shared" si="96"/>
        <v>1RD86.2</v>
      </c>
      <c r="I3128" s="4" t="str">
        <f t="shared" si="97"/>
        <v>S1_SCLK_HSD072</v>
      </c>
    </row>
    <row r="3129" spans="1:9" x14ac:dyDescent="0.25">
      <c r="A3129" t="s">
        <v>2698</v>
      </c>
      <c r="B3129" t="s">
        <v>6188</v>
      </c>
      <c r="C3129" t="s">
        <v>3253</v>
      </c>
      <c r="D3129">
        <v>1</v>
      </c>
      <c r="E3129">
        <v>1</v>
      </c>
      <c r="F3129">
        <v>1</v>
      </c>
      <c r="G3129" t="s">
        <v>5543</v>
      </c>
      <c r="H3129" s="4" t="str">
        <f t="shared" si="96"/>
        <v>1RD87.1</v>
      </c>
      <c r="I3129" s="4" t="str">
        <f t="shared" si="97"/>
        <v>S1_LED5</v>
      </c>
    </row>
    <row r="3130" spans="1:9" x14ac:dyDescent="0.25">
      <c r="A3130" t="s">
        <v>2698</v>
      </c>
      <c r="B3130" t="s">
        <v>6188</v>
      </c>
      <c r="C3130" t="s">
        <v>3253</v>
      </c>
      <c r="D3130">
        <v>2</v>
      </c>
      <c r="E3130">
        <v>2</v>
      </c>
      <c r="F3130">
        <v>2</v>
      </c>
      <c r="G3130" t="s">
        <v>1675</v>
      </c>
      <c r="H3130" s="4" t="str">
        <f t="shared" si="96"/>
        <v>1RD87.2</v>
      </c>
      <c r="I3130" s="4" t="str">
        <f t="shared" si="97"/>
        <v>S1_HSD275</v>
      </c>
    </row>
    <row r="3131" spans="1:9" x14ac:dyDescent="0.25">
      <c r="A3131" t="s">
        <v>2698</v>
      </c>
      <c r="B3131" t="s">
        <v>6188</v>
      </c>
      <c r="C3131" t="s">
        <v>3254</v>
      </c>
      <c r="D3131">
        <v>1</v>
      </c>
      <c r="E3131">
        <v>1</v>
      </c>
      <c r="F3131">
        <v>1</v>
      </c>
      <c r="G3131" t="s">
        <v>5544</v>
      </c>
      <c r="H3131" s="4" t="str">
        <f t="shared" si="96"/>
        <v>1RD90.1</v>
      </c>
      <c r="I3131" s="4" t="str">
        <f t="shared" si="97"/>
        <v>S1_LED0</v>
      </c>
    </row>
    <row r="3132" spans="1:9" x14ac:dyDescent="0.25">
      <c r="A3132" t="s">
        <v>2698</v>
      </c>
      <c r="B3132" t="s">
        <v>6188</v>
      </c>
      <c r="C3132" t="s">
        <v>3254</v>
      </c>
      <c r="D3132">
        <v>2</v>
      </c>
      <c r="E3132">
        <v>2</v>
      </c>
      <c r="F3132">
        <v>2</v>
      </c>
      <c r="G3132" t="s">
        <v>1676</v>
      </c>
      <c r="H3132" s="4" t="str">
        <f t="shared" si="96"/>
        <v>1RD90.2</v>
      </c>
      <c r="I3132" s="4" t="str">
        <f t="shared" si="97"/>
        <v>S1_HSD270</v>
      </c>
    </row>
    <row r="3133" spans="1:9" x14ac:dyDescent="0.25">
      <c r="A3133" t="s">
        <v>2698</v>
      </c>
      <c r="B3133" t="s">
        <v>6188</v>
      </c>
      <c r="C3133" t="s">
        <v>3255</v>
      </c>
      <c r="D3133">
        <v>1</v>
      </c>
      <c r="E3133">
        <v>1</v>
      </c>
      <c r="F3133">
        <v>1</v>
      </c>
      <c r="G3133" t="s">
        <v>5545</v>
      </c>
      <c r="H3133" s="4" t="str">
        <f t="shared" si="96"/>
        <v>1RD91.1</v>
      </c>
      <c r="I3133" s="4" t="str">
        <f t="shared" si="97"/>
        <v>S1_LED4</v>
      </c>
    </row>
    <row r="3134" spans="1:9" x14ac:dyDescent="0.25">
      <c r="A3134" t="s">
        <v>2698</v>
      </c>
      <c r="B3134" t="s">
        <v>6188</v>
      </c>
      <c r="C3134" t="s">
        <v>3255</v>
      </c>
      <c r="D3134">
        <v>2</v>
      </c>
      <c r="E3134">
        <v>2</v>
      </c>
      <c r="F3134">
        <v>2</v>
      </c>
      <c r="G3134" t="s">
        <v>1677</v>
      </c>
      <c r="H3134" s="4" t="str">
        <f t="shared" si="96"/>
        <v>1RD91.2</v>
      </c>
      <c r="I3134" s="4" t="str">
        <f t="shared" si="97"/>
        <v>S1_HSD274</v>
      </c>
    </row>
    <row r="3135" spans="1:9" x14ac:dyDescent="0.25">
      <c r="A3135" t="s">
        <v>2698</v>
      </c>
      <c r="B3135" t="s">
        <v>6188</v>
      </c>
      <c r="C3135" t="s">
        <v>3256</v>
      </c>
      <c r="D3135">
        <v>1</v>
      </c>
      <c r="E3135">
        <v>1</v>
      </c>
      <c r="F3135">
        <v>1</v>
      </c>
      <c r="G3135" t="s">
        <v>5546</v>
      </c>
      <c r="H3135" s="4" t="str">
        <f t="shared" si="96"/>
        <v>1RD95.1</v>
      </c>
      <c r="I3135" s="4" t="str">
        <f t="shared" si="97"/>
        <v>S1_LED1</v>
      </c>
    </row>
    <row r="3136" spans="1:9" x14ac:dyDescent="0.25">
      <c r="A3136" t="s">
        <v>2698</v>
      </c>
      <c r="B3136" t="s">
        <v>6188</v>
      </c>
      <c r="C3136" t="s">
        <v>3256</v>
      </c>
      <c r="D3136">
        <v>2</v>
      </c>
      <c r="E3136">
        <v>2</v>
      </c>
      <c r="F3136">
        <v>2</v>
      </c>
      <c r="G3136" t="s">
        <v>1678</v>
      </c>
      <c r="H3136" s="4" t="str">
        <f t="shared" si="96"/>
        <v>1RD95.2</v>
      </c>
      <c r="I3136" s="4" t="str">
        <f t="shared" si="97"/>
        <v>S1_HSD271</v>
      </c>
    </row>
    <row r="3137" spans="1:9" x14ac:dyDescent="0.25">
      <c r="A3137" t="s">
        <v>2698</v>
      </c>
      <c r="B3137" t="s">
        <v>6188</v>
      </c>
      <c r="C3137" t="s">
        <v>3257</v>
      </c>
      <c r="D3137">
        <v>1</v>
      </c>
      <c r="E3137">
        <v>1</v>
      </c>
      <c r="F3137">
        <v>1</v>
      </c>
      <c r="G3137" t="s">
        <v>5547</v>
      </c>
      <c r="H3137" s="4" t="str">
        <f t="shared" si="96"/>
        <v>1RD96.1</v>
      </c>
      <c r="I3137" s="4" t="str">
        <f t="shared" si="97"/>
        <v>S1_LED2</v>
      </c>
    </row>
    <row r="3138" spans="1:9" x14ac:dyDescent="0.25">
      <c r="A3138" t="s">
        <v>2698</v>
      </c>
      <c r="B3138" t="s">
        <v>6188</v>
      </c>
      <c r="C3138" t="s">
        <v>3257</v>
      </c>
      <c r="D3138">
        <v>2</v>
      </c>
      <c r="E3138">
        <v>2</v>
      </c>
      <c r="F3138">
        <v>2</v>
      </c>
      <c r="G3138" t="s">
        <v>1679</v>
      </c>
      <c r="H3138" s="4" t="str">
        <f t="shared" ref="H3138:H3201" si="98">CONCATENATE(C3138,".",F3138)</f>
        <v>1RD96.2</v>
      </c>
      <c r="I3138" s="4" t="str">
        <f t="shared" ref="I3138:I3201" si="99">G3138</f>
        <v>S1_HSD272</v>
      </c>
    </row>
    <row r="3139" spans="1:9" x14ac:dyDescent="0.25">
      <c r="A3139" t="s">
        <v>2698</v>
      </c>
      <c r="B3139" t="s">
        <v>6188</v>
      </c>
      <c r="C3139" t="s">
        <v>3258</v>
      </c>
      <c r="D3139">
        <v>1</v>
      </c>
      <c r="E3139">
        <v>1</v>
      </c>
      <c r="F3139">
        <v>1</v>
      </c>
      <c r="G3139" t="s">
        <v>778</v>
      </c>
      <c r="H3139" s="4" t="str">
        <f t="shared" si="98"/>
        <v>1RD98.1</v>
      </c>
      <c r="I3139" s="4" t="str">
        <f t="shared" si="99"/>
        <v>S1_GPIOC_0</v>
      </c>
    </row>
    <row r="3140" spans="1:9" x14ac:dyDescent="0.25">
      <c r="A3140" t="s">
        <v>2698</v>
      </c>
      <c r="B3140" t="s">
        <v>6188</v>
      </c>
      <c r="C3140" t="s">
        <v>3258</v>
      </c>
      <c r="D3140">
        <v>2</v>
      </c>
      <c r="E3140">
        <v>2</v>
      </c>
      <c r="F3140">
        <v>2</v>
      </c>
      <c r="G3140" t="s">
        <v>1680</v>
      </c>
      <c r="H3140" s="4" t="str">
        <f t="shared" si="98"/>
        <v>1RD98.2</v>
      </c>
      <c r="I3140" s="4" t="str">
        <f t="shared" si="99"/>
        <v>S1_HSD079</v>
      </c>
    </row>
    <row r="3141" spans="1:9" x14ac:dyDescent="0.25">
      <c r="A3141" t="s">
        <v>2698</v>
      </c>
      <c r="B3141" t="s">
        <v>6188</v>
      </c>
      <c r="C3141" t="s">
        <v>3259</v>
      </c>
      <c r="D3141">
        <v>1</v>
      </c>
      <c r="E3141">
        <v>1</v>
      </c>
      <c r="F3141">
        <v>1</v>
      </c>
      <c r="G3141" t="s">
        <v>779</v>
      </c>
      <c r="H3141" s="4" t="str">
        <f t="shared" si="98"/>
        <v>1RD99.1</v>
      </c>
      <c r="I3141" s="4" t="str">
        <f t="shared" si="99"/>
        <v>S1_GPIOC_1</v>
      </c>
    </row>
    <row r="3142" spans="1:9" x14ac:dyDescent="0.25">
      <c r="A3142" t="s">
        <v>2698</v>
      </c>
      <c r="B3142" t="s">
        <v>6188</v>
      </c>
      <c r="C3142" t="s">
        <v>3259</v>
      </c>
      <c r="D3142">
        <v>2</v>
      </c>
      <c r="E3142">
        <v>2</v>
      </c>
      <c r="F3142">
        <v>2</v>
      </c>
      <c r="G3142" t="s">
        <v>1681</v>
      </c>
      <c r="H3142" s="4" t="str">
        <f t="shared" si="98"/>
        <v>1RD99.2</v>
      </c>
      <c r="I3142" s="4" t="str">
        <f t="shared" si="99"/>
        <v>S1_SCLK_HSD066</v>
      </c>
    </row>
    <row r="3143" spans="1:9" x14ac:dyDescent="0.25">
      <c r="A3143" t="s">
        <v>2698</v>
      </c>
      <c r="B3143" t="s">
        <v>6188</v>
      </c>
      <c r="C3143" t="s">
        <v>3260</v>
      </c>
      <c r="D3143">
        <v>1</v>
      </c>
      <c r="E3143">
        <v>1</v>
      </c>
      <c r="F3143">
        <v>1</v>
      </c>
      <c r="G3143" t="s">
        <v>5548</v>
      </c>
      <c r="H3143" s="4" t="str">
        <f t="shared" si="98"/>
        <v>1RD100.1</v>
      </c>
      <c r="I3143" s="4" t="str">
        <f t="shared" si="99"/>
        <v>S1_LED3</v>
      </c>
    </row>
    <row r="3144" spans="1:9" x14ac:dyDescent="0.25">
      <c r="A3144" t="s">
        <v>2698</v>
      </c>
      <c r="B3144" t="s">
        <v>6188</v>
      </c>
      <c r="C3144" t="s">
        <v>3260</v>
      </c>
      <c r="D3144">
        <v>2</v>
      </c>
      <c r="E3144">
        <v>2</v>
      </c>
      <c r="F3144">
        <v>2</v>
      </c>
      <c r="G3144" t="s">
        <v>1682</v>
      </c>
      <c r="H3144" s="4" t="str">
        <f t="shared" si="98"/>
        <v>1RD100.2</v>
      </c>
      <c r="I3144" s="4" t="str">
        <f t="shared" si="99"/>
        <v>S1_HSD273</v>
      </c>
    </row>
    <row r="3145" spans="1:9" x14ac:dyDescent="0.25">
      <c r="A3145" t="s">
        <v>2698</v>
      </c>
      <c r="B3145" t="s">
        <v>6188</v>
      </c>
      <c r="C3145" t="s">
        <v>3261</v>
      </c>
      <c r="D3145">
        <v>1</v>
      </c>
      <c r="E3145">
        <v>1</v>
      </c>
      <c r="F3145">
        <v>1</v>
      </c>
      <c r="G3145" t="s">
        <v>833</v>
      </c>
      <c r="H3145" s="4" t="str">
        <f t="shared" si="98"/>
        <v>1RD101.1</v>
      </c>
      <c r="I3145" s="4" t="str">
        <f t="shared" si="99"/>
        <v>S1_GPIOB_2</v>
      </c>
    </row>
    <row r="3146" spans="1:9" x14ac:dyDescent="0.25">
      <c r="A3146" t="s">
        <v>2698</v>
      </c>
      <c r="B3146" t="s">
        <v>6188</v>
      </c>
      <c r="C3146" t="s">
        <v>3261</v>
      </c>
      <c r="D3146">
        <v>2</v>
      </c>
      <c r="E3146">
        <v>2</v>
      </c>
      <c r="F3146">
        <v>2</v>
      </c>
      <c r="G3146" t="s">
        <v>1683</v>
      </c>
      <c r="H3146" s="4" t="str">
        <f t="shared" si="98"/>
        <v>1RD101.2</v>
      </c>
      <c r="I3146" s="4" t="str">
        <f t="shared" si="99"/>
        <v>S1_SCLK_HSD255</v>
      </c>
    </row>
    <row r="3147" spans="1:9" x14ac:dyDescent="0.25">
      <c r="A3147" t="s">
        <v>2698</v>
      </c>
      <c r="B3147" t="s">
        <v>6188</v>
      </c>
      <c r="C3147" t="s">
        <v>3262</v>
      </c>
      <c r="D3147">
        <v>1</v>
      </c>
      <c r="E3147">
        <v>1</v>
      </c>
      <c r="F3147">
        <v>1</v>
      </c>
      <c r="G3147" t="s">
        <v>224</v>
      </c>
      <c r="H3147" s="4" t="str">
        <f t="shared" si="98"/>
        <v>1RD178.1</v>
      </c>
      <c r="I3147" s="4" t="str">
        <f t="shared" si="99"/>
        <v>S1_DISB</v>
      </c>
    </row>
    <row r="3148" spans="1:9" x14ac:dyDescent="0.25">
      <c r="A3148" t="s">
        <v>2698</v>
      </c>
      <c r="B3148" t="s">
        <v>6188</v>
      </c>
      <c r="C3148" t="s">
        <v>3262</v>
      </c>
      <c r="D3148">
        <v>2</v>
      </c>
      <c r="E3148">
        <v>2</v>
      </c>
      <c r="F3148">
        <v>2</v>
      </c>
      <c r="G3148" t="s">
        <v>187</v>
      </c>
      <c r="H3148" s="4" t="str">
        <f t="shared" si="98"/>
        <v>1RD178.2</v>
      </c>
      <c r="I3148" s="4" t="str">
        <f t="shared" si="99"/>
        <v>S1_HSD099</v>
      </c>
    </row>
    <row r="3149" spans="1:9" x14ac:dyDescent="0.25">
      <c r="A3149" t="s">
        <v>2698</v>
      </c>
      <c r="B3149" t="s">
        <v>6188</v>
      </c>
      <c r="C3149" t="s">
        <v>3263</v>
      </c>
      <c r="D3149">
        <v>1</v>
      </c>
      <c r="E3149">
        <v>1</v>
      </c>
      <c r="F3149">
        <v>1</v>
      </c>
      <c r="G3149" t="s">
        <v>225</v>
      </c>
      <c r="H3149" s="4" t="str">
        <f t="shared" si="98"/>
        <v>1RD179.1</v>
      </c>
      <c r="I3149" s="4" t="str">
        <f t="shared" si="99"/>
        <v>S1_RESETB</v>
      </c>
    </row>
    <row r="3150" spans="1:9" x14ac:dyDescent="0.25">
      <c r="A3150" t="s">
        <v>2698</v>
      </c>
      <c r="B3150" t="s">
        <v>6188</v>
      </c>
      <c r="C3150" t="s">
        <v>3263</v>
      </c>
      <c r="D3150">
        <v>2</v>
      </c>
      <c r="E3150">
        <v>2</v>
      </c>
      <c r="F3150">
        <v>2</v>
      </c>
      <c r="G3150" t="s">
        <v>186</v>
      </c>
      <c r="H3150" s="4" t="str">
        <f t="shared" si="98"/>
        <v>1RD179.2</v>
      </c>
      <c r="I3150" s="4" t="str">
        <f t="shared" si="99"/>
        <v>S1_HSD112</v>
      </c>
    </row>
    <row r="3151" spans="1:9" x14ac:dyDescent="0.25">
      <c r="A3151" t="s">
        <v>2698</v>
      </c>
      <c r="B3151" t="s">
        <v>6188</v>
      </c>
      <c r="C3151" t="s">
        <v>3264</v>
      </c>
      <c r="D3151">
        <v>1</v>
      </c>
      <c r="E3151">
        <v>1</v>
      </c>
      <c r="F3151">
        <v>1</v>
      </c>
      <c r="G3151" t="s">
        <v>1684</v>
      </c>
      <c r="H3151" s="4" t="str">
        <f t="shared" si="98"/>
        <v>1RD182.1</v>
      </c>
      <c r="I3151" s="4" t="str">
        <f t="shared" si="99"/>
        <v>S1_GPIOC_2</v>
      </c>
    </row>
    <row r="3152" spans="1:9" x14ac:dyDescent="0.25">
      <c r="A3152" t="s">
        <v>2698</v>
      </c>
      <c r="B3152" t="s">
        <v>6188</v>
      </c>
      <c r="C3152" t="s">
        <v>3264</v>
      </c>
      <c r="D3152">
        <v>2</v>
      </c>
      <c r="E3152">
        <v>2</v>
      </c>
      <c r="F3152">
        <v>2</v>
      </c>
      <c r="G3152" t="s">
        <v>6326</v>
      </c>
      <c r="H3152" s="4" t="str">
        <f t="shared" si="98"/>
        <v>1RD182.2</v>
      </c>
      <c r="I3152" s="4" t="str">
        <f t="shared" si="99"/>
        <v>S1_SCIN_GPC2_HSD097</v>
      </c>
    </row>
    <row r="3153" spans="1:9" x14ac:dyDescent="0.25">
      <c r="A3153" t="s">
        <v>2698</v>
      </c>
      <c r="B3153" t="s">
        <v>6188</v>
      </c>
      <c r="C3153" t="s">
        <v>3265</v>
      </c>
      <c r="D3153">
        <v>1</v>
      </c>
      <c r="E3153">
        <v>1</v>
      </c>
      <c r="F3153">
        <v>1</v>
      </c>
      <c r="G3153" t="s">
        <v>1685</v>
      </c>
      <c r="H3153" s="4" t="str">
        <f t="shared" si="98"/>
        <v>1RD183.1</v>
      </c>
      <c r="I3153" s="4" t="str">
        <f t="shared" si="99"/>
        <v>S1_GPIOC_3</v>
      </c>
    </row>
    <row r="3154" spans="1:9" x14ac:dyDescent="0.25">
      <c r="A3154" t="s">
        <v>2698</v>
      </c>
      <c r="B3154" t="s">
        <v>6188</v>
      </c>
      <c r="C3154" t="s">
        <v>3265</v>
      </c>
      <c r="D3154">
        <v>2</v>
      </c>
      <c r="E3154">
        <v>2</v>
      </c>
      <c r="F3154">
        <v>2</v>
      </c>
      <c r="G3154" t="s">
        <v>5329</v>
      </c>
      <c r="H3154" s="4" t="str">
        <f t="shared" si="98"/>
        <v>1RD183.2</v>
      </c>
      <c r="I3154" s="4" t="str">
        <f t="shared" si="99"/>
        <v>S1_SCOT_HSD082</v>
      </c>
    </row>
    <row r="3155" spans="1:9" x14ac:dyDescent="0.25">
      <c r="A3155" t="s">
        <v>2698</v>
      </c>
      <c r="B3155" t="s">
        <v>6188</v>
      </c>
      <c r="C3155" t="s">
        <v>3266</v>
      </c>
      <c r="D3155">
        <v>1</v>
      </c>
      <c r="E3155">
        <v>1</v>
      </c>
      <c r="F3155">
        <v>1</v>
      </c>
      <c r="G3155" t="s">
        <v>1686</v>
      </c>
      <c r="H3155" s="4" t="str">
        <f t="shared" si="98"/>
        <v>1RD184.1</v>
      </c>
      <c r="I3155" s="4" t="str">
        <f t="shared" si="99"/>
        <v>S1_GPIOC_4</v>
      </c>
    </row>
    <row r="3156" spans="1:9" x14ac:dyDescent="0.25">
      <c r="A3156" t="s">
        <v>2698</v>
      </c>
      <c r="B3156" t="s">
        <v>6188</v>
      </c>
      <c r="C3156" t="s">
        <v>3266</v>
      </c>
      <c r="D3156">
        <v>2</v>
      </c>
      <c r="E3156">
        <v>2</v>
      </c>
      <c r="F3156">
        <v>2</v>
      </c>
      <c r="G3156" t="s">
        <v>1687</v>
      </c>
      <c r="H3156" s="4" t="str">
        <f t="shared" si="98"/>
        <v>1RD184.2</v>
      </c>
      <c r="I3156" s="4" t="str">
        <f t="shared" si="99"/>
        <v>S1_SCLK_HSD081</v>
      </c>
    </row>
    <row r="3157" spans="1:9" x14ac:dyDescent="0.25">
      <c r="A3157" t="s">
        <v>2698</v>
      </c>
      <c r="B3157" t="s">
        <v>6188</v>
      </c>
      <c r="C3157" t="s">
        <v>3267</v>
      </c>
      <c r="D3157">
        <v>1</v>
      </c>
      <c r="E3157">
        <v>1</v>
      </c>
      <c r="F3157">
        <v>1</v>
      </c>
      <c r="G3157" t="s">
        <v>1688</v>
      </c>
      <c r="H3157" s="4" t="str">
        <f t="shared" si="98"/>
        <v>1RD185.1</v>
      </c>
      <c r="I3157" s="4" t="str">
        <f t="shared" si="99"/>
        <v>S1_GPIOC_5</v>
      </c>
    </row>
    <row r="3158" spans="1:9" x14ac:dyDescent="0.25">
      <c r="A3158" t="s">
        <v>2698</v>
      </c>
      <c r="B3158" t="s">
        <v>6188</v>
      </c>
      <c r="C3158" t="s">
        <v>3267</v>
      </c>
      <c r="D3158">
        <v>2</v>
      </c>
      <c r="E3158">
        <v>2</v>
      </c>
      <c r="F3158">
        <v>2</v>
      </c>
      <c r="G3158" t="s">
        <v>1689</v>
      </c>
      <c r="H3158" s="4" t="str">
        <f t="shared" si="98"/>
        <v>1RD185.2</v>
      </c>
      <c r="I3158" s="4" t="str">
        <f t="shared" si="99"/>
        <v>S1_SCLK_HSD256</v>
      </c>
    </row>
    <row r="3159" spans="1:9" x14ac:dyDescent="0.25">
      <c r="A3159" t="s">
        <v>2698</v>
      </c>
      <c r="B3159" t="s">
        <v>6188</v>
      </c>
      <c r="C3159" t="s">
        <v>5850</v>
      </c>
      <c r="D3159">
        <v>1</v>
      </c>
      <c r="E3159">
        <v>1</v>
      </c>
      <c r="F3159">
        <v>1</v>
      </c>
      <c r="G3159" t="s">
        <v>1672</v>
      </c>
      <c r="H3159" s="4" t="str">
        <f t="shared" si="98"/>
        <v>1RD188.1</v>
      </c>
      <c r="I3159" s="4" t="str">
        <f t="shared" si="99"/>
        <v>S1_DS_HSD085</v>
      </c>
    </row>
    <row r="3160" spans="1:9" x14ac:dyDescent="0.25">
      <c r="A3160" t="s">
        <v>2698</v>
      </c>
      <c r="B3160" t="s">
        <v>6188</v>
      </c>
      <c r="C3160" t="s">
        <v>5850</v>
      </c>
      <c r="D3160">
        <v>2</v>
      </c>
      <c r="E3160">
        <v>2</v>
      </c>
      <c r="F3160">
        <v>2</v>
      </c>
      <c r="G3160" t="s">
        <v>5551</v>
      </c>
      <c r="H3160" s="4" t="str">
        <f t="shared" si="98"/>
        <v>1RD188.2</v>
      </c>
      <c r="I3160" s="4" t="str">
        <f t="shared" si="99"/>
        <v>S1_PH_GPIOA_0</v>
      </c>
    </row>
    <row r="3161" spans="1:9" x14ac:dyDescent="0.25">
      <c r="A3161" t="s">
        <v>2698</v>
      </c>
      <c r="B3161" t="s">
        <v>6188</v>
      </c>
      <c r="C3161" t="s">
        <v>5851</v>
      </c>
      <c r="D3161">
        <v>1</v>
      </c>
      <c r="E3161">
        <v>1</v>
      </c>
      <c r="F3161">
        <v>1</v>
      </c>
      <c r="G3161" t="s">
        <v>1670</v>
      </c>
      <c r="H3161" s="4" t="str">
        <f t="shared" si="98"/>
        <v>1RD189.1</v>
      </c>
      <c r="I3161" s="4" t="str">
        <f t="shared" si="99"/>
        <v>S1_SCLK_DS_HSD064</v>
      </c>
    </row>
    <row r="3162" spans="1:9" x14ac:dyDescent="0.25">
      <c r="A3162" t="s">
        <v>2698</v>
      </c>
      <c r="B3162" t="s">
        <v>6188</v>
      </c>
      <c r="C3162" t="s">
        <v>5851</v>
      </c>
      <c r="D3162">
        <v>2</v>
      </c>
      <c r="E3162">
        <v>2</v>
      </c>
      <c r="F3162">
        <v>2</v>
      </c>
      <c r="G3162" t="s">
        <v>5552</v>
      </c>
      <c r="H3162" s="4" t="str">
        <f t="shared" si="98"/>
        <v>1RD189.2</v>
      </c>
      <c r="I3162" s="4" t="str">
        <f t="shared" si="99"/>
        <v>S1_PH_GPIOA_1</v>
      </c>
    </row>
    <row r="3163" spans="1:9" x14ac:dyDescent="0.25">
      <c r="A3163" t="s">
        <v>2698</v>
      </c>
      <c r="B3163" t="s">
        <v>6188</v>
      </c>
      <c r="C3163" t="s">
        <v>5852</v>
      </c>
      <c r="D3163">
        <v>1</v>
      </c>
      <c r="E3163">
        <v>1</v>
      </c>
      <c r="F3163">
        <v>1</v>
      </c>
      <c r="G3163" t="s">
        <v>1669</v>
      </c>
      <c r="H3163" s="4" t="str">
        <f t="shared" si="98"/>
        <v>1RD190.1</v>
      </c>
      <c r="I3163" s="4" t="str">
        <f t="shared" si="99"/>
        <v>S1_SCLK_DS_HSD063</v>
      </c>
    </row>
    <row r="3164" spans="1:9" x14ac:dyDescent="0.25">
      <c r="A3164" t="s">
        <v>2698</v>
      </c>
      <c r="B3164" t="s">
        <v>6188</v>
      </c>
      <c r="C3164" t="s">
        <v>5852</v>
      </c>
      <c r="D3164">
        <v>2</v>
      </c>
      <c r="E3164">
        <v>2</v>
      </c>
      <c r="F3164">
        <v>2</v>
      </c>
      <c r="G3164" t="s">
        <v>5553</v>
      </c>
      <c r="H3164" s="4" t="str">
        <f t="shared" si="98"/>
        <v>1RD190.2</v>
      </c>
      <c r="I3164" s="4" t="str">
        <f t="shared" si="99"/>
        <v>S1_PH_GPIOA_2</v>
      </c>
    </row>
    <row r="3165" spans="1:9" x14ac:dyDescent="0.25">
      <c r="A3165" t="s">
        <v>2698</v>
      </c>
      <c r="B3165" t="s">
        <v>6188</v>
      </c>
      <c r="C3165" t="s">
        <v>5853</v>
      </c>
      <c r="D3165">
        <v>1</v>
      </c>
      <c r="E3165">
        <v>1</v>
      </c>
      <c r="F3165">
        <v>1</v>
      </c>
      <c r="G3165" t="s">
        <v>1671</v>
      </c>
      <c r="H3165" s="4" t="str">
        <f t="shared" si="98"/>
        <v>1RD191.1</v>
      </c>
      <c r="I3165" s="4" t="str">
        <f t="shared" si="99"/>
        <v>S1_DS_HSD089</v>
      </c>
    </row>
    <row r="3166" spans="1:9" x14ac:dyDescent="0.25">
      <c r="A3166" t="s">
        <v>2698</v>
      </c>
      <c r="B3166" t="s">
        <v>6188</v>
      </c>
      <c r="C3166" t="s">
        <v>5853</v>
      </c>
      <c r="D3166">
        <v>2</v>
      </c>
      <c r="E3166">
        <v>2</v>
      </c>
      <c r="F3166">
        <v>2</v>
      </c>
      <c r="G3166" t="s">
        <v>5554</v>
      </c>
      <c r="H3166" s="4" t="str">
        <f t="shared" si="98"/>
        <v>1RD191.2</v>
      </c>
      <c r="I3166" s="4" t="str">
        <f t="shared" si="99"/>
        <v>S1_PH_GPIOA_3</v>
      </c>
    </row>
    <row r="3167" spans="1:9" x14ac:dyDescent="0.25">
      <c r="A3167" t="s">
        <v>2698</v>
      </c>
      <c r="B3167" t="s">
        <v>6188</v>
      </c>
      <c r="C3167" t="s">
        <v>6411</v>
      </c>
      <c r="D3167">
        <v>1</v>
      </c>
      <c r="E3167">
        <v>1</v>
      </c>
      <c r="F3167">
        <v>1</v>
      </c>
      <c r="G3167" t="s">
        <v>779</v>
      </c>
      <c r="H3167" s="4" t="str">
        <f t="shared" si="98"/>
        <v>1RD202.1</v>
      </c>
      <c r="I3167" s="4" t="str">
        <f t="shared" si="99"/>
        <v>S1_GPIOC_1</v>
      </c>
    </row>
    <row r="3168" spans="1:9" x14ac:dyDescent="0.25">
      <c r="A3168" t="s">
        <v>2698</v>
      </c>
      <c r="B3168" t="s">
        <v>6188</v>
      </c>
      <c r="C3168" t="s">
        <v>6411</v>
      </c>
      <c r="D3168">
        <v>2</v>
      </c>
      <c r="E3168">
        <v>2</v>
      </c>
      <c r="F3168">
        <v>2</v>
      </c>
      <c r="G3168" t="s">
        <v>6324</v>
      </c>
      <c r="H3168" s="4" t="str">
        <f t="shared" si="98"/>
        <v>1RD202.2</v>
      </c>
      <c r="I3168" s="4" t="str">
        <f t="shared" si="99"/>
        <v>S1_R_GPIOC_1</v>
      </c>
    </row>
    <row r="3169" spans="1:9" x14ac:dyDescent="0.25">
      <c r="A3169" t="s">
        <v>2698</v>
      </c>
      <c r="B3169" t="s">
        <v>6188</v>
      </c>
      <c r="C3169" t="s">
        <v>6412</v>
      </c>
      <c r="D3169">
        <v>1</v>
      </c>
      <c r="E3169">
        <v>1</v>
      </c>
      <c r="F3169">
        <v>1</v>
      </c>
      <c r="G3169" t="s">
        <v>1684</v>
      </c>
      <c r="H3169" s="4" t="str">
        <f t="shared" si="98"/>
        <v>1RD203.1</v>
      </c>
      <c r="I3169" s="4" t="str">
        <f t="shared" si="99"/>
        <v>S1_GPIOC_2</v>
      </c>
    </row>
    <row r="3170" spans="1:9" x14ac:dyDescent="0.25">
      <c r="A3170" t="s">
        <v>2698</v>
      </c>
      <c r="B3170" t="s">
        <v>6188</v>
      </c>
      <c r="C3170" t="s">
        <v>6412</v>
      </c>
      <c r="D3170">
        <v>2</v>
      </c>
      <c r="E3170">
        <v>2</v>
      </c>
      <c r="F3170">
        <v>2</v>
      </c>
      <c r="G3170" t="s">
        <v>6325</v>
      </c>
      <c r="H3170" s="4" t="str">
        <f t="shared" si="98"/>
        <v>1RD203.2</v>
      </c>
      <c r="I3170" s="4" t="str">
        <f t="shared" si="99"/>
        <v>S1_R_GPIOC_2</v>
      </c>
    </row>
    <row r="3171" spans="1:9" x14ac:dyDescent="0.25">
      <c r="A3171" t="s">
        <v>2698</v>
      </c>
      <c r="B3171" t="s">
        <v>6188</v>
      </c>
      <c r="C3171" t="s">
        <v>5854</v>
      </c>
      <c r="D3171">
        <v>1</v>
      </c>
      <c r="E3171">
        <v>1</v>
      </c>
      <c r="F3171">
        <v>1</v>
      </c>
      <c r="G3171" t="s">
        <v>5551</v>
      </c>
      <c r="H3171" s="4" t="str">
        <f t="shared" si="98"/>
        <v>S1_GPIOA.1</v>
      </c>
      <c r="I3171" s="4" t="str">
        <f t="shared" si="99"/>
        <v>S1_PH_GPIOA_0</v>
      </c>
    </row>
    <row r="3172" spans="1:9" x14ac:dyDescent="0.25">
      <c r="A3172" t="s">
        <v>2698</v>
      </c>
      <c r="B3172" t="s">
        <v>6188</v>
      </c>
      <c r="C3172" t="s">
        <v>5854</v>
      </c>
      <c r="D3172">
        <v>2</v>
      </c>
      <c r="E3172">
        <v>2</v>
      </c>
      <c r="F3172">
        <v>2</v>
      </c>
      <c r="G3172" t="s">
        <v>5552</v>
      </c>
      <c r="H3172" s="4" t="str">
        <f t="shared" si="98"/>
        <v>S1_GPIOA.2</v>
      </c>
      <c r="I3172" s="4" t="str">
        <f t="shared" si="99"/>
        <v>S1_PH_GPIOA_1</v>
      </c>
    </row>
    <row r="3173" spans="1:9" x14ac:dyDescent="0.25">
      <c r="A3173" t="s">
        <v>2698</v>
      </c>
      <c r="B3173" t="s">
        <v>6188</v>
      </c>
      <c r="C3173" t="s">
        <v>5854</v>
      </c>
      <c r="D3173">
        <v>3</v>
      </c>
      <c r="E3173">
        <v>3</v>
      </c>
      <c r="F3173">
        <v>3</v>
      </c>
      <c r="G3173" t="s">
        <v>5553</v>
      </c>
      <c r="H3173" s="4" t="str">
        <f t="shared" si="98"/>
        <v>S1_GPIOA.3</v>
      </c>
      <c r="I3173" s="4" t="str">
        <f t="shared" si="99"/>
        <v>S1_PH_GPIOA_2</v>
      </c>
    </row>
    <row r="3174" spans="1:9" x14ac:dyDescent="0.25">
      <c r="A3174" t="s">
        <v>2698</v>
      </c>
      <c r="B3174" t="s">
        <v>6188</v>
      </c>
      <c r="C3174" t="s">
        <v>5854</v>
      </c>
      <c r="D3174">
        <v>4</v>
      </c>
      <c r="E3174">
        <v>4</v>
      </c>
      <c r="F3174">
        <v>4</v>
      </c>
      <c r="G3174" t="s">
        <v>5554</v>
      </c>
      <c r="H3174" s="4" t="str">
        <f t="shared" si="98"/>
        <v>S1_GPIOA.4</v>
      </c>
      <c r="I3174" s="4" t="str">
        <f t="shared" si="99"/>
        <v>S1_PH_GPIOA_3</v>
      </c>
    </row>
    <row r="3175" spans="1:9" x14ac:dyDescent="0.25">
      <c r="A3175" t="s">
        <v>2698</v>
      </c>
      <c r="B3175" t="s">
        <v>6188</v>
      </c>
      <c r="C3175" t="s">
        <v>5854</v>
      </c>
      <c r="D3175">
        <v>5</v>
      </c>
      <c r="E3175">
        <v>5</v>
      </c>
      <c r="F3175">
        <v>5</v>
      </c>
      <c r="G3175" t="s">
        <v>961</v>
      </c>
      <c r="H3175" s="4" t="str">
        <f t="shared" si="98"/>
        <v>S1_GPIOA.5</v>
      </c>
      <c r="I3175" s="4" t="str">
        <f t="shared" si="99"/>
        <v>DGND</v>
      </c>
    </row>
    <row r="3176" spans="1:9" x14ac:dyDescent="0.25">
      <c r="A3176" t="s">
        <v>2698</v>
      </c>
      <c r="B3176" t="s">
        <v>6189</v>
      </c>
      <c r="C3176" t="s">
        <v>3268</v>
      </c>
      <c r="D3176">
        <v>1</v>
      </c>
      <c r="E3176">
        <v>1</v>
      </c>
      <c r="F3176">
        <v>1</v>
      </c>
      <c r="G3176" t="s">
        <v>143</v>
      </c>
      <c r="H3176" s="4" t="str">
        <f t="shared" si="98"/>
        <v>1R24.1</v>
      </c>
      <c r="I3176" s="4" t="str">
        <f t="shared" si="99"/>
        <v>SG1_INH</v>
      </c>
    </row>
    <row r="3177" spans="1:9" x14ac:dyDescent="0.25">
      <c r="A3177" t="s">
        <v>2698</v>
      </c>
      <c r="B3177" t="s">
        <v>6189</v>
      </c>
      <c r="C3177" t="s">
        <v>3268</v>
      </c>
      <c r="D3177">
        <v>2</v>
      </c>
      <c r="E3177">
        <v>2</v>
      </c>
      <c r="F3177">
        <v>2</v>
      </c>
      <c r="G3177" t="s">
        <v>961</v>
      </c>
      <c r="H3177" s="4" t="str">
        <f t="shared" si="98"/>
        <v>1R24.2</v>
      </c>
      <c r="I3177" s="4" t="str">
        <f t="shared" si="99"/>
        <v>DGND</v>
      </c>
    </row>
    <row r="3178" spans="1:9" x14ac:dyDescent="0.25">
      <c r="A3178" t="s">
        <v>2698</v>
      </c>
      <c r="B3178" t="s">
        <v>6189</v>
      </c>
      <c r="C3178" t="s">
        <v>3269</v>
      </c>
      <c r="D3178">
        <v>1</v>
      </c>
      <c r="E3178">
        <v>1</v>
      </c>
      <c r="F3178">
        <v>1</v>
      </c>
      <c r="G3178" t="s">
        <v>149</v>
      </c>
      <c r="H3178" s="4" t="str">
        <f t="shared" si="98"/>
        <v>1R61.1</v>
      </c>
      <c r="I3178" s="4" t="str">
        <f t="shared" si="99"/>
        <v>SG1_GPIOB_0</v>
      </c>
    </row>
    <row r="3179" spans="1:9" x14ac:dyDescent="0.25">
      <c r="A3179" t="s">
        <v>2698</v>
      </c>
      <c r="B3179" t="s">
        <v>6189</v>
      </c>
      <c r="C3179" t="s">
        <v>3269</v>
      </c>
      <c r="D3179">
        <v>2</v>
      </c>
      <c r="E3179">
        <v>2</v>
      </c>
      <c r="F3179">
        <v>2</v>
      </c>
      <c r="G3179" t="s">
        <v>351</v>
      </c>
      <c r="H3179" s="4" t="str">
        <f t="shared" si="98"/>
        <v>1R61.2</v>
      </c>
      <c r="I3179" s="4" t="str">
        <f t="shared" si="99"/>
        <v>SG1_SRC_DVDD33</v>
      </c>
    </row>
    <row r="3180" spans="1:9" x14ac:dyDescent="0.25">
      <c r="A3180" t="s">
        <v>2698</v>
      </c>
      <c r="B3180" t="s">
        <v>6189</v>
      </c>
      <c r="C3180" t="s">
        <v>3270</v>
      </c>
      <c r="D3180">
        <v>1</v>
      </c>
      <c r="E3180">
        <v>1</v>
      </c>
      <c r="F3180">
        <v>1</v>
      </c>
      <c r="G3180" t="s">
        <v>150</v>
      </c>
      <c r="H3180" s="4" t="str">
        <f t="shared" si="98"/>
        <v>1R62.1</v>
      </c>
      <c r="I3180" s="4" t="str">
        <f t="shared" si="99"/>
        <v>SG1_GPIOB_1</v>
      </c>
    </row>
    <row r="3181" spans="1:9" x14ac:dyDescent="0.25">
      <c r="A3181" t="s">
        <v>2698</v>
      </c>
      <c r="B3181" t="s">
        <v>6189</v>
      </c>
      <c r="C3181" t="s">
        <v>3270</v>
      </c>
      <c r="D3181">
        <v>2</v>
      </c>
      <c r="E3181">
        <v>2</v>
      </c>
      <c r="F3181">
        <v>2</v>
      </c>
      <c r="G3181" t="s">
        <v>961</v>
      </c>
      <c r="H3181" s="4" t="str">
        <f t="shared" si="98"/>
        <v>1R62.2</v>
      </c>
      <c r="I3181" s="4" t="str">
        <f t="shared" si="99"/>
        <v>DGND</v>
      </c>
    </row>
    <row r="3182" spans="1:9" x14ac:dyDescent="0.25">
      <c r="A3182" t="s">
        <v>2698</v>
      </c>
      <c r="B3182" t="s">
        <v>6189</v>
      </c>
      <c r="C3182" t="s">
        <v>3271</v>
      </c>
      <c r="D3182">
        <v>1</v>
      </c>
      <c r="E3182">
        <v>1</v>
      </c>
      <c r="F3182">
        <v>1</v>
      </c>
      <c r="G3182" t="s">
        <v>151</v>
      </c>
      <c r="H3182" s="4" t="str">
        <f t="shared" si="98"/>
        <v>1R63.1</v>
      </c>
      <c r="I3182" s="4" t="str">
        <f t="shared" si="99"/>
        <v>SG1_GPIOC_0</v>
      </c>
    </row>
    <row r="3183" spans="1:9" x14ac:dyDescent="0.25">
      <c r="A3183" t="s">
        <v>2698</v>
      </c>
      <c r="B3183" t="s">
        <v>6189</v>
      </c>
      <c r="C3183" t="s">
        <v>3271</v>
      </c>
      <c r="D3183">
        <v>2</v>
      </c>
      <c r="E3183">
        <v>2</v>
      </c>
      <c r="F3183">
        <v>2</v>
      </c>
      <c r="G3183" t="s">
        <v>351</v>
      </c>
      <c r="H3183" s="4" t="str">
        <f t="shared" si="98"/>
        <v>1R63.2</v>
      </c>
      <c r="I3183" s="4" t="str">
        <f t="shared" si="99"/>
        <v>SG1_SRC_DVDD33</v>
      </c>
    </row>
    <row r="3184" spans="1:9" x14ac:dyDescent="0.25">
      <c r="A3184" t="s">
        <v>2698</v>
      </c>
      <c r="B3184" t="s">
        <v>6189</v>
      </c>
      <c r="C3184" t="s">
        <v>3272</v>
      </c>
      <c r="D3184">
        <v>1</v>
      </c>
      <c r="E3184">
        <v>1</v>
      </c>
      <c r="F3184">
        <v>1</v>
      </c>
      <c r="G3184" t="s">
        <v>152</v>
      </c>
      <c r="H3184" s="4" t="str">
        <f t="shared" si="98"/>
        <v>1R64.1</v>
      </c>
      <c r="I3184" s="4" t="str">
        <f t="shared" si="99"/>
        <v>SG1_GPIOC_1</v>
      </c>
    </row>
    <row r="3185" spans="1:9" x14ac:dyDescent="0.25">
      <c r="A3185" t="s">
        <v>2698</v>
      </c>
      <c r="B3185" t="s">
        <v>6189</v>
      </c>
      <c r="C3185" t="s">
        <v>3272</v>
      </c>
      <c r="D3185">
        <v>2</v>
      </c>
      <c r="E3185">
        <v>2</v>
      </c>
      <c r="F3185">
        <v>2</v>
      </c>
      <c r="G3185" t="s">
        <v>351</v>
      </c>
      <c r="H3185" s="4" t="str">
        <f t="shared" si="98"/>
        <v>1R64.2</v>
      </c>
      <c r="I3185" s="4" t="str">
        <f t="shared" si="99"/>
        <v>SG1_SRC_DVDD33</v>
      </c>
    </row>
    <row r="3186" spans="1:9" x14ac:dyDescent="0.25">
      <c r="A3186" t="s">
        <v>2698</v>
      </c>
      <c r="B3186" t="s">
        <v>6189</v>
      </c>
      <c r="C3186" t="s">
        <v>3273</v>
      </c>
      <c r="D3186">
        <v>1</v>
      </c>
      <c r="E3186">
        <v>1</v>
      </c>
      <c r="F3186">
        <v>1</v>
      </c>
      <c r="G3186" t="s">
        <v>154</v>
      </c>
      <c r="H3186" s="4" t="str">
        <f t="shared" si="98"/>
        <v>1R66.1</v>
      </c>
      <c r="I3186" s="4" t="str">
        <f t="shared" si="99"/>
        <v>SG1_GPIOC_2</v>
      </c>
    </row>
    <row r="3187" spans="1:9" x14ac:dyDescent="0.25">
      <c r="A3187" t="s">
        <v>2698</v>
      </c>
      <c r="B3187" t="s">
        <v>6189</v>
      </c>
      <c r="C3187" t="s">
        <v>3273</v>
      </c>
      <c r="D3187">
        <v>2</v>
      </c>
      <c r="E3187">
        <v>2</v>
      </c>
      <c r="F3187">
        <v>2</v>
      </c>
      <c r="G3187" t="s">
        <v>351</v>
      </c>
      <c r="H3187" s="4" t="str">
        <f t="shared" si="98"/>
        <v>1R66.2</v>
      </c>
      <c r="I3187" s="4" t="str">
        <f t="shared" si="99"/>
        <v>SG1_SRC_DVDD33</v>
      </c>
    </row>
    <row r="3188" spans="1:9" x14ac:dyDescent="0.25">
      <c r="A3188" t="s">
        <v>2698</v>
      </c>
      <c r="B3188" t="s">
        <v>6189</v>
      </c>
      <c r="C3188" t="s">
        <v>3274</v>
      </c>
      <c r="D3188">
        <v>1</v>
      </c>
      <c r="E3188">
        <v>1</v>
      </c>
      <c r="F3188">
        <v>1</v>
      </c>
      <c r="G3188" t="s">
        <v>155</v>
      </c>
      <c r="H3188" s="4" t="str">
        <f t="shared" si="98"/>
        <v>1R67.1</v>
      </c>
      <c r="I3188" s="4" t="str">
        <f t="shared" si="99"/>
        <v>SG1_GPIOC_4</v>
      </c>
    </row>
    <row r="3189" spans="1:9" x14ac:dyDescent="0.25">
      <c r="A3189" t="s">
        <v>2698</v>
      </c>
      <c r="B3189" t="s">
        <v>6189</v>
      </c>
      <c r="C3189" t="s">
        <v>3274</v>
      </c>
      <c r="D3189">
        <v>2</v>
      </c>
      <c r="E3189">
        <v>2</v>
      </c>
      <c r="F3189">
        <v>2</v>
      </c>
      <c r="G3189" t="s">
        <v>351</v>
      </c>
      <c r="H3189" s="4" t="str">
        <f t="shared" si="98"/>
        <v>1R67.2</v>
      </c>
      <c r="I3189" s="4" t="str">
        <f t="shared" si="99"/>
        <v>SG1_SRC_DVDD33</v>
      </c>
    </row>
    <row r="3190" spans="1:9" x14ac:dyDescent="0.25">
      <c r="A3190" t="s">
        <v>2698</v>
      </c>
      <c r="B3190" t="s">
        <v>6189</v>
      </c>
      <c r="C3190" t="s">
        <v>3275</v>
      </c>
      <c r="D3190">
        <v>1</v>
      </c>
      <c r="E3190">
        <v>1</v>
      </c>
      <c r="F3190">
        <v>1</v>
      </c>
      <c r="G3190" t="s">
        <v>156</v>
      </c>
      <c r="H3190" s="4" t="str">
        <f t="shared" si="98"/>
        <v>1R68.1</v>
      </c>
      <c r="I3190" s="4" t="str">
        <f t="shared" si="99"/>
        <v>SG1_GPIOC_3</v>
      </c>
    </row>
    <row r="3191" spans="1:9" x14ac:dyDescent="0.25">
      <c r="A3191" t="s">
        <v>2698</v>
      </c>
      <c r="B3191" t="s">
        <v>6189</v>
      </c>
      <c r="C3191" t="s">
        <v>3275</v>
      </c>
      <c r="D3191">
        <v>2</v>
      </c>
      <c r="E3191">
        <v>2</v>
      </c>
      <c r="F3191">
        <v>2</v>
      </c>
      <c r="G3191" t="s">
        <v>351</v>
      </c>
      <c r="H3191" s="4" t="str">
        <f t="shared" si="98"/>
        <v>1R68.2</v>
      </c>
      <c r="I3191" s="4" t="str">
        <f t="shared" si="99"/>
        <v>SG1_SRC_DVDD33</v>
      </c>
    </row>
    <row r="3192" spans="1:9" x14ac:dyDescent="0.25">
      <c r="A3192" t="s">
        <v>2698</v>
      </c>
      <c r="B3192" t="s">
        <v>6189</v>
      </c>
      <c r="C3192" t="s">
        <v>3276</v>
      </c>
      <c r="D3192">
        <v>1</v>
      </c>
      <c r="E3192">
        <v>1</v>
      </c>
      <c r="F3192">
        <v>1</v>
      </c>
      <c r="G3192" t="s">
        <v>157</v>
      </c>
      <c r="H3192" s="4" t="str">
        <f t="shared" si="98"/>
        <v>1R69.1</v>
      </c>
      <c r="I3192" s="4" t="str">
        <f t="shared" si="99"/>
        <v>SG1_RSET</v>
      </c>
    </row>
    <row r="3193" spans="1:9" x14ac:dyDescent="0.25">
      <c r="A3193" t="s">
        <v>2698</v>
      </c>
      <c r="B3193" t="s">
        <v>6189</v>
      </c>
      <c r="C3193" t="s">
        <v>3276</v>
      </c>
      <c r="D3193">
        <v>2</v>
      </c>
      <c r="E3193">
        <v>2</v>
      </c>
      <c r="F3193">
        <v>2</v>
      </c>
      <c r="G3193" t="s">
        <v>961</v>
      </c>
      <c r="H3193" s="4" t="str">
        <f t="shared" si="98"/>
        <v>1R69.2</v>
      </c>
      <c r="I3193" s="4" t="str">
        <f t="shared" si="99"/>
        <v>DGND</v>
      </c>
    </row>
    <row r="3194" spans="1:9" x14ac:dyDescent="0.25">
      <c r="A3194" t="s">
        <v>2698</v>
      </c>
      <c r="B3194" t="s">
        <v>6189</v>
      </c>
      <c r="C3194" t="s">
        <v>3277</v>
      </c>
      <c r="D3194">
        <v>1</v>
      </c>
      <c r="E3194">
        <v>1</v>
      </c>
      <c r="F3194">
        <v>1</v>
      </c>
      <c r="G3194" t="s">
        <v>762</v>
      </c>
      <c r="H3194" s="4" t="str">
        <f t="shared" si="98"/>
        <v>1R70.1</v>
      </c>
      <c r="I3194" s="4" t="str">
        <f t="shared" si="99"/>
        <v>SG1_RESETB</v>
      </c>
    </row>
    <row r="3195" spans="1:9" x14ac:dyDescent="0.25">
      <c r="A3195" t="s">
        <v>2698</v>
      </c>
      <c r="B3195" t="s">
        <v>6189</v>
      </c>
      <c r="C3195" t="s">
        <v>3277</v>
      </c>
      <c r="D3195">
        <v>2</v>
      </c>
      <c r="E3195">
        <v>2</v>
      </c>
      <c r="F3195">
        <v>2</v>
      </c>
      <c r="G3195" t="s">
        <v>351</v>
      </c>
      <c r="H3195" s="4" t="str">
        <f t="shared" si="98"/>
        <v>1R70.2</v>
      </c>
      <c r="I3195" s="4" t="str">
        <f t="shared" si="99"/>
        <v>SG1_SRC_DVDD33</v>
      </c>
    </row>
    <row r="3196" spans="1:9" x14ac:dyDescent="0.25">
      <c r="A3196" t="s">
        <v>2698</v>
      </c>
      <c r="B3196" t="s">
        <v>6189</v>
      </c>
      <c r="C3196" t="s">
        <v>3278</v>
      </c>
      <c r="D3196">
        <v>1</v>
      </c>
      <c r="E3196">
        <v>1</v>
      </c>
      <c r="F3196">
        <v>1</v>
      </c>
      <c r="G3196" t="s">
        <v>158</v>
      </c>
      <c r="H3196" s="4" t="str">
        <f t="shared" si="98"/>
        <v>1R71.1</v>
      </c>
      <c r="I3196" s="4" t="str">
        <f t="shared" si="99"/>
        <v>SG1_DISB</v>
      </c>
    </row>
    <row r="3197" spans="1:9" x14ac:dyDescent="0.25">
      <c r="A3197" t="s">
        <v>2698</v>
      </c>
      <c r="B3197" t="s">
        <v>6189</v>
      </c>
      <c r="C3197" t="s">
        <v>3278</v>
      </c>
      <c r="D3197">
        <v>2</v>
      </c>
      <c r="E3197">
        <v>2</v>
      </c>
      <c r="F3197">
        <v>2</v>
      </c>
      <c r="G3197" t="s">
        <v>351</v>
      </c>
      <c r="H3197" s="4" t="str">
        <f t="shared" si="98"/>
        <v>1R71.2</v>
      </c>
      <c r="I3197" s="4" t="str">
        <f t="shared" si="99"/>
        <v>SG1_SRC_DVDD33</v>
      </c>
    </row>
    <row r="3198" spans="1:9" x14ac:dyDescent="0.25">
      <c r="A3198" t="s">
        <v>2698</v>
      </c>
      <c r="B3198" t="s">
        <v>6189</v>
      </c>
      <c r="C3198" t="s">
        <v>3279</v>
      </c>
      <c r="D3198">
        <v>1</v>
      </c>
      <c r="E3198">
        <v>1</v>
      </c>
      <c r="F3198">
        <v>1</v>
      </c>
      <c r="G3198" t="s">
        <v>150</v>
      </c>
      <c r="H3198" s="4" t="str">
        <f t="shared" si="98"/>
        <v>1R263.1</v>
      </c>
      <c r="I3198" s="4" t="str">
        <f t="shared" si="99"/>
        <v>SG1_GPIOB_1</v>
      </c>
    </row>
    <row r="3199" spans="1:9" x14ac:dyDescent="0.25">
      <c r="A3199" t="s">
        <v>2698</v>
      </c>
      <c r="B3199" t="s">
        <v>6189</v>
      </c>
      <c r="C3199" t="s">
        <v>3279</v>
      </c>
      <c r="D3199">
        <v>2</v>
      </c>
      <c r="E3199">
        <v>2</v>
      </c>
      <c r="F3199">
        <v>2</v>
      </c>
      <c r="G3199" t="s">
        <v>351</v>
      </c>
      <c r="H3199" s="4" t="str">
        <f t="shared" si="98"/>
        <v>1R263.2</v>
      </c>
      <c r="I3199" s="4" t="str">
        <f t="shared" si="99"/>
        <v>SG1_SRC_DVDD33</v>
      </c>
    </row>
    <row r="3200" spans="1:9" x14ac:dyDescent="0.25">
      <c r="A3200" t="s">
        <v>2698</v>
      </c>
      <c r="B3200" t="s">
        <v>6189</v>
      </c>
      <c r="C3200" t="s">
        <v>3280</v>
      </c>
      <c r="D3200">
        <v>1</v>
      </c>
      <c r="E3200">
        <v>1</v>
      </c>
      <c r="F3200">
        <v>1</v>
      </c>
      <c r="G3200" t="s">
        <v>149</v>
      </c>
      <c r="H3200" s="4" t="str">
        <f t="shared" si="98"/>
        <v>1R264.1</v>
      </c>
      <c r="I3200" s="4" t="str">
        <f t="shared" si="99"/>
        <v>SG1_GPIOB_0</v>
      </c>
    </row>
    <row r="3201" spans="1:9" x14ac:dyDescent="0.25">
      <c r="A3201" t="s">
        <v>2698</v>
      </c>
      <c r="B3201" t="s">
        <v>6189</v>
      </c>
      <c r="C3201" t="s">
        <v>3280</v>
      </c>
      <c r="D3201">
        <v>2</v>
      </c>
      <c r="E3201">
        <v>2</v>
      </c>
      <c r="F3201">
        <v>2</v>
      </c>
      <c r="G3201" t="s">
        <v>961</v>
      </c>
      <c r="H3201" s="4" t="str">
        <f t="shared" si="98"/>
        <v>1R264.2</v>
      </c>
      <c r="I3201" s="4" t="str">
        <f t="shared" si="99"/>
        <v>DGND</v>
      </c>
    </row>
    <row r="3202" spans="1:9" x14ac:dyDescent="0.25">
      <c r="A3202" t="s">
        <v>2698</v>
      </c>
      <c r="B3202" t="s">
        <v>6189</v>
      </c>
      <c r="C3202" t="s">
        <v>3281</v>
      </c>
      <c r="D3202">
        <v>1</v>
      </c>
      <c r="E3202">
        <v>1</v>
      </c>
      <c r="F3202">
        <v>1</v>
      </c>
      <c r="G3202" t="s">
        <v>392</v>
      </c>
      <c r="H3202" s="4" t="str">
        <f t="shared" ref="H3202:H3265" si="100">CONCATENATE(C3202,".",F3202)</f>
        <v>1R347.1</v>
      </c>
      <c r="I3202" s="4" t="str">
        <f t="shared" ref="I3202:I3265" si="101">G3202</f>
        <v>SG1_GPIOA_2</v>
      </c>
    </row>
    <row r="3203" spans="1:9" x14ac:dyDescent="0.25">
      <c r="A3203" t="s">
        <v>2698</v>
      </c>
      <c r="B3203" t="s">
        <v>6189</v>
      </c>
      <c r="C3203" t="s">
        <v>3281</v>
      </c>
      <c r="D3203">
        <v>2</v>
      </c>
      <c r="E3203">
        <v>2</v>
      </c>
      <c r="F3203">
        <v>2</v>
      </c>
      <c r="G3203" t="s">
        <v>396</v>
      </c>
      <c r="H3203" s="4" t="str">
        <f t="shared" si="100"/>
        <v>1R347.2</v>
      </c>
      <c r="I3203" s="4" t="str">
        <f t="shared" si="101"/>
        <v>S1_DS_HSD998</v>
      </c>
    </row>
    <row r="3204" spans="1:9" x14ac:dyDescent="0.25">
      <c r="A3204" t="s">
        <v>2698</v>
      </c>
      <c r="B3204" t="s">
        <v>6189</v>
      </c>
      <c r="C3204" t="s">
        <v>3282</v>
      </c>
      <c r="D3204">
        <v>1</v>
      </c>
      <c r="E3204">
        <v>1</v>
      </c>
      <c r="F3204">
        <v>1</v>
      </c>
      <c r="G3204" t="s">
        <v>391</v>
      </c>
      <c r="H3204" s="4" t="str">
        <f t="shared" si="100"/>
        <v>1R348.1</v>
      </c>
      <c r="I3204" s="4" t="str">
        <f t="shared" si="101"/>
        <v>SG1_GPIOA_1</v>
      </c>
    </row>
    <row r="3205" spans="1:9" x14ac:dyDescent="0.25">
      <c r="A3205" t="s">
        <v>2698</v>
      </c>
      <c r="B3205" t="s">
        <v>6189</v>
      </c>
      <c r="C3205" t="s">
        <v>3282</v>
      </c>
      <c r="D3205">
        <v>2</v>
      </c>
      <c r="E3205">
        <v>2</v>
      </c>
      <c r="F3205">
        <v>2</v>
      </c>
      <c r="G3205" t="s">
        <v>1690</v>
      </c>
      <c r="H3205" s="4" t="str">
        <f t="shared" si="100"/>
        <v>1R348.2</v>
      </c>
      <c r="I3205" s="4" t="str">
        <f t="shared" si="101"/>
        <v>S1_DS_HSD999</v>
      </c>
    </row>
    <row r="3206" spans="1:9" x14ac:dyDescent="0.25">
      <c r="A3206" t="s">
        <v>2698</v>
      </c>
      <c r="B3206" t="s">
        <v>6189</v>
      </c>
      <c r="C3206" t="s">
        <v>3283</v>
      </c>
      <c r="D3206">
        <v>1</v>
      </c>
      <c r="E3206">
        <v>1</v>
      </c>
      <c r="F3206">
        <v>1</v>
      </c>
      <c r="G3206" t="s">
        <v>351</v>
      </c>
      <c r="H3206" s="4" t="str">
        <f t="shared" si="100"/>
        <v>1R350.1</v>
      </c>
      <c r="I3206" s="4" t="str">
        <f t="shared" si="101"/>
        <v>SG1_SRC_DVDD33</v>
      </c>
    </row>
    <row r="3207" spans="1:9" x14ac:dyDescent="0.25">
      <c r="A3207" t="s">
        <v>2698</v>
      </c>
      <c r="B3207" t="s">
        <v>6189</v>
      </c>
      <c r="C3207" t="s">
        <v>3283</v>
      </c>
      <c r="D3207">
        <v>2</v>
      </c>
      <c r="E3207">
        <v>2</v>
      </c>
      <c r="F3207">
        <v>2</v>
      </c>
      <c r="G3207" t="s">
        <v>396</v>
      </c>
      <c r="H3207" s="4" t="str">
        <f t="shared" si="100"/>
        <v>1R350.2</v>
      </c>
      <c r="I3207" s="4" t="str">
        <f t="shared" si="101"/>
        <v>S1_DS_HSD998</v>
      </c>
    </row>
    <row r="3208" spans="1:9" x14ac:dyDescent="0.25">
      <c r="A3208" t="s">
        <v>2698</v>
      </c>
      <c r="B3208" t="s">
        <v>6189</v>
      </c>
      <c r="C3208" t="s">
        <v>3284</v>
      </c>
      <c r="D3208">
        <v>1</v>
      </c>
      <c r="E3208">
        <v>1</v>
      </c>
      <c r="F3208">
        <v>1</v>
      </c>
      <c r="G3208" t="s">
        <v>1690</v>
      </c>
      <c r="H3208" s="4" t="str">
        <f t="shared" si="100"/>
        <v>1R351.1</v>
      </c>
      <c r="I3208" s="4" t="str">
        <f t="shared" si="101"/>
        <v>S1_DS_HSD999</v>
      </c>
    </row>
    <row r="3209" spans="1:9" x14ac:dyDescent="0.25">
      <c r="A3209" t="s">
        <v>2698</v>
      </c>
      <c r="B3209" t="s">
        <v>6189</v>
      </c>
      <c r="C3209" t="s">
        <v>3284</v>
      </c>
      <c r="D3209">
        <v>2</v>
      </c>
      <c r="E3209">
        <v>2</v>
      </c>
      <c r="F3209">
        <v>2</v>
      </c>
      <c r="G3209" t="s">
        <v>351</v>
      </c>
      <c r="H3209" s="4" t="str">
        <f t="shared" si="100"/>
        <v>1R351.2</v>
      </c>
      <c r="I3209" s="4" t="str">
        <f t="shared" si="101"/>
        <v>SG1_SRC_DVDD33</v>
      </c>
    </row>
    <row r="3210" spans="1:9" x14ac:dyDescent="0.25">
      <c r="A3210" t="s">
        <v>2698</v>
      </c>
      <c r="B3210" t="s">
        <v>6189</v>
      </c>
      <c r="C3210" t="s">
        <v>3285</v>
      </c>
      <c r="D3210">
        <v>1</v>
      </c>
      <c r="E3210">
        <v>1</v>
      </c>
      <c r="F3210">
        <v>1</v>
      </c>
      <c r="G3210" t="s">
        <v>397</v>
      </c>
      <c r="H3210" s="4" t="str">
        <f t="shared" si="100"/>
        <v>1R553.1</v>
      </c>
      <c r="I3210" s="4" t="str">
        <f t="shared" si="101"/>
        <v>SG1_GPIOB_2</v>
      </c>
    </row>
    <row r="3211" spans="1:9" x14ac:dyDescent="0.25">
      <c r="A3211" t="s">
        <v>2698</v>
      </c>
      <c r="B3211" t="s">
        <v>6189</v>
      </c>
      <c r="C3211" t="s">
        <v>3285</v>
      </c>
      <c r="D3211">
        <v>2</v>
      </c>
      <c r="E3211">
        <v>2</v>
      </c>
      <c r="F3211">
        <v>2</v>
      </c>
      <c r="H3211" s="4" t="str">
        <f t="shared" si="100"/>
        <v>1R553.2</v>
      </c>
      <c r="I3211" s="4">
        <f t="shared" si="101"/>
        <v>0</v>
      </c>
    </row>
    <row r="3212" spans="1:9" x14ac:dyDescent="0.25">
      <c r="A3212" t="s">
        <v>2698</v>
      </c>
      <c r="B3212" t="s">
        <v>6189</v>
      </c>
      <c r="C3212" t="s">
        <v>3286</v>
      </c>
      <c r="D3212">
        <v>1</v>
      </c>
      <c r="E3212">
        <v>1</v>
      </c>
      <c r="F3212">
        <v>1</v>
      </c>
      <c r="G3212" t="s">
        <v>398</v>
      </c>
      <c r="H3212" s="4" t="str">
        <f t="shared" si="100"/>
        <v>1R554.1</v>
      </c>
      <c r="I3212" s="4" t="str">
        <f t="shared" si="101"/>
        <v>SG1_GPIOC_5</v>
      </c>
    </row>
    <row r="3213" spans="1:9" x14ac:dyDescent="0.25">
      <c r="A3213" t="s">
        <v>2698</v>
      </c>
      <c r="B3213" t="s">
        <v>6189</v>
      </c>
      <c r="C3213" t="s">
        <v>3286</v>
      </c>
      <c r="D3213">
        <v>2</v>
      </c>
      <c r="E3213">
        <v>2</v>
      </c>
      <c r="F3213">
        <v>2</v>
      </c>
      <c r="G3213" t="s">
        <v>351</v>
      </c>
      <c r="H3213" s="4" t="str">
        <f t="shared" si="100"/>
        <v>1R554.2</v>
      </c>
      <c r="I3213" s="4" t="str">
        <f t="shared" si="101"/>
        <v>SG1_SRC_DVDD33</v>
      </c>
    </row>
    <row r="3214" spans="1:9" x14ac:dyDescent="0.25">
      <c r="A3214" t="s">
        <v>2698</v>
      </c>
      <c r="B3214" t="s">
        <v>6189</v>
      </c>
      <c r="C3214" t="s">
        <v>3287</v>
      </c>
      <c r="D3214">
        <v>1</v>
      </c>
      <c r="E3214">
        <v>1</v>
      </c>
      <c r="F3214">
        <v>1</v>
      </c>
      <c r="G3214" t="s">
        <v>151</v>
      </c>
      <c r="H3214" s="4" t="str">
        <f t="shared" si="100"/>
        <v>1R568.1</v>
      </c>
      <c r="I3214" s="4" t="str">
        <f t="shared" si="101"/>
        <v>SG1_GPIOC_0</v>
      </c>
    </row>
    <row r="3215" spans="1:9" x14ac:dyDescent="0.25">
      <c r="A3215" t="s">
        <v>2698</v>
      </c>
      <c r="B3215" t="s">
        <v>6189</v>
      </c>
      <c r="C3215" t="s">
        <v>3287</v>
      </c>
      <c r="D3215">
        <v>2</v>
      </c>
      <c r="E3215">
        <v>2</v>
      </c>
      <c r="F3215">
        <v>2</v>
      </c>
      <c r="G3215" t="s">
        <v>961</v>
      </c>
      <c r="H3215" s="4" t="str">
        <f t="shared" si="100"/>
        <v>1R568.2</v>
      </c>
      <c r="I3215" s="4" t="str">
        <f t="shared" si="101"/>
        <v>DGND</v>
      </c>
    </row>
    <row r="3216" spans="1:9" x14ac:dyDescent="0.25">
      <c r="A3216" t="s">
        <v>2698</v>
      </c>
      <c r="B3216" t="s">
        <v>6189</v>
      </c>
      <c r="C3216" t="s">
        <v>3288</v>
      </c>
      <c r="D3216">
        <v>1</v>
      </c>
      <c r="E3216">
        <v>1</v>
      </c>
      <c r="F3216">
        <v>1</v>
      </c>
      <c r="G3216" t="s">
        <v>152</v>
      </c>
      <c r="H3216" s="4" t="str">
        <f t="shared" si="100"/>
        <v>1R569.1</v>
      </c>
      <c r="I3216" s="4" t="str">
        <f t="shared" si="101"/>
        <v>SG1_GPIOC_1</v>
      </c>
    </row>
    <row r="3217" spans="1:9" x14ac:dyDescent="0.25">
      <c r="A3217" t="s">
        <v>2698</v>
      </c>
      <c r="B3217" t="s">
        <v>6189</v>
      </c>
      <c r="C3217" t="s">
        <v>3288</v>
      </c>
      <c r="D3217">
        <v>2</v>
      </c>
      <c r="E3217">
        <v>2</v>
      </c>
      <c r="F3217">
        <v>2</v>
      </c>
      <c r="G3217" t="s">
        <v>961</v>
      </c>
      <c r="H3217" s="4" t="str">
        <f t="shared" si="100"/>
        <v>1R569.2</v>
      </c>
      <c r="I3217" s="4" t="str">
        <f t="shared" si="101"/>
        <v>DGND</v>
      </c>
    </row>
    <row r="3218" spans="1:9" x14ac:dyDescent="0.25">
      <c r="A3218" t="s">
        <v>2698</v>
      </c>
      <c r="B3218" t="s">
        <v>6189</v>
      </c>
      <c r="C3218" t="s">
        <v>3289</v>
      </c>
      <c r="D3218">
        <v>1</v>
      </c>
      <c r="E3218">
        <v>1</v>
      </c>
      <c r="F3218">
        <v>1</v>
      </c>
      <c r="G3218" t="s">
        <v>154</v>
      </c>
      <c r="H3218" s="4" t="str">
        <f t="shared" si="100"/>
        <v>1R570.1</v>
      </c>
      <c r="I3218" s="4" t="str">
        <f t="shared" si="101"/>
        <v>SG1_GPIOC_2</v>
      </c>
    </row>
    <row r="3219" spans="1:9" x14ac:dyDescent="0.25">
      <c r="A3219" t="s">
        <v>2698</v>
      </c>
      <c r="B3219" t="s">
        <v>6189</v>
      </c>
      <c r="C3219" t="s">
        <v>3289</v>
      </c>
      <c r="D3219">
        <v>2</v>
      </c>
      <c r="E3219">
        <v>2</v>
      </c>
      <c r="F3219">
        <v>2</v>
      </c>
      <c r="G3219" t="s">
        <v>961</v>
      </c>
      <c r="H3219" s="4" t="str">
        <f t="shared" si="100"/>
        <v>1R570.2</v>
      </c>
      <c r="I3219" s="4" t="str">
        <f t="shared" si="101"/>
        <v>DGND</v>
      </c>
    </row>
    <row r="3220" spans="1:9" x14ac:dyDescent="0.25">
      <c r="A3220" t="s">
        <v>2698</v>
      </c>
      <c r="B3220" t="s">
        <v>6189</v>
      </c>
      <c r="C3220" t="s">
        <v>3290</v>
      </c>
      <c r="D3220">
        <v>1</v>
      </c>
      <c r="E3220">
        <v>1</v>
      </c>
      <c r="F3220">
        <v>1</v>
      </c>
      <c r="G3220" t="s">
        <v>156</v>
      </c>
      <c r="H3220" s="4" t="str">
        <f t="shared" si="100"/>
        <v>1R571.1</v>
      </c>
      <c r="I3220" s="4" t="str">
        <f t="shared" si="101"/>
        <v>SG1_GPIOC_3</v>
      </c>
    </row>
    <row r="3221" spans="1:9" x14ac:dyDescent="0.25">
      <c r="A3221" t="s">
        <v>2698</v>
      </c>
      <c r="B3221" t="s">
        <v>6189</v>
      </c>
      <c r="C3221" t="s">
        <v>3290</v>
      </c>
      <c r="D3221">
        <v>2</v>
      </c>
      <c r="E3221">
        <v>2</v>
      </c>
      <c r="F3221">
        <v>2</v>
      </c>
      <c r="G3221" t="s">
        <v>961</v>
      </c>
      <c r="H3221" s="4" t="str">
        <f t="shared" si="100"/>
        <v>1R571.2</v>
      </c>
      <c r="I3221" s="4" t="str">
        <f t="shared" si="101"/>
        <v>DGND</v>
      </c>
    </row>
    <row r="3222" spans="1:9" x14ac:dyDescent="0.25">
      <c r="A3222" t="s">
        <v>2698</v>
      </c>
      <c r="B3222" t="s">
        <v>6189</v>
      </c>
      <c r="C3222" t="s">
        <v>3291</v>
      </c>
      <c r="D3222">
        <v>1</v>
      </c>
      <c r="E3222">
        <v>1</v>
      </c>
      <c r="F3222">
        <v>1</v>
      </c>
      <c r="G3222" t="s">
        <v>155</v>
      </c>
      <c r="H3222" s="4" t="str">
        <f t="shared" si="100"/>
        <v>1R572.1</v>
      </c>
      <c r="I3222" s="4" t="str">
        <f t="shared" si="101"/>
        <v>SG1_GPIOC_4</v>
      </c>
    </row>
    <row r="3223" spans="1:9" x14ac:dyDescent="0.25">
      <c r="A3223" t="s">
        <v>2698</v>
      </c>
      <c r="B3223" t="s">
        <v>6189</v>
      </c>
      <c r="C3223" t="s">
        <v>3291</v>
      </c>
      <c r="D3223">
        <v>2</v>
      </c>
      <c r="E3223">
        <v>2</v>
      </c>
      <c r="F3223">
        <v>2</v>
      </c>
      <c r="G3223" t="s">
        <v>961</v>
      </c>
      <c r="H3223" s="4" t="str">
        <f t="shared" si="100"/>
        <v>1R572.2</v>
      </c>
      <c r="I3223" s="4" t="str">
        <f t="shared" si="101"/>
        <v>DGND</v>
      </c>
    </row>
    <row r="3224" spans="1:9" x14ac:dyDescent="0.25">
      <c r="A3224" t="s">
        <v>2698</v>
      </c>
      <c r="B3224" t="s">
        <v>6189</v>
      </c>
      <c r="C3224" t="s">
        <v>3292</v>
      </c>
      <c r="D3224">
        <v>1</v>
      </c>
      <c r="E3224">
        <v>1</v>
      </c>
      <c r="F3224">
        <v>1</v>
      </c>
      <c r="G3224" t="s">
        <v>398</v>
      </c>
      <c r="H3224" s="4" t="str">
        <f t="shared" si="100"/>
        <v>1R573.1</v>
      </c>
      <c r="I3224" s="4" t="str">
        <f t="shared" si="101"/>
        <v>SG1_GPIOC_5</v>
      </c>
    </row>
    <row r="3225" spans="1:9" x14ac:dyDescent="0.25">
      <c r="A3225" t="s">
        <v>2698</v>
      </c>
      <c r="B3225" t="s">
        <v>6189</v>
      </c>
      <c r="C3225" t="s">
        <v>3292</v>
      </c>
      <c r="D3225">
        <v>2</v>
      </c>
      <c r="E3225">
        <v>2</v>
      </c>
      <c r="F3225">
        <v>2</v>
      </c>
      <c r="G3225" t="s">
        <v>961</v>
      </c>
      <c r="H3225" s="4" t="str">
        <f t="shared" si="100"/>
        <v>1R573.2</v>
      </c>
      <c r="I3225" s="4" t="str">
        <f t="shared" si="101"/>
        <v>DGND</v>
      </c>
    </row>
    <row r="3226" spans="1:9" x14ac:dyDescent="0.25">
      <c r="A3226" t="s">
        <v>2698</v>
      </c>
      <c r="B3226" t="s">
        <v>6189</v>
      </c>
      <c r="C3226" t="s">
        <v>3293</v>
      </c>
      <c r="D3226">
        <v>1</v>
      </c>
      <c r="E3226">
        <v>1</v>
      </c>
      <c r="F3226">
        <v>1</v>
      </c>
      <c r="G3226" t="s">
        <v>762</v>
      </c>
      <c r="H3226" s="4" t="str">
        <f t="shared" si="100"/>
        <v>1R584.1</v>
      </c>
      <c r="I3226" s="4" t="str">
        <f t="shared" si="101"/>
        <v>SG1_RESETB</v>
      </c>
    </row>
    <row r="3227" spans="1:9" x14ac:dyDescent="0.25">
      <c r="A3227" t="s">
        <v>2698</v>
      </c>
      <c r="B3227" t="s">
        <v>6189</v>
      </c>
      <c r="C3227" t="s">
        <v>3293</v>
      </c>
      <c r="D3227">
        <v>2</v>
      </c>
      <c r="E3227">
        <v>2</v>
      </c>
      <c r="F3227">
        <v>2</v>
      </c>
      <c r="G3227" t="s">
        <v>439</v>
      </c>
      <c r="H3227" s="4" t="str">
        <f t="shared" si="100"/>
        <v>1R584.2</v>
      </c>
      <c r="I3227" s="4" t="str">
        <f t="shared" si="101"/>
        <v>SC_HSD070</v>
      </c>
    </row>
    <row r="3228" spans="1:9" x14ac:dyDescent="0.25">
      <c r="A3228" t="s">
        <v>2698</v>
      </c>
      <c r="B3228" t="s">
        <v>6189</v>
      </c>
      <c r="C3228" t="s">
        <v>3294</v>
      </c>
      <c r="D3228">
        <v>1</v>
      </c>
      <c r="E3228">
        <v>1</v>
      </c>
      <c r="F3228">
        <v>1</v>
      </c>
      <c r="G3228" t="s">
        <v>391</v>
      </c>
      <c r="H3228" s="4" t="str">
        <f t="shared" si="100"/>
        <v>1RG21.1</v>
      </c>
      <c r="I3228" s="4" t="str">
        <f t="shared" si="101"/>
        <v>SG1_GPIOA_1</v>
      </c>
    </row>
    <row r="3229" spans="1:9" x14ac:dyDescent="0.25">
      <c r="A3229" t="s">
        <v>2698</v>
      </c>
      <c r="B3229" t="s">
        <v>6189</v>
      </c>
      <c r="C3229" t="s">
        <v>3294</v>
      </c>
      <c r="D3229">
        <v>2</v>
      </c>
      <c r="E3229">
        <v>2</v>
      </c>
      <c r="F3229">
        <v>2</v>
      </c>
      <c r="G3229" t="s">
        <v>5549</v>
      </c>
      <c r="H3229" s="4" t="str">
        <f t="shared" si="100"/>
        <v>1RG21.2</v>
      </c>
      <c r="I3229" s="4" t="str">
        <f t="shared" si="101"/>
        <v>SG1_R_GPIOA_1</v>
      </c>
    </row>
    <row r="3230" spans="1:9" x14ac:dyDescent="0.25">
      <c r="A3230" t="s">
        <v>2698</v>
      </c>
      <c r="B3230" t="s">
        <v>6189</v>
      </c>
      <c r="C3230" t="s">
        <v>3295</v>
      </c>
      <c r="D3230">
        <v>1</v>
      </c>
      <c r="E3230">
        <v>1</v>
      </c>
      <c r="F3230">
        <v>1</v>
      </c>
      <c r="G3230" t="s">
        <v>392</v>
      </c>
      <c r="H3230" s="4" t="str">
        <f t="shared" si="100"/>
        <v>1RG22.1</v>
      </c>
      <c r="I3230" s="4" t="str">
        <f t="shared" si="101"/>
        <v>SG1_GPIOA_2</v>
      </c>
    </row>
    <row r="3231" spans="1:9" x14ac:dyDescent="0.25">
      <c r="A3231" t="s">
        <v>2698</v>
      </c>
      <c r="B3231" t="s">
        <v>6189</v>
      </c>
      <c r="C3231" t="s">
        <v>3295</v>
      </c>
      <c r="D3231">
        <v>2</v>
      </c>
      <c r="E3231">
        <v>2</v>
      </c>
      <c r="F3231">
        <v>2</v>
      </c>
      <c r="G3231" t="s">
        <v>5550</v>
      </c>
      <c r="H3231" s="4" t="str">
        <f t="shared" si="100"/>
        <v>1RG22.2</v>
      </c>
      <c r="I3231" s="4" t="str">
        <f t="shared" si="101"/>
        <v>SG1_R_GPIOA_2</v>
      </c>
    </row>
    <row r="3232" spans="1:9" x14ac:dyDescent="0.25">
      <c r="A3232" t="s">
        <v>2698</v>
      </c>
      <c r="B3232" t="s">
        <v>6189</v>
      </c>
      <c r="C3232" t="s">
        <v>3296</v>
      </c>
      <c r="D3232">
        <v>1</v>
      </c>
      <c r="E3232">
        <v>1</v>
      </c>
      <c r="F3232">
        <v>1</v>
      </c>
      <c r="G3232" t="s">
        <v>399</v>
      </c>
      <c r="H3232" s="4" t="str">
        <f t="shared" si="100"/>
        <v>1RG81.1</v>
      </c>
      <c r="I3232" s="4" t="str">
        <f t="shared" si="101"/>
        <v>SG1_GPIOA_0</v>
      </c>
    </row>
    <row r="3233" spans="1:9" x14ac:dyDescent="0.25">
      <c r="A3233" t="s">
        <v>2698</v>
      </c>
      <c r="B3233" t="s">
        <v>6189</v>
      </c>
      <c r="C3233" t="s">
        <v>3296</v>
      </c>
      <c r="D3233">
        <v>2</v>
      </c>
      <c r="E3233">
        <v>2</v>
      </c>
      <c r="F3233">
        <v>2</v>
      </c>
      <c r="G3233" t="s">
        <v>1691</v>
      </c>
      <c r="H3233" s="4" t="str">
        <f t="shared" si="100"/>
        <v>1RG81.2</v>
      </c>
      <c r="I3233" s="4" t="str">
        <f t="shared" si="101"/>
        <v>S1_DS_GP_HSD303</v>
      </c>
    </row>
    <row r="3234" spans="1:9" x14ac:dyDescent="0.25">
      <c r="A3234" t="s">
        <v>2698</v>
      </c>
      <c r="B3234" t="s">
        <v>6189</v>
      </c>
      <c r="C3234" t="s">
        <v>3297</v>
      </c>
      <c r="D3234">
        <v>1</v>
      </c>
      <c r="E3234">
        <v>1</v>
      </c>
      <c r="F3234">
        <v>1</v>
      </c>
      <c r="G3234" t="s">
        <v>395</v>
      </c>
      <c r="H3234" s="4" t="str">
        <f t="shared" si="100"/>
        <v>1RG84.1</v>
      </c>
      <c r="I3234" s="4" t="str">
        <f t="shared" si="101"/>
        <v>SG1_GPIOA_3</v>
      </c>
    </row>
    <row r="3235" spans="1:9" x14ac:dyDescent="0.25">
      <c r="A3235" t="s">
        <v>2698</v>
      </c>
      <c r="B3235" t="s">
        <v>6189</v>
      </c>
      <c r="C3235" t="s">
        <v>3297</v>
      </c>
      <c r="D3235">
        <v>2</v>
      </c>
      <c r="E3235">
        <v>2</v>
      </c>
      <c r="F3235">
        <v>2</v>
      </c>
      <c r="G3235" t="s">
        <v>1692</v>
      </c>
      <c r="H3235" s="4" t="str">
        <f t="shared" si="100"/>
        <v>1RG84.2</v>
      </c>
      <c r="I3235" s="4" t="str">
        <f t="shared" si="101"/>
        <v>S1_DS_GP_HSD304</v>
      </c>
    </row>
    <row r="3236" spans="1:9" x14ac:dyDescent="0.25">
      <c r="A3236" t="s">
        <v>2698</v>
      </c>
      <c r="B3236" t="s">
        <v>6189</v>
      </c>
      <c r="C3236" t="s">
        <v>5855</v>
      </c>
      <c r="D3236">
        <v>1</v>
      </c>
      <c r="E3236">
        <v>1</v>
      </c>
      <c r="F3236">
        <v>1</v>
      </c>
      <c r="G3236" t="s">
        <v>1691</v>
      </c>
      <c r="H3236" s="4" t="str">
        <f t="shared" si="100"/>
        <v>1RG188.1</v>
      </c>
      <c r="I3236" s="4" t="str">
        <f t="shared" si="101"/>
        <v>S1_DS_GP_HSD303</v>
      </c>
    </row>
    <row r="3237" spans="1:9" x14ac:dyDescent="0.25">
      <c r="A3237" t="s">
        <v>2698</v>
      </c>
      <c r="B3237" t="s">
        <v>6189</v>
      </c>
      <c r="C3237" t="s">
        <v>5855</v>
      </c>
      <c r="D3237">
        <v>2</v>
      </c>
      <c r="E3237">
        <v>2</v>
      </c>
      <c r="F3237">
        <v>2</v>
      </c>
      <c r="G3237" t="s">
        <v>5555</v>
      </c>
      <c r="H3237" s="4" t="str">
        <f t="shared" si="100"/>
        <v>1RG188.2</v>
      </c>
      <c r="I3237" s="4" t="str">
        <f t="shared" si="101"/>
        <v>SG1_PH_GPIOA_0</v>
      </c>
    </row>
    <row r="3238" spans="1:9" x14ac:dyDescent="0.25">
      <c r="A3238" t="s">
        <v>2698</v>
      </c>
      <c r="B3238" t="s">
        <v>6189</v>
      </c>
      <c r="C3238" t="s">
        <v>5856</v>
      </c>
      <c r="D3238">
        <v>1</v>
      </c>
      <c r="E3238">
        <v>1</v>
      </c>
      <c r="F3238">
        <v>1</v>
      </c>
      <c r="G3238" t="s">
        <v>1690</v>
      </c>
      <c r="H3238" s="4" t="str">
        <f t="shared" si="100"/>
        <v>1RG189.1</v>
      </c>
      <c r="I3238" s="4" t="str">
        <f t="shared" si="101"/>
        <v>S1_DS_HSD999</v>
      </c>
    </row>
    <row r="3239" spans="1:9" x14ac:dyDescent="0.25">
      <c r="A3239" t="s">
        <v>2698</v>
      </c>
      <c r="B3239" t="s">
        <v>6189</v>
      </c>
      <c r="C3239" t="s">
        <v>5856</v>
      </c>
      <c r="D3239">
        <v>2</v>
      </c>
      <c r="E3239">
        <v>2</v>
      </c>
      <c r="F3239">
        <v>2</v>
      </c>
      <c r="G3239" t="s">
        <v>788</v>
      </c>
      <c r="H3239" s="4" t="str">
        <f t="shared" si="100"/>
        <v>1RG189.2</v>
      </c>
      <c r="I3239" s="4" t="str">
        <f t="shared" si="101"/>
        <v>SG1_PH_GPIOA_1</v>
      </c>
    </row>
    <row r="3240" spans="1:9" x14ac:dyDescent="0.25">
      <c r="A3240" t="s">
        <v>2698</v>
      </c>
      <c r="B3240" t="s">
        <v>6189</v>
      </c>
      <c r="C3240" t="s">
        <v>5857</v>
      </c>
      <c r="D3240">
        <v>1</v>
      </c>
      <c r="E3240">
        <v>1</v>
      </c>
      <c r="F3240">
        <v>1</v>
      </c>
      <c r="G3240" t="s">
        <v>396</v>
      </c>
      <c r="H3240" s="4" t="str">
        <f t="shared" si="100"/>
        <v>1RG190.1</v>
      </c>
      <c r="I3240" s="4" t="str">
        <f t="shared" si="101"/>
        <v>S1_DS_HSD998</v>
      </c>
    </row>
    <row r="3241" spans="1:9" x14ac:dyDescent="0.25">
      <c r="A3241" t="s">
        <v>2698</v>
      </c>
      <c r="B3241" t="s">
        <v>6189</v>
      </c>
      <c r="C3241" t="s">
        <v>5857</v>
      </c>
      <c r="D3241">
        <v>2</v>
      </c>
      <c r="E3241">
        <v>2</v>
      </c>
      <c r="F3241">
        <v>2</v>
      </c>
      <c r="G3241" t="s">
        <v>789</v>
      </c>
      <c r="H3241" s="4" t="str">
        <f t="shared" si="100"/>
        <v>1RG190.2</v>
      </c>
      <c r="I3241" s="4" t="str">
        <f t="shared" si="101"/>
        <v>SG1_PH_GPIOA_2</v>
      </c>
    </row>
    <row r="3242" spans="1:9" x14ac:dyDescent="0.25">
      <c r="A3242" t="s">
        <v>2698</v>
      </c>
      <c r="B3242" t="s">
        <v>6189</v>
      </c>
      <c r="C3242" t="s">
        <v>5858</v>
      </c>
      <c r="D3242">
        <v>1</v>
      </c>
      <c r="E3242">
        <v>1</v>
      </c>
      <c r="F3242">
        <v>1</v>
      </c>
      <c r="G3242" t="s">
        <v>1692</v>
      </c>
      <c r="H3242" s="4" t="str">
        <f t="shared" si="100"/>
        <v>1RG191.1</v>
      </c>
      <c r="I3242" s="4" t="str">
        <f t="shared" si="101"/>
        <v>S1_DS_GP_HSD304</v>
      </c>
    </row>
    <row r="3243" spans="1:9" x14ac:dyDescent="0.25">
      <c r="A3243" t="s">
        <v>2698</v>
      </c>
      <c r="B3243" t="s">
        <v>6189</v>
      </c>
      <c r="C3243" t="s">
        <v>5858</v>
      </c>
      <c r="D3243">
        <v>2</v>
      </c>
      <c r="E3243">
        <v>2</v>
      </c>
      <c r="F3243">
        <v>2</v>
      </c>
      <c r="G3243" t="s">
        <v>5556</v>
      </c>
      <c r="H3243" s="4" t="str">
        <f t="shared" si="100"/>
        <v>1RG191.2</v>
      </c>
      <c r="I3243" s="4" t="str">
        <f t="shared" si="101"/>
        <v>SG1_PH_GPIOA_3</v>
      </c>
    </row>
    <row r="3244" spans="1:9" x14ac:dyDescent="0.25">
      <c r="A3244" t="s">
        <v>2698</v>
      </c>
      <c r="B3244" t="s">
        <v>6189</v>
      </c>
      <c r="C3244" t="s">
        <v>3298</v>
      </c>
      <c r="D3244">
        <v>1</v>
      </c>
      <c r="E3244">
        <v>1</v>
      </c>
      <c r="F3244">
        <v>1</v>
      </c>
      <c r="G3244" t="s">
        <v>1692</v>
      </c>
      <c r="H3244" s="4" t="str">
        <f t="shared" si="100"/>
        <v>1RG551.1</v>
      </c>
      <c r="I3244" s="4" t="str">
        <f t="shared" si="101"/>
        <v>S1_DS_GP_HSD304</v>
      </c>
    </row>
    <row r="3245" spans="1:9" x14ac:dyDescent="0.25">
      <c r="A3245" t="s">
        <v>2698</v>
      </c>
      <c r="B3245" t="s">
        <v>6189</v>
      </c>
      <c r="C3245" t="s">
        <v>3298</v>
      </c>
      <c r="D3245">
        <v>2</v>
      </c>
      <c r="E3245">
        <v>2</v>
      </c>
      <c r="F3245">
        <v>2</v>
      </c>
      <c r="G3245" t="s">
        <v>351</v>
      </c>
      <c r="H3245" s="4" t="str">
        <f t="shared" si="100"/>
        <v>1RG551.2</v>
      </c>
      <c r="I3245" s="4" t="str">
        <f t="shared" si="101"/>
        <v>SG1_SRC_DVDD33</v>
      </c>
    </row>
    <row r="3246" spans="1:9" x14ac:dyDescent="0.25">
      <c r="A3246" t="s">
        <v>2698</v>
      </c>
      <c r="B3246" t="s">
        <v>6189</v>
      </c>
      <c r="C3246" t="s">
        <v>3299</v>
      </c>
      <c r="D3246">
        <v>1</v>
      </c>
      <c r="E3246">
        <v>1</v>
      </c>
      <c r="F3246">
        <v>1</v>
      </c>
      <c r="G3246" t="s">
        <v>1691</v>
      </c>
      <c r="H3246" s="4" t="str">
        <f t="shared" si="100"/>
        <v>1RG588.1</v>
      </c>
      <c r="I3246" s="4" t="str">
        <f t="shared" si="101"/>
        <v>S1_DS_GP_HSD303</v>
      </c>
    </row>
    <row r="3247" spans="1:9" x14ac:dyDescent="0.25">
      <c r="A3247" t="s">
        <v>2698</v>
      </c>
      <c r="B3247" t="s">
        <v>6189</v>
      </c>
      <c r="C3247" t="s">
        <v>3299</v>
      </c>
      <c r="D3247">
        <v>2</v>
      </c>
      <c r="E3247">
        <v>2</v>
      </c>
      <c r="F3247">
        <v>2</v>
      </c>
      <c r="G3247" t="s">
        <v>351</v>
      </c>
      <c r="H3247" s="4" t="str">
        <f t="shared" si="100"/>
        <v>1RG588.2</v>
      </c>
      <c r="I3247" s="4" t="str">
        <f t="shared" si="101"/>
        <v>SG1_SRC_DVDD33</v>
      </c>
    </row>
    <row r="3248" spans="1:9" x14ac:dyDescent="0.25">
      <c r="A3248" t="s">
        <v>2698</v>
      </c>
      <c r="B3248" t="s">
        <v>6189</v>
      </c>
      <c r="C3248" t="s">
        <v>5859</v>
      </c>
      <c r="D3248">
        <v>1</v>
      </c>
      <c r="E3248">
        <v>1</v>
      </c>
      <c r="F3248">
        <v>1</v>
      </c>
      <c r="G3248" t="s">
        <v>5555</v>
      </c>
      <c r="H3248" s="4" t="str">
        <f t="shared" si="100"/>
        <v>SG1_GPIOA.1</v>
      </c>
      <c r="I3248" s="4" t="str">
        <f t="shared" si="101"/>
        <v>SG1_PH_GPIOA_0</v>
      </c>
    </row>
    <row r="3249" spans="1:9" x14ac:dyDescent="0.25">
      <c r="A3249" t="s">
        <v>2698</v>
      </c>
      <c r="B3249" t="s">
        <v>6189</v>
      </c>
      <c r="C3249" t="s">
        <v>5859</v>
      </c>
      <c r="D3249">
        <v>2</v>
      </c>
      <c r="E3249">
        <v>2</v>
      </c>
      <c r="F3249">
        <v>2</v>
      </c>
      <c r="G3249" t="s">
        <v>788</v>
      </c>
      <c r="H3249" s="4" t="str">
        <f t="shared" si="100"/>
        <v>SG1_GPIOA.2</v>
      </c>
      <c r="I3249" s="4" t="str">
        <f t="shared" si="101"/>
        <v>SG1_PH_GPIOA_1</v>
      </c>
    </row>
    <row r="3250" spans="1:9" x14ac:dyDescent="0.25">
      <c r="A3250" t="s">
        <v>2698</v>
      </c>
      <c r="B3250" t="s">
        <v>6189</v>
      </c>
      <c r="C3250" t="s">
        <v>5859</v>
      </c>
      <c r="D3250">
        <v>3</v>
      </c>
      <c r="E3250">
        <v>3</v>
      </c>
      <c r="F3250">
        <v>3</v>
      </c>
      <c r="G3250" t="s">
        <v>789</v>
      </c>
      <c r="H3250" s="4" t="str">
        <f t="shared" si="100"/>
        <v>SG1_GPIOA.3</v>
      </c>
      <c r="I3250" s="4" t="str">
        <f t="shared" si="101"/>
        <v>SG1_PH_GPIOA_2</v>
      </c>
    </row>
    <row r="3251" spans="1:9" x14ac:dyDescent="0.25">
      <c r="A3251" t="s">
        <v>2698</v>
      </c>
      <c r="B3251" t="s">
        <v>6189</v>
      </c>
      <c r="C3251" t="s">
        <v>5859</v>
      </c>
      <c r="D3251">
        <v>4</v>
      </c>
      <c r="E3251">
        <v>4</v>
      </c>
      <c r="F3251">
        <v>4</v>
      </c>
      <c r="G3251" t="s">
        <v>5556</v>
      </c>
      <c r="H3251" s="4" t="str">
        <f t="shared" si="100"/>
        <v>SG1_GPIOA.4</v>
      </c>
      <c r="I3251" s="4" t="str">
        <f t="shared" si="101"/>
        <v>SG1_PH_GPIOA_3</v>
      </c>
    </row>
    <row r="3252" spans="1:9" x14ac:dyDescent="0.25">
      <c r="A3252" t="s">
        <v>2698</v>
      </c>
      <c r="B3252" t="s">
        <v>6189</v>
      </c>
      <c r="C3252" t="s">
        <v>5859</v>
      </c>
      <c r="D3252">
        <v>5</v>
      </c>
      <c r="E3252">
        <v>5</v>
      </c>
      <c r="F3252">
        <v>5</v>
      </c>
      <c r="G3252" t="s">
        <v>961</v>
      </c>
      <c r="H3252" s="4" t="str">
        <f t="shared" si="100"/>
        <v>SG1_GPIOA.5</v>
      </c>
      <c r="I3252" s="4" t="str">
        <f t="shared" si="101"/>
        <v>DGND</v>
      </c>
    </row>
    <row r="3253" spans="1:9" x14ac:dyDescent="0.25">
      <c r="A3253" t="s">
        <v>2698</v>
      </c>
      <c r="B3253" t="s">
        <v>6189</v>
      </c>
      <c r="C3253" t="s">
        <v>143</v>
      </c>
      <c r="D3253" t="s">
        <v>1278</v>
      </c>
      <c r="E3253" t="s">
        <v>1278</v>
      </c>
      <c r="F3253">
        <v>1</v>
      </c>
      <c r="G3253" t="s">
        <v>143</v>
      </c>
      <c r="H3253" s="4" t="str">
        <f t="shared" si="100"/>
        <v>SG1_INH.1</v>
      </c>
      <c r="I3253" s="4" t="str">
        <f t="shared" si="101"/>
        <v>SG1_INH</v>
      </c>
    </row>
    <row r="3254" spans="1:9" x14ac:dyDescent="0.25">
      <c r="A3254" t="s">
        <v>2698</v>
      </c>
      <c r="B3254" t="s">
        <v>6189</v>
      </c>
      <c r="C3254" t="s">
        <v>145</v>
      </c>
      <c r="D3254" t="s">
        <v>1278</v>
      </c>
      <c r="E3254" t="s">
        <v>1278</v>
      </c>
      <c r="F3254">
        <v>1</v>
      </c>
      <c r="G3254" t="s">
        <v>5557</v>
      </c>
      <c r="H3254" s="4" t="str">
        <f t="shared" si="100"/>
        <v>SG1_P0_LED.1</v>
      </c>
      <c r="I3254" s="4" t="str">
        <f t="shared" si="101"/>
        <v>SG1_LED0</v>
      </c>
    </row>
    <row r="3255" spans="1:9" x14ac:dyDescent="0.25">
      <c r="A3255" t="s">
        <v>2698</v>
      </c>
      <c r="B3255" t="s">
        <v>6189</v>
      </c>
      <c r="C3255" t="s">
        <v>146</v>
      </c>
      <c r="D3255" t="s">
        <v>1278</v>
      </c>
      <c r="E3255" t="s">
        <v>1278</v>
      </c>
      <c r="F3255">
        <v>1</v>
      </c>
      <c r="G3255" t="s">
        <v>5558</v>
      </c>
      <c r="H3255" s="4" t="str">
        <f t="shared" si="100"/>
        <v>SG1_P1_LED.1</v>
      </c>
      <c r="I3255" s="4" t="str">
        <f t="shared" si="101"/>
        <v>SG1_LED1</v>
      </c>
    </row>
    <row r="3256" spans="1:9" x14ac:dyDescent="0.25">
      <c r="A3256" t="s">
        <v>2698</v>
      </c>
      <c r="B3256" t="s">
        <v>6189</v>
      </c>
      <c r="C3256" t="s">
        <v>147</v>
      </c>
      <c r="D3256" t="s">
        <v>1278</v>
      </c>
      <c r="E3256" t="s">
        <v>1278</v>
      </c>
      <c r="F3256">
        <v>1</v>
      </c>
      <c r="G3256" t="s">
        <v>5559</v>
      </c>
      <c r="H3256" s="4" t="str">
        <f t="shared" si="100"/>
        <v>SG1_P2_LED.1</v>
      </c>
      <c r="I3256" s="4" t="str">
        <f t="shared" si="101"/>
        <v>SG1_LED2</v>
      </c>
    </row>
    <row r="3257" spans="1:9" x14ac:dyDescent="0.25">
      <c r="A3257" t="s">
        <v>2698</v>
      </c>
      <c r="B3257" t="s">
        <v>6189</v>
      </c>
      <c r="C3257" t="s">
        <v>148</v>
      </c>
      <c r="D3257" t="s">
        <v>1278</v>
      </c>
      <c r="E3257" t="s">
        <v>1278</v>
      </c>
      <c r="F3257">
        <v>1</v>
      </c>
      <c r="G3257" t="s">
        <v>5560</v>
      </c>
      <c r="H3257" s="4" t="str">
        <f t="shared" si="100"/>
        <v>SG1_P3_LED.1</v>
      </c>
      <c r="I3257" s="4" t="str">
        <f t="shared" si="101"/>
        <v>SG1_LED3</v>
      </c>
    </row>
    <row r="3258" spans="1:9" x14ac:dyDescent="0.25">
      <c r="A3258" t="s">
        <v>2698</v>
      </c>
      <c r="B3258" t="s">
        <v>6189</v>
      </c>
      <c r="C3258" t="s">
        <v>1693</v>
      </c>
      <c r="D3258" t="s">
        <v>1278</v>
      </c>
      <c r="E3258" t="s">
        <v>1278</v>
      </c>
      <c r="F3258">
        <v>1</v>
      </c>
      <c r="G3258" t="s">
        <v>5561</v>
      </c>
      <c r="H3258" s="4" t="str">
        <f t="shared" si="100"/>
        <v>SG1_P4_LED.1</v>
      </c>
      <c r="I3258" s="4" t="str">
        <f t="shared" si="101"/>
        <v>SG1_LED4</v>
      </c>
    </row>
    <row r="3259" spans="1:9" x14ac:dyDescent="0.25">
      <c r="A3259" t="s">
        <v>2698</v>
      </c>
      <c r="B3259" t="s">
        <v>6189</v>
      </c>
      <c r="C3259" t="s">
        <v>400</v>
      </c>
      <c r="D3259" t="s">
        <v>1278</v>
      </c>
      <c r="E3259" t="s">
        <v>1278</v>
      </c>
      <c r="F3259">
        <v>1</v>
      </c>
      <c r="G3259" t="s">
        <v>5562</v>
      </c>
      <c r="H3259" s="4" t="str">
        <f t="shared" si="100"/>
        <v>SG1_P5_LED.1</v>
      </c>
      <c r="I3259" s="4" t="str">
        <f t="shared" si="101"/>
        <v>SG1_LED5</v>
      </c>
    </row>
    <row r="3260" spans="1:9" x14ac:dyDescent="0.25">
      <c r="A3260" t="s">
        <v>2698</v>
      </c>
      <c r="B3260" t="s">
        <v>3300</v>
      </c>
      <c r="C3260" t="s">
        <v>3301</v>
      </c>
      <c r="D3260">
        <v>1</v>
      </c>
      <c r="E3260">
        <v>1</v>
      </c>
      <c r="F3260">
        <v>1</v>
      </c>
      <c r="G3260" t="s">
        <v>961</v>
      </c>
      <c r="H3260" s="4" t="str">
        <f t="shared" si="100"/>
        <v>1C75.1</v>
      </c>
      <c r="I3260" s="4" t="str">
        <f t="shared" si="101"/>
        <v>DGND</v>
      </c>
    </row>
    <row r="3261" spans="1:9" x14ac:dyDescent="0.25">
      <c r="A3261" t="s">
        <v>2698</v>
      </c>
      <c r="B3261" t="s">
        <v>3300</v>
      </c>
      <c r="C3261" t="s">
        <v>3301</v>
      </c>
      <c r="D3261">
        <v>2</v>
      </c>
      <c r="E3261">
        <v>2</v>
      </c>
      <c r="F3261">
        <v>2</v>
      </c>
      <c r="G3261" t="s">
        <v>5563</v>
      </c>
      <c r="H3261" s="4" t="str">
        <f t="shared" si="100"/>
        <v>1C75.2</v>
      </c>
      <c r="I3261" s="4" t="str">
        <f t="shared" si="101"/>
        <v>SG1_XI</v>
      </c>
    </row>
    <row r="3262" spans="1:9" x14ac:dyDescent="0.25">
      <c r="A3262" t="s">
        <v>2698</v>
      </c>
      <c r="B3262" t="s">
        <v>3300</v>
      </c>
      <c r="C3262" t="s">
        <v>3302</v>
      </c>
      <c r="D3262">
        <v>1</v>
      </c>
      <c r="E3262">
        <v>1</v>
      </c>
      <c r="F3262">
        <v>1</v>
      </c>
      <c r="G3262" t="s">
        <v>961</v>
      </c>
      <c r="H3262" s="4" t="str">
        <f t="shared" si="100"/>
        <v>1C76.1</v>
      </c>
      <c r="I3262" s="4" t="str">
        <f t="shared" si="101"/>
        <v>DGND</v>
      </c>
    </row>
    <row r="3263" spans="1:9" x14ac:dyDescent="0.25">
      <c r="A3263" t="s">
        <v>2698</v>
      </c>
      <c r="B3263" t="s">
        <v>3300</v>
      </c>
      <c r="C3263" t="s">
        <v>3302</v>
      </c>
      <c r="D3263">
        <v>2</v>
      </c>
      <c r="E3263">
        <v>2</v>
      </c>
      <c r="F3263">
        <v>2</v>
      </c>
      <c r="G3263" t="s">
        <v>5564</v>
      </c>
      <c r="H3263" s="4" t="str">
        <f t="shared" si="100"/>
        <v>1C76.2</v>
      </c>
      <c r="I3263" s="4" t="str">
        <f t="shared" si="101"/>
        <v>SG1_XO</v>
      </c>
    </row>
    <row r="3264" spans="1:9" x14ac:dyDescent="0.25">
      <c r="A3264" t="s">
        <v>2698</v>
      </c>
      <c r="B3264" t="s">
        <v>3300</v>
      </c>
      <c r="C3264" t="s">
        <v>3303</v>
      </c>
      <c r="D3264">
        <v>1</v>
      </c>
      <c r="E3264">
        <v>1</v>
      </c>
      <c r="F3264">
        <v>1</v>
      </c>
      <c r="G3264" t="s">
        <v>961</v>
      </c>
      <c r="H3264" s="4" t="str">
        <f t="shared" si="100"/>
        <v>1C168.1</v>
      </c>
      <c r="I3264" s="4" t="str">
        <f t="shared" si="101"/>
        <v>DGND</v>
      </c>
    </row>
    <row r="3265" spans="1:9" x14ac:dyDescent="0.25">
      <c r="A3265" t="s">
        <v>2698</v>
      </c>
      <c r="B3265" t="s">
        <v>3300</v>
      </c>
      <c r="C3265" t="s">
        <v>3303</v>
      </c>
      <c r="D3265">
        <v>2</v>
      </c>
      <c r="E3265">
        <v>2</v>
      </c>
      <c r="F3265">
        <v>2</v>
      </c>
      <c r="G3265" t="s">
        <v>174</v>
      </c>
      <c r="H3265" s="4" t="str">
        <f t="shared" si="100"/>
        <v>1C168.2</v>
      </c>
      <c r="I3265" s="4" t="str">
        <f t="shared" si="101"/>
        <v>S1_1_CKXTAL2</v>
      </c>
    </row>
    <row r="3266" spans="1:9" x14ac:dyDescent="0.25">
      <c r="A3266" t="s">
        <v>2698</v>
      </c>
      <c r="B3266" t="s">
        <v>3300</v>
      </c>
      <c r="C3266" t="s">
        <v>3304</v>
      </c>
      <c r="D3266">
        <v>1</v>
      </c>
      <c r="E3266">
        <v>1</v>
      </c>
      <c r="F3266">
        <v>1</v>
      </c>
      <c r="G3266" t="s">
        <v>961</v>
      </c>
      <c r="H3266" s="4" t="str">
        <f t="shared" ref="H3266:H3329" si="102">CONCATENATE(C3266,".",F3266)</f>
        <v>1C169.1</v>
      </c>
      <c r="I3266" s="4" t="str">
        <f t="shared" ref="I3266:I3329" si="103">G3266</f>
        <v>DGND</v>
      </c>
    </row>
    <row r="3267" spans="1:9" x14ac:dyDescent="0.25">
      <c r="A3267" t="s">
        <v>2698</v>
      </c>
      <c r="B3267" t="s">
        <v>3300</v>
      </c>
      <c r="C3267" t="s">
        <v>3304</v>
      </c>
      <c r="D3267">
        <v>2</v>
      </c>
      <c r="E3267">
        <v>2</v>
      </c>
      <c r="F3267">
        <v>2</v>
      </c>
      <c r="G3267" t="s">
        <v>175</v>
      </c>
      <c r="H3267" s="4" t="str">
        <f t="shared" si="102"/>
        <v>1C169.2</v>
      </c>
      <c r="I3267" s="4" t="str">
        <f t="shared" si="103"/>
        <v>S1_1_CKXTAL1</v>
      </c>
    </row>
    <row r="3268" spans="1:9" x14ac:dyDescent="0.25">
      <c r="A3268" t="s">
        <v>2698</v>
      </c>
      <c r="B3268" t="s">
        <v>3300</v>
      </c>
      <c r="C3268" t="s">
        <v>3305</v>
      </c>
      <c r="D3268">
        <v>2</v>
      </c>
      <c r="E3268">
        <v>2</v>
      </c>
      <c r="F3268">
        <v>2</v>
      </c>
      <c r="G3268" t="s">
        <v>834</v>
      </c>
      <c r="H3268" s="4" t="str">
        <f t="shared" si="102"/>
        <v>1K34.2</v>
      </c>
      <c r="I3268" s="4" t="str">
        <f t="shared" si="103"/>
        <v>S1_HSD120</v>
      </c>
    </row>
    <row r="3269" spans="1:9" x14ac:dyDescent="0.25">
      <c r="A3269" t="s">
        <v>2698</v>
      </c>
      <c r="B3269" t="s">
        <v>3300</v>
      </c>
      <c r="C3269" t="s">
        <v>3305</v>
      </c>
      <c r="D3269">
        <v>3</v>
      </c>
      <c r="E3269">
        <v>3</v>
      </c>
      <c r="F3269">
        <v>3</v>
      </c>
      <c r="G3269" t="s">
        <v>5565</v>
      </c>
      <c r="H3269" s="4" t="str">
        <f t="shared" si="102"/>
        <v>1K34.3</v>
      </c>
      <c r="I3269" s="4" t="str">
        <f t="shared" si="103"/>
        <v>S1_XO</v>
      </c>
    </row>
    <row r="3270" spans="1:9" x14ac:dyDescent="0.25">
      <c r="A3270" t="s">
        <v>2698</v>
      </c>
      <c r="B3270" t="s">
        <v>3300</v>
      </c>
      <c r="C3270" t="s">
        <v>3305</v>
      </c>
      <c r="D3270">
        <v>4</v>
      </c>
      <c r="E3270">
        <v>4</v>
      </c>
      <c r="F3270">
        <v>4</v>
      </c>
      <c r="G3270" t="s">
        <v>174</v>
      </c>
      <c r="H3270" s="4" t="str">
        <f t="shared" si="102"/>
        <v>1K34.4</v>
      </c>
      <c r="I3270" s="4" t="str">
        <f t="shared" si="103"/>
        <v>S1_1_CKXTAL2</v>
      </c>
    </row>
    <row r="3271" spans="1:9" x14ac:dyDescent="0.25">
      <c r="A3271" t="s">
        <v>2698</v>
      </c>
      <c r="B3271" t="s">
        <v>3300</v>
      </c>
      <c r="C3271" t="s">
        <v>3305</v>
      </c>
      <c r="D3271">
        <v>5</v>
      </c>
      <c r="E3271">
        <v>5</v>
      </c>
      <c r="F3271">
        <v>5</v>
      </c>
      <c r="G3271" t="s">
        <v>175</v>
      </c>
      <c r="H3271" s="4" t="str">
        <f t="shared" si="102"/>
        <v>1K34.5</v>
      </c>
      <c r="I3271" s="4" t="str">
        <f t="shared" si="103"/>
        <v>S1_1_CKXTAL1</v>
      </c>
    </row>
    <row r="3272" spans="1:9" x14ac:dyDescent="0.25">
      <c r="A3272" t="s">
        <v>2698</v>
      </c>
      <c r="B3272" t="s">
        <v>3300</v>
      </c>
      <c r="C3272" t="s">
        <v>3305</v>
      </c>
      <c r="D3272">
        <v>6</v>
      </c>
      <c r="E3272">
        <v>6</v>
      </c>
      <c r="F3272">
        <v>6</v>
      </c>
      <c r="G3272" t="s">
        <v>5566</v>
      </c>
      <c r="H3272" s="4" t="str">
        <f t="shared" si="102"/>
        <v>1K34.6</v>
      </c>
      <c r="I3272" s="4" t="str">
        <f t="shared" si="103"/>
        <v>S1_XI</v>
      </c>
    </row>
    <row r="3273" spans="1:9" x14ac:dyDescent="0.25">
      <c r="A3273" t="s">
        <v>2698</v>
      </c>
      <c r="B3273" t="s">
        <v>3300</v>
      </c>
      <c r="C3273" t="s">
        <v>3305</v>
      </c>
      <c r="D3273">
        <v>7</v>
      </c>
      <c r="E3273">
        <v>7</v>
      </c>
      <c r="F3273">
        <v>7</v>
      </c>
      <c r="G3273" t="s">
        <v>835</v>
      </c>
      <c r="H3273" s="4" t="str">
        <f t="shared" si="102"/>
        <v>1K34.7</v>
      </c>
      <c r="I3273" s="4" t="str">
        <f t="shared" si="103"/>
        <v>S1_HSD101</v>
      </c>
    </row>
    <row r="3274" spans="1:9" x14ac:dyDescent="0.25">
      <c r="A3274" t="s">
        <v>2698</v>
      </c>
      <c r="B3274" t="s">
        <v>3300</v>
      </c>
      <c r="C3274" t="s">
        <v>3305</v>
      </c>
      <c r="D3274" t="s">
        <v>1041</v>
      </c>
      <c r="E3274" t="s">
        <v>1041</v>
      </c>
      <c r="F3274">
        <v>1</v>
      </c>
      <c r="G3274" t="s">
        <v>1040</v>
      </c>
      <c r="H3274" s="4" t="str">
        <f t="shared" si="102"/>
        <v>1K34.1</v>
      </c>
      <c r="I3274" s="4" t="str">
        <f t="shared" si="103"/>
        <v>VP12</v>
      </c>
    </row>
    <row r="3275" spans="1:9" x14ac:dyDescent="0.25">
      <c r="A3275" t="s">
        <v>2698</v>
      </c>
      <c r="B3275" t="s">
        <v>3300</v>
      </c>
      <c r="C3275" t="s">
        <v>3305</v>
      </c>
      <c r="D3275" t="s">
        <v>1042</v>
      </c>
      <c r="E3275" t="s">
        <v>1042</v>
      </c>
      <c r="F3275">
        <v>8</v>
      </c>
      <c r="G3275" t="s">
        <v>820</v>
      </c>
      <c r="H3275" s="4" t="str">
        <f t="shared" si="102"/>
        <v>1K34.8</v>
      </c>
      <c r="I3275" s="4" t="str">
        <f t="shared" si="103"/>
        <v>SC_UDB034</v>
      </c>
    </row>
    <row r="3276" spans="1:9" x14ac:dyDescent="0.25">
      <c r="A3276" t="s">
        <v>2698</v>
      </c>
      <c r="B3276" t="s">
        <v>3300</v>
      </c>
      <c r="C3276" t="s">
        <v>3306</v>
      </c>
      <c r="D3276">
        <v>1</v>
      </c>
      <c r="E3276">
        <v>1</v>
      </c>
      <c r="F3276">
        <v>1</v>
      </c>
      <c r="G3276" t="s">
        <v>144</v>
      </c>
      <c r="H3276" s="4" t="str">
        <f t="shared" si="102"/>
        <v>1R26.1</v>
      </c>
      <c r="I3276" s="4" t="str">
        <f t="shared" si="103"/>
        <v>SG1_WAKE</v>
      </c>
    </row>
    <row r="3277" spans="1:9" x14ac:dyDescent="0.25">
      <c r="A3277" t="s">
        <v>2698</v>
      </c>
      <c r="B3277" t="s">
        <v>3300</v>
      </c>
      <c r="C3277" t="s">
        <v>3306</v>
      </c>
      <c r="D3277">
        <v>2</v>
      </c>
      <c r="E3277">
        <v>2</v>
      </c>
      <c r="F3277">
        <v>2</v>
      </c>
      <c r="G3277" t="s">
        <v>961</v>
      </c>
      <c r="H3277" s="4" t="str">
        <f t="shared" si="102"/>
        <v>1R26.2</v>
      </c>
      <c r="I3277" s="4" t="str">
        <f t="shared" si="103"/>
        <v>DGND</v>
      </c>
    </row>
    <row r="3278" spans="1:9" x14ac:dyDescent="0.25">
      <c r="A3278" t="s">
        <v>2698</v>
      </c>
      <c r="B3278" t="s">
        <v>3300</v>
      </c>
      <c r="C3278" t="s">
        <v>5860</v>
      </c>
      <c r="D3278">
        <v>1</v>
      </c>
      <c r="E3278">
        <v>1</v>
      </c>
      <c r="F3278">
        <v>1</v>
      </c>
      <c r="G3278" t="s">
        <v>205</v>
      </c>
      <c r="H3278" s="4" t="str">
        <f t="shared" si="102"/>
        <v>1R276.1</v>
      </c>
      <c r="I3278" s="4" t="str">
        <f t="shared" si="103"/>
        <v>S1_HSD145</v>
      </c>
    </row>
    <row r="3279" spans="1:9" x14ac:dyDescent="0.25">
      <c r="A3279" t="s">
        <v>2698</v>
      </c>
      <c r="B3279" t="s">
        <v>3300</v>
      </c>
      <c r="C3279" t="s">
        <v>5860</v>
      </c>
      <c r="D3279">
        <v>2</v>
      </c>
      <c r="E3279">
        <v>2</v>
      </c>
      <c r="F3279">
        <v>2</v>
      </c>
      <c r="G3279" t="s">
        <v>961</v>
      </c>
      <c r="H3279" s="4" t="str">
        <f t="shared" si="102"/>
        <v>1R276.2</v>
      </c>
      <c r="I3279" s="4" t="str">
        <f t="shared" si="103"/>
        <v>DGND</v>
      </c>
    </row>
    <row r="3280" spans="1:9" x14ac:dyDescent="0.25">
      <c r="A3280" t="s">
        <v>2698</v>
      </c>
      <c r="B3280" t="s">
        <v>3300</v>
      </c>
      <c r="C3280" t="s">
        <v>3307</v>
      </c>
      <c r="D3280">
        <v>1</v>
      </c>
      <c r="E3280">
        <v>1</v>
      </c>
      <c r="F3280">
        <v>1</v>
      </c>
      <c r="G3280" t="s">
        <v>183</v>
      </c>
      <c r="H3280" s="4" t="str">
        <f t="shared" si="102"/>
        <v>1RD73.1</v>
      </c>
      <c r="I3280" s="4" t="str">
        <f t="shared" si="103"/>
        <v>S1_SPI_CSB</v>
      </c>
    </row>
    <row r="3281" spans="1:9" x14ac:dyDescent="0.25">
      <c r="A3281" t="s">
        <v>2698</v>
      </c>
      <c r="B3281" t="s">
        <v>3300</v>
      </c>
      <c r="C3281" t="s">
        <v>3307</v>
      </c>
      <c r="D3281">
        <v>2</v>
      </c>
      <c r="E3281">
        <v>2</v>
      </c>
      <c r="F3281">
        <v>2</v>
      </c>
      <c r="G3281" t="s">
        <v>1694</v>
      </c>
      <c r="H3281" s="4" t="str">
        <f t="shared" si="102"/>
        <v>1RD73.2</v>
      </c>
      <c r="I3281" s="4" t="str">
        <f t="shared" si="103"/>
        <v>S1_SCOT_HSD136</v>
      </c>
    </row>
    <row r="3282" spans="1:9" x14ac:dyDescent="0.25">
      <c r="A3282" t="s">
        <v>2698</v>
      </c>
      <c r="B3282" t="s">
        <v>3300</v>
      </c>
      <c r="C3282" t="s">
        <v>3308</v>
      </c>
      <c r="D3282">
        <v>1</v>
      </c>
      <c r="E3282">
        <v>1</v>
      </c>
      <c r="F3282">
        <v>1</v>
      </c>
      <c r="G3282" t="s">
        <v>5567</v>
      </c>
      <c r="H3282" s="4" t="str">
        <f t="shared" si="102"/>
        <v>1RD74.1</v>
      </c>
      <c r="I3282" s="4" t="str">
        <f t="shared" si="103"/>
        <v>S1_SPI_SIO1</v>
      </c>
    </row>
    <row r="3283" spans="1:9" x14ac:dyDescent="0.25">
      <c r="A3283" t="s">
        <v>2698</v>
      </c>
      <c r="B3283" t="s">
        <v>3300</v>
      </c>
      <c r="C3283" t="s">
        <v>3308</v>
      </c>
      <c r="D3283">
        <v>2</v>
      </c>
      <c r="E3283">
        <v>2</v>
      </c>
      <c r="F3283">
        <v>2</v>
      </c>
      <c r="G3283" t="s">
        <v>1695</v>
      </c>
      <c r="H3283" s="4" t="str">
        <f t="shared" si="102"/>
        <v>1RD74.2</v>
      </c>
      <c r="I3283" s="4" t="str">
        <f t="shared" si="103"/>
        <v>S1_SCOT_HSD109</v>
      </c>
    </row>
    <row r="3284" spans="1:9" x14ac:dyDescent="0.25">
      <c r="A3284" t="s">
        <v>2698</v>
      </c>
      <c r="B3284" t="s">
        <v>3300</v>
      </c>
      <c r="C3284" t="s">
        <v>3309</v>
      </c>
      <c r="D3284">
        <v>1</v>
      </c>
      <c r="E3284">
        <v>1</v>
      </c>
      <c r="F3284">
        <v>1</v>
      </c>
      <c r="G3284" t="s">
        <v>184</v>
      </c>
      <c r="H3284" s="4" t="str">
        <f t="shared" si="102"/>
        <v>1RD75.1</v>
      </c>
      <c r="I3284" s="4" t="str">
        <f t="shared" si="103"/>
        <v>S1_SPI_SCK</v>
      </c>
    </row>
    <row r="3285" spans="1:9" x14ac:dyDescent="0.25">
      <c r="A3285" t="s">
        <v>2698</v>
      </c>
      <c r="B3285" t="s">
        <v>3300</v>
      </c>
      <c r="C3285" t="s">
        <v>3309</v>
      </c>
      <c r="D3285">
        <v>2</v>
      </c>
      <c r="E3285">
        <v>2</v>
      </c>
      <c r="F3285">
        <v>2</v>
      </c>
      <c r="G3285" t="s">
        <v>1696</v>
      </c>
      <c r="H3285" s="4" t="str">
        <f t="shared" si="102"/>
        <v>1RD75.2</v>
      </c>
      <c r="I3285" s="4" t="str">
        <f t="shared" si="103"/>
        <v>S1_SCOT_HSD134</v>
      </c>
    </row>
    <row r="3286" spans="1:9" x14ac:dyDescent="0.25">
      <c r="A3286" t="s">
        <v>2698</v>
      </c>
      <c r="B3286" t="s">
        <v>3300</v>
      </c>
      <c r="C3286" t="s">
        <v>3310</v>
      </c>
      <c r="D3286">
        <v>1</v>
      </c>
      <c r="E3286">
        <v>1</v>
      </c>
      <c r="F3286">
        <v>1</v>
      </c>
      <c r="G3286" t="s">
        <v>5568</v>
      </c>
      <c r="H3286" s="4" t="str">
        <f t="shared" si="102"/>
        <v>1RD76.1</v>
      </c>
      <c r="I3286" s="4" t="str">
        <f t="shared" si="103"/>
        <v>S1_SPI_SIO0</v>
      </c>
    </row>
    <row r="3287" spans="1:9" x14ac:dyDescent="0.25">
      <c r="A3287" t="s">
        <v>2698</v>
      </c>
      <c r="B3287" t="s">
        <v>3300</v>
      </c>
      <c r="C3287" t="s">
        <v>3310</v>
      </c>
      <c r="D3287">
        <v>2</v>
      </c>
      <c r="E3287">
        <v>2</v>
      </c>
      <c r="F3287">
        <v>2</v>
      </c>
      <c r="G3287" t="s">
        <v>1697</v>
      </c>
      <c r="H3287" s="4" t="str">
        <f t="shared" si="102"/>
        <v>1RD76.2</v>
      </c>
      <c r="I3287" s="4" t="str">
        <f t="shared" si="103"/>
        <v>S1_SCOT_HSD133</v>
      </c>
    </row>
    <row r="3288" spans="1:9" x14ac:dyDescent="0.25">
      <c r="A3288" t="s">
        <v>2698</v>
      </c>
      <c r="B3288" t="s">
        <v>3300</v>
      </c>
      <c r="C3288" t="s">
        <v>3311</v>
      </c>
      <c r="D3288">
        <v>1</v>
      </c>
      <c r="E3288">
        <v>1</v>
      </c>
      <c r="F3288">
        <v>1</v>
      </c>
      <c r="G3288" t="s">
        <v>5569</v>
      </c>
      <c r="H3288" s="4" t="str">
        <f t="shared" si="102"/>
        <v>1RD77.1</v>
      </c>
      <c r="I3288" s="4" t="str">
        <f t="shared" si="103"/>
        <v>S1_SPI_SIO2</v>
      </c>
    </row>
    <row r="3289" spans="1:9" x14ac:dyDescent="0.25">
      <c r="A3289" t="s">
        <v>2698</v>
      </c>
      <c r="B3289" t="s">
        <v>3300</v>
      </c>
      <c r="C3289" t="s">
        <v>3311</v>
      </c>
      <c r="D3289">
        <v>2</v>
      </c>
      <c r="E3289">
        <v>2</v>
      </c>
      <c r="F3289">
        <v>2</v>
      </c>
      <c r="G3289" t="s">
        <v>1698</v>
      </c>
      <c r="H3289" s="4" t="str">
        <f t="shared" si="102"/>
        <v>1RD77.2</v>
      </c>
      <c r="I3289" s="4" t="str">
        <f t="shared" si="103"/>
        <v>S1_SCOT_HSD284</v>
      </c>
    </row>
    <row r="3290" spans="1:9" x14ac:dyDescent="0.25">
      <c r="A3290" t="s">
        <v>2698</v>
      </c>
      <c r="B3290" t="s">
        <v>3300</v>
      </c>
      <c r="C3290" t="s">
        <v>3312</v>
      </c>
      <c r="D3290">
        <v>1</v>
      </c>
      <c r="E3290">
        <v>1</v>
      </c>
      <c r="F3290">
        <v>1</v>
      </c>
      <c r="G3290" t="s">
        <v>5570</v>
      </c>
      <c r="H3290" s="4" t="str">
        <f t="shared" si="102"/>
        <v>1RD78.1</v>
      </c>
      <c r="I3290" s="4" t="str">
        <f t="shared" si="103"/>
        <v>S1_SPI_SIO3</v>
      </c>
    </row>
    <row r="3291" spans="1:9" x14ac:dyDescent="0.25">
      <c r="A3291" t="s">
        <v>2698</v>
      </c>
      <c r="B3291" t="s">
        <v>3300</v>
      </c>
      <c r="C3291" t="s">
        <v>3312</v>
      </c>
      <c r="D3291">
        <v>2</v>
      </c>
      <c r="E3291">
        <v>2</v>
      </c>
      <c r="F3291">
        <v>2</v>
      </c>
      <c r="G3291" t="s">
        <v>1699</v>
      </c>
      <c r="H3291" s="4" t="str">
        <f t="shared" si="102"/>
        <v>1RD78.2</v>
      </c>
      <c r="I3291" s="4" t="str">
        <f t="shared" si="103"/>
        <v>S1_SCLK_HSD285</v>
      </c>
    </row>
    <row r="3292" spans="1:9" x14ac:dyDescent="0.25">
      <c r="A3292" t="s">
        <v>2698</v>
      </c>
      <c r="B3292" t="s">
        <v>3300</v>
      </c>
      <c r="C3292" t="s">
        <v>3313</v>
      </c>
      <c r="D3292">
        <v>1</v>
      </c>
      <c r="E3292">
        <v>1</v>
      </c>
      <c r="F3292">
        <v>1</v>
      </c>
      <c r="G3292" t="s">
        <v>153</v>
      </c>
      <c r="H3292" s="4" t="str">
        <f t="shared" si="102"/>
        <v>1RG73.1</v>
      </c>
      <c r="I3292" s="4" t="str">
        <f t="shared" si="103"/>
        <v>SG1_SPI_CSB</v>
      </c>
    </row>
    <row r="3293" spans="1:9" x14ac:dyDescent="0.25">
      <c r="A3293" t="s">
        <v>2698</v>
      </c>
      <c r="B3293" t="s">
        <v>3300</v>
      </c>
      <c r="C3293" t="s">
        <v>3313</v>
      </c>
      <c r="D3293">
        <v>2</v>
      </c>
      <c r="E3293">
        <v>2</v>
      </c>
      <c r="F3293">
        <v>2</v>
      </c>
      <c r="H3293" s="4" t="str">
        <f t="shared" si="102"/>
        <v>1RG73.2</v>
      </c>
      <c r="I3293" s="4">
        <f t="shared" si="103"/>
        <v>0</v>
      </c>
    </row>
    <row r="3294" spans="1:9" x14ac:dyDescent="0.25">
      <c r="A3294" t="s">
        <v>2698</v>
      </c>
      <c r="B3294" t="s">
        <v>3300</v>
      </c>
      <c r="C3294" t="s">
        <v>3314</v>
      </c>
      <c r="D3294">
        <v>1</v>
      </c>
      <c r="E3294">
        <v>1</v>
      </c>
      <c r="F3294">
        <v>1</v>
      </c>
      <c r="G3294" t="s">
        <v>5571</v>
      </c>
      <c r="H3294" s="4" t="str">
        <f t="shared" si="102"/>
        <v>1RG74.1</v>
      </c>
      <c r="I3294" s="4" t="str">
        <f t="shared" si="103"/>
        <v>SG1_SPI_SIO1</v>
      </c>
    </row>
    <row r="3295" spans="1:9" x14ac:dyDescent="0.25">
      <c r="A3295" t="s">
        <v>2698</v>
      </c>
      <c r="B3295" t="s">
        <v>3300</v>
      </c>
      <c r="C3295" t="s">
        <v>3314</v>
      </c>
      <c r="D3295">
        <v>2</v>
      </c>
      <c r="E3295">
        <v>2</v>
      </c>
      <c r="F3295">
        <v>2</v>
      </c>
      <c r="H3295" s="4" t="str">
        <f t="shared" si="102"/>
        <v>1RG74.2</v>
      </c>
      <c r="I3295" s="4">
        <f t="shared" si="103"/>
        <v>0</v>
      </c>
    </row>
    <row r="3296" spans="1:9" x14ac:dyDescent="0.25">
      <c r="A3296" t="s">
        <v>2698</v>
      </c>
      <c r="B3296" t="s">
        <v>3300</v>
      </c>
      <c r="C3296" t="s">
        <v>3315</v>
      </c>
      <c r="D3296">
        <v>1</v>
      </c>
      <c r="E3296">
        <v>1</v>
      </c>
      <c r="F3296">
        <v>1</v>
      </c>
      <c r="G3296" t="s">
        <v>159</v>
      </c>
      <c r="H3296" s="4" t="str">
        <f t="shared" si="102"/>
        <v>1RG75.1</v>
      </c>
      <c r="I3296" s="4" t="str">
        <f t="shared" si="103"/>
        <v>SG1_SPI_SCK</v>
      </c>
    </row>
    <row r="3297" spans="1:9" x14ac:dyDescent="0.25">
      <c r="A3297" t="s">
        <v>2698</v>
      </c>
      <c r="B3297" t="s">
        <v>3300</v>
      </c>
      <c r="C3297" t="s">
        <v>3315</v>
      </c>
      <c r="D3297">
        <v>2</v>
      </c>
      <c r="E3297">
        <v>2</v>
      </c>
      <c r="F3297">
        <v>2</v>
      </c>
      <c r="H3297" s="4" t="str">
        <f t="shared" si="102"/>
        <v>1RG75.2</v>
      </c>
      <c r="I3297" s="4">
        <f t="shared" si="103"/>
        <v>0</v>
      </c>
    </row>
    <row r="3298" spans="1:9" x14ac:dyDescent="0.25">
      <c r="A3298" t="s">
        <v>2698</v>
      </c>
      <c r="B3298" t="s">
        <v>3300</v>
      </c>
      <c r="C3298" t="s">
        <v>3316</v>
      </c>
      <c r="D3298">
        <v>1</v>
      </c>
      <c r="E3298">
        <v>1</v>
      </c>
      <c r="F3298">
        <v>1</v>
      </c>
      <c r="G3298" t="s">
        <v>5572</v>
      </c>
      <c r="H3298" s="4" t="str">
        <f t="shared" si="102"/>
        <v>1RG76.1</v>
      </c>
      <c r="I3298" s="4" t="str">
        <f t="shared" si="103"/>
        <v>SG1_SPI_SIO0</v>
      </c>
    </row>
    <row r="3299" spans="1:9" x14ac:dyDescent="0.25">
      <c r="A3299" t="s">
        <v>2698</v>
      </c>
      <c r="B3299" t="s">
        <v>3300</v>
      </c>
      <c r="C3299" t="s">
        <v>3316</v>
      </c>
      <c r="D3299">
        <v>2</v>
      </c>
      <c r="E3299">
        <v>2</v>
      </c>
      <c r="F3299">
        <v>2</v>
      </c>
      <c r="H3299" s="4" t="str">
        <f t="shared" si="102"/>
        <v>1RG76.2</v>
      </c>
      <c r="I3299" s="4">
        <f t="shared" si="103"/>
        <v>0</v>
      </c>
    </row>
    <row r="3300" spans="1:9" x14ac:dyDescent="0.25">
      <c r="A3300" t="s">
        <v>2698</v>
      </c>
      <c r="B3300" t="s">
        <v>3300</v>
      </c>
      <c r="C3300" t="s">
        <v>3317</v>
      </c>
      <c r="D3300">
        <v>1</v>
      </c>
      <c r="E3300">
        <v>1</v>
      </c>
      <c r="F3300">
        <v>1</v>
      </c>
      <c r="G3300" t="s">
        <v>5573</v>
      </c>
      <c r="H3300" s="4" t="str">
        <f t="shared" si="102"/>
        <v>1RG77.1</v>
      </c>
      <c r="I3300" s="4" t="str">
        <f t="shared" si="103"/>
        <v>SG1_SPI_SIO2</v>
      </c>
    </row>
    <row r="3301" spans="1:9" x14ac:dyDescent="0.25">
      <c r="A3301" t="s">
        <v>2698</v>
      </c>
      <c r="B3301" t="s">
        <v>3300</v>
      </c>
      <c r="C3301" t="s">
        <v>3317</v>
      </c>
      <c r="D3301">
        <v>2</v>
      </c>
      <c r="E3301">
        <v>2</v>
      </c>
      <c r="F3301">
        <v>2</v>
      </c>
      <c r="H3301" s="4" t="str">
        <f t="shared" si="102"/>
        <v>1RG77.2</v>
      </c>
      <c r="I3301" s="4">
        <f t="shared" si="103"/>
        <v>0</v>
      </c>
    </row>
    <row r="3302" spans="1:9" x14ac:dyDescent="0.25">
      <c r="A3302" t="s">
        <v>2698</v>
      </c>
      <c r="B3302" t="s">
        <v>3300</v>
      </c>
      <c r="C3302" t="s">
        <v>3318</v>
      </c>
      <c r="D3302">
        <v>1</v>
      </c>
      <c r="E3302">
        <v>1</v>
      </c>
      <c r="F3302">
        <v>1</v>
      </c>
      <c r="G3302" t="s">
        <v>5574</v>
      </c>
      <c r="H3302" s="4" t="str">
        <f t="shared" si="102"/>
        <v>1RG78.1</v>
      </c>
      <c r="I3302" s="4" t="str">
        <f t="shared" si="103"/>
        <v>SG1_SPI_SIO3</v>
      </c>
    </row>
    <row r="3303" spans="1:9" x14ac:dyDescent="0.25">
      <c r="A3303" t="s">
        <v>2698</v>
      </c>
      <c r="B3303" t="s">
        <v>3300</v>
      </c>
      <c r="C3303" t="s">
        <v>3318</v>
      </c>
      <c r="D3303">
        <v>2</v>
      </c>
      <c r="E3303">
        <v>2</v>
      </c>
      <c r="F3303">
        <v>2</v>
      </c>
      <c r="H3303" s="4" t="str">
        <f t="shared" si="102"/>
        <v>1RG78.2</v>
      </c>
      <c r="I3303" s="4">
        <f t="shared" si="103"/>
        <v>0</v>
      </c>
    </row>
    <row r="3304" spans="1:9" x14ac:dyDescent="0.25">
      <c r="A3304" t="s">
        <v>2698</v>
      </c>
      <c r="B3304" t="s">
        <v>3300</v>
      </c>
      <c r="C3304" t="s">
        <v>3319</v>
      </c>
      <c r="D3304">
        <v>1</v>
      </c>
      <c r="E3304">
        <v>1</v>
      </c>
      <c r="F3304">
        <v>1</v>
      </c>
      <c r="G3304" t="s">
        <v>5564</v>
      </c>
      <c r="H3304" s="4" t="str">
        <f t="shared" si="102"/>
        <v>1Y6.1</v>
      </c>
      <c r="I3304" s="4" t="str">
        <f t="shared" si="103"/>
        <v>SG1_XO</v>
      </c>
    </row>
    <row r="3305" spans="1:9" x14ac:dyDescent="0.25">
      <c r="A3305" t="s">
        <v>2698</v>
      </c>
      <c r="B3305" t="s">
        <v>3300</v>
      </c>
      <c r="C3305" t="s">
        <v>3319</v>
      </c>
      <c r="D3305">
        <v>2</v>
      </c>
      <c r="E3305">
        <v>2</v>
      </c>
      <c r="F3305">
        <v>2</v>
      </c>
      <c r="G3305" t="s">
        <v>961</v>
      </c>
      <c r="H3305" s="4" t="str">
        <f t="shared" si="102"/>
        <v>1Y6.2</v>
      </c>
      <c r="I3305" s="4" t="str">
        <f t="shared" si="103"/>
        <v>DGND</v>
      </c>
    </row>
    <row r="3306" spans="1:9" x14ac:dyDescent="0.25">
      <c r="A3306" t="s">
        <v>2698</v>
      </c>
      <c r="B3306" t="s">
        <v>3300</v>
      </c>
      <c r="C3306" t="s">
        <v>3319</v>
      </c>
      <c r="D3306">
        <v>3</v>
      </c>
      <c r="E3306">
        <v>3</v>
      </c>
      <c r="F3306">
        <v>3</v>
      </c>
      <c r="G3306" t="s">
        <v>5563</v>
      </c>
      <c r="H3306" s="4" t="str">
        <f t="shared" si="102"/>
        <v>1Y6.3</v>
      </c>
      <c r="I3306" s="4" t="str">
        <f t="shared" si="103"/>
        <v>SG1_XI</v>
      </c>
    </row>
    <row r="3307" spans="1:9" x14ac:dyDescent="0.25">
      <c r="A3307" t="s">
        <v>2698</v>
      </c>
      <c r="B3307" t="s">
        <v>3300</v>
      </c>
      <c r="C3307" t="s">
        <v>3319</v>
      </c>
      <c r="D3307">
        <v>4</v>
      </c>
      <c r="E3307">
        <v>4</v>
      </c>
      <c r="F3307">
        <v>4</v>
      </c>
      <c r="G3307" t="s">
        <v>961</v>
      </c>
      <c r="H3307" s="4" t="str">
        <f t="shared" si="102"/>
        <v>1Y6.4</v>
      </c>
      <c r="I3307" s="4" t="str">
        <f t="shared" si="103"/>
        <v>DGND</v>
      </c>
    </row>
    <row r="3308" spans="1:9" x14ac:dyDescent="0.25">
      <c r="A3308" t="s">
        <v>2698</v>
      </c>
      <c r="B3308" t="s">
        <v>3300</v>
      </c>
      <c r="C3308" t="s">
        <v>3320</v>
      </c>
      <c r="D3308">
        <v>1</v>
      </c>
      <c r="E3308">
        <v>1</v>
      </c>
      <c r="F3308">
        <v>1</v>
      </c>
      <c r="G3308" t="s">
        <v>174</v>
      </c>
      <c r="H3308" s="4" t="str">
        <f t="shared" si="102"/>
        <v>1Y7.1</v>
      </c>
      <c r="I3308" s="4" t="str">
        <f t="shared" si="103"/>
        <v>S1_1_CKXTAL2</v>
      </c>
    </row>
    <row r="3309" spans="1:9" x14ac:dyDescent="0.25">
      <c r="A3309" t="s">
        <v>2698</v>
      </c>
      <c r="B3309" t="s">
        <v>3300</v>
      </c>
      <c r="C3309" t="s">
        <v>3320</v>
      </c>
      <c r="D3309">
        <v>2</v>
      </c>
      <c r="E3309">
        <v>2</v>
      </c>
      <c r="F3309">
        <v>2</v>
      </c>
      <c r="G3309" t="s">
        <v>961</v>
      </c>
      <c r="H3309" s="4" t="str">
        <f t="shared" si="102"/>
        <v>1Y7.2</v>
      </c>
      <c r="I3309" s="4" t="str">
        <f t="shared" si="103"/>
        <v>DGND</v>
      </c>
    </row>
    <row r="3310" spans="1:9" x14ac:dyDescent="0.25">
      <c r="A3310" t="s">
        <v>2698</v>
      </c>
      <c r="B3310" t="s">
        <v>3300</v>
      </c>
      <c r="C3310" t="s">
        <v>3320</v>
      </c>
      <c r="D3310">
        <v>3</v>
      </c>
      <c r="E3310">
        <v>3</v>
      </c>
      <c r="F3310">
        <v>3</v>
      </c>
      <c r="G3310" t="s">
        <v>175</v>
      </c>
      <c r="H3310" s="4" t="str">
        <f t="shared" si="102"/>
        <v>1Y7.3</v>
      </c>
      <c r="I3310" s="4" t="str">
        <f t="shared" si="103"/>
        <v>S1_1_CKXTAL1</v>
      </c>
    </row>
    <row r="3311" spans="1:9" x14ac:dyDescent="0.25">
      <c r="A3311" t="s">
        <v>2698</v>
      </c>
      <c r="B3311" t="s">
        <v>3300</v>
      </c>
      <c r="C3311" t="s">
        <v>3320</v>
      </c>
      <c r="D3311">
        <v>4</v>
      </c>
      <c r="E3311">
        <v>4</v>
      </c>
      <c r="F3311">
        <v>4</v>
      </c>
      <c r="G3311" t="s">
        <v>961</v>
      </c>
      <c r="H3311" s="4" t="str">
        <f t="shared" si="102"/>
        <v>1Y7.4</v>
      </c>
      <c r="I3311" s="4" t="str">
        <f t="shared" si="103"/>
        <v>DGND</v>
      </c>
    </row>
    <row r="3312" spans="1:9" x14ac:dyDescent="0.25">
      <c r="A3312" t="s">
        <v>2698</v>
      </c>
      <c r="B3312" t="s">
        <v>5861</v>
      </c>
      <c r="C3312" t="s">
        <v>867</v>
      </c>
      <c r="D3312" t="s">
        <v>5332</v>
      </c>
      <c r="E3312" t="s">
        <v>5332</v>
      </c>
      <c r="F3312">
        <v>1</v>
      </c>
      <c r="G3312" t="s">
        <v>306</v>
      </c>
      <c r="H3312" s="4" t="str">
        <f t="shared" si="102"/>
        <v>GOLD0.1</v>
      </c>
      <c r="I3312" s="4" t="str">
        <f t="shared" si="103"/>
        <v>SG0_AVDD09</v>
      </c>
    </row>
    <row r="3313" spans="1:9" x14ac:dyDescent="0.25">
      <c r="A3313" t="s">
        <v>2698</v>
      </c>
      <c r="B3313" t="s">
        <v>5861</v>
      </c>
      <c r="C3313" t="s">
        <v>867</v>
      </c>
      <c r="D3313" t="s">
        <v>5373</v>
      </c>
      <c r="E3313" t="s">
        <v>5373</v>
      </c>
      <c r="F3313">
        <v>166</v>
      </c>
      <c r="G3313" t="s">
        <v>306</v>
      </c>
      <c r="H3313" s="4" t="str">
        <f t="shared" si="102"/>
        <v>GOLD0.166</v>
      </c>
      <c r="I3313" s="4" t="str">
        <f t="shared" si="103"/>
        <v>SG0_AVDD09</v>
      </c>
    </row>
    <row r="3314" spans="1:9" x14ac:dyDescent="0.25">
      <c r="A3314" t="s">
        <v>2698</v>
      </c>
      <c r="B3314" t="s">
        <v>5861</v>
      </c>
      <c r="C3314" t="s">
        <v>867</v>
      </c>
      <c r="D3314" t="s">
        <v>5370</v>
      </c>
      <c r="E3314" t="s">
        <v>5370</v>
      </c>
      <c r="F3314">
        <v>173</v>
      </c>
      <c r="G3314" t="s">
        <v>306</v>
      </c>
      <c r="H3314" s="4" t="str">
        <f t="shared" si="102"/>
        <v>GOLD0.173</v>
      </c>
      <c r="I3314" s="4" t="str">
        <f t="shared" si="103"/>
        <v>SG0_AVDD09</v>
      </c>
    </row>
    <row r="3315" spans="1:9" x14ac:dyDescent="0.25">
      <c r="A3315" t="s">
        <v>2698</v>
      </c>
      <c r="B3315" t="s">
        <v>5861</v>
      </c>
      <c r="C3315" t="s">
        <v>867</v>
      </c>
      <c r="D3315" t="s">
        <v>887</v>
      </c>
      <c r="E3315" t="s">
        <v>887</v>
      </c>
      <c r="F3315">
        <v>159</v>
      </c>
      <c r="G3315" t="s">
        <v>2352</v>
      </c>
      <c r="H3315" s="4" t="str">
        <f t="shared" si="102"/>
        <v>GOLD0.159</v>
      </c>
      <c r="I3315" s="4" t="str">
        <f t="shared" si="103"/>
        <v>SG0_AVDD09_FE</v>
      </c>
    </row>
    <row r="3316" spans="1:9" x14ac:dyDescent="0.25">
      <c r="A3316" t="s">
        <v>2698</v>
      </c>
      <c r="B3316" t="s">
        <v>5861</v>
      </c>
      <c r="C3316" t="s">
        <v>867</v>
      </c>
      <c r="D3316" t="s">
        <v>5377</v>
      </c>
      <c r="E3316" t="s">
        <v>5377</v>
      </c>
      <c r="F3316">
        <v>145</v>
      </c>
      <c r="G3316" t="s">
        <v>2353</v>
      </c>
      <c r="H3316" s="4" t="str">
        <f t="shared" si="102"/>
        <v>GOLD0.145</v>
      </c>
      <c r="I3316" s="4" t="str">
        <f t="shared" si="103"/>
        <v>SG0_AVDD09_GIGA</v>
      </c>
    </row>
    <row r="3317" spans="1:9" x14ac:dyDescent="0.25">
      <c r="A3317" t="s">
        <v>2698</v>
      </c>
      <c r="B3317" t="s">
        <v>5861</v>
      </c>
      <c r="C3317" t="s">
        <v>867</v>
      </c>
      <c r="D3317" t="s">
        <v>888</v>
      </c>
      <c r="E3317" t="s">
        <v>888</v>
      </c>
      <c r="F3317">
        <v>154</v>
      </c>
      <c r="G3317" t="s">
        <v>2354</v>
      </c>
      <c r="H3317" s="4" t="str">
        <f t="shared" si="102"/>
        <v>GOLD0.154</v>
      </c>
      <c r="I3317" s="4" t="str">
        <f t="shared" si="103"/>
        <v>SG0_AVDD09_MCK</v>
      </c>
    </row>
    <row r="3318" spans="1:9" x14ac:dyDescent="0.25">
      <c r="A3318" t="s">
        <v>2698</v>
      </c>
      <c r="B3318" t="s">
        <v>5861</v>
      </c>
      <c r="C3318" t="s">
        <v>867</v>
      </c>
      <c r="D3318" t="s">
        <v>6167</v>
      </c>
      <c r="E3318" t="s">
        <v>6167</v>
      </c>
      <c r="F3318">
        <v>69</v>
      </c>
      <c r="G3318" t="s">
        <v>6177</v>
      </c>
      <c r="H3318" s="4" t="str">
        <f t="shared" si="102"/>
        <v>GOLD0.69</v>
      </c>
      <c r="I3318" s="4" t="str">
        <f t="shared" si="103"/>
        <v>SG0_AVDD09_TRX</v>
      </c>
    </row>
    <row r="3319" spans="1:9" x14ac:dyDescent="0.25">
      <c r="A3319" t="s">
        <v>2698</v>
      </c>
      <c r="B3319" t="s">
        <v>5861</v>
      </c>
      <c r="C3319" t="s">
        <v>867</v>
      </c>
      <c r="D3319" t="s">
        <v>6169</v>
      </c>
      <c r="E3319" t="s">
        <v>6169</v>
      </c>
      <c r="F3319">
        <v>75</v>
      </c>
      <c r="G3319" t="s">
        <v>6177</v>
      </c>
      <c r="H3319" s="4" t="str">
        <f t="shared" si="102"/>
        <v>GOLD0.75</v>
      </c>
      <c r="I3319" s="4" t="str">
        <f t="shared" si="103"/>
        <v>SG0_AVDD09_TRX</v>
      </c>
    </row>
    <row r="3320" spans="1:9" x14ac:dyDescent="0.25">
      <c r="A3320" t="s">
        <v>2698</v>
      </c>
      <c r="B3320" t="s">
        <v>5861</v>
      </c>
      <c r="C3320" t="s">
        <v>867</v>
      </c>
      <c r="D3320" t="s">
        <v>6170</v>
      </c>
      <c r="E3320" t="s">
        <v>6170</v>
      </c>
      <c r="F3320">
        <v>82</v>
      </c>
      <c r="G3320" t="s">
        <v>6177</v>
      </c>
      <c r="H3320" s="4" t="str">
        <f t="shared" si="102"/>
        <v>GOLD0.82</v>
      </c>
      <c r="I3320" s="4" t="str">
        <f t="shared" si="103"/>
        <v>SG0_AVDD09_TRX</v>
      </c>
    </row>
    <row r="3321" spans="1:9" x14ac:dyDescent="0.25">
      <c r="A3321" t="s">
        <v>2698</v>
      </c>
      <c r="B3321" t="s">
        <v>5861</v>
      </c>
      <c r="C3321" t="s">
        <v>867</v>
      </c>
      <c r="D3321" t="s">
        <v>6171</v>
      </c>
      <c r="E3321" t="s">
        <v>6171</v>
      </c>
      <c r="F3321">
        <v>88</v>
      </c>
      <c r="G3321" t="s">
        <v>6177</v>
      </c>
      <c r="H3321" s="4" t="str">
        <f t="shared" si="102"/>
        <v>GOLD0.88</v>
      </c>
      <c r="I3321" s="4" t="str">
        <f t="shared" si="103"/>
        <v>SG0_AVDD09_TRX</v>
      </c>
    </row>
    <row r="3322" spans="1:9" x14ac:dyDescent="0.25">
      <c r="A3322" t="s">
        <v>2698</v>
      </c>
      <c r="B3322" t="s">
        <v>5861</v>
      </c>
      <c r="C3322" t="s">
        <v>867</v>
      </c>
      <c r="D3322" t="s">
        <v>5374</v>
      </c>
      <c r="E3322" t="s">
        <v>5374</v>
      </c>
      <c r="F3322">
        <v>163</v>
      </c>
      <c r="G3322" t="s">
        <v>75</v>
      </c>
      <c r="H3322" s="4" t="str">
        <f t="shared" si="102"/>
        <v>GOLD0.163</v>
      </c>
      <c r="I3322" s="4" t="str">
        <f t="shared" si="103"/>
        <v>SG0_AVDD33</v>
      </c>
    </row>
    <row r="3323" spans="1:9" x14ac:dyDescent="0.25">
      <c r="A3323" t="s">
        <v>2698</v>
      </c>
      <c r="B3323" t="s">
        <v>5861</v>
      </c>
      <c r="C3323" t="s">
        <v>867</v>
      </c>
      <c r="D3323" t="s">
        <v>5372</v>
      </c>
      <c r="E3323" t="s">
        <v>5372</v>
      </c>
      <c r="F3323">
        <v>169</v>
      </c>
      <c r="G3323" t="s">
        <v>75</v>
      </c>
      <c r="H3323" s="4" t="str">
        <f t="shared" si="102"/>
        <v>GOLD0.169</v>
      </c>
      <c r="I3323" s="4" t="str">
        <f t="shared" si="103"/>
        <v>SG0_AVDD33</v>
      </c>
    </row>
    <row r="3324" spans="1:9" x14ac:dyDescent="0.25">
      <c r="A3324" t="s">
        <v>2698</v>
      </c>
      <c r="B3324" t="s">
        <v>5861</v>
      </c>
      <c r="C3324" t="s">
        <v>867</v>
      </c>
      <c r="D3324" t="s">
        <v>5371</v>
      </c>
      <c r="E3324" t="s">
        <v>5371</v>
      </c>
      <c r="F3324">
        <v>170</v>
      </c>
      <c r="G3324" t="s">
        <v>75</v>
      </c>
      <c r="H3324" s="4" t="str">
        <f t="shared" si="102"/>
        <v>GOLD0.170</v>
      </c>
      <c r="I3324" s="4" t="str">
        <f t="shared" si="103"/>
        <v>SG0_AVDD33</v>
      </c>
    </row>
    <row r="3325" spans="1:9" x14ac:dyDescent="0.25">
      <c r="A3325" t="s">
        <v>2698</v>
      </c>
      <c r="B3325" t="s">
        <v>5861</v>
      </c>
      <c r="C3325" t="s">
        <v>867</v>
      </c>
      <c r="D3325" t="s">
        <v>5369</v>
      </c>
      <c r="E3325" t="s">
        <v>5369</v>
      </c>
      <c r="F3325">
        <v>176</v>
      </c>
      <c r="G3325" t="s">
        <v>75</v>
      </c>
      <c r="H3325" s="4" t="str">
        <f t="shared" si="102"/>
        <v>GOLD0.176</v>
      </c>
      <c r="I3325" s="4" t="str">
        <f t="shared" si="103"/>
        <v>SG0_AVDD33</v>
      </c>
    </row>
    <row r="3326" spans="1:9" x14ac:dyDescent="0.25">
      <c r="A3326" t="s">
        <v>2698</v>
      </c>
      <c r="B3326" t="s">
        <v>5861</v>
      </c>
      <c r="C3326" t="s">
        <v>867</v>
      </c>
      <c r="D3326" t="s">
        <v>72</v>
      </c>
      <c r="E3326" t="s">
        <v>72</v>
      </c>
      <c r="F3326">
        <v>156</v>
      </c>
      <c r="G3326" t="s">
        <v>2356</v>
      </c>
      <c r="H3326" s="4" t="str">
        <f t="shared" si="102"/>
        <v>GOLD0.156</v>
      </c>
      <c r="I3326" s="4" t="str">
        <f t="shared" si="103"/>
        <v>SG0_AVDD33_CEN</v>
      </c>
    </row>
    <row r="3327" spans="1:9" x14ac:dyDescent="0.25">
      <c r="A3327" t="s">
        <v>2698</v>
      </c>
      <c r="B3327" t="s">
        <v>5861</v>
      </c>
      <c r="C3327" t="s">
        <v>867</v>
      </c>
      <c r="D3327" t="s">
        <v>892</v>
      </c>
      <c r="E3327" t="s">
        <v>892</v>
      </c>
      <c r="F3327">
        <v>78</v>
      </c>
      <c r="G3327" t="s">
        <v>2359</v>
      </c>
      <c r="H3327" s="4" t="str">
        <f t="shared" si="102"/>
        <v>GOLD0.78</v>
      </c>
      <c r="I3327" s="4" t="str">
        <f t="shared" si="103"/>
        <v>SG0_AVDD33_CMU</v>
      </c>
    </row>
    <row r="3328" spans="1:9" x14ac:dyDescent="0.25">
      <c r="A3328" t="s">
        <v>2698</v>
      </c>
      <c r="B3328" t="s">
        <v>5861</v>
      </c>
      <c r="C3328" t="s">
        <v>867</v>
      </c>
      <c r="D3328" t="s">
        <v>891</v>
      </c>
      <c r="E3328" t="s">
        <v>891</v>
      </c>
      <c r="F3328">
        <v>162</v>
      </c>
      <c r="G3328" t="s">
        <v>2357</v>
      </c>
      <c r="H3328" s="4" t="str">
        <f t="shared" si="102"/>
        <v>GOLD0.162</v>
      </c>
      <c r="I3328" s="4" t="str">
        <f t="shared" si="103"/>
        <v>SG0_AVDD33_FE</v>
      </c>
    </row>
    <row r="3329" spans="1:9" x14ac:dyDescent="0.25">
      <c r="A3329" t="s">
        <v>2698</v>
      </c>
      <c r="B3329" t="s">
        <v>5861</v>
      </c>
      <c r="C3329" t="s">
        <v>867</v>
      </c>
      <c r="D3329" t="s">
        <v>890</v>
      </c>
      <c r="E3329" t="s">
        <v>890</v>
      </c>
      <c r="F3329">
        <v>153</v>
      </c>
      <c r="G3329" t="s">
        <v>2356</v>
      </c>
      <c r="H3329" s="4" t="str">
        <f t="shared" si="102"/>
        <v>GOLD0.153</v>
      </c>
      <c r="I3329" s="4" t="str">
        <f t="shared" si="103"/>
        <v>SG0_AVDD33_CEN</v>
      </c>
    </row>
    <row r="3330" spans="1:9" x14ac:dyDescent="0.25">
      <c r="A3330" t="s">
        <v>2698</v>
      </c>
      <c r="B3330" t="s">
        <v>5861</v>
      </c>
      <c r="C3330" t="s">
        <v>867</v>
      </c>
      <c r="D3330" t="s">
        <v>5376</v>
      </c>
      <c r="E3330" t="s">
        <v>5376</v>
      </c>
      <c r="F3330">
        <v>146</v>
      </c>
      <c r="G3330" t="s">
        <v>2358</v>
      </c>
      <c r="H3330" s="4" t="str">
        <f t="shared" ref="H3330:H3393" si="104">CONCATENATE(C3330,".",F3330)</f>
        <v>GOLD0.146</v>
      </c>
      <c r="I3330" s="4" t="str">
        <f t="shared" ref="I3330:I3393" si="105">G3330</f>
        <v>SG0_AVDD33_GIGA</v>
      </c>
    </row>
    <row r="3331" spans="1:9" x14ac:dyDescent="0.25">
      <c r="A3331" t="s">
        <v>2698</v>
      </c>
      <c r="B3331" t="s">
        <v>5861</v>
      </c>
      <c r="C3331" t="s">
        <v>867</v>
      </c>
      <c r="D3331" t="s">
        <v>5375</v>
      </c>
      <c r="E3331" t="s">
        <v>5375</v>
      </c>
      <c r="F3331">
        <v>149</v>
      </c>
      <c r="G3331" t="s">
        <v>2358</v>
      </c>
      <c r="H3331" s="4" t="str">
        <f t="shared" si="104"/>
        <v>GOLD0.149</v>
      </c>
      <c r="I3331" s="4" t="str">
        <f t="shared" si="105"/>
        <v>SG0_AVDD33_GIGA</v>
      </c>
    </row>
    <row r="3332" spans="1:9" x14ac:dyDescent="0.25">
      <c r="A3332" t="s">
        <v>2698</v>
      </c>
      <c r="B3332" t="s">
        <v>5861</v>
      </c>
      <c r="C3332" t="s">
        <v>867</v>
      </c>
      <c r="D3332" t="s">
        <v>5379</v>
      </c>
      <c r="E3332" t="s">
        <v>5379</v>
      </c>
      <c r="F3332">
        <v>141</v>
      </c>
      <c r="G3332" t="s">
        <v>2358</v>
      </c>
      <c r="H3332" s="4" t="str">
        <f t="shared" si="104"/>
        <v>GOLD0.141</v>
      </c>
      <c r="I3332" s="4" t="str">
        <f t="shared" si="105"/>
        <v>SG0_AVDD33_GIGA</v>
      </c>
    </row>
    <row r="3333" spans="1:9" x14ac:dyDescent="0.25">
      <c r="A3333" t="s">
        <v>2698</v>
      </c>
      <c r="B3333" t="s">
        <v>5861</v>
      </c>
      <c r="C3333" t="s">
        <v>867</v>
      </c>
      <c r="D3333" t="s">
        <v>5378</v>
      </c>
      <c r="E3333" t="s">
        <v>5378</v>
      </c>
      <c r="F3333">
        <v>144</v>
      </c>
      <c r="G3333" t="s">
        <v>2358</v>
      </c>
      <c r="H3333" s="4" t="str">
        <f t="shared" si="104"/>
        <v>GOLD0.144</v>
      </c>
      <c r="I3333" s="4" t="str">
        <f t="shared" si="105"/>
        <v>SG0_AVDD33_GIGA</v>
      </c>
    </row>
    <row r="3334" spans="1:9" x14ac:dyDescent="0.25">
      <c r="A3334" t="s">
        <v>2698</v>
      </c>
      <c r="B3334" t="s">
        <v>5861</v>
      </c>
      <c r="C3334" t="s">
        <v>867</v>
      </c>
      <c r="D3334" t="s">
        <v>894</v>
      </c>
      <c r="E3334" t="s">
        <v>894</v>
      </c>
      <c r="F3334">
        <v>152</v>
      </c>
      <c r="G3334" t="s">
        <v>2360</v>
      </c>
      <c r="H3334" s="4" t="str">
        <f t="shared" si="104"/>
        <v>GOLD0.152</v>
      </c>
      <c r="I3334" s="4" t="str">
        <f t="shared" si="105"/>
        <v>SG0_AVDD33_XTAL</v>
      </c>
    </row>
    <row r="3335" spans="1:9" x14ac:dyDescent="0.25">
      <c r="A3335" t="s">
        <v>2698</v>
      </c>
      <c r="B3335" t="s">
        <v>5861</v>
      </c>
      <c r="C3335" t="s">
        <v>867</v>
      </c>
      <c r="D3335" t="s">
        <v>60</v>
      </c>
      <c r="E3335" t="s">
        <v>60</v>
      </c>
      <c r="F3335">
        <v>48</v>
      </c>
      <c r="G3335" t="s">
        <v>82</v>
      </c>
      <c r="H3335" s="4" t="str">
        <f t="shared" si="104"/>
        <v>GOLD0.48</v>
      </c>
      <c r="I3335" s="4" t="str">
        <f t="shared" si="105"/>
        <v>SG0_DISB</v>
      </c>
    </row>
    <row r="3336" spans="1:9" x14ac:dyDescent="0.25">
      <c r="A3336" t="s">
        <v>2698</v>
      </c>
      <c r="B3336" t="s">
        <v>5861</v>
      </c>
      <c r="C3336" t="s">
        <v>867</v>
      </c>
      <c r="D3336" t="s">
        <v>5333</v>
      </c>
      <c r="E3336" t="s">
        <v>5333</v>
      </c>
      <c r="F3336">
        <v>5</v>
      </c>
      <c r="G3336" t="s">
        <v>305</v>
      </c>
      <c r="H3336" s="4" t="str">
        <f t="shared" si="104"/>
        <v>GOLD0.5</v>
      </c>
      <c r="I3336" s="4" t="str">
        <f t="shared" si="105"/>
        <v>SG0_DVDD09</v>
      </c>
    </row>
    <row r="3337" spans="1:9" x14ac:dyDescent="0.25">
      <c r="A3337" t="s">
        <v>2698</v>
      </c>
      <c r="B3337" t="s">
        <v>5861</v>
      </c>
      <c r="C3337" t="s">
        <v>867</v>
      </c>
      <c r="D3337" t="s">
        <v>5334</v>
      </c>
      <c r="E3337" t="s">
        <v>5334</v>
      </c>
      <c r="F3337">
        <v>6</v>
      </c>
      <c r="G3337" t="s">
        <v>305</v>
      </c>
      <c r="H3337" s="4" t="str">
        <f t="shared" si="104"/>
        <v>GOLD0.6</v>
      </c>
      <c r="I3337" s="4" t="str">
        <f t="shared" si="105"/>
        <v>SG0_DVDD09</v>
      </c>
    </row>
    <row r="3338" spans="1:9" x14ac:dyDescent="0.25">
      <c r="A3338" t="s">
        <v>2698</v>
      </c>
      <c r="B3338" t="s">
        <v>5861</v>
      </c>
      <c r="C3338" t="s">
        <v>867</v>
      </c>
      <c r="D3338" t="s">
        <v>5335</v>
      </c>
      <c r="E3338" t="s">
        <v>5335</v>
      </c>
      <c r="F3338">
        <v>15</v>
      </c>
      <c r="G3338" t="s">
        <v>305</v>
      </c>
      <c r="H3338" s="4" t="str">
        <f t="shared" si="104"/>
        <v>GOLD0.15</v>
      </c>
      <c r="I3338" s="4" t="str">
        <f t="shared" si="105"/>
        <v>SG0_DVDD09</v>
      </c>
    </row>
    <row r="3339" spans="1:9" x14ac:dyDescent="0.25">
      <c r="A3339" t="s">
        <v>2698</v>
      </c>
      <c r="B3339" t="s">
        <v>5861</v>
      </c>
      <c r="C3339" t="s">
        <v>867</v>
      </c>
      <c r="D3339" t="s">
        <v>5338</v>
      </c>
      <c r="E3339" t="s">
        <v>5338</v>
      </c>
      <c r="F3339">
        <v>25</v>
      </c>
      <c r="G3339" t="s">
        <v>305</v>
      </c>
      <c r="H3339" s="4" t="str">
        <f t="shared" si="104"/>
        <v>GOLD0.25</v>
      </c>
      <c r="I3339" s="4" t="str">
        <f t="shared" si="105"/>
        <v>SG0_DVDD09</v>
      </c>
    </row>
    <row r="3340" spans="1:9" x14ac:dyDescent="0.25">
      <c r="A3340" t="s">
        <v>2698</v>
      </c>
      <c r="B3340" t="s">
        <v>5861</v>
      </c>
      <c r="C3340" t="s">
        <v>867</v>
      </c>
      <c r="D3340" t="s">
        <v>5339</v>
      </c>
      <c r="E3340" t="s">
        <v>5339</v>
      </c>
      <c r="F3340">
        <v>26</v>
      </c>
      <c r="G3340" t="s">
        <v>305</v>
      </c>
      <c r="H3340" s="4" t="str">
        <f t="shared" si="104"/>
        <v>GOLD0.26</v>
      </c>
      <c r="I3340" s="4" t="str">
        <f t="shared" si="105"/>
        <v>SG0_DVDD09</v>
      </c>
    </row>
    <row r="3341" spans="1:9" x14ac:dyDescent="0.25">
      <c r="A3341" t="s">
        <v>2698</v>
      </c>
      <c r="B3341" t="s">
        <v>5861</v>
      </c>
      <c r="C3341" t="s">
        <v>867</v>
      </c>
      <c r="D3341" t="s">
        <v>5340</v>
      </c>
      <c r="E3341" t="s">
        <v>5340</v>
      </c>
      <c r="F3341">
        <v>27</v>
      </c>
      <c r="G3341" t="s">
        <v>305</v>
      </c>
      <c r="H3341" s="4" t="str">
        <f t="shared" si="104"/>
        <v>GOLD0.27</v>
      </c>
      <c r="I3341" s="4" t="str">
        <f t="shared" si="105"/>
        <v>SG0_DVDD09</v>
      </c>
    </row>
    <row r="3342" spans="1:9" x14ac:dyDescent="0.25">
      <c r="A3342" t="s">
        <v>2698</v>
      </c>
      <c r="B3342" t="s">
        <v>5861</v>
      </c>
      <c r="C3342" t="s">
        <v>867</v>
      </c>
      <c r="D3342" t="s">
        <v>5341</v>
      </c>
      <c r="E3342" t="s">
        <v>5341</v>
      </c>
      <c r="F3342">
        <v>28</v>
      </c>
      <c r="G3342" t="s">
        <v>305</v>
      </c>
      <c r="H3342" s="4" t="str">
        <f t="shared" si="104"/>
        <v>GOLD0.28</v>
      </c>
      <c r="I3342" s="4" t="str">
        <f t="shared" si="105"/>
        <v>SG0_DVDD09</v>
      </c>
    </row>
    <row r="3343" spans="1:9" x14ac:dyDescent="0.25">
      <c r="A3343" t="s">
        <v>2698</v>
      </c>
      <c r="B3343" t="s">
        <v>5861</v>
      </c>
      <c r="C3343" t="s">
        <v>867</v>
      </c>
      <c r="D3343" t="s">
        <v>5342</v>
      </c>
      <c r="E3343" t="s">
        <v>5342</v>
      </c>
      <c r="F3343">
        <v>29</v>
      </c>
      <c r="G3343" t="s">
        <v>305</v>
      </c>
      <c r="H3343" s="4" t="str">
        <f t="shared" si="104"/>
        <v>GOLD0.29</v>
      </c>
      <c r="I3343" s="4" t="str">
        <f t="shared" si="105"/>
        <v>SG0_DVDD09</v>
      </c>
    </row>
    <row r="3344" spans="1:9" x14ac:dyDescent="0.25">
      <c r="A3344" t="s">
        <v>2698</v>
      </c>
      <c r="B3344" t="s">
        <v>5861</v>
      </c>
      <c r="C3344" t="s">
        <v>867</v>
      </c>
      <c r="D3344" t="s">
        <v>5344</v>
      </c>
      <c r="E3344" t="s">
        <v>5344</v>
      </c>
      <c r="F3344">
        <v>40</v>
      </c>
      <c r="G3344" t="s">
        <v>305</v>
      </c>
      <c r="H3344" s="4" t="str">
        <f t="shared" si="104"/>
        <v>GOLD0.40</v>
      </c>
      <c r="I3344" s="4" t="str">
        <f t="shared" si="105"/>
        <v>SG0_DVDD09</v>
      </c>
    </row>
    <row r="3345" spans="1:9" x14ac:dyDescent="0.25">
      <c r="A3345" t="s">
        <v>2698</v>
      </c>
      <c r="B3345" t="s">
        <v>5861</v>
      </c>
      <c r="C3345" t="s">
        <v>867</v>
      </c>
      <c r="D3345" t="s">
        <v>5382</v>
      </c>
      <c r="E3345" t="s">
        <v>5382</v>
      </c>
      <c r="F3345">
        <v>46</v>
      </c>
      <c r="G3345" t="s">
        <v>305</v>
      </c>
      <c r="H3345" s="4" t="str">
        <f t="shared" si="104"/>
        <v>GOLD0.46</v>
      </c>
      <c r="I3345" s="4" t="str">
        <f t="shared" si="105"/>
        <v>SG0_DVDD09</v>
      </c>
    </row>
    <row r="3346" spans="1:9" x14ac:dyDescent="0.25">
      <c r="A3346" t="s">
        <v>2698</v>
      </c>
      <c r="B3346" t="s">
        <v>5861</v>
      </c>
      <c r="C3346" t="s">
        <v>867</v>
      </c>
      <c r="D3346" t="s">
        <v>5383</v>
      </c>
      <c r="E3346" t="s">
        <v>5383</v>
      </c>
      <c r="F3346">
        <v>49</v>
      </c>
      <c r="G3346" t="s">
        <v>305</v>
      </c>
      <c r="H3346" s="4" t="str">
        <f t="shared" si="104"/>
        <v>GOLD0.49</v>
      </c>
      <c r="I3346" s="4" t="str">
        <f t="shared" si="105"/>
        <v>SG0_DVDD09</v>
      </c>
    </row>
    <row r="3347" spans="1:9" x14ac:dyDescent="0.25">
      <c r="A3347" t="s">
        <v>2698</v>
      </c>
      <c r="B3347" t="s">
        <v>5861</v>
      </c>
      <c r="C3347" t="s">
        <v>867</v>
      </c>
      <c r="D3347" t="s">
        <v>5384</v>
      </c>
      <c r="E3347" t="s">
        <v>5384</v>
      </c>
      <c r="F3347">
        <v>67</v>
      </c>
      <c r="G3347" t="s">
        <v>305</v>
      </c>
      <c r="H3347" s="4" t="str">
        <f t="shared" si="104"/>
        <v>GOLD0.67</v>
      </c>
      <c r="I3347" s="4" t="str">
        <f t="shared" si="105"/>
        <v>SG0_DVDD09</v>
      </c>
    </row>
    <row r="3348" spans="1:9" x14ac:dyDescent="0.25">
      <c r="A3348" t="s">
        <v>2698</v>
      </c>
      <c r="B3348" t="s">
        <v>5861</v>
      </c>
      <c r="C3348" t="s">
        <v>867</v>
      </c>
      <c r="D3348" t="s">
        <v>5368</v>
      </c>
      <c r="E3348" t="s">
        <v>5368</v>
      </c>
      <c r="F3348">
        <v>89</v>
      </c>
      <c r="G3348" t="s">
        <v>305</v>
      </c>
      <c r="H3348" s="4" t="str">
        <f t="shared" si="104"/>
        <v>GOLD0.89</v>
      </c>
      <c r="I3348" s="4" t="str">
        <f t="shared" si="105"/>
        <v>SG0_DVDD09</v>
      </c>
    </row>
    <row r="3349" spans="1:9" x14ac:dyDescent="0.25">
      <c r="A3349" t="s">
        <v>2698</v>
      </c>
      <c r="B3349" t="s">
        <v>5861</v>
      </c>
      <c r="C3349" t="s">
        <v>867</v>
      </c>
      <c r="D3349" t="s">
        <v>5367</v>
      </c>
      <c r="E3349" t="s">
        <v>5367</v>
      </c>
      <c r="F3349">
        <v>90</v>
      </c>
      <c r="G3349" t="s">
        <v>305</v>
      </c>
      <c r="H3349" s="4" t="str">
        <f t="shared" si="104"/>
        <v>GOLD0.90</v>
      </c>
      <c r="I3349" s="4" t="str">
        <f t="shared" si="105"/>
        <v>SG0_DVDD09</v>
      </c>
    </row>
    <row r="3350" spans="1:9" x14ac:dyDescent="0.25">
      <c r="A3350" t="s">
        <v>2698</v>
      </c>
      <c r="B3350" t="s">
        <v>5861</v>
      </c>
      <c r="C3350" t="s">
        <v>867</v>
      </c>
      <c r="D3350" t="s">
        <v>5358</v>
      </c>
      <c r="E3350" t="s">
        <v>5358</v>
      </c>
      <c r="F3350">
        <v>99</v>
      </c>
      <c r="G3350" t="s">
        <v>305</v>
      </c>
      <c r="H3350" s="4" t="str">
        <f t="shared" si="104"/>
        <v>GOLD0.99</v>
      </c>
      <c r="I3350" s="4" t="str">
        <f t="shared" si="105"/>
        <v>SG0_DVDD09</v>
      </c>
    </row>
    <row r="3351" spans="1:9" x14ac:dyDescent="0.25">
      <c r="A3351" t="s">
        <v>2698</v>
      </c>
      <c r="B3351" t="s">
        <v>5861</v>
      </c>
      <c r="C3351" t="s">
        <v>867</v>
      </c>
      <c r="D3351" t="s">
        <v>5354</v>
      </c>
      <c r="E3351" t="s">
        <v>5354</v>
      </c>
      <c r="F3351">
        <v>103</v>
      </c>
      <c r="G3351" t="s">
        <v>305</v>
      </c>
      <c r="H3351" s="4" t="str">
        <f t="shared" si="104"/>
        <v>GOLD0.103</v>
      </c>
      <c r="I3351" s="4" t="str">
        <f t="shared" si="105"/>
        <v>SG0_DVDD09</v>
      </c>
    </row>
    <row r="3352" spans="1:9" x14ac:dyDescent="0.25">
      <c r="A3352" t="s">
        <v>2698</v>
      </c>
      <c r="B3352" t="s">
        <v>5861</v>
      </c>
      <c r="C3352" t="s">
        <v>867</v>
      </c>
      <c r="D3352" t="s">
        <v>5352</v>
      </c>
      <c r="E3352" t="s">
        <v>5352</v>
      </c>
      <c r="F3352">
        <v>110</v>
      </c>
      <c r="G3352" t="s">
        <v>305</v>
      </c>
      <c r="H3352" s="4" t="str">
        <f t="shared" si="104"/>
        <v>GOLD0.110</v>
      </c>
      <c r="I3352" s="4" t="str">
        <f t="shared" si="105"/>
        <v>SG0_DVDD09</v>
      </c>
    </row>
    <row r="3353" spans="1:9" x14ac:dyDescent="0.25">
      <c r="A3353" t="s">
        <v>2698</v>
      </c>
      <c r="B3353" t="s">
        <v>5861</v>
      </c>
      <c r="C3353" t="s">
        <v>867</v>
      </c>
      <c r="D3353" t="s">
        <v>5351</v>
      </c>
      <c r="E3353" t="s">
        <v>5351</v>
      </c>
      <c r="F3353">
        <v>111</v>
      </c>
      <c r="G3353" t="s">
        <v>305</v>
      </c>
      <c r="H3353" s="4" t="str">
        <f t="shared" si="104"/>
        <v>GOLD0.111</v>
      </c>
      <c r="I3353" s="4" t="str">
        <f t="shared" si="105"/>
        <v>SG0_DVDD09</v>
      </c>
    </row>
    <row r="3354" spans="1:9" x14ac:dyDescent="0.25">
      <c r="A3354" t="s">
        <v>2698</v>
      </c>
      <c r="B3354" t="s">
        <v>5861</v>
      </c>
      <c r="C3354" t="s">
        <v>867</v>
      </c>
      <c r="D3354" t="s">
        <v>5350</v>
      </c>
      <c r="E3354" t="s">
        <v>5350</v>
      </c>
      <c r="F3354">
        <v>120</v>
      </c>
      <c r="G3354" t="s">
        <v>305</v>
      </c>
      <c r="H3354" s="4" t="str">
        <f t="shared" si="104"/>
        <v>GOLD0.120</v>
      </c>
      <c r="I3354" s="4" t="str">
        <f t="shared" si="105"/>
        <v>SG0_DVDD09</v>
      </c>
    </row>
    <row r="3355" spans="1:9" x14ac:dyDescent="0.25">
      <c r="A3355" t="s">
        <v>2698</v>
      </c>
      <c r="B3355" t="s">
        <v>5861</v>
      </c>
      <c r="C3355" t="s">
        <v>867</v>
      </c>
      <c r="D3355" t="s">
        <v>5348</v>
      </c>
      <c r="E3355" t="s">
        <v>5348</v>
      </c>
      <c r="F3355">
        <v>124</v>
      </c>
      <c r="G3355" t="s">
        <v>305</v>
      </c>
      <c r="H3355" s="4" t="str">
        <f t="shared" si="104"/>
        <v>GOLD0.124</v>
      </c>
      <c r="I3355" s="4" t="str">
        <f t="shared" si="105"/>
        <v>SG0_DVDD09</v>
      </c>
    </row>
    <row r="3356" spans="1:9" x14ac:dyDescent="0.25">
      <c r="A3356" t="s">
        <v>2698</v>
      </c>
      <c r="B3356" t="s">
        <v>5861</v>
      </c>
      <c r="C3356" t="s">
        <v>867</v>
      </c>
      <c r="D3356" t="s">
        <v>5346</v>
      </c>
      <c r="E3356" t="s">
        <v>5346</v>
      </c>
      <c r="F3356">
        <v>131</v>
      </c>
      <c r="G3356" t="s">
        <v>305</v>
      </c>
      <c r="H3356" s="4" t="str">
        <f t="shared" si="104"/>
        <v>GOLD0.131</v>
      </c>
      <c r="I3356" s="4" t="str">
        <f t="shared" si="105"/>
        <v>SG0_DVDD09</v>
      </c>
    </row>
    <row r="3357" spans="1:9" x14ac:dyDescent="0.25">
      <c r="A3357" t="s">
        <v>2698</v>
      </c>
      <c r="B3357" t="s">
        <v>5861</v>
      </c>
      <c r="C3357" t="s">
        <v>867</v>
      </c>
      <c r="D3357" t="s">
        <v>5345</v>
      </c>
      <c r="E3357" t="s">
        <v>5345</v>
      </c>
      <c r="F3357">
        <v>132</v>
      </c>
      <c r="G3357" t="s">
        <v>305</v>
      </c>
      <c r="H3357" s="4" t="str">
        <f t="shared" si="104"/>
        <v>GOLD0.132</v>
      </c>
      <c r="I3357" s="4" t="str">
        <f t="shared" si="105"/>
        <v>SG0_DVDD09</v>
      </c>
    </row>
    <row r="3358" spans="1:9" x14ac:dyDescent="0.25">
      <c r="A3358" t="s">
        <v>2698</v>
      </c>
      <c r="B3358" t="s">
        <v>5861</v>
      </c>
      <c r="C3358" t="s">
        <v>867</v>
      </c>
      <c r="D3358" t="s">
        <v>5380</v>
      </c>
      <c r="E3358" t="s">
        <v>5380</v>
      </c>
      <c r="F3358">
        <v>140</v>
      </c>
      <c r="G3358" t="s">
        <v>305</v>
      </c>
      <c r="H3358" s="4" t="str">
        <f t="shared" si="104"/>
        <v>GOLD0.140</v>
      </c>
      <c r="I3358" s="4" t="str">
        <f t="shared" si="105"/>
        <v>SG0_DVDD09</v>
      </c>
    </row>
    <row r="3359" spans="1:9" x14ac:dyDescent="0.25">
      <c r="A3359" t="s">
        <v>2698</v>
      </c>
      <c r="B3359" t="s">
        <v>5861</v>
      </c>
      <c r="C3359" t="s">
        <v>867</v>
      </c>
      <c r="D3359" t="s">
        <v>895</v>
      </c>
      <c r="E3359" t="s">
        <v>895</v>
      </c>
      <c r="F3359">
        <v>137</v>
      </c>
      <c r="G3359" t="s">
        <v>73</v>
      </c>
      <c r="H3359" s="4" t="str">
        <f t="shared" si="104"/>
        <v>GOLD0.137</v>
      </c>
      <c r="I3359" s="4" t="str">
        <f t="shared" si="105"/>
        <v>SG0_DVDD33</v>
      </c>
    </row>
    <row r="3360" spans="1:9" x14ac:dyDescent="0.25">
      <c r="A3360" t="s">
        <v>2698</v>
      </c>
      <c r="B3360" t="s">
        <v>5861</v>
      </c>
      <c r="C3360" t="s">
        <v>867</v>
      </c>
      <c r="D3360" t="s">
        <v>11</v>
      </c>
      <c r="E3360" t="s">
        <v>11</v>
      </c>
      <c r="F3360" t="s">
        <v>11</v>
      </c>
      <c r="G3360" t="s">
        <v>961</v>
      </c>
      <c r="H3360" s="4" t="str">
        <f t="shared" si="104"/>
        <v>GOLD0.EP</v>
      </c>
      <c r="I3360" s="4" t="str">
        <f t="shared" si="105"/>
        <v>DGND</v>
      </c>
    </row>
    <row r="3361" spans="1:9" x14ac:dyDescent="0.25">
      <c r="A3361" t="s">
        <v>2698</v>
      </c>
      <c r="B3361" t="s">
        <v>5861</v>
      </c>
      <c r="C3361" t="s">
        <v>867</v>
      </c>
      <c r="D3361" t="s">
        <v>275</v>
      </c>
      <c r="E3361" t="s">
        <v>275</v>
      </c>
      <c r="F3361">
        <v>158</v>
      </c>
      <c r="G3361" t="s">
        <v>5390</v>
      </c>
      <c r="H3361" s="4" t="str">
        <f t="shared" si="104"/>
        <v>GOLD0.158</v>
      </c>
      <c r="I3361" s="4" t="str">
        <f t="shared" si="105"/>
        <v>SG0_FE_MDI-</v>
      </c>
    </row>
    <row r="3362" spans="1:9" x14ac:dyDescent="0.25">
      <c r="A3362" t="s">
        <v>2698</v>
      </c>
      <c r="B3362" t="s">
        <v>5861</v>
      </c>
      <c r="C3362" t="s">
        <v>867</v>
      </c>
      <c r="D3362" t="s">
        <v>273</v>
      </c>
      <c r="E3362" t="s">
        <v>273</v>
      </c>
      <c r="F3362">
        <v>161</v>
      </c>
      <c r="G3362" t="s">
        <v>5388</v>
      </c>
      <c r="H3362" s="4" t="str">
        <f t="shared" si="104"/>
        <v>GOLD0.161</v>
      </c>
      <c r="I3362" s="4" t="str">
        <f t="shared" si="105"/>
        <v>SG0_FE_MDIX-</v>
      </c>
    </row>
    <row r="3363" spans="1:9" x14ac:dyDescent="0.25">
      <c r="A3363" t="s">
        <v>2698</v>
      </c>
      <c r="B3363" t="s">
        <v>5861</v>
      </c>
      <c r="C3363" t="s">
        <v>867</v>
      </c>
      <c r="D3363" t="s">
        <v>274</v>
      </c>
      <c r="E3363" t="s">
        <v>274</v>
      </c>
      <c r="F3363">
        <v>157</v>
      </c>
      <c r="G3363" t="s">
        <v>5389</v>
      </c>
      <c r="H3363" s="4" t="str">
        <f t="shared" si="104"/>
        <v>GOLD0.157</v>
      </c>
      <c r="I3363" s="4" t="str">
        <f t="shared" si="105"/>
        <v>SG0_FE_MDI+</v>
      </c>
    </row>
    <row r="3364" spans="1:9" x14ac:dyDescent="0.25">
      <c r="A3364" t="s">
        <v>2698</v>
      </c>
      <c r="B3364" t="s">
        <v>5861</v>
      </c>
      <c r="C3364" t="s">
        <v>867</v>
      </c>
      <c r="D3364" t="s">
        <v>272</v>
      </c>
      <c r="E3364" t="s">
        <v>272</v>
      </c>
      <c r="F3364">
        <v>160</v>
      </c>
      <c r="G3364" t="s">
        <v>5387</v>
      </c>
      <c r="H3364" s="4" t="str">
        <f t="shared" si="104"/>
        <v>GOLD0.160</v>
      </c>
      <c r="I3364" s="4" t="str">
        <f t="shared" si="105"/>
        <v>SG0_FE_MDIX+</v>
      </c>
    </row>
    <row r="3365" spans="1:9" x14ac:dyDescent="0.25">
      <c r="A3365" t="s">
        <v>2698</v>
      </c>
      <c r="B3365" t="s">
        <v>5861</v>
      </c>
      <c r="C3365" t="s">
        <v>867</v>
      </c>
      <c r="D3365" t="s">
        <v>12</v>
      </c>
      <c r="E3365" t="s">
        <v>12</v>
      </c>
      <c r="F3365" t="s">
        <v>12</v>
      </c>
      <c r="G3365" t="s">
        <v>961</v>
      </c>
      <c r="H3365" s="4" t="str">
        <f t="shared" si="104"/>
        <v>GOLD0.G1</v>
      </c>
      <c r="I3365" s="4" t="str">
        <f t="shared" si="105"/>
        <v>DGND</v>
      </c>
    </row>
    <row r="3366" spans="1:9" x14ac:dyDescent="0.25">
      <c r="A3366" t="s">
        <v>2698</v>
      </c>
      <c r="B3366" t="s">
        <v>5861</v>
      </c>
      <c r="C3366" t="s">
        <v>867</v>
      </c>
      <c r="D3366" t="s">
        <v>13</v>
      </c>
      <c r="E3366" t="s">
        <v>13</v>
      </c>
      <c r="F3366" t="s">
        <v>13</v>
      </c>
      <c r="G3366" t="s">
        <v>961</v>
      </c>
      <c r="H3366" s="4" t="str">
        <f t="shared" si="104"/>
        <v>GOLD0.G2</v>
      </c>
      <c r="I3366" s="4" t="str">
        <f t="shared" si="105"/>
        <v>DGND</v>
      </c>
    </row>
    <row r="3367" spans="1:9" x14ac:dyDescent="0.25">
      <c r="A3367" t="s">
        <v>2698</v>
      </c>
      <c r="B3367" t="s">
        <v>5861</v>
      </c>
      <c r="C3367" t="s">
        <v>867</v>
      </c>
      <c r="D3367" t="s">
        <v>14</v>
      </c>
      <c r="E3367" t="s">
        <v>14</v>
      </c>
      <c r="F3367" t="s">
        <v>14</v>
      </c>
      <c r="G3367" t="s">
        <v>961</v>
      </c>
      <c r="H3367" s="4" t="str">
        <f t="shared" si="104"/>
        <v>GOLD0.G3</v>
      </c>
      <c r="I3367" s="4" t="str">
        <f t="shared" si="105"/>
        <v>DGND</v>
      </c>
    </row>
    <row r="3368" spans="1:9" x14ac:dyDescent="0.25">
      <c r="A3368" t="s">
        <v>2698</v>
      </c>
      <c r="B3368" t="s">
        <v>5861</v>
      </c>
      <c r="C3368" t="s">
        <v>867</v>
      </c>
      <c r="D3368" t="s">
        <v>15</v>
      </c>
      <c r="E3368" t="s">
        <v>15</v>
      </c>
      <c r="F3368" t="s">
        <v>15</v>
      </c>
      <c r="G3368" t="s">
        <v>961</v>
      </c>
      <c r="H3368" s="4" t="str">
        <f t="shared" si="104"/>
        <v>GOLD0.G4</v>
      </c>
      <c r="I3368" s="4" t="str">
        <f t="shared" si="105"/>
        <v>DGND</v>
      </c>
    </row>
    <row r="3369" spans="1:9" x14ac:dyDescent="0.25">
      <c r="A3369" t="s">
        <v>2698</v>
      </c>
      <c r="B3369" t="s">
        <v>5861</v>
      </c>
      <c r="C3369" t="s">
        <v>867</v>
      </c>
      <c r="D3369" t="s">
        <v>16</v>
      </c>
      <c r="E3369" t="s">
        <v>16</v>
      </c>
      <c r="F3369" t="s">
        <v>16</v>
      </c>
      <c r="G3369" t="s">
        <v>961</v>
      </c>
      <c r="H3369" s="4" t="str">
        <f t="shared" si="104"/>
        <v>GOLD0.G5</v>
      </c>
      <c r="I3369" s="4" t="str">
        <f t="shared" si="105"/>
        <v>DGND</v>
      </c>
    </row>
    <row r="3370" spans="1:9" x14ac:dyDescent="0.25">
      <c r="A3370" t="s">
        <v>2698</v>
      </c>
      <c r="B3370" t="s">
        <v>5861</v>
      </c>
      <c r="C3370" t="s">
        <v>867</v>
      </c>
      <c r="D3370" t="s">
        <v>17</v>
      </c>
      <c r="E3370" t="s">
        <v>17</v>
      </c>
      <c r="F3370" t="s">
        <v>17</v>
      </c>
      <c r="G3370" t="s">
        <v>961</v>
      </c>
      <c r="H3370" s="4" t="str">
        <f t="shared" si="104"/>
        <v>GOLD0.G6</v>
      </c>
      <c r="I3370" s="4" t="str">
        <f t="shared" si="105"/>
        <v>DGND</v>
      </c>
    </row>
    <row r="3371" spans="1:9" x14ac:dyDescent="0.25">
      <c r="A3371" t="s">
        <v>2698</v>
      </c>
      <c r="B3371" t="s">
        <v>5861</v>
      </c>
      <c r="C3371" t="s">
        <v>867</v>
      </c>
      <c r="D3371" t="s">
        <v>18</v>
      </c>
      <c r="E3371" t="s">
        <v>18</v>
      </c>
      <c r="F3371" t="s">
        <v>18</v>
      </c>
      <c r="G3371" t="s">
        <v>961</v>
      </c>
      <c r="H3371" s="4" t="str">
        <f t="shared" si="104"/>
        <v>GOLD0.G7</v>
      </c>
      <c r="I3371" s="4" t="str">
        <f t="shared" si="105"/>
        <v>DGND</v>
      </c>
    </row>
    <row r="3372" spans="1:9" x14ac:dyDescent="0.25">
      <c r="A3372" t="s">
        <v>2698</v>
      </c>
      <c r="B3372" t="s">
        <v>5861</v>
      </c>
      <c r="C3372" t="s">
        <v>867</v>
      </c>
      <c r="D3372" t="s">
        <v>70</v>
      </c>
      <c r="E3372" t="s">
        <v>70</v>
      </c>
      <c r="F3372" t="s">
        <v>70</v>
      </c>
      <c r="G3372" t="s">
        <v>961</v>
      </c>
      <c r="H3372" s="4" t="str">
        <f t="shared" si="104"/>
        <v>GOLD0.G8</v>
      </c>
      <c r="I3372" s="4" t="str">
        <f t="shared" si="105"/>
        <v>DGND</v>
      </c>
    </row>
    <row r="3373" spans="1:9" x14ac:dyDescent="0.25">
      <c r="A3373" t="s">
        <v>2698</v>
      </c>
      <c r="B3373" t="s">
        <v>5861</v>
      </c>
      <c r="C3373" t="s">
        <v>867</v>
      </c>
      <c r="D3373" t="s">
        <v>67</v>
      </c>
      <c r="E3373" t="s">
        <v>67</v>
      </c>
      <c r="F3373" t="s">
        <v>67</v>
      </c>
      <c r="G3373" t="s">
        <v>961</v>
      </c>
      <c r="H3373" s="4" t="str">
        <f t="shared" si="104"/>
        <v>GOLD0.G9</v>
      </c>
      <c r="I3373" s="4" t="str">
        <f t="shared" si="105"/>
        <v>DGND</v>
      </c>
    </row>
    <row r="3374" spans="1:9" x14ac:dyDescent="0.25">
      <c r="A3374" t="s">
        <v>2698</v>
      </c>
      <c r="B3374" t="s">
        <v>5861</v>
      </c>
      <c r="C3374" t="s">
        <v>867</v>
      </c>
      <c r="D3374" t="s">
        <v>64</v>
      </c>
      <c r="E3374" t="s">
        <v>64</v>
      </c>
      <c r="F3374" t="s">
        <v>64</v>
      </c>
      <c r="G3374" t="s">
        <v>961</v>
      </c>
      <c r="H3374" s="4" t="str">
        <f t="shared" si="104"/>
        <v>GOLD0.G10</v>
      </c>
      <c r="I3374" s="4" t="str">
        <f t="shared" si="105"/>
        <v>DGND</v>
      </c>
    </row>
    <row r="3375" spans="1:9" x14ac:dyDescent="0.25">
      <c r="A3375" t="s">
        <v>2698</v>
      </c>
      <c r="B3375" t="s">
        <v>5861</v>
      </c>
      <c r="C3375" t="s">
        <v>867</v>
      </c>
      <c r="D3375" t="s">
        <v>65</v>
      </c>
      <c r="E3375" t="s">
        <v>65</v>
      </c>
      <c r="F3375" t="s">
        <v>65</v>
      </c>
      <c r="G3375" t="s">
        <v>961</v>
      </c>
      <c r="H3375" s="4" t="str">
        <f t="shared" si="104"/>
        <v>GOLD0.G11</v>
      </c>
      <c r="I3375" s="4" t="str">
        <f t="shared" si="105"/>
        <v>DGND</v>
      </c>
    </row>
    <row r="3376" spans="1:9" x14ac:dyDescent="0.25">
      <c r="A3376" t="s">
        <v>2698</v>
      </c>
      <c r="B3376" t="s">
        <v>5861</v>
      </c>
      <c r="C3376" t="s">
        <v>867</v>
      </c>
      <c r="D3376" t="s">
        <v>139</v>
      </c>
      <c r="E3376" t="s">
        <v>139</v>
      </c>
      <c r="F3376" t="s">
        <v>139</v>
      </c>
      <c r="G3376" t="s">
        <v>961</v>
      </c>
      <c r="H3376" s="4" t="str">
        <f t="shared" si="104"/>
        <v>GOLD0.G12</v>
      </c>
      <c r="I3376" s="4" t="str">
        <f t="shared" si="105"/>
        <v>DGND</v>
      </c>
    </row>
    <row r="3377" spans="1:9" x14ac:dyDescent="0.25">
      <c r="A3377" t="s">
        <v>2698</v>
      </c>
      <c r="B3377" t="s">
        <v>5861</v>
      </c>
      <c r="C3377" t="s">
        <v>867</v>
      </c>
      <c r="D3377" t="s">
        <v>66</v>
      </c>
      <c r="E3377" t="s">
        <v>66</v>
      </c>
      <c r="F3377" t="s">
        <v>66</v>
      </c>
      <c r="G3377" t="s">
        <v>961</v>
      </c>
      <c r="H3377" s="4" t="str">
        <f t="shared" si="104"/>
        <v>GOLD0.G13</v>
      </c>
      <c r="I3377" s="4" t="str">
        <f t="shared" si="105"/>
        <v>DGND</v>
      </c>
    </row>
    <row r="3378" spans="1:9" x14ac:dyDescent="0.25">
      <c r="A3378" t="s">
        <v>2698</v>
      </c>
      <c r="B3378" t="s">
        <v>5861</v>
      </c>
      <c r="C3378" t="s">
        <v>867</v>
      </c>
      <c r="D3378" t="s">
        <v>71</v>
      </c>
      <c r="E3378" t="s">
        <v>71</v>
      </c>
      <c r="F3378" t="s">
        <v>71</v>
      </c>
      <c r="G3378" t="s">
        <v>961</v>
      </c>
      <c r="H3378" s="4" t="str">
        <f t="shared" si="104"/>
        <v>GOLD0.G14</v>
      </c>
      <c r="I3378" s="4" t="str">
        <f t="shared" si="105"/>
        <v>DGND</v>
      </c>
    </row>
    <row r="3379" spans="1:9" x14ac:dyDescent="0.25">
      <c r="A3379" t="s">
        <v>2698</v>
      </c>
      <c r="B3379" t="s">
        <v>5861</v>
      </c>
      <c r="C3379" t="s">
        <v>867</v>
      </c>
      <c r="D3379" t="s">
        <v>268</v>
      </c>
      <c r="E3379" t="s">
        <v>268</v>
      </c>
      <c r="F3379" t="s">
        <v>268</v>
      </c>
      <c r="G3379" t="s">
        <v>961</v>
      </c>
      <c r="H3379" s="4" t="str">
        <f t="shared" si="104"/>
        <v>GOLD0.G15</v>
      </c>
      <c r="I3379" s="4" t="str">
        <f t="shared" si="105"/>
        <v>DGND</v>
      </c>
    </row>
    <row r="3380" spans="1:9" x14ac:dyDescent="0.25">
      <c r="A3380" t="s">
        <v>2698</v>
      </c>
      <c r="B3380" t="s">
        <v>5861</v>
      </c>
      <c r="C3380" t="s">
        <v>867</v>
      </c>
      <c r="D3380" t="s">
        <v>69</v>
      </c>
      <c r="E3380" t="s">
        <v>69</v>
      </c>
      <c r="F3380" t="s">
        <v>69</v>
      </c>
      <c r="G3380" t="s">
        <v>961</v>
      </c>
      <c r="H3380" s="4" t="str">
        <f t="shared" si="104"/>
        <v>GOLD0.G16</v>
      </c>
      <c r="I3380" s="4" t="str">
        <f t="shared" si="105"/>
        <v>DGND</v>
      </c>
    </row>
    <row r="3381" spans="1:9" x14ac:dyDescent="0.25">
      <c r="A3381" t="s">
        <v>2698</v>
      </c>
      <c r="B3381" t="s">
        <v>5861</v>
      </c>
      <c r="C3381" t="s">
        <v>867</v>
      </c>
      <c r="D3381" t="s">
        <v>61</v>
      </c>
      <c r="E3381" t="s">
        <v>61</v>
      </c>
      <c r="F3381" t="s">
        <v>61</v>
      </c>
      <c r="G3381" t="s">
        <v>961</v>
      </c>
      <c r="H3381" s="4" t="str">
        <f t="shared" si="104"/>
        <v>GOLD0.G17</v>
      </c>
      <c r="I3381" s="4" t="str">
        <f t="shared" si="105"/>
        <v>DGND</v>
      </c>
    </row>
    <row r="3382" spans="1:9" x14ac:dyDescent="0.25">
      <c r="A3382" t="s">
        <v>2698</v>
      </c>
      <c r="B3382" t="s">
        <v>5861</v>
      </c>
      <c r="C3382" t="s">
        <v>867</v>
      </c>
      <c r="D3382" t="s">
        <v>269</v>
      </c>
      <c r="E3382" t="s">
        <v>269</v>
      </c>
      <c r="F3382" t="s">
        <v>269</v>
      </c>
      <c r="G3382" t="s">
        <v>961</v>
      </c>
      <c r="H3382" s="4" t="str">
        <f t="shared" si="104"/>
        <v>GOLD0.G18</v>
      </c>
      <c r="I3382" s="4" t="str">
        <f t="shared" si="105"/>
        <v>DGND</v>
      </c>
    </row>
    <row r="3383" spans="1:9" x14ac:dyDescent="0.25">
      <c r="A3383" t="s">
        <v>2698</v>
      </c>
      <c r="B3383" t="s">
        <v>5861</v>
      </c>
      <c r="C3383" t="s">
        <v>867</v>
      </c>
      <c r="D3383" t="s">
        <v>270</v>
      </c>
      <c r="E3383" t="s">
        <v>270</v>
      </c>
      <c r="F3383" t="s">
        <v>270</v>
      </c>
      <c r="G3383" t="s">
        <v>961</v>
      </c>
      <c r="H3383" s="4" t="str">
        <f t="shared" si="104"/>
        <v>GOLD0.G19</v>
      </c>
      <c r="I3383" s="4" t="str">
        <f t="shared" si="105"/>
        <v>DGND</v>
      </c>
    </row>
    <row r="3384" spans="1:9" x14ac:dyDescent="0.25">
      <c r="A3384" t="s">
        <v>2698</v>
      </c>
      <c r="B3384" t="s">
        <v>5861</v>
      </c>
      <c r="C3384" t="s">
        <v>867</v>
      </c>
      <c r="D3384" t="s">
        <v>291</v>
      </c>
      <c r="E3384" t="s">
        <v>291</v>
      </c>
      <c r="F3384" t="s">
        <v>291</v>
      </c>
      <c r="G3384" t="s">
        <v>961</v>
      </c>
      <c r="H3384" s="4" t="str">
        <f t="shared" si="104"/>
        <v>GOLD0.G20</v>
      </c>
      <c r="I3384" s="4" t="str">
        <f t="shared" si="105"/>
        <v>DGND</v>
      </c>
    </row>
    <row r="3385" spans="1:9" x14ac:dyDescent="0.25">
      <c r="A3385" t="s">
        <v>2698</v>
      </c>
      <c r="B3385" t="s">
        <v>5861</v>
      </c>
      <c r="C3385" t="s">
        <v>867</v>
      </c>
      <c r="D3385" t="s">
        <v>267</v>
      </c>
      <c r="E3385" t="s">
        <v>267</v>
      </c>
      <c r="F3385" t="s">
        <v>267</v>
      </c>
      <c r="G3385" t="s">
        <v>961</v>
      </c>
      <c r="H3385" s="4" t="str">
        <f t="shared" si="104"/>
        <v>GOLD0.G21</v>
      </c>
      <c r="I3385" s="4" t="str">
        <f t="shared" si="105"/>
        <v>DGND</v>
      </c>
    </row>
    <row r="3386" spans="1:9" x14ac:dyDescent="0.25">
      <c r="A3386" t="s">
        <v>2698</v>
      </c>
      <c r="B3386" t="s">
        <v>5861</v>
      </c>
      <c r="C3386" t="s">
        <v>867</v>
      </c>
      <c r="D3386" t="s">
        <v>266</v>
      </c>
      <c r="E3386" t="s">
        <v>266</v>
      </c>
      <c r="F3386" t="s">
        <v>266</v>
      </c>
      <c r="G3386" t="s">
        <v>961</v>
      </c>
      <c r="H3386" s="4" t="str">
        <f t="shared" si="104"/>
        <v>GOLD0.G22</v>
      </c>
      <c r="I3386" s="4" t="str">
        <f t="shared" si="105"/>
        <v>DGND</v>
      </c>
    </row>
    <row r="3387" spans="1:9" x14ac:dyDescent="0.25">
      <c r="A3387" t="s">
        <v>2698</v>
      </c>
      <c r="B3387" t="s">
        <v>5861</v>
      </c>
      <c r="C3387" t="s">
        <v>867</v>
      </c>
      <c r="D3387" t="s">
        <v>292</v>
      </c>
      <c r="E3387" t="s">
        <v>292</v>
      </c>
      <c r="F3387" t="s">
        <v>292</v>
      </c>
      <c r="G3387" t="s">
        <v>961</v>
      </c>
      <c r="H3387" s="4" t="str">
        <f t="shared" si="104"/>
        <v>GOLD0.G23</v>
      </c>
      <c r="I3387" s="4" t="str">
        <f t="shared" si="105"/>
        <v>DGND</v>
      </c>
    </row>
    <row r="3388" spans="1:9" x14ac:dyDescent="0.25">
      <c r="A3388" t="s">
        <v>2698</v>
      </c>
      <c r="B3388" t="s">
        <v>5861</v>
      </c>
      <c r="C3388" t="s">
        <v>867</v>
      </c>
      <c r="D3388" t="s">
        <v>278</v>
      </c>
      <c r="E3388" t="s">
        <v>278</v>
      </c>
      <c r="F3388" t="s">
        <v>278</v>
      </c>
      <c r="G3388" t="s">
        <v>961</v>
      </c>
      <c r="H3388" s="4" t="str">
        <f t="shared" si="104"/>
        <v>GOLD0.G24</v>
      </c>
      <c r="I3388" s="4" t="str">
        <f t="shared" si="105"/>
        <v>DGND</v>
      </c>
    </row>
    <row r="3389" spans="1:9" x14ac:dyDescent="0.25">
      <c r="A3389" t="s">
        <v>2698</v>
      </c>
      <c r="B3389" t="s">
        <v>5861</v>
      </c>
      <c r="C3389" t="s">
        <v>867</v>
      </c>
      <c r="D3389" t="s">
        <v>5385</v>
      </c>
      <c r="E3389" t="s">
        <v>5385</v>
      </c>
      <c r="F3389" t="s">
        <v>5385</v>
      </c>
      <c r="G3389" t="s">
        <v>961</v>
      </c>
      <c r="H3389" s="4" t="str">
        <f t="shared" si="104"/>
        <v>GOLD0.G25</v>
      </c>
      <c r="I3389" s="4" t="str">
        <f t="shared" si="105"/>
        <v>DGND</v>
      </c>
    </row>
    <row r="3390" spans="1:9" x14ac:dyDescent="0.25">
      <c r="A3390" t="s">
        <v>2698</v>
      </c>
      <c r="B3390" t="s">
        <v>5861</v>
      </c>
      <c r="C3390" t="s">
        <v>867</v>
      </c>
      <c r="D3390" t="s">
        <v>19</v>
      </c>
      <c r="E3390" t="s">
        <v>19</v>
      </c>
      <c r="F3390" t="s">
        <v>19</v>
      </c>
      <c r="H3390" s="4" t="str">
        <f t="shared" si="104"/>
        <v>GOLD0.GH1</v>
      </c>
      <c r="I3390" s="4">
        <f t="shared" si="105"/>
        <v>0</v>
      </c>
    </row>
    <row r="3391" spans="1:9" x14ac:dyDescent="0.25">
      <c r="A3391" t="s">
        <v>2698</v>
      </c>
      <c r="B3391" t="s">
        <v>5861</v>
      </c>
      <c r="C3391" t="s">
        <v>867</v>
      </c>
      <c r="D3391" t="s">
        <v>20</v>
      </c>
      <c r="E3391" t="s">
        <v>20</v>
      </c>
      <c r="F3391" t="s">
        <v>20</v>
      </c>
      <c r="H3391" s="4" t="str">
        <f t="shared" si="104"/>
        <v>GOLD0.GH2</v>
      </c>
      <c r="I3391" s="4">
        <f t="shared" si="105"/>
        <v>0</v>
      </c>
    </row>
    <row r="3392" spans="1:9" x14ac:dyDescent="0.25">
      <c r="A3392" t="s">
        <v>2698</v>
      </c>
      <c r="B3392" t="s">
        <v>5861</v>
      </c>
      <c r="C3392" t="s">
        <v>867</v>
      </c>
      <c r="D3392" t="s">
        <v>21</v>
      </c>
      <c r="E3392" t="s">
        <v>21</v>
      </c>
      <c r="F3392" t="s">
        <v>21</v>
      </c>
      <c r="H3392" s="4" t="str">
        <f t="shared" si="104"/>
        <v>GOLD0.GH3</v>
      </c>
      <c r="I3392" s="4">
        <f t="shared" si="105"/>
        <v>0</v>
      </c>
    </row>
    <row r="3393" spans="1:9" x14ac:dyDescent="0.25">
      <c r="A3393" t="s">
        <v>2698</v>
      </c>
      <c r="B3393" t="s">
        <v>5861</v>
      </c>
      <c r="C3393" t="s">
        <v>867</v>
      </c>
      <c r="D3393" t="s">
        <v>22</v>
      </c>
      <c r="E3393" t="s">
        <v>22</v>
      </c>
      <c r="F3393" t="s">
        <v>22</v>
      </c>
      <c r="H3393" s="4" t="str">
        <f t="shared" si="104"/>
        <v>GOLD0.GH4</v>
      </c>
      <c r="I3393" s="4">
        <f t="shared" si="105"/>
        <v>0</v>
      </c>
    </row>
    <row r="3394" spans="1:9" x14ac:dyDescent="0.25">
      <c r="A3394" t="s">
        <v>2698</v>
      </c>
      <c r="B3394" t="s">
        <v>5861</v>
      </c>
      <c r="C3394" t="s">
        <v>867</v>
      </c>
      <c r="D3394" t="s">
        <v>988</v>
      </c>
      <c r="E3394" t="s">
        <v>988</v>
      </c>
      <c r="F3394">
        <v>53</v>
      </c>
      <c r="G3394" t="s">
        <v>961</v>
      </c>
      <c r="H3394" s="4" t="str">
        <f t="shared" ref="H3394:H3457" si="106">CONCATENATE(C3394,".",F3394)</f>
        <v>GOLD0.53</v>
      </c>
      <c r="I3394" s="4" t="str">
        <f t="shared" ref="I3394:I3457" si="107">G3394</f>
        <v>DGND</v>
      </c>
    </row>
    <row r="3395" spans="1:9" x14ac:dyDescent="0.25">
      <c r="A3395" t="s">
        <v>2698</v>
      </c>
      <c r="B3395" t="s">
        <v>5861</v>
      </c>
      <c r="C3395" t="s">
        <v>867</v>
      </c>
      <c r="D3395" t="s">
        <v>989</v>
      </c>
      <c r="E3395" t="s">
        <v>989</v>
      </c>
      <c r="F3395">
        <v>72</v>
      </c>
      <c r="G3395" t="s">
        <v>961</v>
      </c>
      <c r="H3395" s="4" t="str">
        <f t="shared" si="106"/>
        <v>GOLD0.72</v>
      </c>
      <c r="I3395" s="4" t="str">
        <f t="shared" si="107"/>
        <v>DGND</v>
      </c>
    </row>
    <row r="3396" spans="1:9" x14ac:dyDescent="0.25">
      <c r="A3396" t="s">
        <v>2698</v>
      </c>
      <c r="B3396" t="s">
        <v>5861</v>
      </c>
      <c r="C3396" t="s">
        <v>867</v>
      </c>
      <c r="D3396" t="s">
        <v>990</v>
      </c>
      <c r="E3396" t="s">
        <v>990</v>
      </c>
      <c r="F3396">
        <v>85</v>
      </c>
      <c r="G3396" t="s">
        <v>961</v>
      </c>
      <c r="H3396" s="4" t="str">
        <f t="shared" si="106"/>
        <v>GOLD0.85</v>
      </c>
      <c r="I3396" s="4" t="str">
        <f t="shared" si="107"/>
        <v>DGND</v>
      </c>
    </row>
    <row r="3397" spans="1:9" x14ac:dyDescent="0.25">
      <c r="A3397" t="s">
        <v>2698</v>
      </c>
      <c r="B3397" t="s">
        <v>5861</v>
      </c>
      <c r="C3397" t="s">
        <v>867</v>
      </c>
      <c r="D3397" t="s">
        <v>5343</v>
      </c>
      <c r="E3397" t="s">
        <v>5343</v>
      </c>
      <c r="F3397">
        <v>34</v>
      </c>
      <c r="G3397" t="s">
        <v>5575</v>
      </c>
      <c r="H3397" s="4" t="str">
        <f t="shared" si="106"/>
        <v>GOLD0.34</v>
      </c>
      <c r="I3397" s="4" t="str">
        <f t="shared" si="107"/>
        <v>SG0_GPIO0_VDDIO</v>
      </c>
    </row>
    <row r="3398" spans="1:9" x14ac:dyDescent="0.25">
      <c r="A3398" t="s">
        <v>2698</v>
      </c>
      <c r="B3398" t="s">
        <v>5861</v>
      </c>
      <c r="C3398" t="s">
        <v>867</v>
      </c>
      <c r="D3398" t="s">
        <v>5381</v>
      </c>
      <c r="E3398" t="s">
        <v>5381</v>
      </c>
      <c r="F3398">
        <v>45</v>
      </c>
      <c r="G3398" t="s">
        <v>5575</v>
      </c>
      <c r="H3398" s="4" t="str">
        <f t="shared" si="106"/>
        <v>GOLD0.45</v>
      </c>
      <c r="I3398" s="4" t="str">
        <f t="shared" si="107"/>
        <v>SG0_GPIO0_VDDIO</v>
      </c>
    </row>
    <row r="3399" spans="1:9" x14ac:dyDescent="0.25">
      <c r="A3399" t="s">
        <v>2698</v>
      </c>
      <c r="B3399" t="s">
        <v>5861</v>
      </c>
      <c r="C3399" t="s">
        <v>867</v>
      </c>
      <c r="D3399" t="s">
        <v>43</v>
      </c>
      <c r="E3399" t="s">
        <v>43</v>
      </c>
      <c r="F3399">
        <v>30</v>
      </c>
      <c r="G3399" t="s">
        <v>341</v>
      </c>
      <c r="H3399" s="4" t="str">
        <f t="shared" si="106"/>
        <v>GOLD0.30</v>
      </c>
      <c r="I3399" s="4" t="str">
        <f t="shared" si="107"/>
        <v>SG0_GPIOA_0</v>
      </c>
    </row>
    <row r="3400" spans="1:9" x14ac:dyDescent="0.25">
      <c r="A3400" t="s">
        <v>2698</v>
      </c>
      <c r="B3400" t="s">
        <v>5861</v>
      </c>
      <c r="C3400" t="s">
        <v>867</v>
      </c>
      <c r="D3400" t="s">
        <v>44</v>
      </c>
      <c r="E3400" t="s">
        <v>44</v>
      </c>
      <c r="F3400">
        <v>31</v>
      </c>
      <c r="G3400" t="s">
        <v>337</v>
      </c>
      <c r="H3400" s="4" t="str">
        <f t="shared" si="106"/>
        <v>GOLD0.31</v>
      </c>
      <c r="I3400" s="4" t="str">
        <f t="shared" si="107"/>
        <v>SG0_GPIOA_1</v>
      </c>
    </row>
    <row r="3401" spans="1:9" x14ac:dyDescent="0.25">
      <c r="A3401" t="s">
        <v>2698</v>
      </c>
      <c r="B3401" t="s">
        <v>5861</v>
      </c>
      <c r="C3401" t="s">
        <v>867</v>
      </c>
      <c r="D3401" t="s">
        <v>45</v>
      </c>
      <c r="E3401" t="s">
        <v>45</v>
      </c>
      <c r="F3401">
        <v>32</v>
      </c>
      <c r="G3401" t="s">
        <v>338</v>
      </c>
      <c r="H3401" s="4" t="str">
        <f t="shared" si="106"/>
        <v>GOLD0.32</v>
      </c>
      <c r="I3401" s="4" t="str">
        <f t="shared" si="107"/>
        <v>SG0_GPIOA_2</v>
      </c>
    </row>
    <row r="3402" spans="1:9" x14ac:dyDescent="0.25">
      <c r="A3402" t="s">
        <v>2698</v>
      </c>
      <c r="B3402" t="s">
        <v>5861</v>
      </c>
      <c r="C3402" t="s">
        <v>867</v>
      </c>
      <c r="D3402" t="s">
        <v>46</v>
      </c>
      <c r="E3402" t="s">
        <v>46</v>
      </c>
      <c r="F3402">
        <v>33</v>
      </c>
      <c r="G3402" t="s">
        <v>342</v>
      </c>
      <c r="H3402" s="4" t="str">
        <f t="shared" si="106"/>
        <v>GOLD0.33</v>
      </c>
      <c r="I3402" s="4" t="str">
        <f t="shared" si="107"/>
        <v>SG0_GPIOA_3</v>
      </c>
    </row>
    <row r="3403" spans="1:9" x14ac:dyDescent="0.25">
      <c r="A3403" t="s">
        <v>2698</v>
      </c>
      <c r="B3403" t="s">
        <v>5861</v>
      </c>
      <c r="C3403" t="s">
        <v>867</v>
      </c>
      <c r="D3403" t="s">
        <v>47</v>
      </c>
      <c r="E3403" t="s">
        <v>47</v>
      </c>
      <c r="F3403">
        <v>35</v>
      </c>
      <c r="G3403" t="s">
        <v>83</v>
      </c>
      <c r="H3403" s="4" t="str">
        <f t="shared" si="106"/>
        <v>GOLD0.35</v>
      </c>
      <c r="I3403" s="4" t="str">
        <f t="shared" si="107"/>
        <v>SG0_GPIOB_0</v>
      </c>
    </row>
    <row r="3404" spans="1:9" x14ac:dyDescent="0.25">
      <c r="A3404" t="s">
        <v>2698</v>
      </c>
      <c r="B3404" t="s">
        <v>5861</v>
      </c>
      <c r="C3404" t="s">
        <v>867</v>
      </c>
      <c r="D3404" t="s">
        <v>48</v>
      </c>
      <c r="E3404" t="s">
        <v>48</v>
      </c>
      <c r="F3404">
        <v>36</v>
      </c>
      <c r="G3404" t="s">
        <v>84</v>
      </c>
      <c r="H3404" s="4" t="str">
        <f t="shared" si="106"/>
        <v>GOLD0.36</v>
      </c>
      <c r="I3404" s="4" t="str">
        <f t="shared" si="107"/>
        <v>SG0_GPIOB_1</v>
      </c>
    </row>
    <row r="3405" spans="1:9" x14ac:dyDescent="0.25">
      <c r="A3405" t="s">
        <v>2698</v>
      </c>
      <c r="B3405" t="s">
        <v>5861</v>
      </c>
      <c r="C3405" t="s">
        <v>867</v>
      </c>
      <c r="D3405" t="s">
        <v>276</v>
      </c>
      <c r="E3405" t="s">
        <v>276</v>
      </c>
      <c r="F3405">
        <v>37</v>
      </c>
      <c r="G3405" t="s">
        <v>343</v>
      </c>
      <c r="H3405" s="4" t="str">
        <f t="shared" si="106"/>
        <v>GOLD0.37</v>
      </c>
      <c r="I3405" s="4" t="str">
        <f t="shared" si="107"/>
        <v>SG0_GPIOB_2</v>
      </c>
    </row>
    <row r="3406" spans="1:9" x14ac:dyDescent="0.25">
      <c r="A3406" t="s">
        <v>2698</v>
      </c>
      <c r="B3406" t="s">
        <v>5861</v>
      </c>
      <c r="C3406" t="s">
        <v>867</v>
      </c>
      <c r="D3406" t="s">
        <v>49</v>
      </c>
      <c r="E3406" t="s">
        <v>49</v>
      </c>
      <c r="F3406">
        <v>38</v>
      </c>
      <c r="G3406" t="s">
        <v>85</v>
      </c>
      <c r="H3406" s="4" t="str">
        <f t="shared" si="106"/>
        <v>GOLD0.38</v>
      </c>
      <c r="I3406" s="4" t="str">
        <f t="shared" si="107"/>
        <v>SG0_GPIOC_0</v>
      </c>
    </row>
    <row r="3407" spans="1:9" x14ac:dyDescent="0.25">
      <c r="A3407" t="s">
        <v>2698</v>
      </c>
      <c r="B3407" t="s">
        <v>5861</v>
      </c>
      <c r="C3407" t="s">
        <v>867</v>
      </c>
      <c r="D3407" t="s">
        <v>50</v>
      </c>
      <c r="E3407" t="s">
        <v>50</v>
      </c>
      <c r="F3407">
        <v>39</v>
      </c>
      <c r="G3407" t="s">
        <v>86</v>
      </c>
      <c r="H3407" s="4" t="str">
        <f t="shared" si="106"/>
        <v>GOLD0.39</v>
      </c>
      <c r="I3407" s="4" t="str">
        <f t="shared" si="107"/>
        <v>SG0_GPIOC_1</v>
      </c>
    </row>
    <row r="3408" spans="1:9" x14ac:dyDescent="0.25">
      <c r="A3408" t="s">
        <v>2698</v>
      </c>
      <c r="B3408" t="s">
        <v>5861</v>
      </c>
      <c r="C3408" t="s">
        <v>867</v>
      </c>
      <c r="D3408" t="s">
        <v>55</v>
      </c>
      <c r="E3408" t="s">
        <v>55</v>
      </c>
      <c r="F3408">
        <v>41</v>
      </c>
      <c r="G3408" t="s">
        <v>87</v>
      </c>
      <c r="H3408" s="4" t="str">
        <f t="shared" si="106"/>
        <v>GOLD0.41</v>
      </c>
      <c r="I3408" s="4" t="str">
        <f t="shared" si="107"/>
        <v>SG0_GPIOC_2</v>
      </c>
    </row>
    <row r="3409" spans="1:9" x14ac:dyDescent="0.25">
      <c r="A3409" t="s">
        <v>2698</v>
      </c>
      <c r="B3409" t="s">
        <v>5861</v>
      </c>
      <c r="C3409" t="s">
        <v>867</v>
      </c>
      <c r="D3409" t="s">
        <v>57</v>
      </c>
      <c r="E3409" t="s">
        <v>57</v>
      </c>
      <c r="F3409">
        <v>43</v>
      </c>
      <c r="G3409" t="s">
        <v>88</v>
      </c>
      <c r="H3409" s="4" t="str">
        <f t="shared" si="106"/>
        <v>GOLD0.43</v>
      </c>
      <c r="I3409" s="4" t="str">
        <f t="shared" si="107"/>
        <v>SG0_GPIOC_3</v>
      </c>
    </row>
    <row r="3410" spans="1:9" x14ac:dyDescent="0.25">
      <c r="A3410" t="s">
        <v>2698</v>
      </c>
      <c r="B3410" t="s">
        <v>5861</v>
      </c>
      <c r="C3410" t="s">
        <v>867</v>
      </c>
      <c r="D3410" t="s">
        <v>56</v>
      </c>
      <c r="E3410" t="s">
        <v>56</v>
      </c>
      <c r="F3410">
        <v>42</v>
      </c>
      <c r="G3410" t="s">
        <v>89</v>
      </c>
      <c r="H3410" s="4" t="str">
        <f t="shared" si="106"/>
        <v>GOLD0.42</v>
      </c>
      <c r="I3410" s="4" t="str">
        <f t="shared" si="107"/>
        <v>SG0_GPIOC_4</v>
      </c>
    </row>
    <row r="3411" spans="1:9" x14ac:dyDescent="0.25">
      <c r="A3411" t="s">
        <v>2698</v>
      </c>
      <c r="B3411" t="s">
        <v>5861</v>
      </c>
      <c r="C3411" t="s">
        <v>867</v>
      </c>
      <c r="D3411" t="s">
        <v>277</v>
      </c>
      <c r="E3411" t="s">
        <v>277</v>
      </c>
      <c r="F3411">
        <v>44</v>
      </c>
      <c r="G3411" t="s">
        <v>344</v>
      </c>
      <c r="H3411" s="4" t="str">
        <f t="shared" si="106"/>
        <v>GOLD0.44</v>
      </c>
      <c r="I3411" s="4" t="str">
        <f t="shared" si="107"/>
        <v>SG0_GPIOC_5</v>
      </c>
    </row>
    <row r="3412" spans="1:9" x14ac:dyDescent="0.25">
      <c r="A3412" t="s">
        <v>2698</v>
      </c>
      <c r="B3412" t="s">
        <v>5861</v>
      </c>
      <c r="C3412" t="s">
        <v>867</v>
      </c>
      <c r="D3412" t="s">
        <v>32</v>
      </c>
      <c r="E3412" t="s">
        <v>32</v>
      </c>
      <c r="F3412">
        <v>2</v>
      </c>
      <c r="G3412" t="s">
        <v>76</v>
      </c>
      <c r="H3412" s="4" t="str">
        <f t="shared" si="106"/>
        <v>GOLD0.2</v>
      </c>
      <c r="I3412" s="4" t="str">
        <f t="shared" si="107"/>
        <v>SG0_INH</v>
      </c>
    </row>
    <row r="3413" spans="1:9" x14ac:dyDescent="0.25">
      <c r="A3413" t="s">
        <v>2698</v>
      </c>
      <c r="B3413" t="s">
        <v>5861</v>
      </c>
      <c r="C3413" t="s">
        <v>867</v>
      </c>
      <c r="D3413" t="s">
        <v>953</v>
      </c>
      <c r="E3413" t="s">
        <v>953</v>
      </c>
      <c r="F3413">
        <v>133</v>
      </c>
      <c r="G3413" t="s">
        <v>5467</v>
      </c>
      <c r="H3413" s="4" t="str">
        <f t="shared" si="106"/>
        <v>GOLD0.133</v>
      </c>
      <c r="I3413" s="4" t="str">
        <f t="shared" si="107"/>
        <v>SG0_LED0</v>
      </c>
    </row>
    <row r="3414" spans="1:9" x14ac:dyDescent="0.25">
      <c r="A3414" t="s">
        <v>2698</v>
      </c>
      <c r="B3414" t="s">
        <v>5861</v>
      </c>
      <c r="C3414" t="s">
        <v>867</v>
      </c>
      <c r="D3414" t="s">
        <v>954</v>
      </c>
      <c r="E3414" t="s">
        <v>954</v>
      </c>
      <c r="F3414">
        <v>134</v>
      </c>
      <c r="G3414" t="s">
        <v>5468</v>
      </c>
      <c r="H3414" s="4" t="str">
        <f t="shared" si="106"/>
        <v>GOLD0.134</v>
      </c>
      <c r="I3414" s="4" t="str">
        <f t="shared" si="107"/>
        <v>SG0_LED1</v>
      </c>
    </row>
    <row r="3415" spans="1:9" x14ac:dyDescent="0.25">
      <c r="A3415" t="s">
        <v>2698</v>
      </c>
      <c r="B3415" t="s">
        <v>5861</v>
      </c>
      <c r="C3415" t="s">
        <v>867</v>
      </c>
      <c r="D3415" t="s">
        <v>955</v>
      </c>
      <c r="E3415" t="s">
        <v>955</v>
      </c>
      <c r="F3415">
        <v>135</v>
      </c>
      <c r="G3415" t="s">
        <v>5469</v>
      </c>
      <c r="H3415" s="4" t="str">
        <f t="shared" si="106"/>
        <v>GOLD0.135</v>
      </c>
      <c r="I3415" s="4" t="str">
        <f t="shared" si="107"/>
        <v>SG0_LED2</v>
      </c>
    </row>
    <row r="3416" spans="1:9" x14ac:dyDescent="0.25">
      <c r="A3416" t="s">
        <v>2698</v>
      </c>
      <c r="B3416" t="s">
        <v>5861</v>
      </c>
      <c r="C3416" t="s">
        <v>867</v>
      </c>
      <c r="D3416" t="s">
        <v>956</v>
      </c>
      <c r="E3416" t="s">
        <v>956</v>
      </c>
      <c r="F3416">
        <v>136</v>
      </c>
      <c r="G3416" t="s">
        <v>5470</v>
      </c>
      <c r="H3416" s="4" t="str">
        <f t="shared" si="106"/>
        <v>GOLD0.136</v>
      </c>
      <c r="I3416" s="4" t="str">
        <f t="shared" si="107"/>
        <v>SG0_LED3</v>
      </c>
    </row>
    <row r="3417" spans="1:9" x14ac:dyDescent="0.25">
      <c r="A3417" t="s">
        <v>2698</v>
      </c>
      <c r="B3417" t="s">
        <v>5861</v>
      </c>
      <c r="C3417" t="s">
        <v>867</v>
      </c>
      <c r="D3417" t="s">
        <v>957</v>
      </c>
      <c r="E3417" t="s">
        <v>957</v>
      </c>
      <c r="F3417">
        <v>138</v>
      </c>
      <c r="G3417" t="s">
        <v>5471</v>
      </c>
      <c r="H3417" s="4" t="str">
        <f t="shared" si="106"/>
        <v>GOLD0.138</v>
      </c>
      <c r="I3417" s="4" t="str">
        <f t="shared" si="107"/>
        <v>SG0_LED4</v>
      </c>
    </row>
    <row r="3418" spans="1:9" x14ac:dyDescent="0.25">
      <c r="A3418" t="s">
        <v>2698</v>
      </c>
      <c r="B3418" t="s">
        <v>5861</v>
      </c>
      <c r="C3418" t="s">
        <v>867</v>
      </c>
      <c r="D3418" t="s">
        <v>958</v>
      </c>
      <c r="E3418" t="s">
        <v>958</v>
      </c>
      <c r="F3418">
        <v>139</v>
      </c>
      <c r="G3418" t="s">
        <v>5472</v>
      </c>
      <c r="H3418" s="4" t="str">
        <f t="shared" si="106"/>
        <v>GOLD0.139</v>
      </c>
      <c r="I3418" s="4" t="str">
        <f t="shared" si="107"/>
        <v>SG0_LED5</v>
      </c>
    </row>
    <row r="3419" spans="1:9" x14ac:dyDescent="0.25">
      <c r="A3419" t="s">
        <v>2698</v>
      </c>
      <c r="B3419" t="s">
        <v>5861</v>
      </c>
      <c r="C3419" t="s">
        <v>867</v>
      </c>
      <c r="D3419" t="s">
        <v>6172</v>
      </c>
      <c r="E3419" t="s">
        <v>6172</v>
      </c>
      <c r="F3419">
        <v>59</v>
      </c>
      <c r="H3419" s="4" t="str">
        <f t="shared" si="106"/>
        <v>GOLD0.59</v>
      </c>
      <c r="I3419" s="4">
        <f t="shared" si="107"/>
        <v>0</v>
      </c>
    </row>
    <row r="3420" spans="1:9" x14ac:dyDescent="0.25">
      <c r="A3420" t="s">
        <v>2698</v>
      </c>
      <c r="B3420" t="s">
        <v>5861</v>
      </c>
      <c r="C3420" t="s">
        <v>867</v>
      </c>
      <c r="D3420" t="s">
        <v>1088</v>
      </c>
      <c r="E3420" t="s">
        <v>1088</v>
      </c>
      <c r="F3420">
        <v>68</v>
      </c>
      <c r="H3420" s="4" t="str">
        <f t="shared" si="106"/>
        <v>GOLD0.68</v>
      </c>
      <c r="I3420" s="4">
        <f t="shared" si="107"/>
        <v>0</v>
      </c>
    </row>
    <row r="3421" spans="1:9" x14ac:dyDescent="0.25">
      <c r="A3421" t="s">
        <v>2698</v>
      </c>
      <c r="B3421" t="s">
        <v>5861</v>
      </c>
      <c r="C3421" t="s">
        <v>867</v>
      </c>
      <c r="D3421" t="s">
        <v>6249</v>
      </c>
      <c r="E3421" t="s">
        <v>6249</v>
      </c>
      <c r="F3421">
        <v>76</v>
      </c>
      <c r="H3421" s="4" t="str">
        <f t="shared" si="106"/>
        <v>GOLD0.76</v>
      </c>
      <c r="I3421" s="4">
        <f t="shared" si="107"/>
        <v>0</v>
      </c>
    </row>
    <row r="3422" spans="1:9" x14ac:dyDescent="0.25">
      <c r="A3422" t="s">
        <v>2698</v>
      </c>
      <c r="B3422" t="s">
        <v>5861</v>
      </c>
      <c r="C3422" t="s">
        <v>867</v>
      </c>
      <c r="D3422" t="s">
        <v>6250</v>
      </c>
      <c r="E3422" t="s">
        <v>6250</v>
      </c>
      <c r="F3422">
        <v>80</v>
      </c>
      <c r="H3422" s="4" t="str">
        <f t="shared" si="106"/>
        <v>GOLD0.80</v>
      </c>
      <c r="I3422" s="4">
        <f t="shared" si="107"/>
        <v>0</v>
      </c>
    </row>
    <row r="3423" spans="1:9" x14ac:dyDescent="0.25">
      <c r="A3423" t="s">
        <v>2698</v>
      </c>
      <c r="B3423" t="s">
        <v>5861</v>
      </c>
      <c r="C3423" t="s">
        <v>867</v>
      </c>
      <c r="D3423" t="s">
        <v>6251</v>
      </c>
      <c r="E3423" t="s">
        <v>6251</v>
      </c>
      <c r="F3423">
        <v>81</v>
      </c>
      <c r="H3423" s="4" t="str">
        <f t="shared" si="106"/>
        <v>GOLD0.81</v>
      </c>
      <c r="I3423" s="4">
        <f t="shared" si="107"/>
        <v>0</v>
      </c>
    </row>
    <row r="3424" spans="1:9" x14ac:dyDescent="0.25">
      <c r="A3424" t="s">
        <v>2698</v>
      </c>
      <c r="B3424" t="s">
        <v>5861</v>
      </c>
      <c r="C3424" t="s">
        <v>867</v>
      </c>
      <c r="D3424" t="s">
        <v>23</v>
      </c>
      <c r="E3424" t="s">
        <v>23</v>
      </c>
      <c r="F3424" t="s">
        <v>23</v>
      </c>
      <c r="H3424" s="4" t="str">
        <f t="shared" si="106"/>
        <v>GOLD0.NUT1</v>
      </c>
      <c r="I3424" s="4">
        <f t="shared" si="107"/>
        <v>0</v>
      </c>
    </row>
    <row r="3425" spans="1:9" x14ac:dyDescent="0.25">
      <c r="A3425" t="s">
        <v>2698</v>
      </c>
      <c r="B3425" t="s">
        <v>5861</v>
      </c>
      <c r="C3425" t="s">
        <v>867</v>
      </c>
      <c r="D3425" t="s">
        <v>24</v>
      </c>
      <c r="E3425" t="s">
        <v>24</v>
      </c>
      <c r="F3425" t="s">
        <v>24</v>
      </c>
      <c r="H3425" s="4" t="str">
        <f t="shared" si="106"/>
        <v>GOLD0.NUT2</v>
      </c>
      <c r="I3425" s="4">
        <f t="shared" si="107"/>
        <v>0</v>
      </c>
    </row>
    <row r="3426" spans="1:9" x14ac:dyDescent="0.25">
      <c r="A3426" t="s">
        <v>2698</v>
      </c>
      <c r="B3426" t="s">
        <v>5861</v>
      </c>
      <c r="C3426" t="s">
        <v>867</v>
      </c>
      <c r="D3426" t="s">
        <v>25</v>
      </c>
      <c r="E3426" t="s">
        <v>25</v>
      </c>
      <c r="F3426" t="s">
        <v>25</v>
      </c>
      <c r="H3426" s="4" t="str">
        <f t="shared" si="106"/>
        <v>GOLD0.NUT3</v>
      </c>
      <c r="I3426" s="4">
        <f t="shared" si="107"/>
        <v>0</v>
      </c>
    </row>
    <row r="3427" spans="1:9" x14ac:dyDescent="0.25">
      <c r="A3427" t="s">
        <v>2698</v>
      </c>
      <c r="B3427" t="s">
        <v>5861</v>
      </c>
      <c r="C3427" t="s">
        <v>867</v>
      </c>
      <c r="D3427" t="s">
        <v>26</v>
      </c>
      <c r="E3427" t="s">
        <v>26</v>
      </c>
      <c r="F3427" t="s">
        <v>26</v>
      </c>
      <c r="H3427" s="4" t="str">
        <f t="shared" si="106"/>
        <v>GOLD0.NUT4</v>
      </c>
      <c r="I3427" s="4">
        <f t="shared" si="107"/>
        <v>0</v>
      </c>
    </row>
    <row r="3428" spans="1:9" x14ac:dyDescent="0.25">
      <c r="A3428" t="s">
        <v>2698</v>
      </c>
      <c r="B3428" t="s">
        <v>5861</v>
      </c>
      <c r="C3428" t="s">
        <v>867</v>
      </c>
      <c r="D3428" t="s">
        <v>63</v>
      </c>
      <c r="E3428" t="s">
        <v>63</v>
      </c>
      <c r="F3428">
        <v>175</v>
      </c>
      <c r="G3428" t="s">
        <v>100</v>
      </c>
      <c r="H3428" s="4" t="str">
        <f t="shared" si="106"/>
        <v>GOLD0.175</v>
      </c>
      <c r="I3428" s="4" t="str">
        <f t="shared" si="107"/>
        <v>SG0_P1_MDI-</v>
      </c>
    </row>
    <row r="3429" spans="1:9" x14ac:dyDescent="0.25">
      <c r="A3429" t="s">
        <v>2698</v>
      </c>
      <c r="B3429" t="s">
        <v>5861</v>
      </c>
      <c r="C3429" t="s">
        <v>867</v>
      </c>
      <c r="D3429" t="s">
        <v>62</v>
      </c>
      <c r="E3429" t="s">
        <v>62</v>
      </c>
      <c r="F3429">
        <v>174</v>
      </c>
      <c r="G3429" t="s">
        <v>101</v>
      </c>
      <c r="H3429" s="4" t="str">
        <f t="shared" si="106"/>
        <v>GOLD0.174</v>
      </c>
      <c r="I3429" s="4" t="str">
        <f t="shared" si="107"/>
        <v>SG0_P1_MDI+</v>
      </c>
    </row>
    <row r="3430" spans="1:9" x14ac:dyDescent="0.25">
      <c r="A3430" t="s">
        <v>2698</v>
      </c>
      <c r="B3430" t="s">
        <v>5861</v>
      </c>
      <c r="C3430" t="s">
        <v>867</v>
      </c>
      <c r="D3430" t="s">
        <v>898</v>
      </c>
      <c r="E3430" t="s">
        <v>898</v>
      </c>
      <c r="F3430">
        <v>172</v>
      </c>
      <c r="G3430" t="s">
        <v>2402</v>
      </c>
      <c r="H3430" s="4" t="str">
        <f t="shared" si="106"/>
        <v>GOLD0.172</v>
      </c>
      <c r="I3430" s="4" t="str">
        <f t="shared" si="107"/>
        <v>SG0_P2_MDI-</v>
      </c>
    </row>
    <row r="3431" spans="1:9" x14ac:dyDescent="0.25">
      <c r="A3431" t="s">
        <v>2698</v>
      </c>
      <c r="B3431" t="s">
        <v>5861</v>
      </c>
      <c r="C3431" t="s">
        <v>867</v>
      </c>
      <c r="D3431" t="s">
        <v>897</v>
      </c>
      <c r="E3431" t="s">
        <v>897</v>
      </c>
      <c r="F3431">
        <v>171</v>
      </c>
      <c r="G3431" t="s">
        <v>2403</v>
      </c>
      <c r="H3431" s="4" t="str">
        <f t="shared" si="106"/>
        <v>GOLD0.171</v>
      </c>
      <c r="I3431" s="4" t="str">
        <f t="shared" si="107"/>
        <v>SG0_P2_MDI+</v>
      </c>
    </row>
    <row r="3432" spans="1:9" x14ac:dyDescent="0.25">
      <c r="A3432" t="s">
        <v>2698</v>
      </c>
      <c r="B3432" t="s">
        <v>5861</v>
      </c>
      <c r="C3432" t="s">
        <v>867</v>
      </c>
      <c r="D3432" t="s">
        <v>900</v>
      </c>
      <c r="E3432" t="s">
        <v>900</v>
      </c>
      <c r="F3432">
        <v>168</v>
      </c>
      <c r="G3432" t="s">
        <v>2404</v>
      </c>
      <c r="H3432" s="4" t="str">
        <f t="shared" si="106"/>
        <v>GOLD0.168</v>
      </c>
      <c r="I3432" s="4" t="str">
        <f t="shared" si="107"/>
        <v>SG0_P3_MDI-</v>
      </c>
    </row>
    <row r="3433" spans="1:9" x14ac:dyDescent="0.25">
      <c r="A3433" t="s">
        <v>2698</v>
      </c>
      <c r="B3433" t="s">
        <v>5861</v>
      </c>
      <c r="C3433" t="s">
        <v>867</v>
      </c>
      <c r="D3433" t="s">
        <v>899</v>
      </c>
      <c r="E3433" t="s">
        <v>899</v>
      </c>
      <c r="F3433">
        <v>167</v>
      </c>
      <c r="G3433" t="s">
        <v>2405</v>
      </c>
      <c r="H3433" s="4" t="str">
        <f t="shared" si="106"/>
        <v>GOLD0.167</v>
      </c>
      <c r="I3433" s="4" t="str">
        <f t="shared" si="107"/>
        <v>SG0_P3_MDI+</v>
      </c>
    </row>
    <row r="3434" spans="1:9" x14ac:dyDescent="0.25">
      <c r="A3434" t="s">
        <v>2698</v>
      </c>
      <c r="B3434" t="s">
        <v>5861</v>
      </c>
      <c r="C3434" t="s">
        <v>867</v>
      </c>
      <c r="D3434" t="s">
        <v>902</v>
      </c>
      <c r="E3434" t="s">
        <v>902</v>
      </c>
      <c r="F3434">
        <v>165</v>
      </c>
      <c r="G3434" t="s">
        <v>2406</v>
      </c>
      <c r="H3434" s="4" t="str">
        <f t="shared" si="106"/>
        <v>GOLD0.165</v>
      </c>
      <c r="I3434" s="4" t="str">
        <f t="shared" si="107"/>
        <v>SG0_P4_MDI-</v>
      </c>
    </row>
    <row r="3435" spans="1:9" x14ac:dyDescent="0.25">
      <c r="A3435" t="s">
        <v>2698</v>
      </c>
      <c r="B3435" t="s">
        <v>5861</v>
      </c>
      <c r="C3435" t="s">
        <v>867</v>
      </c>
      <c r="D3435" t="s">
        <v>901</v>
      </c>
      <c r="E3435" t="s">
        <v>901</v>
      </c>
      <c r="F3435">
        <v>164</v>
      </c>
      <c r="G3435" t="s">
        <v>2407</v>
      </c>
      <c r="H3435" s="4" t="str">
        <f t="shared" si="106"/>
        <v>GOLD0.164</v>
      </c>
      <c r="I3435" s="4" t="str">
        <f t="shared" si="107"/>
        <v>SG0_P4_MDI+</v>
      </c>
    </row>
    <row r="3436" spans="1:9" x14ac:dyDescent="0.25">
      <c r="A3436" t="s">
        <v>2698</v>
      </c>
      <c r="B3436" t="s">
        <v>5861</v>
      </c>
      <c r="C3436" t="s">
        <v>867</v>
      </c>
      <c r="D3436" t="s">
        <v>904</v>
      </c>
      <c r="E3436" t="s">
        <v>904</v>
      </c>
      <c r="F3436">
        <v>148</v>
      </c>
      <c r="G3436" t="s">
        <v>1022</v>
      </c>
      <c r="H3436" s="4" t="str">
        <f t="shared" si="106"/>
        <v>GOLD0.148</v>
      </c>
      <c r="I3436" s="4" t="str">
        <f t="shared" si="107"/>
        <v>SG0_P5_GIGA_MDI-</v>
      </c>
    </row>
    <row r="3437" spans="1:9" x14ac:dyDescent="0.25">
      <c r="A3437" t="s">
        <v>2698</v>
      </c>
      <c r="B3437" t="s">
        <v>5861</v>
      </c>
      <c r="C3437" t="s">
        <v>867</v>
      </c>
      <c r="D3437" t="s">
        <v>903</v>
      </c>
      <c r="E3437" t="s">
        <v>903</v>
      </c>
      <c r="F3437">
        <v>147</v>
      </c>
      <c r="G3437" t="s">
        <v>1023</v>
      </c>
      <c r="H3437" s="4" t="str">
        <f t="shared" si="106"/>
        <v>GOLD0.147</v>
      </c>
      <c r="I3437" s="4" t="str">
        <f t="shared" si="107"/>
        <v>SG0_P5_GIGA_MDI+</v>
      </c>
    </row>
    <row r="3438" spans="1:9" x14ac:dyDescent="0.25">
      <c r="A3438" t="s">
        <v>2698</v>
      </c>
      <c r="B3438" t="s">
        <v>5861</v>
      </c>
      <c r="C3438" t="s">
        <v>867</v>
      </c>
      <c r="D3438" t="s">
        <v>906</v>
      </c>
      <c r="E3438" t="s">
        <v>906</v>
      </c>
      <c r="F3438">
        <v>143</v>
      </c>
      <c r="G3438" t="s">
        <v>1024</v>
      </c>
      <c r="H3438" s="4" t="str">
        <f t="shared" si="106"/>
        <v>GOLD0.143</v>
      </c>
      <c r="I3438" s="4" t="str">
        <f t="shared" si="107"/>
        <v>SG0_P6_GIGA_MDI-</v>
      </c>
    </row>
    <row r="3439" spans="1:9" x14ac:dyDescent="0.25">
      <c r="A3439" t="s">
        <v>2698</v>
      </c>
      <c r="B3439" t="s">
        <v>5861</v>
      </c>
      <c r="C3439" t="s">
        <v>867</v>
      </c>
      <c r="D3439" t="s">
        <v>905</v>
      </c>
      <c r="E3439" t="s">
        <v>905</v>
      </c>
      <c r="F3439">
        <v>142</v>
      </c>
      <c r="G3439" t="s">
        <v>1025</v>
      </c>
      <c r="H3439" s="4" t="str">
        <f t="shared" si="106"/>
        <v>GOLD0.142</v>
      </c>
      <c r="I3439" s="4" t="str">
        <f t="shared" si="107"/>
        <v>SG0_P6_GIGA_MDI+</v>
      </c>
    </row>
    <row r="3440" spans="1:9" x14ac:dyDescent="0.25">
      <c r="A3440" t="s">
        <v>2698</v>
      </c>
      <c r="B3440" t="s">
        <v>5861</v>
      </c>
      <c r="C3440" t="s">
        <v>867</v>
      </c>
      <c r="D3440" t="s">
        <v>6173</v>
      </c>
      <c r="E3440" t="s">
        <v>6173</v>
      </c>
      <c r="F3440">
        <v>77</v>
      </c>
      <c r="G3440" t="s">
        <v>2355</v>
      </c>
      <c r="H3440" s="4" t="str">
        <f t="shared" si="106"/>
        <v>GOLD0.77</v>
      </c>
      <c r="I3440" s="4" t="str">
        <f t="shared" si="107"/>
        <v>SG0_AVDD09_CMU</v>
      </c>
    </row>
    <row r="3441" spans="1:9" x14ac:dyDescent="0.25">
      <c r="A3441" t="s">
        <v>2698</v>
      </c>
      <c r="B3441" t="s">
        <v>5861</v>
      </c>
      <c r="C3441" t="s">
        <v>867</v>
      </c>
      <c r="D3441" t="s">
        <v>941</v>
      </c>
      <c r="E3441" t="s">
        <v>941</v>
      </c>
      <c r="F3441">
        <v>71</v>
      </c>
      <c r="G3441" t="s">
        <v>1284</v>
      </c>
      <c r="H3441" s="4" t="str">
        <f t="shared" si="106"/>
        <v>GOLD0.71</v>
      </c>
      <c r="I3441" s="4" t="str">
        <f t="shared" si="107"/>
        <v>SG0_P9_HSI-</v>
      </c>
    </row>
    <row r="3442" spans="1:9" x14ac:dyDescent="0.25">
      <c r="A3442" t="s">
        <v>2698</v>
      </c>
      <c r="B3442" t="s">
        <v>5861</v>
      </c>
      <c r="C3442" t="s">
        <v>867</v>
      </c>
      <c r="D3442" t="s">
        <v>942</v>
      </c>
      <c r="E3442" t="s">
        <v>942</v>
      </c>
      <c r="F3442">
        <v>70</v>
      </c>
      <c r="G3442" t="s">
        <v>1286</v>
      </c>
      <c r="H3442" s="4" t="str">
        <f t="shared" si="106"/>
        <v>GOLD0.70</v>
      </c>
      <c r="I3442" s="4" t="str">
        <f t="shared" si="107"/>
        <v>SG0_P9_HSI+</v>
      </c>
    </row>
    <row r="3443" spans="1:9" x14ac:dyDescent="0.25">
      <c r="A3443" t="s">
        <v>2698</v>
      </c>
      <c r="B3443" t="s">
        <v>5861</v>
      </c>
      <c r="C3443" t="s">
        <v>867</v>
      </c>
      <c r="D3443" t="s">
        <v>943</v>
      </c>
      <c r="E3443" t="s">
        <v>943</v>
      </c>
      <c r="F3443">
        <v>73</v>
      </c>
      <c r="G3443" t="s">
        <v>1280</v>
      </c>
      <c r="H3443" s="4" t="str">
        <f t="shared" si="106"/>
        <v>GOLD0.73</v>
      </c>
      <c r="I3443" s="4" t="str">
        <f t="shared" si="107"/>
        <v>SG0_P9_HSO-</v>
      </c>
    </row>
    <row r="3444" spans="1:9" x14ac:dyDescent="0.25">
      <c r="A3444" t="s">
        <v>2698</v>
      </c>
      <c r="B3444" t="s">
        <v>5861</v>
      </c>
      <c r="C3444" t="s">
        <v>867</v>
      </c>
      <c r="D3444" t="s">
        <v>944</v>
      </c>
      <c r="E3444" t="s">
        <v>944</v>
      </c>
      <c r="F3444">
        <v>74</v>
      </c>
      <c r="G3444" t="s">
        <v>1282</v>
      </c>
      <c r="H3444" s="4" t="str">
        <f t="shared" si="106"/>
        <v>GOLD0.74</v>
      </c>
      <c r="I3444" s="4" t="str">
        <f t="shared" si="107"/>
        <v>SG0_P9_HSO+</v>
      </c>
    </row>
    <row r="3445" spans="1:9" x14ac:dyDescent="0.25">
      <c r="A3445" t="s">
        <v>2698</v>
      </c>
      <c r="B3445" t="s">
        <v>5861</v>
      </c>
      <c r="C3445" t="s">
        <v>867</v>
      </c>
      <c r="D3445" t="s">
        <v>6174</v>
      </c>
      <c r="E3445" t="s">
        <v>6174</v>
      </c>
      <c r="F3445">
        <v>79</v>
      </c>
      <c r="G3445" t="s">
        <v>2355</v>
      </c>
      <c r="H3445" s="4" t="str">
        <f t="shared" si="106"/>
        <v>GOLD0.79</v>
      </c>
      <c r="I3445" s="4" t="str">
        <f t="shared" si="107"/>
        <v>SG0_AVDD09_CMU</v>
      </c>
    </row>
    <row r="3446" spans="1:9" x14ac:dyDescent="0.25">
      <c r="A3446" t="s">
        <v>2698</v>
      </c>
      <c r="B3446" t="s">
        <v>5861</v>
      </c>
      <c r="C3446" t="s">
        <v>867</v>
      </c>
      <c r="D3446" t="s">
        <v>946</v>
      </c>
      <c r="E3446" t="s">
        <v>946</v>
      </c>
      <c r="F3446">
        <v>86</v>
      </c>
      <c r="G3446" t="s">
        <v>1302</v>
      </c>
      <c r="H3446" s="4" t="str">
        <f t="shared" si="106"/>
        <v>GOLD0.86</v>
      </c>
      <c r="I3446" s="4" t="str">
        <f t="shared" si="107"/>
        <v>SG0_P10_HSI-</v>
      </c>
    </row>
    <row r="3447" spans="1:9" x14ac:dyDescent="0.25">
      <c r="A3447" t="s">
        <v>2698</v>
      </c>
      <c r="B3447" t="s">
        <v>5861</v>
      </c>
      <c r="C3447" t="s">
        <v>867</v>
      </c>
      <c r="D3447" t="s">
        <v>945</v>
      </c>
      <c r="E3447" t="s">
        <v>945</v>
      </c>
      <c r="F3447">
        <v>87</v>
      </c>
      <c r="G3447" t="s">
        <v>1300</v>
      </c>
      <c r="H3447" s="4" t="str">
        <f t="shared" si="106"/>
        <v>GOLD0.87</v>
      </c>
      <c r="I3447" s="4" t="str">
        <f t="shared" si="107"/>
        <v>SG0_P10_HSI+</v>
      </c>
    </row>
    <row r="3448" spans="1:9" x14ac:dyDescent="0.25">
      <c r="A3448" t="s">
        <v>2698</v>
      </c>
      <c r="B3448" t="s">
        <v>5861</v>
      </c>
      <c r="C3448" t="s">
        <v>867</v>
      </c>
      <c r="D3448" t="s">
        <v>947</v>
      </c>
      <c r="E3448" t="s">
        <v>947</v>
      </c>
      <c r="F3448">
        <v>84</v>
      </c>
      <c r="G3448" t="s">
        <v>1296</v>
      </c>
      <c r="H3448" s="4" t="str">
        <f t="shared" si="106"/>
        <v>GOLD0.84</v>
      </c>
      <c r="I3448" s="4" t="str">
        <f t="shared" si="107"/>
        <v>SG0_P10_HSO-</v>
      </c>
    </row>
    <row r="3449" spans="1:9" x14ac:dyDescent="0.25">
      <c r="A3449" t="s">
        <v>2698</v>
      </c>
      <c r="B3449" t="s">
        <v>5861</v>
      </c>
      <c r="C3449" t="s">
        <v>867</v>
      </c>
      <c r="D3449" t="s">
        <v>948</v>
      </c>
      <c r="E3449" t="s">
        <v>948</v>
      </c>
      <c r="F3449">
        <v>83</v>
      </c>
      <c r="G3449" t="s">
        <v>1298</v>
      </c>
      <c r="H3449" s="4" t="str">
        <f t="shared" si="106"/>
        <v>GOLD0.83</v>
      </c>
      <c r="I3449" s="4" t="str">
        <f t="shared" si="107"/>
        <v>SG0_P10_HSO+</v>
      </c>
    </row>
    <row r="3450" spans="1:9" x14ac:dyDescent="0.25">
      <c r="A3450" t="s">
        <v>2698</v>
      </c>
      <c r="B3450" t="s">
        <v>5861</v>
      </c>
      <c r="C3450" t="s">
        <v>867</v>
      </c>
      <c r="D3450" t="s">
        <v>889</v>
      </c>
      <c r="E3450" t="s">
        <v>889</v>
      </c>
      <c r="F3450">
        <v>57</v>
      </c>
      <c r="G3450" t="s">
        <v>2355</v>
      </c>
      <c r="H3450" s="4" t="str">
        <f t="shared" si="106"/>
        <v>GOLD0.57</v>
      </c>
      <c r="I3450" s="4" t="str">
        <f t="shared" si="107"/>
        <v>SG0_AVDD09_CMU</v>
      </c>
    </row>
    <row r="3451" spans="1:9" x14ac:dyDescent="0.25">
      <c r="A3451" t="s">
        <v>2698</v>
      </c>
      <c r="B3451" t="s">
        <v>5861</v>
      </c>
      <c r="C3451" t="s">
        <v>867</v>
      </c>
      <c r="D3451" t="s">
        <v>6175</v>
      </c>
      <c r="E3451" t="s">
        <v>6175</v>
      </c>
      <c r="F3451">
        <v>50</v>
      </c>
      <c r="G3451" t="s">
        <v>6177</v>
      </c>
      <c r="H3451" s="4" t="str">
        <f t="shared" si="106"/>
        <v>GOLD0.50</v>
      </c>
      <c r="I3451" s="4" t="str">
        <f t="shared" si="107"/>
        <v>SG0_AVDD09_TRX</v>
      </c>
    </row>
    <row r="3452" spans="1:9" x14ac:dyDescent="0.25">
      <c r="A3452" t="s">
        <v>2698</v>
      </c>
      <c r="B3452" t="s">
        <v>5861</v>
      </c>
      <c r="C3452" t="s">
        <v>867</v>
      </c>
      <c r="D3452" t="s">
        <v>6176</v>
      </c>
      <c r="E3452" t="s">
        <v>6176</v>
      </c>
      <c r="F3452">
        <v>56</v>
      </c>
      <c r="G3452" t="s">
        <v>6177</v>
      </c>
      <c r="H3452" s="4" t="str">
        <f t="shared" si="106"/>
        <v>GOLD0.56</v>
      </c>
      <c r="I3452" s="4" t="str">
        <f t="shared" si="107"/>
        <v>SG0_AVDD09_TRX</v>
      </c>
    </row>
    <row r="3453" spans="1:9" x14ac:dyDescent="0.25">
      <c r="A3453" t="s">
        <v>2698</v>
      </c>
      <c r="B3453" t="s">
        <v>5861</v>
      </c>
      <c r="C3453" t="s">
        <v>867</v>
      </c>
      <c r="D3453" t="s">
        <v>893</v>
      </c>
      <c r="E3453" t="s">
        <v>893</v>
      </c>
      <c r="F3453">
        <v>58</v>
      </c>
      <c r="G3453" t="s">
        <v>2359</v>
      </c>
      <c r="H3453" s="4" t="str">
        <f t="shared" si="106"/>
        <v>GOLD0.58</v>
      </c>
      <c r="I3453" s="4" t="str">
        <f t="shared" si="107"/>
        <v>SG0_AVDD33_CMU</v>
      </c>
    </row>
    <row r="3454" spans="1:9" x14ac:dyDescent="0.25">
      <c r="A3454" t="s">
        <v>2698</v>
      </c>
      <c r="B3454" t="s">
        <v>5861</v>
      </c>
      <c r="C3454" t="s">
        <v>867</v>
      </c>
      <c r="D3454" t="s">
        <v>950</v>
      </c>
      <c r="E3454" t="s">
        <v>950</v>
      </c>
      <c r="F3454">
        <v>52</v>
      </c>
      <c r="G3454" t="s">
        <v>1310</v>
      </c>
      <c r="H3454" s="4" t="str">
        <f t="shared" si="106"/>
        <v>GOLD0.52</v>
      </c>
      <c r="I3454" s="4" t="str">
        <f t="shared" si="107"/>
        <v>SG0_P11_HSI-</v>
      </c>
    </row>
    <row r="3455" spans="1:9" x14ac:dyDescent="0.25">
      <c r="A3455" t="s">
        <v>2698</v>
      </c>
      <c r="B3455" t="s">
        <v>5861</v>
      </c>
      <c r="C3455" t="s">
        <v>867</v>
      </c>
      <c r="D3455" t="s">
        <v>949</v>
      </c>
      <c r="E3455" t="s">
        <v>949</v>
      </c>
      <c r="F3455">
        <v>51</v>
      </c>
      <c r="G3455" t="s">
        <v>1308</v>
      </c>
      <c r="H3455" s="4" t="str">
        <f t="shared" si="106"/>
        <v>GOLD0.51</v>
      </c>
      <c r="I3455" s="4" t="str">
        <f t="shared" si="107"/>
        <v>SG0_P11_HSI+</v>
      </c>
    </row>
    <row r="3456" spans="1:9" x14ac:dyDescent="0.25">
      <c r="A3456" t="s">
        <v>2698</v>
      </c>
      <c r="B3456" t="s">
        <v>5861</v>
      </c>
      <c r="C3456" t="s">
        <v>867</v>
      </c>
      <c r="D3456" t="s">
        <v>951</v>
      </c>
      <c r="E3456" t="s">
        <v>951</v>
      </c>
      <c r="F3456">
        <v>54</v>
      </c>
      <c r="G3456" t="s">
        <v>1304</v>
      </c>
      <c r="H3456" s="4" t="str">
        <f t="shared" si="106"/>
        <v>GOLD0.54</v>
      </c>
      <c r="I3456" s="4" t="str">
        <f t="shared" si="107"/>
        <v>SG0_P11_HSO-</v>
      </c>
    </row>
    <row r="3457" spans="1:9" x14ac:dyDescent="0.25">
      <c r="A3457" t="s">
        <v>2698</v>
      </c>
      <c r="B3457" t="s">
        <v>5861</v>
      </c>
      <c r="C3457" t="s">
        <v>867</v>
      </c>
      <c r="D3457" t="s">
        <v>952</v>
      </c>
      <c r="E3457" t="s">
        <v>952</v>
      </c>
      <c r="F3457">
        <v>55</v>
      </c>
      <c r="G3457" t="s">
        <v>1306</v>
      </c>
      <c r="H3457" s="4" t="str">
        <f t="shared" si="106"/>
        <v>GOLD0.55</v>
      </c>
      <c r="I3457" s="4" t="str">
        <f t="shared" si="107"/>
        <v>SG0_P11_HSO+</v>
      </c>
    </row>
    <row r="3458" spans="1:9" x14ac:dyDescent="0.25">
      <c r="A3458" t="s">
        <v>2698</v>
      </c>
      <c r="B3458" t="s">
        <v>5861</v>
      </c>
      <c r="C3458" t="s">
        <v>867</v>
      </c>
      <c r="D3458" t="s">
        <v>59</v>
      </c>
      <c r="E3458" t="s">
        <v>59</v>
      </c>
      <c r="F3458">
        <v>47</v>
      </c>
      <c r="G3458" t="s">
        <v>757</v>
      </c>
      <c r="H3458" s="4" t="str">
        <f t="shared" ref="H3458:H3521" si="108">CONCATENATE(C3458,".",F3458)</f>
        <v>GOLD0.47</v>
      </c>
      <c r="I3458" s="4" t="str">
        <f t="shared" ref="I3458:I3521" si="109">G3458</f>
        <v>SG0_RESETB</v>
      </c>
    </row>
    <row r="3459" spans="1:9" x14ac:dyDescent="0.25">
      <c r="A3459" t="s">
        <v>2698</v>
      </c>
      <c r="B3459" t="s">
        <v>5861</v>
      </c>
      <c r="C3459" t="s">
        <v>867</v>
      </c>
      <c r="D3459" t="s">
        <v>58</v>
      </c>
      <c r="E3459" t="s">
        <v>58</v>
      </c>
      <c r="F3459">
        <v>155</v>
      </c>
      <c r="G3459" t="s">
        <v>90</v>
      </c>
      <c r="H3459" s="4" t="str">
        <f t="shared" si="108"/>
        <v>GOLD0.155</v>
      </c>
      <c r="I3459" s="4" t="str">
        <f t="shared" si="109"/>
        <v>SG0_RSET</v>
      </c>
    </row>
    <row r="3460" spans="1:9" x14ac:dyDescent="0.25">
      <c r="A3460" t="s">
        <v>2698</v>
      </c>
      <c r="B3460" t="s">
        <v>5861</v>
      </c>
      <c r="C3460" t="s">
        <v>867</v>
      </c>
      <c r="D3460" t="s">
        <v>52</v>
      </c>
      <c r="E3460" t="s">
        <v>52</v>
      </c>
      <c r="F3460">
        <v>64</v>
      </c>
      <c r="G3460" t="s">
        <v>91</v>
      </c>
      <c r="H3460" s="4" t="str">
        <f t="shared" si="108"/>
        <v>GOLD0.64</v>
      </c>
      <c r="I3460" s="4" t="str">
        <f t="shared" si="109"/>
        <v>SG0_SPI_CSB</v>
      </c>
    </row>
    <row r="3461" spans="1:9" x14ac:dyDescent="0.25">
      <c r="A3461" t="s">
        <v>2698</v>
      </c>
      <c r="B3461" t="s">
        <v>5861</v>
      </c>
      <c r="C3461" t="s">
        <v>867</v>
      </c>
      <c r="D3461" t="s">
        <v>54</v>
      </c>
      <c r="E3461" t="s">
        <v>54</v>
      </c>
      <c r="F3461">
        <v>62</v>
      </c>
      <c r="G3461" t="s">
        <v>92</v>
      </c>
      <c r="H3461" s="4" t="str">
        <f t="shared" si="108"/>
        <v>GOLD0.62</v>
      </c>
      <c r="I3461" s="4" t="str">
        <f t="shared" si="109"/>
        <v>SG0_SPI_SCK</v>
      </c>
    </row>
    <row r="3462" spans="1:9" x14ac:dyDescent="0.25">
      <c r="A3462" t="s">
        <v>2698</v>
      </c>
      <c r="B3462" t="s">
        <v>5861</v>
      </c>
      <c r="C3462" t="s">
        <v>867</v>
      </c>
      <c r="D3462" t="s">
        <v>280</v>
      </c>
      <c r="E3462" t="s">
        <v>280</v>
      </c>
      <c r="F3462">
        <v>61</v>
      </c>
      <c r="G3462" t="s">
        <v>5482</v>
      </c>
      <c r="H3462" s="4" t="str">
        <f t="shared" si="108"/>
        <v>GOLD0.61</v>
      </c>
      <c r="I3462" s="4" t="str">
        <f t="shared" si="109"/>
        <v>SG0_SPI_SIO0</v>
      </c>
    </row>
    <row r="3463" spans="1:9" x14ac:dyDescent="0.25">
      <c r="A3463" t="s">
        <v>2698</v>
      </c>
      <c r="B3463" t="s">
        <v>5861</v>
      </c>
      <c r="C3463" t="s">
        <v>867</v>
      </c>
      <c r="D3463" t="s">
        <v>279</v>
      </c>
      <c r="E3463" t="s">
        <v>279</v>
      </c>
      <c r="F3463">
        <v>60</v>
      </c>
      <c r="G3463" t="s">
        <v>5481</v>
      </c>
      <c r="H3463" s="4" t="str">
        <f t="shared" si="108"/>
        <v>GOLD0.60</v>
      </c>
      <c r="I3463" s="4" t="str">
        <f t="shared" si="109"/>
        <v>SG0_SPI_SIO1</v>
      </c>
    </row>
    <row r="3464" spans="1:9" x14ac:dyDescent="0.25">
      <c r="A3464" t="s">
        <v>2698</v>
      </c>
      <c r="B3464" t="s">
        <v>5861</v>
      </c>
      <c r="C3464" t="s">
        <v>867</v>
      </c>
      <c r="D3464" t="s">
        <v>281</v>
      </c>
      <c r="E3464" t="s">
        <v>281</v>
      </c>
      <c r="F3464">
        <v>65</v>
      </c>
      <c r="G3464" t="s">
        <v>5483</v>
      </c>
      <c r="H3464" s="4" t="str">
        <f t="shared" si="108"/>
        <v>GOLD0.65</v>
      </c>
      <c r="I3464" s="4" t="str">
        <f t="shared" si="109"/>
        <v>SG0_SPI_SIO2</v>
      </c>
    </row>
    <row r="3465" spans="1:9" x14ac:dyDescent="0.25">
      <c r="A3465" t="s">
        <v>2698</v>
      </c>
      <c r="B3465" t="s">
        <v>5861</v>
      </c>
      <c r="C3465" t="s">
        <v>867</v>
      </c>
      <c r="D3465" t="s">
        <v>282</v>
      </c>
      <c r="E3465" t="s">
        <v>282</v>
      </c>
      <c r="F3465">
        <v>66</v>
      </c>
      <c r="G3465" t="s">
        <v>5484</v>
      </c>
      <c r="H3465" s="4" t="str">
        <f t="shared" si="108"/>
        <v>GOLD0.66</v>
      </c>
      <c r="I3465" s="4" t="str">
        <f t="shared" si="109"/>
        <v>SG0_SPI_SIO3</v>
      </c>
    </row>
    <row r="3466" spans="1:9" x14ac:dyDescent="0.25">
      <c r="A3466" t="s">
        <v>2698</v>
      </c>
      <c r="B3466" t="s">
        <v>5861</v>
      </c>
      <c r="C3466" t="s">
        <v>867</v>
      </c>
      <c r="D3466" t="s">
        <v>425</v>
      </c>
      <c r="E3466" t="s">
        <v>425</v>
      </c>
      <c r="F3466">
        <v>63</v>
      </c>
      <c r="G3466" t="s">
        <v>2361</v>
      </c>
      <c r="H3466" s="4" t="str">
        <f t="shared" si="108"/>
        <v>GOLD0.63</v>
      </c>
      <c r="I3466" s="4" t="str">
        <f t="shared" si="109"/>
        <v>SG0_SPI_VDDIO</v>
      </c>
    </row>
    <row r="3467" spans="1:9" x14ac:dyDescent="0.25">
      <c r="A3467" t="s">
        <v>2698</v>
      </c>
      <c r="B3467" t="s">
        <v>5861</v>
      </c>
      <c r="C3467" t="s">
        <v>867</v>
      </c>
      <c r="D3467" t="s">
        <v>896</v>
      </c>
      <c r="E3467" t="s">
        <v>896</v>
      </c>
      <c r="F3467">
        <v>3</v>
      </c>
      <c r="G3467" t="s">
        <v>2364</v>
      </c>
      <c r="H3467" s="4" t="str">
        <f t="shared" si="108"/>
        <v>GOLD0.3</v>
      </c>
      <c r="I3467" s="4" t="str">
        <f t="shared" si="109"/>
        <v>SG0_V33</v>
      </c>
    </row>
    <row r="3468" spans="1:9" x14ac:dyDescent="0.25">
      <c r="A3468" t="s">
        <v>2698</v>
      </c>
      <c r="B3468" t="s">
        <v>5861</v>
      </c>
      <c r="C3468" t="s">
        <v>867</v>
      </c>
      <c r="D3468" t="s">
        <v>33</v>
      </c>
      <c r="E3468" t="s">
        <v>33</v>
      </c>
      <c r="F3468">
        <v>4</v>
      </c>
      <c r="G3468" t="s">
        <v>81</v>
      </c>
      <c r="H3468" s="4" t="str">
        <f t="shared" si="108"/>
        <v>GOLD0.4</v>
      </c>
      <c r="I3468" s="4" t="str">
        <f t="shared" si="109"/>
        <v>SG0_WAKE</v>
      </c>
    </row>
    <row r="3469" spans="1:9" x14ac:dyDescent="0.25">
      <c r="A3469" t="s">
        <v>2698</v>
      </c>
      <c r="B3469" t="s">
        <v>5861</v>
      </c>
      <c r="C3469" t="s">
        <v>867</v>
      </c>
      <c r="D3469" t="s">
        <v>283</v>
      </c>
      <c r="E3469" t="s">
        <v>283</v>
      </c>
      <c r="F3469">
        <v>150</v>
      </c>
      <c r="G3469" t="s">
        <v>5473</v>
      </c>
      <c r="H3469" s="4" t="str">
        <f t="shared" si="108"/>
        <v>GOLD0.150</v>
      </c>
      <c r="I3469" s="4" t="str">
        <f t="shared" si="109"/>
        <v>SG0_XI</v>
      </c>
    </row>
    <row r="3470" spans="1:9" x14ac:dyDescent="0.25">
      <c r="A3470" t="s">
        <v>2698</v>
      </c>
      <c r="B3470" t="s">
        <v>5861</v>
      </c>
      <c r="C3470" t="s">
        <v>867</v>
      </c>
      <c r="D3470" t="s">
        <v>920</v>
      </c>
      <c r="E3470" t="s">
        <v>920</v>
      </c>
      <c r="F3470">
        <v>113</v>
      </c>
      <c r="G3470" t="s">
        <v>1248</v>
      </c>
      <c r="H3470" s="4" t="str">
        <f t="shared" si="108"/>
        <v>GOLD0.113</v>
      </c>
      <c r="I3470" s="4" t="str">
        <f t="shared" si="109"/>
        <v>SG0_X0_COL</v>
      </c>
    </row>
    <row r="3471" spans="1:9" x14ac:dyDescent="0.25">
      <c r="A3471" t="s">
        <v>2698</v>
      </c>
      <c r="B3471" t="s">
        <v>5861</v>
      </c>
      <c r="C3471" t="s">
        <v>867</v>
      </c>
      <c r="D3471" t="s">
        <v>921</v>
      </c>
      <c r="E3471" t="s">
        <v>921</v>
      </c>
      <c r="F3471">
        <v>112</v>
      </c>
      <c r="G3471" t="s">
        <v>1249</v>
      </c>
      <c r="H3471" s="4" t="str">
        <f t="shared" si="108"/>
        <v>GOLD0.112</v>
      </c>
      <c r="I3471" s="4" t="str">
        <f t="shared" si="109"/>
        <v>SG0_X0_CRS</v>
      </c>
    </row>
    <row r="3472" spans="1:9" x14ac:dyDescent="0.25">
      <c r="A3472" t="s">
        <v>2698</v>
      </c>
      <c r="B3472" t="s">
        <v>5861</v>
      </c>
      <c r="C3472" t="s">
        <v>867</v>
      </c>
      <c r="D3472" t="s">
        <v>918</v>
      </c>
      <c r="E3472" t="s">
        <v>918</v>
      </c>
      <c r="F3472">
        <v>121</v>
      </c>
      <c r="G3472" t="s">
        <v>1134</v>
      </c>
      <c r="H3472" s="4" t="str">
        <f t="shared" si="108"/>
        <v>GOLD0.121</v>
      </c>
      <c r="I3472" s="4" t="str">
        <f t="shared" si="109"/>
        <v>SG0_X0_RXC</v>
      </c>
    </row>
    <row r="3473" spans="1:9" x14ac:dyDescent="0.25">
      <c r="A3473" t="s">
        <v>2698</v>
      </c>
      <c r="B3473" t="s">
        <v>5861</v>
      </c>
      <c r="C3473" t="s">
        <v>867</v>
      </c>
      <c r="D3473" t="s">
        <v>912</v>
      </c>
      <c r="E3473" t="s">
        <v>912</v>
      </c>
      <c r="F3473">
        <v>116</v>
      </c>
      <c r="G3473" t="s">
        <v>1128</v>
      </c>
      <c r="H3473" s="4" t="str">
        <f t="shared" si="108"/>
        <v>GOLD0.116</v>
      </c>
      <c r="I3473" s="4" t="str">
        <f t="shared" si="109"/>
        <v>SG0_X0_RXD0</v>
      </c>
    </row>
    <row r="3474" spans="1:9" x14ac:dyDescent="0.25">
      <c r="A3474" t="s">
        <v>2698</v>
      </c>
      <c r="B3474" t="s">
        <v>5861</v>
      </c>
      <c r="C3474" t="s">
        <v>867</v>
      </c>
      <c r="D3474" t="s">
        <v>915</v>
      </c>
      <c r="E3474" t="s">
        <v>915</v>
      </c>
      <c r="F3474">
        <v>117</v>
      </c>
      <c r="G3474" t="s">
        <v>1133</v>
      </c>
      <c r="H3474" s="4" t="str">
        <f t="shared" si="108"/>
        <v>GOLD0.117</v>
      </c>
      <c r="I3474" s="4" t="str">
        <f t="shared" si="109"/>
        <v>SG0_X0_RXD1</v>
      </c>
    </row>
    <row r="3475" spans="1:9" x14ac:dyDescent="0.25">
      <c r="A3475" t="s">
        <v>2698</v>
      </c>
      <c r="B3475" t="s">
        <v>5861</v>
      </c>
      <c r="C3475" t="s">
        <v>867</v>
      </c>
      <c r="D3475" t="s">
        <v>919</v>
      </c>
      <c r="E3475" t="s">
        <v>919</v>
      </c>
      <c r="F3475">
        <v>118</v>
      </c>
      <c r="G3475" t="s">
        <v>1138</v>
      </c>
      <c r="H3475" s="4" t="str">
        <f t="shared" si="108"/>
        <v>GOLD0.118</v>
      </c>
      <c r="I3475" s="4" t="str">
        <f t="shared" si="109"/>
        <v>SG0_X0_RXD2</v>
      </c>
    </row>
    <row r="3476" spans="1:9" x14ac:dyDescent="0.25">
      <c r="A3476" t="s">
        <v>2698</v>
      </c>
      <c r="B3476" t="s">
        <v>5861</v>
      </c>
      <c r="C3476" t="s">
        <v>867</v>
      </c>
      <c r="D3476" t="s">
        <v>916</v>
      </c>
      <c r="E3476" t="s">
        <v>916</v>
      </c>
      <c r="F3476">
        <v>119</v>
      </c>
      <c r="G3476" t="s">
        <v>1144</v>
      </c>
      <c r="H3476" s="4" t="str">
        <f t="shared" si="108"/>
        <v>GOLD0.119</v>
      </c>
      <c r="I3476" s="4" t="str">
        <f t="shared" si="109"/>
        <v>SG0_X0_RXD3</v>
      </c>
    </row>
    <row r="3477" spans="1:9" x14ac:dyDescent="0.25">
      <c r="A3477" t="s">
        <v>2698</v>
      </c>
      <c r="B3477" t="s">
        <v>5861</v>
      </c>
      <c r="C3477" t="s">
        <v>867</v>
      </c>
      <c r="D3477" t="s">
        <v>917</v>
      </c>
      <c r="E3477" t="s">
        <v>917</v>
      </c>
      <c r="F3477">
        <v>115</v>
      </c>
      <c r="G3477" t="s">
        <v>1127</v>
      </c>
      <c r="H3477" s="4" t="str">
        <f t="shared" si="108"/>
        <v>GOLD0.115</v>
      </c>
      <c r="I3477" s="4" t="str">
        <f t="shared" si="109"/>
        <v>SG0_X0_RXDV</v>
      </c>
    </row>
    <row r="3478" spans="1:9" x14ac:dyDescent="0.25">
      <c r="A3478" t="s">
        <v>2698</v>
      </c>
      <c r="B3478" t="s">
        <v>5861</v>
      </c>
      <c r="C3478" t="s">
        <v>867</v>
      </c>
      <c r="D3478" t="s">
        <v>914</v>
      </c>
      <c r="E3478" t="s">
        <v>914</v>
      </c>
      <c r="F3478">
        <v>114</v>
      </c>
      <c r="G3478" t="s">
        <v>961</v>
      </c>
      <c r="H3478" s="4" t="str">
        <f t="shared" si="108"/>
        <v>GOLD0.114</v>
      </c>
      <c r="I3478" s="4" t="str">
        <f t="shared" si="109"/>
        <v>DGND</v>
      </c>
    </row>
    <row r="3479" spans="1:9" x14ac:dyDescent="0.25">
      <c r="A3479" t="s">
        <v>2698</v>
      </c>
      <c r="B3479" t="s">
        <v>5861</v>
      </c>
      <c r="C3479" t="s">
        <v>867</v>
      </c>
      <c r="D3479" t="s">
        <v>910</v>
      </c>
      <c r="E3479" t="s">
        <v>910</v>
      </c>
      <c r="F3479">
        <v>123</v>
      </c>
      <c r="G3479" t="s">
        <v>1158</v>
      </c>
      <c r="H3479" s="4" t="str">
        <f t="shared" si="108"/>
        <v>GOLD0.123</v>
      </c>
      <c r="I3479" s="4" t="str">
        <f t="shared" si="109"/>
        <v>SG0_X0_TXC</v>
      </c>
    </row>
    <row r="3480" spans="1:9" x14ac:dyDescent="0.25">
      <c r="A3480" t="s">
        <v>2698</v>
      </c>
      <c r="B3480" t="s">
        <v>5861</v>
      </c>
      <c r="C3480" t="s">
        <v>867</v>
      </c>
      <c r="D3480" t="s">
        <v>908</v>
      </c>
      <c r="E3480" t="s">
        <v>908</v>
      </c>
      <c r="F3480">
        <v>126</v>
      </c>
      <c r="G3480" t="s">
        <v>1250</v>
      </c>
      <c r="H3480" s="4" t="str">
        <f t="shared" si="108"/>
        <v>GOLD0.126</v>
      </c>
      <c r="I3480" s="4" t="str">
        <f t="shared" si="109"/>
        <v>SG0_X0_TXD0</v>
      </c>
    </row>
    <row r="3481" spans="1:9" x14ac:dyDescent="0.25">
      <c r="A3481" t="s">
        <v>2698</v>
      </c>
      <c r="B3481" t="s">
        <v>5861</v>
      </c>
      <c r="C3481" t="s">
        <v>867</v>
      </c>
      <c r="D3481" t="s">
        <v>909</v>
      </c>
      <c r="E3481" t="s">
        <v>909</v>
      </c>
      <c r="F3481">
        <v>127</v>
      </c>
      <c r="G3481" t="s">
        <v>1251</v>
      </c>
      <c r="H3481" s="4" t="str">
        <f t="shared" si="108"/>
        <v>GOLD0.127</v>
      </c>
      <c r="I3481" s="4" t="str">
        <f t="shared" si="109"/>
        <v>SG0_X0_TXD1</v>
      </c>
    </row>
    <row r="3482" spans="1:9" x14ac:dyDescent="0.25">
      <c r="A3482" t="s">
        <v>2698</v>
      </c>
      <c r="B3482" t="s">
        <v>5861</v>
      </c>
      <c r="C3482" t="s">
        <v>867</v>
      </c>
      <c r="D3482" t="s">
        <v>911</v>
      </c>
      <c r="E3482" t="s">
        <v>911</v>
      </c>
      <c r="F3482">
        <v>129</v>
      </c>
      <c r="G3482" t="s">
        <v>1252</v>
      </c>
      <c r="H3482" s="4" t="str">
        <f t="shared" si="108"/>
        <v>GOLD0.129</v>
      </c>
      <c r="I3482" s="4" t="str">
        <f t="shared" si="109"/>
        <v>SG0_X0_TXD2</v>
      </c>
    </row>
    <row r="3483" spans="1:9" x14ac:dyDescent="0.25">
      <c r="A3483" t="s">
        <v>2698</v>
      </c>
      <c r="B3483" t="s">
        <v>5861</v>
      </c>
      <c r="C3483" t="s">
        <v>867</v>
      </c>
      <c r="D3483" t="s">
        <v>913</v>
      </c>
      <c r="E3483" t="s">
        <v>913</v>
      </c>
      <c r="F3483">
        <v>130</v>
      </c>
      <c r="G3483" t="s">
        <v>1253</v>
      </c>
      <c r="H3483" s="4" t="str">
        <f t="shared" si="108"/>
        <v>GOLD0.130</v>
      </c>
      <c r="I3483" s="4" t="str">
        <f t="shared" si="109"/>
        <v>SG0_X0_TXD3</v>
      </c>
    </row>
    <row r="3484" spans="1:9" x14ac:dyDescent="0.25">
      <c r="A3484" t="s">
        <v>2698</v>
      </c>
      <c r="B3484" t="s">
        <v>5861</v>
      </c>
      <c r="C3484" t="s">
        <v>867</v>
      </c>
      <c r="D3484" t="s">
        <v>907</v>
      </c>
      <c r="E3484" t="s">
        <v>907</v>
      </c>
      <c r="F3484">
        <v>125</v>
      </c>
      <c r="G3484" t="s">
        <v>1254</v>
      </c>
      <c r="H3484" s="4" t="str">
        <f t="shared" si="108"/>
        <v>GOLD0.125</v>
      </c>
      <c r="I3484" s="4" t="str">
        <f t="shared" si="109"/>
        <v>SG0_X0_TXEN</v>
      </c>
    </row>
    <row r="3485" spans="1:9" x14ac:dyDescent="0.25">
      <c r="A3485" t="s">
        <v>2698</v>
      </c>
      <c r="B3485" t="s">
        <v>5861</v>
      </c>
      <c r="C3485" t="s">
        <v>867</v>
      </c>
      <c r="D3485" t="s">
        <v>5349</v>
      </c>
      <c r="E3485" t="s">
        <v>5349</v>
      </c>
      <c r="F3485">
        <v>122</v>
      </c>
      <c r="G3485" t="s">
        <v>2362</v>
      </c>
      <c r="H3485" s="4" t="str">
        <f t="shared" si="108"/>
        <v>GOLD0.122</v>
      </c>
      <c r="I3485" s="4" t="str">
        <f t="shared" si="109"/>
        <v>SG0_XMII_0_VDDIO</v>
      </c>
    </row>
    <row r="3486" spans="1:9" x14ac:dyDescent="0.25">
      <c r="A3486" t="s">
        <v>2698</v>
      </c>
      <c r="B3486" t="s">
        <v>5861</v>
      </c>
      <c r="C3486" t="s">
        <v>867</v>
      </c>
      <c r="D3486" t="s">
        <v>5347</v>
      </c>
      <c r="E3486" t="s">
        <v>5347</v>
      </c>
      <c r="F3486">
        <v>128</v>
      </c>
      <c r="G3486" t="s">
        <v>2362</v>
      </c>
      <c r="H3486" s="4" t="str">
        <f t="shared" si="108"/>
        <v>GOLD0.128</v>
      </c>
      <c r="I3486" s="4" t="str">
        <f t="shared" si="109"/>
        <v>SG0_XMII_0_VDDIO</v>
      </c>
    </row>
    <row r="3487" spans="1:9" x14ac:dyDescent="0.25">
      <c r="A3487" t="s">
        <v>2698</v>
      </c>
      <c r="B3487" t="s">
        <v>5861</v>
      </c>
      <c r="C3487" t="s">
        <v>867</v>
      </c>
      <c r="D3487" t="s">
        <v>934</v>
      </c>
      <c r="E3487" t="s">
        <v>934</v>
      </c>
      <c r="F3487">
        <v>8</v>
      </c>
      <c r="G3487" t="s">
        <v>1255</v>
      </c>
      <c r="H3487" s="4" t="str">
        <f t="shared" si="108"/>
        <v>GOLD0.8</v>
      </c>
      <c r="I3487" s="4" t="str">
        <f t="shared" si="109"/>
        <v>SG0_X1_COL</v>
      </c>
    </row>
    <row r="3488" spans="1:9" x14ac:dyDescent="0.25">
      <c r="A3488" t="s">
        <v>2698</v>
      </c>
      <c r="B3488" t="s">
        <v>5861</v>
      </c>
      <c r="C3488" t="s">
        <v>867</v>
      </c>
      <c r="D3488" t="s">
        <v>935</v>
      </c>
      <c r="E3488" t="s">
        <v>935</v>
      </c>
      <c r="F3488">
        <v>7</v>
      </c>
      <c r="G3488" t="s">
        <v>1256</v>
      </c>
      <c r="H3488" s="4" t="str">
        <f t="shared" si="108"/>
        <v>GOLD0.7</v>
      </c>
      <c r="I3488" s="4" t="str">
        <f t="shared" si="109"/>
        <v>SG0_X1_CRS</v>
      </c>
    </row>
    <row r="3489" spans="1:9" x14ac:dyDescent="0.25">
      <c r="A3489" t="s">
        <v>2698</v>
      </c>
      <c r="B3489" t="s">
        <v>5861</v>
      </c>
      <c r="C3489" t="s">
        <v>867</v>
      </c>
      <c r="D3489" t="s">
        <v>932</v>
      </c>
      <c r="E3489" t="s">
        <v>932</v>
      </c>
      <c r="F3489">
        <v>16</v>
      </c>
      <c r="G3489" t="s">
        <v>1190</v>
      </c>
      <c r="H3489" s="4" t="str">
        <f t="shared" si="108"/>
        <v>GOLD0.16</v>
      </c>
      <c r="I3489" s="4" t="str">
        <f t="shared" si="109"/>
        <v>SG0_X1_RXC</v>
      </c>
    </row>
    <row r="3490" spans="1:9" x14ac:dyDescent="0.25">
      <c r="A3490" t="s">
        <v>2698</v>
      </c>
      <c r="B3490" t="s">
        <v>5861</v>
      </c>
      <c r="C3490" t="s">
        <v>867</v>
      </c>
      <c r="D3490" t="s">
        <v>926</v>
      </c>
      <c r="E3490" t="s">
        <v>926</v>
      </c>
      <c r="F3490">
        <v>11</v>
      </c>
      <c r="G3490" t="s">
        <v>1183</v>
      </c>
      <c r="H3490" s="4" t="str">
        <f t="shared" si="108"/>
        <v>GOLD0.11</v>
      </c>
      <c r="I3490" s="4" t="str">
        <f t="shared" si="109"/>
        <v>SG0_X1_RXD0</v>
      </c>
    </row>
    <row r="3491" spans="1:9" x14ac:dyDescent="0.25">
      <c r="A3491" t="s">
        <v>2698</v>
      </c>
      <c r="B3491" t="s">
        <v>5861</v>
      </c>
      <c r="C3491" t="s">
        <v>867</v>
      </c>
      <c r="D3491" t="s">
        <v>929</v>
      </c>
      <c r="E3491" t="s">
        <v>929</v>
      </c>
      <c r="F3491">
        <v>12</v>
      </c>
      <c r="G3491" t="s">
        <v>1189</v>
      </c>
      <c r="H3491" s="4" t="str">
        <f t="shared" si="108"/>
        <v>GOLD0.12</v>
      </c>
      <c r="I3491" s="4" t="str">
        <f t="shared" si="109"/>
        <v>SG0_X1_RXD1</v>
      </c>
    </row>
    <row r="3492" spans="1:9" x14ac:dyDescent="0.25">
      <c r="A3492" t="s">
        <v>2698</v>
      </c>
      <c r="B3492" t="s">
        <v>5861</v>
      </c>
      <c r="C3492" t="s">
        <v>867</v>
      </c>
      <c r="D3492" t="s">
        <v>933</v>
      </c>
      <c r="E3492" t="s">
        <v>933</v>
      </c>
      <c r="F3492">
        <v>13</v>
      </c>
      <c r="G3492" t="s">
        <v>1195</v>
      </c>
      <c r="H3492" s="4" t="str">
        <f t="shared" si="108"/>
        <v>GOLD0.13</v>
      </c>
      <c r="I3492" s="4" t="str">
        <f t="shared" si="109"/>
        <v>SG0_X1_RXD2</v>
      </c>
    </row>
    <row r="3493" spans="1:9" x14ac:dyDescent="0.25">
      <c r="A3493" t="s">
        <v>2698</v>
      </c>
      <c r="B3493" t="s">
        <v>5861</v>
      </c>
      <c r="C3493" t="s">
        <v>867</v>
      </c>
      <c r="D3493" t="s">
        <v>930</v>
      </c>
      <c r="E3493" t="s">
        <v>930</v>
      </c>
      <c r="F3493">
        <v>14</v>
      </c>
      <c r="G3493" t="s">
        <v>1202</v>
      </c>
      <c r="H3493" s="4" t="str">
        <f t="shared" si="108"/>
        <v>GOLD0.14</v>
      </c>
      <c r="I3493" s="4" t="str">
        <f t="shared" si="109"/>
        <v>SG0_X1_RXD3</v>
      </c>
    </row>
    <row r="3494" spans="1:9" x14ac:dyDescent="0.25">
      <c r="A3494" t="s">
        <v>2698</v>
      </c>
      <c r="B3494" t="s">
        <v>5861</v>
      </c>
      <c r="C3494" t="s">
        <v>867</v>
      </c>
      <c r="D3494" t="s">
        <v>931</v>
      </c>
      <c r="E3494" t="s">
        <v>931</v>
      </c>
      <c r="F3494">
        <v>10</v>
      </c>
      <c r="G3494" t="s">
        <v>1182</v>
      </c>
      <c r="H3494" s="4" t="str">
        <f t="shared" si="108"/>
        <v>GOLD0.10</v>
      </c>
      <c r="I3494" s="4" t="str">
        <f t="shared" si="109"/>
        <v>SG0_X1_RXDV</v>
      </c>
    </row>
    <row r="3495" spans="1:9" x14ac:dyDescent="0.25">
      <c r="A3495" t="s">
        <v>2698</v>
      </c>
      <c r="B3495" t="s">
        <v>5861</v>
      </c>
      <c r="C3495" t="s">
        <v>867</v>
      </c>
      <c r="D3495" t="s">
        <v>928</v>
      </c>
      <c r="E3495" t="s">
        <v>928</v>
      </c>
      <c r="F3495">
        <v>9</v>
      </c>
      <c r="G3495" t="s">
        <v>961</v>
      </c>
      <c r="H3495" s="4" t="str">
        <f t="shared" si="108"/>
        <v>GOLD0.9</v>
      </c>
      <c r="I3495" s="4" t="str">
        <f t="shared" si="109"/>
        <v>DGND</v>
      </c>
    </row>
    <row r="3496" spans="1:9" x14ac:dyDescent="0.25">
      <c r="A3496" t="s">
        <v>2698</v>
      </c>
      <c r="B3496" t="s">
        <v>5861</v>
      </c>
      <c r="C3496" t="s">
        <v>867</v>
      </c>
      <c r="D3496" t="s">
        <v>924</v>
      </c>
      <c r="E3496" t="s">
        <v>924</v>
      </c>
      <c r="F3496">
        <v>18</v>
      </c>
      <c r="G3496" t="s">
        <v>1207</v>
      </c>
      <c r="H3496" s="4" t="str">
        <f t="shared" si="108"/>
        <v>GOLD0.18</v>
      </c>
      <c r="I3496" s="4" t="str">
        <f t="shared" si="109"/>
        <v>SG0_X1_TXC</v>
      </c>
    </row>
    <row r="3497" spans="1:9" x14ac:dyDescent="0.25">
      <c r="A3497" t="s">
        <v>2698</v>
      </c>
      <c r="B3497" t="s">
        <v>5861</v>
      </c>
      <c r="C3497" t="s">
        <v>867</v>
      </c>
      <c r="D3497" t="s">
        <v>922</v>
      </c>
      <c r="E3497" t="s">
        <v>922</v>
      </c>
      <c r="F3497">
        <v>20</v>
      </c>
      <c r="G3497" t="s">
        <v>1257</v>
      </c>
      <c r="H3497" s="4" t="str">
        <f t="shared" si="108"/>
        <v>GOLD0.20</v>
      </c>
      <c r="I3497" s="4" t="str">
        <f t="shared" si="109"/>
        <v>SG0_X1_TXD0</v>
      </c>
    </row>
    <row r="3498" spans="1:9" x14ac:dyDescent="0.25">
      <c r="A3498" t="s">
        <v>2698</v>
      </c>
      <c r="B3498" t="s">
        <v>5861</v>
      </c>
      <c r="C3498" t="s">
        <v>867</v>
      </c>
      <c r="D3498" t="s">
        <v>923</v>
      </c>
      <c r="E3498" t="s">
        <v>923</v>
      </c>
      <c r="F3498">
        <v>21</v>
      </c>
      <c r="G3498" t="s">
        <v>1258</v>
      </c>
      <c r="H3498" s="4" t="str">
        <f t="shared" si="108"/>
        <v>GOLD0.21</v>
      </c>
      <c r="I3498" s="4" t="str">
        <f t="shared" si="109"/>
        <v>SG0_X1_TXD1</v>
      </c>
    </row>
    <row r="3499" spans="1:9" x14ac:dyDescent="0.25">
      <c r="A3499" t="s">
        <v>2698</v>
      </c>
      <c r="B3499" t="s">
        <v>5861</v>
      </c>
      <c r="C3499" t="s">
        <v>867</v>
      </c>
      <c r="D3499" t="s">
        <v>925</v>
      </c>
      <c r="E3499" t="s">
        <v>925</v>
      </c>
      <c r="F3499">
        <v>23</v>
      </c>
      <c r="G3499" t="s">
        <v>1259</v>
      </c>
      <c r="H3499" s="4" t="str">
        <f t="shared" si="108"/>
        <v>GOLD0.23</v>
      </c>
      <c r="I3499" s="4" t="str">
        <f t="shared" si="109"/>
        <v>SG0_X1_TXD2</v>
      </c>
    </row>
    <row r="3500" spans="1:9" x14ac:dyDescent="0.25">
      <c r="A3500" t="s">
        <v>2698</v>
      </c>
      <c r="B3500" t="s">
        <v>5861</v>
      </c>
      <c r="C3500" t="s">
        <v>867</v>
      </c>
      <c r="D3500" t="s">
        <v>927</v>
      </c>
      <c r="E3500" t="s">
        <v>927</v>
      </c>
      <c r="F3500">
        <v>24</v>
      </c>
      <c r="G3500" t="s">
        <v>1218</v>
      </c>
      <c r="H3500" s="4" t="str">
        <f t="shared" si="108"/>
        <v>GOLD0.24</v>
      </c>
      <c r="I3500" s="4" t="str">
        <f t="shared" si="109"/>
        <v>SG0_X1_TXD3</v>
      </c>
    </row>
    <row r="3501" spans="1:9" x14ac:dyDescent="0.25">
      <c r="A3501" t="s">
        <v>2698</v>
      </c>
      <c r="B3501" t="s">
        <v>5861</v>
      </c>
      <c r="C3501" t="s">
        <v>867</v>
      </c>
      <c r="D3501" t="s">
        <v>6159</v>
      </c>
      <c r="E3501" t="s">
        <v>6159</v>
      </c>
      <c r="F3501">
        <v>19</v>
      </c>
      <c r="G3501" t="s">
        <v>1260</v>
      </c>
      <c r="H3501" s="4" t="str">
        <f t="shared" si="108"/>
        <v>GOLD0.19</v>
      </c>
      <c r="I3501" s="4" t="str">
        <f t="shared" si="109"/>
        <v>SG0_X1_TXEN</v>
      </c>
    </row>
    <row r="3502" spans="1:9" x14ac:dyDescent="0.25">
      <c r="A3502" t="s">
        <v>2698</v>
      </c>
      <c r="B3502" t="s">
        <v>5861</v>
      </c>
      <c r="C3502" t="s">
        <v>867</v>
      </c>
      <c r="D3502" t="s">
        <v>5336</v>
      </c>
      <c r="E3502" t="s">
        <v>5336</v>
      </c>
      <c r="F3502">
        <v>17</v>
      </c>
      <c r="G3502" t="s">
        <v>2363</v>
      </c>
      <c r="H3502" s="4" t="str">
        <f t="shared" si="108"/>
        <v>GOLD0.17</v>
      </c>
      <c r="I3502" s="4" t="str">
        <f t="shared" si="109"/>
        <v>SG0_XMII_1_VDDIO</v>
      </c>
    </row>
    <row r="3503" spans="1:9" x14ac:dyDescent="0.25">
      <c r="A3503" t="s">
        <v>2698</v>
      </c>
      <c r="B3503" t="s">
        <v>5861</v>
      </c>
      <c r="C3503" t="s">
        <v>867</v>
      </c>
      <c r="D3503" t="s">
        <v>5337</v>
      </c>
      <c r="E3503" t="s">
        <v>5337</v>
      </c>
      <c r="F3503">
        <v>22</v>
      </c>
      <c r="G3503" t="s">
        <v>2363</v>
      </c>
      <c r="H3503" s="4" t="str">
        <f t="shared" si="108"/>
        <v>GOLD0.22</v>
      </c>
      <c r="I3503" s="4" t="str">
        <f t="shared" si="109"/>
        <v>SG0_XMII_1_VDDIO</v>
      </c>
    </row>
    <row r="3504" spans="1:9" x14ac:dyDescent="0.25">
      <c r="A3504" t="s">
        <v>2698</v>
      </c>
      <c r="B3504" t="s">
        <v>5861</v>
      </c>
      <c r="C3504" t="s">
        <v>867</v>
      </c>
      <c r="D3504" t="s">
        <v>5365</v>
      </c>
      <c r="E3504" t="s">
        <v>5365</v>
      </c>
      <c r="F3504">
        <v>92</v>
      </c>
      <c r="G3504" t="s">
        <v>5451</v>
      </c>
      <c r="H3504" s="4" t="str">
        <f t="shared" si="108"/>
        <v>GOLD0.92</v>
      </c>
      <c r="I3504" s="4" t="str">
        <f t="shared" si="109"/>
        <v>SG0_X2_COL</v>
      </c>
    </row>
    <row r="3505" spans="1:9" x14ac:dyDescent="0.25">
      <c r="A3505" t="s">
        <v>2698</v>
      </c>
      <c r="B3505" t="s">
        <v>5861</v>
      </c>
      <c r="C3505" t="s">
        <v>867</v>
      </c>
      <c r="D3505" t="s">
        <v>5366</v>
      </c>
      <c r="E3505" t="s">
        <v>5366</v>
      </c>
      <c r="F3505">
        <v>91</v>
      </c>
      <c r="G3505" t="s">
        <v>5452</v>
      </c>
      <c r="H3505" s="4" t="str">
        <f t="shared" si="108"/>
        <v>GOLD0.91</v>
      </c>
      <c r="I3505" s="4" t="str">
        <f t="shared" si="109"/>
        <v>SG0_X2_CRS</v>
      </c>
    </row>
    <row r="3506" spans="1:9" x14ac:dyDescent="0.25">
      <c r="A3506" t="s">
        <v>2698</v>
      </c>
      <c r="B3506" t="s">
        <v>5861</v>
      </c>
      <c r="C3506" t="s">
        <v>867</v>
      </c>
      <c r="D3506" t="s">
        <v>5357</v>
      </c>
      <c r="E3506" t="s">
        <v>5357</v>
      </c>
      <c r="F3506">
        <v>100</v>
      </c>
      <c r="G3506" t="s">
        <v>5399</v>
      </c>
      <c r="H3506" s="4" t="str">
        <f t="shared" si="108"/>
        <v>GOLD0.100</v>
      </c>
      <c r="I3506" s="4" t="str">
        <f t="shared" si="109"/>
        <v>SG0_X2_RXC</v>
      </c>
    </row>
    <row r="3507" spans="1:9" x14ac:dyDescent="0.25">
      <c r="A3507" t="s">
        <v>2698</v>
      </c>
      <c r="B3507" t="s">
        <v>5861</v>
      </c>
      <c r="C3507" t="s">
        <v>867</v>
      </c>
      <c r="D3507" t="s">
        <v>5362</v>
      </c>
      <c r="E3507" t="s">
        <v>5362</v>
      </c>
      <c r="F3507">
        <v>95</v>
      </c>
      <c r="G3507" t="s">
        <v>5394</v>
      </c>
      <c r="H3507" s="4" t="str">
        <f t="shared" si="108"/>
        <v>GOLD0.95</v>
      </c>
      <c r="I3507" s="4" t="str">
        <f t="shared" si="109"/>
        <v>SG0_X2_RXD0</v>
      </c>
    </row>
    <row r="3508" spans="1:9" x14ac:dyDescent="0.25">
      <c r="A3508" t="s">
        <v>2698</v>
      </c>
      <c r="B3508" t="s">
        <v>5861</v>
      </c>
      <c r="C3508" t="s">
        <v>867</v>
      </c>
      <c r="D3508" t="s">
        <v>5361</v>
      </c>
      <c r="E3508" t="s">
        <v>5361</v>
      </c>
      <c r="F3508">
        <v>96</v>
      </c>
      <c r="G3508" t="s">
        <v>5398</v>
      </c>
      <c r="H3508" s="4" t="str">
        <f t="shared" si="108"/>
        <v>GOLD0.96</v>
      </c>
      <c r="I3508" s="4" t="str">
        <f t="shared" si="109"/>
        <v>SG0_X2_RXD1</v>
      </c>
    </row>
    <row r="3509" spans="1:9" x14ac:dyDescent="0.25">
      <c r="A3509" t="s">
        <v>2698</v>
      </c>
      <c r="B3509" t="s">
        <v>5861</v>
      </c>
      <c r="C3509" t="s">
        <v>867</v>
      </c>
      <c r="D3509" t="s">
        <v>5360</v>
      </c>
      <c r="E3509" t="s">
        <v>5360</v>
      </c>
      <c r="F3509">
        <v>97</v>
      </c>
      <c r="G3509" t="s">
        <v>5403</v>
      </c>
      <c r="H3509" s="4" t="str">
        <f t="shared" si="108"/>
        <v>GOLD0.97</v>
      </c>
      <c r="I3509" s="4" t="str">
        <f t="shared" si="109"/>
        <v>SG0_X2_RXD2</v>
      </c>
    </row>
    <row r="3510" spans="1:9" x14ac:dyDescent="0.25">
      <c r="A3510" t="s">
        <v>2698</v>
      </c>
      <c r="B3510" t="s">
        <v>5861</v>
      </c>
      <c r="C3510" t="s">
        <v>867</v>
      </c>
      <c r="D3510" t="s">
        <v>5359</v>
      </c>
      <c r="E3510" t="s">
        <v>5359</v>
      </c>
      <c r="F3510">
        <v>98</v>
      </c>
      <c r="G3510" t="s">
        <v>5409</v>
      </c>
      <c r="H3510" s="4" t="str">
        <f t="shared" si="108"/>
        <v>GOLD0.98</v>
      </c>
      <c r="I3510" s="4" t="str">
        <f t="shared" si="109"/>
        <v>SG0_X2_RXD3</v>
      </c>
    </row>
    <row r="3511" spans="1:9" x14ac:dyDescent="0.25">
      <c r="A3511" t="s">
        <v>2698</v>
      </c>
      <c r="B3511" t="s">
        <v>5861</v>
      </c>
      <c r="C3511" t="s">
        <v>867</v>
      </c>
      <c r="D3511" t="s">
        <v>5363</v>
      </c>
      <c r="E3511" t="s">
        <v>5363</v>
      </c>
      <c r="F3511">
        <v>94</v>
      </c>
      <c r="G3511" t="s">
        <v>5393</v>
      </c>
      <c r="H3511" s="4" t="str">
        <f t="shared" si="108"/>
        <v>GOLD0.94</v>
      </c>
      <c r="I3511" s="4" t="str">
        <f t="shared" si="109"/>
        <v>SG0_X2_RXDV</v>
      </c>
    </row>
    <row r="3512" spans="1:9" x14ac:dyDescent="0.25">
      <c r="A3512" t="s">
        <v>2698</v>
      </c>
      <c r="B3512" t="s">
        <v>5861</v>
      </c>
      <c r="C3512" t="s">
        <v>867</v>
      </c>
      <c r="D3512" t="s">
        <v>5364</v>
      </c>
      <c r="E3512" t="s">
        <v>5364</v>
      </c>
      <c r="F3512">
        <v>93</v>
      </c>
      <c r="G3512" t="s">
        <v>961</v>
      </c>
      <c r="H3512" s="4" t="str">
        <f t="shared" si="108"/>
        <v>GOLD0.93</v>
      </c>
      <c r="I3512" s="4" t="str">
        <f t="shared" si="109"/>
        <v>DGND</v>
      </c>
    </row>
    <row r="3513" spans="1:9" x14ac:dyDescent="0.25">
      <c r="A3513" t="s">
        <v>2698</v>
      </c>
      <c r="B3513" t="s">
        <v>5861</v>
      </c>
      <c r="C3513" t="s">
        <v>867</v>
      </c>
      <c r="D3513" t="s">
        <v>5355</v>
      </c>
      <c r="E3513" t="s">
        <v>5355</v>
      </c>
      <c r="F3513">
        <v>102</v>
      </c>
      <c r="G3513" t="s">
        <v>5415</v>
      </c>
      <c r="H3513" s="4" t="str">
        <f t="shared" si="108"/>
        <v>GOLD0.102</v>
      </c>
      <c r="I3513" s="4" t="str">
        <f t="shared" si="109"/>
        <v>SG0_X2_TXC</v>
      </c>
    </row>
    <row r="3514" spans="1:9" x14ac:dyDescent="0.25">
      <c r="A3514" t="s">
        <v>2698</v>
      </c>
      <c r="B3514" t="s">
        <v>5861</v>
      </c>
      <c r="C3514" t="s">
        <v>867</v>
      </c>
      <c r="D3514" t="s">
        <v>937</v>
      </c>
      <c r="E3514" t="s">
        <v>937</v>
      </c>
      <c r="F3514">
        <v>105</v>
      </c>
      <c r="G3514" t="s">
        <v>1261</v>
      </c>
      <c r="H3514" s="4" t="str">
        <f t="shared" si="108"/>
        <v>GOLD0.105</v>
      </c>
      <c r="I3514" s="4" t="str">
        <f t="shared" si="109"/>
        <v>SG0_X2_TXD0</v>
      </c>
    </row>
    <row r="3515" spans="1:9" x14ac:dyDescent="0.25">
      <c r="A3515" t="s">
        <v>2698</v>
      </c>
      <c r="B3515" t="s">
        <v>5861</v>
      </c>
      <c r="C3515" t="s">
        <v>867</v>
      </c>
      <c r="D3515" t="s">
        <v>938</v>
      </c>
      <c r="E3515" t="s">
        <v>938</v>
      </c>
      <c r="F3515">
        <v>106</v>
      </c>
      <c r="G3515" t="s">
        <v>1262</v>
      </c>
      <c r="H3515" s="4" t="str">
        <f t="shared" si="108"/>
        <v>GOLD0.106</v>
      </c>
      <c r="I3515" s="4" t="str">
        <f t="shared" si="109"/>
        <v>SG0_X2_TXD1</v>
      </c>
    </row>
    <row r="3516" spans="1:9" x14ac:dyDescent="0.25">
      <c r="A3516" t="s">
        <v>2698</v>
      </c>
      <c r="B3516" t="s">
        <v>5861</v>
      </c>
      <c r="C3516" t="s">
        <v>867</v>
      </c>
      <c r="D3516" t="s">
        <v>939</v>
      </c>
      <c r="E3516" t="s">
        <v>939</v>
      </c>
      <c r="F3516">
        <v>108</v>
      </c>
      <c r="G3516" t="s">
        <v>1263</v>
      </c>
      <c r="H3516" s="4" t="str">
        <f t="shared" si="108"/>
        <v>GOLD0.108</v>
      </c>
      <c r="I3516" s="4" t="str">
        <f t="shared" si="109"/>
        <v>SG0_X2_TXD2</v>
      </c>
    </row>
    <row r="3517" spans="1:9" x14ac:dyDescent="0.25">
      <c r="A3517" t="s">
        <v>2698</v>
      </c>
      <c r="B3517" t="s">
        <v>5861</v>
      </c>
      <c r="C3517" t="s">
        <v>867</v>
      </c>
      <c r="D3517" t="s">
        <v>940</v>
      </c>
      <c r="E3517" t="s">
        <v>940</v>
      </c>
      <c r="F3517">
        <v>109</v>
      </c>
      <c r="G3517" t="s">
        <v>1264</v>
      </c>
      <c r="H3517" s="4" t="str">
        <f t="shared" si="108"/>
        <v>GOLD0.109</v>
      </c>
      <c r="I3517" s="4" t="str">
        <f t="shared" si="109"/>
        <v>SG0_X2_TXD3</v>
      </c>
    </row>
    <row r="3518" spans="1:9" x14ac:dyDescent="0.25">
      <c r="A3518" t="s">
        <v>2698</v>
      </c>
      <c r="B3518" t="s">
        <v>5861</v>
      </c>
      <c r="C3518" t="s">
        <v>867</v>
      </c>
      <c r="D3518" t="s">
        <v>936</v>
      </c>
      <c r="E3518" t="s">
        <v>936</v>
      </c>
      <c r="F3518">
        <v>104</v>
      </c>
      <c r="G3518" t="s">
        <v>1265</v>
      </c>
      <c r="H3518" s="4" t="str">
        <f t="shared" si="108"/>
        <v>GOLD0.104</v>
      </c>
      <c r="I3518" s="4" t="str">
        <f t="shared" si="109"/>
        <v>SG0_X2_TXEN</v>
      </c>
    </row>
    <row r="3519" spans="1:9" x14ac:dyDescent="0.25">
      <c r="A3519" t="s">
        <v>2698</v>
      </c>
      <c r="B3519" t="s">
        <v>5861</v>
      </c>
      <c r="C3519" t="s">
        <v>867</v>
      </c>
      <c r="D3519" t="s">
        <v>5356</v>
      </c>
      <c r="E3519" t="s">
        <v>5356</v>
      </c>
      <c r="F3519">
        <v>101</v>
      </c>
      <c r="G3519" t="s">
        <v>5576</v>
      </c>
      <c r="H3519" s="4" t="str">
        <f t="shared" si="108"/>
        <v>GOLD0.101</v>
      </c>
      <c r="I3519" s="4" t="str">
        <f t="shared" si="109"/>
        <v>SG0_XMII_2_VDDIO</v>
      </c>
    </row>
    <row r="3520" spans="1:9" x14ac:dyDescent="0.25">
      <c r="A3520" t="s">
        <v>2698</v>
      </c>
      <c r="B3520" t="s">
        <v>5861</v>
      </c>
      <c r="C3520" t="s">
        <v>867</v>
      </c>
      <c r="D3520" t="s">
        <v>5353</v>
      </c>
      <c r="E3520" t="s">
        <v>5353</v>
      </c>
      <c r="F3520">
        <v>107</v>
      </c>
      <c r="G3520" t="s">
        <v>5576</v>
      </c>
      <c r="H3520" s="4" t="str">
        <f t="shared" si="108"/>
        <v>GOLD0.107</v>
      </c>
      <c r="I3520" s="4" t="str">
        <f t="shared" si="109"/>
        <v>SG0_XMII_2_VDDIO</v>
      </c>
    </row>
    <row r="3521" spans="1:9" x14ac:dyDescent="0.25">
      <c r="A3521" t="s">
        <v>2698</v>
      </c>
      <c r="B3521" t="s">
        <v>5861</v>
      </c>
      <c r="C3521" t="s">
        <v>867</v>
      </c>
      <c r="D3521" t="s">
        <v>284</v>
      </c>
      <c r="E3521" t="s">
        <v>284</v>
      </c>
      <c r="F3521">
        <v>151</v>
      </c>
      <c r="G3521" t="s">
        <v>5474</v>
      </c>
      <c r="H3521" s="4" t="str">
        <f t="shared" si="108"/>
        <v>GOLD0.151</v>
      </c>
      <c r="I3521" s="4" t="str">
        <f t="shared" si="109"/>
        <v>SG0_XO</v>
      </c>
    </row>
    <row r="3522" spans="1:9" x14ac:dyDescent="0.25">
      <c r="A3522" t="s">
        <v>2698</v>
      </c>
      <c r="B3522" t="s">
        <v>5861</v>
      </c>
      <c r="C3522" t="s">
        <v>4104</v>
      </c>
      <c r="D3522" t="s">
        <v>1278</v>
      </c>
      <c r="E3522" t="s">
        <v>1278</v>
      </c>
      <c r="F3522">
        <v>1</v>
      </c>
      <c r="G3522" t="s">
        <v>961</v>
      </c>
      <c r="H3522" s="4" t="str">
        <f t="shared" ref="H3522:H3585" si="110">CONCATENATE(C3522,".",F3522)</f>
        <v>SG0_DGND1.1</v>
      </c>
      <c r="I3522" s="4" t="str">
        <f t="shared" ref="I3522:I3585" si="111">G3522</f>
        <v>DGND</v>
      </c>
    </row>
    <row r="3523" spans="1:9" x14ac:dyDescent="0.25">
      <c r="A3523" t="s">
        <v>2698</v>
      </c>
      <c r="B3523" t="s">
        <v>5861</v>
      </c>
      <c r="C3523" t="s">
        <v>4105</v>
      </c>
      <c r="D3523" t="s">
        <v>1278</v>
      </c>
      <c r="E3523" t="s">
        <v>1278</v>
      </c>
      <c r="F3523">
        <v>1</v>
      </c>
      <c r="G3523" t="s">
        <v>961</v>
      </c>
      <c r="H3523" s="4" t="str">
        <f t="shared" si="110"/>
        <v>SG0_DGND2.1</v>
      </c>
      <c r="I3523" s="4" t="str">
        <f t="shared" si="111"/>
        <v>DGND</v>
      </c>
    </row>
    <row r="3524" spans="1:9" x14ac:dyDescent="0.25">
      <c r="A3524" t="s">
        <v>2698</v>
      </c>
      <c r="B3524" t="s">
        <v>5861</v>
      </c>
      <c r="C3524" t="s">
        <v>4106</v>
      </c>
      <c r="D3524" t="s">
        <v>1278</v>
      </c>
      <c r="E3524" t="s">
        <v>1278</v>
      </c>
      <c r="F3524">
        <v>1</v>
      </c>
      <c r="G3524" t="s">
        <v>961</v>
      </c>
      <c r="H3524" s="4" t="str">
        <f t="shared" si="110"/>
        <v>SG0_DGND3.1</v>
      </c>
      <c r="I3524" s="4" t="str">
        <f t="shared" si="111"/>
        <v>DGND</v>
      </c>
    </row>
    <row r="3525" spans="1:9" x14ac:dyDescent="0.25">
      <c r="A3525" t="s">
        <v>2698</v>
      </c>
      <c r="B3525" t="s">
        <v>5861</v>
      </c>
      <c r="C3525" t="s">
        <v>4107</v>
      </c>
      <c r="D3525" t="s">
        <v>1278</v>
      </c>
      <c r="E3525" t="s">
        <v>1278</v>
      </c>
      <c r="F3525">
        <v>1</v>
      </c>
      <c r="G3525" t="s">
        <v>961</v>
      </c>
      <c r="H3525" s="4" t="str">
        <f t="shared" si="110"/>
        <v>SG0_DGND4.1</v>
      </c>
      <c r="I3525" s="4" t="str">
        <f t="shared" si="111"/>
        <v>DGND</v>
      </c>
    </row>
    <row r="3526" spans="1:9" x14ac:dyDescent="0.25">
      <c r="A3526" t="s">
        <v>2698</v>
      </c>
      <c r="B3526" t="s">
        <v>5862</v>
      </c>
      <c r="C3526" t="s">
        <v>4756</v>
      </c>
      <c r="D3526">
        <v>1</v>
      </c>
      <c r="E3526">
        <v>1</v>
      </c>
      <c r="F3526">
        <v>1</v>
      </c>
      <c r="G3526" t="s">
        <v>454</v>
      </c>
      <c r="H3526" s="4" t="str">
        <f t="shared" si="110"/>
        <v>2C197.1</v>
      </c>
      <c r="I3526" s="4" t="str">
        <f t="shared" si="111"/>
        <v>S2_U3_P1_RC</v>
      </c>
    </row>
    <row r="3527" spans="1:9" x14ac:dyDescent="0.25">
      <c r="A3527" t="s">
        <v>2698</v>
      </c>
      <c r="B3527" t="s">
        <v>5862</v>
      </c>
      <c r="C3527" t="s">
        <v>4756</v>
      </c>
      <c r="D3527">
        <v>2</v>
      </c>
      <c r="E3527">
        <v>2</v>
      </c>
      <c r="F3527">
        <v>2</v>
      </c>
      <c r="G3527" t="s">
        <v>961</v>
      </c>
      <c r="H3527" s="4" t="str">
        <f t="shared" si="110"/>
        <v>2C197.2</v>
      </c>
      <c r="I3527" s="4" t="str">
        <f t="shared" si="111"/>
        <v>DGND</v>
      </c>
    </row>
    <row r="3528" spans="1:9" x14ac:dyDescent="0.25">
      <c r="A3528" t="s">
        <v>2698</v>
      </c>
      <c r="B3528" t="s">
        <v>5862</v>
      </c>
      <c r="C3528" t="s">
        <v>4757</v>
      </c>
      <c r="D3528">
        <v>1</v>
      </c>
      <c r="E3528">
        <v>1</v>
      </c>
      <c r="F3528">
        <v>1</v>
      </c>
      <c r="G3528" t="s">
        <v>455</v>
      </c>
      <c r="H3528" s="4" t="str">
        <f t="shared" si="110"/>
        <v>2C198.1</v>
      </c>
      <c r="I3528" s="4" t="str">
        <f t="shared" si="111"/>
        <v>S2_U2_P1_MDI+</v>
      </c>
    </row>
    <row r="3529" spans="1:9" x14ac:dyDescent="0.25">
      <c r="A3529" t="s">
        <v>2698</v>
      </c>
      <c r="B3529" t="s">
        <v>5862</v>
      </c>
      <c r="C3529" t="s">
        <v>4757</v>
      </c>
      <c r="D3529">
        <v>2</v>
      </c>
      <c r="E3529">
        <v>2</v>
      </c>
      <c r="F3529">
        <v>2</v>
      </c>
      <c r="G3529" t="s">
        <v>456</v>
      </c>
      <c r="H3529" s="4" t="str">
        <f t="shared" si="110"/>
        <v>2C198.2</v>
      </c>
      <c r="I3529" s="4" t="str">
        <f t="shared" si="111"/>
        <v>S2_U3_P1_MDI+</v>
      </c>
    </row>
    <row r="3530" spans="1:9" x14ac:dyDescent="0.25">
      <c r="A3530" t="s">
        <v>2698</v>
      </c>
      <c r="B3530" t="s">
        <v>5862</v>
      </c>
      <c r="C3530" t="s">
        <v>4758</v>
      </c>
      <c r="D3530">
        <v>1</v>
      </c>
      <c r="E3530">
        <v>1</v>
      </c>
      <c r="F3530">
        <v>1</v>
      </c>
      <c r="G3530" t="s">
        <v>457</v>
      </c>
      <c r="H3530" s="4" t="str">
        <f t="shared" si="110"/>
        <v>2C199.1</v>
      </c>
      <c r="I3530" s="4" t="str">
        <f t="shared" si="111"/>
        <v>S2_U2_P1_MDI-</v>
      </c>
    </row>
    <row r="3531" spans="1:9" x14ac:dyDescent="0.25">
      <c r="A3531" t="s">
        <v>2698</v>
      </c>
      <c r="B3531" t="s">
        <v>5862</v>
      </c>
      <c r="C3531" t="s">
        <v>4758</v>
      </c>
      <c r="D3531">
        <v>2</v>
      </c>
      <c r="E3531">
        <v>2</v>
      </c>
      <c r="F3531">
        <v>2</v>
      </c>
      <c r="G3531" t="s">
        <v>458</v>
      </c>
      <c r="H3531" s="4" t="str">
        <f t="shared" si="110"/>
        <v>2C199.2</v>
      </c>
      <c r="I3531" s="4" t="str">
        <f t="shared" si="111"/>
        <v>S2_U3_P1_MDI-</v>
      </c>
    </row>
    <row r="3532" spans="1:9" x14ac:dyDescent="0.25">
      <c r="A3532" t="s">
        <v>2698</v>
      </c>
      <c r="B3532" t="s">
        <v>5862</v>
      </c>
      <c r="C3532" t="s">
        <v>4759</v>
      </c>
      <c r="D3532">
        <v>1</v>
      </c>
      <c r="E3532">
        <v>1</v>
      </c>
      <c r="F3532">
        <v>1</v>
      </c>
      <c r="G3532" t="s">
        <v>2530</v>
      </c>
      <c r="H3532" s="4" t="str">
        <f t="shared" si="110"/>
        <v>2C200.1</v>
      </c>
      <c r="I3532" s="4" t="str">
        <f t="shared" si="111"/>
        <v>S2_U3_P2_RC</v>
      </c>
    </row>
    <row r="3533" spans="1:9" x14ac:dyDescent="0.25">
      <c r="A3533" t="s">
        <v>2698</v>
      </c>
      <c r="B3533" t="s">
        <v>5862</v>
      </c>
      <c r="C3533" t="s">
        <v>4759</v>
      </c>
      <c r="D3533">
        <v>2</v>
      </c>
      <c r="E3533">
        <v>2</v>
      </c>
      <c r="F3533">
        <v>2</v>
      </c>
      <c r="G3533" t="s">
        <v>961</v>
      </c>
      <c r="H3533" s="4" t="str">
        <f t="shared" si="110"/>
        <v>2C200.2</v>
      </c>
      <c r="I3533" s="4" t="str">
        <f t="shared" si="111"/>
        <v>DGND</v>
      </c>
    </row>
    <row r="3534" spans="1:9" x14ac:dyDescent="0.25">
      <c r="A3534" t="s">
        <v>2698</v>
      </c>
      <c r="B3534" t="s">
        <v>5862</v>
      </c>
      <c r="C3534" t="s">
        <v>4760</v>
      </c>
      <c r="D3534">
        <v>1</v>
      </c>
      <c r="E3534">
        <v>1</v>
      </c>
      <c r="F3534">
        <v>1</v>
      </c>
      <c r="G3534" t="s">
        <v>2531</v>
      </c>
      <c r="H3534" s="4" t="str">
        <f t="shared" si="110"/>
        <v>2C201.1</v>
      </c>
      <c r="I3534" s="4" t="str">
        <f t="shared" si="111"/>
        <v>S2_U2_P2_MDI+</v>
      </c>
    </row>
    <row r="3535" spans="1:9" x14ac:dyDescent="0.25">
      <c r="A3535" t="s">
        <v>2698</v>
      </c>
      <c r="B3535" t="s">
        <v>5862</v>
      </c>
      <c r="C3535" t="s">
        <v>4760</v>
      </c>
      <c r="D3535">
        <v>2</v>
      </c>
      <c r="E3535">
        <v>2</v>
      </c>
      <c r="F3535">
        <v>2</v>
      </c>
      <c r="G3535" t="s">
        <v>1728</v>
      </c>
      <c r="H3535" s="4" t="str">
        <f t="shared" si="110"/>
        <v>2C201.2</v>
      </c>
      <c r="I3535" s="4" t="str">
        <f t="shared" si="111"/>
        <v>S2_U3_P2_MDI+</v>
      </c>
    </row>
    <row r="3536" spans="1:9" x14ac:dyDescent="0.25">
      <c r="A3536" t="s">
        <v>2698</v>
      </c>
      <c r="B3536" t="s">
        <v>5862</v>
      </c>
      <c r="C3536" t="s">
        <v>4761</v>
      </c>
      <c r="D3536">
        <v>1</v>
      </c>
      <c r="E3536">
        <v>1</v>
      </c>
      <c r="F3536">
        <v>1</v>
      </c>
      <c r="G3536" t="s">
        <v>2532</v>
      </c>
      <c r="H3536" s="4" t="str">
        <f t="shared" si="110"/>
        <v>2C202.1</v>
      </c>
      <c r="I3536" s="4" t="str">
        <f t="shared" si="111"/>
        <v>S2_U2_P2_MDI-</v>
      </c>
    </row>
    <row r="3537" spans="1:9" x14ac:dyDescent="0.25">
      <c r="A3537" t="s">
        <v>2698</v>
      </c>
      <c r="B3537" t="s">
        <v>5862</v>
      </c>
      <c r="C3537" t="s">
        <v>4761</v>
      </c>
      <c r="D3537">
        <v>2</v>
      </c>
      <c r="E3537">
        <v>2</v>
      </c>
      <c r="F3537">
        <v>2</v>
      </c>
      <c r="G3537" t="s">
        <v>1730</v>
      </c>
      <c r="H3537" s="4" t="str">
        <f t="shared" si="110"/>
        <v>2C202.2</v>
      </c>
      <c r="I3537" s="4" t="str">
        <f t="shared" si="111"/>
        <v>S2_U3_P2_MDI-</v>
      </c>
    </row>
    <row r="3538" spans="1:9" x14ac:dyDescent="0.25">
      <c r="A3538" t="s">
        <v>2698</v>
      </c>
      <c r="B3538" t="s">
        <v>5862</v>
      </c>
      <c r="C3538" t="s">
        <v>4762</v>
      </c>
      <c r="D3538">
        <v>1</v>
      </c>
      <c r="E3538">
        <v>1</v>
      </c>
      <c r="F3538">
        <v>1</v>
      </c>
      <c r="G3538" t="s">
        <v>2533</v>
      </c>
      <c r="H3538" s="4" t="str">
        <f t="shared" si="110"/>
        <v>2C203.1</v>
      </c>
      <c r="I3538" s="4" t="str">
        <f t="shared" si="111"/>
        <v>S2_U3_P3_RC</v>
      </c>
    </row>
    <row r="3539" spans="1:9" x14ac:dyDescent="0.25">
      <c r="A3539" t="s">
        <v>2698</v>
      </c>
      <c r="B3539" t="s">
        <v>5862</v>
      </c>
      <c r="C3539" t="s">
        <v>4762</v>
      </c>
      <c r="D3539">
        <v>2</v>
      </c>
      <c r="E3539">
        <v>2</v>
      </c>
      <c r="F3539">
        <v>2</v>
      </c>
      <c r="G3539" t="s">
        <v>961</v>
      </c>
      <c r="H3539" s="4" t="str">
        <f t="shared" si="110"/>
        <v>2C203.2</v>
      </c>
      <c r="I3539" s="4" t="str">
        <f t="shared" si="111"/>
        <v>DGND</v>
      </c>
    </row>
    <row r="3540" spans="1:9" x14ac:dyDescent="0.25">
      <c r="A3540" t="s">
        <v>2698</v>
      </c>
      <c r="B3540" t="s">
        <v>5862</v>
      </c>
      <c r="C3540" t="s">
        <v>4763</v>
      </c>
      <c r="D3540">
        <v>1</v>
      </c>
      <c r="E3540">
        <v>1</v>
      </c>
      <c r="F3540">
        <v>1</v>
      </c>
      <c r="G3540" t="s">
        <v>2534</v>
      </c>
      <c r="H3540" s="4" t="str">
        <f t="shared" si="110"/>
        <v>2C204.1</v>
      </c>
      <c r="I3540" s="4" t="str">
        <f t="shared" si="111"/>
        <v>S2_U2_P3_MDI+</v>
      </c>
    </row>
    <row r="3541" spans="1:9" x14ac:dyDescent="0.25">
      <c r="A3541" t="s">
        <v>2698</v>
      </c>
      <c r="B3541" t="s">
        <v>5862</v>
      </c>
      <c r="C3541" t="s">
        <v>4763</v>
      </c>
      <c r="D3541">
        <v>2</v>
      </c>
      <c r="E3541">
        <v>2</v>
      </c>
      <c r="F3541">
        <v>2</v>
      </c>
      <c r="G3541" t="s">
        <v>1724</v>
      </c>
      <c r="H3541" s="4" t="str">
        <f t="shared" si="110"/>
        <v>2C204.2</v>
      </c>
      <c r="I3541" s="4" t="str">
        <f t="shared" si="111"/>
        <v>S2_U3_P3_MDI+</v>
      </c>
    </row>
    <row r="3542" spans="1:9" x14ac:dyDescent="0.25">
      <c r="A3542" t="s">
        <v>2698</v>
      </c>
      <c r="B3542" t="s">
        <v>5862</v>
      </c>
      <c r="C3542" t="s">
        <v>4764</v>
      </c>
      <c r="D3542">
        <v>1</v>
      </c>
      <c r="E3542">
        <v>1</v>
      </c>
      <c r="F3542">
        <v>1</v>
      </c>
      <c r="G3542" t="s">
        <v>2535</v>
      </c>
      <c r="H3542" s="4" t="str">
        <f t="shared" si="110"/>
        <v>2C205.1</v>
      </c>
      <c r="I3542" s="4" t="str">
        <f t="shared" si="111"/>
        <v>S2_U2_P3_MDI-</v>
      </c>
    </row>
    <row r="3543" spans="1:9" x14ac:dyDescent="0.25">
      <c r="A3543" t="s">
        <v>2698</v>
      </c>
      <c r="B3543" t="s">
        <v>5862</v>
      </c>
      <c r="C3543" t="s">
        <v>4764</v>
      </c>
      <c r="D3543">
        <v>2</v>
      </c>
      <c r="E3543">
        <v>2</v>
      </c>
      <c r="F3543">
        <v>2</v>
      </c>
      <c r="G3543" t="s">
        <v>1726</v>
      </c>
      <c r="H3543" s="4" t="str">
        <f t="shared" si="110"/>
        <v>2C205.2</v>
      </c>
      <c r="I3543" s="4" t="str">
        <f t="shared" si="111"/>
        <v>S2_U3_P3_MDI-</v>
      </c>
    </row>
    <row r="3544" spans="1:9" x14ac:dyDescent="0.25">
      <c r="A3544" t="s">
        <v>2698</v>
      </c>
      <c r="B3544" t="s">
        <v>5862</v>
      </c>
      <c r="C3544" t="s">
        <v>4765</v>
      </c>
      <c r="D3544">
        <v>1</v>
      </c>
      <c r="E3544">
        <v>1</v>
      </c>
      <c r="F3544">
        <v>1</v>
      </c>
      <c r="G3544" t="s">
        <v>2536</v>
      </c>
      <c r="H3544" s="4" t="str">
        <f t="shared" si="110"/>
        <v>2C206.1</v>
      </c>
      <c r="I3544" s="4" t="str">
        <f t="shared" si="111"/>
        <v>S2_U3_P4_RC</v>
      </c>
    </row>
    <row r="3545" spans="1:9" x14ac:dyDescent="0.25">
      <c r="A3545" t="s">
        <v>2698</v>
      </c>
      <c r="B3545" t="s">
        <v>5862</v>
      </c>
      <c r="C3545" t="s">
        <v>4765</v>
      </c>
      <c r="D3545">
        <v>2</v>
      </c>
      <c r="E3545">
        <v>2</v>
      </c>
      <c r="F3545">
        <v>2</v>
      </c>
      <c r="G3545" t="s">
        <v>961</v>
      </c>
      <c r="H3545" s="4" t="str">
        <f t="shared" si="110"/>
        <v>2C206.2</v>
      </c>
      <c r="I3545" s="4" t="str">
        <f t="shared" si="111"/>
        <v>DGND</v>
      </c>
    </row>
    <row r="3546" spans="1:9" x14ac:dyDescent="0.25">
      <c r="A3546" t="s">
        <v>2698</v>
      </c>
      <c r="B3546" t="s">
        <v>5862</v>
      </c>
      <c r="C3546" t="s">
        <v>4766</v>
      </c>
      <c r="D3546">
        <v>1</v>
      </c>
      <c r="E3546">
        <v>1</v>
      </c>
      <c r="F3546">
        <v>1</v>
      </c>
      <c r="G3546" t="s">
        <v>2537</v>
      </c>
      <c r="H3546" s="4" t="str">
        <f t="shared" si="110"/>
        <v>2C207.1</v>
      </c>
      <c r="I3546" s="4" t="str">
        <f t="shared" si="111"/>
        <v>S2_U2_P4_MDI+</v>
      </c>
    </row>
    <row r="3547" spans="1:9" x14ac:dyDescent="0.25">
      <c r="A3547" t="s">
        <v>2698</v>
      </c>
      <c r="B3547" t="s">
        <v>5862</v>
      </c>
      <c r="C3547" t="s">
        <v>4766</v>
      </c>
      <c r="D3547">
        <v>2</v>
      </c>
      <c r="E3547">
        <v>2</v>
      </c>
      <c r="F3547">
        <v>2</v>
      </c>
      <c r="G3547" t="s">
        <v>1720</v>
      </c>
      <c r="H3547" s="4" t="str">
        <f t="shared" si="110"/>
        <v>2C207.2</v>
      </c>
      <c r="I3547" s="4" t="str">
        <f t="shared" si="111"/>
        <v>S2_U3_P4_MDI+</v>
      </c>
    </row>
    <row r="3548" spans="1:9" x14ac:dyDescent="0.25">
      <c r="A3548" t="s">
        <v>2698</v>
      </c>
      <c r="B3548" t="s">
        <v>5862</v>
      </c>
      <c r="C3548" t="s">
        <v>4767</v>
      </c>
      <c r="D3548">
        <v>1</v>
      </c>
      <c r="E3548">
        <v>1</v>
      </c>
      <c r="F3548">
        <v>1</v>
      </c>
      <c r="G3548" t="s">
        <v>2538</v>
      </c>
      <c r="H3548" s="4" t="str">
        <f t="shared" si="110"/>
        <v>2C208.1</v>
      </c>
      <c r="I3548" s="4" t="str">
        <f t="shared" si="111"/>
        <v>S2_U2_P4_MDI-</v>
      </c>
    </row>
    <row r="3549" spans="1:9" x14ac:dyDescent="0.25">
      <c r="A3549" t="s">
        <v>2698</v>
      </c>
      <c r="B3549" t="s">
        <v>5862</v>
      </c>
      <c r="C3549" t="s">
        <v>4767</v>
      </c>
      <c r="D3549">
        <v>2</v>
      </c>
      <c r="E3549">
        <v>2</v>
      </c>
      <c r="F3549">
        <v>2</v>
      </c>
      <c r="G3549" t="s">
        <v>1722</v>
      </c>
      <c r="H3549" s="4" t="str">
        <f t="shared" si="110"/>
        <v>2C208.2</v>
      </c>
      <c r="I3549" s="4" t="str">
        <f t="shared" si="111"/>
        <v>S2_U3_P4_MDI-</v>
      </c>
    </row>
    <row r="3550" spans="1:9" x14ac:dyDescent="0.25">
      <c r="A3550" t="s">
        <v>2698</v>
      </c>
      <c r="B3550" t="s">
        <v>5862</v>
      </c>
      <c r="C3550" t="s">
        <v>4768</v>
      </c>
      <c r="D3550">
        <v>2</v>
      </c>
      <c r="E3550">
        <v>2</v>
      </c>
      <c r="F3550">
        <v>2</v>
      </c>
      <c r="G3550" t="s">
        <v>836</v>
      </c>
      <c r="H3550" s="4" t="str">
        <f t="shared" si="110"/>
        <v>2K64.2</v>
      </c>
      <c r="I3550" s="4" t="str">
        <f t="shared" si="111"/>
        <v>S2_HSD006+</v>
      </c>
    </row>
    <row r="3551" spans="1:9" x14ac:dyDescent="0.25">
      <c r="A3551" t="s">
        <v>2698</v>
      </c>
      <c r="B3551" t="s">
        <v>5862</v>
      </c>
      <c r="C3551" t="s">
        <v>4768</v>
      </c>
      <c r="D3551">
        <v>3</v>
      </c>
      <c r="E3551">
        <v>3</v>
      </c>
      <c r="F3551">
        <v>3</v>
      </c>
      <c r="G3551" t="s">
        <v>459</v>
      </c>
      <c r="H3551" s="4" t="str">
        <f t="shared" si="110"/>
        <v>2K64.3</v>
      </c>
      <c r="I3551" s="4" t="str">
        <f t="shared" si="111"/>
        <v>S2_P1_MDI+</v>
      </c>
    </row>
    <row r="3552" spans="1:9" x14ac:dyDescent="0.25">
      <c r="A3552" t="s">
        <v>2698</v>
      </c>
      <c r="B3552" t="s">
        <v>5862</v>
      </c>
      <c r="C3552" t="s">
        <v>4768</v>
      </c>
      <c r="D3552">
        <v>4</v>
      </c>
      <c r="E3552">
        <v>4</v>
      </c>
      <c r="F3552">
        <v>4</v>
      </c>
      <c r="G3552" t="s">
        <v>461</v>
      </c>
      <c r="H3552" s="4" t="str">
        <f t="shared" si="110"/>
        <v>2K64.4</v>
      </c>
      <c r="I3552" s="4" t="str">
        <f t="shared" si="111"/>
        <v>S2_U1_P1_MDI+</v>
      </c>
    </row>
    <row r="3553" spans="1:9" x14ac:dyDescent="0.25">
      <c r="A3553" t="s">
        <v>2698</v>
      </c>
      <c r="B3553" t="s">
        <v>5862</v>
      </c>
      <c r="C3553" t="s">
        <v>4768</v>
      </c>
      <c r="D3553">
        <v>5</v>
      </c>
      <c r="E3553">
        <v>5</v>
      </c>
      <c r="F3553">
        <v>5</v>
      </c>
      <c r="G3553" t="s">
        <v>462</v>
      </c>
      <c r="H3553" s="4" t="str">
        <f t="shared" si="110"/>
        <v>2K64.5</v>
      </c>
      <c r="I3553" s="4" t="str">
        <f t="shared" si="111"/>
        <v>S2_U1_P1_MDI-</v>
      </c>
    </row>
    <row r="3554" spans="1:9" x14ac:dyDescent="0.25">
      <c r="A3554" t="s">
        <v>2698</v>
      </c>
      <c r="B3554" t="s">
        <v>5862</v>
      </c>
      <c r="C3554" t="s">
        <v>4768</v>
      </c>
      <c r="D3554">
        <v>6</v>
      </c>
      <c r="E3554">
        <v>6</v>
      </c>
      <c r="F3554">
        <v>6</v>
      </c>
      <c r="G3554" t="s">
        <v>460</v>
      </c>
      <c r="H3554" s="4" t="str">
        <f t="shared" si="110"/>
        <v>2K64.6</v>
      </c>
      <c r="I3554" s="4" t="str">
        <f t="shared" si="111"/>
        <v>S2_P1_MDI-</v>
      </c>
    </row>
    <row r="3555" spans="1:9" x14ac:dyDescent="0.25">
      <c r="A3555" t="s">
        <v>2698</v>
      </c>
      <c r="B3555" t="s">
        <v>5862</v>
      </c>
      <c r="C3555" t="s">
        <v>4768</v>
      </c>
      <c r="D3555">
        <v>7</v>
      </c>
      <c r="E3555">
        <v>7</v>
      </c>
      <c r="F3555">
        <v>7</v>
      </c>
      <c r="G3555" t="s">
        <v>837</v>
      </c>
      <c r="H3555" s="4" t="str">
        <f t="shared" si="110"/>
        <v>2K64.7</v>
      </c>
      <c r="I3555" s="4" t="str">
        <f t="shared" si="111"/>
        <v>S2_HSD006-</v>
      </c>
    </row>
    <row r="3556" spans="1:9" x14ac:dyDescent="0.25">
      <c r="A3556" t="s">
        <v>2698</v>
      </c>
      <c r="B3556" t="s">
        <v>5862</v>
      </c>
      <c r="C3556" t="s">
        <v>4768</v>
      </c>
      <c r="D3556" t="s">
        <v>1041</v>
      </c>
      <c r="E3556" t="s">
        <v>1041</v>
      </c>
      <c r="F3556">
        <v>1</v>
      </c>
      <c r="G3556" t="s">
        <v>1040</v>
      </c>
      <c r="H3556" s="4" t="str">
        <f t="shared" si="110"/>
        <v>2K64.1</v>
      </c>
      <c r="I3556" s="4" t="str">
        <f t="shared" si="111"/>
        <v>VP12</v>
      </c>
    </row>
    <row r="3557" spans="1:9" x14ac:dyDescent="0.25">
      <c r="A3557" t="s">
        <v>2698</v>
      </c>
      <c r="B3557" t="s">
        <v>5862</v>
      </c>
      <c r="C3557" t="s">
        <v>4768</v>
      </c>
      <c r="D3557" t="s">
        <v>1042</v>
      </c>
      <c r="E3557" t="s">
        <v>1042</v>
      </c>
      <c r="F3557">
        <v>8</v>
      </c>
      <c r="G3557" t="s">
        <v>796</v>
      </c>
      <c r="H3557" s="4" t="str">
        <f t="shared" si="110"/>
        <v>2K64.8</v>
      </c>
      <c r="I3557" s="4" t="str">
        <f t="shared" si="111"/>
        <v>SC_UDB064</v>
      </c>
    </row>
    <row r="3558" spans="1:9" x14ac:dyDescent="0.25">
      <c r="A3558" t="s">
        <v>2698</v>
      </c>
      <c r="B3558" t="s">
        <v>5862</v>
      </c>
      <c r="C3558" t="s">
        <v>4769</v>
      </c>
      <c r="D3558">
        <v>2</v>
      </c>
      <c r="E3558">
        <v>2</v>
      </c>
      <c r="F3558">
        <v>2</v>
      </c>
      <c r="G3558" t="s">
        <v>2539</v>
      </c>
      <c r="H3558" s="4" t="str">
        <f t="shared" si="110"/>
        <v>2K68.2</v>
      </c>
      <c r="I3558" s="4" t="str">
        <f t="shared" si="111"/>
        <v>S2_HSD038+</v>
      </c>
    </row>
    <row r="3559" spans="1:9" x14ac:dyDescent="0.25">
      <c r="A3559" t="s">
        <v>2698</v>
      </c>
      <c r="B3559" t="s">
        <v>5862</v>
      </c>
      <c r="C3559" t="s">
        <v>4769</v>
      </c>
      <c r="D3559">
        <v>3</v>
      </c>
      <c r="E3559">
        <v>3</v>
      </c>
      <c r="F3559">
        <v>3</v>
      </c>
      <c r="G3559" t="s">
        <v>2540</v>
      </c>
      <c r="H3559" s="4" t="str">
        <f t="shared" si="110"/>
        <v>2K68.3</v>
      </c>
      <c r="I3559" s="4" t="str">
        <f t="shared" si="111"/>
        <v>S2_P2_MDI+</v>
      </c>
    </row>
    <row r="3560" spans="1:9" x14ac:dyDescent="0.25">
      <c r="A3560" t="s">
        <v>2698</v>
      </c>
      <c r="B3560" t="s">
        <v>5862</v>
      </c>
      <c r="C3560" t="s">
        <v>4769</v>
      </c>
      <c r="D3560">
        <v>4</v>
      </c>
      <c r="E3560">
        <v>4</v>
      </c>
      <c r="F3560">
        <v>4</v>
      </c>
      <c r="G3560" t="s">
        <v>2541</v>
      </c>
      <c r="H3560" s="4" t="str">
        <f t="shared" si="110"/>
        <v>2K68.4</v>
      </c>
      <c r="I3560" s="4" t="str">
        <f t="shared" si="111"/>
        <v>S2_U1_P2_MDI+</v>
      </c>
    </row>
    <row r="3561" spans="1:9" x14ac:dyDescent="0.25">
      <c r="A3561" t="s">
        <v>2698</v>
      </c>
      <c r="B3561" t="s">
        <v>5862</v>
      </c>
      <c r="C3561" t="s">
        <v>4769</v>
      </c>
      <c r="D3561">
        <v>5</v>
      </c>
      <c r="E3561">
        <v>5</v>
      </c>
      <c r="F3561">
        <v>5</v>
      </c>
      <c r="G3561" t="s">
        <v>2542</v>
      </c>
      <c r="H3561" s="4" t="str">
        <f t="shared" si="110"/>
        <v>2K68.5</v>
      </c>
      <c r="I3561" s="4" t="str">
        <f t="shared" si="111"/>
        <v>S2_U1_P2_MDI-</v>
      </c>
    </row>
    <row r="3562" spans="1:9" x14ac:dyDescent="0.25">
      <c r="A3562" t="s">
        <v>2698</v>
      </c>
      <c r="B3562" t="s">
        <v>5862</v>
      </c>
      <c r="C3562" t="s">
        <v>4769</v>
      </c>
      <c r="D3562">
        <v>6</v>
      </c>
      <c r="E3562">
        <v>6</v>
      </c>
      <c r="F3562">
        <v>6</v>
      </c>
      <c r="G3562" t="s">
        <v>2543</v>
      </c>
      <c r="H3562" s="4" t="str">
        <f t="shared" si="110"/>
        <v>2K68.6</v>
      </c>
      <c r="I3562" s="4" t="str">
        <f t="shared" si="111"/>
        <v>S2_P2_MDI-</v>
      </c>
    </row>
    <row r="3563" spans="1:9" x14ac:dyDescent="0.25">
      <c r="A3563" t="s">
        <v>2698</v>
      </c>
      <c r="B3563" t="s">
        <v>5862</v>
      </c>
      <c r="C3563" t="s">
        <v>4769</v>
      </c>
      <c r="D3563">
        <v>7</v>
      </c>
      <c r="E3563">
        <v>7</v>
      </c>
      <c r="F3563">
        <v>7</v>
      </c>
      <c r="G3563" t="s">
        <v>2544</v>
      </c>
      <c r="H3563" s="4" t="str">
        <f t="shared" si="110"/>
        <v>2K68.7</v>
      </c>
      <c r="I3563" s="4" t="str">
        <f t="shared" si="111"/>
        <v>S2_HSD038-</v>
      </c>
    </row>
    <row r="3564" spans="1:9" x14ac:dyDescent="0.25">
      <c r="A3564" t="s">
        <v>2698</v>
      </c>
      <c r="B3564" t="s">
        <v>5862</v>
      </c>
      <c r="C3564" t="s">
        <v>4769</v>
      </c>
      <c r="D3564" t="s">
        <v>1041</v>
      </c>
      <c r="E3564" t="s">
        <v>1041</v>
      </c>
      <c r="F3564">
        <v>1</v>
      </c>
      <c r="G3564" t="s">
        <v>1040</v>
      </c>
      <c r="H3564" s="4" t="str">
        <f t="shared" si="110"/>
        <v>2K68.1</v>
      </c>
      <c r="I3564" s="4" t="str">
        <f t="shared" si="111"/>
        <v>VP12</v>
      </c>
    </row>
    <row r="3565" spans="1:9" x14ac:dyDescent="0.25">
      <c r="A3565" t="s">
        <v>2698</v>
      </c>
      <c r="B3565" t="s">
        <v>5862</v>
      </c>
      <c r="C3565" t="s">
        <v>4769</v>
      </c>
      <c r="D3565" t="s">
        <v>1042</v>
      </c>
      <c r="E3565" t="s">
        <v>1042</v>
      </c>
      <c r="F3565">
        <v>8</v>
      </c>
      <c r="G3565" t="s">
        <v>2380</v>
      </c>
      <c r="H3565" s="4" t="str">
        <f t="shared" si="110"/>
        <v>2K68.8</v>
      </c>
      <c r="I3565" s="4" t="str">
        <f t="shared" si="111"/>
        <v>SC_UDB068</v>
      </c>
    </row>
    <row r="3566" spans="1:9" x14ac:dyDescent="0.25">
      <c r="A3566" t="s">
        <v>2698</v>
      </c>
      <c r="B3566" t="s">
        <v>5862</v>
      </c>
      <c r="C3566" t="s">
        <v>4770</v>
      </c>
      <c r="D3566">
        <v>2</v>
      </c>
      <c r="E3566">
        <v>2</v>
      </c>
      <c r="F3566">
        <v>2</v>
      </c>
      <c r="G3566" t="s">
        <v>2545</v>
      </c>
      <c r="H3566" s="4" t="str">
        <f t="shared" si="110"/>
        <v>2K72.2</v>
      </c>
      <c r="I3566" s="4" t="str">
        <f t="shared" si="111"/>
        <v>S2_HSD016+</v>
      </c>
    </row>
    <row r="3567" spans="1:9" x14ac:dyDescent="0.25">
      <c r="A3567" t="s">
        <v>2698</v>
      </c>
      <c r="B3567" t="s">
        <v>5862</v>
      </c>
      <c r="C3567" t="s">
        <v>4770</v>
      </c>
      <c r="D3567">
        <v>3</v>
      </c>
      <c r="E3567">
        <v>3</v>
      </c>
      <c r="F3567">
        <v>3</v>
      </c>
      <c r="G3567" t="s">
        <v>2546</v>
      </c>
      <c r="H3567" s="4" t="str">
        <f t="shared" si="110"/>
        <v>2K72.3</v>
      </c>
      <c r="I3567" s="4" t="str">
        <f t="shared" si="111"/>
        <v>S2_P3_MDI+</v>
      </c>
    </row>
    <row r="3568" spans="1:9" x14ac:dyDescent="0.25">
      <c r="A3568" t="s">
        <v>2698</v>
      </c>
      <c r="B3568" t="s">
        <v>5862</v>
      </c>
      <c r="C3568" t="s">
        <v>4770</v>
      </c>
      <c r="D3568">
        <v>4</v>
      </c>
      <c r="E3568">
        <v>4</v>
      </c>
      <c r="F3568">
        <v>4</v>
      </c>
      <c r="G3568" t="s">
        <v>2547</v>
      </c>
      <c r="H3568" s="4" t="str">
        <f t="shared" si="110"/>
        <v>2K72.4</v>
      </c>
      <c r="I3568" s="4" t="str">
        <f t="shared" si="111"/>
        <v>S2_U1_P3_MDI+</v>
      </c>
    </row>
    <row r="3569" spans="1:9" x14ac:dyDescent="0.25">
      <c r="A3569" t="s">
        <v>2698</v>
      </c>
      <c r="B3569" t="s">
        <v>5862</v>
      </c>
      <c r="C3569" t="s">
        <v>4770</v>
      </c>
      <c r="D3569">
        <v>5</v>
      </c>
      <c r="E3569">
        <v>5</v>
      </c>
      <c r="F3569">
        <v>5</v>
      </c>
      <c r="G3569" t="s">
        <v>2548</v>
      </c>
      <c r="H3569" s="4" t="str">
        <f t="shared" si="110"/>
        <v>2K72.5</v>
      </c>
      <c r="I3569" s="4" t="str">
        <f t="shared" si="111"/>
        <v>S2_U1_P3_MDI-</v>
      </c>
    </row>
    <row r="3570" spans="1:9" x14ac:dyDescent="0.25">
      <c r="A3570" t="s">
        <v>2698</v>
      </c>
      <c r="B3570" t="s">
        <v>5862</v>
      </c>
      <c r="C3570" t="s">
        <v>4770</v>
      </c>
      <c r="D3570">
        <v>6</v>
      </c>
      <c r="E3570">
        <v>6</v>
      </c>
      <c r="F3570">
        <v>6</v>
      </c>
      <c r="G3570" t="s">
        <v>2549</v>
      </c>
      <c r="H3570" s="4" t="str">
        <f t="shared" si="110"/>
        <v>2K72.6</v>
      </c>
      <c r="I3570" s="4" t="str">
        <f t="shared" si="111"/>
        <v>S2_P3_MDI-</v>
      </c>
    </row>
    <row r="3571" spans="1:9" x14ac:dyDescent="0.25">
      <c r="A3571" t="s">
        <v>2698</v>
      </c>
      <c r="B3571" t="s">
        <v>5862</v>
      </c>
      <c r="C3571" t="s">
        <v>4770</v>
      </c>
      <c r="D3571">
        <v>7</v>
      </c>
      <c r="E3571">
        <v>7</v>
      </c>
      <c r="F3571">
        <v>7</v>
      </c>
      <c r="G3571" t="s">
        <v>2550</v>
      </c>
      <c r="H3571" s="4" t="str">
        <f t="shared" si="110"/>
        <v>2K72.7</v>
      </c>
      <c r="I3571" s="4" t="str">
        <f t="shared" si="111"/>
        <v>S2_HSD016-</v>
      </c>
    </row>
    <row r="3572" spans="1:9" x14ac:dyDescent="0.25">
      <c r="A3572" t="s">
        <v>2698</v>
      </c>
      <c r="B3572" t="s">
        <v>5862</v>
      </c>
      <c r="C3572" t="s">
        <v>4770</v>
      </c>
      <c r="D3572" t="s">
        <v>1041</v>
      </c>
      <c r="E3572" t="s">
        <v>1041</v>
      </c>
      <c r="F3572">
        <v>1</v>
      </c>
      <c r="G3572" t="s">
        <v>1040</v>
      </c>
      <c r="H3572" s="4" t="str">
        <f t="shared" si="110"/>
        <v>2K72.1</v>
      </c>
      <c r="I3572" s="4" t="str">
        <f t="shared" si="111"/>
        <v>VP12</v>
      </c>
    </row>
    <row r="3573" spans="1:9" x14ac:dyDescent="0.25">
      <c r="A3573" t="s">
        <v>2698</v>
      </c>
      <c r="B3573" t="s">
        <v>5862</v>
      </c>
      <c r="C3573" t="s">
        <v>4770</v>
      </c>
      <c r="D3573" t="s">
        <v>1042</v>
      </c>
      <c r="E3573" t="s">
        <v>1042</v>
      </c>
      <c r="F3573">
        <v>8</v>
      </c>
      <c r="G3573" t="s">
        <v>2387</v>
      </c>
      <c r="H3573" s="4" t="str">
        <f t="shared" si="110"/>
        <v>2K72.8</v>
      </c>
      <c r="I3573" s="4" t="str">
        <f t="shared" si="111"/>
        <v>SC_UDB072</v>
      </c>
    </row>
    <row r="3574" spans="1:9" x14ac:dyDescent="0.25">
      <c r="A3574" t="s">
        <v>2698</v>
      </c>
      <c r="B3574" t="s">
        <v>5862</v>
      </c>
      <c r="C3574" t="s">
        <v>4771</v>
      </c>
      <c r="D3574">
        <v>2</v>
      </c>
      <c r="E3574">
        <v>2</v>
      </c>
      <c r="F3574">
        <v>2</v>
      </c>
      <c r="G3574" t="s">
        <v>2551</v>
      </c>
      <c r="H3574" s="4" t="str">
        <f t="shared" si="110"/>
        <v>2K76.2</v>
      </c>
      <c r="I3574" s="4" t="str">
        <f t="shared" si="111"/>
        <v>S2_HSD026+</v>
      </c>
    </row>
    <row r="3575" spans="1:9" x14ac:dyDescent="0.25">
      <c r="A3575" t="s">
        <v>2698</v>
      </c>
      <c r="B3575" t="s">
        <v>5862</v>
      </c>
      <c r="C3575" t="s">
        <v>4771</v>
      </c>
      <c r="D3575">
        <v>3</v>
      </c>
      <c r="E3575">
        <v>3</v>
      </c>
      <c r="F3575">
        <v>3</v>
      </c>
      <c r="G3575" t="s">
        <v>2552</v>
      </c>
      <c r="H3575" s="4" t="str">
        <f t="shared" si="110"/>
        <v>2K76.3</v>
      </c>
      <c r="I3575" s="4" t="str">
        <f t="shared" si="111"/>
        <v>S2_P4_MDI+</v>
      </c>
    </row>
    <row r="3576" spans="1:9" x14ac:dyDescent="0.25">
      <c r="A3576" t="s">
        <v>2698</v>
      </c>
      <c r="B3576" t="s">
        <v>5862</v>
      </c>
      <c r="C3576" t="s">
        <v>4771</v>
      </c>
      <c r="D3576">
        <v>4</v>
      </c>
      <c r="E3576">
        <v>4</v>
      </c>
      <c r="F3576">
        <v>4</v>
      </c>
      <c r="G3576" t="s">
        <v>2553</v>
      </c>
      <c r="H3576" s="4" t="str">
        <f t="shared" si="110"/>
        <v>2K76.4</v>
      </c>
      <c r="I3576" s="4" t="str">
        <f t="shared" si="111"/>
        <v>S2_U1_P4_MDI+</v>
      </c>
    </row>
    <row r="3577" spans="1:9" x14ac:dyDescent="0.25">
      <c r="A3577" t="s">
        <v>2698</v>
      </c>
      <c r="B3577" t="s">
        <v>5862</v>
      </c>
      <c r="C3577" t="s">
        <v>4771</v>
      </c>
      <c r="D3577">
        <v>5</v>
      </c>
      <c r="E3577">
        <v>5</v>
      </c>
      <c r="F3577">
        <v>5</v>
      </c>
      <c r="G3577" t="s">
        <v>2554</v>
      </c>
      <c r="H3577" s="4" t="str">
        <f t="shared" si="110"/>
        <v>2K76.5</v>
      </c>
      <c r="I3577" s="4" t="str">
        <f t="shared" si="111"/>
        <v>S2_U1_P4_MDI-</v>
      </c>
    </row>
    <row r="3578" spans="1:9" x14ac:dyDescent="0.25">
      <c r="A3578" t="s">
        <v>2698</v>
      </c>
      <c r="B3578" t="s">
        <v>5862</v>
      </c>
      <c r="C3578" t="s">
        <v>4771</v>
      </c>
      <c r="D3578">
        <v>6</v>
      </c>
      <c r="E3578">
        <v>6</v>
      </c>
      <c r="F3578">
        <v>6</v>
      </c>
      <c r="G3578" t="s">
        <v>2555</v>
      </c>
      <c r="H3578" s="4" t="str">
        <f t="shared" si="110"/>
        <v>2K76.6</v>
      </c>
      <c r="I3578" s="4" t="str">
        <f t="shared" si="111"/>
        <v>S2_P4_MDI-</v>
      </c>
    </row>
    <row r="3579" spans="1:9" x14ac:dyDescent="0.25">
      <c r="A3579" t="s">
        <v>2698</v>
      </c>
      <c r="B3579" t="s">
        <v>5862</v>
      </c>
      <c r="C3579" t="s">
        <v>4771</v>
      </c>
      <c r="D3579">
        <v>7</v>
      </c>
      <c r="E3579">
        <v>7</v>
      </c>
      <c r="F3579">
        <v>7</v>
      </c>
      <c r="G3579" t="s">
        <v>2556</v>
      </c>
      <c r="H3579" s="4" t="str">
        <f t="shared" si="110"/>
        <v>2K76.7</v>
      </c>
      <c r="I3579" s="4" t="str">
        <f t="shared" si="111"/>
        <v>S2_HSD026-</v>
      </c>
    </row>
    <row r="3580" spans="1:9" x14ac:dyDescent="0.25">
      <c r="A3580" t="s">
        <v>2698</v>
      </c>
      <c r="B3580" t="s">
        <v>5862</v>
      </c>
      <c r="C3580" t="s">
        <v>4771</v>
      </c>
      <c r="D3580" t="s">
        <v>1041</v>
      </c>
      <c r="E3580" t="s">
        <v>1041</v>
      </c>
      <c r="F3580">
        <v>1</v>
      </c>
      <c r="G3580" t="s">
        <v>1040</v>
      </c>
      <c r="H3580" s="4" t="str">
        <f t="shared" si="110"/>
        <v>2K76.1</v>
      </c>
      <c r="I3580" s="4" t="str">
        <f t="shared" si="111"/>
        <v>VP12</v>
      </c>
    </row>
    <row r="3581" spans="1:9" x14ac:dyDescent="0.25">
      <c r="A3581" t="s">
        <v>2698</v>
      </c>
      <c r="B3581" t="s">
        <v>5862</v>
      </c>
      <c r="C3581" t="s">
        <v>4771</v>
      </c>
      <c r="D3581" t="s">
        <v>1042</v>
      </c>
      <c r="E3581" t="s">
        <v>1042</v>
      </c>
      <c r="F3581">
        <v>8</v>
      </c>
      <c r="G3581" t="s">
        <v>2394</v>
      </c>
      <c r="H3581" s="4" t="str">
        <f t="shared" si="110"/>
        <v>2K76.8</v>
      </c>
      <c r="I3581" s="4" t="str">
        <f t="shared" si="111"/>
        <v>SC_UDB076</v>
      </c>
    </row>
    <row r="3582" spans="1:9" x14ac:dyDescent="0.25">
      <c r="A3582" t="s">
        <v>2698</v>
      </c>
      <c r="B3582" t="s">
        <v>5862</v>
      </c>
      <c r="C3582" t="s">
        <v>4772</v>
      </c>
      <c r="D3582">
        <v>1</v>
      </c>
      <c r="E3582">
        <v>1</v>
      </c>
      <c r="F3582">
        <v>1</v>
      </c>
      <c r="G3582" t="s">
        <v>454</v>
      </c>
      <c r="H3582" s="4" t="str">
        <f t="shared" si="110"/>
        <v>2R3.1</v>
      </c>
      <c r="I3582" s="4" t="str">
        <f t="shared" si="111"/>
        <v>S2_U3_P1_RC</v>
      </c>
    </row>
    <row r="3583" spans="1:9" x14ac:dyDescent="0.25">
      <c r="A3583" t="s">
        <v>2698</v>
      </c>
      <c r="B3583" t="s">
        <v>5862</v>
      </c>
      <c r="C3583" t="s">
        <v>4772</v>
      </c>
      <c r="D3583">
        <v>2</v>
      </c>
      <c r="E3583">
        <v>2</v>
      </c>
      <c r="F3583">
        <v>2</v>
      </c>
      <c r="G3583" t="s">
        <v>961</v>
      </c>
      <c r="H3583" s="4" t="str">
        <f t="shared" si="110"/>
        <v>2R3.2</v>
      </c>
      <c r="I3583" s="4" t="str">
        <f t="shared" si="111"/>
        <v>DGND</v>
      </c>
    </row>
    <row r="3584" spans="1:9" x14ac:dyDescent="0.25">
      <c r="A3584" t="s">
        <v>2698</v>
      </c>
      <c r="B3584" t="s">
        <v>5862</v>
      </c>
      <c r="C3584" t="s">
        <v>4773</v>
      </c>
      <c r="D3584">
        <v>1</v>
      </c>
      <c r="E3584">
        <v>1</v>
      </c>
      <c r="F3584">
        <v>1</v>
      </c>
      <c r="G3584" t="s">
        <v>2536</v>
      </c>
      <c r="H3584" s="4" t="str">
        <f t="shared" si="110"/>
        <v>2R4.1</v>
      </c>
      <c r="I3584" s="4" t="str">
        <f t="shared" si="111"/>
        <v>S2_U3_P4_RC</v>
      </c>
    </row>
    <row r="3585" spans="1:9" x14ac:dyDescent="0.25">
      <c r="A3585" t="s">
        <v>2698</v>
      </c>
      <c r="B3585" t="s">
        <v>5862</v>
      </c>
      <c r="C3585" t="s">
        <v>4773</v>
      </c>
      <c r="D3585">
        <v>2</v>
      </c>
      <c r="E3585">
        <v>2</v>
      </c>
      <c r="F3585">
        <v>2</v>
      </c>
      <c r="G3585" t="s">
        <v>961</v>
      </c>
      <c r="H3585" s="4" t="str">
        <f t="shared" si="110"/>
        <v>2R4.2</v>
      </c>
      <c r="I3585" s="4" t="str">
        <f t="shared" si="111"/>
        <v>DGND</v>
      </c>
    </row>
    <row r="3586" spans="1:9" x14ac:dyDescent="0.25">
      <c r="A3586" t="s">
        <v>2698</v>
      </c>
      <c r="B3586" t="s">
        <v>5862</v>
      </c>
      <c r="C3586" t="s">
        <v>4774</v>
      </c>
      <c r="D3586">
        <v>1</v>
      </c>
      <c r="E3586">
        <v>1</v>
      </c>
      <c r="F3586">
        <v>1</v>
      </c>
      <c r="G3586" t="s">
        <v>2530</v>
      </c>
      <c r="H3586" s="4" t="str">
        <f t="shared" ref="H3586:H3649" si="112">CONCATENATE(C3586,".",F3586)</f>
        <v>2R19.1</v>
      </c>
      <c r="I3586" s="4" t="str">
        <f t="shared" ref="I3586:I3649" si="113">G3586</f>
        <v>S2_U3_P2_RC</v>
      </c>
    </row>
    <row r="3587" spans="1:9" x14ac:dyDescent="0.25">
      <c r="A3587" t="s">
        <v>2698</v>
      </c>
      <c r="B3587" t="s">
        <v>5862</v>
      </c>
      <c r="C3587" t="s">
        <v>4774</v>
      </c>
      <c r="D3587">
        <v>2</v>
      </c>
      <c r="E3587">
        <v>2</v>
      </c>
      <c r="F3587">
        <v>2</v>
      </c>
      <c r="G3587" t="s">
        <v>961</v>
      </c>
      <c r="H3587" s="4" t="str">
        <f t="shared" si="112"/>
        <v>2R19.2</v>
      </c>
      <c r="I3587" s="4" t="str">
        <f t="shared" si="113"/>
        <v>DGND</v>
      </c>
    </row>
    <row r="3588" spans="1:9" x14ac:dyDescent="0.25">
      <c r="A3588" t="s">
        <v>2698</v>
      </c>
      <c r="B3588" t="s">
        <v>5862</v>
      </c>
      <c r="C3588" t="s">
        <v>4775</v>
      </c>
      <c r="D3588">
        <v>1</v>
      </c>
      <c r="E3588">
        <v>1</v>
      </c>
      <c r="F3588">
        <v>1</v>
      </c>
      <c r="G3588" t="s">
        <v>2533</v>
      </c>
      <c r="H3588" s="4" t="str">
        <f t="shared" si="112"/>
        <v>2R22.1</v>
      </c>
      <c r="I3588" s="4" t="str">
        <f t="shared" si="113"/>
        <v>S2_U3_P3_RC</v>
      </c>
    </row>
    <row r="3589" spans="1:9" x14ac:dyDescent="0.25">
      <c r="A3589" t="s">
        <v>2698</v>
      </c>
      <c r="B3589" t="s">
        <v>5862</v>
      </c>
      <c r="C3589" t="s">
        <v>4775</v>
      </c>
      <c r="D3589">
        <v>2</v>
      </c>
      <c r="E3589">
        <v>2</v>
      </c>
      <c r="F3589">
        <v>2</v>
      </c>
      <c r="G3589" t="s">
        <v>961</v>
      </c>
      <c r="H3589" s="4" t="str">
        <f t="shared" si="112"/>
        <v>2R22.2</v>
      </c>
      <c r="I3589" s="4" t="str">
        <f t="shared" si="113"/>
        <v>DGND</v>
      </c>
    </row>
    <row r="3590" spans="1:9" x14ac:dyDescent="0.25">
      <c r="A3590" t="s">
        <v>2698</v>
      </c>
      <c r="B3590" t="s">
        <v>5862</v>
      </c>
      <c r="C3590" t="s">
        <v>4776</v>
      </c>
      <c r="D3590">
        <v>1</v>
      </c>
      <c r="E3590">
        <v>1</v>
      </c>
      <c r="F3590">
        <v>1</v>
      </c>
      <c r="G3590" t="s">
        <v>456</v>
      </c>
      <c r="H3590" s="4" t="str">
        <f t="shared" si="112"/>
        <v>2R155.1</v>
      </c>
      <c r="I3590" s="4" t="str">
        <f t="shared" si="113"/>
        <v>S2_U3_P1_MDI+</v>
      </c>
    </row>
    <row r="3591" spans="1:9" x14ac:dyDescent="0.25">
      <c r="A3591" t="s">
        <v>2698</v>
      </c>
      <c r="B3591" t="s">
        <v>5862</v>
      </c>
      <c r="C3591" t="s">
        <v>4776</v>
      </c>
      <c r="D3591">
        <v>2</v>
      </c>
      <c r="E3591">
        <v>2</v>
      </c>
      <c r="F3591">
        <v>2</v>
      </c>
      <c r="G3591" t="s">
        <v>454</v>
      </c>
      <c r="H3591" s="4" t="str">
        <f t="shared" si="112"/>
        <v>2R155.2</v>
      </c>
      <c r="I3591" s="4" t="str">
        <f t="shared" si="113"/>
        <v>S2_U3_P1_RC</v>
      </c>
    </row>
    <row r="3592" spans="1:9" x14ac:dyDescent="0.25">
      <c r="A3592" t="s">
        <v>2698</v>
      </c>
      <c r="B3592" t="s">
        <v>5862</v>
      </c>
      <c r="C3592" t="s">
        <v>4777</v>
      </c>
      <c r="D3592">
        <v>1</v>
      </c>
      <c r="E3592">
        <v>1</v>
      </c>
      <c r="F3592">
        <v>1</v>
      </c>
      <c r="G3592" t="s">
        <v>458</v>
      </c>
      <c r="H3592" s="4" t="str">
        <f t="shared" si="112"/>
        <v>2R156.1</v>
      </c>
      <c r="I3592" s="4" t="str">
        <f t="shared" si="113"/>
        <v>S2_U3_P1_MDI-</v>
      </c>
    </row>
    <row r="3593" spans="1:9" x14ac:dyDescent="0.25">
      <c r="A3593" t="s">
        <v>2698</v>
      </c>
      <c r="B3593" t="s">
        <v>5862</v>
      </c>
      <c r="C3593" t="s">
        <v>4777</v>
      </c>
      <c r="D3593">
        <v>2</v>
      </c>
      <c r="E3593">
        <v>2</v>
      </c>
      <c r="F3593">
        <v>2</v>
      </c>
      <c r="G3593" t="s">
        <v>454</v>
      </c>
      <c r="H3593" s="4" t="str">
        <f t="shared" si="112"/>
        <v>2R156.2</v>
      </c>
      <c r="I3593" s="4" t="str">
        <f t="shared" si="113"/>
        <v>S2_U3_P1_RC</v>
      </c>
    </row>
    <row r="3594" spans="1:9" x14ac:dyDescent="0.25">
      <c r="A3594" t="s">
        <v>2698</v>
      </c>
      <c r="B3594" t="s">
        <v>5862</v>
      </c>
      <c r="C3594" t="s">
        <v>4778</v>
      </c>
      <c r="D3594">
        <v>1</v>
      </c>
      <c r="E3594">
        <v>1</v>
      </c>
      <c r="F3594">
        <v>1</v>
      </c>
      <c r="G3594" t="s">
        <v>1728</v>
      </c>
      <c r="H3594" s="4" t="str">
        <f t="shared" si="112"/>
        <v>2R161.1</v>
      </c>
      <c r="I3594" s="4" t="str">
        <f t="shared" si="113"/>
        <v>S2_U3_P2_MDI+</v>
      </c>
    </row>
    <row r="3595" spans="1:9" x14ac:dyDescent="0.25">
      <c r="A3595" t="s">
        <v>2698</v>
      </c>
      <c r="B3595" t="s">
        <v>5862</v>
      </c>
      <c r="C3595" t="s">
        <v>4778</v>
      </c>
      <c r="D3595">
        <v>2</v>
      </c>
      <c r="E3595">
        <v>2</v>
      </c>
      <c r="F3595">
        <v>2</v>
      </c>
      <c r="G3595" t="s">
        <v>2530</v>
      </c>
      <c r="H3595" s="4" t="str">
        <f t="shared" si="112"/>
        <v>2R161.2</v>
      </c>
      <c r="I3595" s="4" t="str">
        <f t="shared" si="113"/>
        <v>S2_U3_P2_RC</v>
      </c>
    </row>
    <row r="3596" spans="1:9" x14ac:dyDescent="0.25">
      <c r="A3596" t="s">
        <v>2698</v>
      </c>
      <c r="B3596" t="s">
        <v>5862</v>
      </c>
      <c r="C3596" t="s">
        <v>4779</v>
      </c>
      <c r="D3596">
        <v>1</v>
      </c>
      <c r="E3596">
        <v>1</v>
      </c>
      <c r="F3596">
        <v>1</v>
      </c>
      <c r="G3596" t="s">
        <v>1730</v>
      </c>
      <c r="H3596" s="4" t="str">
        <f t="shared" si="112"/>
        <v>2R162.1</v>
      </c>
      <c r="I3596" s="4" t="str">
        <f t="shared" si="113"/>
        <v>S2_U3_P2_MDI-</v>
      </c>
    </row>
    <row r="3597" spans="1:9" x14ac:dyDescent="0.25">
      <c r="A3597" t="s">
        <v>2698</v>
      </c>
      <c r="B3597" t="s">
        <v>5862</v>
      </c>
      <c r="C3597" t="s">
        <v>4779</v>
      </c>
      <c r="D3597">
        <v>2</v>
      </c>
      <c r="E3597">
        <v>2</v>
      </c>
      <c r="F3597">
        <v>2</v>
      </c>
      <c r="G3597" t="s">
        <v>2530</v>
      </c>
      <c r="H3597" s="4" t="str">
        <f t="shared" si="112"/>
        <v>2R162.2</v>
      </c>
      <c r="I3597" s="4" t="str">
        <f t="shared" si="113"/>
        <v>S2_U3_P2_RC</v>
      </c>
    </row>
    <row r="3598" spans="1:9" x14ac:dyDescent="0.25">
      <c r="A3598" t="s">
        <v>2698</v>
      </c>
      <c r="B3598" t="s">
        <v>5862</v>
      </c>
      <c r="C3598" t="s">
        <v>4780</v>
      </c>
      <c r="D3598">
        <v>1</v>
      </c>
      <c r="E3598">
        <v>1</v>
      </c>
      <c r="F3598">
        <v>1</v>
      </c>
      <c r="G3598" t="s">
        <v>1724</v>
      </c>
      <c r="H3598" s="4" t="str">
        <f t="shared" si="112"/>
        <v>2R167.1</v>
      </c>
      <c r="I3598" s="4" t="str">
        <f t="shared" si="113"/>
        <v>S2_U3_P3_MDI+</v>
      </c>
    </row>
    <row r="3599" spans="1:9" x14ac:dyDescent="0.25">
      <c r="A3599" t="s">
        <v>2698</v>
      </c>
      <c r="B3599" t="s">
        <v>5862</v>
      </c>
      <c r="C3599" t="s">
        <v>4780</v>
      </c>
      <c r="D3599">
        <v>2</v>
      </c>
      <c r="E3599">
        <v>2</v>
      </c>
      <c r="F3599">
        <v>2</v>
      </c>
      <c r="G3599" t="s">
        <v>2533</v>
      </c>
      <c r="H3599" s="4" t="str">
        <f t="shared" si="112"/>
        <v>2R167.2</v>
      </c>
      <c r="I3599" s="4" t="str">
        <f t="shared" si="113"/>
        <v>S2_U3_P3_RC</v>
      </c>
    </row>
    <row r="3600" spans="1:9" x14ac:dyDescent="0.25">
      <c r="A3600" t="s">
        <v>2698</v>
      </c>
      <c r="B3600" t="s">
        <v>5862</v>
      </c>
      <c r="C3600" t="s">
        <v>4781</v>
      </c>
      <c r="D3600">
        <v>1</v>
      </c>
      <c r="E3600">
        <v>1</v>
      </c>
      <c r="F3600">
        <v>1</v>
      </c>
      <c r="G3600" t="s">
        <v>1726</v>
      </c>
      <c r="H3600" s="4" t="str">
        <f t="shared" si="112"/>
        <v>2R168.1</v>
      </c>
      <c r="I3600" s="4" t="str">
        <f t="shared" si="113"/>
        <v>S2_U3_P3_MDI-</v>
      </c>
    </row>
    <row r="3601" spans="1:9" x14ac:dyDescent="0.25">
      <c r="A3601" t="s">
        <v>2698</v>
      </c>
      <c r="B3601" t="s">
        <v>5862</v>
      </c>
      <c r="C3601" t="s">
        <v>4781</v>
      </c>
      <c r="D3601">
        <v>2</v>
      </c>
      <c r="E3601">
        <v>2</v>
      </c>
      <c r="F3601">
        <v>2</v>
      </c>
      <c r="G3601" t="s">
        <v>2533</v>
      </c>
      <c r="H3601" s="4" t="str">
        <f t="shared" si="112"/>
        <v>2R168.2</v>
      </c>
      <c r="I3601" s="4" t="str">
        <f t="shared" si="113"/>
        <v>S2_U3_P3_RC</v>
      </c>
    </row>
    <row r="3602" spans="1:9" x14ac:dyDescent="0.25">
      <c r="A3602" t="s">
        <v>2698</v>
      </c>
      <c r="B3602" t="s">
        <v>5862</v>
      </c>
      <c r="C3602" t="s">
        <v>4782</v>
      </c>
      <c r="D3602">
        <v>1</v>
      </c>
      <c r="E3602">
        <v>1</v>
      </c>
      <c r="F3602">
        <v>1</v>
      </c>
      <c r="G3602" t="s">
        <v>1720</v>
      </c>
      <c r="H3602" s="4" t="str">
        <f t="shared" si="112"/>
        <v>2R173.1</v>
      </c>
      <c r="I3602" s="4" t="str">
        <f t="shared" si="113"/>
        <v>S2_U3_P4_MDI+</v>
      </c>
    </row>
    <row r="3603" spans="1:9" x14ac:dyDescent="0.25">
      <c r="A3603" t="s">
        <v>2698</v>
      </c>
      <c r="B3603" t="s">
        <v>5862</v>
      </c>
      <c r="C3603" t="s">
        <v>4782</v>
      </c>
      <c r="D3603">
        <v>2</v>
      </c>
      <c r="E3603">
        <v>2</v>
      </c>
      <c r="F3603">
        <v>2</v>
      </c>
      <c r="G3603" t="s">
        <v>2536</v>
      </c>
      <c r="H3603" s="4" t="str">
        <f t="shared" si="112"/>
        <v>2R173.2</v>
      </c>
      <c r="I3603" s="4" t="str">
        <f t="shared" si="113"/>
        <v>S2_U3_P4_RC</v>
      </c>
    </row>
    <row r="3604" spans="1:9" x14ac:dyDescent="0.25">
      <c r="A3604" t="s">
        <v>2698</v>
      </c>
      <c r="B3604" t="s">
        <v>5862</v>
      </c>
      <c r="C3604" t="s">
        <v>4783</v>
      </c>
      <c r="D3604">
        <v>1</v>
      </c>
      <c r="E3604">
        <v>1</v>
      </c>
      <c r="F3604">
        <v>1</v>
      </c>
      <c r="G3604" t="s">
        <v>1722</v>
      </c>
      <c r="H3604" s="4" t="str">
        <f t="shared" si="112"/>
        <v>2R174.1</v>
      </c>
      <c r="I3604" s="4" t="str">
        <f t="shared" si="113"/>
        <v>S2_U3_P4_MDI-</v>
      </c>
    </row>
    <row r="3605" spans="1:9" x14ac:dyDescent="0.25">
      <c r="A3605" t="s">
        <v>2698</v>
      </c>
      <c r="B3605" t="s">
        <v>5862</v>
      </c>
      <c r="C3605" t="s">
        <v>4783</v>
      </c>
      <c r="D3605">
        <v>2</v>
      </c>
      <c r="E3605">
        <v>2</v>
      </c>
      <c r="F3605">
        <v>2</v>
      </c>
      <c r="G3605" t="s">
        <v>2536</v>
      </c>
      <c r="H3605" s="4" t="str">
        <f t="shared" si="112"/>
        <v>2R174.2</v>
      </c>
      <c r="I3605" s="4" t="str">
        <f t="shared" si="113"/>
        <v>S2_U3_P4_RC</v>
      </c>
    </row>
    <row r="3606" spans="1:9" x14ac:dyDescent="0.25">
      <c r="A3606" t="s">
        <v>2698</v>
      </c>
      <c r="B3606" t="s">
        <v>5862</v>
      </c>
      <c r="C3606" t="s">
        <v>4784</v>
      </c>
      <c r="D3606">
        <v>1</v>
      </c>
      <c r="E3606">
        <v>1</v>
      </c>
      <c r="F3606">
        <v>1</v>
      </c>
      <c r="G3606" t="s">
        <v>457</v>
      </c>
      <c r="H3606" s="4" t="str">
        <f t="shared" si="112"/>
        <v>2T8.1</v>
      </c>
      <c r="I3606" s="4" t="str">
        <f t="shared" si="113"/>
        <v>S2_U2_P1_MDI-</v>
      </c>
    </row>
    <row r="3607" spans="1:9" x14ac:dyDescent="0.25">
      <c r="A3607" t="s">
        <v>2698</v>
      </c>
      <c r="B3607" t="s">
        <v>5862</v>
      </c>
      <c r="C3607" t="s">
        <v>4784</v>
      </c>
      <c r="D3607">
        <v>2</v>
      </c>
      <c r="E3607">
        <v>2</v>
      </c>
      <c r="F3607">
        <v>2</v>
      </c>
      <c r="G3607" t="s">
        <v>455</v>
      </c>
      <c r="H3607" s="4" t="str">
        <f t="shared" si="112"/>
        <v>2T8.2</v>
      </c>
      <c r="I3607" s="4" t="str">
        <f t="shared" si="113"/>
        <v>S2_U2_P1_MDI+</v>
      </c>
    </row>
    <row r="3608" spans="1:9" x14ac:dyDescent="0.25">
      <c r="A3608" t="s">
        <v>2698</v>
      </c>
      <c r="B3608" t="s">
        <v>5862</v>
      </c>
      <c r="C3608" t="s">
        <v>4784</v>
      </c>
      <c r="D3608">
        <v>3</v>
      </c>
      <c r="E3608">
        <v>3</v>
      </c>
      <c r="F3608">
        <v>3</v>
      </c>
      <c r="G3608" t="s">
        <v>461</v>
      </c>
      <c r="H3608" s="4" t="str">
        <f t="shared" si="112"/>
        <v>2T8.3</v>
      </c>
      <c r="I3608" s="4" t="str">
        <f t="shared" si="113"/>
        <v>S2_U1_P1_MDI+</v>
      </c>
    </row>
    <row r="3609" spans="1:9" x14ac:dyDescent="0.25">
      <c r="A3609" t="s">
        <v>2698</v>
      </c>
      <c r="B3609" t="s">
        <v>5862</v>
      </c>
      <c r="C3609" t="s">
        <v>4784</v>
      </c>
      <c r="D3609">
        <v>4</v>
      </c>
      <c r="E3609">
        <v>4</v>
      </c>
      <c r="F3609">
        <v>4</v>
      </c>
      <c r="G3609" t="s">
        <v>462</v>
      </c>
      <c r="H3609" s="4" t="str">
        <f t="shared" si="112"/>
        <v>2T8.4</v>
      </c>
      <c r="I3609" s="4" t="str">
        <f t="shared" si="113"/>
        <v>S2_U1_P1_MDI-</v>
      </c>
    </row>
    <row r="3610" spans="1:9" x14ac:dyDescent="0.25">
      <c r="A3610" t="s">
        <v>2698</v>
      </c>
      <c r="B3610" t="s">
        <v>5862</v>
      </c>
      <c r="C3610" t="s">
        <v>4785</v>
      </c>
      <c r="D3610">
        <v>1</v>
      </c>
      <c r="E3610">
        <v>1</v>
      </c>
      <c r="F3610">
        <v>1</v>
      </c>
      <c r="G3610" t="s">
        <v>2532</v>
      </c>
      <c r="H3610" s="4" t="str">
        <f t="shared" si="112"/>
        <v>2T9.1</v>
      </c>
      <c r="I3610" s="4" t="str">
        <f t="shared" si="113"/>
        <v>S2_U2_P2_MDI-</v>
      </c>
    </row>
    <row r="3611" spans="1:9" x14ac:dyDescent="0.25">
      <c r="A3611" t="s">
        <v>2698</v>
      </c>
      <c r="B3611" t="s">
        <v>5862</v>
      </c>
      <c r="C3611" t="s">
        <v>4785</v>
      </c>
      <c r="D3611">
        <v>2</v>
      </c>
      <c r="E3611">
        <v>2</v>
      </c>
      <c r="F3611">
        <v>2</v>
      </c>
      <c r="G3611" t="s">
        <v>2531</v>
      </c>
      <c r="H3611" s="4" t="str">
        <f t="shared" si="112"/>
        <v>2T9.2</v>
      </c>
      <c r="I3611" s="4" t="str">
        <f t="shared" si="113"/>
        <v>S2_U2_P2_MDI+</v>
      </c>
    </row>
    <row r="3612" spans="1:9" x14ac:dyDescent="0.25">
      <c r="A3612" t="s">
        <v>2698</v>
      </c>
      <c r="B3612" t="s">
        <v>5862</v>
      </c>
      <c r="C3612" t="s">
        <v>4785</v>
      </c>
      <c r="D3612">
        <v>3</v>
      </c>
      <c r="E3612">
        <v>3</v>
      </c>
      <c r="F3612">
        <v>3</v>
      </c>
      <c r="G3612" t="s">
        <v>2541</v>
      </c>
      <c r="H3612" s="4" t="str">
        <f t="shared" si="112"/>
        <v>2T9.3</v>
      </c>
      <c r="I3612" s="4" t="str">
        <f t="shared" si="113"/>
        <v>S2_U1_P2_MDI+</v>
      </c>
    </row>
    <row r="3613" spans="1:9" x14ac:dyDescent="0.25">
      <c r="A3613" t="s">
        <v>2698</v>
      </c>
      <c r="B3613" t="s">
        <v>5862</v>
      </c>
      <c r="C3613" t="s">
        <v>4785</v>
      </c>
      <c r="D3613">
        <v>4</v>
      </c>
      <c r="E3613">
        <v>4</v>
      </c>
      <c r="F3613">
        <v>4</v>
      </c>
      <c r="G3613" t="s">
        <v>2542</v>
      </c>
      <c r="H3613" s="4" t="str">
        <f t="shared" si="112"/>
        <v>2T9.4</v>
      </c>
      <c r="I3613" s="4" t="str">
        <f t="shared" si="113"/>
        <v>S2_U1_P2_MDI-</v>
      </c>
    </row>
    <row r="3614" spans="1:9" x14ac:dyDescent="0.25">
      <c r="A3614" t="s">
        <v>2698</v>
      </c>
      <c r="B3614" t="s">
        <v>5862</v>
      </c>
      <c r="C3614" t="s">
        <v>4786</v>
      </c>
      <c r="D3614">
        <v>1</v>
      </c>
      <c r="E3614">
        <v>1</v>
      </c>
      <c r="F3614">
        <v>1</v>
      </c>
      <c r="G3614" t="s">
        <v>2535</v>
      </c>
      <c r="H3614" s="4" t="str">
        <f t="shared" si="112"/>
        <v>2T10.1</v>
      </c>
      <c r="I3614" s="4" t="str">
        <f t="shared" si="113"/>
        <v>S2_U2_P3_MDI-</v>
      </c>
    </row>
    <row r="3615" spans="1:9" x14ac:dyDescent="0.25">
      <c r="A3615" t="s">
        <v>2698</v>
      </c>
      <c r="B3615" t="s">
        <v>5862</v>
      </c>
      <c r="C3615" t="s">
        <v>4786</v>
      </c>
      <c r="D3615">
        <v>2</v>
      </c>
      <c r="E3615">
        <v>2</v>
      </c>
      <c r="F3615">
        <v>2</v>
      </c>
      <c r="G3615" t="s">
        <v>2534</v>
      </c>
      <c r="H3615" s="4" t="str">
        <f t="shared" si="112"/>
        <v>2T10.2</v>
      </c>
      <c r="I3615" s="4" t="str">
        <f t="shared" si="113"/>
        <v>S2_U2_P3_MDI+</v>
      </c>
    </row>
    <row r="3616" spans="1:9" x14ac:dyDescent="0.25">
      <c r="A3616" t="s">
        <v>2698</v>
      </c>
      <c r="B3616" t="s">
        <v>5862</v>
      </c>
      <c r="C3616" t="s">
        <v>4786</v>
      </c>
      <c r="D3616">
        <v>3</v>
      </c>
      <c r="E3616">
        <v>3</v>
      </c>
      <c r="F3616">
        <v>3</v>
      </c>
      <c r="G3616" t="s">
        <v>2547</v>
      </c>
      <c r="H3616" s="4" t="str">
        <f t="shared" si="112"/>
        <v>2T10.3</v>
      </c>
      <c r="I3616" s="4" t="str">
        <f t="shared" si="113"/>
        <v>S2_U1_P3_MDI+</v>
      </c>
    </row>
    <row r="3617" spans="1:9" x14ac:dyDescent="0.25">
      <c r="A3617" t="s">
        <v>2698</v>
      </c>
      <c r="B3617" t="s">
        <v>5862</v>
      </c>
      <c r="C3617" t="s">
        <v>4786</v>
      </c>
      <c r="D3617">
        <v>4</v>
      </c>
      <c r="E3617">
        <v>4</v>
      </c>
      <c r="F3617">
        <v>4</v>
      </c>
      <c r="G3617" t="s">
        <v>2548</v>
      </c>
      <c r="H3617" s="4" t="str">
        <f t="shared" si="112"/>
        <v>2T10.4</v>
      </c>
      <c r="I3617" s="4" t="str">
        <f t="shared" si="113"/>
        <v>S2_U1_P3_MDI-</v>
      </c>
    </row>
    <row r="3618" spans="1:9" x14ac:dyDescent="0.25">
      <c r="A3618" t="s">
        <v>2698</v>
      </c>
      <c r="B3618" t="s">
        <v>5862</v>
      </c>
      <c r="C3618" t="s">
        <v>4787</v>
      </c>
      <c r="D3618">
        <v>1</v>
      </c>
      <c r="E3618">
        <v>1</v>
      </c>
      <c r="F3618">
        <v>1</v>
      </c>
      <c r="G3618" t="s">
        <v>2538</v>
      </c>
      <c r="H3618" s="4" t="str">
        <f t="shared" si="112"/>
        <v>2T11.1</v>
      </c>
      <c r="I3618" s="4" t="str">
        <f t="shared" si="113"/>
        <v>S2_U2_P4_MDI-</v>
      </c>
    </row>
    <row r="3619" spans="1:9" x14ac:dyDescent="0.25">
      <c r="A3619" t="s">
        <v>2698</v>
      </c>
      <c r="B3619" t="s">
        <v>5862</v>
      </c>
      <c r="C3619" t="s">
        <v>4787</v>
      </c>
      <c r="D3619">
        <v>2</v>
      </c>
      <c r="E3619">
        <v>2</v>
      </c>
      <c r="F3619">
        <v>2</v>
      </c>
      <c r="G3619" t="s">
        <v>2537</v>
      </c>
      <c r="H3619" s="4" t="str">
        <f t="shared" si="112"/>
        <v>2T11.2</v>
      </c>
      <c r="I3619" s="4" t="str">
        <f t="shared" si="113"/>
        <v>S2_U2_P4_MDI+</v>
      </c>
    </row>
    <row r="3620" spans="1:9" x14ac:dyDescent="0.25">
      <c r="A3620" t="s">
        <v>2698</v>
      </c>
      <c r="B3620" t="s">
        <v>5862</v>
      </c>
      <c r="C3620" t="s">
        <v>4787</v>
      </c>
      <c r="D3620">
        <v>3</v>
      </c>
      <c r="E3620">
        <v>3</v>
      </c>
      <c r="F3620">
        <v>3</v>
      </c>
      <c r="G3620" t="s">
        <v>2553</v>
      </c>
      <c r="H3620" s="4" t="str">
        <f t="shared" si="112"/>
        <v>2T11.3</v>
      </c>
      <c r="I3620" s="4" t="str">
        <f t="shared" si="113"/>
        <v>S2_U1_P4_MDI+</v>
      </c>
    </row>
    <row r="3621" spans="1:9" x14ac:dyDescent="0.25">
      <c r="A3621" t="s">
        <v>2698</v>
      </c>
      <c r="B3621" t="s">
        <v>5862</v>
      </c>
      <c r="C3621" t="s">
        <v>4787</v>
      </c>
      <c r="D3621">
        <v>4</v>
      </c>
      <c r="E3621">
        <v>4</v>
      </c>
      <c r="F3621">
        <v>4</v>
      </c>
      <c r="G3621" t="s">
        <v>2554</v>
      </c>
      <c r="H3621" s="4" t="str">
        <f t="shared" si="112"/>
        <v>2T11.4</v>
      </c>
      <c r="I3621" s="4" t="str">
        <f t="shared" si="113"/>
        <v>S2_U1_P4_MDI-</v>
      </c>
    </row>
    <row r="3622" spans="1:9" x14ac:dyDescent="0.25">
      <c r="A3622" t="s">
        <v>2698</v>
      </c>
      <c r="B3622" t="s">
        <v>5863</v>
      </c>
      <c r="C3622" t="s">
        <v>4788</v>
      </c>
      <c r="D3622">
        <v>1</v>
      </c>
      <c r="E3622">
        <v>1</v>
      </c>
      <c r="F3622">
        <v>1</v>
      </c>
      <c r="G3622" t="s">
        <v>465</v>
      </c>
      <c r="H3622" s="4" t="str">
        <f t="shared" si="112"/>
        <v>2C182.1</v>
      </c>
      <c r="I3622" s="4" t="str">
        <f t="shared" si="113"/>
        <v>SG2_2_P1_RC</v>
      </c>
    </row>
    <row r="3623" spans="1:9" x14ac:dyDescent="0.25">
      <c r="A3623" t="s">
        <v>2698</v>
      </c>
      <c r="B3623" t="s">
        <v>5863</v>
      </c>
      <c r="C3623" t="s">
        <v>4788</v>
      </c>
      <c r="D3623">
        <v>2</v>
      </c>
      <c r="E3623">
        <v>2</v>
      </c>
      <c r="F3623">
        <v>2</v>
      </c>
      <c r="G3623" t="s">
        <v>961</v>
      </c>
      <c r="H3623" s="4" t="str">
        <f t="shared" si="112"/>
        <v>2C182.2</v>
      </c>
      <c r="I3623" s="4" t="str">
        <f t="shared" si="113"/>
        <v>DGND</v>
      </c>
    </row>
    <row r="3624" spans="1:9" x14ac:dyDescent="0.25">
      <c r="A3624" t="s">
        <v>2698</v>
      </c>
      <c r="B3624" t="s">
        <v>5863</v>
      </c>
      <c r="C3624" t="s">
        <v>4789</v>
      </c>
      <c r="D3624">
        <v>1</v>
      </c>
      <c r="E3624">
        <v>1</v>
      </c>
      <c r="F3624">
        <v>1</v>
      </c>
      <c r="G3624" t="s">
        <v>466</v>
      </c>
      <c r="H3624" s="4" t="str">
        <f t="shared" si="112"/>
        <v>2C183.1</v>
      </c>
      <c r="I3624" s="4" t="str">
        <f t="shared" si="113"/>
        <v>SG2_1_P1_MDI+</v>
      </c>
    </row>
    <row r="3625" spans="1:9" x14ac:dyDescent="0.25">
      <c r="A3625" t="s">
        <v>2698</v>
      </c>
      <c r="B3625" t="s">
        <v>5863</v>
      </c>
      <c r="C3625" t="s">
        <v>4789</v>
      </c>
      <c r="D3625">
        <v>2</v>
      </c>
      <c r="E3625">
        <v>2</v>
      </c>
      <c r="F3625">
        <v>2</v>
      </c>
      <c r="G3625" t="s">
        <v>467</v>
      </c>
      <c r="H3625" s="4" t="str">
        <f t="shared" si="112"/>
        <v>2C183.2</v>
      </c>
      <c r="I3625" s="4" t="str">
        <f t="shared" si="113"/>
        <v>SG2_2_P1_MDI+</v>
      </c>
    </row>
    <row r="3626" spans="1:9" x14ac:dyDescent="0.25">
      <c r="A3626" t="s">
        <v>2698</v>
      </c>
      <c r="B3626" t="s">
        <v>5863</v>
      </c>
      <c r="C3626" t="s">
        <v>4790</v>
      </c>
      <c r="D3626">
        <v>1</v>
      </c>
      <c r="E3626">
        <v>1</v>
      </c>
      <c r="F3626">
        <v>1</v>
      </c>
      <c r="G3626" t="s">
        <v>468</v>
      </c>
      <c r="H3626" s="4" t="str">
        <f t="shared" si="112"/>
        <v>2C184.1</v>
      </c>
      <c r="I3626" s="4" t="str">
        <f t="shared" si="113"/>
        <v>SG2_1_P1_MDI-</v>
      </c>
    </row>
    <row r="3627" spans="1:9" x14ac:dyDescent="0.25">
      <c r="A3627" t="s">
        <v>2698</v>
      </c>
      <c r="B3627" t="s">
        <v>5863</v>
      </c>
      <c r="C3627" t="s">
        <v>4790</v>
      </c>
      <c r="D3627">
        <v>2</v>
      </c>
      <c r="E3627">
        <v>2</v>
      </c>
      <c r="F3627">
        <v>2</v>
      </c>
      <c r="G3627" t="s">
        <v>469</v>
      </c>
      <c r="H3627" s="4" t="str">
        <f t="shared" si="112"/>
        <v>2C184.2</v>
      </c>
      <c r="I3627" s="4" t="str">
        <f t="shared" si="113"/>
        <v>SG2_2_P1_MDI-</v>
      </c>
    </row>
    <row r="3628" spans="1:9" x14ac:dyDescent="0.25">
      <c r="A3628" t="s">
        <v>2698</v>
      </c>
      <c r="B3628" t="s">
        <v>5863</v>
      </c>
      <c r="C3628" t="s">
        <v>4791</v>
      </c>
      <c r="D3628">
        <v>1</v>
      </c>
      <c r="E3628">
        <v>1</v>
      </c>
      <c r="F3628">
        <v>1</v>
      </c>
      <c r="G3628" t="s">
        <v>2557</v>
      </c>
      <c r="H3628" s="4" t="str">
        <f t="shared" si="112"/>
        <v>2C186.1</v>
      </c>
      <c r="I3628" s="4" t="str">
        <f t="shared" si="113"/>
        <v>SG2_1_P2_MDI+</v>
      </c>
    </row>
    <row r="3629" spans="1:9" x14ac:dyDescent="0.25">
      <c r="A3629" t="s">
        <v>2698</v>
      </c>
      <c r="B3629" t="s">
        <v>5863</v>
      </c>
      <c r="C3629" t="s">
        <v>4791</v>
      </c>
      <c r="D3629">
        <v>2</v>
      </c>
      <c r="E3629">
        <v>2</v>
      </c>
      <c r="F3629">
        <v>2</v>
      </c>
      <c r="G3629" t="s">
        <v>1732</v>
      </c>
      <c r="H3629" s="4" t="str">
        <f t="shared" si="112"/>
        <v>2C186.2</v>
      </c>
      <c r="I3629" s="4" t="str">
        <f t="shared" si="113"/>
        <v>SG2_2_P2_MDI+</v>
      </c>
    </row>
    <row r="3630" spans="1:9" x14ac:dyDescent="0.25">
      <c r="A3630" t="s">
        <v>2698</v>
      </c>
      <c r="B3630" t="s">
        <v>5863</v>
      </c>
      <c r="C3630" t="s">
        <v>4792</v>
      </c>
      <c r="D3630">
        <v>1</v>
      </c>
      <c r="E3630">
        <v>1</v>
      </c>
      <c r="F3630">
        <v>1</v>
      </c>
      <c r="G3630" t="s">
        <v>2558</v>
      </c>
      <c r="H3630" s="4" t="str">
        <f t="shared" si="112"/>
        <v>2C187.1</v>
      </c>
      <c r="I3630" s="4" t="str">
        <f t="shared" si="113"/>
        <v>SG2_1_P2_MDI-</v>
      </c>
    </row>
    <row r="3631" spans="1:9" x14ac:dyDescent="0.25">
      <c r="A3631" t="s">
        <v>2698</v>
      </c>
      <c r="B3631" t="s">
        <v>5863</v>
      </c>
      <c r="C3631" t="s">
        <v>4792</v>
      </c>
      <c r="D3631">
        <v>2</v>
      </c>
      <c r="E3631">
        <v>2</v>
      </c>
      <c r="F3631">
        <v>2</v>
      </c>
      <c r="G3631" t="s">
        <v>1733</v>
      </c>
      <c r="H3631" s="4" t="str">
        <f t="shared" si="112"/>
        <v>2C187.2</v>
      </c>
      <c r="I3631" s="4" t="str">
        <f t="shared" si="113"/>
        <v>SG2_2_P2_MDI-</v>
      </c>
    </row>
    <row r="3632" spans="1:9" x14ac:dyDescent="0.25">
      <c r="A3632" t="s">
        <v>2698</v>
      </c>
      <c r="B3632" t="s">
        <v>5863</v>
      </c>
      <c r="C3632" t="s">
        <v>4793</v>
      </c>
      <c r="D3632">
        <v>1</v>
      </c>
      <c r="E3632">
        <v>1</v>
      </c>
      <c r="F3632">
        <v>1</v>
      </c>
      <c r="G3632" t="s">
        <v>475</v>
      </c>
      <c r="H3632" s="4" t="str">
        <f t="shared" si="112"/>
        <v>2C188.1</v>
      </c>
      <c r="I3632" s="4" t="str">
        <f t="shared" si="113"/>
        <v>SG2_2_P3_RC</v>
      </c>
    </row>
    <row r="3633" spans="1:9" x14ac:dyDescent="0.25">
      <c r="A3633" t="s">
        <v>2698</v>
      </c>
      <c r="B3633" t="s">
        <v>5863</v>
      </c>
      <c r="C3633" t="s">
        <v>4793</v>
      </c>
      <c r="D3633">
        <v>2</v>
      </c>
      <c r="E3633">
        <v>2</v>
      </c>
      <c r="F3633">
        <v>2</v>
      </c>
      <c r="G3633" t="s">
        <v>961</v>
      </c>
      <c r="H3633" s="4" t="str">
        <f t="shared" si="112"/>
        <v>2C188.2</v>
      </c>
      <c r="I3633" s="4" t="str">
        <f t="shared" si="113"/>
        <v>DGND</v>
      </c>
    </row>
    <row r="3634" spans="1:9" x14ac:dyDescent="0.25">
      <c r="A3634" t="s">
        <v>2698</v>
      </c>
      <c r="B3634" t="s">
        <v>5863</v>
      </c>
      <c r="C3634" t="s">
        <v>4794</v>
      </c>
      <c r="D3634">
        <v>1</v>
      </c>
      <c r="E3634">
        <v>1</v>
      </c>
      <c r="F3634">
        <v>1</v>
      </c>
      <c r="G3634" t="s">
        <v>2559</v>
      </c>
      <c r="H3634" s="4" t="str">
        <f t="shared" si="112"/>
        <v>2C189.1</v>
      </c>
      <c r="I3634" s="4" t="str">
        <f t="shared" si="113"/>
        <v>SG2_1_P3_MDI+</v>
      </c>
    </row>
    <row r="3635" spans="1:9" x14ac:dyDescent="0.25">
      <c r="A3635" t="s">
        <v>2698</v>
      </c>
      <c r="B3635" t="s">
        <v>5863</v>
      </c>
      <c r="C3635" t="s">
        <v>4794</v>
      </c>
      <c r="D3635">
        <v>2</v>
      </c>
      <c r="E3635">
        <v>2</v>
      </c>
      <c r="F3635">
        <v>2</v>
      </c>
      <c r="G3635" t="s">
        <v>1734</v>
      </c>
      <c r="H3635" s="4" t="str">
        <f t="shared" si="112"/>
        <v>2C189.2</v>
      </c>
      <c r="I3635" s="4" t="str">
        <f t="shared" si="113"/>
        <v>SG2_2_P3_MDI+</v>
      </c>
    </row>
    <row r="3636" spans="1:9" x14ac:dyDescent="0.25">
      <c r="A3636" t="s">
        <v>2698</v>
      </c>
      <c r="B3636" t="s">
        <v>5863</v>
      </c>
      <c r="C3636" t="s">
        <v>4795</v>
      </c>
      <c r="D3636">
        <v>1</v>
      </c>
      <c r="E3636">
        <v>1</v>
      </c>
      <c r="F3636">
        <v>1</v>
      </c>
      <c r="G3636" t="s">
        <v>2560</v>
      </c>
      <c r="H3636" s="4" t="str">
        <f t="shared" si="112"/>
        <v>2C190.1</v>
      </c>
      <c r="I3636" s="4" t="str">
        <f t="shared" si="113"/>
        <v>SG2_1_P3_MDI-</v>
      </c>
    </row>
    <row r="3637" spans="1:9" x14ac:dyDescent="0.25">
      <c r="A3637" t="s">
        <v>2698</v>
      </c>
      <c r="B3637" t="s">
        <v>5863</v>
      </c>
      <c r="C3637" t="s">
        <v>4795</v>
      </c>
      <c r="D3637">
        <v>2</v>
      </c>
      <c r="E3637">
        <v>2</v>
      </c>
      <c r="F3637">
        <v>2</v>
      </c>
      <c r="G3637" t="s">
        <v>1735</v>
      </c>
      <c r="H3637" s="4" t="str">
        <f t="shared" si="112"/>
        <v>2C190.2</v>
      </c>
      <c r="I3637" s="4" t="str">
        <f t="shared" si="113"/>
        <v>SG2_2_P3_MDI-</v>
      </c>
    </row>
    <row r="3638" spans="1:9" x14ac:dyDescent="0.25">
      <c r="A3638" t="s">
        <v>2698</v>
      </c>
      <c r="B3638" t="s">
        <v>5863</v>
      </c>
      <c r="C3638" t="s">
        <v>4796</v>
      </c>
      <c r="D3638">
        <v>1</v>
      </c>
      <c r="E3638">
        <v>1</v>
      </c>
      <c r="F3638">
        <v>1</v>
      </c>
      <c r="G3638" t="s">
        <v>2561</v>
      </c>
      <c r="H3638" s="4" t="str">
        <f t="shared" si="112"/>
        <v>2C191.1</v>
      </c>
      <c r="I3638" s="4" t="str">
        <f t="shared" si="113"/>
        <v>SG2_2_P4_RC</v>
      </c>
    </row>
    <row r="3639" spans="1:9" x14ac:dyDescent="0.25">
      <c r="A3639" t="s">
        <v>2698</v>
      </c>
      <c r="B3639" t="s">
        <v>5863</v>
      </c>
      <c r="C3639" t="s">
        <v>4796</v>
      </c>
      <c r="D3639">
        <v>2</v>
      </c>
      <c r="E3639">
        <v>2</v>
      </c>
      <c r="F3639">
        <v>2</v>
      </c>
      <c r="G3639" t="s">
        <v>961</v>
      </c>
      <c r="H3639" s="4" t="str">
        <f t="shared" si="112"/>
        <v>2C191.2</v>
      </c>
      <c r="I3639" s="4" t="str">
        <f t="shared" si="113"/>
        <v>DGND</v>
      </c>
    </row>
    <row r="3640" spans="1:9" x14ac:dyDescent="0.25">
      <c r="A3640" t="s">
        <v>2698</v>
      </c>
      <c r="B3640" t="s">
        <v>5863</v>
      </c>
      <c r="C3640" t="s">
        <v>4797</v>
      </c>
      <c r="D3640">
        <v>1</v>
      </c>
      <c r="E3640">
        <v>1</v>
      </c>
      <c r="F3640">
        <v>1</v>
      </c>
      <c r="G3640" t="s">
        <v>2562</v>
      </c>
      <c r="H3640" s="4" t="str">
        <f t="shared" si="112"/>
        <v>2C192.1</v>
      </c>
      <c r="I3640" s="4" t="str">
        <f t="shared" si="113"/>
        <v>SG2_1_P4_MDI+</v>
      </c>
    </row>
    <row r="3641" spans="1:9" x14ac:dyDescent="0.25">
      <c r="A3641" t="s">
        <v>2698</v>
      </c>
      <c r="B3641" t="s">
        <v>5863</v>
      </c>
      <c r="C3641" t="s">
        <v>4797</v>
      </c>
      <c r="D3641">
        <v>2</v>
      </c>
      <c r="E3641">
        <v>2</v>
      </c>
      <c r="F3641">
        <v>2</v>
      </c>
      <c r="G3641" t="s">
        <v>1736</v>
      </c>
      <c r="H3641" s="4" t="str">
        <f t="shared" si="112"/>
        <v>2C192.2</v>
      </c>
      <c r="I3641" s="4" t="str">
        <f t="shared" si="113"/>
        <v>SG2_2_P4_MDI+</v>
      </c>
    </row>
    <row r="3642" spans="1:9" x14ac:dyDescent="0.25">
      <c r="A3642" t="s">
        <v>2698</v>
      </c>
      <c r="B3642" t="s">
        <v>5863</v>
      </c>
      <c r="C3642" t="s">
        <v>4798</v>
      </c>
      <c r="D3642">
        <v>1</v>
      </c>
      <c r="E3642">
        <v>1</v>
      </c>
      <c r="F3642">
        <v>1</v>
      </c>
      <c r="G3642" t="s">
        <v>2563</v>
      </c>
      <c r="H3642" s="4" t="str">
        <f t="shared" si="112"/>
        <v>2C193.1</v>
      </c>
      <c r="I3642" s="4" t="str">
        <f t="shared" si="113"/>
        <v>SG2_1_P4_MDI-</v>
      </c>
    </row>
    <row r="3643" spans="1:9" x14ac:dyDescent="0.25">
      <c r="A3643" t="s">
        <v>2698</v>
      </c>
      <c r="B3643" t="s">
        <v>5863</v>
      </c>
      <c r="C3643" t="s">
        <v>4798</v>
      </c>
      <c r="D3643">
        <v>2</v>
      </c>
      <c r="E3643">
        <v>2</v>
      </c>
      <c r="F3643">
        <v>2</v>
      </c>
      <c r="G3643" t="s">
        <v>1737</v>
      </c>
      <c r="H3643" s="4" t="str">
        <f t="shared" si="112"/>
        <v>2C193.2</v>
      </c>
      <c r="I3643" s="4" t="str">
        <f t="shared" si="113"/>
        <v>SG2_2_P4_MDI-</v>
      </c>
    </row>
    <row r="3644" spans="1:9" x14ac:dyDescent="0.25">
      <c r="A3644" t="s">
        <v>2698</v>
      </c>
      <c r="B3644" t="s">
        <v>5863</v>
      </c>
      <c r="C3644" t="s">
        <v>4799</v>
      </c>
      <c r="D3644">
        <v>1</v>
      </c>
      <c r="E3644">
        <v>1</v>
      </c>
      <c r="F3644">
        <v>1</v>
      </c>
      <c r="G3644" t="s">
        <v>474</v>
      </c>
      <c r="H3644" s="4" t="str">
        <f t="shared" si="112"/>
        <v>2C443.1</v>
      </c>
      <c r="I3644" s="4" t="str">
        <f t="shared" si="113"/>
        <v>SG2_2_P2_RC</v>
      </c>
    </row>
    <row r="3645" spans="1:9" x14ac:dyDescent="0.25">
      <c r="A3645" t="s">
        <v>2698</v>
      </c>
      <c r="B3645" t="s">
        <v>5863</v>
      </c>
      <c r="C3645" t="s">
        <v>4799</v>
      </c>
      <c r="D3645">
        <v>2</v>
      </c>
      <c r="E3645">
        <v>2</v>
      </c>
      <c r="F3645">
        <v>2</v>
      </c>
      <c r="G3645" t="s">
        <v>961</v>
      </c>
      <c r="H3645" s="4" t="str">
        <f t="shared" si="112"/>
        <v>2C443.2</v>
      </c>
      <c r="I3645" s="4" t="str">
        <f t="shared" si="113"/>
        <v>DGND</v>
      </c>
    </row>
    <row r="3646" spans="1:9" x14ac:dyDescent="0.25">
      <c r="A3646" t="s">
        <v>2698</v>
      </c>
      <c r="B3646" t="s">
        <v>5863</v>
      </c>
      <c r="C3646" t="s">
        <v>4800</v>
      </c>
      <c r="D3646">
        <v>1</v>
      </c>
      <c r="E3646">
        <v>1</v>
      </c>
      <c r="F3646">
        <v>1</v>
      </c>
      <c r="G3646" t="s">
        <v>465</v>
      </c>
      <c r="H3646" s="4" t="str">
        <f t="shared" si="112"/>
        <v>2R7.1</v>
      </c>
      <c r="I3646" s="4" t="str">
        <f t="shared" si="113"/>
        <v>SG2_2_P1_RC</v>
      </c>
    </row>
    <row r="3647" spans="1:9" x14ac:dyDescent="0.25">
      <c r="A3647" t="s">
        <v>2698</v>
      </c>
      <c r="B3647" t="s">
        <v>5863</v>
      </c>
      <c r="C3647" t="s">
        <v>4800</v>
      </c>
      <c r="D3647">
        <v>2</v>
      </c>
      <c r="E3647">
        <v>2</v>
      </c>
      <c r="F3647">
        <v>2</v>
      </c>
      <c r="G3647" t="s">
        <v>961</v>
      </c>
      <c r="H3647" s="4" t="str">
        <f t="shared" si="112"/>
        <v>2R7.2</v>
      </c>
      <c r="I3647" s="4" t="str">
        <f t="shared" si="113"/>
        <v>DGND</v>
      </c>
    </row>
    <row r="3648" spans="1:9" x14ac:dyDescent="0.25">
      <c r="A3648" t="s">
        <v>2698</v>
      </c>
      <c r="B3648" t="s">
        <v>5863</v>
      </c>
      <c r="C3648" t="s">
        <v>4801</v>
      </c>
      <c r="D3648">
        <v>1</v>
      </c>
      <c r="E3648">
        <v>1</v>
      </c>
      <c r="F3648">
        <v>1</v>
      </c>
      <c r="G3648" t="s">
        <v>2561</v>
      </c>
      <c r="H3648" s="4" t="str">
        <f t="shared" si="112"/>
        <v>2R8.1</v>
      </c>
      <c r="I3648" s="4" t="str">
        <f t="shared" si="113"/>
        <v>SG2_2_P4_RC</v>
      </c>
    </row>
    <row r="3649" spans="1:9" x14ac:dyDescent="0.25">
      <c r="A3649" t="s">
        <v>2698</v>
      </c>
      <c r="B3649" t="s">
        <v>5863</v>
      </c>
      <c r="C3649" t="s">
        <v>4801</v>
      </c>
      <c r="D3649">
        <v>2</v>
      </c>
      <c r="E3649">
        <v>2</v>
      </c>
      <c r="F3649">
        <v>2</v>
      </c>
      <c r="G3649" t="s">
        <v>961</v>
      </c>
      <c r="H3649" s="4" t="str">
        <f t="shared" si="112"/>
        <v>2R8.2</v>
      </c>
      <c r="I3649" s="4" t="str">
        <f t="shared" si="113"/>
        <v>DGND</v>
      </c>
    </row>
    <row r="3650" spans="1:9" x14ac:dyDescent="0.25">
      <c r="A3650" t="s">
        <v>2698</v>
      </c>
      <c r="B3650" t="s">
        <v>5863</v>
      </c>
      <c r="C3650" t="s">
        <v>4802</v>
      </c>
      <c r="D3650">
        <v>1</v>
      </c>
      <c r="E3650">
        <v>1</v>
      </c>
      <c r="F3650">
        <v>1</v>
      </c>
      <c r="G3650" t="s">
        <v>474</v>
      </c>
      <c r="H3650" s="4" t="str">
        <f t="shared" ref="H3650:H3713" si="114">CONCATENATE(C3650,".",F3650)</f>
        <v>2R23.1</v>
      </c>
      <c r="I3650" s="4" t="str">
        <f t="shared" ref="I3650:I3713" si="115">G3650</f>
        <v>SG2_2_P2_RC</v>
      </c>
    </row>
    <row r="3651" spans="1:9" x14ac:dyDescent="0.25">
      <c r="A3651" t="s">
        <v>2698</v>
      </c>
      <c r="B3651" t="s">
        <v>5863</v>
      </c>
      <c r="C3651" t="s">
        <v>4802</v>
      </c>
      <c r="D3651">
        <v>2</v>
      </c>
      <c r="E3651">
        <v>2</v>
      </c>
      <c r="F3651">
        <v>2</v>
      </c>
      <c r="G3651" t="s">
        <v>961</v>
      </c>
      <c r="H3651" s="4" t="str">
        <f t="shared" si="114"/>
        <v>2R23.2</v>
      </c>
      <c r="I3651" s="4" t="str">
        <f t="shared" si="115"/>
        <v>DGND</v>
      </c>
    </row>
    <row r="3652" spans="1:9" x14ac:dyDescent="0.25">
      <c r="A3652" t="s">
        <v>2698</v>
      </c>
      <c r="B3652" t="s">
        <v>5863</v>
      </c>
      <c r="C3652" t="s">
        <v>4803</v>
      </c>
      <c r="D3652">
        <v>1</v>
      </c>
      <c r="E3652">
        <v>1</v>
      </c>
      <c r="F3652">
        <v>1</v>
      </c>
      <c r="G3652" t="s">
        <v>475</v>
      </c>
      <c r="H3652" s="4" t="str">
        <f t="shared" si="114"/>
        <v>2R25.1</v>
      </c>
      <c r="I3652" s="4" t="str">
        <f t="shared" si="115"/>
        <v>SG2_2_P3_RC</v>
      </c>
    </row>
    <row r="3653" spans="1:9" x14ac:dyDescent="0.25">
      <c r="A3653" t="s">
        <v>2698</v>
      </c>
      <c r="B3653" t="s">
        <v>5863</v>
      </c>
      <c r="C3653" t="s">
        <v>4803</v>
      </c>
      <c r="D3653">
        <v>2</v>
      </c>
      <c r="E3653">
        <v>2</v>
      </c>
      <c r="F3653">
        <v>2</v>
      </c>
      <c r="G3653" t="s">
        <v>961</v>
      </c>
      <c r="H3653" s="4" t="str">
        <f t="shared" si="114"/>
        <v>2R25.2</v>
      </c>
      <c r="I3653" s="4" t="str">
        <f t="shared" si="115"/>
        <v>DGND</v>
      </c>
    </row>
    <row r="3654" spans="1:9" x14ac:dyDescent="0.25">
      <c r="A3654" t="s">
        <v>2698</v>
      </c>
      <c r="B3654" t="s">
        <v>5863</v>
      </c>
      <c r="C3654" t="s">
        <v>4804</v>
      </c>
      <c r="D3654">
        <v>1</v>
      </c>
      <c r="E3654">
        <v>1</v>
      </c>
      <c r="F3654">
        <v>1</v>
      </c>
      <c r="G3654" t="s">
        <v>467</v>
      </c>
      <c r="H3654" s="4" t="str">
        <f t="shared" si="114"/>
        <v>2R141.1</v>
      </c>
      <c r="I3654" s="4" t="str">
        <f t="shared" si="115"/>
        <v>SG2_2_P1_MDI+</v>
      </c>
    </row>
    <row r="3655" spans="1:9" x14ac:dyDescent="0.25">
      <c r="A3655" t="s">
        <v>2698</v>
      </c>
      <c r="B3655" t="s">
        <v>5863</v>
      </c>
      <c r="C3655" t="s">
        <v>4804</v>
      </c>
      <c r="D3655">
        <v>2</v>
      </c>
      <c r="E3655">
        <v>2</v>
      </c>
      <c r="F3655">
        <v>2</v>
      </c>
      <c r="G3655" t="s">
        <v>465</v>
      </c>
      <c r="H3655" s="4" t="str">
        <f t="shared" si="114"/>
        <v>2R141.2</v>
      </c>
      <c r="I3655" s="4" t="str">
        <f t="shared" si="115"/>
        <v>SG2_2_P1_RC</v>
      </c>
    </row>
    <row r="3656" spans="1:9" x14ac:dyDescent="0.25">
      <c r="A3656" t="s">
        <v>2698</v>
      </c>
      <c r="B3656" t="s">
        <v>5863</v>
      </c>
      <c r="C3656" t="s">
        <v>4805</v>
      </c>
      <c r="D3656">
        <v>1</v>
      </c>
      <c r="E3656">
        <v>1</v>
      </c>
      <c r="F3656">
        <v>1</v>
      </c>
      <c r="G3656" t="s">
        <v>469</v>
      </c>
      <c r="H3656" s="4" t="str">
        <f t="shared" si="114"/>
        <v>2R142.1</v>
      </c>
      <c r="I3656" s="4" t="str">
        <f t="shared" si="115"/>
        <v>SG2_2_P1_MDI-</v>
      </c>
    </row>
    <row r="3657" spans="1:9" x14ac:dyDescent="0.25">
      <c r="A3657" t="s">
        <v>2698</v>
      </c>
      <c r="B3657" t="s">
        <v>5863</v>
      </c>
      <c r="C3657" t="s">
        <v>4805</v>
      </c>
      <c r="D3657">
        <v>2</v>
      </c>
      <c r="E3657">
        <v>2</v>
      </c>
      <c r="F3657">
        <v>2</v>
      </c>
      <c r="G3657" t="s">
        <v>465</v>
      </c>
      <c r="H3657" s="4" t="str">
        <f t="shared" si="114"/>
        <v>2R142.2</v>
      </c>
      <c r="I3657" s="4" t="str">
        <f t="shared" si="115"/>
        <v>SG2_2_P1_RC</v>
      </c>
    </row>
    <row r="3658" spans="1:9" x14ac:dyDescent="0.25">
      <c r="A3658" t="s">
        <v>2698</v>
      </c>
      <c r="B3658" t="s">
        <v>5863</v>
      </c>
      <c r="C3658" t="s">
        <v>4806</v>
      </c>
      <c r="D3658">
        <v>1</v>
      </c>
      <c r="E3658">
        <v>1</v>
      </c>
      <c r="F3658">
        <v>1</v>
      </c>
      <c r="G3658" t="s">
        <v>1732</v>
      </c>
      <c r="H3658" s="4" t="str">
        <f t="shared" si="114"/>
        <v>2R143.1</v>
      </c>
      <c r="I3658" s="4" t="str">
        <f t="shared" si="115"/>
        <v>SG2_2_P2_MDI+</v>
      </c>
    </row>
    <row r="3659" spans="1:9" x14ac:dyDescent="0.25">
      <c r="A3659" t="s">
        <v>2698</v>
      </c>
      <c r="B3659" t="s">
        <v>5863</v>
      </c>
      <c r="C3659" t="s">
        <v>4806</v>
      </c>
      <c r="D3659">
        <v>2</v>
      </c>
      <c r="E3659">
        <v>2</v>
      </c>
      <c r="F3659">
        <v>2</v>
      </c>
      <c r="G3659" t="s">
        <v>474</v>
      </c>
      <c r="H3659" s="4" t="str">
        <f t="shared" si="114"/>
        <v>2R143.2</v>
      </c>
      <c r="I3659" s="4" t="str">
        <f t="shared" si="115"/>
        <v>SG2_2_P2_RC</v>
      </c>
    </row>
    <row r="3660" spans="1:9" x14ac:dyDescent="0.25">
      <c r="A3660" t="s">
        <v>2698</v>
      </c>
      <c r="B3660" t="s">
        <v>5863</v>
      </c>
      <c r="C3660" t="s">
        <v>4807</v>
      </c>
      <c r="D3660">
        <v>1</v>
      </c>
      <c r="E3660">
        <v>1</v>
      </c>
      <c r="F3660">
        <v>1</v>
      </c>
      <c r="G3660" t="s">
        <v>1733</v>
      </c>
      <c r="H3660" s="4" t="str">
        <f t="shared" si="114"/>
        <v>2R144.1</v>
      </c>
      <c r="I3660" s="4" t="str">
        <f t="shared" si="115"/>
        <v>SG2_2_P2_MDI-</v>
      </c>
    </row>
    <row r="3661" spans="1:9" x14ac:dyDescent="0.25">
      <c r="A3661" t="s">
        <v>2698</v>
      </c>
      <c r="B3661" t="s">
        <v>5863</v>
      </c>
      <c r="C3661" t="s">
        <v>4807</v>
      </c>
      <c r="D3661">
        <v>2</v>
      </c>
      <c r="E3661">
        <v>2</v>
      </c>
      <c r="F3661">
        <v>2</v>
      </c>
      <c r="G3661" t="s">
        <v>474</v>
      </c>
      <c r="H3661" s="4" t="str">
        <f t="shared" si="114"/>
        <v>2R144.2</v>
      </c>
      <c r="I3661" s="4" t="str">
        <f t="shared" si="115"/>
        <v>SG2_2_P2_RC</v>
      </c>
    </row>
    <row r="3662" spans="1:9" x14ac:dyDescent="0.25">
      <c r="A3662" t="s">
        <v>2698</v>
      </c>
      <c r="B3662" t="s">
        <v>5863</v>
      </c>
      <c r="C3662" t="s">
        <v>4808</v>
      </c>
      <c r="D3662">
        <v>1</v>
      </c>
      <c r="E3662">
        <v>1</v>
      </c>
      <c r="F3662">
        <v>1</v>
      </c>
      <c r="G3662" t="s">
        <v>1734</v>
      </c>
      <c r="H3662" s="4" t="str">
        <f t="shared" si="114"/>
        <v>2R145.1</v>
      </c>
      <c r="I3662" s="4" t="str">
        <f t="shared" si="115"/>
        <v>SG2_2_P3_MDI+</v>
      </c>
    </row>
    <row r="3663" spans="1:9" x14ac:dyDescent="0.25">
      <c r="A3663" t="s">
        <v>2698</v>
      </c>
      <c r="B3663" t="s">
        <v>5863</v>
      </c>
      <c r="C3663" t="s">
        <v>4808</v>
      </c>
      <c r="D3663">
        <v>2</v>
      </c>
      <c r="E3663">
        <v>2</v>
      </c>
      <c r="F3663">
        <v>2</v>
      </c>
      <c r="G3663" t="s">
        <v>475</v>
      </c>
      <c r="H3663" s="4" t="str">
        <f t="shared" si="114"/>
        <v>2R145.2</v>
      </c>
      <c r="I3663" s="4" t="str">
        <f t="shared" si="115"/>
        <v>SG2_2_P3_RC</v>
      </c>
    </row>
    <row r="3664" spans="1:9" x14ac:dyDescent="0.25">
      <c r="A3664" t="s">
        <v>2698</v>
      </c>
      <c r="B3664" t="s">
        <v>5863</v>
      </c>
      <c r="C3664" t="s">
        <v>4809</v>
      </c>
      <c r="D3664">
        <v>1</v>
      </c>
      <c r="E3664">
        <v>1</v>
      </c>
      <c r="F3664">
        <v>1</v>
      </c>
      <c r="G3664" t="s">
        <v>1735</v>
      </c>
      <c r="H3664" s="4" t="str">
        <f t="shared" si="114"/>
        <v>2R146.1</v>
      </c>
      <c r="I3664" s="4" t="str">
        <f t="shared" si="115"/>
        <v>SG2_2_P3_MDI-</v>
      </c>
    </row>
    <row r="3665" spans="1:9" x14ac:dyDescent="0.25">
      <c r="A3665" t="s">
        <v>2698</v>
      </c>
      <c r="B3665" t="s">
        <v>5863</v>
      </c>
      <c r="C3665" t="s">
        <v>4809</v>
      </c>
      <c r="D3665">
        <v>2</v>
      </c>
      <c r="E3665">
        <v>2</v>
      </c>
      <c r="F3665">
        <v>2</v>
      </c>
      <c r="G3665" t="s">
        <v>475</v>
      </c>
      <c r="H3665" s="4" t="str">
        <f t="shared" si="114"/>
        <v>2R146.2</v>
      </c>
      <c r="I3665" s="4" t="str">
        <f t="shared" si="115"/>
        <v>SG2_2_P3_RC</v>
      </c>
    </row>
    <row r="3666" spans="1:9" x14ac:dyDescent="0.25">
      <c r="A3666" t="s">
        <v>2698</v>
      </c>
      <c r="B3666" t="s">
        <v>5863</v>
      </c>
      <c r="C3666" t="s">
        <v>4810</v>
      </c>
      <c r="D3666">
        <v>1</v>
      </c>
      <c r="E3666">
        <v>1</v>
      </c>
      <c r="F3666">
        <v>1</v>
      </c>
      <c r="G3666" t="s">
        <v>1736</v>
      </c>
      <c r="H3666" s="4" t="str">
        <f t="shared" si="114"/>
        <v>2R147.1</v>
      </c>
      <c r="I3666" s="4" t="str">
        <f t="shared" si="115"/>
        <v>SG2_2_P4_MDI+</v>
      </c>
    </row>
    <row r="3667" spans="1:9" x14ac:dyDescent="0.25">
      <c r="A3667" t="s">
        <v>2698</v>
      </c>
      <c r="B3667" t="s">
        <v>5863</v>
      </c>
      <c r="C3667" t="s">
        <v>4810</v>
      </c>
      <c r="D3667">
        <v>2</v>
      </c>
      <c r="E3667">
        <v>2</v>
      </c>
      <c r="F3667">
        <v>2</v>
      </c>
      <c r="G3667" t="s">
        <v>2561</v>
      </c>
      <c r="H3667" s="4" t="str">
        <f t="shared" si="114"/>
        <v>2R147.2</v>
      </c>
      <c r="I3667" s="4" t="str">
        <f t="shared" si="115"/>
        <v>SG2_2_P4_RC</v>
      </c>
    </row>
    <row r="3668" spans="1:9" x14ac:dyDescent="0.25">
      <c r="A3668" t="s">
        <v>2698</v>
      </c>
      <c r="B3668" t="s">
        <v>5863</v>
      </c>
      <c r="C3668" t="s">
        <v>4811</v>
      </c>
      <c r="D3668">
        <v>1</v>
      </c>
      <c r="E3668">
        <v>1</v>
      </c>
      <c r="F3668">
        <v>1</v>
      </c>
      <c r="G3668" t="s">
        <v>1737</v>
      </c>
      <c r="H3668" s="4" t="str">
        <f t="shared" si="114"/>
        <v>2R148.1</v>
      </c>
      <c r="I3668" s="4" t="str">
        <f t="shared" si="115"/>
        <v>SG2_2_P4_MDI-</v>
      </c>
    </row>
    <row r="3669" spans="1:9" x14ac:dyDescent="0.25">
      <c r="A3669" t="s">
        <v>2698</v>
      </c>
      <c r="B3669" t="s">
        <v>5863</v>
      </c>
      <c r="C3669" t="s">
        <v>4811</v>
      </c>
      <c r="D3669">
        <v>2</v>
      </c>
      <c r="E3669">
        <v>2</v>
      </c>
      <c r="F3669">
        <v>2</v>
      </c>
      <c r="G3669" t="s">
        <v>2561</v>
      </c>
      <c r="H3669" s="4" t="str">
        <f t="shared" si="114"/>
        <v>2R148.2</v>
      </c>
      <c r="I3669" s="4" t="str">
        <f t="shared" si="115"/>
        <v>SG2_2_P4_RC</v>
      </c>
    </row>
    <row r="3670" spans="1:9" x14ac:dyDescent="0.25">
      <c r="A3670" t="s">
        <v>2698</v>
      </c>
      <c r="B3670" t="s">
        <v>5863</v>
      </c>
      <c r="C3670" t="s">
        <v>4812</v>
      </c>
      <c r="D3670">
        <v>1</v>
      </c>
      <c r="E3670">
        <v>1</v>
      </c>
      <c r="F3670">
        <v>1</v>
      </c>
      <c r="G3670" t="s">
        <v>466</v>
      </c>
      <c r="H3670" s="4" t="str">
        <f t="shared" si="114"/>
        <v>2T3.1</v>
      </c>
      <c r="I3670" s="4" t="str">
        <f t="shared" si="115"/>
        <v>SG2_1_P1_MDI+</v>
      </c>
    </row>
    <row r="3671" spans="1:9" x14ac:dyDescent="0.25">
      <c r="A3671" t="s">
        <v>2698</v>
      </c>
      <c r="B3671" t="s">
        <v>5863</v>
      </c>
      <c r="C3671" t="s">
        <v>4812</v>
      </c>
      <c r="D3671">
        <v>2</v>
      </c>
      <c r="E3671">
        <v>2</v>
      </c>
      <c r="F3671">
        <v>2</v>
      </c>
      <c r="G3671" t="s">
        <v>468</v>
      </c>
      <c r="H3671" s="4" t="str">
        <f t="shared" si="114"/>
        <v>2T3.2</v>
      </c>
      <c r="I3671" s="4" t="str">
        <f t="shared" si="115"/>
        <v>SG2_1_P1_MDI-</v>
      </c>
    </row>
    <row r="3672" spans="1:9" x14ac:dyDescent="0.25">
      <c r="A3672" t="s">
        <v>2698</v>
      </c>
      <c r="B3672" t="s">
        <v>5863</v>
      </c>
      <c r="C3672" t="s">
        <v>4812</v>
      </c>
      <c r="D3672">
        <v>3</v>
      </c>
      <c r="E3672">
        <v>3</v>
      </c>
      <c r="F3672">
        <v>3</v>
      </c>
      <c r="G3672" t="s">
        <v>471</v>
      </c>
      <c r="H3672" s="4" t="str">
        <f t="shared" si="114"/>
        <v>2T3.3</v>
      </c>
      <c r="I3672" s="4" t="str">
        <f t="shared" si="115"/>
        <v>SG2_P1_MDI-</v>
      </c>
    </row>
    <row r="3673" spans="1:9" x14ac:dyDescent="0.25">
      <c r="A3673" t="s">
        <v>2698</v>
      </c>
      <c r="B3673" t="s">
        <v>5863</v>
      </c>
      <c r="C3673" t="s">
        <v>4812</v>
      </c>
      <c r="D3673">
        <v>4</v>
      </c>
      <c r="E3673">
        <v>4</v>
      </c>
      <c r="F3673">
        <v>4</v>
      </c>
      <c r="G3673" t="s">
        <v>470</v>
      </c>
      <c r="H3673" s="4" t="str">
        <f t="shared" si="114"/>
        <v>2T3.4</v>
      </c>
      <c r="I3673" s="4" t="str">
        <f t="shared" si="115"/>
        <v>SG2_P1_MDI+</v>
      </c>
    </row>
    <row r="3674" spans="1:9" x14ac:dyDescent="0.25">
      <c r="A3674" t="s">
        <v>2698</v>
      </c>
      <c r="B3674" t="s">
        <v>5863</v>
      </c>
      <c r="C3674" t="s">
        <v>4813</v>
      </c>
      <c r="D3674">
        <v>1</v>
      </c>
      <c r="E3674">
        <v>1</v>
      </c>
      <c r="F3674">
        <v>1</v>
      </c>
      <c r="G3674" t="s">
        <v>2557</v>
      </c>
      <c r="H3674" s="4" t="str">
        <f t="shared" si="114"/>
        <v>2T4.1</v>
      </c>
      <c r="I3674" s="4" t="str">
        <f t="shared" si="115"/>
        <v>SG2_1_P2_MDI+</v>
      </c>
    </row>
    <row r="3675" spans="1:9" x14ac:dyDescent="0.25">
      <c r="A3675" t="s">
        <v>2698</v>
      </c>
      <c r="B3675" t="s">
        <v>5863</v>
      </c>
      <c r="C3675" t="s">
        <v>4813</v>
      </c>
      <c r="D3675">
        <v>2</v>
      </c>
      <c r="E3675">
        <v>2</v>
      </c>
      <c r="F3675">
        <v>2</v>
      </c>
      <c r="G3675" t="s">
        <v>2558</v>
      </c>
      <c r="H3675" s="4" t="str">
        <f t="shared" si="114"/>
        <v>2T4.2</v>
      </c>
      <c r="I3675" s="4" t="str">
        <f t="shared" si="115"/>
        <v>SG2_1_P2_MDI-</v>
      </c>
    </row>
    <row r="3676" spans="1:9" x14ac:dyDescent="0.25">
      <c r="A3676" t="s">
        <v>2698</v>
      </c>
      <c r="B3676" t="s">
        <v>5863</v>
      </c>
      <c r="C3676" t="s">
        <v>4813</v>
      </c>
      <c r="D3676">
        <v>3</v>
      </c>
      <c r="E3676">
        <v>3</v>
      </c>
      <c r="F3676">
        <v>3</v>
      </c>
      <c r="G3676" t="s">
        <v>2564</v>
      </c>
      <c r="H3676" s="4" t="str">
        <f t="shared" si="114"/>
        <v>2T4.3</v>
      </c>
      <c r="I3676" s="4" t="str">
        <f t="shared" si="115"/>
        <v>SG2_P2_MDI-</v>
      </c>
    </row>
    <row r="3677" spans="1:9" x14ac:dyDescent="0.25">
      <c r="A3677" t="s">
        <v>2698</v>
      </c>
      <c r="B3677" t="s">
        <v>5863</v>
      </c>
      <c r="C3677" t="s">
        <v>4813</v>
      </c>
      <c r="D3677">
        <v>4</v>
      </c>
      <c r="E3677">
        <v>4</v>
      </c>
      <c r="F3677">
        <v>4</v>
      </c>
      <c r="G3677" t="s">
        <v>2565</v>
      </c>
      <c r="H3677" s="4" t="str">
        <f t="shared" si="114"/>
        <v>2T4.4</v>
      </c>
      <c r="I3677" s="4" t="str">
        <f t="shared" si="115"/>
        <v>SG2_P2_MDI+</v>
      </c>
    </row>
    <row r="3678" spans="1:9" x14ac:dyDescent="0.25">
      <c r="A3678" t="s">
        <v>2698</v>
      </c>
      <c r="B3678" t="s">
        <v>5863</v>
      </c>
      <c r="C3678" t="s">
        <v>4814</v>
      </c>
      <c r="D3678">
        <v>1</v>
      </c>
      <c r="E3678">
        <v>1</v>
      </c>
      <c r="F3678">
        <v>1</v>
      </c>
      <c r="G3678" t="s">
        <v>2559</v>
      </c>
      <c r="H3678" s="4" t="str">
        <f t="shared" si="114"/>
        <v>2T5.1</v>
      </c>
      <c r="I3678" s="4" t="str">
        <f t="shared" si="115"/>
        <v>SG2_1_P3_MDI+</v>
      </c>
    </row>
    <row r="3679" spans="1:9" x14ac:dyDescent="0.25">
      <c r="A3679" t="s">
        <v>2698</v>
      </c>
      <c r="B3679" t="s">
        <v>5863</v>
      </c>
      <c r="C3679" t="s">
        <v>4814</v>
      </c>
      <c r="D3679">
        <v>2</v>
      </c>
      <c r="E3679">
        <v>2</v>
      </c>
      <c r="F3679">
        <v>2</v>
      </c>
      <c r="G3679" t="s">
        <v>2560</v>
      </c>
      <c r="H3679" s="4" t="str">
        <f t="shared" si="114"/>
        <v>2T5.2</v>
      </c>
      <c r="I3679" s="4" t="str">
        <f t="shared" si="115"/>
        <v>SG2_1_P3_MDI-</v>
      </c>
    </row>
    <row r="3680" spans="1:9" x14ac:dyDescent="0.25">
      <c r="A3680" t="s">
        <v>2698</v>
      </c>
      <c r="B3680" t="s">
        <v>5863</v>
      </c>
      <c r="C3680" t="s">
        <v>4814</v>
      </c>
      <c r="D3680">
        <v>3</v>
      </c>
      <c r="E3680">
        <v>3</v>
      </c>
      <c r="F3680">
        <v>3</v>
      </c>
      <c r="G3680" t="s">
        <v>2566</v>
      </c>
      <c r="H3680" s="4" t="str">
        <f t="shared" si="114"/>
        <v>2T5.3</v>
      </c>
      <c r="I3680" s="4" t="str">
        <f t="shared" si="115"/>
        <v>SG2_P3_MDI-</v>
      </c>
    </row>
    <row r="3681" spans="1:9" x14ac:dyDescent="0.25">
      <c r="A3681" t="s">
        <v>2698</v>
      </c>
      <c r="B3681" t="s">
        <v>5863</v>
      </c>
      <c r="C3681" t="s">
        <v>4814</v>
      </c>
      <c r="D3681">
        <v>4</v>
      </c>
      <c r="E3681">
        <v>4</v>
      </c>
      <c r="F3681">
        <v>4</v>
      </c>
      <c r="G3681" t="s">
        <v>2567</v>
      </c>
      <c r="H3681" s="4" t="str">
        <f t="shared" si="114"/>
        <v>2T5.4</v>
      </c>
      <c r="I3681" s="4" t="str">
        <f t="shared" si="115"/>
        <v>SG2_P3_MDI+</v>
      </c>
    </row>
    <row r="3682" spans="1:9" x14ac:dyDescent="0.25">
      <c r="A3682" t="s">
        <v>2698</v>
      </c>
      <c r="B3682" t="s">
        <v>5863</v>
      </c>
      <c r="C3682" t="s">
        <v>4815</v>
      </c>
      <c r="D3682">
        <v>1</v>
      </c>
      <c r="E3682">
        <v>1</v>
      </c>
      <c r="F3682">
        <v>1</v>
      </c>
      <c r="G3682" t="s">
        <v>2562</v>
      </c>
      <c r="H3682" s="4" t="str">
        <f t="shared" si="114"/>
        <v>2T6.1</v>
      </c>
      <c r="I3682" s="4" t="str">
        <f t="shared" si="115"/>
        <v>SG2_1_P4_MDI+</v>
      </c>
    </row>
    <row r="3683" spans="1:9" x14ac:dyDescent="0.25">
      <c r="A3683" t="s">
        <v>2698</v>
      </c>
      <c r="B3683" t="s">
        <v>5863</v>
      </c>
      <c r="C3683" t="s">
        <v>4815</v>
      </c>
      <c r="D3683">
        <v>2</v>
      </c>
      <c r="E3683">
        <v>2</v>
      </c>
      <c r="F3683">
        <v>2</v>
      </c>
      <c r="G3683" t="s">
        <v>2563</v>
      </c>
      <c r="H3683" s="4" t="str">
        <f t="shared" si="114"/>
        <v>2T6.2</v>
      </c>
      <c r="I3683" s="4" t="str">
        <f t="shared" si="115"/>
        <v>SG2_1_P4_MDI-</v>
      </c>
    </row>
    <row r="3684" spans="1:9" x14ac:dyDescent="0.25">
      <c r="A3684" t="s">
        <v>2698</v>
      </c>
      <c r="B3684" t="s">
        <v>5863</v>
      </c>
      <c r="C3684" t="s">
        <v>4815</v>
      </c>
      <c r="D3684">
        <v>3</v>
      </c>
      <c r="E3684">
        <v>3</v>
      </c>
      <c r="F3684">
        <v>3</v>
      </c>
      <c r="G3684" t="s">
        <v>2568</v>
      </c>
      <c r="H3684" s="4" t="str">
        <f t="shared" si="114"/>
        <v>2T6.3</v>
      </c>
      <c r="I3684" s="4" t="str">
        <f t="shared" si="115"/>
        <v>SG2_P4_MDI-</v>
      </c>
    </row>
    <row r="3685" spans="1:9" x14ac:dyDescent="0.25">
      <c r="A3685" t="s">
        <v>2698</v>
      </c>
      <c r="B3685" t="s">
        <v>5863</v>
      </c>
      <c r="C3685" t="s">
        <v>4815</v>
      </c>
      <c r="D3685">
        <v>4</v>
      </c>
      <c r="E3685">
        <v>4</v>
      </c>
      <c r="F3685">
        <v>4</v>
      </c>
      <c r="G3685" t="s">
        <v>2569</v>
      </c>
      <c r="H3685" s="4" t="str">
        <f t="shared" si="114"/>
        <v>2T6.4</v>
      </c>
      <c r="I3685" s="4" t="str">
        <f t="shared" si="115"/>
        <v>SG2_P4_MDI+</v>
      </c>
    </row>
    <row r="3686" spans="1:9" x14ac:dyDescent="0.25">
      <c r="A3686" t="s">
        <v>2698</v>
      </c>
      <c r="B3686" t="s">
        <v>5864</v>
      </c>
      <c r="C3686" t="s">
        <v>6413</v>
      </c>
      <c r="D3686">
        <v>1</v>
      </c>
      <c r="E3686">
        <v>1</v>
      </c>
      <c r="F3686">
        <v>1</v>
      </c>
      <c r="G3686" t="s">
        <v>6327</v>
      </c>
      <c r="H3686" s="4" t="str">
        <f t="shared" si="114"/>
        <v>2CU17.1</v>
      </c>
      <c r="I3686" s="4" t="str">
        <f t="shared" si="115"/>
        <v>S2_U17_GPU_SEL</v>
      </c>
    </row>
    <row r="3687" spans="1:9" x14ac:dyDescent="0.25">
      <c r="A3687" t="s">
        <v>2698</v>
      </c>
      <c r="B3687" t="s">
        <v>5864</v>
      </c>
      <c r="C3687" t="s">
        <v>6413</v>
      </c>
      <c r="D3687">
        <v>2</v>
      </c>
      <c r="E3687">
        <v>2</v>
      </c>
      <c r="F3687">
        <v>2</v>
      </c>
      <c r="G3687" t="s">
        <v>961</v>
      </c>
      <c r="H3687" s="4" t="str">
        <f t="shared" si="114"/>
        <v>2CU17.2</v>
      </c>
      <c r="I3687" s="4" t="str">
        <f t="shared" si="115"/>
        <v>DGND</v>
      </c>
    </row>
    <row r="3688" spans="1:9" x14ac:dyDescent="0.25">
      <c r="A3688" t="s">
        <v>2698</v>
      </c>
      <c r="B3688" t="s">
        <v>5864</v>
      </c>
      <c r="C3688" t="s">
        <v>6414</v>
      </c>
      <c r="D3688">
        <v>1</v>
      </c>
      <c r="E3688">
        <v>1</v>
      </c>
      <c r="F3688">
        <v>1</v>
      </c>
      <c r="G3688" t="s">
        <v>6328</v>
      </c>
      <c r="H3688" s="4" t="str">
        <f t="shared" si="114"/>
        <v>2CU18.1</v>
      </c>
      <c r="I3688" s="4" t="str">
        <f t="shared" si="115"/>
        <v>S2_U18_GPU_SEL</v>
      </c>
    </row>
    <row r="3689" spans="1:9" x14ac:dyDescent="0.25">
      <c r="A3689" t="s">
        <v>2698</v>
      </c>
      <c r="B3689" t="s">
        <v>5864</v>
      </c>
      <c r="C3689" t="s">
        <v>6414</v>
      </c>
      <c r="D3689">
        <v>2</v>
      </c>
      <c r="E3689">
        <v>2</v>
      </c>
      <c r="F3689">
        <v>2</v>
      </c>
      <c r="G3689" t="s">
        <v>961</v>
      </c>
      <c r="H3689" s="4" t="str">
        <f t="shared" si="114"/>
        <v>2CU18.2</v>
      </c>
      <c r="I3689" s="4" t="str">
        <f t="shared" si="115"/>
        <v>DGND</v>
      </c>
    </row>
    <row r="3690" spans="1:9" x14ac:dyDescent="0.25">
      <c r="A3690" t="s">
        <v>2698</v>
      </c>
      <c r="B3690" t="s">
        <v>5864</v>
      </c>
      <c r="C3690" t="s">
        <v>6415</v>
      </c>
      <c r="D3690">
        <v>1</v>
      </c>
      <c r="E3690">
        <v>1</v>
      </c>
      <c r="F3690">
        <v>1</v>
      </c>
      <c r="G3690" t="s">
        <v>6329</v>
      </c>
      <c r="H3690" s="4" t="str">
        <f t="shared" si="114"/>
        <v>2CU171.1</v>
      </c>
      <c r="I3690" s="4" t="str">
        <f t="shared" si="115"/>
        <v>S2_U17_OE</v>
      </c>
    </row>
    <row r="3691" spans="1:9" x14ac:dyDescent="0.25">
      <c r="A3691" t="s">
        <v>2698</v>
      </c>
      <c r="B3691" t="s">
        <v>5864</v>
      </c>
      <c r="C3691" t="s">
        <v>6415</v>
      </c>
      <c r="D3691">
        <v>2</v>
      </c>
      <c r="E3691">
        <v>2</v>
      </c>
      <c r="F3691">
        <v>2</v>
      </c>
      <c r="G3691" t="s">
        <v>961</v>
      </c>
      <c r="H3691" s="4" t="str">
        <f t="shared" si="114"/>
        <v>2CU171.2</v>
      </c>
      <c r="I3691" s="4" t="str">
        <f t="shared" si="115"/>
        <v>DGND</v>
      </c>
    </row>
    <row r="3692" spans="1:9" x14ac:dyDescent="0.25">
      <c r="A3692" t="s">
        <v>2698</v>
      </c>
      <c r="B3692" t="s">
        <v>5864</v>
      </c>
      <c r="C3692" t="s">
        <v>6416</v>
      </c>
      <c r="D3692">
        <v>1</v>
      </c>
      <c r="E3692">
        <v>1</v>
      </c>
      <c r="F3692">
        <v>1</v>
      </c>
      <c r="G3692" t="s">
        <v>962</v>
      </c>
      <c r="H3692" s="4" t="str">
        <f t="shared" si="114"/>
        <v>2CU172.1</v>
      </c>
      <c r="I3692" s="4" t="str">
        <f t="shared" si="115"/>
        <v>VDD33_ATX</v>
      </c>
    </row>
    <row r="3693" spans="1:9" x14ac:dyDescent="0.25">
      <c r="A3693" t="s">
        <v>2698</v>
      </c>
      <c r="B3693" t="s">
        <v>5864</v>
      </c>
      <c r="C3693" t="s">
        <v>6416</v>
      </c>
      <c r="D3693">
        <v>2</v>
      </c>
      <c r="E3693">
        <v>2</v>
      </c>
      <c r="F3693">
        <v>2</v>
      </c>
      <c r="G3693" t="s">
        <v>961</v>
      </c>
      <c r="H3693" s="4" t="str">
        <f t="shared" si="114"/>
        <v>2CU172.2</v>
      </c>
      <c r="I3693" s="4" t="str">
        <f t="shared" si="115"/>
        <v>DGND</v>
      </c>
    </row>
    <row r="3694" spans="1:9" x14ac:dyDescent="0.25">
      <c r="A3694" t="s">
        <v>2698</v>
      </c>
      <c r="B3694" t="s">
        <v>5864</v>
      </c>
      <c r="C3694" t="s">
        <v>6417</v>
      </c>
      <c r="D3694">
        <v>1</v>
      </c>
      <c r="E3694">
        <v>1</v>
      </c>
      <c r="F3694">
        <v>1</v>
      </c>
      <c r="G3694" t="s">
        <v>6330</v>
      </c>
      <c r="H3694" s="4" t="str">
        <f t="shared" si="114"/>
        <v>2CU181.1</v>
      </c>
      <c r="I3694" s="4" t="str">
        <f t="shared" si="115"/>
        <v>S2_U18_OE</v>
      </c>
    </row>
    <row r="3695" spans="1:9" x14ac:dyDescent="0.25">
      <c r="A3695" t="s">
        <v>2698</v>
      </c>
      <c r="B3695" t="s">
        <v>5864</v>
      </c>
      <c r="C3695" t="s">
        <v>6417</v>
      </c>
      <c r="D3695">
        <v>2</v>
      </c>
      <c r="E3695">
        <v>2</v>
      </c>
      <c r="F3695">
        <v>2</v>
      </c>
      <c r="G3695" t="s">
        <v>961</v>
      </c>
      <c r="H3695" s="4" t="str">
        <f t="shared" si="114"/>
        <v>2CU181.2</v>
      </c>
      <c r="I3695" s="4" t="str">
        <f t="shared" si="115"/>
        <v>DGND</v>
      </c>
    </row>
    <row r="3696" spans="1:9" x14ac:dyDescent="0.25">
      <c r="A3696" t="s">
        <v>2698</v>
      </c>
      <c r="B3696" t="s">
        <v>5864</v>
      </c>
      <c r="C3696" t="s">
        <v>6418</v>
      </c>
      <c r="D3696">
        <v>1</v>
      </c>
      <c r="E3696">
        <v>1</v>
      </c>
      <c r="F3696">
        <v>1</v>
      </c>
      <c r="G3696" t="s">
        <v>962</v>
      </c>
      <c r="H3696" s="4" t="str">
        <f t="shared" si="114"/>
        <v>2CU182.1</v>
      </c>
      <c r="I3696" s="4" t="str">
        <f t="shared" si="115"/>
        <v>VDD33_ATX</v>
      </c>
    </row>
    <row r="3697" spans="1:9" x14ac:dyDescent="0.25">
      <c r="A3697" t="s">
        <v>2698</v>
      </c>
      <c r="B3697" t="s">
        <v>5864</v>
      </c>
      <c r="C3697" t="s">
        <v>6418</v>
      </c>
      <c r="D3697">
        <v>2</v>
      </c>
      <c r="E3697">
        <v>2</v>
      </c>
      <c r="F3697">
        <v>2</v>
      </c>
      <c r="G3697" t="s">
        <v>961</v>
      </c>
      <c r="H3697" s="4" t="str">
        <f t="shared" si="114"/>
        <v>2CU182.2</v>
      </c>
      <c r="I3697" s="4" t="str">
        <f t="shared" si="115"/>
        <v>DGND</v>
      </c>
    </row>
    <row r="3698" spans="1:9" x14ac:dyDescent="0.25">
      <c r="A3698" t="s">
        <v>2698</v>
      </c>
      <c r="B3698" t="s">
        <v>5864</v>
      </c>
      <c r="C3698" t="s">
        <v>3358</v>
      </c>
      <c r="D3698">
        <v>1</v>
      </c>
      <c r="E3698">
        <v>1</v>
      </c>
      <c r="F3698">
        <v>1</v>
      </c>
      <c r="G3698" t="s">
        <v>838</v>
      </c>
      <c r="H3698" s="4" t="str">
        <f t="shared" si="114"/>
        <v>2MQS1.1</v>
      </c>
      <c r="I3698" s="4" t="str">
        <f t="shared" si="115"/>
        <v>S2_U4PI_P1_MDI+</v>
      </c>
    </row>
    <row r="3699" spans="1:9" x14ac:dyDescent="0.25">
      <c r="A3699" t="s">
        <v>2698</v>
      </c>
      <c r="B3699" t="s">
        <v>5864</v>
      </c>
      <c r="C3699" t="s">
        <v>3358</v>
      </c>
      <c r="D3699">
        <v>2</v>
      </c>
      <c r="E3699">
        <v>2</v>
      </c>
      <c r="F3699">
        <v>2</v>
      </c>
      <c r="G3699" t="s">
        <v>839</v>
      </c>
      <c r="H3699" s="4" t="str">
        <f t="shared" si="114"/>
        <v>2MQS1.2</v>
      </c>
      <c r="I3699" s="4" t="str">
        <f t="shared" si="115"/>
        <v>S2_U4PI_P1_MDI-</v>
      </c>
    </row>
    <row r="3700" spans="1:9" x14ac:dyDescent="0.25">
      <c r="A3700" t="s">
        <v>2698</v>
      </c>
      <c r="B3700" t="s">
        <v>5864</v>
      </c>
      <c r="C3700" t="s">
        <v>3358</v>
      </c>
      <c r="D3700">
        <v>3</v>
      </c>
      <c r="E3700">
        <v>3</v>
      </c>
      <c r="F3700">
        <v>3</v>
      </c>
      <c r="G3700" t="s">
        <v>1708</v>
      </c>
      <c r="H3700" s="4" t="str">
        <f t="shared" si="114"/>
        <v>2MQS1.3</v>
      </c>
      <c r="I3700" s="4" t="str">
        <f t="shared" si="115"/>
        <v>S2_U4PI_P3_MDI+</v>
      </c>
    </row>
    <row r="3701" spans="1:9" x14ac:dyDescent="0.25">
      <c r="A3701" t="s">
        <v>2698</v>
      </c>
      <c r="B3701" t="s">
        <v>5864</v>
      </c>
      <c r="C3701" t="s">
        <v>3358</v>
      </c>
      <c r="D3701">
        <v>4</v>
      </c>
      <c r="E3701">
        <v>4</v>
      </c>
      <c r="F3701">
        <v>4</v>
      </c>
      <c r="G3701" t="s">
        <v>1709</v>
      </c>
      <c r="H3701" s="4" t="str">
        <f t="shared" si="114"/>
        <v>2MQS1.4</v>
      </c>
      <c r="I3701" s="4" t="str">
        <f t="shared" si="115"/>
        <v>S2_U4PI_P3_MDI-</v>
      </c>
    </row>
    <row r="3702" spans="1:9" x14ac:dyDescent="0.25">
      <c r="A3702" t="s">
        <v>2698</v>
      </c>
      <c r="B3702" t="s">
        <v>5864</v>
      </c>
      <c r="C3702" t="s">
        <v>3358</v>
      </c>
      <c r="D3702">
        <v>5</v>
      </c>
      <c r="E3702">
        <v>5</v>
      </c>
      <c r="F3702">
        <v>5</v>
      </c>
      <c r="H3702" s="4" t="str">
        <f t="shared" si="114"/>
        <v>2MQS1.5</v>
      </c>
      <c r="I3702" s="4">
        <f t="shared" si="115"/>
        <v>0</v>
      </c>
    </row>
    <row r="3703" spans="1:9" x14ac:dyDescent="0.25">
      <c r="A3703" t="s">
        <v>2698</v>
      </c>
      <c r="B3703" t="s">
        <v>5864</v>
      </c>
      <c r="C3703" t="s">
        <v>3358</v>
      </c>
      <c r="D3703">
        <v>6</v>
      </c>
      <c r="E3703">
        <v>6</v>
      </c>
      <c r="F3703">
        <v>6</v>
      </c>
      <c r="G3703" t="s">
        <v>476</v>
      </c>
      <c r="H3703" s="4" t="str">
        <f t="shared" si="114"/>
        <v>2MQS1.6</v>
      </c>
      <c r="I3703" s="4" t="str">
        <f t="shared" si="115"/>
        <v>SG2_3PI_P1_MDI+</v>
      </c>
    </row>
    <row r="3704" spans="1:9" x14ac:dyDescent="0.25">
      <c r="A3704" t="s">
        <v>2698</v>
      </c>
      <c r="B3704" t="s">
        <v>5864</v>
      </c>
      <c r="C3704" t="s">
        <v>3358</v>
      </c>
      <c r="D3704">
        <v>7</v>
      </c>
      <c r="E3704">
        <v>7</v>
      </c>
      <c r="F3704">
        <v>7</v>
      </c>
      <c r="G3704" t="s">
        <v>477</v>
      </c>
      <c r="H3704" s="4" t="str">
        <f t="shared" si="114"/>
        <v>2MQS1.7</v>
      </c>
      <c r="I3704" s="4" t="str">
        <f t="shared" si="115"/>
        <v>SG2_3PI_P1_MDI-</v>
      </c>
    </row>
    <row r="3705" spans="1:9" x14ac:dyDescent="0.25">
      <c r="A3705" t="s">
        <v>2698</v>
      </c>
      <c r="B3705" t="s">
        <v>5864</v>
      </c>
      <c r="C3705" t="s">
        <v>3358</v>
      </c>
      <c r="D3705">
        <v>8</v>
      </c>
      <c r="E3705">
        <v>8</v>
      </c>
      <c r="F3705">
        <v>8</v>
      </c>
      <c r="G3705" t="s">
        <v>1710</v>
      </c>
      <c r="H3705" s="4" t="str">
        <f t="shared" si="114"/>
        <v>2MQS1.8</v>
      </c>
      <c r="I3705" s="4" t="str">
        <f t="shared" si="115"/>
        <v>SG2_3PI_P3_MDI+</v>
      </c>
    </row>
    <row r="3706" spans="1:9" x14ac:dyDescent="0.25">
      <c r="A3706" t="s">
        <v>2698</v>
      </c>
      <c r="B3706" t="s">
        <v>5864</v>
      </c>
      <c r="C3706" t="s">
        <v>3358</v>
      </c>
      <c r="D3706">
        <v>9</v>
      </c>
      <c r="E3706">
        <v>9</v>
      </c>
      <c r="F3706">
        <v>9</v>
      </c>
      <c r="G3706" t="s">
        <v>1711</v>
      </c>
      <c r="H3706" s="4" t="str">
        <f t="shared" si="114"/>
        <v>2MQS1.9</v>
      </c>
      <c r="I3706" s="4" t="str">
        <f t="shared" si="115"/>
        <v>SG2_3PI_P3_MDI-</v>
      </c>
    </row>
    <row r="3707" spans="1:9" x14ac:dyDescent="0.25">
      <c r="A3707" t="s">
        <v>2698</v>
      </c>
      <c r="B3707" t="s">
        <v>5864</v>
      </c>
      <c r="C3707" t="s">
        <v>3358</v>
      </c>
      <c r="D3707">
        <v>10</v>
      </c>
      <c r="E3707">
        <v>10</v>
      </c>
      <c r="F3707">
        <v>10</v>
      </c>
      <c r="G3707" t="s">
        <v>1712</v>
      </c>
      <c r="H3707" s="4" t="str">
        <f t="shared" si="114"/>
        <v>2MQS1.10</v>
      </c>
      <c r="I3707" s="4" t="str">
        <f t="shared" si="115"/>
        <v>S2_U4PI_P2_MDI+</v>
      </c>
    </row>
    <row r="3708" spans="1:9" x14ac:dyDescent="0.25">
      <c r="A3708" t="s">
        <v>2698</v>
      </c>
      <c r="B3708" t="s">
        <v>5864</v>
      </c>
      <c r="C3708" t="s">
        <v>3358</v>
      </c>
      <c r="D3708">
        <v>11</v>
      </c>
      <c r="E3708">
        <v>11</v>
      </c>
      <c r="F3708">
        <v>11</v>
      </c>
      <c r="G3708" t="s">
        <v>1713</v>
      </c>
      <c r="H3708" s="4" t="str">
        <f t="shared" si="114"/>
        <v>2MQS1.11</v>
      </c>
      <c r="I3708" s="4" t="str">
        <f t="shared" si="115"/>
        <v>S2_U4PI_P2_MDI-</v>
      </c>
    </row>
    <row r="3709" spans="1:9" x14ac:dyDescent="0.25">
      <c r="A3709" t="s">
        <v>2698</v>
      </c>
      <c r="B3709" t="s">
        <v>5864</v>
      </c>
      <c r="C3709" t="s">
        <v>3358</v>
      </c>
      <c r="D3709">
        <v>12</v>
      </c>
      <c r="E3709">
        <v>12</v>
      </c>
      <c r="F3709">
        <v>12</v>
      </c>
      <c r="G3709" t="s">
        <v>1714</v>
      </c>
      <c r="H3709" s="4" t="str">
        <f t="shared" si="114"/>
        <v>2MQS1.12</v>
      </c>
      <c r="I3709" s="4" t="str">
        <f t="shared" si="115"/>
        <v>S2_U4PI_P4_MDI+</v>
      </c>
    </row>
    <row r="3710" spans="1:9" x14ac:dyDescent="0.25">
      <c r="A3710" t="s">
        <v>2698</v>
      </c>
      <c r="B3710" t="s">
        <v>5864</v>
      </c>
      <c r="C3710" t="s">
        <v>3358</v>
      </c>
      <c r="D3710">
        <v>13</v>
      </c>
      <c r="E3710">
        <v>13</v>
      </c>
      <c r="F3710">
        <v>13</v>
      </c>
      <c r="G3710" t="s">
        <v>1715</v>
      </c>
      <c r="H3710" s="4" t="str">
        <f t="shared" si="114"/>
        <v>2MQS1.13</v>
      </c>
      <c r="I3710" s="4" t="str">
        <f t="shared" si="115"/>
        <v>S2_U4PI_P4_MDI-</v>
      </c>
    </row>
    <row r="3711" spans="1:9" x14ac:dyDescent="0.25">
      <c r="A3711" t="s">
        <v>2698</v>
      </c>
      <c r="B3711" t="s">
        <v>5864</v>
      </c>
      <c r="C3711" t="s">
        <v>3358</v>
      </c>
      <c r="D3711">
        <v>14</v>
      </c>
      <c r="E3711">
        <v>14</v>
      </c>
      <c r="F3711">
        <v>14</v>
      </c>
      <c r="H3711" s="4" t="str">
        <f t="shared" si="114"/>
        <v>2MQS1.14</v>
      </c>
      <c r="I3711" s="4">
        <f t="shared" si="115"/>
        <v>0</v>
      </c>
    </row>
    <row r="3712" spans="1:9" x14ac:dyDescent="0.25">
      <c r="A3712" t="s">
        <v>2698</v>
      </c>
      <c r="B3712" t="s">
        <v>5864</v>
      </c>
      <c r="C3712" t="s">
        <v>3358</v>
      </c>
      <c r="D3712">
        <v>15</v>
      </c>
      <c r="E3712">
        <v>15</v>
      </c>
      <c r="F3712">
        <v>15</v>
      </c>
      <c r="G3712" t="s">
        <v>1716</v>
      </c>
      <c r="H3712" s="4" t="str">
        <f t="shared" si="114"/>
        <v>2MQS1.15</v>
      </c>
      <c r="I3712" s="4" t="str">
        <f t="shared" si="115"/>
        <v>SG2_3PI_P2_MDI+</v>
      </c>
    </row>
    <row r="3713" spans="1:9" x14ac:dyDescent="0.25">
      <c r="A3713" t="s">
        <v>2698</v>
      </c>
      <c r="B3713" t="s">
        <v>5864</v>
      </c>
      <c r="C3713" t="s">
        <v>3358</v>
      </c>
      <c r="D3713">
        <v>16</v>
      </c>
      <c r="E3713">
        <v>16</v>
      </c>
      <c r="F3713">
        <v>16</v>
      </c>
      <c r="G3713" t="s">
        <v>1717</v>
      </c>
      <c r="H3713" s="4" t="str">
        <f t="shared" si="114"/>
        <v>2MQS1.16</v>
      </c>
      <c r="I3713" s="4" t="str">
        <f t="shared" si="115"/>
        <v>SG2_3PI_P2_MDI-</v>
      </c>
    </row>
    <row r="3714" spans="1:9" x14ac:dyDescent="0.25">
      <c r="A3714" t="s">
        <v>2698</v>
      </c>
      <c r="B3714" t="s">
        <v>5864</v>
      </c>
      <c r="C3714" t="s">
        <v>3358</v>
      </c>
      <c r="D3714">
        <v>17</v>
      </c>
      <c r="E3714">
        <v>17</v>
      </c>
      <c r="F3714">
        <v>17</v>
      </c>
      <c r="G3714" t="s">
        <v>1718</v>
      </c>
      <c r="H3714" s="4" t="str">
        <f t="shared" ref="H3714:H3777" si="116">CONCATENATE(C3714,".",F3714)</f>
        <v>2MQS1.17</v>
      </c>
      <c r="I3714" s="4" t="str">
        <f t="shared" ref="I3714:I3777" si="117">G3714</f>
        <v>SG2_3PI_P4_MDI+</v>
      </c>
    </row>
    <row r="3715" spans="1:9" x14ac:dyDescent="0.25">
      <c r="A3715" t="s">
        <v>2698</v>
      </c>
      <c r="B3715" t="s">
        <v>5864</v>
      </c>
      <c r="C3715" t="s">
        <v>3358</v>
      </c>
      <c r="D3715">
        <v>18</v>
      </c>
      <c r="E3715">
        <v>18</v>
      </c>
      <c r="F3715">
        <v>18</v>
      </c>
      <c r="G3715" t="s">
        <v>1719</v>
      </c>
      <c r="H3715" s="4" t="str">
        <f t="shared" si="116"/>
        <v>2MQS1.18</v>
      </c>
      <c r="I3715" s="4" t="str">
        <f t="shared" si="117"/>
        <v>SG2_3PI_P4_MDI-</v>
      </c>
    </row>
    <row r="3716" spans="1:9" x14ac:dyDescent="0.25">
      <c r="A3716" t="s">
        <v>2698</v>
      </c>
      <c r="B3716" t="s">
        <v>5864</v>
      </c>
      <c r="C3716" t="s">
        <v>3358</v>
      </c>
      <c r="D3716" t="s">
        <v>23</v>
      </c>
      <c r="E3716" t="s">
        <v>23</v>
      </c>
      <c r="F3716" t="s">
        <v>23</v>
      </c>
      <c r="H3716" s="4" t="str">
        <f t="shared" si="116"/>
        <v>2MQS1.NUT1</v>
      </c>
      <c r="I3716" s="4">
        <f t="shared" si="117"/>
        <v>0</v>
      </c>
    </row>
    <row r="3717" spans="1:9" x14ac:dyDescent="0.25">
      <c r="A3717" t="s">
        <v>2698</v>
      </c>
      <c r="B3717" t="s">
        <v>5864</v>
      </c>
      <c r="C3717" t="s">
        <v>3358</v>
      </c>
      <c r="D3717" t="s">
        <v>24</v>
      </c>
      <c r="E3717" t="s">
        <v>24</v>
      </c>
      <c r="F3717" t="s">
        <v>24</v>
      </c>
      <c r="H3717" s="4" t="str">
        <f t="shared" si="116"/>
        <v>2MQS1.NUT2</v>
      </c>
      <c r="I3717" s="4">
        <f t="shared" si="117"/>
        <v>0</v>
      </c>
    </row>
    <row r="3718" spans="1:9" x14ac:dyDescent="0.25">
      <c r="A3718" t="s">
        <v>2698</v>
      </c>
      <c r="B3718" t="s">
        <v>5864</v>
      </c>
      <c r="C3718" t="s">
        <v>6419</v>
      </c>
      <c r="D3718">
        <v>1</v>
      </c>
      <c r="E3718">
        <v>1</v>
      </c>
      <c r="F3718">
        <v>1</v>
      </c>
      <c r="G3718" t="s">
        <v>961</v>
      </c>
      <c r="H3718" s="4" t="str">
        <f t="shared" si="116"/>
        <v>2RLU17.1</v>
      </c>
      <c r="I3718" s="4" t="str">
        <f t="shared" si="117"/>
        <v>DGND</v>
      </c>
    </row>
    <row r="3719" spans="1:9" x14ac:dyDescent="0.25">
      <c r="A3719" t="s">
        <v>2698</v>
      </c>
      <c r="B3719" t="s">
        <v>5864</v>
      </c>
      <c r="C3719" t="s">
        <v>6419</v>
      </c>
      <c r="D3719">
        <v>2</v>
      </c>
      <c r="E3719">
        <v>2</v>
      </c>
      <c r="F3719">
        <v>2</v>
      </c>
      <c r="G3719" t="s">
        <v>6331</v>
      </c>
      <c r="H3719" s="4" t="str">
        <f t="shared" si="116"/>
        <v>2RLU17.2</v>
      </c>
      <c r="I3719" s="4" t="str">
        <f t="shared" si="117"/>
        <v>S2_U17_DDC_AUX_SEL</v>
      </c>
    </row>
    <row r="3720" spans="1:9" x14ac:dyDescent="0.25">
      <c r="A3720" t="s">
        <v>2698</v>
      </c>
      <c r="B3720" t="s">
        <v>5864</v>
      </c>
      <c r="C3720" t="s">
        <v>6420</v>
      </c>
      <c r="D3720">
        <v>1</v>
      </c>
      <c r="E3720">
        <v>1</v>
      </c>
      <c r="F3720">
        <v>1</v>
      </c>
      <c r="G3720" t="s">
        <v>961</v>
      </c>
      <c r="H3720" s="4" t="str">
        <f t="shared" si="116"/>
        <v>2RLU18.1</v>
      </c>
      <c r="I3720" s="4" t="str">
        <f t="shared" si="117"/>
        <v>DGND</v>
      </c>
    </row>
    <row r="3721" spans="1:9" x14ac:dyDescent="0.25">
      <c r="A3721" t="s">
        <v>2698</v>
      </c>
      <c r="B3721" t="s">
        <v>5864</v>
      </c>
      <c r="C3721" t="s">
        <v>6420</v>
      </c>
      <c r="D3721">
        <v>2</v>
      </c>
      <c r="E3721">
        <v>2</v>
      </c>
      <c r="F3721">
        <v>2</v>
      </c>
      <c r="G3721" t="s">
        <v>6332</v>
      </c>
      <c r="H3721" s="4" t="str">
        <f t="shared" si="116"/>
        <v>2RLU18.2</v>
      </c>
      <c r="I3721" s="4" t="str">
        <f t="shared" si="117"/>
        <v>S2_U18_DDC_AUX_SEL</v>
      </c>
    </row>
    <row r="3722" spans="1:9" x14ac:dyDescent="0.25">
      <c r="A3722" t="s">
        <v>2698</v>
      </c>
      <c r="B3722" t="s">
        <v>5864</v>
      </c>
      <c r="C3722" t="s">
        <v>6421</v>
      </c>
      <c r="D3722">
        <v>1</v>
      </c>
      <c r="E3722">
        <v>1</v>
      </c>
      <c r="F3722">
        <v>1</v>
      </c>
      <c r="G3722" t="s">
        <v>6235</v>
      </c>
      <c r="H3722" s="4" t="str">
        <f t="shared" si="116"/>
        <v>2RU17.1</v>
      </c>
      <c r="I3722" s="4" t="str">
        <f t="shared" si="117"/>
        <v>S2_U17_HSD302</v>
      </c>
    </row>
    <row r="3723" spans="1:9" x14ac:dyDescent="0.25">
      <c r="A3723" t="s">
        <v>2698</v>
      </c>
      <c r="B3723" t="s">
        <v>5864</v>
      </c>
      <c r="C3723" t="s">
        <v>6421</v>
      </c>
      <c r="D3723">
        <v>2</v>
      </c>
      <c r="E3723">
        <v>2</v>
      </c>
      <c r="F3723">
        <v>2</v>
      </c>
      <c r="G3723" t="s">
        <v>6327</v>
      </c>
      <c r="H3723" s="4" t="str">
        <f t="shared" si="116"/>
        <v>2RU17.2</v>
      </c>
      <c r="I3723" s="4" t="str">
        <f t="shared" si="117"/>
        <v>S2_U17_GPU_SEL</v>
      </c>
    </row>
    <row r="3724" spans="1:9" x14ac:dyDescent="0.25">
      <c r="A3724" t="s">
        <v>2698</v>
      </c>
      <c r="B3724" t="s">
        <v>5864</v>
      </c>
      <c r="C3724" t="s">
        <v>6422</v>
      </c>
      <c r="D3724">
        <v>1</v>
      </c>
      <c r="E3724">
        <v>1</v>
      </c>
      <c r="F3724">
        <v>1</v>
      </c>
      <c r="G3724" t="s">
        <v>6239</v>
      </c>
      <c r="H3724" s="4" t="str">
        <f t="shared" si="116"/>
        <v>2RU18.1</v>
      </c>
      <c r="I3724" s="4" t="str">
        <f t="shared" si="117"/>
        <v>S2_U18_HSD305</v>
      </c>
    </row>
    <row r="3725" spans="1:9" x14ac:dyDescent="0.25">
      <c r="A3725" t="s">
        <v>2698</v>
      </c>
      <c r="B3725" t="s">
        <v>5864</v>
      </c>
      <c r="C3725" t="s">
        <v>6422</v>
      </c>
      <c r="D3725">
        <v>2</v>
      </c>
      <c r="E3725">
        <v>2</v>
      </c>
      <c r="F3725">
        <v>2</v>
      </c>
      <c r="G3725" t="s">
        <v>6328</v>
      </c>
      <c r="H3725" s="4" t="str">
        <f t="shared" si="116"/>
        <v>2RU18.2</v>
      </c>
      <c r="I3725" s="4" t="str">
        <f t="shared" si="117"/>
        <v>S2_U18_GPU_SEL</v>
      </c>
    </row>
    <row r="3726" spans="1:9" x14ac:dyDescent="0.25">
      <c r="A3726" t="s">
        <v>2698</v>
      </c>
      <c r="B3726" t="s">
        <v>5864</v>
      </c>
      <c r="C3726" t="s">
        <v>6423</v>
      </c>
      <c r="D3726">
        <v>1</v>
      </c>
      <c r="E3726">
        <v>1</v>
      </c>
      <c r="F3726">
        <v>1</v>
      </c>
      <c r="G3726" t="s">
        <v>962</v>
      </c>
      <c r="H3726" s="4" t="str">
        <f t="shared" si="116"/>
        <v>2RU171.1</v>
      </c>
      <c r="I3726" s="4" t="str">
        <f t="shared" si="117"/>
        <v>VDD33_ATX</v>
      </c>
    </row>
    <row r="3727" spans="1:9" x14ac:dyDescent="0.25">
      <c r="A3727" t="s">
        <v>2698</v>
      </c>
      <c r="B3727" t="s">
        <v>5864</v>
      </c>
      <c r="C3727" t="s">
        <v>6423</v>
      </c>
      <c r="D3727">
        <v>2</v>
      </c>
      <c r="E3727">
        <v>2</v>
      </c>
      <c r="F3727">
        <v>2</v>
      </c>
      <c r="G3727" t="s">
        <v>6329</v>
      </c>
      <c r="H3727" s="4" t="str">
        <f t="shared" si="116"/>
        <v>2RU171.2</v>
      </c>
      <c r="I3727" s="4" t="str">
        <f t="shared" si="117"/>
        <v>S2_U17_OE</v>
      </c>
    </row>
    <row r="3728" spans="1:9" x14ac:dyDescent="0.25">
      <c r="A3728" t="s">
        <v>2698</v>
      </c>
      <c r="B3728" t="s">
        <v>5864</v>
      </c>
      <c r="C3728" t="s">
        <v>6424</v>
      </c>
      <c r="D3728">
        <v>1</v>
      </c>
      <c r="E3728">
        <v>1</v>
      </c>
      <c r="F3728">
        <v>1</v>
      </c>
      <c r="G3728" t="s">
        <v>962</v>
      </c>
      <c r="H3728" s="4" t="str">
        <f t="shared" si="116"/>
        <v>2RU181.1</v>
      </c>
      <c r="I3728" s="4" t="str">
        <f t="shared" si="117"/>
        <v>VDD33_ATX</v>
      </c>
    </row>
    <row r="3729" spans="1:9" x14ac:dyDescent="0.25">
      <c r="A3729" t="s">
        <v>2698</v>
      </c>
      <c r="B3729" t="s">
        <v>5864</v>
      </c>
      <c r="C3729" t="s">
        <v>6424</v>
      </c>
      <c r="D3729">
        <v>2</v>
      </c>
      <c r="E3729">
        <v>2</v>
      </c>
      <c r="F3729">
        <v>2</v>
      </c>
      <c r="G3729" t="s">
        <v>6330</v>
      </c>
      <c r="H3729" s="4" t="str">
        <f t="shared" si="116"/>
        <v>2RU181.2</v>
      </c>
      <c r="I3729" s="4" t="str">
        <f t="shared" si="117"/>
        <v>S2_U18_OE</v>
      </c>
    </row>
    <row r="3730" spans="1:9" x14ac:dyDescent="0.25">
      <c r="A3730" t="s">
        <v>2698</v>
      </c>
      <c r="B3730" t="s">
        <v>5864</v>
      </c>
      <c r="C3730" t="s">
        <v>6425</v>
      </c>
      <c r="D3730" t="s">
        <v>6258</v>
      </c>
      <c r="E3730" t="s">
        <v>6258</v>
      </c>
      <c r="F3730">
        <v>18</v>
      </c>
      <c r="H3730" s="4" t="str">
        <f t="shared" si="116"/>
        <v>2U17.18</v>
      </c>
      <c r="I3730" s="4">
        <f t="shared" si="117"/>
        <v>0</v>
      </c>
    </row>
    <row r="3731" spans="1:9" x14ac:dyDescent="0.25">
      <c r="A3731" t="s">
        <v>2698</v>
      </c>
      <c r="B3731" t="s">
        <v>5864</v>
      </c>
      <c r="C3731" t="s">
        <v>6425</v>
      </c>
      <c r="D3731" t="s">
        <v>6259</v>
      </c>
      <c r="E3731" t="s">
        <v>6259</v>
      </c>
      <c r="F3731">
        <v>28</v>
      </c>
      <c r="H3731" s="4" t="str">
        <f t="shared" si="116"/>
        <v>2U17.28</v>
      </c>
      <c r="I3731" s="4">
        <f t="shared" si="117"/>
        <v>0</v>
      </c>
    </row>
    <row r="3732" spans="1:9" x14ac:dyDescent="0.25">
      <c r="A3732" t="s">
        <v>2698</v>
      </c>
      <c r="B3732" t="s">
        <v>5864</v>
      </c>
      <c r="C3732" t="s">
        <v>6425</v>
      </c>
      <c r="D3732" t="s">
        <v>6260</v>
      </c>
      <c r="E3732" t="s">
        <v>6260</v>
      </c>
      <c r="F3732">
        <v>27</v>
      </c>
      <c r="H3732" s="4" t="str">
        <f t="shared" si="116"/>
        <v>2U17.27</v>
      </c>
      <c r="I3732" s="4">
        <f t="shared" si="117"/>
        <v>0</v>
      </c>
    </row>
    <row r="3733" spans="1:9" x14ac:dyDescent="0.25">
      <c r="A3733" t="s">
        <v>2698</v>
      </c>
      <c r="B3733" t="s">
        <v>5864</v>
      </c>
      <c r="C3733" t="s">
        <v>6425</v>
      </c>
      <c r="D3733" t="s">
        <v>6261</v>
      </c>
      <c r="E3733" t="s">
        <v>6261</v>
      </c>
      <c r="F3733">
        <v>17</v>
      </c>
      <c r="H3733" s="4" t="str">
        <f t="shared" si="116"/>
        <v>2U17.17</v>
      </c>
      <c r="I3733" s="4">
        <f t="shared" si="117"/>
        <v>0</v>
      </c>
    </row>
    <row r="3734" spans="1:9" x14ac:dyDescent="0.25">
      <c r="A3734" t="s">
        <v>2698</v>
      </c>
      <c r="B3734" t="s">
        <v>5864</v>
      </c>
      <c r="C3734" t="s">
        <v>6425</v>
      </c>
      <c r="D3734" t="s">
        <v>6262</v>
      </c>
      <c r="E3734" t="s">
        <v>6262</v>
      </c>
      <c r="F3734">
        <v>29</v>
      </c>
      <c r="H3734" s="4" t="str">
        <f t="shared" si="116"/>
        <v>2U17.29</v>
      </c>
      <c r="I3734" s="4">
        <f t="shared" si="117"/>
        <v>0</v>
      </c>
    </row>
    <row r="3735" spans="1:9" x14ac:dyDescent="0.25">
      <c r="A3735" t="s">
        <v>2698</v>
      </c>
      <c r="B3735" t="s">
        <v>5864</v>
      </c>
      <c r="C3735" t="s">
        <v>6425</v>
      </c>
      <c r="D3735" t="s">
        <v>6263</v>
      </c>
      <c r="E3735" t="s">
        <v>6263</v>
      </c>
      <c r="F3735">
        <v>26</v>
      </c>
      <c r="H3735" s="4" t="str">
        <f t="shared" si="116"/>
        <v>2U17.26</v>
      </c>
      <c r="I3735" s="4">
        <f t="shared" si="117"/>
        <v>0</v>
      </c>
    </row>
    <row r="3736" spans="1:9" x14ac:dyDescent="0.25">
      <c r="A3736" t="s">
        <v>2698</v>
      </c>
      <c r="B3736" t="s">
        <v>5864</v>
      </c>
      <c r="C3736" t="s">
        <v>6425</v>
      </c>
      <c r="D3736" t="s">
        <v>6264</v>
      </c>
      <c r="E3736" t="s">
        <v>6264</v>
      </c>
      <c r="F3736">
        <v>6</v>
      </c>
      <c r="G3736" t="s">
        <v>1720</v>
      </c>
      <c r="H3736" s="4" t="str">
        <f t="shared" si="116"/>
        <v>2U17.6</v>
      </c>
      <c r="I3736" s="4" t="str">
        <f t="shared" si="117"/>
        <v>S2_U3_P4_MDI+</v>
      </c>
    </row>
    <row r="3737" spans="1:9" x14ac:dyDescent="0.25">
      <c r="A3737" t="s">
        <v>2698</v>
      </c>
      <c r="B3737" t="s">
        <v>5864</v>
      </c>
      <c r="C3737" t="s">
        <v>6425</v>
      </c>
      <c r="D3737" t="s">
        <v>6265</v>
      </c>
      <c r="E3737" t="s">
        <v>6265</v>
      </c>
      <c r="F3737">
        <v>2</v>
      </c>
      <c r="G3737" t="s">
        <v>1714</v>
      </c>
      <c r="H3737" s="4" t="str">
        <f t="shared" si="116"/>
        <v>2U17.2</v>
      </c>
      <c r="I3737" s="4" t="str">
        <f t="shared" si="117"/>
        <v>S2_U4PI_P4_MDI+</v>
      </c>
    </row>
    <row r="3738" spans="1:9" x14ac:dyDescent="0.25">
      <c r="A3738" t="s">
        <v>2698</v>
      </c>
      <c r="B3738" t="s">
        <v>5864</v>
      </c>
      <c r="C3738" t="s">
        <v>6425</v>
      </c>
      <c r="D3738" t="s">
        <v>6266</v>
      </c>
      <c r="E3738" t="s">
        <v>6266</v>
      </c>
      <c r="F3738">
        <v>42</v>
      </c>
      <c r="G3738" t="s">
        <v>1721</v>
      </c>
      <c r="H3738" s="4" t="str">
        <f t="shared" si="116"/>
        <v>2U17.42</v>
      </c>
      <c r="I3738" s="4" t="str">
        <f t="shared" si="117"/>
        <v>S2_U4PILB_P4_MDI+</v>
      </c>
    </row>
    <row r="3739" spans="1:9" x14ac:dyDescent="0.25">
      <c r="A3739" t="s">
        <v>2698</v>
      </c>
      <c r="B3739" t="s">
        <v>5864</v>
      </c>
      <c r="C3739" t="s">
        <v>6425</v>
      </c>
      <c r="D3739" t="s">
        <v>6267</v>
      </c>
      <c r="E3739" t="s">
        <v>6267</v>
      </c>
      <c r="F3739">
        <v>5</v>
      </c>
      <c r="G3739" t="s">
        <v>1722</v>
      </c>
      <c r="H3739" s="4" t="str">
        <f t="shared" si="116"/>
        <v>2U17.5</v>
      </c>
      <c r="I3739" s="4" t="str">
        <f t="shared" si="117"/>
        <v>S2_U3_P4_MDI-</v>
      </c>
    </row>
    <row r="3740" spans="1:9" x14ac:dyDescent="0.25">
      <c r="A3740" t="s">
        <v>2698</v>
      </c>
      <c r="B3740" t="s">
        <v>5864</v>
      </c>
      <c r="C3740" t="s">
        <v>6425</v>
      </c>
      <c r="D3740" t="s">
        <v>6268</v>
      </c>
      <c r="E3740" t="s">
        <v>6268</v>
      </c>
      <c r="F3740">
        <v>3</v>
      </c>
      <c r="G3740" t="s">
        <v>1715</v>
      </c>
      <c r="H3740" s="4" t="str">
        <f t="shared" si="116"/>
        <v>2U17.3</v>
      </c>
      <c r="I3740" s="4" t="str">
        <f t="shared" si="117"/>
        <v>S2_U4PI_P4_MDI-</v>
      </c>
    </row>
    <row r="3741" spans="1:9" x14ac:dyDescent="0.25">
      <c r="A3741" t="s">
        <v>2698</v>
      </c>
      <c r="B3741" t="s">
        <v>5864</v>
      </c>
      <c r="C3741" t="s">
        <v>6425</v>
      </c>
      <c r="D3741" t="s">
        <v>6269</v>
      </c>
      <c r="E3741" t="s">
        <v>6269</v>
      </c>
      <c r="F3741">
        <v>43</v>
      </c>
      <c r="G3741" t="s">
        <v>1723</v>
      </c>
      <c r="H3741" s="4" t="str">
        <f t="shared" si="116"/>
        <v>2U17.43</v>
      </c>
      <c r="I3741" s="4" t="str">
        <f t="shared" si="117"/>
        <v>S2_U4PILB_P4_MDI-</v>
      </c>
    </row>
    <row r="3742" spans="1:9" x14ac:dyDescent="0.25">
      <c r="A3742" t="s">
        <v>2698</v>
      </c>
      <c r="B3742" t="s">
        <v>5864</v>
      </c>
      <c r="C3742" t="s">
        <v>6425</v>
      </c>
      <c r="D3742" t="s">
        <v>6270</v>
      </c>
      <c r="E3742" t="s">
        <v>6270</v>
      </c>
      <c r="F3742">
        <v>9</v>
      </c>
      <c r="G3742" t="s">
        <v>1724</v>
      </c>
      <c r="H3742" s="4" t="str">
        <f t="shared" si="116"/>
        <v>2U17.9</v>
      </c>
      <c r="I3742" s="4" t="str">
        <f t="shared" si="117"/>
        <v>S2_U3_P3_MDI+</v>
      </c>
    </row>
    <row r="3743" spans="1:9" x14ac:dyDescent="0.25">
      <c r="A3743" t="s">
        <v>2698</v>
      </c>
      <c r="B3743" t="s">
        <v>5864</v>
      </c>
      <c r="C3743" t="s">
        <v>6425</v>
      </c>
      <c r="D3743" t="s">
        <v>6271</v>
      </c>
      <c r="E3743" t="s">
        <v>6271</v>
      </c>
      <c r="F3743">
        <v>51</v>
      </c>
      <c r="G3743" t="s">
        <v>1708</v>
      </c>
      <c r="H3743" s="4" t="str">
        <f t="shared" si="116"/>
        <v>2U17.51</v>
      </c>
      <c r="I3743" s="4" t="str">
        <f t="shared" si="117"/>
        <v>S2_U4PI_P3_MDI+</v>
      </c>
    </row>
    <row r="3744" spans="1:9" x14ac:dyDescent="0.25">
      <c r="A3744" t="s">
        <v>2698</v>
      </c>
      <c r="B3744" t="s">
        <v>5864</v>
      </c>
      <c r="C3744" t="s">
        <v>6425</v>
      </c>
      <c r="D3744" t="s">
        <v>6272</v>
      </c>
      <c r="E3744" t="s">
        <v>6272</v>
      </c>
      <c r="F3744">
        <v>39</v>
      </c>
      <c r="G3744" t="s">
        <v>1725</v>
      </c>
      <c r="H3744" s="4" t="str">
        <f t="shared" si="116"/>
        <v>2U17.39</v>
      </c>
      <c r="I3744" s="4" t="str">
        <f t="shared" si="117"/>
        <v>S2_U4PILB_P3_MDI+</v>
      </c>
    </row>
    <row r="3745" spans="1:9" x14ac:dyDescent="0.25">
      <c r="A3745" t="s">
        <v>2698</v>
      </c>
      <c r="B3745" t="s">
        <v>5864</v>
      </c>
      <c r="C3745" t="s">
        <v>6425</v>
      </c>
      <c r="D3745" t="s">
        <v>6273</v>
      </c>
      <c r="E3745" t="s">
        <v>6273</v>
      </c>
      <c r="F3745">
        <v>8</v>
      </c>
      <c r="G3745" t="s">
        <v>1726</v>
      </c>
      <c r="H3745" s="4" t="str">
        <f t="shared" si="116"/>
        <v>2U17.8</v>
      </c>
      <c r="I3745" s="4" t="str">
        <f t="shared" si="117"/>
        <v>S2_U3_P3_MDI-</v>
      </c>
    </row>
    <row r="3746" spans="1:9" x14ac:dyDescent="0.25">
      <c r="A3746" t="s">
        <v>2698</v>
      </c>
      <c r="B3746" t="s">
        <v>5864</v>
      </c>
      <c r="C3746" t="s">
        <v>6425</v>
      </c>
      <c r="D3746" t="s">
        <v>6274</v>
      </c>
      <c r="E3746" t="s">
        <v>6274</v>
      </c>
      <c r="F3746">
        <v>52</v>
      </c>
      <c r="G3746" t="s">
        <v>1709</v>
      </c>
      <c r="H3746" s="4" t="str">
        <f t="shared" si="116"/>
        <v>2U17.52</v>
      </c>
      <c r="I3746" s="4" t="str">
        <f t="shared" si="117"/>
        <v>S2_U4PI_P3_MDI-</v>
      </c>
    </row>
    <row r="3747" spans="1:9" x14ac:dyDescent="0.25">
      <c r="A3747" t="s">
        <v>2698</v>
      </c>
      <c r="B3747" t="s">
        <v>5864</v>
      </c>
      <c r="C3747" t="s">
        <v>6425</v>
      </c>
      <c r="D3747" t="s">
        <v>6275</v>
      </c>
      <c r="E3747" t="s">
        <v>6275</v>
      </c>
      <c r="F3747">
        <v>40</v>
      </c>
      <c r="G3747" t="s">
        <v>1727</v>
      </c>
      <c r="H3747" s="4" t="str">
        <f t="shared" si="116"/>
        <v>2U17.40</v>
      </c>
      <c r="I3747" s="4" t="str">
        <f t="shared" si="117"/>
        <v>S2_U4PILB_P3_MDI-</v>
      </c>
    </row>
    <row r="3748" spans="1:9" x14ac:dyDescent="0.25">
      <c r="A3748" t="s">
        <v>2698</v>
      </c>
      <c r="B3748" t="s">
        <v>5864</v>
      </c>
      <c r="C3748" t="s">
        <v>6425</v>
      </c>
      <c r="D3748" t="s">
        <v>6276</v>
      </c>
      <c r="E3748" t="s">
        <v>6276</v>
      </c>
      <c r="F3748">
        <v>12</v>
      </c>
      <c r="G3748" t="s">
        <v>456</v>
      </c>
      <c r="H3748" s="4" t="str">
        <f t="shared" si="116"/>
        <v>2U17.12</v>
      </c>
      <c r="I3748" s="4" t="str">
        <f t="shared" si="117"/>
        <v>S2_U3_P1_MDI+</v>
      </c>
    </row>
    <row r="3749" spans="1:9" x14ac:dyDescent="0.25">
      <c r="A3749" t="s">
        <v>2698</v>
      </c>
      <c r="B3749" t="s">
        <v>5864</v>
      </c>
      <c r="C3749" t="s">
        <v>6425</v>
      </c>
      <c r="D3749" t="s">
        <v>6277</v>
      </c>
      <c r="E3749" t="s">
        <v>6277</v>
      </c>
      <c r="F3749">
        <v>48</v>
      </c>
      <c r="G3749" t="s">
        <v>838</v>
      </c>
      <c r="H3749" s="4" t="str">
        <f t="shared" si="116"/>
        <v>2U17.48</v>
      </c>
      <c r="I3749" s="4" t="str">
        <f t="shared" si="117"/>
        <v>S2_U4PI_P1_MDI+</v>
      </c>
    </row>
    <row r="3750" spans="1:9" x14ac:dyDescent="0.25">
      <c r="A3750" t="s">
        <v>2698</v>
      </c>
      <c r="B3750" t="s">
        <v>5864</v>
      </c>
      <c r="C3750" t="s">
        <v>6425</v>
      </c>
      <c r="D3750" t="s">
        <v>6278</v>
      </c>
      <c r="E3750" t="s">
        <v>6278</v>
      </c>
      <c r="F3750">
        <v>36</v>
      </c>
      <c r="G3750" t="s">
        <v>840</v>
      </c>
      <c r="H3750" s="4" t="str">
        <f t="shared" si="116"/>
        <v>2U17.36</v>
      </c>
      <c r="I3750" s="4" t="str">
        <f t="shared" si="117"/>
        <v>S2_U4PILB_P1_MDI+</v>
      </c>
    </row>
    <row r="3751" spans="1:9" x14ac:dyDescent="0.25">
      <c r="A3751" t="s">
        <v>2698</v>
      </c>
      <c r="B3751" t="s">
        <v>5864</v>
      </c>
      <c r="C3751" t="s">
        <v>6425</v>
      </c>
      <c r="D3751" t="s">
        <v>6279</v>
      </c>
      <c r="E3751" t="s">
        <v>6279</v>
      </c>
      <c r="F3751">
        <v>11</v>
      </c>
      <c r="G3751" t="s">
        <v>458</v>
      </c>
      <c r="H3751" s="4" t="str">
        <f t="shared" si="116"/>
        <v>2U17.11</v>
      </c>
      <c r="I3751" s="4" t="str">
        <f t="shared" si="117"/>
        <v>S2_U3_P1_MDI-</v>
      </c>
    </row>
    <row r="3752" spans="1:9" x14ac:dyDescent="0.25">
      <c r="A3752" t="s">
        <v>2698</v>
      </c>
      <c r="B3752" t="s">
        <v>5864</v>
      </c>
      <c r="C3752" t="s">
        <v>6425</v>
      </c>
      <c r="D3752" t="s">
        <v>6280</v>
      </c>
      <c r="E3752" t="s">
        <v>6280</v>
      </c>
      <c r="F3752">
        <v>49</v>
      </c>
      <c r="G3752" t="s">
        <v>839</v>
      </c>
      <c r="H3752" s="4" t="str">
        <f t="shared" si="116"/>
        <v>2U17.49</v>
      </c>
      <c r="I3752" s="4" t="str">
        <f t="shared" si="117"/>
        <v>S2_U4PI_P1_MDI-</v>
      </c>
    </row>
    <row r="3753" spans="1:9" x14ac:dyDescent="0.25">
      <c r="A3753" t="s">
        <v>2698</v>
      </c>
      <c r="B3753" t="s">
        <v>5864</v>
      </c>
      <c r="C3753" t="s">
        <v>6425</v>
      </c>
      <c r="D3753" t="s">
        <v>6281</v>
      </c>
      <c r="E3753" t="s">
        <v>6281</v>
      </c>
      <c r="F3753">
        <v>37</v>
      </c>
      <c r="G3753" t="s">
        <v>841</v>
      </c>
      <c r="H3753" s="4" t="str">
        <f t="shared" si="116"/>
        <v>2U17.37</v>
      </c>
      <c r="I3753" s="4" t="str">
        <f t="shared" si="117"/>
        <v>S2_U4PILB_P1_MDI-</v>
      </c>
    </row>
    <row r="3754" spans="1:9" x14ac:dyDescent="0.25">
      <c r="A3754" t="s">
        <v>2698</v>
      </c>
      <c r="B3754" t="s">
        <v>5864</v>
      </c>
      <c r="C3754" t="s">
        <v>6425</v>
      </c>
      <c r="D3754" t="s">
        <v>6282</v>
      </c>
      <c r="E3754" t="s">
        <v>6282</v>
      </c>
      <c r="F3754">
        <v>15</v>
      </c>
      <c r="G3754" t="s">
        <v>1728</v>
      </c>
      <c r="H3754" s="4" t="str">
        <f t="shared" si="116"/>
        <v>2U17.15</v>
      </c>
      <c r="I3754" s="4" t="str">
        <f t="shared" si="117"/>
        <v>S2_U3_P2_MDI+</v>
      </c>
    </row>
    <row r="3755" spans="1:9" x14ac:dyDescent="0.25">
      <c r="A3755" t="s">
        <v>2698</v>
      </c>
      <c r="B3755" t="s">
        <v>5864</v>
      </c>
      <c r="C3755" t="s">
        <v>6425</v>
      </c>
      <c r="D3755" t="s">
        <v>6283</v>
      </c>
      <c r="E3755" t="s">
        <v>6283</v>
      </c>
      <c r="F3755">
        <v>45</v>
      </c>
      <c r="G3755" t="s">
        <v>1712</v>
      </c>
      <c r="H3755" s="4" t="str">
        <f t="shared" si="116"/>
        <v>2U17.45</v>
      </c>
      <c r="I3755" s="4" t="str">
        <f t="shared" si="117"/>
        <v>S2_U4PI_P2_MDI+</v>
      </c>
    </row>
    <row r="3756" spans="1:9" x14ac:dyDescent="0.25">
      <c r="A3756" t="s">
        <v>2698</v>
      </c>
      <c r="B3756" t="s">
        <v>5864</v>
      </c>
      <c r="C3756" t="s">
        <v>6425</v>
      </c>
      <c r="D3756" t="s">
        <v>6284</v>
      </c>
      <c r="E3756" t="s">
        <v>6284</v>
      </c>
      <c r="F3756">
        <v>33</v>
      </c>
      <c r="G3756" t="s">
        <v>1729</v>
      </c>
      <c r="H3756" s="4" t="str">
        <f t="shared" si="116"/>
        <v>2U17.33</v>
      </c>
      <c r="I3756" s="4" t="str">
        <f t="shared" si="117"/>
        <v>S2_U4PILB_P2_MDI+</v>
      </c>
    </row>
    <row r="3757" spans="1:9" x14ac:dyDescent="0.25">
      <c r="A3757" t="s">
        <v>2698</v>
      </c>
      <c r="B3757" t="s">
        <v>5864</v>
      </c>
      <c r="C3757" t="s">
        <v>6425</v>
      </c>
      <c r="D3757" t="s">
        <v>6285</v>
      </c>
      <c r="E3757" t="s">
        <v>6285</v>
      </c>
      <c r="F3757">
        <v>14</v>
      </c>
      <c r="G3757" t="s">
        <v>1730</v>
      </c>
      <c r="H3757" s="4" t="str">
        <f t="shared" si="116"/>
        <v>2U17.14</v>
      </c>
      <c r="I3757" s="4" t="str">
        <f t="shared" si="117"/>
        <v>S2_U3_P2_MDI-</v>
      </c>
    </row>
    <row r="3758" spans="1:9" x14ac:dyDescent="0.25">
      <c r="A3758" t="s">
        <v>2698</v>
      </c>
      <c r="B3758" t="s">
        <v>5864</v>
      </c>
      <c r="C3758" t="s">
        <v>6425</v>
      </c>
      <c r="D3758" t="s">
        <v>6286</v>
      </c>
      <c r="E3758" t="s">
        <v>6286</v>
      </c>
      <c r="F3758">
        <v>46</v>
      </c>
      <c r="G3758" t="s">
        <v>1713</v>
      </c>
      <c r="H3758" s="4" t="str">
        <f t="shared" si="116"/>
        <v>2U17.46</v>
      </c>
      <c r="I3758" s="4" t="str">
        <f t="shared" si="117"/>
        <v>S2_U4PI_P2_MDI-</v>
      </c>
    </row>
    <row r="3759" spans="1:9" x14ac:dyDescent="0.25">
      <c r="A3759" t="s">
        <v>2698</v>
      </c>
      <c r="B3759" t="s">
        <v>5864</v>
      </c>
      <c r="C3759" t="s">
        <v>6425</v>
      </c>
      <c r="D3759" t="s">
        <v>6287</v>
      </c>
      <c r="E3759" t="s">
        <v>6287</v>
      </c>
      <c r="F3759">
        <v>34</v>
      </c>
      <c r="G3759" t="s">
        <v>1731</v>
      </c>
      <c r="H3759" s="4" t="str">
        <f t="shared" si="116"/>
        <v>2U17.34</v>
      </c>
      <c r="I3759" s="4" t="str">
        <f t="shared" si="117"/>
        <v>S2_U4PILB_P2_MDI-</v>
      </c>
    </row>
    <row r="3760" spans="1:9" x14ac:dyDescent="0.25">
      <c r="A3760" t="s">
        <v>2698</v>
      </c>
      <c r="B3760" t="s">
        <v>5864</v>
      </c>
      <c r="C3760" t="s">
        <v>6425</v>
      </c>
      <c r="D3760" t="s">
        <v>6288</v>
      </c>
      <c r="E3760" t="s">
        <v>6288</v>
      </c>
      <c r="F3760">
        <v>7</v>
      </c>
      <c r="G3760" t="s">
        <v>6331</v>
      </c>
      <c r="H3760" s="4" t="str">
        <f t="shared" si="116"/>
        <v>2U17.7</v>
      </c>
      <c r="I3760" s="4" t="str">
        <f t="shared" si="117"/>
        <v>S2_U17_DDC_AUX_SEL</v>
      </c>
    </row>
    <row r="3761" spans="1:9" x14ac:dyDescent="0.25">
      <c r="A3761" t="s">
        <v>2698</v>
      </c>
      <c r="B3761" t="s">
        <v>5864</v>
      </c>
      <c r="C3761" t="s">
        <v>6425</v>
      </c>
      <c r="D3761" t="s">
        <v>6289</v>
      </c>
      <c r="E3761" t="s">
        <v>6289</v>
      </c>
      <c r="F3761" t="s">
        <v>11</v>
      </c>
      <c r="G3761" t="s">
        <v>961</v>
      </c>
      <c r="H3761" s="4" t="str">
        <f t="shared" si="116"/>
        <v>2U17.EP</v>
      </c>
      <c r="I3761" s="4" t="str">
        <f t="shared" si="117"/>
        <v>DGND</v>
      </c>
    </row>
    <row r="3762" spans="1:9" x14ac:dyDescent="0.25">
      <c r="A3762" t="s">
        <v>2698</v>
      </c>
      <c r="B3762" t="s">
        <v>5864</v>
      </c>
      <c r="C3762" t="s">
        <v>6425</v>
      </c>
      <c r="D3762" t="s">
        <v>987</v>
      </c>
      <c r="E3762" t="s">
        <v>987</v>
      </c>
      <c r="F3762">
        <v>35</v>
      </c>
      <c r="G3762" t="s">
        <v>961</v>
      </c>
      <c r="H3762" s="4" t="str">
        <f t="shared" si="116"/>
        <v>2U17.35</v>
      </c>
      <c r="I3762" s="4" t="str">
        <f t="shared" si="117"/>
        <v>DGND</v>
      </c>
    </row>
    <row r="3763" spans="1:9" x14ac:dyDescent="0.25">
      <c r="A3763" t="s">
        <v>2698</v>
      </c>
      <c r="B3763" t="s">
        <v>5864</v>
      </c>
      <c r="C3763" t="s">
        <v>6425</v>
      </c>
      <c r="D3763" t="s">
        <v>988</v>
      </c>
      <c r="E3763" t="s">
        <v>988</v>
      </c>
      <c r="F3763">
        <v>1</v>
      </c>
      <c r="G3763" t="s">
        <v>961</v>
      </c>
      <c r="H3763" s="4" t="str">
        <f t="shared" si="116"/>
        <v>2U17.1</v>
      </c>
      <c r="I3763" s="4" t="str">
        <f t="shared" si="117"/>
        <v>DGND</v>
      </c>
    </row>
    <row r="3764" spans="1:9" x14ac:dyDescent="0.25">
      <c r="A3764" t="s">
        <v>2698</v>
      </c>
      <c r="B3764" t="s">
        <v>5864</v>
      </c>
      <c r="C3764" t="s">
        <v>6425</v>
      </c>
      <c r="D3764" t="s">
        <v>989</v>
      </c>
      <c r="E3764" t="s">
        <v>989</v>
      </c>
      <c r="F3764">
        <v>10</v>
      </c>
      <c r="G3764" t="s">
        <v>961</v>
      </c>
      <c r="H3764" s="4" t="str">
        <f t="shared" si="116"/>
        <v>2U17.10</v>
      </c>
      <c r="I3764" s="4" t="str">
        <f t="shared" si="117"/>
        <v>DGND</v>
      </c>
    </row>
    <row r="3765" spans="1:9" x14ac:dyDescent="0.25">
      <c r="A3765" t="s">
        <v>2698</v>
      </c>
      <c r="B3765" t="s">
        <v>5864</v>
      </c>
      <c r="C3765" t="s">
        <v>6425</v>
      </c>
      <c r="D3765" t="s">
        <v>990</v>
      </c>
      <c r="E3765" t="s">
        <v>990</v>
      </c>
      <c r="F3765">
        <v>13</v>
      </c>
      <c r="G3765" t="s">
        <v>961</v>
      </c>
      <c r="H3765" s="4" t="str">
        <f t="shared" si="116"/>
        <v>2U17.13</v>
      </c>
      <c r="I3765" s="4" t="str">
        <f t="shared" si="117"/>
        <v>DGND</v>
      </c>
    </row>
    <row r="3766" spans="1:9" x14ac:dyDescent="0.25">
      <c r="A3766" t="s">
        <v>2698</v>
      </c>
      <c r="B3766" t="s">
        <v>5864</v>
      </c>
      <c r="C3766" t="s">
        <v>6425</v>
      </c>
      <c r="D3766" t="s">
        <v>991</v>
      </c>
      <c r="E3766" t="s">
        <v>991</v>
      </c>
      <c r="F3766">
        <v>32</v>
      </c>
      <c r="G3766" t="s">
        <v>961</v>
      </c>
      <c r="H3766" s="4" t="str">
        <f t="shared" si="116"/>
        <v>2U17.32</v>
      </c>
      <c r="I3766" s="4" t="str">
        <f t="shared" si="117"/>
        <v>DGND</v>
      </c>
    </row>
    <row r="3767" spans="1:9" x14ac:dyDescent="0.25">
      <c r="A3767" t="s">
        <v>2698</v>
      </c>
      <c r="B3767" t="s">
        <v>5864</v>
      </c>
      <c r="C3767" t="s">
        <v>6425</v>
      </c>
      <c r="D3767" t="s">
        <v>992</v>
      </c>
      <c r="E3767" t="s">
        <v>992</v>
      </c>
      <c r="F3767">
        <v>38</v>
      </c>
      <c r="G3767" t="s">
        <v>961</v>
      </c>
      <c r="H3767" s="4" t="str">
        <f t="shared" si="116"/>
        <v>2U17.38</v>
      </c>
      <c r="I3767" s="4" t="str">
        <f t="shared" si="117"/>
        <v>DGND</v>
      </c>
    </row>
    <row r="3768" spans="1:9" x14ac:dyDescent="0.25">
      <c r="A3768" t="s">
        <v>2698</v>
      </c>
      <c r="B3768" t="s">
        <v>5864</v>
      </c>
      <c r="C3768" t="s">
        <v>6425</v>
      </c>
      <c r="D3768" t="s">
        <v>993</v>
      </c>
      <c r="E3768" t="s">
        <v>993</v>
      </c>
      <c r="F3768">
        <v>41</v>
      </c>
      <c r="G3768" t="s">
        <v>961</v>
      </c>
      <c r="H3768" s="4" t="str">
        <f t="shared" si="116"/>
        <v>2U17.41</v>
      </c>
      <c r="I3768" s="4" t="str">
        <f t="shared" si="117"/>
        <v>DGND</v>
      </c>
    </row>
    <row r="3769" spans="1:9" x14ac:dyDescent="0.25">
      <c r="A3769" t="s">
        <v>2698</v>
      </c>
      <c r="B3769" t="s">
        <v>5864</v>
      </c>
      <c r="C3769" t="s">
        <v>6425</v>
      </c>
      <c r="D3769" t="s">
        <v>6290</v>
      </c>
      <c r="E3769" t="s">
        <v>6290</v>
      </c>
      <c r="F3769">
        <v>47</v>
      </c>
      <c r="G3769" t="s">
        <v>961</v>
      </c>
      <c r="H3769" s="4" t="str">
        <f t="shared" si="116"/>
        <v>2U17.47</v>
      </c>
      <c r="I3769" s="4" t="str">
        <f t="shared" si="117"/>
        <v>DGND</v>
      </c>
    </row>
    <row r="3770" spans="1:9" x14ac:dyDescent="0.25">
      <c r="A3770" t="s">
        <v>2698</v>
      </c>
      <c r="B3770" t="s">
        <v>5864</v>
      </c>
      <c r="C3770" t="s">
        <v>6425</v>
      </c>
      <c r="D3770" t="s">
        <v>6291</v>
      </c>
      <c r="E3770" t="s">
        <v>6291</v>
      </c>
      <c r="F3770">
        <v>4</v>
      </c>
      <c r="G3770" t="s">
        <v>6327</v>
      </c>
      <c r="H3770" s="4" t="str">
        <f t="shared" si="116"/>
        <v>2U17.4</v>
      </c>
      <c r="I3770" s="4" t="str">
        <f t="shared" si="117"/>
        <v>S2_U17_GPU_SEL</v>
      </c>
    </row>
    <row r="3771" spans="1:9" x14ac:dyDescent="0.25">
      <c r="A3771" t="s">
        <v>2698</v>
      </c>
      <c r="B3771" t="s">
        <v>5864</v>
      </c>
      <c r="C3771" t="s">
        <v>6425</v>
      </c>
      <c r="D3771" t="s">
        <v>6292</v>
      </c>
      <c r="E3771" t="s">
        <v>6292</v>
      </c>
      <c r="F3771">
        <v>21</v>
      </c>
      <c r="H3771" s="4" t="str">
        <f t="shared" si="116"/>
        <v>2U17.21</v>
      </c>
      <c r="I3771" s="4">
        <f t="shared" si="117"/>
        <v>0</v>
      </c>
    </row>
    <row r="3772" spans="1:9" x14ac:dyDescent="0.25">
      <c r="A3772" t="s">
        <v>2698</v>
      </c>
      <c r="B3772" t="s">
        <v>5864</v>
      </c>
      <c r="C3772" t="s">
        <v>6425</v>
      </c>
      <c r="D3772" t="s">
        <v>6293</v>
      </c>
      <c r="E3772" t="s">
        <v>6293</v>
      </c>
      <c r="F3772">
        <v>20</v>
      </c>
      <c r="H3772" s="4" t="str">
        <f t="shared" si="116"/>
        <v>2U17.20</v>
      </c>
      <c r="I3772" s="4">
        <f t="shared" si="117"/>
        <v>0</v>
      </c>
    </row>
    <row r="3773" spans="1:9" x14ac:dyDescent="0.25">
      <c r="A3773" t="s">
        <v>2698</v>
      </c>
      <c r="B3773" t="s">
        <v>5864</v>
      </c>
      <c r="C3773" t="s">
        <v>6425</v>
      </c>
      <c r="D3773" t="s">
        <v>6294</v>
      </c>
      <c r="E3773" t="s">
        <v>6294</v>
      </c>
      <c r="F3773">
        <v>19</v>
      </c>
      <c r="H3773" s="4" t="str">
        <f t="shared" si="116"/>
        <v>2U17.19</v>
      </c>
      <c r="I3773" s="4">
        <f t="shared" si="117"/>
        <v>0</v>
      </c>
    </row>
    <row r="3774" spans="1:9" x14ac:dyDescent="0.25">
      <c r="A3774" t="s">
        <v>2698</v>
      </c>
      <c r="B3774" t="s">
        <v>5864</v>
      </c>
      <c r="C3774" t="s">
        <v>6425</v>
      </c>
      <c r="D3774" t="s">
        <v>6295</v>
      </c>
      <c r="E3774" t="s">
        <v>6295</v>
      </c>
      <c r="F3774">
        <v>50</v>
      </c>
      <c r="G3774" t="s">
        <v>6329</v>
      </c>
      <c r="H3774" s="4" t="str">
        <f t="shared" si="116"/>
        <v>2U17.50</v>
      </c>
      <c r="I3774" s="4" t="str">
        <f t="shared" si="117"/>
        <v>S2_U17_OE</v>
      </c>
    </row>
    <row r="3775" spans="1:9" x14ac:dyDescent="0.25">
      <c r="A3775" t="s">
        <v>2698</v>
      </c>
      <c r="B3775" t="s">
        <v>5864</v>
      </c>
      <c r="C3775" t="s">
        <v>6425</v>
      </c>
      <c r="D3775" t="s">
        <v>6296</v>
      </c>
      <c r="E3775" t="s">
        <v>6296</v>
      </c>
      <c r="F3775">
        <v>22</v>
      </c>
      <c r="H3775" s="4" t="str">
        <f t="shared" si="116"/>
        <v>2U17.22</v>
      </c>
      <c r="I3775" s="4">
        <f t="shared" si="117"/>
        <v>0</v>
      </c>
    </row>
    <row r="3776" spans="1:9" x14ac:dyDescent="0.25">
      <c r="A3776" t="s">
        <v>2698</v>
      </c>
      <c r="B3776" t="s">
        <v>5864</v>
      </c>
      <c r="C3776" t="s">
        <v>6425</v>
      </c>
      <c r="D3776" t="s">
        <v>6297</v>
      </c>
      <c r="E3776" t="s">
        <v>6297</v>
      </c>
      <c r="F3776">
        <v>30</v>
      </c>
      <c r="H3776" s="4" t="str">
        <f t="shared" si="116"/>
        <v>2U17.30</v>
      </c>
      <c r="I3776" s="4">
        <f t="shared" si="117"/>
        <v>0</v>
      </c>
    </row>
    <row r="3777" spans="1:9" x14ac:dyDescent="0.25">
      <c r="A3777" t="s">
        <v>2698</v>
      </c>
      <c r="B3777" t="s">
        <v>5864</v>
      </c>
      <c r="C3777" t="s">
        <v>6425</v>
      </c>
      <c r="D3777" t="s">
        <v>6298</v>
      </c>
      <c r="E3777" t="s">
        <v>6298</v>
      </c>
      <c r="F3777">
        <v>25</v>
      </c>
      <c r="H3777" s="4" t="str">
        <f t="shared" si="116"/>
        <v>2U17.25</v>
      </c>
      <c r="I3777" s="4">
        <f t="shared" si="117"/>
        <v>0</v>
      </c>
    </row>
    <row r="3778" spans="1:9" x14ac:dyDescent="0.25">
      <c r="A3778" t="s">
        <v>2698</v>
      </c>
      <c r="B3778" t="s">
        <v>5864</v>
      </c>
      <c r="C3778" t="s">
        <v>6425</v>
      </c>
      <c r="D3778" t="s">
        <v>6299</v>
      </c>
      <c r="E3778" t="s">
        <v>6299</v>
      </c>
      <c r="F3778">
        <v>23</v>
      </c>
      <c r="H3778" s="4" t="str">
        <f t="shared" ref="H3778:H3841" si="118">CONCATENATE(C3778,".",F3778)</f>
        <v>2U17.23</v>
      </c>
      <c r="I3778" s="4">
        <f t="shared" ref="I3778:I3841" si="119">G3778</f>
        <v>0</v>
      </c>
    </row>
    <row r="3779" spans="1:9" x14ac:dyDescent="0.25">
      <c r="A3779" t="s">
        <v>2698</v>
      </c>
      <c r="B3779" t="s">
        <v>5864</v>
      </c>
      <c r="C3779" t="s">
        <v>6425</v>
      </c>
      <c r="D3779" t="s">
        <v>6300</v>
      </c>
      <c r="E3779" t="s">
        <v>6300</v>
      </c>
      <c r="F3779">
        <v>31</v>
      </c>
      <c r="H3779" s="4" t="str">
        <f t="shared" si="118"/>
        <v>2U17.31</v>
      </c>
      <c r="I3779" s="4">
        <f t="shared" si="119"/>
        <v>0</v>
      </c>
    </row>
    <row r="3780" spans="1:9" x14ac:dyDescent="0.25">
      <c r="A3780" t="s">
        <v>2698</v>
      </c>
      <c r="B3780" t="s">
        <v>5864</v>
      </c>
      <c r="C3780" t="s">
        <v>6425</v>
      </c>
      <c r="D3780" t="s">
        <v>6301</v>
      </c>
      <c r="E3780" t="s">
        <v>6301</v>
      </c>
      <c r="F3780">
        <v>24</v>
      </c>
      <c r="H3780" s="4" t="str">
        <f t="shared" si="118"/>
        <v>2U17.24</v>
      </c>
      <c r="I3780" s="4">
        <f t="shared" si="119"/>
        <v>0</v>
      </c>
    </row>
    <row r="3781" spans="1:9" x14ac:dyDescent="0.25">
      <c r="A3781" t="s">
        <v>2698</v>
      </c>
      <c r="B3781" t="s">
        <v>5864</v>
      </c>
      <c r="C3781" t="s">
        <v>6425</v>
      </c>
      <c r="D3781" t="s">
        <v>994</v>
      </c>
      <c r="E3781" t="s">
        <v>994</v>
      </c>
      <c r="F3781">
        <v>16</v>
      </c>
      <c r="G3781" t="s">
        <v>962</v>
      </c>
      <c r="H3781" s="4" t="str">
        <f t="shared" si="118"/>
        <v>2U17.16</v>
      </c>
      <c r="I3781" s="4" t="str">
        <f t="shared" si="119"/>
        <v>VDD33_ATX</v>
      </c>
    </row>
    <row r="3782" spans="1:9" x14ac:dyDescent="0.25">
      <c r="A3782" t="s">
        <v>2698</v>
      </c>
      <c r="B3782" t="s">
        <v>5864</v>
      </c>
      <c r="C3782" t="s">
        <v>6425</v>
      </c>
      <c r="D3782" t="s">
        <v>995</v>
      </c>
      <c r="E3782" t="s">
        <v>995</v>
      </c>
      <c r="F3782">
        <v>44</v>
      </c>
      <c r="G3782" t="s">
        <v>962</v>
      </c>
      <c r="H3782" s="4" t="str">
        <f t="shared" si="118"/>
        <v>2U17.44</v>
      </c>
      <c r="I3782" s="4" t="str">
        <f t="shared" si="119"/>
        <v>VDD33_ATX</v>
      </c>
    </row>
    <row r="3783" spans="1:9" x14ac:dyDescent="0.25">
      <c r="A3783" t="s">
        <v>2698</v>
      </c>
      <c r="B3783" t="s">
        <v>5864</v>
      </c>
      <c r="C3783" t="s">
        <v>6426</v>
      </c>
      <c r="D3783" t="s">
        <v>6258</v>
      </c>
      <c r="E3783" t="s">
        <v>6258</v>
      </c>
      <c r="F3783">
        <v>18</v>
      </c>
      <c r="H3783" s="4" t="str">
        <f t="shared" si="118"/>
        <v>2U18.18</v>
      </c>
      <c r="I3783" s="4">
        <f t="shared" si="119"/>
        <v>0</v>
      </c>
    </row>
    <row r="3784" spans="1:9" x14ac:dyDescent="0.25">
      <c r="A3784" t="s">
        <v>2698</v>
      </c>
      <c r="B3784" t="s">
        <v>5864</v>
      </c>
      <c r="C3784" t="s">
        <v>6426</v>
      </c>
      <c r="D3784" t="s">
        <v>6259</v>
      </c>
      <c r="E3784" t="s">
        <v>6259</v>
      </c>
      <c r="F3784">
        <v>28</v>
      </c>
      <c r="H3784" s="4" t="str">
        <f t="shared" si="118"/>
        <v>2U18.28</v>
      </c>
      <c r="I3784" s="4">
        <f t="shared" si="119"/>
        <v>0</v>
      </c>
    </row>
    <row r="3785" spans="1:9" x14ac:dyDescent="0.25">
      <c r="A3785" t="s">
        <v>2698</v>
      </c>
      <c r="B3785" t="s">
        <v>5864</v>
      </c>
      <c r="C3785" t="s">
        <v>6426</v>
      </c>
      <c r="D3785" t="s">
        <v>6260</v>
      </c>
      <c r="E3785" t="s">
        <v>6260</v>
      </c>
      <c r="F3785">
        <v>27</v>
      </c>
      <c r="H3785" s="4" t="str">
        <f t="shared" si="118"/>
        <v>2U18.27</v>
      </c>
      <c r="I3785" s="4">
        <f t="shared" si="119"/>
        <v>0</v>
      </c>
    </row>
    <row r="3786" spans="1:9" x14ac:dyDescent="0.25">
      <c r="A3786" t="s">
        <v>2698</v>
      </c>
      <c r="B3786" t="s">
        <v>5864</v>
      </c>
      <c r="C3786" t="s">
        <v>6426</v>
      </c>
      <c r="D3786" t="s">
        <v>6261</v>
      </c>
      <c r="E3786" t="s">
        <v>6261</v>
      </c>
      <c r="F3786">
        <v>17</v>
      </c>
      <c r="H3786" s="4" t="str">
        <f t="shared" si="118"/>
        <v>2U18.17</v>
      </c>
      <c r="I3786" s="4">
        <f t="shared" si="119"/>
        <v>0</v>
      </c>
    </row>
    <row r="3787" spans="1:9" x14ac:dyDescent="0.25">
      <c r="A3787" t="s">
        <v>2698</v>
      </c>
      <c r="B3787" t="s">
        <v>5864</v>
      </c>
      <c r="C3787" t="s">
        <v>6426</v>
      </c>
      <c r="D3787" t="s">
        <v>6262</v>
      </c>
      <c r="E3787" t="s">
        <v>6262</v>
      </c>
      <c r="F3787">
        <v>29</v>
      </c>
      <c r="H3787" s="4" t="str">
        <f t="shared" si="118"/>
        <v>2U18.29</v>
      </c>
      <c r="I3787" s="4">
        <f t="shared" si="119"/>
        <v>0</v>
      </c>
    </row>
    <row r="3788" spans="1:9" x14ac:dyDescent="0.25">
      <c r="A3788" t="s">
        <v>2698</v>
      </c>
      <c r="B3788" t="s">
        <v>5864</v>
      </c>
      <c r="C3788" t="s">
        <v>6426</v>
      </c>
      <c r="D3788" t="s">
        <v>6263</v>
      </c>
      <c r="E3788" t="s">
        <v>6263</v>
      </c>
      <c r="F3788">
        <v>26</v>
      </c>
      <c r="H3788" s="4" t="str">
        <f t="shared" si="118"/>
        <v>2U18.26</v>
      </c>
      <c r="I3788" s="4">
        <f t="shared" si="119"/>
        <v>0</v>
      </c>
    </row>
    <row r="3789" spans="1:9" x14ac:dyDescent="0.25">
      <c r="A3789" t="s">
        <v>2698</v>
      </c>
      <c r="B3789" t="s">
        <v>5864</v>
      </c>
      <c r="C3789" t="s">
        <v>6426</v>
      </c>
      <c r="D3789" t="s">
        <v>6264</v>
      </c>
      <c r="E3789" t="s">
        <v>6264</v>
      </c>
      <c r="F3789">
        <v>6</v>
      </c>
      <c r="G3789" t="s">
        <v>467</v>
      </c>
      <c r="H3789" s="4" t="str">
        <f t="shared" si="118"/>
        <v>2U18.6</v>
      </c>
      <c r="I3789" s="4" t="str">
        <f t="shared" si="119"/>
        <v>SG2_2_P1_MDI+</v>
      </c>
    </row>
    <row r="3790" spans="1:9" x14ac:dyDescent="0.25">
      <c r="A3790" t="s">
        <v>2698</v>
      </c>
      <c r="B3790" t="s">
        <v>5864</v>
      </c>
      <c r="C3790" t="s">
        <v>6426</v>
      </c>
      <c r="D3790" t="s">
        <v>6265</v>
      </c>
      <c r="E3790" t="s">
        <v>6265</v>
      </c>
      <c r="F3790">
        <v>2</v>
      </c>
      <c r="G3790" t="s">
        <v>476</v>
      </c>
      <c r="H3790" s="4" t="str">
        <f t="shared" si="118"/>
        <v>2U18.2</v>
      </c>
      <c r="I3790" s="4" t="str">
        <f t="shared" si="119"/>
        <v>SG2_3PI_P1_MDI+</v>
      </c>
    </row>
    <row r="3791" spans="1:9" x14ac:dyDescent="0.25">
      <c r="A3791" t="s">
        <v>2698</v>
      </c>
      <c r="B3791" t="s">
        <v>5864</v>
      </c>
      <c r="C3791" t="s">
        <v>6426</v>
      </c>
      <c r="D3791" t="s">
        <v>6266</v>
      </c>
      <c r="E3791" t="s">
        <v>6266</v>
      </c>
      <c r="F3791">
        <v>42</v>
      </c>
      <c r="G3791" t="s">
        <v>840</v>
      </c>
      <c r="H3791" s="4" t="str">
        <f t="shared" si="118"/>
        <v>2U18.42</v>
      </c>
      <c r="I3791" s="4" t="str">
        <f t="shared" si="119"/>
        <v>S2_U4PILB_P1_MDI+</v>
      </c>
    </row>
    <row r="3792" spans="1:9" x14ac:dyDescent="0.25">
      <c r="A3792" t="s">
        <v>2698</v>
      </c>
      <c r="B3792" t="s">
        <v>5864</v>
      </c>
      <c r="C3792" t="s">
        <v>6426</v>
      </c>
      <c r="D3792" t="s">
        <v>6267</v>
      </c>
      <c r="E3792" t="s">
        <v>6267</v>
      </c>
      <c r="F3792">
        <v>5</v>
      </c>
      <c r="G3792" t="s">
        <v>469</v>
      </c>
      <c r="H3792" s="4" t="str">
        <f t="shared" si="118"/>
        <v>2U18.5</v>
      </c>
      <c r="I3792" s="4" t="str">
        <f t="shared" si="119"/>
        <v>SG2_2_P1_MDI-</v>
      </c>
    </row>
    <row r="3793" spans="1:9" x14ac:dyDescent="0.25">
      <c r="A3793" t="s">
        <v>2698</v>
      </c>
      <c r="B3793" t="s">
        <v>5864</v>
      </c>
      <c r="C3793" t="s">
        <v>6426</v>
      </c>
      <c r="D3793" t="s">
        <v>6268</v>
      </c>
      <c r="E3793" t="s">
        <v>6268</v>
      </c>
      <c r="F3793">
        <v>3</v>
      </c>
      <c r="G3793" t="s">
        <v>477</v>
      </c>
      <c r="H3793" s="4" t="str">
        <f t="shared" si="118"/>
        <v>2U18.3</v>
      </c>
      <c r="I3793" s="4" t="str">
        <f t="shared" si="119"/>
        <v>SG2_3PI_P1_MDI-</v>
      </c>
    </row>
    <row r="3794" spans="1:9" x14ac:dyDescent="0.25">
      <c r="A3794" t="s">
        <v>2698</v>
      </c>
      <c r="B3794" t="s">
        <v>5864</v>
      </c>
      <c r="C3794" t="s">
        <v>6426</v>
      </c>
      <c r="D3794" t="s">
        <v>6269</v>
      </c>
      <c r="E3794" t="s">
        <v>6269</v>
      </c>
      <c r="F3794">
        <v>43</v>
      </c>
      <c r="G3794" t="s">
        <v>841</v>
      </c>
      <c r="H3794" s="4" t="str">
        <f t="shared" si="118"/>
        <v>2U18.43</v>
      </c>
      <c r="I3794" s="4" t="str">
        <f t="shared" si="119"/>
        <v>S2_U4PILB_P1_MDI-</v>
      </c>
    </row>
    <row r="3795" spans="1:9" x14ac:dyDescent="0.25">
      <c r="A3795" t="s">
        <v>2698</v>
      </c>
      <c r="B3795" t="s">
        <v>5864</v>
      </c>
      <c r="C3795" t="s">
        <v>6426</v>
      </c>
      <c r="D3795" t="s">
        <v>6270</v>
      </c>
      <c r="E3795" t="s">
        <v>6270</v>
      </c>
      <c r="F3795">
        <v>9</v>
      </c>
      <c r="G3795" t="s">
        <v>1732</v>
      </c>
      <c r="H3795" s="4" t="str">
        <f t="shared" si="118"/>
        <v>2U18.9</v>
      </c>
      <c r="I3795" s="4" t="str">
        <f t="shared" si="119"/>
        <v>SG2_2_P2_MDI+</v>
      </c>
    </row>
    <row r="3796" spans="1:9" x14ac:dyDescent="0.25">
      <c r="A3796" t="s">
        <v>2698</v>
      </c>
      <c r="B3796" t="s">
        <v>5864</v>
      </c>
      <c r="C3796" t="s">
        <v>6426</v>
      </c>
      <c r="D3796" t="s">
        <v>6271</v>
      </c>
      <c r="E3796" t="s">
        <v>6271</v>
      </c>
      <c r="F3796">
        <v>51</v>
      </c>
      <c r="G3796" t="s">
        <v>1716</v>
      </c>
      <c r="H3796" s="4" t="str">
        <f t="shared" si="118"/>
        <v>2U18.51</v>
      </c>
      <c r="I3796" s="4" t="str">
        <f t="shared" si="119"/>
        <v>SG2_3PI_P2_MDI+</v>
      </c>
    </row>
    <row r="3797" spans="1:9" x14ac:dyDescent="0.25">
      <c r="A3797" t="s">
        <v>2698</v>
      </c>
      <c r="B3797" t="s">
        <v>5864</v>
      </c>
      <c r="C3797" t="s">
        <v>6426</v>
      </c>
      <c r="D3797" t="s">
        <v>6272</v>
      </c>
      <c r="E3797" t="s">
        <v>6272</v>
      </c>
      <c r="F3797">
        <v>39</v>
      </c>
      <c r="G3797" t="s">
        <v>1729</v>
      </c>
      <c r="H3797" s="4" t="str">
        <f t="shared" si="118"/>
        <v>2U18.39</v>
      </c>
      <c r="I3797" s="4" t="str">
        <f t="shared" si="119"/>
        <v>S2_U4PILB_P2_MDI+</v>
      </c>
    </row>
    <row r="3798" spans="1:9" x14ac:dyDescent="0.25">
      <c r="A3798" t="s">
        <v>2698</v>
      </c>
      <c r="B3798" t="s">
        <v>5864</v>
      </c>
      <c r="C3798" t="s">
        <v>6426</v>
      </c>
      <c r="D3798" t="s">
        <v>6273</v>
      </c>
      <c r="E3798" t="s">
        <v>6273</v>
      </c>
      <c r="F3798">
        <v>8</v>
      </c>
      <c r="G3798" t="s">
        <v>1733</v>
      </c>
      <c r="H3798" s="4" t="str">
        <f t="shared" si="118"/>
        <v>2U18.8</v>
      </c>
      <c r="I3798" s="4" t="str">
        <f t="shared" si="119"/>
        <v>SG2_2_P2_MDI-</v>
      </c>
    </row>
    <row r="3799" spans="1:9" x14ac:dyDescent="0.25">
      <c r="A3799" t="s">
        <v>2698</v>
      </c>
      <c r="B3799" t="s">
        <v>5864</v>
      </c>
      <c r="C3799" t="s">
        <v>6426</v>
      </c>
      <c r="D3799" t="s">
        <v>6274</v>
      </c>
      <c r="E3799" t="s">
        <v>6274</v>
      </c>
      <c r="F3799">
        <v>52</v>
      </c>
      <c r="G3799" t="s">
        <v>1717</v>
      </c>
      <c r="H3799" s="4" t="str">
        <f t="shared" si="118"/>
        <v>2U18.52</v>
      </c>
      <c r="I3799" s="4" t="str">
        <f t="shared" si="119"/>
        <v>SG2_3PI_P2_MDI-</v>
      </c>
    </row>
    <row r="3800" spans="1:9" x14ac:dyDescent="0.25">
      <c r="A3800" t="s">
        <v>2698</v>
      </c>
      <c r="B3800" t="s">
        <v>5864</v>
      </c>
      <c r="C3800" t="s">
        <v>6426</v>
      </c>
      <c r="D3800" t="s">
        <v>6275</v>
      </c>
      <c r="E3800" t="s">
        <v>6275</v>
      </c>
      <c r="F3800">
        <v>40</v>
      </c>
      <c r="G3800" t="s">
        <v>1731</v>
      </c>
      <c r="H3800" s="4" t="str">
        <f t="shared" si="118"/>
        <v>2U18.40</v>
      </c>
      <c r="I3800" s="4" t="str">
        <f t="shared" si="119"/>
        <v>S2_U4PILB_P2_MDI-</v>
      </c>
    </row>
    <row r="3801" spans="1:9" x14ac:dyDescent="0.25">
      <c r="A3801" t="s">
        <v>2698</v>
      </c>
      <c r="B3801" t="s">
        <v>5864</v>
      </c>
      <c r="C3801" t="s">
        <v>6426</v>
      </c>
      <c r="D3801" t="s">
        <v>6276</v>
      </c>
      <c r="E3801" t="s">
        <v>6276</v>
      </c>
      <c r="F3801">
        <v>12</v>
      </c>
      <c r="G3801" t="s">
        <v>1734</v>
      </c>
      <c r="H3801" s="4" t="str">
        <f t="shared" si="118"/>
        <v>2U18.12</v>
      </c>
      <c r="I3801" s="4" t="str">
        <f t="shared" si="119"/>
        <v>SG2_2_P3_MDI+</v>
      </c>
    </row>
    <row r="3802" spans="1:9" x14ac:dyDescent="0.25">
      <c r="A3802" t="s">
        <v>2698</v>
      </c>
      <c r="B3802" t="s">
        <v>5864</v>
      </c>
      <c r="C3802" t="s">
        <v>6426</v>
      </c>
      <c r="D3802" t="s">
        <v>6277</v>
      </c>
      <c r="E3802" t="s">
        <v>6277</v>
      </c>
      <c r="F3802">
        <v>48</v>
      </c>
      <c r="G3802" t="s">
        <v>1710</v>
      </c>
      <c r="H3802" s="4" t="str">
        <f t="shared" si="118"/>
        <v>2U18.48</v>
      </c>
      <c r="I3802" s="4" t="str">
        <f t="shared" si="119"/>
        <v>SG2_3PI_P3_MDI+</v>
      </c>
    </row>
    <row r="3803" spans="1:9" x14ac:dyDescent="0.25">
      <c r="A3803" t="s">
        <v>2698</v>
      </c>
      <c r="B3803" t="s">
        <v>5864</v>
      </c>
      <c r="C3803" t="s">
        <v>6426</v>
      </c>
      <c r="D3803" t="s">
        <v>6278</v>
      </c>
      <c r="E3803" t="s">
        <v>6278</v>
      </c>
      <c r="F3803">
        <v>36</v>
      </c>
      <c r="G3803" t="s">
        <v>1725</v>
      </c>
      <c r="H3803" s="4" t="str">
        <f t="shared" si="118"/>
        <v>2U18.36</v>
      </c>
      <c r="I3803" s="4" t="str">
        <f t="shared" si="119"/>
        <v>S2_U4PILB_P3_MDI+</v>
      </c>
    </row>
    <row r="3804" spans="1:9" x14ac:dyDescent="0.25">
      <c r="A3804" t="s">
        <v>2698</v>
      </c>
      <c r="B3804" t="s">
        <v>5864</v>
      </c>
      <c r="C3804" t="s">
        <v>6426</v>
      </c>
      <c r="D3804" t="s">
        <v>6279</v>
      </c>
      <c r="E3804" t="s">
        <v>6279</v>
      </c>
      <c r="F3804">
        <v>11</v>
      </c>
      <c r="G3804" t="s">
        <v>1735</v>
      </c>
      <c r="H3804" s="4" t="str">
        <f t="shared" si="118"/>
        <v>2U18.11</v>
      </c>
      <c r="I3804" s="4" t="str">
        <f t="shared" si="119"/>
        <v>SG2_2_P3_MDI-</v>
      </c>
    </row>
    <row r="3805" spans="1:9" x14ac:dyDescent="0.25">
      <c r="A3805" t="s">
        <v>2698</v>
      </c>
      <c r="B3805" t="s">
        <v>5864</v>
      </c>
      <c r="C3805" t="s">
        <v>6426</v>
      </c>
      <c r="D3805" t="s">
        <v>6280</v>
      </c>
      <c r="E3805" t="s">
        <v>6280</v>
      </c>
      <c r="F3805">
        <v>49</v>
      </c>
      <c r="G3805" t="s">
        <v>1711</v>
      </c>
      <c r="H3805" s="4" t="str">
        <f t="shared" si="118"/>
        <v>2U18.49</v>
      </c>
      <c r="I3805" s="4" t="str">
        <f t="shared" si="119"/>
        <v>SG2_3PI_P3_MDI-</v>
      </c>
    </row>
    <row r="3806" spans="1:9" x14ac:dyDescent="0.25">
      <c r="A3806" t="s">
        <v>2698</v>
      </c>
      <c r="B3806" t="s">
        <v>5864</v>
      </c>
      <c r="C3806" t="s">
        <v>6426</v>
      </c>
      <c r="D3806" t="s">
        <v>6281</v>
      </c>
      <c r="E3806" t="s">
        <v>6281</v>
      </c>
      <c r="F3806">
        <v>37</v>
      </c>
      <c r="G3806" t="s">
        <v>1727</v>
      </c>
      <c r="H3806" s="4" t="str">
        <f t="shared" si="118"/>
        <v>2U18.37</v>
      </c>
      <c r="I3806" s="4" t="str">
        <f t="shared" si="119"/>
        <v>S2_U4PILB_P3_MDI-</v>
      </c>
    </row>
    <row r="3807" spans="1:9" x14ac:dyDescent="0.25">
      <c r="A3807" t="s">
        <v>2698</v>
      </c>
      <c r="B3807" t="s">
        <v>5864</v>
      </c>
      <c r="C3807" t="s">
        <v>6426</v>
      </c>
      <c r="D3807" t="s">
        <v>6282</v>
      </c>
      <c r="E3807" t="s">
        <v>6282</v>
      </c>
      <c r="F3807">
        <v>15</v>
      </c>
      <c r="G3807" t="s">
        <v>1736</v>
      </c>
      <c r="H3807" s="4" t="str">
        <f t="shared" si="118"/>
        <v>2U18.15</v>
      </c>
      <c r="I3807" s="4" t="str">
        <f t="shared" si="119"/>
        <v>SG2_2_P4_MDI+</v>
      </c>
    </row>
    <row r="3808" spans="1:9" x14ac:dyDescent="0.25">
      <c r="A3808" t="s">
        <v>2698</v>
      </c>
      <c r="B3808" t="s">
        <v>5864</v>
      </c>
      <c r="C3808" t="s">
        <v>6426</v>
      </c>
      <c r="D3808" t="s">
        <v>6283</v>
      </c>
      <c r="E3808" t="s">
        <v>6283</v>
      </c>
      <c r="F3808">
        <v>45</v>
      </c>
      <c r="G3808" t="s">
        <v>1718</v>
      </c>
      <c r="H3808" s="4" t="str">
        <f t="shared" si="118"/>
        <v>2U18.45</v>
      </c>
      <c r="I3808" s="4" t="str">
        <f t="shared" si="119"/>
        <v>SG2_3PI_P4_MDI+</v>
      </c>
    </row>
    <row r="3809" spans="1:9" x14ac:dyDescent="0.25">
      <c r="A3809" t="s">
        <v>2698</v>
      </c>
      <c r="B3809" t="s">
        <v>5864</v>
      </c>
      <c r="C3809" t="s">
        <v>6426</v>
      </c>
      <c r="D3809" t="s">
        <v>6284</v>
      </c>
      <c r="E3809" t="s">
        <v>6284</v>
      </c>
      <c r="F3809">
        <v>33</v>
      </c>
      <c r="G3809" t="s">
        <v>1721</v>
      </c>
      <c r="H3809" s="4" t="str">
        <f t="shared" si="118"/>
        <v>2U18.33</v>
      </c>
      <c r="I3809" s="4" t="str">
        <f t="shared" si="119"/>
        <v>S2_U4PILB_P4_MDI+</v>
      </c>
    </row>
    <row r="3810" spans="1:9" x14ac:dyDescent="0.25">
      <c r="A3810" t="s">
        <v>2698</v>
      </c>
      <c r="B3810" t="s">
        <v>5864</v>
      </c>
      <c r="C3810" t="s">
        <v>6426</v>
      </c>
      <c r="D3810" t="s">
        <v>6285</v>
      </c>
      <c r="E3810" t="s">
        <v>6285</v>
      </c>
      <c r="F3810">
        <v>14</v>
      </c>
      <c r="G3810" t="s">
        <v>1737</v>
      </c>
      <c r="H3810" s="4" t="str">
        <f t="shared" si="118"/>
        <v>2U18.14</v>
      </c>
      <c r="I3810" s="4" t="str">
        <f t="shared" si="119"/>
        <v>SG2_2_P4_MDI-</v>
      </c>
    </row>
    <row r="3811" spans="1:9" x14ac:dyDescent="0.25">
      <c r="A3811" t="s">
        <v>2698</v>
      </c>
      <c r="B3811" t="s">
        <v>5864</v>
      </c>
      <c r="C3811" t="s">
        <v>6426</v>
      </c>
      <c r="D3811" t="s">
        <v>6286</v>
      </c>
      <c r="E3811" t="s">
        <v>6286</v>
      </c>
      <c r="F3811">
        <v>46</v>
      </c>
      <c r="G3811" t="s">
        <v>1719</v>
      </c>
      <c r="H3811" s="4" t="str">
        <f t="shared" si="118"/>
        <v>2U18.46</v>
      </c>
      <c r="I3811" s="4" t="str">
        <f t="shared" si="119"/>
        <v>SG2_3PI_P4_MDI-</v>
      </c>
    </row>
    <row r="3812" spans="1:9" x14ac:dyDescent="0.25">
      <c r="A3812" t="s">
        <v>2698</v>
      </c>
      <c r="B3812" t="s">
        <v>5864</v>
      </c>
      <c r="C3812" t="s">
        <v>6426</v>
      </c>
      <c r="D3812" t="s">
        <v>6287</v>
      </c>
      <c r="E3812" t="s">
        <v>6287</v>
      </c>
      <c r="F3812">
        <v>34</v>
      </c>
      <c r="G3812" t="s">
        <v>1723</v>
      </c>
      <c r="H3812" s="4" t="str">
        <f t="shared" si="118"/>
        <v>2U18.34</v>
      </c>
      <c r="I3812" s="4" t="str">
        <f t="shared" si="119"/>
        <v>S2_U4PILB_P4_MDI-</v>
      </c>
    </row>
    <row r="3813" spans="1:9" x14ac:dyDescent="0.25">
      <c r="A3813" t="s">
        <v>2698</v>
      </c>
      <c r="B3813" t="s">
        <v>5864</v>
      </c>
      <c r="C3813" t="s">
        <v>6426</v>
      </c>
      <c r="D3813" t="s">
        <v>6288</v>
      </c>
      <c r="E3813" t="s">
        <v>6288</v>
      </c>
      <c r="F3813">
        <v>7</v>
      </c>
      <c r="G3813" t="s">
        <v>6332</v>
      </c>
      <c r="H3813" s="4" t="str">
        <f t="shared" si="118"/>
        <v>2U18.7</v>
      </c>
      <c r="I3813" s="4" t="str">
        <f t="shared" si="119"/>
        <v>S2_U18_DDC_AUX_SEL</v>
      </c>
    </row>
    <row r="3814" spans="1:9" x14ac:dyDescent="0.25">
      <c r="A3814" t="s">
        <v>2698</v>
      </c>
      <c r="B3814" t="s">
        <v>5864</v>
      </c>
      <c r="C3814" t="s">
        <v>6426</v>
      </c>
      <c r="D3814" t="s">
        <v>6289</v>
      </c>
      <c r="E3814" t="s">
        <v>6289</v>
      </c>
      <c r="F3814" t="s">
        <v>11</v>
      </c>
      <c r="G3814" t="s">
        <v>961</v>
      </c>
      <c r="H3814" s="4" t="str">
        <f t="shared" si="118"/>
        <v>2U18.EP</v>
      </c>
      <c r="I3814" s="4" t="str">
        <f t="shared" si="119"/>
        <v>DGND</v>
      </c>
    </row>
    <row r="3815" spans="1:9" x14ac:dyDescent="0.25">
      <c r="A3815" t="s">
        <v>2698</v>
      </c>
      <c r="B3815" t="s">
        <v>5864</v>
      </c>
      <c r="C3815" t="s">
        <v>6426</v>
      </c>
      <c r="D3815" t="s">
        <v>987</v>
      </c>
      <c r="E3815" t="s">
        <v>987</v>
      </c>
      <c r="F3815">
        <v>35</v>
      </c>
      <c r="G3815" t="s">
        <v>961</v>
      </c>
      <c r="H3815" s="4" t="str">
        <f t="shared" si="118"/>
        <v>2U18.35</v>
      </c>
      <c r="I3815" s="4" t="str">
        <f t="shared" si="119"/>
        <v>DGND</v>
      </c>
    </row>
    <row r="3816" spans="1:9" x14ac:dyDescent="0.25">
      <c r="A3816" t="s">
        <v>2698</v>
      </c>
      <c r="B3816" t="s">
        <v>5864</v>
      </c>
      <c r="C3816" t="s">
        <v>6426</v>
      </c>
      <c r="D3816" t="s">
        <v>988</v>
      </c>
      <c r="E3816" t="s">
        <v>988</v>
      </c>
      <c r="F3816">
        <v>1</v>
      </c>
      <c r="G3816" t="s">
        <v>961</v>
      </c>
      <c r="H3816" s="4" t="str">
        <f t="shared" si="118"/>
        <v>2U18.1</v>
      </c>
      <c r="I3816" s="4" t="str">
        <f t="shared" si="119"/>
        <v>DGND</v>
      </c>
    </row>
    <row r="3817" spans="1:9" x14ac:dyDescent="0.25">
      <c r="A3817" t="s">
        <v>2698</v>
      </c>
      <c r="B3817" t="s">
        <v>5864</v>
      </c>
      <c r="C3817" t="s">
        <v>6426</v>
      </c>
      <c r="D3817" t="s">
        <v>989</v>
      </c>
      <c r="E3817" t="s">
        <v>989</v>
      </c>
      <c r="F3817">
        <v>10</v>
      </c>
      <c r="G3817" t="s">
        <v>961</v>
      </c>
      <c r="H3817" s="4" t="str">
        <f t="shared" si="118"/>
        <v>2U18.10</v>
      </c>
      <c r="I3817" s="4" t="str">
        <f t="shared" si="119"/>
        <v>DGND</v>
      </c>
    </row>
    <row r="3818" spans="1:9" x14ac:dyDescent="0.25">
      <c r="A3818" t="s">
        <v>2698</v>
      </c>
      <c r="B3818" t="s">
        <v>5864</v>
      </c>
      <c r="C3818" t="s">
        <v>6426</v>
      </c>
      <c r="D3818" t="s">
        <v>990</v>
      </c>
      <c r="E3818" t="s">
        <v>990</v>
      </c>
      <c r="F3818">
        <v>13</v>
      </c>
      <c r="G3818" t="s">
        <v>961</v>
      </c>
      <c r="H3818" s="4" t="str">
        <f t="shared" si="118"/>
        <v>2U18.13</v>
      </c>
      <c r="I3818" s="4" t="str">
        <f t="shared" si="119"/>
        <v>DGND</v>
      </c>
    </row>
    <row r="3819" spans="1:9" x14ac:dyDescent="0.25">
      <c r="A3819" t="s">
        <v>2698</v>
      </c>
      <c r="B3819" t="s">
        <v>5864</v>
      </c>
      <c r="C3819" t="s">
        <v>6426</v>
      </c>
      <c r="D3819" t="s">
        <v>991</v>
      </c>
      <c r="E3819" t="s">
        <v>991</v>
      </c>
      <c r="F3819">
        <v>32</v>
      </c>
      <c r="G3819" t="s">
        <v>961</v>
      </c>
      <c r="H3819" s="4" t="str">
        <f t="shared" si="118"/>
        <v>2U18.32</v>
      </c>
      <c r="I3819" s="4" t="str">
        <f t="shared" si="119"/>
        <v>DGND</v>
      </c>
    </row>
    <row r="3820" spans="1:9" x14ac:dyDescent="0.25">
      <c r="A3820" t="s">
        <v>2698</v>
      </c>
      <c r="B3820" t="s">
        <v>5864</v>
      </c>
      <c r="C3820" t="s">
        <v>6426</v>
      </c>
      <c r="D3820" t="s">
        <v>992</v>
      </c>
      <c r="E3820" t="s">
        <v>992</v>
      </c>
      <c r="F3820">
        <v>38</v>
      </c>
      <c r="G3820" t="s">
        <v>961</v>
      </c>
      <c r="H3820" s="4" t="str">
        <f t="shared" si="118"/>
        <v>2U18.38</v>
      </c>
      <c r="I3820" s="4" t="str">
        <f t="shared" si="119"/>
        <v>DGND</v>
      </c>
    </row>
    <row r="3821" spans="1:9" x14ac:dyDescent="0.25">
      <c r="A3821" t="s">
        <v>2698</v>
      </c>
      <c r="B3821" t="s">
        <v>5864</v>
      </c>
      <c r="C3821" t="s">
        <v>6426</v>
      </c>
      <c r="D3821" t="s">
        <v>993</v>
      </c>
      <c r="E3821" t="s">
        <v>993</v>
      </c>
      <c r="F3821">
        <v>41</v>
      </c>
      <c r="G3821" t="s">
        <v>961</v>
      </c>
      <c r="H3821" s="4" t="str">
        <f t="shared" si="118"/>
        <v>2U18.41</v>
      </c>
      <c r="I3821" s="4" t="str">
        <f t="shared" si="119"/>
        <v>DGND</v>
      </c>
    </row>
    <row r="3822" spans="1:9" x14ac:dyDescent="0.25">
      <c r="A3822" t="s">
        <v>2698</v>
      </c>
      <c r="B3822" t="s">
        <v>5864</v>
      </c>
      <c r="C3822" t="s">
        <v>6426</v>
      </c>
      <c r="D3822" t="s">
        <v>6290</v>
      </c>
      <c r="E3822" t="s">
        <v>6290</v>
      </c>
      <c r="F3822">
        <v>47</v>
      </c>
      <c r="G3822" t="s">
        <v>961</v>
      </c>
      <c r="H3822" s="4" t="str">
        <f t="shared" si="118"/>
        <v>2U18.47</v>
      </c>
      <c r="I3822" s="4" t="str">
        <f t="shared" si="119"/>
        <v>DGND</v>
      </c>
    </row>
    <row r="3823" spans="1:9" x14ac:dyDescent="0.25">
      <c r="A3823" t="s">
        <v>2698</v>
      </c>
      <c r="B3823" t="s">
        <v>5864</v>
      </c>
      <c r="C3823" t="s">
        <v>6426</v>
      </c>
      <c r="D3823" t="s">
        <v>6291</v>
      </c>
      <c r="E3823" t="s">
        <v>6291</v>
      </c>
      <c r="F3823">
        <v>4</v>
      </c>
      <c r="G3823" t="s">
        <v>6328</v>
      </c>
      <c r="H3823" s="4" t="str">
        <f t="shared" si="118"/>
        <v>2U18.4</v>
      </c>
      <c r="I3823" s="4" t="str">
        <f t="shared" si="119"/>
        <v>S2_U18_GPU_SEL</v>
      </c>
    </row>
    <row r="3824" spans="1:9" x14ac:dyDescent="0.25">
      <c r="A3824" t="s">
        <v>2698</v>
      </c>
      <c r="B3824" t="s">
        <v>5864</v>
      </c>
      <c r="C3824" t="s">
        <v>6426</v>
      </c>
      <c r="D3824" t="s">
        <v>6292</v>
      </c>
      <c r="E3824" t="s">
        <v>6292</v>
      </c>
      <c r="F3824">
        <v>21</v>
      </c>
      <c r="H3824" s="4" t="str">
        <f t="shared" si="118"/>
        <v>2U18.21</v>
      </c>
      <c r="I3824" s="4">
        <f t="shared" si="119"/>
        <v>0</v>
      </c>
    </row>
    <row r="3825" spans="1:9" x14ac:dyDescent="0.25">
      <c r="A3825" t="s">
        <v>2698</v>
      </c>
      <c r="B3825" t="s">
        <v>5864</v>
      </c>
      <c r="C3825" t="s">
        <v>6426</v>
      </c>
      <c r="D3825" t="s">
        <v>6293</v>
      </c>
      <c r="E3825" t="s">
        <v>6293</v>
      </c>
      <c r="F3825">
        <v>20</v>
      </c>
      <c r="H3825" s="4" t="str">
        <f t="shared" si="118"/>
        <v>2U18.20</v>
      </c>
      <c r="I3825" s="4">
        <f t="shared" si="119"/>
        <v>0</v>
      </c>
    </row>
    <row r="3826" spans="1:9" x14ac:dyDescent="0.25">
      <c r="A3826" t="s">
        <v>2698</v>
      </c>
      <c r="B3826" t="s">
        <v>5864</v>
      </c>
      <c r="C3826" t="s">
        <v>6426</v>
      </c>
      <c r="D3826" t="s">
        <v>6294</v>
      </c>
      <c r="E3826" t="s">
        <v>6294</v>
      </c>
      <c r="F3826">
        <v>19</v>
      </c>
      <c r="H3826" s="4" t="str">
        <f t="shared" si="118"/>
        <v>2U18.19</v>
      </c>
      <c r="I3826" s="4">
        <f t="shared" si="119"/>
        <v>0</v>
      </c>
    </row>
    <row r="3827" spans="1:9" x14ac:dyDescent="0.25">
      <c r="A3827" t="s">
        <v>2698</v>
      </c>
      <c r="B3827" t="s">
        <v>5864</v>
      </c>
      <c r="C3827" t="s">
        <v>6426</v>
      </c>
      <c r="D3827" t="s">
        <v>6295</v>
      </c>
      <c r="E3827" t="s">
        <v>6295</v>
      </c>
      <c r="F3827">
        <v>50</v>
      </c>
      <c r="G3827" t="s">
        <v>6330</v>
      </c>
      <c r="H3827" s="4" t="str">
        <f t="shared" si="118"/>
        <v>2U18.50</v>
      </c>
      <c r="I3827" s="4" t="str">
        <f t="shared" si="119"/>
        <v>S2_U18_OE</v>
      </c>
    </row>
    <row r="3828" spans="1:9" x14ac:dyDescent="0.25">
      <c r="A3828" t="s">
        <v>2698</v>
      </c>
      <c r="B3828" t="s">
        <v>5864</v>
      </c>
      <c r="C3828" t="s">
        <v>6426</v>
      </c>
      <c r="D3828" t="s">
        <v>6296</v>
      </c>
      <c r="E3828" t="s">
        <v>6296</v>
      </c>
      <c r="F3828">
        <v>22</v>
      </c>
      <c r="H3828" s="4" t="str">
        <f t="shared" si="118"/>
        <v>2U18.22</v>
      </c>
      <c r="I3828" s="4">
        <f t="shared" si="119"/>
        <v>0</v>
      </c>
    </row>
    <row r="3829" spans="1:9" x14ac:dyDescent="0.25">
      <c r="A3829" t="s">
        <v>2698</v>
      </c>
      <c r="B3829" t="s">
        <v>5864</v>
      </c>
      <c r="C3829" t="s">
        <v>6426</v>
      </c>
      <c r="D3829" t="s">
        <v>6297</v>
      </c>
      <c r="E3829" t="s">
        <v>6297</v>
      </c>
      <c r="F3829">
        <v>30</v>
      </c>
      <c r="H3829" s="4" t="str">
        <f t="shared" si="118"/>
        <v>2U18.30</v>
      </c>
      <c r="I3829" s="4">
        <f t="shared" si="119"/>
        <v>0</v>
      </c>
    </row>
    <row r="3830" spans="1:9" x14ac:dyDescent="0.25">
      <c r="A3830" t="s">
        <v>2698</v>
      </c>
      <c r="B3830" t="s">
        <v>5864</v>
      </c>
      <c r="C3830" t="s">
        <v>6426</v>
      </c>
      <c r="D3830" t="s">
        <v>6298</v>
      </c>
      <c r="E3830" t="s">
        <v>6298</v>
      </c>
      <c r="F3830">
        <v>25</v>
      </c>
      <c r="H3830" s="4" t="str">
        <f t="shared" si="118"/>
        <v>2U18.25</v>
      </c>
      <c r="I3830" s="4">
        <f t="shared" si="119"/>
        <v>0</v>
      </c>
    </row>
    <row r="3831" spans="1:9" x14ac:dyDescent="0.25">
      <c r="A3831" t="s">
        <v>2698</v>
      </c>
      <c r="B3831" t="s">
        <v>5864</v>
      </c>
      <c r="C3831" t="s">
        <v>6426</v>
      </c>
      <c r="D3831" t="s">
        <v>6299</v>
      </c>
      <c r="E3831" t="s">
        <v>6299</v>
      </c>
      <c r="F3831">
        <v>23</v>
      </c>
      <c r="H3831" s="4" t="str">
        <f t="shared" si="118"/>
        <v>2U18.23</v>
      </c>
      <c r="I3831" s="4">
        <f t="shared" si="119"/>
        <v>0</v>
      </c>
    </row>
    <row r="3832" spans="1:9" x14ac:dyDescent="0.25">
      <c r="A3832" t="s">
        <v>2698</v>
      </c>
      <c r="B3832" t="s">
        <v>5864</v>
      </c>
      <c r="C3832" t="s">
        <v>6426</v>
      </c>
      <c r="D3832" t="s">
        <v>6300</v>
      </c>
      <c r="E3832" t="s">
        <v>6300</v>
      </c>
      <c r="F3832">
        <v>31</v>
      </c>
      <c r="H3832" s="4" t="str">
        <f t="shared" si="118"/>
        <v>2U18.31</v>
      </c>
      <c r="I3832" s="4">
        <f t="shared" si="119"/>
        <v>0</v>
      </c>
    </row>
    <row r="3833" spans="1:9" x14ac:dyDescent="0.25">
      <c r="A3833" t="s">
        <v>2698</v>
      </c>
      <c r="B3833" t="s">
        <v>5864</v>
      </c>
      <c r="C3833" t="s">
        <v>6426</v>
      </c>
      <c r="D3833" t="s">
        <v>6301</v>
      </c>
      <c r="E3833" t="s">
        <v>6301</v>
      </c>
      <c r="F3833">
        <v>24</v>
      </c>
      <c r="H3833" s="4" t="str">
        <f t="shared" si="118"/>
        <v>2U18.24</v>
      </c>
      <c r="I3833" s="4">
        <f t="shared" si="119"/>
        <v>0</v>
      </c>
    </row>
    <row r="3834" spans="1:9" x14ac:dyDescent="0.25">
      <c r="A3834" t="s">
        <v>2698</v>
      </c>
      <c r="B3834" t="s">
        <v>5864</v>
      </c>
      <c r="C3834" t="s">
        <v>6426</v>
      </c>
      <c r="D3834" t="s">
        <v>994</v>
      </c>
      <c r="E3834" t="s">
        <v>994</v>
      </c>
      <c r="F3834">
        <v>16</v>
      </c>
      <c r="G3834" t="s">
        <v>962</v>
      </c>
      <c r="H3834" s="4" t="str">
        <f t="shared" si="118"/>
        <v>2U18.16</v>
      </c>
      <c r="I3834" s="4" t="str">
        <f t="shared" si="119"/>
        <v>VDD33_ATX</v>
      </c>
    </row>
    <row r="3835" spans="1:9" x14ac:dyDescent="0.25">
      <c r="A3835" t="s">
        <v>2698</v>
      </c>
      <c r="B3835" t="s">
        <v>5864</v>
      </c>
      <c r="C3835" t="s">
        <v>6426</v>
      </c>
      <c r="D3835" t="s">
        <v>995</v>
      </c>
      <c r="E3835" t="s">
        <v>995</v>
      </c>
      <c r="F3835">
        <v>44</v>
      </c>
      <c r="G3835" t="s">
        <v>962</v>
      </c>
      <c r="H3835" s="4" t="str">
        <f t="shared" si="118"/>
        <v>2U18.44</v>
      </c>
      <c r="I3835" s="4" t="str">
        <f t="shared" si="119"/>
        <v>VDD33_ATX</v>
      </c>
    </row>
    <row r="3836" spans="1:9" x14ac:dyDescent="0.25">
      <c r="A3836" t="s">
        <v>2698</v>
      </c>
      <c r="B3836" t="s">
        <v>5865</v>
      </c>
      <c r="C3836" t="s">
        <v>3359</v>
      </c>
      <c r="D3836">
        <v>1</v>
      </c>
      <c r="E3836">
        <v>1</v>
      </c>
      <c r="F3836">
        <v>1</v>
      </c>
      <c r="G3836" t="s">
        <v>962</v>
      </c>
      <c r="H3836" s="4" t="str">
        <f t="shared" si="118"/>
        <v>2C144.1</v>
      </c>
      <c r="I3836" s="4" t="str">
        <f t="shared" si="119"/>
        <v>VDD33_ATX</v>
      </c>
    </row>
    <row r="3837" spans="1:9" x14ac:dyDescent="0.25">
      <c r="A3837" t="s">
        <v>2698</v>
      </c>
      <c r="B3837" t="s">
        <v>5865</v>
      </c>
      <c r="C3837" t="s">
        <v>3359</v>
      </c>
      <c r="D3837">
        <v>2</v>
      </c>
      <c r="E3837">
        <v>2</v>
      </c>
      <c r="F3837">
        <v>2</v>
      </c>
      <c r="G3837" t="s">
        <v>961</v>
      </c>
      <c r="H3837" s="4" t="str">
        <f t="shared" si="118"/>
        <v>2C144.2</v>
      </c>
      <c r="I3837" s="4" t="str">
        <f t="shared" si="119"/>
        <v>DGND</v>
      </c>
    </row>
    <row r="3838" spans="1:9" x14ac:dyDescent="0.25">
      <c r="A3838" t="s">
        <v>2698</v>
      </c>
      <c r="B3838" t="s">
        <v>5865</v>
      </c>
      <c r="C3838" t="s">
        <v>3360</v>
      </c>
      <c r="D3838">
        <v>1</v>
      </c>
      <c r="E3838">
        <v>1</v>
      </c>
      <c r="F3838">
        <v>1</v>
      </c>
      <c r="G3838" t="s">
        <v>962</v>
      </c>
      <c r="H3838" s="4" t="str">
        <f t="shared" si="118"/>
        <v>2C145.1</v>
      </c>
      <c r="I3838" s="4" t="str">
        <f t="shared" si="119"/>
        <v>VDD33_ATX</v>
      </c>
    </row>
    <row r="3839" spans="1:9" x14ac:dyDescent="0.25">
      <c r="A3839" t="s">
        <v>2698</v>
      </c>
      <c r="B3839" t="s">
        <v>5865</v>
      </c>
      <c r="C3839" t="s">
        <v>3360</v>
      </c>
      <c r="D3839">
        <v>2</v>
      </c>
      <c r="E3839">
        <v>2</v>
      </c>
      <c r="F3839">
        <v>2</v>
      </c>
      <c r="G3839" t="s">
        <v>961</v>
      </c>
      <c r="H3839" s="4" t="str">
        <f t="shared" si="118"/>
        <v>2C145.2</v>
      </c>
      <c r="I3839" s="4" t="str">
        <f t="shared" si="119"/>
        <v>DGND</v>
      </c>
    </row>
    <row r="3840" spans="1:9" x14ac:dyDescent="0.25">
      <c r="A3840" t="s">
        <v>2698</v>
      </c>
      <c r="B3840" t="s">
        <v>5865</v>
      </c>
      <c r="C3840" t="s">
        <v>3361</v>
      </c>
      <c r="D3840">
        <v>1</v>
      </c>
      <c r="E3840">
        <v>1</v>
      </c>
      <c r="F3840">
        <v>1</v>
      </c>
      <c r="G3840" t="s">
        <v>1738</v>
      </c>
      <c r="H3840" s="4" t="str">
        <f t="shared" si="118"/>
        <v>2C384.1</v>
      </c>
      <c r="I3840" s="4" t="str">
        <f t="shared" si="119"/>
        <v>S2_U2_P5_GIGA_MDI-</v>
      </c>
    </row>
    <row r="3841" spans="1:9" x14ac:dyDescent="0.25">
      <c r="A3841" t="s">
        <v>2698</v>
      </c>
      <c r="B3841" t="s">
        <v>5865</v>
      </c>
      <c r="C3841" t="s">
        <v>3361</v>
      </c>
      <c r="D3841">
        <v>2</v>
      </c>
      <c r="E3841">
        <v>2</v>
      </c>
      <c r="F3841">
        <v>2</v>
      </c>
      <c r="G3841" t="s">
        <v>1739</v>
      </c>
      <c r="H3841" s="4" t="str">
        <f t="shared" si="118"/>
        <v>2C384.2</v>
      </c>
      <c r="I3841" s="4" t="str">
        <f t="shared" si="119"/>
        <v>S2_U3_P5_GIGA_MDI-</v>
      </c>
    </row>
    <row r="3842" spans="1:9" x14ac:dyDescent="0.25">
      <c r="A3842" t="s">
        <v>2698</v>
      </c>
      <c r="B3842" t="s">
        <v>5865</v>
      </c>
      <c r="C3842" t="s">
        <v>3362</v>
      </c>
      <c r="D3842">
        <v>1</v>
      </c>
      <c r="E3842">
        <v>1</v>
      </c>
      <c r="F3842">
        <v>1</v>
      </c>
      <c r="G3842" t="s">
        <v>1740</v>
      </c>
      <c r="H3842" s="4" t="str">
        <f t="shared" ref="H3842:H3905" si="120">CONCATENATE(C3842,".",F3842)</f>
        <v>2C385.1</v>
      </c>
      <c r="I3842" s="4" t="str">
        <f t="shared" ref="I3842:I3905" si="121">G3842</f>
        <v>S2_U2_P5_GIGA_MDI+</v>
      </c>
    </row>
    <row r="3843" spans="1:9" x14ac:dyDescent="0.25">
      <c r="A3843" t="s">
        <v>2698</v>
      </c>
      <c r="B3843" t="s">
        <v>5865</v>
      </c>
      <c r="C3843" t="s">
        <v>3362</v>
      </c>
      <c r="D3843">
        <v>2</v>
      </c>
      <c r="E3843">
        <v>2</v>
      </c>
      <c r="F3843">
        <v>2</v>
      </c>
      <c r="G3843" t="s">
        <v>1741</v>
      </c>
      <c r="H3843" s="4" t="str">
        <f t="shared" si="120"/>
        <v>2C385.2</v>
      </c>
      <c r="I3843" s="4" t="str">
        <f t="shared" si="121"/>
        <v>S2_U3_P5_GIGA_MDI+</v>
      </c>
    </row>
    <row r="3844" spans="1:9" x14ac:dyDescent="0.25">
      <c r="A3844" t="s">
        <v>2698</v>
      </c>
      <c r="B3844" t="s">
        <v>5865</v>
      </c>
      <c r="C3844" t="s">
        <v>3363</v>
      </c>
      <c r="D3844">
        <v>1</v>
      </c>
      <c r="E3844">
        <v>1</v>
      </c>
      <c r="F3844">
        <v>1</v>
      </c>
      <c r="G3844" t="s">
        <v>464</v>
      </c>
      <c r="H3844" s="4" t="str">
        <f t="shared" si="120"/>
        <v>2C391.1</v>
      </c>
      <c r="I3844" s="4" t="str">
        <f t="shared" si="121"/>
        <v>S2_U3_P5_RC</v>
      </c>
    </row>
    <row r="3845" spans="1:9" x14ac:dyDescent="0.25">
      <c r="A3845" t="s">
        <v>2698</v>
      </c>
      <c r="B3845" t="s">
        <v>5865</v>
      </c>
      <c r="C3845" t="s">
        <v>3363</v>
      </c>
      <c r="D3845">
        <v>2</v>
      </c>
      <c r="E3845">
        <v>2</v>
      </c>
      <c r="F3845">
        <v>2</v>
      </c>
      <c r="G3845" t="s">
        <v>961</v>
      </c>
      <c r="H3845" s="4" t="str">
        <f t="shared" si="120"/>
        <v>2C391.2</v>
      </c>
      <c r="I3845" s="4" t="str">
        <f t="shared" si="121"/>
        <v>DGND</v>
      </c>
    </row>
    <row r="3846" spans="1:9" x14ac:dyDescent="0.25">
      <c r="A3846" t="s">
        <v>2698</v>
      </c>
      <c r="B3846" t="s">
        <v>5865</v>
      </c>
      <c r="C3846" t="s">
        <v>3364</v>
      </c>
      <c r="D3846">
        <v>1</v>
      </c>
      <c r="E3846">
        <v>1</v>
      </c>
      <c r="F3846">
        <v>1</v>
      </c>
      <c r="G3846" t="s">
        <v>1742</v>
      </c>
      <c r="H3846" s="4" t="str">
        <f t="shared" si="120"/>
        <v>2C412.1</v>
      </c>
      <c r="I3846" s="4" t="str">
        <f t="shared" si="121"/>
        <v>S2_U2_P6_GIGA_MDI-</v>
      </c>
    </row>
    <row r="3847" spans="1:9" x14ac:dyDescent="0.25">
      <c r="A3847" t="s">
        <v>2698</v>
      </c>
      <c r="B3847" t="s">
        <v>5865</v>
      </c>
      <c r="C3847" t="s">
        <v>3364</v>
      </c>
      <c r="D3847">
        <v>2</v>
      </c>
      <c r="E3847">
        <v>2</v>
      </c>
      <c r="F3847">
        <v>2</v>
      </c>
      <c r="G3847" t="s">
        <v>1743</v>
      </c>
      <c r="H3847" s="4" t="str">
        <f t="shared" si="120"/>
        <v>2C412.2</v>
      </c>
      <c r="I3847" s="4" t="str">
        <f t="shared" si="121"/>
        <v>S2_U3_P6_GIGA_MDI-</v>
      </c>
    </row>
    <row r="3848" spans="1:9" x14ac:dyDescent="0.25">
      <c r="A3848" t="s">
        <v>2698</v>
      </c>
      <c r="B3848" t="s">
        <v>5865</v>
      </c>
      <c r="C3848" t="s">
        <v>3365</v>
      </c>
      <c r="D3848">
        <v>1</v>
      </c>
      <c r="E3848">
        <v>1</v>
      </c>
      <c r="F3848">
        <v>1</v>
      </c>
      <c r="G3848" t="s">
        <v>1744</v>
      </c>
      <c r="H3848" s="4" t="str">
        <f t="shared" si="120"/>
        <v>2C413.1</v>
      </c>
      <c r="I3848" s="4" t="str">
        <f t="shared" si="121"/>
        <v>S2_U2_P6_GIGA_MDI+</v>
      </c>
    </row>
    <row r="3849" spans="1:9" x14ac:dyDescent="0.25">
      <c r="A3849" t="s">
        <v>2698</v>
      </c>
      <c r="B3849" t="s">
        <v>5865</v>
      </c>
      <c r="C3849" t="s">
        <v>3365</v>
      </c>
      <c r="D3849">
        <v>2</v>
      </c>
      <c r="E3849">
        <v>2</v>
      </c>
      <c r="F3849">
        <v>2</v>
      </c>
      <c r="G3849" t="s">
        <v>1745</v>
      </c>
      <c r="H3849" s="4" t="str">
        <f t="shared" si="120"/>
        <v>2C413.2</v>
      </c>
      <c r="I3849" s="4" t="str">
        <f t="shared" si="121"/>
        <v>S2_U3_P6_GIGA_MDI+</v>
      </c>
    </row>
    <row r="3850" spans="1:9" x14ac:dyDescent="0.25">
      <c r="A3850" t="s">
        <v>2698</v>
      </c>
      <c r="B3850" t="s">
        <v>5865</v>
      </c>
      <c r="C3850" t="s">
        <v>3366</v>
      </c>
      <c r="D3850">
        <v>1</v>
      </c>
      <c r="E3850">
        <v>1</v>
      </c>
      <c r="F3850">
        <v>1</v>
      </c>
      <c r="G3850" t="s">
        <v>463</v>
      </c>
      <c r="H3850" s="4" t="str">
        <f t="shared" si="120"/>
        <v>2C418.1</v>
      </c>
      <c r="I3850" s="4" t="str">
        <f t="shared" si="121"/>
        <v>S2_U3_P6_RC</v>
      </c>
    </row>
    <row r="3851" spans="1:9" x14ac:dyDescent="0.25">
      <c r="A3851" t="s">
        <v>2698</v>
      </c>
      <c r="B3851" t="s">
        <v>5865</v>
      </c>
      <c r="C3851" t="s">
        <v>3366</v>
      </c>
      <c r="D3851">
        <v>2</v>
      </c>
      <c r="E3851">
        <v>2</v>
      </c>
      <c r="F3851">
        <v>2</v>
      </c>
      <c r="G3851" t="s">
        <v>961</v>
      </c>
      <c r="H3851" s="4" t="str">
        <f t="shared" si="120"/>
        <v>2C418.2</v>
      </c>
      <c r="I3851" s="4" t="str">
        <f t="shared" si="121"/>
        <v>DGND</v>
      </c>
    </row>
    <row r="3852" spans="1:9" x14ac:dyDescent="0.25">
      <c r="A3852" t="s">
        <v>2698</v>
      </c>
      <c r="B3852" t="s">
        <v>5865</v>
      </c>
      <c r="C3852" t="s">
        <v>3367</v>
      </c>
      <c r="D3852">
        <v>1</v>
      </c>
      <c r="E3852">
        <v>1</v>
      </c>
      <c r="F3852">
        <v>1</v>
      </c>
      <c r="G3852" t="s">
        <v>1746</v>
      </c>
      <c r="H3852" s="4" t="str">
        <f t="shared" si="120"/>
        <v>2C421.1</v>
      </c>
      <c r="I3852" s="4" t="str">
        <f t="shared" si="121"/>
        <v>SG2_1_P5_GIGA_MDI-</v>
      </c>
    </row>
    <row r="3853" spans="1:9" x14ac:dyDescent="0.25">
      <c r="A3853" t="s">
        <v>2698</v>
      </c>
      <c r="B3853" t="s">
        <v>5865</v>
      </c>
      <c r="C3853" t="s">
        <v>3367</v>
      </c>
      <c r="D3853">
        <v>2</v>
      </c>
      <c r="E3853">
        <v>2</v>
      </c>
      <c r="F3853">
        <v>2</v>
      </c>
      <c r="G3853" t="s">
        <v>1747</v>
      </c>
      <c r="H3853" s="4" t="str">
        <f t="shared" si="120"/>
        <v>2C421.2</v>
      </c>
      <c r="I3853" s="4" t="str">
        <f t="shared" si="121"/>
        <v>SG2_2_P5_GIGA_MDI-</v>
      </c>
    </row>
    <row r="3854" spans="1:9" x14ac:dyDescent="0.25">
      <c r="A3854" t="s">
        <v>2698</v>
      </c>
      <c r="B3854" t="s">
        <v>5865</v>
      </c>
      <c r="C3854" t="s">
        <v>3368</v>
      </c>
      <c r="D3854">
        <v>1</v>
      </c>
      <c r="E3854">
        <v>1</v>
      </c>
      <c r="F3854">
        <v>1</v>
      </c>
      <c r="G3854" t="s">
        <v>1748</v>
      </c>
      <c r="H3854" s="4" t="str">
        <f t="shared" si="120"/>
        <v>2C422.1</v>
      </c>
      <c r="I3854" s="4" t="str">
        <f t="shared" si="121"/>
        <v>SG2_1_P5_GIGA_MDI+</v>
      </c>
    </row>
    <row r="3855" spans="1:9" x14ac:dyDescent="0.25">
      <c r="A3855" t="s">
        <v>2698</v>
      </c>
      <c r="B3855" t="s">
        <v>5865</v>
      </c>
      <c r="C3855" t="s">
        <v>3368</v>
      </c>
      <c r="D3855">
        <v>2</v>
      </c>
      <c r="E3855">
        <v>2</v>
      </c>
      <c r="F3855">
        <v>2</v>
      </c>
      <c r="G3855" t="s">
        <v>1749</v>
      </c>
      <c r="H3855" s="4" t="str">
        <f t="shared" si="120"/>
        <v>2C422.2</v>
      </c>
      <c r="I3855" s="4" t="str">
        <f t="shared" si="121"/>
        <v>SG2_2_P5_GIGA_MDI+</v>
      </c>
    </row>
    <row r="3856" spans="1:9" x14ac:dyDescent="0.25">
      <c r="A3856" t="s">
        <v>2698</v>
      </c>
      <c r="B3856" t="s">
        <v>5865</v>
      </c>
      <c r="C3856" t="s">
        <v>3369</v>
      </c>
      <c r="D3856">
        <v>1</v>
      </c>
      <c r="E3856">
        <v>1</v>
      </c>
      <c r="F3856">
        <v>1</v>
      </c>
      <c r="G3856" t="s">
        <v>473</v>
      </c>
      <c r="H3856" s="4" t="str">
        <f t="shared" si="120"/>
        <v>2C427.1</v>
      </c>
      <c r="I3856" s="4" t="str">
        <f t="shared" si="121"/>
        <v>SG2_2_P5_RC</v>
      </c>
    </row>
    <row r="3857" spans="1:9" x14ac:dyDescent="0.25">
      <c r="A3857" t="s">
        <v>2698</v>
      </c>
      <c r="B3857" t="s">
        <v>5865</v>
      </c>
      <c r="C3857" t="s">
        <v>3369</v>
      </c>
      <c r="D3857">
        <v>2</v>
      </c>
      <c r="E3857">
        <v>2</v>
      </c>
      <c r="F3857">
        <v>2</v>
      </c>
      <c r="G3857" t="s">
        <v>961</v>
      </c>
      <c r="H3857" s="4" t="str">
        <f t="shared" si="120"/>
        <v>2C427.2</v>
      </c>
      <c r="I3857" s="4" t="str">
        <f t="shared" si="121"/>
        <v>DGND</v>
      </c>
    </row>
    <row r="3858" spans="1:9" x14ac:dyDescent="0.25">
      <c r="A3858" t="s">
        <v>2698</v>
      </c>
      <c r="B3858" t="s">
        <v>5865</v>
      </c>
      <c r="C3858" t="s">
        <v>3370</v>
      </c>
      <c r="D3858">
        <v>1</v>
      </c>
      <c r="E3858">
        <v>1</v>
      </c>
      <c r="F3858">
        <v>1</v>
      </c>
      <c r="G3858" t="s">
        <v>1750</v>
      </c>
      <c r="H3858" s="4" t="str">
        <f t="shared" si="120"/>
        <v>2C430.1</v>
      </c>
      <c r="I3858" s="4" t="str">
        <f t="shared" si="121"/>
        <v>SG2_1_P6_GIGA_MDI-</v>
      </c>
    </row>
    <row r="3859" spans="1:9" x14ac:dyDescent="0.25">
      <c r="A3859" t="s">
        <v>2698</v>
      </c>
      <c r="B3859" t="s">
        <v>5865</v>
      </c>
      <c r="C3859" t="s">
        <v>3370</v>
      </c>
      <c r="D3859">
        <v>2</v>
      </c>
      <c r="E3859">
        <v>2</v>
      </c>
      <c r="F3859">
        <v>2</v>
      </c>
      <c r="G3859" t="s">
        <v>1751</v>
      </c>
      <c r="H3859" s="4" t="str">
        <f t="shared" si="120"/>
        <v>2C430.2</v>
      </c>
      <c r="I3859" s="4" t="str">
        <f t="shared" si="121"/>
        <v>SG2_2_P6_GIGA_MDI-</v>
      </c>
    </row>
    <row r="3860" spans="1:9" x14ac:dyDescent="0.25">
      <c r="A3860" t="s">
        <v>2698</v>
      </c>
      <c r="B3860" t="s">
        <v>5865</v>
      </c>
      <c r="C3860" t="s">
        <v>3371</v>
      </c>
      <c r="D3860">
        <v>1</v>
      </c>
      <c r="E3860">
        <v>1</v>
      </c>
      <c r="F3860">
        <v>1</v>
      </c>
      <c r="G3860" t="s">
        <v>1752</v>
      </c>
      <c r="H3860" s="4" t="str">
        <f t="shared" si="120"/>
        <v>2C431.1</v>
      </c>
      <c r="I3860" s="4" t="str">
        <f t="shared" si="121"/>
        <v>SG2_1_P6_GIGA_MDI+</v>
      </c>
    </row>
    <row r="3861" spans="1:9" x14ac:dyDescent="0.25">
      <c r="A3861" t="s">
        <v>2698</v>
      </c>
      <c r="B3861" t="s">
        <v>5865</v>
      </c>
      <c r="C3861" t="s">
        <v>3371</v>
      </c>
      <c r="D3861">
        <v>2</v>
      </c>
      <c r="E3861">
        <v>2</v>
      </c>
      <c r="F3861">
        <v>2</v>
      </c>
      <c r="G3861" t="s">
        <v>1753</v>
      </c>
      <c r="H3861" s="4" t="str">
        <f t="shared" si="120"/>
        <v>2C431.2</v>
      </c>
      <c r="I3861" s="4" t="str">
        <f t="shared" si="121"/>
        <v>SG2_2_P6_GIGA_MDI+</v>
      </c>
    </row>
    <row r="3862" spans="1:9" x14ac:dyDescent="0.25">
      <c r="A3862" t="s">
        <v>2698</v>
      </c>
      <c r="B3862" t="s">
        <v>5865</v>
      </c>
      <c r="C3862" t="s">
        <v>3372</v>
      </c>
      <c r="D3862">
        <v>1</v>
      </c>
      <c r="E3862">
        <v>1</v>
      </c>
      <c r="F3862">
        <v>1</v>
      </c>
      <c r="G3862" t="s">
        <v>472</v>
      </c>
      <c r="H3862" s="4" t="str">
        <f t="shared" si="120"/>
        <v>2C436.1</v>
      </c>
      <c r="I3862" s="4" t="str">
        <f t="shared" si="121"/>
        <v>SG2_2_P6_RC</v>
      </c>
    </row>
    <row r="3863" spans="1:9" x14ac:dyDescent="0.25">
      <c r="A3863" t="s">
        <v>2698</v>
      </c>
      <c r="B3863" t="s">
        <v>5865</v>
      </c>
      <c r="C3863" t="s">
        <v>3372</v>
      </c>
      <c r="D3863">
        <v>2</v>
      </c>
      <c r="E3863">
        <v>2</v>
      </c>
      <c r="F3863">
        <v>2</v>
      </c>
      <c r="G3863" t="s">
        <v>961</v>
      </c>
      <c r="H3863" s="4" t="str">
        <f t="shared" si="120"/>
        <v>2C436.2</v>
      </c>
      <c r="I3863" s="4" t="str">
        <f t="shared" si="121"/>
        <v>DGND</v>
      </c>
    </row>
    <row r="3864" spans="1:9" x14ac:dyDescent="0.25">
      <c r="A3864" t="s">
        <v>2698</v>
      </c>
      <c r="B3864" t="s">
        <v>5865</v>
      </c>
      <c r="C3864" t="s">
        <v>3373</v>
      </c>
      <c r="D3864">
        <v>1</v>
      </c>
      <c r="E3864">
        <v>1</v>
      </c>
      <c r="F3864">
        <v>1</v>
      </c>
      <c r="G3864" t="s">
        <v>1754</v>
      </c>
      <c r="H3864" s="4" t="str">
        <f t="shared" si="120"/>
        <v>2C439.1</v>
      </c>
      <c r="I3864" s="4" t="str">
        <f t="shared" si="121"/>
        <v>S2_U4_P6_RC_1</v>
      </c>
    </row>
    <row r="3865" spans="1:9" x14ac:dyDescent="0.25">
      <c r="A3865" t="s">
        <v>2698</v>
      </c>
      <c r="B3865" t="s">
        <v>5865</v>
      </c>
      <c r="C3865" t="s">
        <v>3373</v>
      </c>
      <c r="D3865">
        <v>2</v>
      </c>
      <c r="E3865">
        <v>2</v>
      </c>
      <c r="F3865">
        <v>2</v>
      </c>
      <c r="G3865" t="s">
        <v>961</v>
      </c>
      <c r="H3865" s="4" t="str">
        <f t="shared" si="120"/>
        <v>2C439.2</v>
      </c>
      <c r="I3865" s="4" t="str">
        <f t="shared" si="121"/>
        <v>DGND</v>
      </c>
    </row>
    <row r="3866" spans="1:9" x14ac:dyDescent="0.25">
      <c r="A3866" t="s">
        <v>2698</v>
      </c>
      <c r="B3866" t="s">
        <v>5865</v>
      </c>
      <c r="C3866" t="s">
        <v>3374</v>
      </c>
      <c r="D3866">
        <v>1</v>
      </c>
      <c r="E3866">
        <v>1</v>
      </c>
      <c r="F3866">
        <v>1</v>
      </c>
      <c r="G3866" t="s">
        <v>1755</v>
      </c>
      <c r="H3866" s="4" t="str">
        <f t="shared" si="120"/>
        <v>2C440.1</v>
      </c>
      <c r="I3866" s="4" t="str">
        <f t="shared" si="121"/>
        <v>S2_U4_P6_RC_2</v>
      </c>
    </row>
    <row r="3867" spans="1:9" x14ac:dyDescent="0.25">
      <c r="A3867" t="s">
        <v>2698</v>
      </c>
      <c r="B3867" t="s">
        <v>5865</v>
      </c>
      <c r="C3867" t="s">
        <v>3374</v>
      </c>
      <c r="D3867">
        <v>2</v>
      </c>
      <c r="E3867">
        <v>2</v>
      </c>
      <c r="F3867">
        <v>2</v>
      </c>
      <c r="G3867" t="s">
        <v>961</v>
      </c>
      <c r="H3867" s="4" t="str">
        <f t="shared" si="120"/>
        <v>2C440.2</v>
      </c>
      <c r="I3867" s="4" t="str">
        <f t="shared" si="121"/>
        <v>DGND</v>
      </c>
    </row>
    <row r="3868" spans="1:9" x14ac:dyDescent="0.25">
      <c r="A3868" t="s">
        <v>2698</v>
      </c>
      <c r="B3868" t="s">
        <v>5865</v>
      </c>
      <c r="C3868" t="s">
        <v>3375</v>
      </c>
      <c r="D3868">
        <v>1</v>
      </c>
      <c r="E3868">
        <v>1</v>
      </c>
      <c r="F3868">
        <v>1</v>
      </c>
      <c r="G3868" t="s">
        <v>1756</v>
      </c>
      <c r="H3868" s="4" t="str">
        <f t="shared" si="120"/>
        <v>2C441.1</v>
      </c>
      <c r="I3868" s="4" t="str">
        <f t="shared" si="121"/>
        <v>S2_U4_P5_RC_1</v>
      </c>
    </row>
    <row r="3869" spans="1:9" x14ac:dyDescent="0.25">
      <c r="A3869" t="s">
        <v>2698</v>
      </c>
      <c r="B3869" t="s">
        <v>5865</v>
      </c>
      <c r="C3869" t="s">
        <v>3375</v>
      </c>
      <c r="D3869">
        <v>2</v>
      </c>
      <c r="E3869">
        <v>2</v>
      </c>
      <c r="F3869">
        <v>2</v>
      </c>
      <c r="G3869" t="s">
        <v>961</v>
      </c>
      <c r="H3869" s="4" t="str">
        <f t="shared" si="120"/>
        <v>2C441.2</v>
      </c>
      <c r="I3869" s="4" t="str">
        <f t="shared" si="121"/>
        <v>DGND</v>
      </c>
    </row>
    <row r="3870" spans="1:9" x14ac:dyDescent="0.25">
      <c r="A3870" t="s">
        <v>2698</v>
      </c>
      <c r="B3870" t="s">
        <v>5865</v>
      </c>
      <c r="C3870" t="s">
        <v>3376</v>
      </c>
      <c r="D3870">
        <v>1</v>
      </c>
      <c r="E3870">
        <v>1</v>
      </c>
      <c r="F3870">
        <v>1</v>
      </c>
      <c r="G3870" t="s">
        <v>1757</v>
      </c>
      <c r="H3870" s="4" t="str">
        <f t="shared" si="120"/>
        <v>2C442.1</v>
      </c>
      <c r="I3870" s="4" t="str">
        <f t="shared" si="121"/>
        <v>S2_U4_P5_RC_2</v>
      </c>
    </row>
    <row r="3871" spans="1:9" x14ac:dyDescent="0.25">
      <c r="A3871" t="s">
        <v>2698</v>
      </c>
      <c r="B3871" t="s">
        <v>5865</v>
      </c>
      <c r="C3871" t="s">
        <v>3376</v>
      </c>
      <c r="D3871">
        <v>2</v>
      </c>
      <c r="E3871">
        <v>2</v>
      </c>
      <c r="F3871">
        <v>2</v>
      </c>
      <c r="G3871" t="s">
        <v>961</v>
      </c>
      <c r="H3871" s="4" t="str">
        <f t="shared" si="120"/>
        <v>2C442.2</v>
      </c>
      <c r="I3871" s="4" t="str">
        <f t="shared" si="121"/>
        <v>DGND</v>
      </c>
    </row>
    <row r="3872" spans="1:9" x14ac:dyDescent="0.25">
      <c r="A3872" t="s">
        <v>2698</v>
      </c>
      <c r="B3872" t="s">
        <v>5865</v>
      </c>
      <c r="C3872" t="s">
        <v>3377</v>
      </c>
      <c r="D3872">
        <v>1</v>
      </c>
      <c r="E3872">
        <v>1</v>
      </c>
      <c r="F3872">
        <v>1</v>
      </c>
      <c r="G3872" t="s">
        <v>1758</v>
      </c>
      <c r="H3872" s="4" t="str">
        <f t="shared" si="120"/>
        <v>2GPHY5.1</v>
      </c>
      <c r="I3872" s="4" t="str">
        <f t="shared" si="121"/>
        <v>SG2_U5_GIGA_MDI+</v>
      </c>
    </row>
    <row r="3873" spans="1:9" x14ac:dyDescent="0.25">
      <c r="A3873" t="s">
        <v>2698</v>
      </c>
      <c r="B3873" t="s">
        <v>5865</v>
      </c>
      <c r="C3873" t="s">
        <v>3377</v>
      </c>
      <c r="D3873">
        <v>2</v>
      </c>
      <c r="E3873">
        <v>2</v>
      </c>
      <c r="F3873">
        <v>2</v>
      </c>
      <c r="G3873" t="s">
        <v>1759</v>
      </c>
      <c r="H3873" s="4" t="str">
        <f t="shared" si="120"/>
        <v>2GPHY5.2</v>
      </c>
      <c r="I3873" s="4" t="str">
        <f t="shared" si="121"/>
        <v>SG2_U5_GIGA_MDI-</v>
      </c>
    </row>
    <row r="3874" spans="1:9" x14ac:dyDescent="0.25">
      <c r="A3874" t="s">
        <v>2698</v>
      </c>
      <c r="B3874" t="s">
        <v>5865</v>
      </c>
      <c r="C3874" t="s">
        <v>3377</v>
      </c>
      <c r="D3874" t="s">
        <v>12</v>
      </c>
      <c r="E3874" t="s">
        <v>12</v>
      </c>
      <c r="F3874" t="s">
        <v>12</v>
      </c>
      <c r="G3874" t="s">
        <v>1760</v>
      </c>
      <c r="H3874" s="4" t="str">
        <f t="shared" si="120"/>
        <v>2GPHY5.G1</v>
      </c>
      <c r="I3874" s="4" t="str">
        <f t="shared" si="121"/>
        <v>S2_U4_P5_R_1</v>
      </c>
    </row>
    <row r="3875" spans="1:9" x14ac:dyDescent="0.25">
      <c r="A3875" t="s">
        <v>2698</v>
      </c>
      <c r="B3875" t="s">
        <v>5865</v>
      </c>
      <c r="C3875" t="s">
        <v>3377</v>
      </c>
      <c r="D3875" t="s">
        <v>13</v>
      </c>
      <c r="E3875" t="s">
        <v>13</v>
      </c>
      <c r="F3875" t="s">
        <v>13</v>
      </c>
      <c r="G3875" t="s">
        <v>1760</v>
      </c>
      <c r="H3875" s="4" t="str">
        <f t="shared" si="120"/>
        <v>2GPHY5.G2</v>
      </c>
      <c r="I3875" s="4" t="str">
        <f t="shared" si="121"/>
        <v>S2_U4_P5_R_1</v>
      </c>
    </row>
    <row r="3876" spans="1:9" x14ac:dyDescent="0.25">
      <c r="A3876" t="s">
        <v>2698</v>
      </c>
      <c r="B3876" t="s">
        <v>5865</v>
      </c>
      <c r="C3876" t="s">
        <v>3377</v>
      </c>
      <c r="D3876" t="s">
        <v>14</v>
      </c>
      <c r="E3876" t="s">
        <v>14</v>
      </c>
      <c r="F3876" t="s">
        <v>14</v>
      </c>
      <c r="G3876" t="s">
        <v>1760</v>
      </c>
      <c r="H3876" s="4" t="str">
        <f t="shared" si="120"/>
        <v>2GPHY5.G3</v>
      </c>
      <c r="I3876" s="4" t="str">
        <f t="shared" si="121"/>
        <v>S2_U4_P5_R_1</v>
      </c>
    </row>
    <row r="3877" spans="1:9" x14ac:dyDescent="0.25">
      <c r="A3877" t="s">
        <v>2698</v>
      </c>
      <c r="B3877" t="s">
        <v>5865</v>
      </c>
      <c r="C3877" t="s">
        <v>3377</v>
      </c>
      <c r="D3877" t="s">
        <v>15</v>
      </c>
      <c r="E3877" t="s">
        <v>15</v>
      </c>
      <c r="F3877" t="s">
        <v>15</v>
      </c>
      <c r="G3877" t="s">
        <v>1761</v>
      </c>
      <c r="H3877" s="4" t="str">
        <f t="shared" si="120"/>
        <v>2GPHY5.G4</v>
      </c>
      <c r="I3877" s="4" t="str">
        <f t="shared" si="121"/>
        <v>S2_U4_P5_R_2</v>
      </c>
    </row>
    <row r="3878" spans="1:9" x14ac:dyDescent="0.25">
      <c r="A3878" t="s">
        <v>2698</v>
      </c>
      <c r="B3878" t="s">
        <v>5865</v>
      </c>
      <c r="C3878" t="s">
        <v>3377</v>
      </c>
      <c r="D3878" t="s">
        <v>16</v>
      </c>
      <c r="E3878" t="s">
        <v>16</v>
      </c>
      <c r="F3878" t="s">
        <v>16</v>
      </c>
      <c r="G3878" t="s">
        <v>1761</v>
      </c>
      <c r="H3878" s="4" t="str">
        <f t="shared" si="120"/>
        <v>2GPHY5.G5</v>
      </c>
      <c r="I3878" s="4" t="str">
        <f t="shared" si="121"/>
        <v>S2_U4_P5_R_2</v>
      </c>
    </row>
    <row r="3879" spans="1:9" x14ac:dyDescent="0.25">
      <c r="A3879" t="s">
        <v>2698</v>
      </c>
      <c r="B3879" t="s">
        <v>5865</v>
      </c>
      <c r="C3879" t="s">
        <v>3377</v>
      </c>
      <c r="D3879" t="s">
        <v>17</v>
      </c>
      <c r="E3879" t="s">
        <v>17</v>
      </c>
      <c r="F3879" t="s">
        <v>17</v>
      </c>
      <c r="G3879" t="s">
        <v>1761</v>
      </c>
      <c r="H3879" s="4" t="str">
        <f t="shared" si="120"/>
        <v>2GPHY5.G6</v>
      </c>
      <c r="I3879" s="4" t="str">
        <f t="shared" si="121"/>
        <v>S2_U4_P5_R_2</v>
      </c>
    </row>
    <row r="3880" spans="1:9" x14ac:dyDescent="0.25">
      <c r="A3880" t="s">
        <v>2698</v>
      </c>
      <c r="B3880" t="s">
        <v>5865</v>
      </c>
      <c r="C3880" t="s">
        <v>3377</v>
      </c>
      <c r="D3880" t="s">
        <v>19</v>
      </c>
      <c r="E3880" t="s">
        <v>19</v>
      </c>
      <c r="F3880" t="s">
        <v>19</v>
      </c>
      <c r="H3880" s="4" t="str">
        <f t="shared" si="120"/>
        <v>2GPHY5.GH1</v>
      </c>
      <c r="I3880" s="4">
        <f t="shared" si="121"/>
        <v>0</v>
      </c>
    </row>
    <row r="3881" spans="1:9" x14ac:dyDescent="0.25">
      <c r="A3881" t="s">
        <v>2698</v>
      </c>
      <c r="B3881" t="s">
        <v>5865</v>
      </c>
      <c r="C3881" t="s">
        <v>3377</v>
      </c>
      <c r="D3881" t="s">
        <v>20</v>
      </c>
      <c r="E3881" t="s">
        <v>20</v>
      </c>
      <c r="F3881" t="s">
        <v>20</v>
      </c>
      <c r="H3881" s="4" t="str">
        <f t="shared" si="120"/>
        <v>2GPHY5.GH2</v>
      </c>
      <c r="I3881" s="4">
        <f t="shared" si="121"/>
        <v>0</v>
      </c>
    </row>
    <row r="3882" spans="1:9" x14ac:dyDescent="0.25">
      <c r="A3882" t="s">
        <v>2698</v>
      </c>
      <c r="B3882" t="s">
        <v>5865</v>
      </c>
      <c r="C3882" t="s">
        <v>3378</v>
      </c>
      <c r="D3882">
        <v>1</v>
      </c>
      <c r="E3882">
        <v>1</v>
      </c>
      <c r="F3882">
        <v>1</v>
      </c>
      <c r="G3882" t="s">
        <v>1762</v>
      </c>
      <c r="H3882" s="4" t="str">
        <f t="shared" si="120"/>
        <v>2GPHY6.1</v>
      </c>
      <c r="I3882" s="4" t="str">
        <f t="shared" si="121"/>
        <v>S2_U5_GIGA_MDI+</v>
      </c>
    </row>
    <row r="3883" spans="1:9" x14ac:dyDescent="0.25">
      <c r="A3883" t="s">
        <v>2698</v>
      </c>
      <c r="B3883" t="s">
        <v>5865</v>
      </c>
      <c r="C3883" t="s">
        <v>3378</v>
      </c>
      <c r="D3883">
        <v>2</v>
      </c>
      <c r="E3883">
        <v>2</v>
      </c>
      <c r="F3883">
        <v>2</v>
      </c>
      <c r="G3883" t="s">
        <v>1763</v>
      </c>
      <c r="H3883" s="4" t="str">
        <f t="shared" si="120"/>
        <v>2GPHY6.2</v>
      </c>
      <c r="I3883" s="4" t="str">
        <f t="shared" si="121"/>
        <v>S2_U5_GIGA_MDI-</v>
      </c>
    </row>
    <row r="3884" spans="1:9" x14ac:dyDescent="0.25">
      <c r="A3884" t="s">
        <v>2698</v>
      </c>
      <c r="B3884" t="s">
        <v>5865</v>
      </c>
      <c r="C3884" t="s">
        <v>3378</v>
      </c>
      <c r="D3884" t="s">
        <v>12</v>
      </c>
      <c r="E3884" t="s">
        <v>12</v>
      </c>
      <c r="F3884" t="s">
        <v>12</v>
      </c>
      <c r="G3884" t="s">
        <v>1764</v>
      </c>
      <c r="H3884" s="4" t="str">
        <f t="shared" si="120"/>
        <v>2GPHY6.G1</v>
      </c>
      <c r="I3884" s="4" t="str">
        <f t="shared" si="121"/>
        <v>S2_U4_P6_R_1</v>
      </c>
    </row>
    <row r="3885" spans="1:9" x14ac:dyDescent="0.25">
      <c r="A3885" t="s">
        <v>2698</v>
      </c>
      <c r="B3885" t="s">
        <v>5865</v>
      </c>
      <c r="C3885" t="s">
        <v>3378</v>
      </c>
      <c r="D3885" t="s">
        <v>13</v>
      </c>
      <c r="E3885" t="s">
        <v>13</v>
      </c>
      <c r="F3885" t="s">
        <v>13</v>
      </c>
      <c r="G3885" t="s">
        <v>1764</v>
      </c>
      <c r="H3885" s="4" t="str">
        <f t="shared" si="120"/>
        <v>2GPHY6.G2</v>
      </c>
      <c r="I3885" s="4" t="str">
        <f t="shared" si="121"/>
        <v>S2_U4_P6_R_1</v>
      </c>
    </row>
    <row r="3886" spans="1:9" x14ac:dyDescent="0.25">
      <c r="A3886" t="s">
        <v>2698</v>
      </c>
      <c r="B3886" t="s">
        <v>5865</v>
      </c>
      <c r="C3886" t="s">
        <v>3378</v>
      </c>
      <c r="D3886" t="s">
        <v>14</v>
      </c>
      <c r="E3886" t="s">
        <v>14</v>
      </c>
      <c r="F3886" t="s">
        <v>14</v>
      </c>
      <c r="G3886" t="s">
        <v>1764</v>
      </c>
      <c r="H3886" s="4" t="str">
        <f t="shared" si="120"/>
        <v>2GPHY6.G3</v>
      </c>
      <c r="I3886" s="4" t="str">
        <f t="shared" si="121"/>
        <v>S2_U4_P6_R_1</v>
      </c>
    </row>
    <row r="3887" spans="1:9" x14ac:dyDescent="0.25">
      <c r="A3887" t="s">
        <v>2698</v>
      </c>
      <c r="B3887" t="s">
        <v>5865</v>
      </c>
      <c r="C3887" t="s">
        <v>3378</v>
      </c>
      <c r="D3887" t="s">
        <v>15</v>
      </c>
      <c r="E3887" t="s">
        <v>15</v>
      </c>
      <c r="F3887" t="s">
        <v>15</v>
      </c>
      <c r="G3887" t="s">
        <v>1765</v>
      </c>
      <c r="H3887" s="4" t="str">
        <f t="shared" si="120"/>
        <v>2GPHY6.G4</v>
      </c>
      <c r="I3887" s="4" t="str">
        <f t="shared" si="121"/>
        <v>S2_U4_P6_R_2</v>
      </c>
    </row>
    <row r="3888" spans="1:9" x14ac:dyDescent="0.25">
      <c r="A3888" t="s">
        <v>2698</v>
      </c>
      <c r="B3888" t="s">
        <v>5865</v>
      </c>
      <c r="C3888" t="s">
        <v>3378</v>
      </c>
      <c r="D3888" t="s">
        <v>16</v>
      </c>
      <c r="E3888" t="s">
        <v>16</v>
      </c>
      <c r="F3888" t="s">
        <v>16</v>
      </c>
      <c r="G3888" t="s">
        <v>1765</v>
      </c>
      <c r="H3888" s="4" t="str">
        <f t="shared" si="120"/>
        <v>2GPHY6.G5</v>
      </c>
      <c r="I3888" s="4" t="str">
        <f t="shared" si="121"/>
        <v>S2_U4_P6_R_2</v>
      </c>
    </row>
    <row r="3889" spans="1:9" x14ac:dyDescent="0.25">
      <c r="A3889" t="s">
        <v>2698</v>
      </c>
      <c r="B3889" t="s">
        <v>5865</v>
      </c>
      <c r="C3889" t="s">
        <v>3378</v>
      </c>
      <c r="D3889" t="s">
        <v>17</v>
      </c>
      <c r="E3889" t="s">
        <v>17</v>
      </c>
      <c r="F3889" t="s">
        <v>17</v>
      </c>
      <c r="G3889" t="s">
        <v>1765</v>
      </c>
      <c r="H3889" s="4" t="str">
        <f t="shared" si="120"/>
        <v>2GPHY6.G6</v>
      </c>
      <c r="I3889" s="4" t="str">
        <f t="shared" si="121"/>
        <v>S2_U4_P6_R_2</v>
      </c>
    </row>
    <row r="3890" spans="1:9" x14ac:dyDescent="0.25">
      <c r="A3890" t="s">
        <v>2698</v>
      </c>
      <c r="B3890" t="s">
        <v>5865</v>
      </c>
      <c r="C3890" t="s">
        <v>3378</v>
      </c>
      <c r="D3890" t="s">
        <v>19</v>
      </c>
      <c r="E3890" t="s">
        <v>19</v>
      </c>
      <c r="F3890" t="s">
        <v>19</v>
      </c>
      <c r="H3890" s="4" t="str">
        <f t="shared" si="120"/>
        <v>2GPHY6.GH1</v>
      </c>
      <c r="I3890" s="4">
        <f t="shared" si="121"/>
        <v>0</v>
      </c>
    </row>
    <row r="3891" spans="1:9" x14ac:dyDescent="0.25">
      <c r="A3891" t="s">
        <v>2698</v>
      </c>
      <c r="B3891" t="s">
        <v>5865</v>
      </c>
      <c r="C3891" t="s">
        <v>3378</v>
      </c>
      <c r="D3891" t="s">
        <v>20</v>
      </c>
      <c r="E3891" t="s">
        <v>20</v>
      </c>
      <c r="F3891" t="s">
        <v>20</v>
      </c>
      <c r="H3891" s="4" t="str">
        <f t="shared" si="120"/>
        <v>2GPHY6.GH2</v>
      </c>
      <c r="I3891" s="4">
        <f t="shared" si="121"/>
        <v>0</v>
      </c>
    </row>
    <row r="3892" spans="1:9" x14ac:dyDescent="0.25">
      <c r="A3892" t="s">
        <v>2698</v>
      </c>
      <c r="B3892" t="s">
        <v>5865</v>
      </c>
      <c r="C3892" t="s">
        <v>3379</v>
      </c>
      <c r="D3892">
        <v>2</v>
      </c>
      <c r="E3892">
        <v>2</v>
      </c>
      <c r="F3892">
        <v>2</v>
      </c>
      <c r="G3892" t="s">
        <v>1766</v>
      </c>
      <c r="H3892" s="4" t="str">
        <f t="shared" si="120"/>
        <v>2K129.2</v>
      </c>
      <c r="I3892" s="4" t="str">
        <f t="shared" si="121"/>
        <v>S2_P5_GIGA_MDI-</v>
      </c>
    </row>
    <row r="3893" spans="1:9" x14ac:dyDescent="0.25">
      <c r="A3893" t="s">
        <v>2698</v>
      </c>
      <c r="B3893" t="s">
        <v>5865</v>
      </c>
      <c r="C3893" t="s">
        <v>3379</v>
      </c>
      <c r="D3893">
        <v>3</v>
      </c>
      <c r="E3893">
        <v>3</v>
      </c>
      <c r="F3893">
        <v>3</v>
      </c>
      <c r="G3893" t="s">
        <v>1767</v>
      </c>
      <c r="H3893" s="4" t="str">
        <f t="shared" si="120"/>
        <v>2K129.3</v>
      </c>
      <c r="I3893" s="4" t="str">
        <f t="shared" si="121"/>
        <v>S2_U1_P5_GIGA_MDI-</v>
      </c>
    </row>
    <row r="3894" spans="1:9" x14ac:dyDescent="0.25">
      <c r="A3894" t="s">
        <v>2698</v>
      </c>
      <c r="B3894" t="s">
        <v>5865</v>
      </c>
      <c r="C3894" t="s">
        <v>3379</v>
      </c>
      <c r="D3894">
        <v>4</v>
      </c>
      <c r="E3894">
        <v>4</v>
      </c>
      <c r="F3894">
        <v>4</v>
      </c>
      <c r="G3894" t="s">
        <v>1768</v>
      </c>
      <c r="H3894" s="4" t="str">
        <f t="shared" si="120"/>
        <v>2K129.4</v>
      </c>
      <c r="I3894" s="4" t="str">
        <f t="shared" si="121"/>
        <v>S2_HSD163-</v>
      </c>
    </row>
    <row r="3895" spans="1:9" x14ac:dyDescent="0.25">
      <c r="A3895" t="s">
        <v>2698</v>
      </c>
      <c r="B3895" t="s">
        <v>5865</v>
      </c>
      <c r="C3895" t="s">
        <v>3379</v>
      </c>
      <c r="D3895">
        <v>6</v>
      </c>
      <c r="E3895">
        <v>6</v>
      </c>
      <c r="F3895">
        <v>6</v>
      </c>
      <c r="G3895" t="s">
        <v>1769</v>
      </c>
      <c r="H3895" s="4" t="str">
        <f t="shared" si="120"/>
        <v>2K129.6</v>
      </c>
      <c r="I3895" s="4" t="str">
        <f t="shared" si="121"/>
        <v>S2_HSD163+</v>
      </c>
    </row>
    <row r="3896" spans="1:9" x14ac:dyDescent="0.25">
      <c r="A3896" t="s">
        <v>2698</v>
      </c>
      <c r="B3896" t="s">
        <v>5865</v>
      </c>
      <c r="C3896" t="s">
        <v>3379</v>
      </c>
      <c r="D3896">
        <v>7</v>
      </c>
      <c r="E3896">
        <v>7</v>
      </c>
      <c r="F3896">
        <v>7</v>
      </c>
      <c r="G3896" t="s">
        <v>1770</v>
      </c>
      <c r="H3896" s="4" t="str">
        <f t="shared" si="120"/>
        <v>2K129.7</v>
      </c>
      <c r="I3896" s="4" t="str">
        <f t="shared" si="121"/>
        <v>S2_U1_P5_GIGA_MDI+</v>
      </c>
    </row>
    <row r="3897" spans="1:9" x14ac:dyDescent="0.25">
      <c r="A3897" t="s">
        <v>2698</v>
      </c>
      <c r="B3897" t="s">
        <v>5865</v>
      </c>
      <c r="C3897" t="s">
        <v>3379</v>
      </c>
      <c r="D3897">
        <v>8</v>
      </c>
      <c r="E3897">
        <v>8</v>
      </c>
      <c r="F3897">
        <v>8</v>
      </c>
      <c r="G3897" t="s">
        <v>1771</v>
      </c>
      <c r="H3897" s="4" t="str">
        <f t="shared" si="120"/>
        <v>2K129.8</v>
      </c>
      <c r="I3897" s="4" t="str">
        <f t="shared" si="121"/>
        <v>S2_P5_GIGA_MDI+</v>
      </c>
    </row>
    <row r="3898" spans="1:9" x14ac:dyDescent="0.25">
      <c r="A3898" t="s">
        <v>2698</v>
      </c>
      <c r="B3898" t="s">
        <v>5865</v>
      </c>
      <c r="C3898" t="s">
        <v>3379</v>
      </c>
      <c r="D3898" t="s">
        <v>1041</v>
      </c>
      <c r="E3898" t="s">
        <v>1041</v>
      </c>
      <c r="F3898">
        <v>1</v>
      </c>
      <c r="G3898" t="s">
        <v>5386</v>
      </c>
      <c r="H3898" s="4" t="str">
        <f t="shared" si="120"/>
        <v>2K129.1</v>
      </c>
      <c r="I3898" s="4" t="str">
        <f t="shared" si="121"/>
        <v>SC_RF303_PWR</v>
      </c>
    </row>
    <row r="3899" spans="1:9" x14ac:dyDescent="0.25">
      <c r="A3899" t="s">
        <v>2698</v>
      </c>
      <c r="B3899" t="s">
        <v>5865</v>
      </c>
      <c r="C3899" t="s">
        <v>3379</v>
      </c>
      <c r="D3899" t="s">
        <v>1042</v>
      </c>
      <c r="E3899" t="s">
        <v>1042</v>
      </c>
      <c r="F3899">
        <v>9</v>
      </c>
      <c r="G3899" t="s">
        <v>5323</v>
      </c>
      <c r="H3899" s="4" t="str">
        <f t="shared" si="120"/>
        <v>2K129.9</v>
      </c>
      <c r="I3899" s="4" t="str">
        <f t="shared" si="121"/>
        <v>S2_UDB129</v>
      </c>
    </row>
    <row r="3900" spans="1:9" x14ac:dyDescent="0.25">
      <c r="A3900" t="s">
        <v>2698</v>
      </c>
      <c r="B3900" t="s">
        <v>5865</v>
      </c>
      <c r="C3900" t="s">
        <v>3380</v>
      </c>
      <c r="D3900">
        <v>2</v>
      </c>
      <c r="E3900">
        <v>2</v>
      </c>
      <c r="F3900">
        <v>2</v>
      </c>
      <c r="G3900" t="s">
        <v>1772</v>
      </c>
      <c r="H3900" s="4" t="str">
        <f t="shared" si="120"/>
        <v>2K141.2</v>
      </c>
      <c r="I3900" s="4" t="str">
        <f t="shared" si="121"/>
        <v>S2_P6_GIGA_MDI-</v>
      </c>
    </row>
    <row r="3901" spans="1:9" x14ac:dyDescent="0.25">
      <c r="A3901" t="s">
        <v>2698</v>
      </c>
      <c r="B3901" t="s">
        <v>5865</v>
      </c>
      <c r="C3901" t="s">
        <v>3380</v>
      </c>
      <c r="D3901">
        <v>3</v>
      </c>
      <c r="E3901">
        <v>3</v>
      </c>
      <c r="F3901">
        <v>3</v>
      </c>
      <c r="G3901" t="s">
        <v>1773</v>
      </c>
      <c r="H3901" s="4" t="str">
        <f t="shared" si="120"/>
        <v>2K141.3</v>
      </c>
      <c r="I3901" s="4" t="str">
        <f t="shared" si="121"/>
        <v>S2_U1_P6_GIGA_MDI-</v>
      </c>
    </row>
    <row r="3902" spans="1:9" x14ac:dyDescent="0.25">
      <c r="A3902" t="s">
        <v>2698</v>
      </c>
      <c r="B3902" t="s">
        <v>5865</v>
      </c>
      <c r="C3902" t="s">
        <v>3380</v>
      </c>
      <c r="D3902">
        <v>4</v>
      </c>
      <c r="E3902">
        <v>4</v>
      </c>
      <c r="F3902">
        <v>4</v>
      </c>
      <c r="G3902" t="s">
        <v>1774</v>
      </c>
      <c r="H3902" s="4" t="str">
        <f t="shared" si="120"/>
        <v>2K141.4</v>
      </c>
      <c r="I3902" s="4" t="str">
        <f t="shared" si="121"/>
        <v>S2_HSD169-</v>
      </c>
    </row>
    <row r="3903" spans="1:9" x14ac:dyDescent="0.25">
      <c r="A3903" t="s">
        <v>2698</v>
      </c>
      <c r="B3903" t="s">
        <v>5865</v>
      </c>
      <c r="C3903" t="s">
        <v>3380</v>
      </c>
      <c r="D3903">
        <v>6</v>
      </c>
      <c r="E3903">
        <v>6</v>
      </c>
      <c r="F3903">
        <v>6</v>
      </c>
      <c r="G3903" t="s">
        <v>1775</v>
      </c>
      <c r="H3903" s="4" t="str">
        <f t="shared" si="120"/>
        <v>2K141.6</v>
      </c>
      <c r="I3903" s="4" t="str">
        <f t="shared" si="121"/>
        <v>S2_HSD169+</v>
      </c>
    </row>
    <row r="3904" spans="1:9" x14ac:dyDescent="0.25">
      <c r="A3904" t="s">
        <v>2698</v>
      </c>
      <c r="B3904" t="s">
        <v>5865</v>
      </c>
      <c r="C3904" t="s">
        <v>3380</v>
      </c>
      <c r="D3904">
        <v>7</v>
      </c>
      <c r="E3904">
        <v>7</v>
      </c>
      <c r="F3904">
        <v>7</v>
      </c>
      <c r="G3904" t="s">
        <v>1776</v>
      </c>
      <c r="H3904" s="4" t="str">
        <f t="shared" si="120"/>
        <v>2K141.7</v>
      </c>
      <c r="I3904" s="4" t="str">
        <f t="shared" si="121"/>
        <v>S2_U1_P6_GIGA_MDI+</v>
      </c>
    </row>
    <row r="3905" spans="1:9" x14ac:dyDescent="0.25">
      <c r="A3905" t="s">
        <v>2698</v>
      </c>
      <c r="B3905" t="s">
        <v>5865</v>
      </c>
      <c r="C3905" t="s">
        <v>3380</v>
      </c>
      <c r="D3905">
        <v>8</v>
      </c>
      <c r="E3905">
        <v>8</v>
      </c>
      <c r="F3905">
        <v>8</v>
      </c>
      <c r="G3905" t="s">
        <v>1777</v>
      </c>
      <c r="H3905" s="4" t="str">
        <f t="shared" si="120"/>
        <v>2K141.8</v>
      </c>
      <c r="I3905" s="4" t="str">
        <f t="shared" si="121"/>
        <v>S2_P6_GIGA_MDI+</v>
      </c>
    </row>
    <row r="3906" spans="1:9" x14ac:dyDescent="0.25">
      <c r="A3906" t="s">
        <v>2698</v>
      </c>
      <c r="B3906" t="s">
        <v>5865</v>
      </c>
      <c r="C3906" t="s">
        <v>3380</v>
      </c>
      <c r="D3906" t="s">
        <v>1041</v>
      </c>
      <c r="E3906" t="s">
        <v>1041</v>
      </c>
      <c r="F3906">
        <v>1</v>
      </c>
      <c r="G3906" t="s">
        <v>5386</v>
      </c>
      <c r="H3906" s="4" t="str">
        <f t="shared" ref="H3906:H3969" si="122">CONCATENATE(C3906,".",F3906)</f>
        <v>2K141.1</v>
      </c>
      <c r="I3906" s="4" t="str">
        <f t="shared" ref="I3906:I3969" si="123">G3906</f>
        <v>SC_RF303_PWR</v>
      </c>
    </row>
    <row r="3907" spans="1:9" x14ac:dyDescent="0.25">
      <c r="A3907" t="s">
        <v>2698</v>
      </c>
      <c r="B3907" t="s">
        <v>5865</v>
      </c>
      <c r="C3907" t="s">
        <v>3380</v>
      </c>
      <c r="D3907" t="s">
        <v>1042</v>
      </c>
      <c r="E3907" t="s">
        <v>1042</v>
      </c>
      <c r="F3907">
        <v>9</v>
      </c>
      <c r="G3907" t="s">
        <v>5324</v>
      </c>
      <c r="H3907" s="4" t="str">
        <f t="shared" si="122"/>
        <v>2K141.9</v>
      </c>
      <c r="I3907" s="4" t="str">
        <f t="shared" si="123"/>
        <v>S2_UDB141</v>
      </c>
    </row>
    <row r="3908" spans="1:9" x14ac:dyDescent="0.25">
      <c r="A3908" t="s">
        <v>2698</v>
      </c>
      <c r="B3908" t="s">
        <v>5865</v>
      </c>
      <c r="C3908" t="s">
        <v>3381</v>
      </c>
      <c r="D3908" t="s">
        <v>1049</v>
      </c>
      <c r="E3908" t="s">
        <v>1049</v>
      </c>
      <c r="F3908">
        <v>1</v>
      </c>
      <c r="G3908" t="s">
        <v>478</v>
      </c>
      <c r="H3908" s="4" t="str">
        <f t="shared" si="122"/>
        <v>2K144.1</v>
      </c>
      <c r="I3908" s="4" t="str">
        <f t="shared" si="123"/>
        <v>S2_OE_K144</v>
      </c>
    </row>
    <row r="3909" spans="1:9" x14ac:dyDescent="0.25">
      <c r="A3909" t="s">
        <v>2698</v>
      </c>
      <c r="B3909" t="s">
        <v>5865</v>
      </c>
      <c r="C3909" t="s">
        <v>3381</v>
      </c>
      <c r="D3909" t="s">
        <v>1050</v>
      </c>
      <c r="E3909" t="s">
        <v>1050</v>
      </c>
      <c r="F3909">
        <v>10</v>
      </c>
      <c r="G3909" t="s">
        <v>478</v>
      </c>
      <c r="H3909" s="4" t="str">
        <f t="shared" si="122"/>
        <v>2K144.10</v>
      </c>
      <c r="I3909" s="4" t="str">
        <f t="shared" si="123"/>
        <v>S2_OE_K144</v>
      </c>
    </row>
    <row r="3910" spans="1:9" x14ac:dyDescent="0.25">
      <c r="A3910" t="s">
        <v>2698</v>
      </c>
      <c r="B3910" t="s">
        <v>5865</v>
      </c>
      <c r="C3910" t="s">
        <v>3381</v>
      </c>
      <c r="D3910" t="s">
        <v>1051</v>
      </c>
      <c r="E3910" t="s">
        <v>1051</v>
      </c>
      <c r="F3910">
        <v>2</v>
      </c>
      <c r="G3910" t="s">
        <v>1745</v>
      </c>
      <c r="H3910" s="4" t="str">
        <f t="shared" si="122"/>
        <v>2K144.2</v>
      </c>
      <c r="I3910" s="4" t="str">
        <f t="shared" si="123"/>
        <v>S2_U3_P6_GIGA_MDI+</v>
      </c>
    </row>
    <row r="3911" spans="1:9" x14ac:dyDescent="0.25">
      <c r="A3911" t="s">
        <v>2698</v>
      </c>
      <c r="B3911" t="s">
        <v>5865</v>
      </c>
      <c r="C3911" t="s">
        <v>3381</v>
      </c>
      <c r="D3911" t="s">
        <v>1052</v>
      </c>
      <c r="E3911" t="s">
        <v>1052</v>
      </c>
      <c r="F3911">
        <v>3</v>
      </c>
      <c r="G3911" t="s">
        <v>1743</v>
      </c>
      <c r="H3911" s="4" t="str">
        <f t="shared" si="122"/>
        <v>2K144.3</v>
      </c>
      <c r="I3911" s="4" t="str">
        <f t="shared" si="123"/>
        <v>S2_U3_P6_GIGA_MDI-</v>
      </c>
    </row>
    <row r="3912" spans="1:9" x14ac:dyDescent="0.25">
      <c r="A3912" t="s">
        <v>2698</v>
      </c>
      <c r="B3912" t="s">
        <v>5865</v>
      </c>
      <c r="C3912" t="s">
        <v>3381</v>
      </c>
      <c r="D3912" t="s">
        <v>1053</v>
      </c>
      <c r="E3912" t="s">
        <v>1053</v>
      </c>
      <c r="F3912">
        <v>6</v>
      </c>
      <c r="G3912" t="s">
        <v>1753</v>
      </c>
      <c r="H3912" s="4" t="str">
        <f t="shared" si="122"/>
        <v>2K144.6</v>
      </c>
      <c r="I3912" s="4" t="str">
        <f t="shared" si="123"/>
        <v>SG2_2_P6_GIGA_MDI+</v>
      </c>
    </row>
    <row r="3913" spans="1:9" x14ac:dyDescent="0.25">
      <c r="A3913" t="s">
        <v>2698</v>
      </c>
      <c r="B3913" t="s">
        <v>5865</v>
      </c>
      <c r="C3913" t="s">
        <v>3381</v>
      </c>
      <c r="D3913" t="s">
        <v>1054</v>
      </c>
      <c r="E3913" t="s">
        <v>1054</v>
      </c>
      <c r="F3913">
        <v>7</v>
      </c>
      <c r="G3913" t="s">
        <v>1751</v>
      </c>
      <c r="H3913" s="4" t="str">
        <f t="shared" si="122"/>
        <v>2K144.7</v>
      </c>
      <c r="I3913" s="4" t="str">
        <f t="shared" si="123"/>
        <v>SG2_2_P6_GIGA_MDI-</v>
      </c>
    </row>
    <row r="3914" spans="1:9" x14ac:dyDescent="0.25">
      <c r="A3914" t="s">
        <v>2698</v>
      </c>
      <c r="B3914" t="s">
        <v>5865</v>
      </c>
      <c r="C3914" t="s">
        <v>3381</v>
      </c>
      <c r="D3914" t="s">
        <v>1055</v>
      </c>
      <c r="E3914" t="s">
        <v>1055</v>
      </c>
      <c r="F3914">
        <v>11</v>
      </c>
      <c r="G3914" t="s">
        <v>1741</v>
      </c>
      <c r="H3914" s="4" t="str">
        <f t="shared" si="122"/>
        <v>2K144.11</v>
      </c>
      <c r="I3914" s="4" t="str">
        <f t="shared" si="123"/>
        <v>S2_U3_P5_GIGA_MDI+</v>
      </c>
    </row>
    <row r="3915" spans="1:9" x14ac:dyDescent="0.25">
      <c r="A3915" t="s">
        <v>2698</v>
      </c>
      <c r="B3915" t="s">
        <v>5865</v>
      </c>
      <c r="C3915" t="s">
        <v>3381</v>
      </c>
      <c r="D3915" t="s">
        <v>1056</v>
      </c>
      <c r="E3915" t="s">
        <v>1056</v>
      </c>
      <c r="F3915">
        <v>12</v>
      </c>
      <c r="G3915" t="s">
        <v>1739</v>
      </c>
      <c r="H3915" s="4" t="str">
        <f t="shared" si="122"/>
        <v>2K144.12</v>
      </c>
      <c r="I3915" s="4" t="str">
        <f t="shared" si="123"/>
        <v>S2_U3_P5_GIGA_MDI-</v>
      </c>
    </row>
    <row r="3916" spans="1:9" x14ac:dyDescent="0.25">
      <c r="A3916" t="s">
        <v>2698</v>
      </c>
      <c r="B3916" t="s">
        <v>5865</v>
      </c>
      <c r="C3916" t="s">
        <v>3381</v>
      </c>
      <c r="D3916" t="s">
        <v>1057</v>
      </c>
      <c r="E3916" t="s">
        <v>1057</v>
      </c>
      <c r="F3916">
        <v>15</v>
      </c>
      <c r="G3916" t="s">
        <v>1749</v>
      </c>
      <c r="H3916" s="4" t="str">
        <f t="shared" si="122"/>
        <v>2K144.15</v>
      </c>
      <c r="I3916" s="4" t="str">
        <f t="shared" si="123"/>
        <v>SG2_2_P5_GIGA_MDI+</v>
      </c>
    </row>
    <row r="3917" spans="1:9" x14ac:dyDescent="0.25">
      <c r="A3917" t="s">
        <v>2698</v>
      </c>
      <c r="B3917" t="s">
        <v>5865</v>
      </c>
      <c r="C3917" t="s">
        <v>3381</v>
      </c>
      <c r="D3917" t="s">
        <v>1058</v>
      </c>
      <c r="E3917" t="s">
        <v>1058</v>
      </c>
      <c r="F3917">
        <v>16</v>
      </c>
      <c r="G3917" t="s">
        <v>1747</v>
      </c>
      <c r="H3917" s="4" t="str">
        <f t="shared" si="122"/>
        <v>2K144.16</v>
      </c>
      <c r="I3917" s="4" t="str">
        <f t="shared" si="123"/>
        <v>SG2_2_P5_GIGA_MDI-</v>
      </c>
    </row>
    <row r="3918" spans="1:9" x14ac:dyDescent="0.25">
      <c r="A3918" t="s">
        <v>2698</v>
      </c>
      <c r="B3918" t="s">
        <v>5865</v>
      </c>
      <c r="C3918" t="s">
        <v>3381</v>
      </c>
      <c r="D3918" t="s">
        <v>1060</v>
      </c>
      <c r="E3918" t="s">
        <v>1060</v>
      </c>
      <c r="F3918">
        <v>38</v>
      </c>
      <c r="G3918" t="s">
        <v>1778</v>
      </c>
      <c r="H3918" s="4" t="str">
        <f t="shared" si="122"/>
        <v>2K144.38</v>
      </c>
      <c r="I3918" s="4" t="str">
        <f t="shared" si="123"/>
        <v>S2_U4_P6_GIGA_MDI+</v>
      </c>
    </row>
    <row r="3919" spans="1:9" x14ac:dyDescent="0.25">
      <c r="A3919" t="s">
        <v>2698</v>
      </c>
      <c r="B3919" t="s">
        <v>5865</v>
      </c>
      <c r="C3919" t="s">
        <v>3381</v>
      </c>
      <c r="D3919" t="s">
        <v>1062</v>
      </c>
      <c r="E3919" t="s">
        <v>1062</v>
      </c>
      <c r="F3919">
        <v>37</v>
      </c>
      <c r="G3919" t="s">
        <v>1779</v>
      </c>
      <c r="H3919" s="4" t="str">
        <f t="shared" si="122"/>
        <v>2K144.37</v>
      </c>
      <c r="I3919" s="4" t="str">
        <f t="shared" si="123"/>
        <v>S2_U4_P6_GIGA_MDI-</v>
      </c>
    </row>
    <row r="3920" spans="1:9" x14ac:dyDescent="0.25">
      <c r="A3920" t="s">
        <v>2698</v>
      </c>
      <c r="B3920" t="s">
        <v>5865</v>
      </c>
      <c r="C3920" t="s">
        <v>3381</v>
      </c>
      <c r="D3920" t="s">
        <v>1064</v>
      </c>
      <c r="E3920" t="s">
        <v>1064</v>
      </c>
      <c r="F3920">
        <v>36</v>
      </c>
      <c r="G3920" t="s">
        <v>1780</v>
      </c>
      <c r="H3920" s="4" t="str">
        <f t="shared" si="122"/>
        <v>2K144.36</v>
      </c>
      <c r="I3920" s="4" t="str">
        <f t="shared" si="123"/>
        <v>SG2_3_P6_GIGA_MDI+</v>
      </c>
    </row>
    <row r="3921" spans="1:9" x14ac:dyDescent="0.25">
      <c r="A3921" t="s">
        <v>2698</v>
      </c>
      <c r="B3921" t="s">
        <v>5865</v>
      </c>
      <c r="C3921" t="s">
        <v>3381</v>
      </c>
      <c r="D3921" t="s">
        <v>1066</v>
      </c>
      <c r="E3921" t="s">
        <v>1066</v>
      </c>
      <c r="F3921">
        <v>35</v>
      </c>
      <c r="G3921" t="s">
        <v>1781</v>
      </c>
      <c r="H3921" s="4" t="str">
        <f t="shared" si="122"/>
        <v>2K144.35</v>
      </c>
      <c r="I3921" s="4" t="str">
        <f t="shared" si="123"/>
        <v>SG2_3_P6_GIGA_MDI-</v>
      </c>
    </row>
    <row r="3922" spans="1:9" x14ac:dyDescent="0.25">
      <c r="A3922" t="s">
        <v>2698</v>
      </c>
      <c r="B3922" t="s">
        <v>5865</v>
      </c>
      <c r="C3922" t="s">
        <v>3381</v>
      </c>
      <c r="D3922" t="s">
        <v>1068</v>
      </c>
      <c r="E3922" t="s">
        <v>1068</v>
      </c>
      <c r="F3922">
        <v>29</v>
      </c>
      <c r="G3922" t="s">
        <v>1782</v>
      </c>
      <c r="H3922" s="4" t="str">
        <f t="shared" si="122"/>
        <v>2K144.29</v>
      </c>
      <c r="I3922" s="4" t="str">
        <f t="shared" si="123"/>
        <v>S2_U4_P5_GIGA_MDI+</v>
      </c>
    </row>
    <row r="3923" spans="1:9" x14ac:dyDescent="0.25">
      <c r="A3923" t="s">
        <v>2698</v>
      </c>
      <c r="B3923" t="s">
        <v>5865</v>
      </c>
      <c r="C3923" t="s">
        <v>3381</v>
      </c>
      <c r="D3923" t="s">
        <v>1070</v>
      </c>
      <c r="E3923" t="s">
        <v>1070</v>
      </c>
      <c r="F3923">
        <v>28</v>
      </c>
      <c r="G3923" t="s">
        <v>1783</v>
      </c>
      <c r="H3923" s="4" t="str">
        <f t="shared" si="122"/>
        <v>2K144.28</v>
      </c>
      <c r="I3923" s="4" t="str">
        <f t="shared" si="123"/>
        <v>S2_U4_P5_GIGA_MDI-</v>
      </c>
    </row>
    <row r="3924" spans="1:9" x14ac:dyDescent="0.25">
      <c r="A3924" t="s">
        <v>2698</v>
      </c>
      <c r="B3924" t="s">
        <v>5865</v>
      </c>
      <c r="C3924" t="s">
        <v>3381</v>
      </c>
      <c r="D3924" t="s">
        <v>1072</v>
      </c>
      <c r="E3924" t="s">
        <v>1072</v>
      </c>
      <c r="F3924">
        <v>27</v>
      </c>
      <c r="G3924" t="s">
        <v>1784</v>
      </c>
      <c r="H3924" s="4" t="str">
        <f t="shared" si="122"/>
        <v>2K144.27</v>
      </c>
      <c r="I3924" s="4" t="str">
        <f t="shared" si="123"/>
        <v>SG2_3_P5_GIGA_MDI+</v>
      </c>
    </row>
    <row r="3925" spans="1:9" x14ac:dyDescent="0.25">
      <c r="A3925" t="s">
        <v>2698</v>
      </c>
      <c r="B3925" t="s">
        <v>5865</v>
      </c>
      <c r="C3925" t="s">
        <v>3381</v>
      </c>
      <c r="D3925" t="s">
        <v>1074</v>
      </c>
      <c r="E3925" t="s">
        <v>1074</v>
      </c>
      <c r="F3925">
        <v>26</v>
      </c>
      <c r="G3925" t="s">
        <v>1785</v>
      </c>
      <c r="H3925" s="4" t="str">
        <f t="shared" si="122"/>
        <v>2K144.26</v>
      </c>
      <c r="I3925" s="4" t="str">
        <f t="shared" si="123"/>
        <v>SG2_3_P5_GIGA_MDI-</v>
      </c>
    </row>
    <row r="3926" spans="1:9" x14ac:dyDescent="0.25">
      <c r="A3926" t="s">
        <v>2698</v>
      </c>
      <c r="B3926" t="s">
        <v>5865</v>
      </c>
      <c r="C3926" t="s">
        <v>3381</v>
      </c>
      <c r="D3926" t="s">
        <v>1076</v>
      </c>
      <c r="E3926" t="s">
        <v>1076</v>
      </c>
      <c r="F3926">
        <v>34</v>
      </c>
      <c r="G3926" t="s">
        <v>1786</v>
      </c>
      <c r="H3926" s="4" t="str">
        <f t="shared" si="122"/>
        <v>2K144.34</v>
      </c>
      <c r="I3926" s="4" t="str">
        <f t="shared" si="123"/>
        <v>S2_LB_P6_GIGA_MDI+</v>
      </c>
    </row>
    <row r="3927" spans="1:9" x14ac:dyDescent="0.25">
      <c r="A3927" t="s">
        <v>2698</v>
      </c>
      <c r="B3927" t="s">
        <v>5865</v>
      </c>
      <c r="C3927" t="s">
        <v>3381</v>
      </c>
      <c r="D3927" t="s">
        <v>1078</v>
      </c>
      <c r="E3927" t="s">
        <v>1078</v>
      </c>
      <c r="F3927">
        <v>33</v>
      </c>
      <c r="G3927" t="s">
        <v>1787</v>
      </c>
      <c r="H3927" s="4" t="str">
        <f t="shared" si="122"/>
        <v>2K144.33</v>
      </c>
      <c r="I3927" s="4" t="str">
        <f t="shared" si="123"/>
        <v>S2_LB_P6_GIGA_MDI-</v>
      </c>
    </row>
    <row r="3928" spans="1:9" x14ac:dyDescent="0.25">
      <c r="A3928" t="s">
        <v>2698</v>
      </c>
      <c r="B3928" t="s">
        <v>5865</v>
      </c>
      <c r="C3928" t="s">
        <v>3381</v>
      </c>
      <c r="D3928" t="s">
        <v>1079</v>
      </c>
      <c r="E3928" t="s">
        <v>1079</v>
      </c>
      <c r="F3928">
        <v>32</v>
      </c>
      <c r="G3928" t="s">
        <v>1786</v>
      </c>
      <c r="H3928" s="4" t="str">
        <f t="shared" si="122"/>
        <v>2K144.32</v>
      </c>
      <c r="I3928" s="4" t="str">
        <f t="shared" si="123"/>
        <v>S2_LB_P6_GIGA_MDI+</v>
      </c>
    </row>
    <row r="3929" spans="1:9" x14ac:dyDescent="0.25">
      <c r="A3929" t="s">
        <v>2698</v>
      </c>
      <c r="B3929" t="s">
        <v>5865</v>
      </c>
      <c r="C3929" t="s">
        <v>3381</v>
      </c>
      <c r="D3929" t="s">
        <v>1080</v>
      </c>
      <c r="E3929" t="s">
        <v>1080</v>
      </c>
      <c r="F3929">
        <v>31</v>
      </c>
      <c r="G3929" t="s">
        <v>1787</v>
      </c>
      <c r="H3929" s="4" t="str">
        <f t="shared" si="122"/>
        <v>2K144.31</v>
      </c>
      <c r="I3929" s="4" t="str">
        <f t="shared" si="123"/>
        <v>S2_LB_P6_GIGA_MDI-</v>
      </c>
    </row>
    <row r="3930" spans="1:9" x14ac:dyDescent="0.25">
      <c r="A3930" t="s">
        <v>2698</v>
      </c>
      <c r="B3930" t="s">
        <v>5865</v>
      </c>
      <c r="C3930" t="s">
        <v>3381</v>
      </c>
      <c r="D3930" t="s">
        <v>1082</v>
      </c>
      <c r="E3930" t="s">
        <v>1082</v>
      </c>
      <c r="F3930">
        <v>25</v>
      </c>
      <c r="G3930" t="s">
        <v>1788</v>
      </c>
      <c r="H3930" s="4" t="str">
        <f t="shared" si="122"/>
        <v>2K144.25</v>
      </c>
      <c r="I3930" s="4" t="str">
        <f t="shared" si="123"/>
        <v>S2_LB_P5_GIGA_MDI+</v>
      </c>
    </row>
    <row r="3931" spans="1:9" x14ac:dyDescent="0.25">
      <c r="A3931" t="s">
        <v>2698</v>
      </c>
      <c r="B3931" t="s">
        <v>5865</v>
      </c>
      <c r="C3931" t="s">
        <v>3381</v>
      </c>
      <c r="D3931" t="s">
        <v>1084</v>
      </c>
      <c r="E3931" t="s">
        <v>1084</v>
      </c>
      <c r="F3931">
        <v>24</v>
      </c>
      <c r="G3931" t="s">
        <v>1789</v>
      </c>
      <c r="H3931" s="4" t="str">
        <f t="shared" si="122"/>
        <v>2K144.24</v>
      </c>
      <c r="I3931" s="4" t="str">
        <f t="shared" si="123"/>
        <v>S2_LB_P5_GIGA_MDI-</v>
      </c>
    </row>
    <row r="3932" spans="1:9" x14ac:dyDescent="0.25">
      <c r="A3932" t="s">
        <v>2698</v>
      </c>
      <c r="B3932" t="s">
        <v>5865</v>
      </c>
      <c r="C3932" t="s">
        <v>3381</v>
      </c>
      <c r="D3932" t="s">
        <v>1085</v>
      </c>
      <c r="E3932" t="s">
        <v>1085</v>
      </c>
      <c r="F3932">
        <v>23</v>
      </c>
      <c r="G3932" t="s">
        <v>1788</v>
      </c>
      <c r="H3932" s="4" t="str">
        <f t="shared" si="122"/>
        <v>2K144.23</v>
      </c>
      <c r="I3932" s="4" t="str">
        <f t="shared" si="123"/>
        <v>S2_LB_P5_GIGA_MDI+</v>
      </c>
    </row>
    <row r="3933" spans="1:9" x14ac:dyDescent="0.25">
      <c r="A3933" t="s">
        <v>2698</v>
      </c>
      <c r="B3933" t="s">
        <v>5865</v>
      </c>
      <c r="C3933" t="s">
        <v>3381</v>
      </c>
      <c r="D3933" t="s">
        <v>1086</v>
      </c>
      <c r="E3933" t="s">
        <v>1086</v>
      </c>
      <c r="F3933">
        <v>22</v>
      </c>
      <c r="G3933" t="s">
        <v>1789</v>
      </c>
      <c r="H3933" s="4" t="str">
        <f t="shared" si="122"/>
        <v>2K144.22</v>
      </c>
      <c r="I3933" s="4" t="str">
        <f t="shared" si="123"/>
        <v>S2_LB_P5_GIGA_MDI-</v>
      </c>
    </row>
    <row r="3934" spans="1:9" x14ac:dyDescent="0.25">
      <c r="A3934" t="s">
        <v>2698</v>
      </c>
      <c r="B3934" t="s">
        <v>5865</v>
      </c>
      <c r="C3934" t="s">
        <v>3381</v>
      </c>
      <c r="D3934" t="s">
        <v>11</v>
      </c>
      <c r="E3934" t="s">
        <v>11</v>
      </c>
      <c r="F3934" t="s">
        <v>11</v>
      </c>
      <c r="G3934" t="s">
        <v>961</v>
      </c>
      <c r="H3934" s="4" t="str">
        <f t="shared" si="122"/>
        <v>2K144.EP</v>
      </c>
      <c r="I3934" s="4" t="str">
        <f t="shared" si="123"/>
        <v>DGND</v>
      </c>
    </row>
    <row r="3935" spans="1:9" x14ac:dyDescent="0.25">
      <c r="A3935" t="s">
        <v>2698</v>
      </c>
      <c r="B3935" t="s">
        <v>5865</v>
      </c>
      <c r="C3935" t="s">
        <v>3381</v>
      </c>
      <c r="D3935" t="s">
        <v>988</v>
      </c>
      <c r="E3935" t="s">
        <v>988</v>
      </c>
      <c r="F3935">
        <v>4</v>
      </c>
      <c r="G3935" t="s">
        <v>961</v>
      </c>
      <c r="H3935" s="4" t="str">
        <f t="shared" si="122"/>
        <v>2K144.4</v>
      </c>
      <c r="I3935" s="4" t="str">
        <f t="shared" si="123"/>
        <v>DGND</v>
      </c>
    </row>
    <row r="3936" spans="1:9" x14ac:dyDescent="0.25">
      <c r="A3936" t="s">
        <v>2698</v>
      </c>
      <c r="B3936" t="s">
        <v>5865</v>
      </c>
      <c r="C3936" t="s">
        <v>3381</v>
      </c>
      <c r="D3936" t="s">
        <v>989</v>
      </c>
      <c r="E3936" t="s">
        <v>989</v>
      </c>
      <c r="F3936">
        <v>14</v>
      </c>
      <c r="G3936" t="s">
        <v>961</v>
      </c>
      <c r="H3936" s="4" t="str">
        <f t="shared" si="122"/>
        <v>2K144.14</v>
      </c>
      <c r="I3936" s="4" t="str">
        <f t="shared" si="123"/>
        <v>DGND</v>
      </c>
    </row>
    <row r="3937" spans="1:9" x14ac:dyDescent="0.25">
      <c r="A3937" t="s">
        <v>2698</v>
      </c>
      <c r="B3937" t="s">
        <v>5865</v>
      </c>
      <c r="C3937" t="s">
        <v>3381</v>
      </c>
      <c r="D3937" t="s">
        <v>990</v>
      </c>
      <c r="E3937" t="s">
        <v>990</v>
      </c>
      <c r="F3937">
        <v>19</v>
      </c>
      <c r="G3937" t="s">
        <v>961</v>
      </c>
      <c r="H3937" s="4" t="str">
        <f t="shared" si="122"/>
        <v>2K144.19</v>
      </c>
      <c r="I3937" s="4" t="str">
        <f t="shared" si="123"/>
        <v>DGND</v>
      </c>
    </row>
    <row r="3938" spans="1:9" x14ac:dyDescent="0.25">
      <c r="A3938" t="s">
        <v>2698</v>
      </c>
      <c r="B3938" t="s">
        <v>5865</v>
      </c>
      <c r="C3938" t="s">
        <v>3381</v>
      </c>
      <c r="D3938" t="s">
        <v>991</v>
      </c>
      <c r="E3938" t="s">
        <v>991</v>
      </c>
      <c r="F3938">
        <v>21</v>
      </c>
      <c r="G3938" t="s">
        <v>961</v>
      </c>
      <c r="H3938" s="4" t="str">
        <f t="shared" si="122"/>
        <v>2K144.21</v>
      </c>
      <c r="I3938" s="4" t="str">
        <f t="shared" si="123"/>
        <v>DGND</v>
      </c>
    </row>
    <row r="3939" spans="1:9" x14ac:dyDescent="0.25">
      <c r="A3939" t="s">
        <v>2698</v>
      </c>
      <c r="B3939" t="s">
        <v>5865</v>
      </c>
      <c r="C3939" t="s">
        <v>3381</v>
      </c>
      <c r="D3939" t="s">
        <v>992</v>
      </c>
      <c r="E3939" t="s">
        <v>992</v>
      </c>
      <c r="F3939">
        <v>39</v>
      </c>
      <c r="G3939" t="s">
        <v>961</v>
      </c>
      <c r="H3939" s="4" t="str">
        <f t="shared" si="122"/>
        <v>2K144.39</v>
      </c>
      <c r="I3939" s="4" t="str">
        <f t="shared" si="123"/>
        <v>DGND</v>
      </c>
    </row>
    <row r="3940" spans="1:9" x14ac:dyDescent="0.25">
      <c r="A3940" t="s">
        <v>2698</v>
      </c>
      <c r="B3940" t="s">
        <v>5865</v>
      </c>
      <c r="C3940" t="s">
        <v>3381</v>
      </c>
      <c r="D3940" t="s">
        <v>993</v>
      </c>
      <c r="E3940" t="s">
        <v>993</v>
      </c>
      <c r="F3940">
        <v>41</v>
      </c>
      <c r="G3940" t="s">
        <v>961</v>
      </c>
      <c r="H3940" s="4" t="str">
        <f t="shared" si="122"/>
        <v>2K144.41</v>
      </c>
      <c r="I3940" s="4" t="str">
        <f t="shared" si="123"/>
        <v>DGND</v>
      </c>
    </row>
    <row r="3941" spans="1:9" x14ac:dyDescent="0.25">
      <c r="A3941" t="s">
        <v>2698</v>
      </c>
      <c r="B3941" t="s">
        <v>5865</v>
      </c>
      <c r="C3941" t="s">
        <v>3381</v>
      </c>
      <c r="D3941" t="s">
        <v>1087</v>
      </c>
      <c r="E3941" t="s">
        <v>1087</v>
      </c>
      <c r="F3941">
        <v>18</v>
      </c>
      <c r="H3941" s="4" t="str">
        <f t="shared" si="122"/>
        <v>2K144.18</v>
      </c>
      <c r="I3941" s="4">
        <f t="shared" si="123"/>
        <v>0</v>
      </c>
    </row>
    <row r="3942" spans="1:9" x14ac:dyDescent="0.25">
      <c r="A3942" t="s">
        <v>2698</v>
      </c>
      <c r="B3942" t="s">
        <v>5865</v>
      </c>
      <c r="C3942" t="s">
        <v>3381</v>
      </c>
      <c r="D3942" t="s">
        <v>1088</v>
      </c>
      <c r="E3942" t="s">
        <v>1088</v>
      </c>
      <c r="F3942">
        <v>42</v>
      </c>
      <c r="H3942" s="4" t="str">
        <f t="shared" si="122"/>
        <v>2K144.42</v>
      </c>
      <c r="I3942" s="4">
        <f t="shared" si="123"/>
        <v>0</v>
      </c>
    </row>
    <row r="3943" spans="1:9" x14ac:dyDescent="0.25">
      <c r="A3943" t="s">
        <v>2698</v>
      </c>
      <c r="B3943" t="s">
        <v>5865</v>
      </c>
      <c r="C3943" t="s">
        <v>3381</v>
      </c>
      <c r="D3943" t="s">
        <v>1089</v>
      </c>
      <c r="E3943" t="s">
        <v>1089</v>
      </c>
      <c r="F3943">
        <v>8</v>
      </c>
      <c r="G3943" t="s">
        <v>479</v>
      </c>
      <c r="H3943" s="4" t="str">
        <f t="shared" si="122"/>
        <v>2K144.8</v>
      </c>
      <c r="I3943" s="4" t="str">
        <f t="shared" si="123"/>
        <v>S2_SEL1_K144</v>
      </c>
    </row>
    <row r="3944" spans="1:9" x14ac:dyDescent="0.25">
      <c r="A3944" t="s">
        <v>2698</v>
      </c>
      <c r="B3944" t="s">
        <v>5865</v>
      </c>
      <c r="C3944" t="s">
        <v>3381</v>
      </c>
      <c r="D3944" t="s">
        <v>1091</v>
      </c>
      <c r="E3944" t="s">
        <v>1091</v>
      </c>
      <c r="F3944">
        <v>17</v>
      </c>
      <c r="G3944" t="s">
        <v>1790</v>
      </c>
      <c r="H3944" s="4" t="str">
        <f t="shared" si="122"/>
        <v>2K144.17</v>
      </c>
      <c r="I3944" s="4" t="str">
        <f t="shared" si="123"/>
        <v>S2_SEL2_K144</v>
      </c>
    </row>
    <row r="3945" spans="1:9" x14ac:dyDescent="0.25">
      <c r="A3945" t="s">
        <v>2698</v>
      </c>
      <c r="B3945" t="s">
        <v>5865</v>
      </c>
      <c r="C3945" t="s">
        <v>3381</v>
      </c>
      <c r="D3945" t="s">
        <v>994</v>
      </c>
      <c r="E3945" t="s">
        <v>994</v>
      </c>
      <c r="F3945">
        <v>5</v>
      </c>
      <c r="G3945" t="s">
        <v>962</v>
      </c>
      <c r="H3945" s="4" t="str">
        <f t="shared" si="122"/>
        <v>2K144.5</v>
      </c>
      <c r="I3945" s="4" t="str">
        <f t="shared" si="123"/>
        <v>VDD33_ATX</v>
      </c>
    </row>
    <row r="3946" spans="1:9" x14ac:dyDescent="0.25">
      <c r="A3946" t="s">
        <v>2698</v>
      </c>
      <c r="B3946" t="s">
        <v>5865</v>
      </c>
      <c r="C3946" t="s">
        <v>3381</v>
      </c>
      <c r="D3946" t="s">
        <v>995</v>
      </c>
      <c r="E3946" t="s">
        <v>995</v>
      </c>
      <c r="F3946">
        <v>9</v>
      </c>
      <c r="G3946" t="s">
        <v>962</v>
      </c>
      <c r="H3946" s="4" t="str">
        <f t="shared" si="122"/>
        <v>2K144.9</v>
      </c>
      <c r="I3946" s="4" t="str">
        <f t="shared" si="123"/>
        <v>VDD33_ATX</v>
      </c>
    </row>
    <row r="3947" spans="1:9" x14ac:dyDescent="0.25">
      <c r="A3947" t="s">
        <v>2698</v>
      </c>
      <c r="B3947" t="s">
        <v>5865</v>
      </c>
      <c r="C3947" t="s">
        <v>3381</v>
      </c>
      <c r="D3947" t="s">
        <v>1092</v>
      </c>
      <c r="E3947" t="s">
        <v>1092</v>
      </c>
      <c r="F3947">
        <v>13</v>
      </c>
      <c r="G3947" t="s">
        <v>962</v>
      </c>
      <c r="H3947" s="4" t="str">
        <f t="shared" si="122"/>
        <v>2K144.13</v>
      </c>
      <c r="I3947" s="4" t="str">
        <f t="shared" si="123"/>
        <v>VDD33_ATX</v>
      </c>
    </row>
    <row r="3948" spans="1:9" x14ac:dyDescent="0.25">
      <c r="A3948" t="s">
        <v>2698</v>
      </c>
      <c r="B3948" t="s">
        <v>5865</v>
      </c>
      <c r="C3948" t="s">
        <v>3381</v>
      </c>
      <c r="D3948" t="s">
        <v>1093</v>
      </c>
      <c r="E3948" t="s">
        <v>1093</v>
      </c>
      <c r="F3948">
        <v>20</v>
      </c>
      <c r="G3948" t="s">
        <v>962</v>
      </c>
      <c r="H3948" s="4" t="str">
        <f t="shared" si="122"/>
        <v>2K144.20</v>
      </c>
      <c r="I3948" s="4" t="str">
        <f t="shared" si="123"/>
        <v>VDD33_ATX</v>
      </c>
    </row>
    <row r="3949" spans="1:9" x14ac:dyDescent="0.25">
      <c r="A3949" t="s">
        <v>2698</v>
      </c>
      <c r="B3949" t="s">
        <v>5865</v>
      </c>
      <c r="C3949" t="s">
        <v>3381</v>
      </c>
      <c r="D3949" t="s">
        <v>1094</v>
      </c>
      <c r="E3949" t="s">
        <v>1094</v>
      </c>
      <c r="F3949">
        <v>30</v>
      </c>
      <c r="G3949" t="s">
        <v>962</v>
      </c>
      <c r="H3949" s="4" t="str">
        <f t="shared" si="122"/>
        <v>2K144.30</v>
      </c>
      <c r="I3949" s="4" t="str">
        <f t="shared" si="123"/>
        <v>VDD33_ATX</v>
      </c>
    </row>
    <row r="3950" spans="1:9" x14ac:dyDescent="0.25">
      <c r="A3950" t="s">
        <v>2698</v>
      </c>
      <c r="B3950" t="s">
        <v>5865</v>
      </c>
      <c r="C3950" t="s">
        <v>3381</v>
      </c>
      <c r="D3950" t="s">
        <v>1095</v>
      </c>
      <c r="E3950" t="s">
        <v>1095</v>
      </c>
      <c r="F3950">
        <v>40</v>
      </c>
      <c r="G3950" t="s">
        <v>962</v>
      </c>
      <c r="H3950" s="4" t="str">
        <f t="shared" si="122"/>
        <v>2K144.40</v>
      </c>
      <c r="I3950" s="4" t="str">
        <f t="shared" si="123"/>
        <v>VDD33_ATX</v>
      </c>
    </row>
    <row r="3951" spans="1:9" x14ac:dyDescent="0.25">
      <c r="A3951" t="s">
        <v>2698</v>
      </c>
      <c r="B3951" t="s">
        <v>5865</v>
      </c>
      <c r="C3951" t="s">
        <v>3382</v>
      </c>
      <c r="D3951" t="s">
        <v>1049</v>
      </c>
      <c r="E3951" t="s">
        <v>1049</v>
      </c>
      <c r="F3951">
        <v>1</v>
      </c>
      <c r="G3951" t="s">
        <v>480</v>
      </c>
      <c r="H3951" s="4" t="str">
        <f t="shared" si="122"/>
        <v>2K145.1</v>
      </c>
      <c r="I3951" s="4" t="str">
        <f t="shared" si="123"/>
        <v>S2_OE_K145</v>
      </c>
    </row>
    <row r="3952" spans="1:9" x14ac:dyDescent="0.25">
      <c r="A3952" t="s">
        <v>2698</v>
      </c>
      <c r="B3952" t="s">
        <v>5865</v>
      </c>
      <c r="C3952" t="s">
        <v>3382</v>
      </c>
      <c r="D3952" t="s">
        <v>1050</v>
      </c>
      <c r="E3952" t="s">
        <v>1050</v>
      </c>
      <c r="F3952">
        <v>10</v>
      </c>
      <c r="G3952" t="s">
        <v>480</v>
      </c>
      <c r="H3952" s="4" t="str">
        <f t="shared" si="122"/>
        <v>2K145.10</v>
      </c>
      <c r="I3952" s="4" t="str">
        <f t="shared" si="123"/>
        <v>S2_OE_K145</v>
      </c>
    </row>
    <row r="3953" spans="1:9" x14ac:dyDescent="0.25">
      <c r="A3953" t="s">
        <v>2698</v>
      </c>
      <c r="B3953" t="s">
        <v>5865</v>
      </c>
      <c r="C3953" t="s">
        <v>3382</v>
      </c>
      <c r="D3953" t="s">
        <v>1051</v>
      </c>
      <c r="E3953" t="s">
        <v>1051</v>
      </c>
      <c r="F3953">
        <v>2</v>
      </c>
      <c r="G3953" t="s">
        <v>1759</v>
      </c>
      <c r="H3953" s="4" t="str">
        <f t="shared" si="122"/>
        <v>2K145.2</v>
      </c>
      <c r="I3953" s="4" t="str">
        <f t="shared" si="123"/>
        <v>SG2_U5_GIGA_MDI-</v>
      </c>
    </row>
    <row r="3954" spans="1:9" x14ac:dyDescent="0.25">
      <c r="A3954" t="s">
        <v>2698</v>
      </c>
      <c r="B3954" t="s">
        <v>5865</v>
      </c>
      <c r="C3954" t="s">
        <v>3382</v>
      </c>
      <c r="D3954" t="s">
        <v>1052</v>
      </c>
      <c r="E3954" t="s">
        <v>1052</v>
      </c>
      <c r="F3954">
        <v>3</v>
      </c>
      <c r="G3954" t="s">
        <v>1758</v>
      </c>
      <c r="H3954" s="4" t="str">
        <f t="shared" si="122"/>
        <v>2K145.3</v>
      </c>
      <c r="I3954" s="4" t="str">
        <f t="shared" si="123"/>
        <v>SG2_U5_GIGA_MDI+</v>
      </c>
    </row>
    <row r="3955" spans="1:9" x14ac:dyDescent="0.25">
      <c r="A3955" t="s">
        <v>2698</v>
      </c>
      <c r="B3955" t="s">
        <v>5865</v>
      </c>
      <c r="C3955" t="s">
        <v>3382</v>
      </c>
      <c r="D3955" t="s">
        <v>1053</v>
      </c>
      <c r="E3955" t="s">
        <v>1053</v>
      </c>
      <c r="F3955">
        <v>6</v>
      </c>
      <c r="H3955" s="4" t="str">
        <f t="shared" si="122"/>
        <v>2K145.6</v>
      </c>
      <c r="I3955" s="4">
        <f t="shared" si="123"/>
        <v>0</v>
      </c>
    </row>
    <row r="3956" spans="1:9" x14ac:dyDescent="0.25">
      <c r="A3956" t="s">
        <v>2698</v>
      </c>
      <c r="B3956" t="s">
        <v>5865</v>
      </c>
      <c r="C3956" t="s">
        <v>3382</v>
      </c>
      <c r="D3956" t="s">
        <v>1054</v>
      </c>
      <c r="E3956" t="s">
        <v>1054</v>
      </c>
      <c r="F3956">
        <v>7</v>
      </c>
      <c r="H3956" s="4" t="str">
        <f t="shared" si="122"/>
        <v>2K145.7</v>
      </c>
      <c r="I3956" s="4">
        <f t="shared" si="123"/>
        <v>0</v>
      </c>
    </row>
    <row r="3957" spans="1:9" x14ac:dyDescent="0.25">
      <c r="A3957" t="s">
        <v>2698</v>
      </c>
      <c r="B3957" t="s">
        <v>5865</v>
      </c>
      <c r="C3957" t="s">
        <v>3382</v>
      </c>
      <c r="D3957" t="s">
        <v>1055</v>
      </c>
      <c r="E3957" t="s">
        <v>1055</v>
      </c>
      <c r="F3957">
        <v>11</v>
      </c>
      <c r="G3957" t="s">
        <v>1763</v>
      </c>
      <c r="H3957" s="4" t="str">
        <f t="shared" si="122"/>
        <v>2K145.11</v>
      </c>
      <c r="I3957" s="4" t="str">
        <f t="shared" si="123"/>
        <v>S2_U5_GIGA_MDI-</v>
      </c>
    </row>
    <row r="3958" spans="1:9" x14ac:dyDescent="0.25">
      <c r="A3958" t="s">
        <v>2698</v>
      </c>
      <c r="B3958" t="s">
        <v>5865</v>
      </c>
      <c r="C3958" t="s">
        <v>3382</v>
      </c>
      <c r="D3958" t="s">
        <v>1056</v>
      </c>
      <c r="E3958" t="s">
        <v>1056</v>
      </c>
      <c r="F3958">
        <v>12</v>
      </c>
      <c r="G3958" t="s">
        <v>1762</v>
      </c>
      <c r="H3958" s="4" t="str">
        <f t="shared" si="122"/>
        <v>2K145.12</v>
      </c>
      <c r="I3958" s="4" t="str">
        <f t="shared" si="123"/>
        <v>S2_U5_GIGA_MDI+</v>
      </c>
    </row>
    <row r="3959" spans="1:9" x14ac:dyDescent="0.25">
      <c r="A3959" t="s">
        <v>2698</v>
      </c>
      <c r="B3959" t="s">
        <v>5865</v>
      </c>
      <c r="C3959" t="s">
        <v>3382</v>
      </c>
      <c r="D3959" t="s">
        <v>1057</v>
      </c>
      <c r="E3959" t="s">
        <v>1057</v>
      </c>
      <c r="F3959">
        <v>15</v>
      </c>
      <c r="H3959" s="4" t="str">
        <f t="shared" si="122"/>
        <v>2K145.15</v>
      </c>
      <c r="I3959" s="4">
        <f t="shared" si="123"/>
        <v>0</v>
      </c>
    </row>
    <row r="3960" spans="1:9" x14ac:dyDescent="0.25">
      <c r="A3960" t="s">
        <v>2698</v>
      </c>
      <c r="B3960" t="s">
        <v>5865</v>
      </c>
      <c r="C3960" t="s">
        <v>3382</v>
      </c>
      <c r="D3960" t="s">
        <v>1058</v>
      </c>
      <c r="E3960" t="s">
        <v>1058</v>
      </c>
      <c r="F3960">
        <v>16</v>
      </c>
      <c r="H3960" s="4" t="str">
        <f t="shared" si="122"/>
        <v>2K145.16</v>
      </c>
      <c r="I3960" s="4">
        <f t="shared" si="123"/>
        <v>0</v>
      </c>
    </row>
    <row r="3961" spans="1:9" x14ac:dyDescent="0.25">
      <c r="A3961" t="s">
        <v>2698</v>
      </c>
      <c r="B3961" t="s">
        <v>5865</v>
      </c>
      <c r="C3961" t="s">
        <v>3382</v>
      </c>
      <c r="D3961" t="s">
        <v>1060</v>
      </c>
      <c r="E3961" t="s">
        <v>1060</v>
      </c>
      <c r="F3961">
        <v>38</v>
      </c>
      <c r="G3961" t="s">
        <v>1781</v>
      </c>
      <c r="H3961" s="4" t="str">
        <f t="shared" si="122"/>
        <v>2K145.38</v>
      </c>
      <c r="I3961" s="4" t="str">
        <f t="shared" si="123"/>
        <v>SG2_3_P6_GIGA_MDI-</v>
      </c>
    </row>
    <row r="3962" spans="1:9" x14ac:dyDescent="0.25">
      <c r="A3962" t="s">
        <v>2698</v>
      </c>
      <c r="B3962" t="s">
        <v>5865</v>
      </c>
      <c r="C3962" t="s">
        <v>3382</v>
      </c>
      <c r="D3962" t="s">
        <v>1062</v>
      </c>
      <c r="E3962" t="s">
        <v>1062</v>
      </c>
      <c r="F3962">
        <v>37</v>
      </c>
      <c r="G3962" t="s">
        <v>1780</v>
      </c>
      <c r="H3962" s="4" t="str">
        <f t="shared" si="122"/>
        <v>2K145.37</v>
      </c>
      <c r="I3962" s="4" t="str">
        <f t="shared" si="123"/>
        <v>SG2_3_P6_GIGA_MDI+</v>
      </c>
    </row>
    <row r="3963" spans="1:9" x14ac:dyDescent="0.25">
      <c r="A3963" t="s">
        <v>2698</v>
      </c>
      <c r="B3963" t="s">
        <v>5865</v>
      </c>
      <c r="C3963" t="s">
        <v>3382</v>
      </c>
      <c r="D3963" t="s">
        <v>1064</v>
      </c>
      <c r="E3963" t="s">
        <v>1064</v>
      </c>
      <c r="F3963">
        <v>36</v>
      </c>
      <c r="H3963" s="4" t="str">
        <f t="shared" si="122"/>
        <v>2K145.36</v>
      </c>
      <c r="I3963" s="4">
        <f t="shared" si="123"/>
        <v>0</v>
      </c>
    </row>
    <row r="3964" spans="1:9" x14ac:dyDescent="0.25">
      <c r="A3964" t="s">
        <v>2698</v>
      </c>
      <c r="B3964" t="s">
        <v>5865</v>
      </c>
      <c r="C3964" t="s">
        <v>3382</v>
      </c>
      <c r="D3964" t="s">
        <v>1066</v>
      </c>
      <c r="E3964" t="s">
        <v>1066</v>
      </c>
      <c r="F3964">
        <v>35</v>
      </c>
      <c r="H3964" s="4" t="str">
        <f t="shared" si="122"/>
        <v>2K145.35</v>
      </c>
      <c r="I3964" s="4">
        <f t="shared" si="123"/>
        <v>0</v>
      </c>
    </row>
    <row r="3965" spans="1:9" x14ac:dyDescent="0.25">
      <c r="A3965" t="s">
        <v>2698</v>
      </c>
      <c r="B3965" t="s">
        <v>5865</v>
      </c>
      <c r="C3965" t="s">
        <v>3382</v>
      </c>
      <c r="D3965" t="s">
        <v>1068</v>
      </c>
      <c r="E3965" t="s">
        <v>1068</v>
      </c>
      <c r="F3965">
        <v>29</v>
      </c>
      <c r="G3965" t="s">
        <v>1779</v>
      </c>
      <c r="H3965" s="4" t="str">
        <f t="shared" si="122"/>
        <v>2K145.29</v>
      </c>
      <c r="I3965" s="4" t="str">
        <f t="shared" si="123"/>
        <v>S2_U4_P6_GIGA_MDI-</v>
      </c>
    </row>
    <row r="3966" spans="1:9" x14ac:dyDescent="0.25">
      <c r="A3966" t="s">
        <v>2698</v>
      </c>
      <c r="B3966" t="s">
        <v>5865</v>
      </c>
      <c r="C3966" t="s">
        <v>3382</v>
      </c>
      <c r="D3966" t="s">
        <v>1070</v>
      </c>
      <c r="E3966" t="s">
        <v>1070</v>
      </c>
      <c r="F3966">
        <v>28</v>
      </c>
      <c r="G3966" t="s">
        <v>1778</v>
      </c>
      <c r="H3966" s="4" t="str">
        <f t="shared" si="122"/>
        <v>2K145.28</v>
      </c>
      <c r="I3966" s="4" t="str">
        <f t="shared" si="123"/>
        <v>S2_U4_P6_GIGA_MDI+</v>
      </c>
    </row>
    <row r="3967" spans="1:9" x14ac:dyDescent="0.25">
      <c r="A3967" t="s">
        <v>2698</v>
      </c>
      <c r="B3967" t="s">
        <v>5865</v>
      </c>
      <c r="C3967" t="s">
        <v>3382</v>
      </c>
      <c r="D3967" t="s">
        <v>1072</v>
      </c>
      <c r="E3967" t="s">
        <v>1072</v>
      </c>
      <c r="F3967">
        <v>27</v>
      </c>
      <c r="H3967" s="4" t="str">
        <f t="shared" si="122"/>
        <v>2K145.27</v>
      </c>
      <c r="I3967" s="4">
        <f t="shared" si="123"/>
        <v>0</v>
      </c>
    </row>
    <row r="3968" spans="1:9" x14ac:dyDescent="0.25">
      <c r="A3968" t="s">
        <v>2698</v>
      </c>
      <c r="B3968" t="s">
        <v>5865</v>
      </c>
      <c r="C3968" t="s">
        <v>3382</v>
      </c>
      <c r="D3968" t="s">
        <v>1074</v>
      </c>
      <c r="E3968" t="s">
        <v>1074</v>
      </c>
      <c r="F3968">
        <v>26</v>
      </c>
      <c r="H3968" s="4" t="str">
        <f t="shared" si="122"/>
        <v>2K145.26</v>
      </c>
      <c r="I3968" s="4">
        <f t="shared" si="123"/>
        <v>0</v>
      </c>
    </row>
    <row r="3969" spans="1:9" x14ac:dyDescent="0.25">
      <c r="A3969" t="s">
        <v>2698</v>
      </c>
      <c r="B3969" t="s">
        <v>5865</v>
      </c>
      <c r="C3969" t="s">
        <v>3382</v>
      </c>
      <c r="D3969" t="s">
        <v>1076</v>
      </c>
      <c r="E3969" t="s">
        <v>1076</v>
      </c>
      <c r="F3969">
        <v>34</v>
      </c>
      <c r="G3969" t="s">
        <v>1785</v>
      </c>
      <c r="H3969" s="4" t="str">
        <f t="shared" si="122"/>
        <v>2K145.34</v>
      </c>
      <c r="I3969" s="4" t="str">
        <f t="shared" si="123"/>
        <v>SG2_3_P5_GIGA_MDI-</v>
      </c>
    </row>
    <row r="3970" spans="1:9" x14ac:dyDescent="0.25">
      <c r="A3970" t="s">
        <v>2698</v>
      </c>
      <c r="B3970" t="s">
        <v>5865</v>
      </c>
      <c r="C3970" t="s">
        <v>3382</v>
      </c>
      <c r="D3970" t="s">
        <v>1078</v>
      </c>
      <c r="E3970" t="s">
        <v>1078</v>
      </c>
      <c r="F3970">
        <v>33</v>
      </c>
      <c r="G3970" t="s">
        <v>1784</v>
      </c>
      <c r="H3970" s="4" t="str">
        <f t="shared" ref="H3970:H4033" si="124">CONCATENATE(C3970,".",F3970)</f>
        <v>2K145.33</v>
      </c>
      <c r="I3970" s="4" t="str">
        <f t="shared" ref="I3970:I4033" si="125">G3970</f>
        <v>SG2_3_P5_GIGA_MDI+</v>
      </c>
    </row>
    <row r="3971" spans="1:9" x14ac:dyDescent="0.25">
      <c r="A3971" t="s">
        <v>2698</v>
      </c>
      <c r="B3971" t="s">
        <v>5865</v>
      </c>
      <c r="C3971" t="s">
        <v>3382</v>
      </c>
      <c r="D3971" t="s">
        <v>1079</v>
      </c>
      <c r="E3971" t="s">
        <v>1079</v>
      </c>
      <c r="F3971">
        <v>32</v>
      </c>
      <c r="H3971" s="4" t="str">
        <f t="shared" si="124"/>
        <v>2K145.32</v>
      </c>
      <c r="I3971" s="4">
        <f t="shared" si="125"/>
        <v>0</v>
      </c>
    </row>
    <row r="3972" spans="1:9" x14ac:dyDescent="0.25">
      <c r="A3972" t="s">
        <v>2698</v>
      </c>
      <c r="B3972" t="s">
        <v>5865</v>
      </c>
      <c r="C3972" t="s">
        <v>3382</v>
      </c>
      <c r="D3972" t="s">
        <v>1080</v>
      </c>
      <c r="E3972" t="s">
        <v>1080</v>
      </c>
      <c r="F3972">
        <v>31</v>
      </c>
      <c r="H3972" s="4" t="str">
        <f t="shared" si="124"/>
        <v>2K145.31</v>
      </c>
      <c r="I3972" s="4">
        <f t="shared" si="125"/>
        <v>0</v>
      </c>
    </row>
    <row r="3973" spans="1:9" x14ac:dyDescent="0.25">
      <c r="A3973" t="s">
        <v>2698</v>
      </c>
      <c r="B3973" t="s">
        <v>5865</v>
      </c>
      <c r="C3973" t="s">
        <v>3382</v>
      </c>
      <c r="D3973" t="s">
        <v>1082</v>
      </c>
      <c r="E3973" t="s">
        <v>1082</v>
      </c>
      <c r="F3973">
        <v>25</v>
      </c>
      <c r="G3973" t="s">
        <v>1783</v>
      </c>
      <c r="H3973" s="4" t="str">
        <f t="shared" si="124"/>
        <v>2K145.25</v>
      </c>
      <c r="I3973" s="4" t="str">
        <f t="shared" si="125"/>
        <v>S2_U4_P5_GIGA_MDI-</v>
      </c>
    </row>
    <row r="3974" spans="1:9" x14ac:dyDescent="0.25">
      <c r="A3974" t="s">
        <v>2698</v>
      </c>
      <c r="B3974" t="s">
        <v>5865</v>
      </c>
      <c r="C3974" t="s">
        <v>3382</v>
      </c>
      <c r="D3974" t="s">
        <v>1084</v>
      </c>
      <c r="E3974" t="s">
        <v>1084</v>
      </c>
      <c r="F3974">
        <v>24</v>
      </c>
      <c r="G3974" t="s">
        <v>1782</v>
      </c>
      <c r="H3974" s="4" t="str">
        <f t="shared" si="124"/>
        <v>2K145.24</v>
      </c>
      <c r="I3974" s="4" t="str">
        <f t="shared" si="125"/>
        <v>S2_U4_P5_GIGA_MDI+</v>
      </c>
    </row>
    <row r="3975" spans="1:9" x14ac:dyDescent="0.25">
      <c r="A3975" t="s">
        <v>2698</v>
      </c>
      <c r="B3975" t="s">
        <v>5865</v>
      </c>
      <c r="C3975" t="s">
        <v>3382</v>
      </c>
      <c r="D3975" t="s">
        <v>1085</v>
      </c>
      <c r="E3975" t="s">
        <v>1085</v>
      </c>
      <c r="F3975">
        <v>23</v>
      </c>
      <c r="H3975" s="4" t="str">
        <f t="shared" si="124"/>
        <v>2K145.23</v>
      </c>
      <c r="I3975" s="4">
        <f t="shared" si="125"/>
        <v>0</v>
      </c>
    </row>
    <row r="3976" spans="1:9" x14ac:dyDescent="0.25">
      <c r="A3976" t="s">
        <v>2698</v>
      </c>
      <c r="B3976" t="s">
        <v>5865</v>
      </c>
      <c r="C3976" t="s">
        <v>3382</v>
      </c>
      <c r="D3976" t="s">
        <v>1086</v>
      </c>
      <c r="E3976" t="s">
        <v>1086</v>
      </c>
      <c r="F3976">
        <v>22</v>
      </c>
      <c r="H3976" s="4" t="str">
        <f t="shared" si="124"/>
        <v>2K145.22</v>
      </c>
      <c r="I3976" s="4">
        <f t="shared" si="125"/>
        <v>0</v>
      </c>
    </row>
    <row r="3977" spans="1:9" x14ac:dyDescent="0.25">
      <c r="A3977" t="s">
        <v>2698</v>
      </c>
      <c r="B3977" t="s">
        <v>5865</v>
      </c>
      <c r="C3977" t="s">
        <v>3382</v>
      </c>
      <c r="D3977" t="s">
        <v>11</v>
      </c>
      <c r="E3977" t="s">
        <v>11</v>
      </c>
      <c r="F3977" t="s">
        <v>11</v>
      </c>
      <c r="G3977" t="s">
        <v>961</v>
      </c>
      <c r="H3977" s="4" t="str">
        <f t="shared" si="124"/>
        <v>2K145.EP</v>
      </c>
      <c r="I3977" s="4" t="str">
        <f t="shared" si="125"/>
        <v>DGND</v>
      </c>
    </row>
    <row r="3978" spans="1:9" x14ac:dyDescent="0.25">
      <c r="A3978" t="s">
        <v>2698</v>
      </c>
      <c r="B3978" t="s">
        <v>5865</v>
      </c>
      <c r="C3978" t="s">
        <v>3382</v>
      </c>
      <c r="D3978" t="s">
        <v>988</v>
      </c>
      <c r="E3978" t="s">
        <v>988</v>
      </c>
      <c r="F3978">
        <v>4</v>
      </c>
      <c r="G3978" t="s">
        <v>961</v>
      </c>
      <c r="H3978" s="4" t="str">
        <f t="shared" si="124"/>
        <v>2K145.4</v>
      </c>
      <c r="I3978" s="4" t="str">
        <f t="shared" si="125"/>
        <v>DGND</v>
      </c>
    </row>
    <row r="3979" spans="1:9" x14ac:dyDescent="0.25">
      <c r="A3979" t="s">
        <v>2698</v>
      </c>
      <c r="B3979" t="s">
        <v>5865</v>
      </c>
      <c r="C3979" t="s">
        <v>3382</v>
      </c>
      <c r="D3979" t="s">
        <v>989</v>
      </c>
      <c r="E3979" t="s">
        <v>989</v>
      </c>
      <c r="F3979">
        <v>14</v>
      </c>
      <c r="G3979" t="s">
        <v>961</v>
      </c>
      <c r="H3979" s="4" t="str">
        <f t="shared" si="124"/>
        <v>2K145.14</v>
      </c>
      <c r="I3979" s="4" t="str">
        <f t="shared" si="125"/>
        <v>DGND</v>
      </c>
    </row>
    <row r="3980" spans="1:9" x14ac:dyDescent="0.25">
      <c r="A3980" t="s">
        <v>2698</v>
      </c>
      <c r="B3980" t="s">
        <v>5865</v>
      </c>
      <c r="C3980" t="s">
        <v>3382</v>
      </c>
      <c r="D3980" t="s">
        <v>990</v>
      </c>
      <c r="E3980" t="s">
        <v>990</v>
      </c>
      <c r="F3980">
        <v>19</v>
      </c>
      <c r="G3980" t="s">
        <v>961</v>
      </c>
      <c r="H3980" s="4" t="str">
        <f t="shared" si="124"/>
        <v>2K145.19</v>
      </c>
      <c r="I3980" s="4" t="str">
        <f t="shared" si="125"/>
        <v>DGND</v>
      </c>
    </row>
    <row r="3981" spans="1:9" x14ac:dyDescent="0.25">
      <c r="A3981" t="s">
        <v>2698</v>
      </c>
      <c r="B3981" t="s">
        <v>5865</v>
      </c>
      <c r="C3981" t="s">
        <v>3382</v>
      </c>
      <c r="D3981" t="s">
        <v>991</v>
      </c>
      <c r="E3981" t="s">
        <v>991</v>
      </c>
      <c r="F3981">
        <v>21</v>
      </c>
      <c r="G3981" t="s">
        <v>961</v>
      </c>
      <c r="H3981" s="4" t="str">
        <f t="shared" si="124"/>
        <v>2K145.21</v>
      </c>
      <c r="I3981" s="4" t="str">
        <f t="shared" si="125"/>
        <v>DGND</v>
      </c>
    </row>
    <row r="3982" spans="1:9" x14ac:dyDescent="0.25">
      <c r="A3982" t="s">
        <v>2698</v>
      </c>
      <c r="B3982" t="s">
        <v>5865</v>
      </c>
      <c r="C3982" t="s">
        <v>3382</v>
      </c>
      <c r="D3982" t="s">
        <v>992</v>
      </c>
      <c r="E3982" t="s">
        <v>992</v>
      </c>
      <c r="F3982">
        <v>39</v>
      </c>
      <c r="G3982" t="s">
        <v>961</v>
      </c>
      <c r="H3982" s="4" t="str">
        <f t="shared" si="124"/>
        <v>2K145.39</v>
      </c>
      <c r="I3982" s="4" t="str">
        <f t="shared" si="125"/>
        <v>DGND</v>
      </c>
    </row>
    <row r="3983" spans="1:9" x14ac:dyDescent="0.25">
      <c r="A3983" t="s">
        <v>2698</v>
      </c>
      <c r="B3983" t="s">
        <v>5865</v>
      </c>
      <c r="C3983" t="s">
        <v>3382</v>
      </c>
      <c r="D3983" t="s">
        <v>993</v>
      </c>
      <c r="E3983" t="s">
        <v>993</v>
      </c>
      <c r="F3983">
        <v>41</v>
      </c>
      <c r="G3983" t="s">
        <v>961</v>
      </c>
      <c r="H3983" s="4" t="str">
        <f t="shared" si="124"/>
        <v>2K145.41</v>
      </c>
      <c r="I3983" s="4" t="str">
        <f t="shared" si="125"/>
        <v>DGND</v>
      </c>
    </row>
    <row r="3984" spans="1:9" x14ac:dyDescent="0.25">
      <c r="A3984" t="s">
        <v>2698</v>
      </c>
      <c r="B3984" t="s">
        <v>5865</v>
      </c>
      <c r="C3984" t="s">
        <v>3382</v>
      </c>
      <c r="D3984" t="s">
        <v>1087</v>
      </c>
      <c r="E3984" t="s">
        <v>1087</v>
      </c>
      <c r="F3984">
        <v>18</v>
      </c>
      <c r="H3984" s="4" t="str">
        <f t="shared" si="124"/>
        <v>2K145.18</v>
      </c>
      <c r="I3984" s="4">
        <f t="shared" si="125"/>
        <v>0</v>
      </c>
    </row>
    <row r="3985" spans="1:9" x14ac:dyDescent="0.25">
      <c r="A3985" t="s">
        <v>2698</v>
      </c>
      <c r="B3985" t="s">
        <v>5865</v>
      </c>
      <c r="C3985" t="s">
        <v>3382</v>
      </c>
      <c r="D3985" t="s">
        <v>1088</v>
      </c>
      <c r="E3985" t="s">
        <v>1088</v>
      </c>
      <c r="F3985">
        <v>42</v>
      </c>
      <c r="H3985" s="4" t="str">
        <f t="shared" si="124"/>
        <v>2K145.42</v>
      </c>
      <c r="I3985" s="4">
        <f t="shared" si="125"/>
        <v>0</v>
      </c>
    </row>
    <row r="3986" spans="1:9" x14ac:dyDescent="0.25">
      <c r="A3986" t="s">
        <v>2698</v>
      </c>
      <c r="B3986" t="s">
        <v>5865</v>
      </c>
      <c r="C3986" t="s">
        <v>3382</v>
      </c>
      <c r="D3986" t="s">
        <v>1089</v>
      </c>
      <c r="E3986" t="s">
        <v>1089</v>
      </c>
      <c r="F3986">
        <v>8</v>
      </c>
      <c r="G3986" t="s">
        <v>481</v>
      </c>
      <c r="H3986" s="4" t="str">
        <f t="shared" si="124"/>
        <v>2K145.8</v>
      </c>
      <c r="I3986" s="4" t="str">
        <f t="shared" si="125"/>
        <v>S2_SEL1_K145</v>
      </c>
    </row>
    <row r="3987" spans="1:9" x14ac:dyDescent="0.25">
      <c r="A3987" t="s">
        <v>2698</v>
      </c>
      <c r="B3987" t="s">
        <v>5865</v>
      </c>
      <c r="C3987" t="s">
        <v>3382</v>
      </c>
      <c r="D3987" t="s">
        <v>1091</v>
      </c>
      <c r="E3987" t="s">
        <v>1091</v>
      </c>
      <c r="F3987">
        <v>17</v>
      </c>
      <c r="G3987" t="s">
        <v>482</v>
      </c>
      <c r="H3987" s="4" t="str">
        <f t="shared" si="124"/>
        <v>2K145.17</v>
      </c>
      <c r="I3987" s="4" t="str">
        <f t="shared" si="125"/>
        <v>S2_SEL2_K145</v>
      </c>
    </row>
    <row r="3988" spans="1:9" x14ac:dyDescent="0.25">
      <c r="A3988" t="s">
        <v>2698</v>
      </c>
      <c r="B3988" t="s">
        <v>5865</v>
      </c>
      <c r="C3988" t="s">
        <v>3382</v>
      </c>
      <c r="D3988" t="s">
        <v>994</v>
      </c>
      <c r="E3988" t="s">
        <v>994</v>
      </c>
      <c r="F3988">
        <v>5</v>
      </c>
      <c r="G3988" t="s">
        <v>962</v>
      </c>
      <c r="H3988" s="4" t="str">
        <f t="shared" si="124"/>
        <v>2K145.5</v>
      </c>
      <c r="I3988" s="4" t="str">
        <f t="shared" si="125"/>
        <v>VDD33_ATX</v>
      </c>
    </row>
    <row r="3989" spans="1:9" x14ac:dyDescent="0.25">
      <c r="A3989" t="s">
        <v>2698</v>
      </c>
      <c r="B3989" t="s">
        <v>5865</v>
      </c>
      <c r="C3989" t="s">
        <v>3382</v>
      </c>
      <c r="D3989" t="s">
        <v>995</v>
      </c>
      <c r="E3989" t="s">
        <v>995</v>
      </c>
      <c r="F3989">
        <v>9</v>
      </c>
      <c r="G3989" t="s">
        <v>962</v>
      </c>
      <c r="H3989" s="4" t="str">
        <f t="shared" si="124"/>
        <v>2K145.9</v>
      </c>
      <c r="I3989" s="4" t="str">
        <f t="shared" si="125"/>
        <v>VDD33_ATX</v>
      </c>
    </row>
    <row r="3990" spans="1:9" x14ac:dyDescent="0.25">
      <c r="A3990" t="s">
        <v>2698</v>
      </c>
      <c r="B3990" t="s">
        <v>5865</v>
      </c>
      <c r="C3990" t="s">
        <v>3382</v>
      </c>
      <c r="D3990" t="s">
        <v>1092</v>
      </c>
      <c r="E3990" t="s">
        <v>1092</v>
      </c>
      <c r="F3990">
        <v>13</v>
      </c>
      <c r="G3990" t="s">
        <v>962</v>
      </c>
      <c r="H3990" s="4" t="str">
        <f t="shared" si="124"/>
        <v>2K145.13</v>
      </c>
      <c r="I3990" s="4" t="str">
        <f t="shared" si="125"/>
        <v>VDD33_ATX</v>
      </c>
    </row>
    <row r="3991" spans="1:9" x14ac:dyDescent="0.25">
      <c r="A3991" t="s">
        <v>2698</v>
      </c>
      <c r="B3991" t="s">
        <v>5865</v>
      </c>
      <c r="C3991" t="s">
        <v>3382</v>
      </c>
      <c r="D3991" t="s">
        <v>1093</v>
      </c>
      <c r="E3991" t="s">
        <v>1093</v>
      </c>
      <c r="F3991">
        <v>20</v>
      </c>
      <c r="G3991" t="s">
        <v>962</v>
      </c>
      <c r="H3991" s="4" t="str">
        <f t="shared" si="124"/>
        <v>2K145.20</v>
      </c>
      <c r="I3991" s="4" t="str">
        <f t="shared" si="125"/>
        <v>VDD33_ATX</v>
      </c>
    </row>
    <row r="3992" spans="1:9" x14ac:dyDescent="0.25">
      <c r="A3992" t="s">
        <v>2698</v>
      </c>
      <c r="B3992" t="s">
        <v>5865</v>
      </c>
      <c r="C3992" t="s">
        <v>3382</v>
      </c>
      <c r="D3992" t="s">
        <v>1094</v>
      </c>
      <c r="E3992" t="s">
        <v>1094</v>
      </c>
      <c r="F3992">
        <v>30</v>
      </c>
      <c r="G3992" t="s">
        <v>962</v>
      </c>
      <c r="H3992" s="4" t="str">
        <f t="shared" si="124"/>
        <v>2K145.30</v>
      </c>
      <c r="I3992" s="4" t="str">
        <f t="shared" si="125"/>
        <v>VDD33_ATX</v>
      </c>
    </row>
    <row r="3993" spans="1:9" x14ac:dyDescent="0.25">
      <c r="A3993" t="s">
        <v>2698</v>
      </c>
      <c r="B3993" t="s">
        <v>5865</v>
      </c>
      <c r="C3993" t="s">
        <v>3382</v>
      </c>
      <c r="D3993" t="s">
        <v>1095</v>
      </c>
      <c r="E3993" t="s">
        <v>1095</v>
      </c>
      <c r="F3993">
        <v>40</v>
      </c>
      <c r="G3993" t="s">
        <v>962</v>
      </c>
      <c r="H3993" s="4" t="str">
        <f t="shared" si="124"/>
        <v>2K145.40</v>
      </c>
      <c r="I3993" s="4" t="str">
        <f t="shared" si="125"/>
        <v>VDD33_ATX</v>
      </c>
    </row>
    <row r="3994" spans="1:9" x14ac:dyDescent="0.25">
      <c r="A3994" t="s">
        <v>2698</v>
      </c>
      <c r="B3994" t="s">
        <v>5865</v>
      </c>
      <c r="C3994" t="s">
        <v>3383</v>
      </c>
      <c r="D3994" t="s">
        <v>23</v>
      </c>
      <c r="E3994" t="s">
        <v>23</v>
      </c>
      <c r="F3994" t="s">
        <v>23</v>
      </c>
      <c r="H3994" s="4" t="str">
        <f t="shared" si="124"/>
        <v>2PT56.NUT1</v>
      </c>
      <c r="I3994" s="4">
        <f t="shared" si="125"/>
        <v>0</v>
      </c>
    </row>
    <row r="3995" spans="1:9" x14ac:dyDescent="0.25">
      <c r="A3995" t="s">
        <v>2698</v>
      </c>
      <c r="B3995" t="s">
        <v>5865</v>
      </c>
      <c r="C3995" t="s">
        <v>3383</v>
      </c>
      <c r="D3995" t="s">
        <v>24</v>
      </c>
      <c r="E3995" t="s">
        <v>24</v>
      </c>
      <c r="F3995" t="s">
        <v>24</v>
      </c>
      <c r="H3995" s="4" t="str">
        <f t="shared" si="124"/>
        <v>2PT56.NUT2</v>
      </c>
      <c r="I3995" s="4">
        <f t="shared" si="125"/>
        <v>0</v>
      </c>
    </row>
    <row r="3996" spans="1:9" x14ac:dyDescent="0.25">
      <c r="A3996" t="s">
        <v>2698</v>
      </c>
      <c r="B3996" t="s">
        <v>5865</v>
      </c>
      <c r="C3996" t="s">
        <v>3384</v>
      </c>
      <c r="D3996">
        <v>1</v>
      </c>
      <c r="E3996">
        <v>1</v>
      </c>
      <c r="F3996">
        <v>1</v>
      </c>
      <c r="G3996" t="s">
        <v>1741</v>
      </c>
      <c r="H3996" s="4" t="str">
        <f t="shared" si="124"/>
        <v>2R454.1</v>
      </c>
      <c r="I3996" s="4" t="str">
        <f t="shared" si="125"/>
        <v>S2_U3_P5_GIGA_MDI+</v>
      </c>
    </row>
    <row r="3997" spans="1:9" x14ac:dyDescent="0.25">
      <c r="A3997" t="s">
        <v>2698</v>
      </c>
      <c r="B3997" t="s">
        <v>5865</v>
      </c>
      <c r="C3997" t="s">
        <v>3384</v>
      </c>
      <c r="D3997">
        <v>2</v>
      </c>
      <c r="E3997">
        <v>2</v>
      </c>
      <c r="F3997">
        <v>2</v>
      </c>
      <c r="G3997" t="s">
        <v>464</v>
      </c>
      <c r="H3997" s="4" t="str">
        <f t="shared" si="124"/>
        <v>2R454.2</v>
      </c>
      <c r="I3997" s="4" t="str">
        <f t="shared" si="125"/>
        <v>S2_U3_P5_RC</v>
      </c>
    </row>
    <row r="3998" spans="1:9" x14ac:dyDescent="0.25">
      <c r="A3998" t="s">
        <v>2698</v>
      </c>
      <c r="B3998" t="s">
        <v>5865</v>
      </c>
      <c r="C3998" t="s">
        <v>3385</v>
      </c>
      <c r="D3998">
        <v>1</v>
      </c>
      <c r="E3998">
        <v>1</v>
      </c>
      <c r="F3998">
        <v>1</v>
      </c>
      <c r="G3998" t="s">
        <v>1739</v>
      </c>
      <c r="H3998" s="4" t="str">
        <f t="shared" si="124"/>
        <v>2R455.1</v>
      </c>
      <c r="I3998" s="4" t="str">
        <f t="shared" si="125"/>
        <v>S2_U3_P5_GIGA_MDI-</v>
      </c>
    </row>
    <row r="3999" spans="1:9" x14ac:dyDescent="0.25">
      <c r="A3999" t="s">
        <v>2698</v>
      </c>
      <c r="B3999" t="s">
        <v>5865</v>
      </c>
      <c r="C3999" t="s">
        <v>3385</v>
      </c>
      <c r="D3999">
        <v>2</v>
      </c>
      <c r="E3999">
        <v>2</v>
      </c>
      <c r="F3999">
        <v>2</v>
      </c>
      <c r="G3999" t="s">
        <v>464</v>
      </c>
      <c r="H3999" s="4" t="str">
        <f t="shared" si="124"/>
        <v>2R455.2</v>
      </c>
      <c r="I3999" s="4" t="str">
        <f t="shared" si="125"/>
        <v>S2_U3_P5_RC</v>
      </c>
    </row>
    <row r="4000" spans="1:9" x14ac:dyDescent="0.25">
      <c r="A4000" t="s">
        <v>2698</v>
      </c>
      <c r="B4000" t="s">
        <v>5865</v>
      </c>
      <c r="C4000" t="s">
        <v>3386</v>
      </c>
      <c r="D4000">
        <v>1</v>
      </c>
      <c r="E4000">
        <v>1</v>
      </c>
      <c r="F4000">
        <v>1</v>
      </c>
      <c r="G4000" t="s">
        <v>464</v>
      </c>
      <c r="H4000" s="4" t="str">
        <f t="shared" si="124"/>
        <v>2R456.1</v>
      </c>
      <c r="I4000" s="4" t="str">
        <f t="shared" si="125"/>
        <v>S2_U3_P5_RC</v>
      </c>
    </row>
    <row r="4001" spans="1:9" x14ac:dyDescent="0.25">
      <c r="A4001" t="s">
        <v>2698</v>
      </c>
      <c r="B4001" t="s">
        <v>5865</v>
      </c>
      <c r="C4001" t="s">
        <v>3386</v>
      </c>
      <c r="D4001">
        <v>2</v>
      </c>
      <c r="E4001">
        <v>2</v>
      </c>
      <c r="F4001">
        <v>2</v>
      </c>
      <c r="G4001" t="s">
        <v>961</v>
      </c>
      <c r="H4001" s="4" t="str">
        <f t="shared" si="124"/>
        <v>2R456.2</v>
      </c>
      <c r="I4001" s="4" t="str">
        <f t="shared" si="125"/>
        <v>DGND</v>
      </c>
    </row>
    <row r="4002" spans="1:9" x14ac:dyDescent="0.25">
      <c r="A4002" t="s">
        <v>2698</v>
      </c>
      <c r="B4002" t="s">
        <v>5865</v>
      </c>
      <c r="C4002" t="s">
        <v>3387</v>
      </c>
      <c r="D4002">
        <v>1</v>
      </c>
      <c r="E4002">
        <v>1</v>
      </c>
      <c r="F4002">
        <v>1</v>
      </c>
      <c r="G4002" t="s">
        <v>1745</v>
      </c>
      <c r="H4002" s="4" t="str">
        <f t="shared" si="124"/>
        <v>2R498.1</v>
      </c>
      <c r="I4002" s="4" t="str">
        <f t="shared" si="125"/>
        <v>S2_U3_P6_GIGA_MDI+</v>
      </c>
    </row>
    <row r="4003" spans="1:9" x14ac:dyDescent="0.25">
      <c r="A4003" t="s">
        <v>2698</v>
      </c>
      <c r="B4003" t="s">
        <v>5865</v>
      </c>
      <c r="C4003" t="s">
        <v>3387</v>
      </c>
      <c r="D4003">
        <v>2</v>
      </c>
      <c r="E4003">
        <v>2</v>
      </c>
      <c r="F4003">
        <v>2</v>
      </c>
      <c r="G4003" t="s">
        <v>463</v>
      </c>
      <c r="H4003" s="4" t="str">
        <f t="shared" si="124"/>
        <v>2R498.2</v>
      </c>
      <c r="I4003" s="4" t="str">
        <f t="shared" si="125"/>
        <v>S2_U3_P6_RC</v>
      </c>
    </row>
    <row r="4004" spans="1:9" x14ac:dyDescent="0.25">
      <c r="A4004" t="s">
        <v>2698</v>
      </c>
      <c r="B4004" t="s">
        <v>5865</v>
      </c>
      <c r="C4004" t="s">
        <v>3388</v>
      </c>
      <c r="D4004">
        <v>1</v>
      </c>
      <c r="E4004">
        <v>1</v>
      </c>
      <c r="F4004">
        <v>1</v>
      </c>
      <c r="G4004" t="s">
        <v>1743</v>
      </c>
      <c r="H4004" s="4" t="str">
        <f t="shared" si="124"/>
        <v>2R499.1</v>
      </c>
      <c r="I4004" s="4" t="str">
        <f t="shared" si="125"/>
        <v>S2_U3_P6_GIGA_MDI-</v>
      </c>
    </row>
    <row r="4005" spans="1:9" x14ac:dyDescent="0.25">
      <c r="A4005" t="s">
        <v>2698</v>
      </c>
      <c r="B4005" t="s">
        <v>5865</v>
      </c>
      <c r="C4005" t="s">
        <v>3388</v>
      </c>
      <c r="D4005">
        <v>2</v>
      </c>
      <c r="E4005">
        <v>2</v>
      </c>
      <c r="F4005">
        <v>2</v>
      </c>
      <c r="G4005" t="s">
        <v>463</v>
      </c>
      <c r="H4005" s="4" t="str">
        <f t="shared" si="124"/>
        <v>2R499.2</v>
      </c>
      <c r="I4005" s="4" t="str">
        <f t="shared" si="125"/>
        <v>S2_U3_P6_RC</v>
      </c>
    </row>
    <row r="4006" spans="1:9" x14ac:dyDescent="0.25">
      <c r="A4006" t="s">
        <v>2698</v>
      </c>
      <c r="B4006" t="s">
        <v>5865</v>
      </c>
      <c r="C4006" t="s">
        <v>3389</v>
      </c>
      <c r="D4006">
        <v>1</v>
      </c>
      <c r="E4006">
        <v>1</v>
      </c>
      <c r="F4006">
        <v>1</v>
      </c>
      <c r="G4006" t="s">
        <v>463</v>
      </c>
      <c r="H4006" s="4" t="str">
        <f t="shared" si="124"/>
        <v>2R500.1</v>
      </c>
      <c r="I4006" s="4" t="str">
        <f t="shared" si="125"/>
        <v>S2_U3_P6_RC</v>
      </c>
    </row>
    <row r="4007" spans="1:9" x14ac:dyDescent="0.25">
      <c r="A4007" t="s">
        <v>2698</v>
      </c>
      <c r="B4007" t="s">
        <v>5865</v>
      </c>
      <c r="C4007" t="s">
        <v>3389</v>
      </c>
      <c r="D4007">
        <v>2</v>
      </c>
      <c r="E4007">
        <v>2</v>
      </c>
      <c r="F4007">
        <v>2</v>
      </c>
      <c r="G4007" t="s">
        <v>961</v>
      </c>
      <c r="H4007" s="4" t="str">
        <f t="shared" si="124"/>
        <v>2R500.2</v>
      </c>
      <c r="I4007" s="4" t="str">
        <f t="shared" si="125"/>
        <v>DGND</v>
      </c>
    </row>
    <row r="4008" spans="1:9" x14ac:dyDescent="0.25">
      <c r="A4008" t="s">
        <v>2698</v>
      </c>
      <c r="B4008" t="s">
        <v>5865</v>
      </c>
      <c r="C4008" t="s">
        <v>3390</v>
      </c>
      <c r="D4008">
        <v>1</v>
      </c>
      <c r="E4008">
        <v>1</v>
      </c>
      <c r="F4008">
        <v>1</v>
      </c>
      <c r="G4008" t="s">
        <v>1749</v>
      </c>
      <c r="H4008" s="4" t="str">
        <f t="shared" si="124"/>
        <v>2R517.1</v>
      </c>
      <c r="I4008" s="4" t="str">
        <f t="shared" si="125"/>
        <v>SG2_2_P5_GIGA_MDI+</v>
      </c>
    </row>
    <row r="4009" spans="1:9" x14ac:dyDescent="0.25">
      <c r="A4009" t="s">
        <v>2698</v>
      </c>
      <c r="B4009" t="s">
        <v>5865</v>
      </c>
      <c r="C4009" t="s">
        <v>3390</v>
      </c>
      <c r="D4009">
        <v>2</v>
      </c>
      <c r="E4009">
        <v>2</v>
      </c>
      <c r="F4009">
        <v>2</v>
      </c>
      <c r="G4009" t="s">
        <v>473</v>
      </c>
      <c r="H4009" s="4" t="str">
        <f t="shared" si="124"/>
        <v>2R517.2</v>
      </c>
      <c r="I4009" s="4" t="str">
        <f t="shared" si="125"/>
        <v>SG2_2_P5_RC</v>
      </c>
    </row>
    <row r="4010" spans="1:9" x14ac:dyDescent="0.25">
      <c r="A4010" t="s">
        <v>2698</v>
      </c>
      <c r="B4010" t="s">
        <v>5865</v>
      </c>
      <c r="C4010" t="s">
        <v>3391</v>
      </c>
      <c r="D4010">
        <v>1</v>
      </c>
      <c r="E4010">
        <v>1</v>
      </c>
      <c r="F4010">
        <v>1</v>
      </c>
      <c r="G4010" t="s">
        <v>1747</v>
      </c>
      <c r="H4010" s="4" t="str">
        <f t="shared" si="124"/>
        <v>2R518.1</v>
      </c>
      <c r="I4010" s="4" t="str">
        <f t="shared" si="125"/>
        <v>SG2_2_P5_GIGA_MDI-</v>
      </c>
    </row>
    <row r="4011" spans="1:9" x14ac:dyDescent="0.25">
      <c r="A4011" t="s">
        <v>2698</v>
      </c>
      <c r="B4011" t="s">
        <v>5865</v>
      </c>
      <c r="C4011" t="s">
        <v>3391</v>
      </c>
      <c r="D4011">
        <v>2</v>
      </c>
      <c r="E4011">
        <v>2</v>
      </c>
      <c r="F4011">
        <v>2</v>
      </c>
      <c r="G4011" t="s">
        <v>473</v>
      </c>
      <c r="H4011" s="4" t="str">
        <f t="shared" si="124"/>
        <v>2R518.2</v>
      </c>
      <c r="I4011" s="4" t="str">
        <f t="shared" si="125"/>
        <v>SG2_2_P5_RC</v>
      </c>
    </row>
    <row r="4012" spans="1:9" x14ac:dyDescent="0.25">
      <c r="A4012" t="s">
        <v>2698</v>
      </c>
      <c r="B4012" t="s">
        <v>5865</v>
      </c>
      <c r="C4012" t="s">
        <v>3392</v>
      </c>
      <c r="D4012">
        <v>1</v>
      </c>
      <c r="E4012">
        <v>1</v>
      </c>
      <c r="F4012">
        <v>1</v>
      </c>
      <c r="G4012" t="s">
        <v>473</v>
      </c>
      <c r="H4012" s="4" t="str">
        <f t="shared" si="124"/>
        <v>2R519.1</v>
      </c>
      <c r="I4012" s="4" t="str">
        <f t="shared" si="125"/>
        <v>SG2_2_P5_RC</v>
      </c>
    </row>
    <row r="4013" spans="1:9" x14ac:dyDescent="0.25">
      <c r="A4013" t="s">
        <v>2698</v>
      </c>
      <c r="B4013" t="s">
        <v>5865</v>
      </c>
      <c r="C4013" t="s">
        <v>3392</v>
      </c>
      <c r="D4013">
        <v>2</v>
      </c>
      <c r="E4013">
        <v>2</v>
      </c>
      <c r="F4013">
        <v>2</v>
      </c>
      <c r="G4013" t="s">
        <v>961</v>
      </c>
      <c r="H4013" s="4" t="str">
        <f t="shared" si="124"/>
        <v>2R519.2</v>
      </c>
      <c r="I4013" s="4" t="str">
        <f t="shared" si="125"/>
        <v>DGND</v>
      </c>
    </row>
    <row r="4014" spans="1:9" x14ac:dyDescent="0.25">
      <c r="A4014" t="s">
        <v>2698</v>
      </c>
      <c r="B4014" t="s">
        <v>5865</v>
      </c>
      <c r="C4014" t="s">
        <v>3393</v>
      </c>
      <c r="D4014">
        <v>1</v>
      </c>
      <c r="E4014">
        <v>1</v>
      </c>
      <c r="F4014">
        <v>1</v>
      </c>
      <c r="G4014" t="s">
        <v>1753</v>
      </c>
      <c r="H4014" s="4" t="str">
        <f t="shared" si="124"/>
        <v>2R536.1</v>
      </c>
      <c r="I4014" s="4" t="str">
        <f t="shared" si="125"/>
        <v>SG2_2_P6_GIGA_MDI+</v>
      </c>
    </row>
    <row r="4015" spans="1:9" x14ac:dyDescent="0.25">
      <c r="A4015" t="s">
        <v>2698</v>
      </c>
      <c r="B4015" t="s">
        <v>5865</v>
      </c>
      <c r="C4015" t="s">
        <v>3393</v>
      </c>
      <c r="D4015">
        <v>2</v>
      </c>
      <c r="E4015">
        <v>2</v>
      </c>
      <c r="F4015">
        <v>2</v>
      </c>
      <c r="G4015" t="s">
        <v>472</v>
      </c>
      <c r="H4015" s="4" t="str">
        <f t="shared" si="124"/>
        <v>2R536.2</v>
      </c>
      <c r="I4015" s="4" t="str">
        <f t="shared" si="125"/>
        <v>SG2_2_P6_RC</v>
      </c>
    </row>
    <row r="4016" spans="1:9" x14ac:dyDescent="0.25">
      <c r="A4016" t="s">
        <v>2698</v>
      </c>
      <c r="B4016" t="s">
        <v>5865</v>
      </c>
      <c r="C4016" t="s">
        <v>3394</v>
      </c>
      <c r="D4016">
        <v>1</v>
      </c>
      <c r="E4016">
        <v>1</v>
      </c>
      <c r="F4016">
        <v>1</v>
      </c>
      <c r="G4016" t="s">
        <v>1751</v>
      </c>
      <c r="H4016" s="4" t="str">
        <f t="shared" si="124"/>
        <v>2R537.1</v>
      </c>
      <c r="I4016" s="4" t="str">
        <f t="shared" si="125"/>
        <v>SG2_2_P6_GIGA_MDI-</v>
      </c>
    </row>
    <row r="4017" spans="1:9" x14ac:dyDescent="0.25">
      <c r="A4017" t="s">
        <v>2698</v>
      </c>
      <c r="B4017" t="s">
        <v>5865</v>
      </c>
      <c r="C4017" t="s">
        <v>3394</v>
      </c>
      <c r="D4017">
        <v>2</v>
      </c>
      <c r="E4017">
        <v>2</v>
      </c>
      <c r="F4017">
        <v>2</v>
      </c>
      <c r="G4017" t="s">
        <v>472</v>
      </c>
      <c r="H4017" s="4" t="str">
        <f t="shared" si="124"/>
        <v>2R537.2</v>
      </c>
      <c r="I4017" s="4" t="str">
        <f t="shared" si="125"/>
        <v>SG2_2_P6_RC</v>
      </c>
    </row>
    <row r="4018" spans="1:9" x14ac:dyDescent="0.25">
      <c r="A4018" t="s">
        <v>2698</v>
      </c>
      <c r="B4018" t="s">
        <v>5865</v>
      </c>
      <c r="C4018" t="s">
        <v>3395</v>
      </c>
      <c r="D4018">
        <v>1</v>
      </c>
      <c r="E4018">
        <v>1</v>
      </c>
      <c r="F4018">
        <v>1</v>
      </c>
      <c r="G4018" t="s">
        <v>472</v>
      </c>
      <c r="H4018" s="4" t="str">
        <f t="shared" si="124"/>
        <v>2R538.1</v>
      </c>
      <c r="I4018" s="4" t="str">
        <f t="shared" si="125"/>
        <v>SG2_2_P6_RC</v>
      </c>
    </row>
    <row r="4019" spans="1:9" x14ac:dyDescent="0.25">
      <c r="A4019" t="s">
        <v>2698</v>
      </c>
      <c r="B4019" t="s">
        <v>5865</v>
      </c>
      <c r="C4019" t="s">
        <v>3395</v>
      </c>
      <c r="D4019">
        <v>2</v>
      </c>
      <c r="E4019">
        <v>2</v>
      </c>
      <c r="F4019">
        <v>2</v>
      </c>
      <c r="G4019" t="s">
        <v>961</v>
      </c>
      <c r="H4019" s="4" t="str">
        <f t="shared" si="124"/>
        <v>2R538.2</v>
      </c>
      <c r="I4019" s="4" t="str">
        <f t="shared" si="125"/>
        <v>DGND</v>
      </c>
    </row>
    <row r="4020" spans="1:9" x14ac:dyDescent="0.25">
      <c r="A4020" t="s">
        <v>2698</v>
      </c>
      <c r="B4020" t="s">
        <v>5865</v>
      </c>
      <c r="C4020" t="s">
        <v>3396</v>
      </c>
      <c r="D4020">
        <v>1</v>
      </c>
      <c r="E4020">
        <v>1</v>
      </c>
      <c r="F4020">
        <v>1</v>
      </c>
      <c r="G4020" t="s">
        <v>1764</v>
      </c>
      <c r="H4020" s="4" t="str">
        <f t="shared" si="124"/>
        <v>2R540.1</v>
      </c>
      <c r="I4020" s="4" t="str">
        <f t="shared" si="125"/>
        <v>S2_U4_P6_R_1</v>
      </c>
    </row>
    <row r="4021" spans="1:9" x14ac:dyDescent="0.25">
      <c r="A4021" t="s">
        <v>2698</v>
      </c>
      <c r="B4021" t="s">
        <v>5865</v>
      </c>
      <c r="C4021" t="s">
        <v>3396</v>
      </c>
      <c r="D4021">
        <v>2</v>
      </c>
      <c r="E4021">
        <v>2</v>
      </c>
      <c r="F4021">
        <v>2</v>
      </c>
      <c r="G4021" t="s">
        <v>1754</v>
      </c>
      <c r="H4021" s="4" t="str">
        <f t="shared" si="124"/>
        <v>2R540.2</v>
      </c>
      <c r="I4021" s="4" t="str">
        <f t="shared" si="125"/>
        <v>S2_U4_P6_RC_1</v>
      </c>
    </row>
    <row r="4022" spans="1:9" x14ac:dyDescent="0.25">
      <c r="A4022" t="s">
        <v>2698</v>
      </c>
      <c r="B4022" t="s">
        <v>5865</v>
      </c>
      <c r="C4022" t="s">
        <v>3397</v>
      </c>
      <c r="D4022">
        <v>1</v>
      </c>
      <c r="E4022">
        <v>1</v>
      </c>
      <c r="F4022">
        <v>1</v>
      </c>
      <c r="G4022" t="s">
        <v>1755</v>
      </c>
      <c r="H4022" s="4" t="str">
        <f t="shared" si="124"/>
        <v>2R541.1</v>
      </c>
      <c r="I4022" s="4" t="str">
        <f t="shared" si="125"/>
        <v>S2_U4_P6_RC_2</v>
      </c>
    </row>
    <row r="4023" spans="1:9" x14ac:dyDescent="0.25">
      <c r="A4023" t="s">
        <v>2698</v>
      </c>
      <c r="B4023" t="s">
        <v>5865</v>
      </c>
      <c r="C4023" t="s">
        <v>3397</v>
      </c>
      <c r="D4023">
        <v>2</v>
      </c>
      <c r="E4023">
        <v>2</v>
      </c>
      <c r="F4023">
        <v>2</v>
      </c>
      <c r="G4023" t="s">
        <v>1765</v>
      </c>
      <c r="H4023" s="4" t="str">
        <f t="shared" si="124"/>
        <v>2R541.2</v>
      </c>
      <c r="I4023" s="4" t="str">
        <f t="shared" si="125"/>
        <v>S2_U4_P6_R_2</v>
      </c>
    </row>
    <row r="4024" spans="1:9" x14ac:dyDescent="0.25">
      <c r="A4024" t="s">
        <v>2698</v>
      </c>
      <c r="B4024" t="s">
        <v>5865</v>
      </c>
      <c r="C4024" t="s">
        <v>3398</v>
      </c>
      <c r="D4024">
        <v>1</v>
      </c>
      <c r="E4024">
        <v>1</v>
      </c>
      <c r="F4024">
        <v>1</v>
      </c>
      <c r="G4024" t="s">
        <v>1756</v>
      </c>
      <c r="H4024" s="4" t="str">
        <f t="shared" si="124"/>
        <v>2R542.1</v>
      </c>
      <c r="I4024" s="4" t="str">
        <f t="shared" si="125"/>
        <v>S2_U4_P5_RC_1</v>
      </c>
    </row>
    <row r="4025" spans="1:9" x14ac:dyDescent="0.25">
      <c r="A4025" t="s">
        <v>2698</v>
      </c>
      <c r="B4025" t="s">
        <v>5865</v>
      </c>
      <c r="C4025" t="s">
        <v>3398</v>
      </c>
      <c r="D4025">
        <v>2</v>
      </c>
      <c r="E4025">
        <v>2</v>
      </c>
      <c r="F4025">
        <v>2</v>
      </c>
      <c r="G4025" t="s">
        <v>1760</v>
      </c>
      <c r="H4025" s="4" t="str">
        <f t="shared" si="124"/>
        <v>2R542.2</v>
      </c>
      <c r="I4025" s="4" t="str">
        <f t="shared" si="125"/>
        <v>S2_U4_P5_R_1</v>
      </c>
    </row>
    <row r="4026" spans="1:9" x14ac:dyDescent="0.25">
      <c r="A4026" t="s">
        <v>2698</v>
      </c>
      <c r="B4026" t="s">
        <v>5865</v>
      </c>
      <c r="C4026" t="s">
        <v>3399</v>
      </c>
      <c r="D4026">
        <v>1</v>
      </c>
      <c r="E4026">
        <v>1</v>
      </c>
      <c r="F4026">
        <v>1</v>
      </c>
      <c r="G4026" t="s">
        <v>1757</v>
      </c>
      <c r="H4026" s="4" t="str">
        <f t="shared" si="124"/>
        <v>2R543.1</v>
      </c>
      <c r="I4026" s="4" t="str">
        <f t="shared" si="125"/>
        <v>S2_U4_P5_RC_2</v>
      </c>
    </row>
    <row r="4027" spans="1:9" x14ac:dyDescent="0.25">
      <c r="A4027" t="s">
        <v>2698</v>
      </c>
      <c r="B4027" t="s">
        <v>5865</v>
      </c>
      <c r="C4027" t="s">
        <v>3399</v>
      </c>
      <c r="D4027">
        <v>2</v>
      </c>
      <c r="E4027">
        <v>2</v>
      </c>
      <c r="F4027">
        <v>2</v>
      </c>
      <c r="G4027" t="s">
        <v>1761</v>
      </c>
      <c r="H4027" s="4" t="str">
        <f t="shared" si="124"/>
        <v>2R543.2</v>
      </c>
      <c r="I4027" s="4" t="str">
        <f t="shared" si="125"/>
        <v>S2_U4_P5_R_2</v>
      </c>
    </row>
    <row r="4028" spans="1:9" x14ac:dyDescent="0.25">
      <c r="A4028" t="s">
        <v>2698</v>
      </c>
      <c r="B4028" t="s">
        <v>5865</v>
      </c>
      <c r="C4028" t="s">
        <v>3400</v>
      </c>
      <c r="D4028">
        <v>1</v>
      </c>
      <c r="E4028">
        <v>1</v>
      </c>
      <c r="F4028">
        <v>1</v>
      </c>
      <c r="G4028" t="s">
        <v>431</v>
      </c>
      <c r="H4028" s="4" t="str">
        <f t="shared" si="124"/>
        <v>2RK1441.1</v>
      </c>
      <c r="I4028" s="4" t="str">
        <f t="shared" si="125"/>
        <v>SC_UDB144_1</v>
      </c>
    </row>
    <row r="4029" spans="1:9" x14ac:dyDescent="0.25">
      <c r="A4029" t="s">
        <v>2698</v>
      </c>
      <c r="B4029" t="s">
        <v>5865</v>
      </c>
      <c r="C4029" t="s">
        <v>3400</v>
      </c>
      <c r="D4029">
        <v>2</v>
      </c>
      <c r="E4029">
        <v>2</v>
      </c>
      <c r="F4029">
        <v>2</v>
      </c>
      <c r="G4029" t="s">
        <v>479</v>
      </c>
      <c r="H4029" s="4" t="str">
        <f t="shared" si="124"/>
        <v>2RK1441.2</v>
      </c>
      <c r="I4029" s="4" t="str">
        <f t="shared" si="125"/>
        <v>S2_SEL1_K144</v>
      </c>
    </row>
    <row r="4030" spans="1:9" x14ac:dyDescent="0.25">
      <c r="A4030" t="s">
        <v>2698</v>
      </c>
      <c r="B4030" t="s">
        <v>5865</v>
      </c>
      <c r="C4030" t="s">
        <v>3401</v>
      </c>
      <c r="D4030">
        <v>1</v>
      </c>
      <c r="E4030">
        <v>1</v>
      </c>
      <c r="F4030">
        <v>1</v>
      </c>
      <c r="G4030" t="s">
        <v>1096</v>
      </c>
      <c r="H4030" s="4" t="str">
        <f t="shared" si="124"/>
        <v>2RK1442.1</v>
      </c>
      <c r="I4030" s="4" t="str">
        <f t="shared" si="125"/>
        <v>SC_UDB144_2</v>
      </c>
    </row>
    <row r="4031" spans="1:9" x14ac:dyDescent="0.25">
      <c r="A4031" t="s">
        <v>2698</v>
      </c>
      <c r="B4031" t="s">
        <v>5865</v>
      </c>
      <c r="C4031" t="s">
        <v>3401</v>
      </c>
      <c r="D4031">
        <v>2</v>
      </c>
      <c r="E4031">
        <v>2</v>
      </c>
      <c r="F4031">
        <v>2</v>
      </c>
      <c r="G4031" t="s">
        <v>1790</v>
      </c>
      <c r="H4031" s="4" t="str">
        <f t="shared" si="124"/>
        <v>2RK1442.2</v>
      </c>
      <c r="I4031" s="4" t="str">
        <f t="shared" si="125"/>
        <v>S2_SEL2_K144</v>
      </c>
    </row>
    <row r="4032" spans="1:9" x14ac:dyDescent="0.25">
      <c r="A4032" t="s">
        <v>2698</v>
      </c>
      <c r="B4032" t="s">
        <v>5865</v>
      </c>
      <c r="C4032" t="s">
        <v>3402</v>
      </c>
      <c r="D4032">
        <v>1</v>
      </c>
      <c r="E4032">
        <v>1</v>
      </c>
      <c r="F4032">
        <v>1</v>
      </c>
      <c r="G4032" t="s">
        <v>432</v>
      </c>
      <c r="H4032" s="4" t="str">
        <f t="shared" si="124"/>
        <v>2RK1451.1</v>
      </c>
      <c r="I4032" s="4" t="str">
        <f t="shared" si="125"/>
        <v>SC_UDB145_1</v>
      </c>
    </row>
    <row r="4033" spans="1:9" x14ac:dyDescent="0.25">
      <c r="A4033" t="s">
        <v>2698</v>
      </c>
      <c r="B4033" t="s">
        <v>5865</v>
      </c>
      <c r="C4033" t="s">
        <v>3402</v>
      </c>
      <c r="D4033">
        <v>2</v>
      </c>
      <c r="E4033">
        <v>2</v>
      </c>
      <c r="F4033">
        <v>2</v>
      </c>
      <c r="G4033" t="s">
        <v>481</v>
      </c>
      <c r="H4033" s="4" t="str">
        <f t="shared" si="124"/>
        <v>2RK1451.2</v>
      </c>
      <c r="I4033" s="4" t="str">
        <f t="shared" si="125"/>
        <v>S2_SEL1_K145</v>
      </c>
    </row>
    <row r="4034" spans="1:9" x14ac:dyDescent="0.25">
      <c r="A4034" t="s">
        <v>2698</v>
      </c>
      <c r="B4034" t="s">
        <v>5865</v>
      </c>
      <c r="C4034" t="s">
        <v>3403</v>
      </c>
      <c r="D4034">
        <v>1</v>
      </c>
      <c r="E4034">
        <v>1</v>
      </c>
      <c r="F4034">
        <v>1</v>
      </c>
      <c r="G4034" t="s">
        <v>1097</v>
      </c>
      <c r="H4034" s="4" t="str">
        <f t="shared" ref="H4034:H4097" si="126">CONCATENATE(C4034,".",F4034)</f>
        <v>2RK1452.1</v>
      </c>
      <c r="I4034" s="4" t="str">
        <f t="shared" ref="I4034:I4097" si="127">G4034</f>
        <v>SC_UDB145_2</v>
      </c>
    </row>
    <row r="4035" spans="1:9" x14ac:dyDescent="0.25">
      <c r="A4035" t="s">
        <v>2698</v>
      </c>
      <c r="B4035" t="s">
        <v>5865</v>
      </c>
      <c r="C4035" t="s">
        <v>3403</v>
      </c>
      <c r="D4035">
        <v>2</v>
      </c>
      <c r="E4035">
        <v>2</v>
      </c>
      <c r="F4035">
        <v>2</v>
      </c>
      <c r="G4035" t="s">
        <v>482</v>
      </c>
      <c r="H4035" s="4" t="str">
        <f t="shared" si="126"/>
        <v>2RK1452.2</v>
      </c>
      <c r="I4035" s="4" t="str">
        <f t="shared" si="127"/>
        <v>S2_SEL2_K145</v>
      </c>
    </row>
    <row r="4036" spans="1:9" x14ac:dyDescent="0.25">
      <c r="A4036" t="s">
        <v>2698</v>
      </c>
      <c r="B4036" t="s">
        <v>5865</v>
      </c>
      <c r="C4036" t="s">
        <v>3404</v>
      </c>
      <c r="D4036">
        <v>1</v>
      </c>
      <c r="E4036">
        <v>1</v>
      </c>
      <c r="F4036">
        <v>1</v>
      </c>
      <c r="G4036" t="s">
        <v>479</v>
      </c>
      <c r="H4036" s="4" t="str">
        <f t="shared" si="126"/>
        <v>2RL10.1</v>
      </c>
      <c r="I4036" s="4" t="str">
        <f t="shared" si="127"/>
        <v>S2_SEL1_K144</v>
      </c>
    </row>
    <row r="4037" spans="1:9" x14ac:dyDescent="0.25">
      <c r="A4037" t="s">
        <v>2698</v>
      </c>
      <c r="B4037" t="s">
        <v>5865</v>
      </c>
      <c r="C4037" t="s">
        <v>3404</v>
      </c>
      <c r="D4037">
        <v>2</v>
      </c>
      <c r="E4037">
        <v>2</v>
      </c>
      <c r="F4037">
        <v>2</v>
      </c>
      <c r="G4037" t="s">
        <v>961</v>
      </c>
      <c r="H4037" s="4" t="str">
        <f t="shared" si="126"/>
        <v>2RL10.2</v>
      </c>
      <c r="I4037" s="4" t="str">
        <f t="shared" si="127"/>
        <v>DGND</v>
      </c>
    </row>
    <row r="4038" spans="1:9" x14ac:dyDescent="0.25">
      <c r="A4038" t="s">
        <v>2698</v>
      </c>
      <c r="B4038" t="s">
        <v>5865</v>
      </c>
      <c r="C4038" t="s">
        <v>3405</v>
      </c>
      <c r="D4038">
        <v>1</v>
      </c>
      <c r="E4038">
        <v>1</v>
      </c>
      <c r="F4038">
        <v>1</v>
      </c>
      <c r="G4038" t="s">
        <v>1790</v>
      </c>
      <c r="H4038" s="4" t="str">
        <f t="shared" si="126"/>
        <v>2RL11.1</v>
      </c>
      <c r="I4038" s="4" t="str">
        <f t="shared" si="127"/>
        <v>S2_SEL2_K144</v>
      </c>
    </row>
    <row r="4039" spans="1:9" x14ac:dyDescent="0.25">
      <c r="A4039" t="s">
        <v>2698</v>
      </c>
      <c r="B4039" t="s">
        <v>5865</v>
      </c>
      <c r="C4039" t="s">
        <v>3405</v>
      </c>
      <c r="D4039">
        <v>2</v>
      </c>
      <c r="E4039">
        <v>2</v>
      </c>
      <c r="F4039">
        <v>2</v>
      </c>
      <c r="G4039" t="s">
        <v>961</v>
      </c>
      <c r="H4039" s="4" t="str">
        <f t="shared" si="126"/>
        <v>2RL11.2</v>
      </c>
      <c r="I4039" s="4" t="str">
        <f t="shared" si="127"/>
        <v>DGND</v>
      </c>
    </row>
    <row r="4040" spans="1:9" x14ac:dyDescent="0.25">
      <c r="A4040" t="s">
        <v>2698</v>
      </c>
      <c r="B4040" t="s">
        <v>5865</v>
      </c>
      <c r="C4040" t="s">
        <v>3406</v>
      </c>
      <c r="D4040">
        <v>1</v>
      </c>
      <c r="E4040">
        <v>1</v>
      </c>
      <c r="F4040">
        <v>1</v>
      </c>
      <c r="G4040" t="s">
        <v>481</v>
      </c>
      <c r="H4040" s="4" t="str">
        <f t="shared" si="126"/>
        <v>2RL15.1</v>
      </c>
      <c r="I4040" s="4" t="str">
        <f t="shared" si="127"/>
        <v>S2_SEL1_K145</v>
      </c>
    </row>
    <row r="4041" spans="1:9" x14ac:dyDescent="0.25">
      <c r="A4041" t="s">
        <v>2698</v>
      </c>
      <c r="B4041" t="s">
        <v>5865</v>
      </c>
      <c r="C4041" t="s">
        <v>3406</v>
      </c>
      <c r="D4041">
        <v>2</v>
      </c>
      <c r="E4041">
        <v>2</v>
      </c>
      <c r="F4041">
        <v>2</v>
      </c>
      <c r="G4041" t="s">
        <v>961</v>
      </c>
      <c r="H4041" s="4" t="str">
        <f t="shared" si="126"/>
        <v>2RL15.2</v>
      </c>
      <c r="I4041" s="4" t="str">
        <f t="shared" si="127"/>
        <v>DGND</v>
      </c>
    </row>
    <row r="4042" spans="1:9" x14ac:dyDescent="0.25">
      <c r="A4042" t="s">
        <v>2698</v>
      </c>
      <c r="B4042" t="s">
        <v>5865</v>
      </c>
      <c r="C4042" t="s">
        <v>3407</v>
      </c>
      <c r="D4042">
        <v>1</v>
      </c>
      <c r="E4042">
        <v>1</v>
      </c>
      <c r="F4042">
        <v>1</v>
      </c>
      <c r="G4042" t="s">
        <v>480</v>
      </c>
      <c r="H4042" s="4" t="str">
        <f t="shared" si="126"/>
        <v>2RL16.1</v>
      </c>
      <c r="I4042" s="4" t="str">
        <f t="shared" si="127"/>
        <v>S2_OE_K145</v>
      </c>
    </row>
    <row r="4043" spans="1:9" x14ac:dyDescent="0.25">
      <c r="A4043" t="s">
        <v>2698</v>
      </c>
      <c r="B4043" t="s">
        <v>5865</v>
      </c>
      <c r="C4043" t="s">
        <v>3407</v>
      </c>
      <c r="D4043">
        <v>2</v>
      </c>
      <c r="E4043">
        <v>2</v>
      </c>
      <c r="F4043">
        <v>2</v>
      </c>
      <c r="G4043" t="s">
        <v>961</v>
      </c>
      <c r="H4043" s="4" t="str">
        <f t="shared" si="126"/>
        <v>2RL16.2</v>
      </c>
      <c r="I4043" s="4" t="str">
        <f t="shared" si="127"/>
        <v>DGND</v>
      </c>
    </row>
    <row r="4044" spans="1:9" x14ac:dyDescent="0.25">
      <c r="A4044" t="s">
        <v>2698</v>
      </c>
      <c r="B4044" t="s">
        <v>5865</v>
      </c>
      <c r="C4044" t="s">
        <v>3408</v>
      </c>
      <c r="D4044">
        <v>1</v>
      </c>
      <c r="E4044">
        <v>1</v>
      </c>
      <c r="F4044">
        <v>1</v>
      </c>
      <c r="G4044" t="s">
        <v>482</v>
      </c>
      <c r="H4044" s="4" t="str">
        <f t="shared" si="126"/>
        <v>2RL17.1</v>
      </c>
      <c r="I4044" s="4" t="str">
        <f t="shared" si="127"/>
        <v>S2_SEL2_K145</v>
      </c>
    </row>
    <row r="4045" spans="1:9" x14ac:dyDescent="0.25">
      <c r="A4045" t="s">
        <v>2698</v>
      </c>
      <c r="B4045" t="s">
        <v>5865</v>
      </c>
      <c r="C4045" t="s">
        <v>3408</v>
      </c>
      <c r="D4045">
        <v>2</v>
      </c>
      <c r="E4045">
        <v>2</v>
      </c>
      <c r="F4045">
        <v>2</v>
      </c>
      <c r="G4045" t="s">
        <v>961</v>
      </c>
      <c r="H4045" s="4" t="str">
        <f t="shared" si="126"/>
        <v>2RL17.2</v>
      </c>
      <c r="I4045" s="4" t="str">
        <f t="shared" si="127"/>
        <v>DGND</v>
      </c>
    </row>
    <row r="4046" spans="1:9" x14ac:dyDescent="0.25">
      <c r="A4046" t="s">
        <v>2698</v>
      </c>
      <c r="B4046" t="s">
        <v>5865</v>
      </c>
      <c r="C4046" t="s">
        <v>3409</v>
      </c>
      <c r="D4046">
        <v>1</v>
      </c>
      <c r="E4046">
        <v>1</v>
      </c>
      <c r="F4046">
        <v>1</v>
      </c>
      <c r="G4046" t="s">
        <v>478</v>
      </c>
      <c r="H4046" s="4" t="str">
        <f t="shared" si="126"/>
        <v>2RL18.1</v>
      </c>
      <c r="I4046" s="4" t="str">
        <f t="shared" si="127"/>
        <v>S2_OE_K144</v>
      </c>
    </row>
    <row r="4047" spans="1:9" x14ac:dyDescent="0.25">
      <c r="A4047" t="s">
        <v>2698</v>
      </c>
      <c r="B4047" t="s">
        <v>5865</v>
      </c>
      <c r="C4047" t="s">
        <v>3409</v>
      </c>
      <c r="D4047">
        <v>2</v>
      </c>
      <c r="E4047">
        <v>2</v>
      </c>
      <c r="F4047">
        <v>2</v>
      </c>
      <c r="G4047" t="s">
        <v>961</v>
      </c>
      <c r="H4047" s="4" t="str">
        <f t="shared" si="126"/>
        <v>2RL18.2</v>
      </c>
      <c r="I4047" s="4" t="str">
        <f t="shared" si="127"/>
        <v>DGND</v>
      </c>
    </row>
    <row r="4048" spans="1:9" x14ac:dyDescent="0.25">
      <c r="A4048" t="s">
        <v>2698</v>
      </c>
      <c r="B4048" t="s">
        <v>5865</v>
      </c>
      <c r="C4048" t="s">
        <v>3410</v>
      </c>
      <c r="D4048">
        <v>1</v>
      </c>
      <c r="E4048">
        <v>1</v>
      </c>
      <c r="F4048">
        <v>1</v>
      </c>
      <c r="G4048" t="s">
        <v>1738</v>
      </c>
      <c r="H4048" s="4" t="str">
        <f t="shared" si="126"/>
        <v>2T18.1</v>
      </c>
      <c r="I4048" s="4" t="str">
        <f t="shared" si="127"/>
        <v>S2_U2_P5_GIGA_MDI-</v>
      </c>
    </row>
    <row r="4049" spans="1:9" x14ac:dyDescent="0.25">
      <c r="A4049" t="s">
        <v>2698</v>
      </c>
      <c r="B4049" t="s">
        <v>5865</v>
      </c>
      <c r="C4049" t="s">
        <v>3410</v>
      </c>
      <c r="D4049">
        <v>2</v>
      </c>
      <c r="E4049">
        <v>2</v>
      </c>
      <c r="F4049">
        <v>2</v>
      </c>
      <c r="G4049" t="s">
        <v>1740</v>
      </c>
      <c r="H4049" s="4" t="str">
        <f t="shared" si="126"/>
        <v>2T18.2</v>
      </c>
      <c r="I4049" s="4" t="str">
        <f t="shared" si="127"/>
        <v>S2_U2_P5_GIGA_MDI+</v>
      </c>
    </row>
    <row r="4050" spans="1:9" x14ac:dyDescent="0.25">
      <c r="A4050" t="s">
        <v>2698</v>
      </c>
      <c r="B4050" t="s">
        <v>5865</v>
      </c>
      <c r="C4050" t="s">
        <v>3410</v>
      </c>
      <c r="D4050">
        <v>3</v>
      </c>
      <c r="E4050">
        <v>3</v>
      </c>
      <c r="F4050">
        <v>3</v>
      </c>
      <c r="G4050" t="s">
        <v>1770</v>
      </c>
      <c r="H4050" s="4" t="str">
        <f t="shared" si="126"/>
        <v>2T18.3</v>
      </c>
      <c r="I4050" s="4" t="str">
        <f t="shared" si="127"/>
        <v>S2_U1_P5_GIGA_MDI+</v>
      </c>
    </row>
    <row r="4051" spans="1:9" x14ac:dyDescent="0.25">
      <c r="A4051" t="s">
        <v>2698</v>
      </c>
      <c r="B4051" t="s">
        <v>5865</v>
      </c>
      <c r="C4051" t="s">
        <v>3410</v>
      </c>
      <c r="D4051">
        <v>4</v>
      </c>
      <c r="E4051">
        <v>4</v>
      </c>
      <c r="F4051">
        <v>4</v>
      </c>
      <c r="G4051" t="s">
        <v>1767</v>
      </c>
      <c r="H4051" s="4" t="str">
        <f t="shared" si="126"/>
        <v>2T18.4</v>
      </c>
      <c r="I4051" s="4" t="str">
        <f t="shared" si="127"/>
        <v>S2_U1_P5_GIGA_MDI-</v>
      </c>
    </row>
    <row r="4052" spans="1:9" x14ac:dyDescent="0.25">
      <c r="A4052" t="s">
        <v>2698</v>
      </c>
      <c r="B4052" t="s">
        <v>5865</v>
      </c>
      <c r="C4052" t="s">
        <v>3411</v>
      </c>
      <c r="D4052">
        <v>1</v>
      </c>
      <c r="E4052">
        <v>1</v>
      </c>
      <c r="F4052">
        <v>1</v>
      </c>
      <c r="G4052" t="s">
        <v>1742</v>
      </c>
      <c r="H4052" s="4" t="str">
        <f t="shared" si="126"/>
        <v>2T23.1</v>
      </c>
      <c r="I4052" s="4" t="str">
        <f t="shared" si="127"/>
        <v>S2_U2_P6_GIGA_MDI-</v>
      </c>
    </row>
    <row r="4053" spans="1:9" x14ac:dyDescent="0.25">
      <c r="A4053" t="s">
        <v>2698</v>
      </c>
      <c r="B4053" t="s">
        <v>5865</v>
      </c>
      <c r="C4053" t="s">
        <v>3411</v>
      </c>
      <c r="D4053">
        <v>2</v>
      </c>
      <c r="E4053">
        <v>2</v>
      </c>
      <c r="F4053">
        <v>2</v>
      </c>
      <c r="G4053" t="s">
        <v>1744</v>
      </c>
      <c r="H4053" s="4" t="str">
        <f t="shared" si="126"/>
        <v>2T23.2</v>
      </c>
      <c r="I4053" s="4" t="str">
        <f t="shared" si="127"/>
        <v>S2_U2_P6_GIGA_MDI+</v>
      </c>
    </row>
    <row r="4054" spans="1:9" x14ac:dyDescent="0.25">
      <c r="A4054" t="s">
        <v>2698</v>
      </c>
      <c r="B4054" t="s">
        <v>5865</v>
      </c>
      <c r="C4054" t="s">
        <v>3411</v>
      </c>
      <c r="D4054">
        <v>3</v>
      </c>
      <c r="E4054">
        <v>3</v>
      </c>
      <c r="F4054">
        <v>3</v>
      </c>
      <c r="G4054" t="s">
        <v>1776</v>
      </c>
      <c r="H4054" s="4" t="str">
        <f t="shared" si="126"/>
        <v>2T23.3</v>
      </c>
      <c r="I4054" s="4" t="str">
        <f t="shared" si="127"/>
        <v>S2_U1_P6_GIGA_MDI+</v>
      </c>
    </row>
    <row r="4055" spans="1:9" x14ac:dyDescent="0.25">
      <c r="A4055" t="s">
        <v>2698</v>
      </c>
      <c r="B4055" t="s">
        <v>5865</v>
      </c>
      <c r="C4055" t="s">
        <v>3411</v>
      </c>
      <c r="D4055">
        <v>4</v>
      </c>
      <c r="E4055">
        <v>4</v>
      </c>
      <c r="F4055">
        <v>4</v>
      </c>
      <c r="G4055" t="s">
        <v>1773</v>
      </c>
      <c r="H4055" s="4" t="str">
        <f t="shared" si="126"/>
        <v>2T23.4</v>
      </c>
      <c r="I4055" s="4" t="str">
        <f t="shared" si="127"/>
        <v>S2_U1_P6_GIGA_MDI-</v>
      </c>
    </row>
    <row r="4056" spans="1:9" x14ac:dyDescent="0.25">
      <c r="A4056" t="s">
        <v>2698</v>
      </c>
      <c r="B4056" t="s">
        <v>5865</v>
      </c>
      <c r="C4056" t="s">
        <v>3412</v>
      </c>
      <c r="D4056">
        <v>1</v>
      </c>
      <c r="E4056">
        <v>1</v>
      </c>
      <c r="F4056">
        <v>1</v>
      </c>
      <c r="G4056" t="s">
        <v>1748</v>
      </c>
      <c r="H4056" s="4" t="str">
        <f t="shared" si="126"/>
        <v>2T24.1</v>
      </c>
      <c r="I4056" s="4" t="str">
        <f t="shared" si="127"/>
        <v>SG2_1_P5_GIGA_MDI+</v>
      </c>
    </row>
    <row r="4057" spans="1:9" x14ac:dyDescent="0.25">
      <c r="A4057" t="s">
        <v>2698</v>
      </c>
      <c r="B4057" t="s">
        <v>5865</v>
      </c>
      <c r="C4057" t="s">
        <v>3412</v>
      </c>
      <c r="D4057">
        <v>2</v>
      </c>
      <c r="E4057">
        <v>2</v>
      </c>
      <c r="F4057">
        <v>2</v>
      </c>
      <c r="G4057" t="s">
        <v>1746</v>
      </c>
      <c r="H4057" s="4" t="str">
        <f t="shared" si="126"/>
        <v>2T24.2</v>
      </c>
      <c r="I4057" s="4" t="str">
        <f t="shared" si="127"/>
        <v>SG2_1_P5_GIGA_MDI-</v>
      </c>
    </row>
    <row r="4058" spans="1:9" x14ac:dyDescent="0.25">
      <c r="A4058" t="s">
        <v>2698</v>
      </c>
      <c r="B4058" t="s">
        <v>5865</v>
      </c>
      <c r="C4058" t="s">
        <v>3412</v>
      </c>
      <c r="D4058">
        <v>3</v>
      </c>
      <c r="E4058">
        <v>3</v>
      </c>
      <c r="F4058">
        <v>3</v>
      </c>
      <c r="G4058" t="s">
        <v>1791</v>
      </c>
      <c r="H4058" s="4" t="str">
        <f t="shared" si="126"/>
        <v>2T24.3</v>
      </c>
      <c r="I4058" s="4" t="str">
        <f t="shared" si="127"/>
        <v>SG2_P5_GIGA_MDI-</v>
      </c>
    </row>
    <row r="4059" spans="1:9" x14ac:dyDescent="0.25">
      <c r="A4059" t="s">
        <v>2698</v>
      </c>
      <c r="B4059" t="s">
        <v>5865</v>
      </c>
      <c r="C4059" t="s">
        <v>3412</v>
      </c>
      <c r="D4059">
        <v>4</v>
      </c>
      <c r="E4059">
        <v>4</v>
      </c>
      <c r="F4059">
        <v>4</v>
      </c>
      <c r="G4059" t="s">
        <v>1792</v>
      </c>
      <c r="H4059" s="4" t="str">
        <f t="shared" si="126"/>
        <v>2T24.4</v>
      </c>
      <c r="I4059" s="4" t="str">
        <f t="shared" si="127"/>
        <v>SG2_P5_GIGA_MDI+</v>
      </c>
    </row>
    <row r="4060" spans="1:9" x14ac:dyDescent="0.25">
      <c r="A4060" t="s">
        <v>2698</v>
      </c>
      <c r="B4060" t="s">
        <v>5865</v>
      </c>
      <c r="C4060" t="s">
        <v>3413</v>
      </c>
      <c r="D4060">
        <v>1</v>
      </c>
      <c r="E4060">
        <v>1</v>
      </c>
      <c r="F4060">
        <v>1</v>
      </c>
      <c r="G4060" t="s">
        <v>1752</v>
      </c>
      <c r="H4060" s="4" t="str">
        <f t="shared" si="126"/>
        <v>2T25.1</v>
      </c>
      <c r="I4060" s="4" t="str">
        <f t="shared" si="127"/>
        <v>SG2_1_P6_GIGA_MDI+</v>
      </c>
    </row>
    <row r="4061" spans="1:9" x14ac:dyDescent="0.25">
      <c r="A4061" t="s">
        <v>2698</v>
      </c>
      <c r="B4061" t="s">
        <v>5865</v>
      </c>
      <c r="C4061" t="s">
        <v>3413</v>
      </c>
      <c r="D4061">
        <v>2</v>
      </c>
      <c r="E4061">
        <v>2</v>
      </c>
      <c r="F4061">
        <v>2</v>
      </c>
      <c r="G4061" t="s">
        <v>1750</v>
      </c>
      <c r="H4061" s="4" t="str">
        <f t="shared" si="126"/>
        <v>2T25.2</v>
      </c>
      <c r="I4061" s="4" t="str">
        <f t="shared" si="127"/>
        <v>SG2_1_P6_GIGA_MDI-</v>
      </c>
    </row>
    <row r="4062" spans="1:9" x14ac:dyDescent="0.25">
      <c r="A4062" t="s">
        <v>2698</v>
      </c>
      <c r="B4062" t="s">
        <v>5865</v>
      </c>
      <c r="C4062" t="s">
        <v>3413</v>
      </c>
      <c r="D4062">
        <v>3</v>
      </c>
      <c r="E4062">
        <v>3</v>
      </c>
      <c r="F4062">
        <v>3</v>
      </c>
      <c r="G4062" t="s">
        <v>1793</v>
      </c>
      <c r="H4062" s="4" t="str">
        <f t="shared" si="126"/>
        <v>2T25.3</v>
      </c>
      <c r="I4062" s="4" t="str">
        <f t="shared" si="127"/>
        <v>SG2_P6_GIGA_MDI-</v>
      </c>
    </row>
    <row r="4063" spans="1:9" x14ac:dyDescent="0.25">
      <c r="A4063" t="s">
        <v>2698</v>
      </c>
      <c r="B4063" t="s">
        <v>5865</v>
      </c>
      <c r="C4063" t="s">
        <v>3413</v>
      </c>
      <c r="D4063">
        <v>4</v>
      </c>
      <c r="E4063">
        <v>4</v>
      </c>
      <c r="F4063">
        <v>4</v>
      </c>
      <c r="G4063" t="s">
        <v>1794</v>
      </c>
      <c r="H4063" s="4" t="str">
        <f t="shared" si="126"/>
        <v>2T25.4</v>
      </c>
      <c r="I4063" s="4" t="str">
        <f t="shared" si="127"/>
        <v>SG2_P6_GIGA_MDI+</v>
      </c>
    </row>
    <row r="4064" spans="1:9" x14ac:dyDescent="0.25">
      <c r="A4064" t="s">
        <v>2698</v>
      </c>
      <c r="B4064" t="s">
        <v>5866</v>
      </c>
      <c r="C4064" t="s">
        <v>3414</v>
      </c>
      <c r="D4064">
        <v>1</v>
      </c>
      <c r="E4064">
        <v>1</v>
      </c>
      <c r="F4064">
        <v>1</v>
      </c>
      <c r="G4064" t="s">
        <v>483</v>
      </c>
      <c r="H4064" s="4" t="str">
        <f t="shared" si="126"/>
        <v>2C119.1</v>
      </c>
      <c r="I4064" s="4" t="str">
        <f t="shared" si="127"/>
        <v>SG2_MCT_RC</v>
      </c>
    </row>
    <row r="4065" spans="1:9" x14ac:dyDescent="0.25">
      <c r="A4065" t="s">
        <v>2698</v>
      </c>
      <c r="B4065" t="s">
        <v>5866</v>
      </c>
      <c r="C4065" t="s">
        <v>3414</v>
      </c>
      <c r="D4065">
        <v>2</v>
      </c>
      <c r="E4065">
        <v>2</v>
      </c>
      <c r="F4065">
        <v>2</v>
      </c>
      <c r="G4065" t="s">
        <v>961</v>
      </c>
      <c r="H4065" s="4" t="str">
        <f t="shared" si="126"/>
        <v>2C119.2</v>
      </c>
      <c r="I4065" s="4" t="str">
        <f t="shared" si="127"/>
        <v>DGND</v>
      </c>
    </row>
    <row r="4066" spans="1:9" x14ac:dyDescent="0.25">
      <c r="A4066" t="s">
        <v>2698</v>
      </c>
      <c r="B4066" t="s">
        <v>5866</v>
      </c>
      <c r="C4066" t="s">
        <v>3415</v>
      </c>
      <c r="D4066">
        <v>1</v>
      </c>
      <c r="E4066">
        <v>1</v>
      </c>
      <c r="F4066">
        <v>1</v>
      </c>
      <c r="G4066" t="s">
        <v>484</v>
      </c>
      <c r="H4066" s="4" t="str">
        <f t="shared" si="126"/>
        <v>2C171.1</v>
      </c>
      <c r="I4066" s="4" t="str">
        <f t="shared" si="127"/>
        <v>S2_TCT</v>
      </c>
    </row>
    <row r="4067" spans="1:9" x14ac:dyDescent="0.25">
      <c r="A4067" t="s">
        <v>2698</v>
      </c>
      <c r="B4067" t="s">
        <v>5866</v>
      </c>
      <c r="C4067" t="s">
        <v>3415</v>
      </c>
      <c r="D4067">
        <v>2</v>
      </c>
      <c r="E4067">
        <v>2</v>
      </c>
      <c r="F4067">
        <v>2</v>
      </c>
      <c r="G4067" t="s">
        <v>961</v>
      </c>
      <c r="H4067" s="4" t="str">
        <f t="shared" si="126"/>
        <v>2C171.2</v>
      </c>
      <c r="I4067" s="4" t="str">
        <f t="shared" si="127"/>
        <v>DGND</v>
      </c>
    </row>
    <row r="4068" spans="1:9" x14ac:dyDescent="0.25">
      <c r="A4068" t="s">
        <v>2698</v>
      </c>
      <c r="B4068" t="s">
        <v>5866</v>
      </c>
      <c r="C4068" t="s">
        <v>3416</v>
      </c>
      <c r="D4068">
        <v>1</v>
      </c>
      <c r="E4068">
        <v>1</v>
      </c>
      <c r="F4068">
        <v>1</v>
      </c>
      <c r="G4068" t="s">
        <v>485</v>
      </c>
      <c r="H4068" s="4" t="str">
        <f t="shared" si="126"/>
        <v>2C172.1</v>
      </c>
      <c r="I4068" s="4" t="str">
        <f t="shared" si="127"/>
        <v>S2_MCT_RC</v>
      </c>
    </row>
    <row r="4069" spans="1:9" x14ac:dyDescent="0.25">
      <c r="A4069" t="s">
        <v>2698</v>
      </c>
      <c r="B4069" t="s">
        <v>5866</v>
      </c>
      <c r="C4069" t="s">
        <v>3416</v>
      </c>
      <c r="D4069">
        <v>2</v>
      </c>
      <c r="E4069">
        <v>2</v>
      </c>
      <c r="F4069">
        <v>2</v>
      </c>
      <c r="G4069" t="s">
        <v>961</v>
      </c>
      <c r="H4069" s="4" t="str">
        <f t="shared" si="126"/>
        <v>2C172.2</v>
      </c>
      <c r="I4069" s="4" t="str">
        <f t="shared" si="127"/>
        <v>DGND</v>
      </c>
    </row>
    <row r="4070" spans="1:9" x14ac:dyDescent="0.25">
      <c r="A4070" t="s">
        <v>2698</v>
      </c>
      <c r="B4070" t="s">
        <v>5866</v>
      </c>
      <c r="C4070" t="s">
        <v>3417</v>
      </c>
      <c r="D4070">
        <v>1</v>
      </c>
      <c r="E4070">
        <v>1</v>
      </c>
      <c r="F4070">
        <v>1</v>
      </c>
      <c r="G4070" t="s">
        <v>961</v>
      </c>
      <c r="H4070" s="4" t="str">
        <f t="shared" si="126"/>
        <v>2C174.1</v>
      </c>
      <c r="I4070" s="4" t="str">
        <f t="shared" si="127"/>
        <v>DGND</v>
      </c>
    </row>
    <row r="4071" spans="1:9" x14ac:dyDescent="0.25">
      <c r="A4071" t="s">
        <v>2698</v>
      </c>
      <c r="B4071" t="s">
        <v>5866</v>
      </c>
      <c r="C4071" t="s">
        <v>3417</v>
      </c>
      <c r="D4071">
        <v>2</v>
      </c>
      <c r="E4071">
        <v>2</v>
      </c>
      <c r="F4071">
        <v>2</v>
      </c>
      <c r="G4071" t="s">
        <v>961</v>
      </c>
      <c r="H4071" s="4" t="str">
        <f t="shared" si="126"/>
        <v>2C174.2</v>
      </c>
      <c r="I4071" s="4" t="str">
        <f t="shared" si="127"/>
        <v>DGND</v>
      </c>
    </row>
    <row r="4072" spans="1:9" x14ac:dyDescent="0.25">
      <c r="A4072" t="s">
        <v>2698</v>
      </c>
      <c r="B4072" t="s">
        <v>5866</v>
      </c>
      <c r="C4072" t="s">
        <v>3418</v>
      </c>
      <c r="D4072">
        <v>1</v>
      </c>
      <c r="E4072">
        <v>1</v>
      </c>
      <c r="F4072">
        <v>1</v>
      </c>
      <c r="G4072" t="s">
        <v>961</v>
      </c>
      <c r="H4072" s="4" t="str">
        <f t="shared" si="126"/>
        <v>2C175.1</v>
      </c>
      <c r="I4072" s="4" t="str">
        <f t="shared" si="127"/>
        <v>DGND</v>
      </c>
    </row>
    <row r="4073" spans="1:9" x14ac:dyDescent="0.25">
      <c r="A4073" t="s">
        <v>2698</v>
      </c>
      <c r="B4073" t="s">
        <v>5866</v>
      </c>
      <c r="C4073" t="s">
        <v>3418</v>
      </c>
      <c r="D4073">
        <v>2</v>
      </c>
      <c r="E4073">
        <v>2</v>
      </c>
      <c r="F4073">
        <v>2</v>
      </c>
      <c r="G4073" t="s">
        <v>961</v>
      </c>
      <c r="H4073" s="4" t="str">
        <f t="shared" si="126"/>
        <v>2C175.2</v>
      </c>
      <c r="I4073" s="4" t="str">
        <f t="shared" si="127"/>
        <v>DGND</v>
      </c>
    </row>
    <row r="4074" spans="1:9" x14ac:dyDescent="0.25">
      <c r="A4074" t="s">
        <v>2698</v>
      </c>
      <c r="B4074" t="s">
        <v>5866</v>
      </c>
      <c r="C4074" t="s">
        <v>3419</v>
      </c>
      <c r="D4074">
        <v>1</v>
      </c>
      <c r="E4074">
        <v>1</v>
      </c>
      <c r="F4074">
        <v>1</v>
      </c>
      <c r="G4074" t="s">
        <v>961</v>
      </c>
      <c r="H4074" s="4" t="str">
        <f t="shared" si="126"/>
        <v>2C176.1</v>
      </c>
      <c r="I4074" s="4" t="str">
        <f t="shared" si="127"/>
        <v>DGND</v>
      </c>
    </row>
    <row r="4075" spans="1:9" x14ac:dyDescent="0.25">
      <c r="A4075" t="s">
        <v>2698</v>
      </c>
      <c r="B4075" t="s">
        <v>5866</v>
      </c>
      <c r="C4075" t="s">
        <v>3419</v>
      </c>
      <c r="D4075">
        <v>2</v>
      </c>
      <c r="E4075">
        <v>2</v>
      </c>
      <c r="F4075">
        <v>2</v>
      </c>
      <c r="G4075" t="s">
        <v>961</v>
      </c>
      <c r="H4075" s="4" t="str">
        <f t="shared" si="126"/>
        <v>2C176.2</v>
      </c>
      <c r="I4075" s="4" t="str">
        <f t="shared" si="127"/>
        <v>DGND</v>
      </c>
    </row>
    <row r="4076" spans="1:9" x14ac:dyDescent="0.25">
      <c r="A4076" t="s">
        <v>2698</v>
      </c>
      <c r="B4076" t="s">
        <v>5866</v>
      </c>
      <c r="C4076" t="s">
        <v>3420</v>
      </c>
      <c r="D4076">
        <v>1</v>
      </c>
      <c r="E4076">
        <v>1</v>
      </c>
      <c r="F4076">
        <v>1</v>
      </c>
      <c r="G4076" t="s">
        <v>961</v>
      </c>
      <c r="H4076" s="4" t="str">
        <f t="shared" si="126"/>
        <v>2C177.1</v>
      </c>
      <c r="I4076" s="4" t="str">
        <f t="shared" si="127"/>
        <v>DGND</v>
      </c>
    </row>
    <row r="4077" spans="1:9" x14ac:dyDescent="0.25">
      <c r="A4077" t="s">
        <v>2698</v>
      </c>
      <c r="B4077" t="s">
        <v>5866</v>
      </c>
      <c r="C4077" t="s">
        <v>3420</v>
      </c>
      <c r="D4077">
        <v>2</v>
      </c>
      <c r="E4077">
        <v>2</v>
      </c>
      <c r="F4077">
        <v>2</v>
      </c>
      <c r="G4077" t="s">
        <v>961</v>
      </c>
      <c r="H4077" s="4" t="str">
        <f t="shared" si="126"/>
        <v>2C177.2</v>
      </c>
      <c r="I4077" s="4" t="str">
        <f t="shared" si="127"/>
        <v>DGND</v>
      </c>
    </row>
    <row r="4078" spans="1:9" x14ac:dyDescent="0.25">
      <c r="A4078" t="s">
        <v>2698</v>
      </c>
      <c r="B4078" t="s">
        <v>5866</v>
      </c>
      <c r="C4078" t="s">
        <v>3421</v>
      </c>
      <c r="D4078">
        <v>1</v>
      </c>
      <c r="E4078">
        <v>1</v>
      </c>
      <c r="F4078">
        <v>1</v>
      </c>
      <c r="G4078" t="s">
        <v>961</v>
      </c>
      <c r="H4078" s="4" t="str">
        <f t="shared" si="126"/>
        <v>2C178.1</v>
      </c>
      <c r="I4078" s="4" t="str">
        <f t="shared" si="127"/>
        <v>DGND</v>
      </c>
    </row>
    <row r="4079" spans="1:9" x14ac:dyDescent="0.25">
      <c r="A4079" t="s">
        <v>2698</v>
      </c>
      <c r="B4079" t="s">
        <v>5866</v>
      </c>
      <c r="C4079" t="s">
        <v>3421</v>
      </c>
      <c r="D4079">
        <v>2</v>
      </c>
      <c r="E4079">
        <v>2</v>
      </c>
      <c r="F4079">
        <v>2</v>
      </c>
      <c r="G4079" t="s">
        <v>961</v>
      </c>
      <c r="H4079" s="4" t="str">
        <f t="shared" si="126"/>
        <v>2C178.2</v>
      </c>
      <c r="I4079" s="4" t="str">
        <f t="shared" si="127"/>
        <v>DGND</v>
      </c>
    </row>
    <row r="4080" spans="1:9" x14ac:dyDescent="0.25">
      <c r="A4080" t="s">
        <v>2698</v>
      </c>
      <c r="B4080" t="s">
        <v>5866</v>
      </c>
      <c r="C4080" t="s">
        <v>3422</v>
      </c>
      <c r="D4080">
        <v>1</v>
      </c>
      <c r="E4080">
        <v>1</v>
      </c>
      <c r="F4080">
        <v>1</v>
      </c>
      <c r="G4080" t="s">
        <v>961</v>
      </c>
      <c r="H4080" s="4" t="str">
        <f t="shared" si="126"/>
        <v>2C319.1</v>
      </c>
      <c r="I4080" s="4" t="str">
        <f t="shared" si="127"/>
        <v>DGND</v>
      </c>
    </row>
    <row r="4081" spans="1:9" x14ac:dyDescent="0.25">
      <c r="A4081" t="s">
        <v>2698</v>
      </c>
      <c r="B4081" t="s">
        <v>5866</v>
      </c>
      <c r="C4081" t="s">
        <v>3422</v>
      </c>
      <c r="D4081">
        <v>2</v>
      </c>
      <c r="E4081">
        <v>2</v>
      </c>
      <c r="F4081">
        <v>2</v>
      </c>
      <c r="G4081" t="s">
        <v>961</v>
      </c>
      <c r="H4081" s="4" t="str">
        <f t="shared" si="126"/>
        <v>2C319.2</v>
      </c>
      <c r="I4081" s="4" t="str">
        <f t="shared" si="127"/>
        <v>DGND</v>
      </c>
    </row>
    <row r="4082" spans="1:9" x14ac:dyDescent="0.25">
      <c r="A4082" t="s">
        <v>2698</v>
      </c>
      <c r="B4082" t="s">
        <v>5866</v>
      </c>
      <c r="C4082" t="s">
        <v>3423</v>
      </c>
      <c r="D4082">
        <v>1</v>
      </c>
      <c r="E4082">
        <v>1</v>
      </c>
      <c r="F4082">
        <v>1</v>
      </c>
      <c r="G4082" t="s">
        <v>961</v>
      </c>
      <c r="H4082" s="4" t="str">
        <f t="shared" si="126"/>
        <v>2C320.1</v>
      </c>
      <c r="I4082" s="4" t="str">
        <f t="shared" si="127"/>
        <v>DGND</v>
      </c>
    </row>
    <row r="4083" spans="1:9" x14ac:dyDescent="0.25">
      <c r="A4083" t="s">
        <v>2698</v>
      </c>
      <c r="B4083" t="s">
        <v>5866</v>
      </c>
      <c r="C4083" t="s">
        <v>3423</v>
      </c>
      <c r="D4083">
        <v>2</v>
      </c>
      <c r="E4083">
        <v>2</v>
      </c>
      <c r="F4083">
        <v>2</v>
      </c>
      <c r="G4083" t="s">
        <v>961</v>
      </c>
      <c r="H4083" s="4" t="str">
        <f t="shared" si="126"/>
        <v>2C320.2</v>
      </c>
      <c r="I4083" s="4" t="str">
        <f t="shared" si="127"/>
        <v>DGND</v>
      </c>
    </row>
    <row r="4084" spans="1:9" x14ac:dyDescent="0.25">
      <c r="A4084" t="s">
        <v>2698</v>
      </c>
      <c r="B4084" t="s">
        <v>5866</v>
      </c>
      <c r="C4084" t="s">
        <v>3424</v>
      </c>
      <c r="D4084">
        <v>1</v>
      </c>
      <c r="E4084">
        <v>1</v>
      </c>
      <c r="F4084">
        <v>1</v>
      </c>
      <c r="G4084" t="s">
        <v>961</v>
      </c>
      <c r="H4084" s="4" t="str">
        <f t="shared" si="126"/>
        <v>2C321.1</v>
      </c>
      <c r="I4084" s="4" t="str">
        <f t="shared" si="127"/>
        <v>DGND</v>
      </c>
    </row>
    <row r="4085" spans="1:9" x14ac:dyDescent="0.25">
      <c r="A4085" t="s">
        <v>2698</v>
      </c>
      <c r="B4085" t="s">
        <v>5866</v>
      </c>
      <c r="C4085" t="s">
        <v>3424</v>
      </c>
      <c r="D4085">
        <v>2</v>
      </c>
      <c r="E4085">
        <v>2</v>
      </c>
      <c r="F4085">
        <v>2</v>
      </c>
      <c r="G4085" t="s">
        <v>961</v>
      </c>
      <c r="H4085" s="4" t="str">
        <f t="shared" si="126"/>
        <v>2C321.2</v>
      </c>
      <c r="I4085" s="4" t="str">
        <f t="shared" si="127"/>
        <v>DGND</v>
      </c>
    </row>
    <row r="4086" spans="1:9" x14ac:dyDescent="0.25">
      <c r="A4086" t="s">
        <v>2698</v>
      </c>
      <c r="B4086" t="s">
        <v>5866</v>
      </c>
      <c r="C4086" t="s">
        <v>3425</v>
      </c>
      <c r="D4086">
        <v>1</v>
      </c>
      <c r="E4086">
        <v>1</v>
      </c>
      <c r="F4086">
        <v>1</v>
      </c>
      <c r="G4086" t="s">
        <v>961</v>
      </c>
      <c r="H4086" s="4" t="str">
        <f t="shared" si="126"/>
        <v>2C322.1</v>
      </c>
      <c r="I4086" s="4" t="str">
        <f t="shared" si="127"/>
        <v>DGND</v>
      </c>
    </row>
    <row r="4087" spans="1:9" x14ac:dyDescent="0.25">
      <c r="A4087" t="s">
        <v>2698</v>
      </c>
      <c r="B4087" t="s">
        <v>5866</v>
      </c>
      <c r="C4087" t="s">
        <v>3425</v>
      </c>
      <c r="D4087">
        <v>2</v>
      </c>
      <c r="E4087">
        <v>2</v>
      </c>
      <c r="F4087">
        <v>2</v>
      </c>
      <c r="G4087" t="s">
        <v>961</v>
      </c>
      <c r="H4087" s="4" t="str">
        <f t="shared" si="126"/>
        <v>2C322.2</v>
      </c>
      <c r="I4087" s="4" t="str">
        <f t="shared" si="127"/>
        <v>DGND</v>
      </c>
    </row>
    <row r="4088" spans="1:9" x14ac:dyDescent="0.25">
      <c r="A4088" t="s">
        <v>2698</v>
      </c>
      <c r="B4088" t="s">
        <v>5866</v>
      </c>
      <c r="C4088" t="s">
        <v>3426</v>
      </c>
      <c r="D4088">
        <v>1</v>
      </c>
      <c r="E4088">
        <v>1</v>
      </c>
      <c r="F4088">
        <v>1</v>
      </c>
      <c r="G4088" t="s">
        <v>961</v>
      </c>
      <c r="H4088" s="4" t="str">
        <f t="shared" si="126"/>
        <v>2C323.1</v>
      </c>
      <c r="I4088" s="4" t="str">
        <f t="shared" si="127"/>
        <v>DGND</v>
      </c>
    </row>
    <row r="4089" spans="1:9" x14ac:dyDescent="0.25">
      <c r="A4089" t="s">
        <v>2698</v>
      </c>
      <c r="B4089" t="s">
        <v>5866</v>
      </c>
      <c r="C4089" t="s">
        <v>3426</v>
      </c>
      <c r="D4089">
        <v>2</v>
      </c>
      <c r="E4089">
        <v>2</v>
      </c>
      <c r="F4089">
        <v>2</v>
      </c>
      <c r="G4089" t="s">
        <v>961</v>
      </c>
      <c r="H4089" s="4" t="str">
        <f t="shared" si="126"/>
        <v>2C323.2</v>
      </c>
      <c r="I4089" s="4" t="str">
        <f t="shared" si="127"/>
        <v>DGND</v>
      </c>
    </row>
    <row r="4090" spans="1:9" x14ac:dyDescent="0.25">
      <c r="A4090" t="s">
        <v>2698</v>
      </c>
      <c r="B4090" t="s">
        <v>5866</v>
      </c>
      <c r="C4090" t="s">
        <v>3427</v>
      </c>
      <c r="D4090">
        <v>1</v>
      </c>
      <c r="E4090">
        <v>1</v>
      </c>
      <c r="F4090">
        <v>1</v>
      </c>
      <c r="G4090" t="s">
        <v>486</v>
      </c>
      <c r="H4090" s="4" t="str">
        <f t="shared" si="126"/>
        <v>2C324.1</v>
      </c>
      <c r="I4090" s="4" t="str">
        <f t="shared" si="127"/>
        <v>SG2_TCT</v>
      </c>
    </row>
    <row r="4091" spans="1:9" x14ac:dyDescent="0.25">
      <c r="A4091" t="s">
        <v>2698</v>
      </c>
      <c r="B4091" t="s">
        <v>5866</v>
      </c>
      <c r="C4091" t="s">
        <v>3427</v>
      </c>
      <c r="D4091">
        <v>2</v>
      </c>
      <c r="E4091">
        <v>2</v>
      </c>
      <c r="F4091">
        <v>2</v>
      </c>
      <c r="G4091" t="s">
        <v>961</v>
      </c>
      <c r="H4091" s="4" t="str">
        <f t="shared" si="126"/>
        <v>2C324.2</v>
      </c>
      <c r="I4091" s="4" t="str">
        <f t="shared" si="127"/>
        <v>DGND</v>
      </c>
    </row>
    <row r="4092" spans="1:9" x14ac:dyDescent="0.25">
      <c r="A4092" t="s">
        <v>2698</v>
      </c>
      <c r="B4092" t="s">
        <v>5866</v>
      </c>
      <c r="C4092" t="s">
        <v>3428</v>
      </c>
      <c r="D4092" t="s">
        <v>1098</v>
      </c>
      <c r="E4092" t="s">
        <v>1098</v>
      </c>
      <c r="F4092">
        <v>1</v>
      </c>
      <c r="G4092" t="s">
        <v>501</v>
      </c>
      <c r="H4092" s="4" t="str">
        <f t="shared" si="126"/>
        <v>2CON1.1</v>
      </c>
      <c r="I4092" s="4" t="str">
        <f t="shared" si="127"/>
        <v>S2_U3_FE_MDIX+</v>
      </c>
    </row>
    <row r="4093" spans="1:9" x14ac:dyDescent="0.25">
      <c r="A4093" t="s">
        <v>2698</v>
      </c>
      <c r="B4093" t="s">
        <v>5866</v>
      </c>
      <c r="C4093" t="s">
        <v>3428</v>
      </c>
      <c r="D4093" t="s">
        <v>1099</v>
      </c>
      <c r="E4093" t="s">
        <v>1099</v>
      </c>
      <c r="F4093">
        <v>2</v>
      </c>
      <c r="G4093" t="s">
        <v>502</v>
      </c>
      <c r="H4093" s="4" t="str">
        <f t="shared" si="126"/>
        <v>2CON1.2</v>
      </c>
      <c r="I4093" s="4" t="str">
        <f t="shared" si="127"/>
        <v>S2_U3_FE_MDIX-</v>
      </c>
    </row>
    <row r="4094" spans="1:9" x14ac:dyDescent="0.25">
      <c r="A4094" t="s">
        <v>2698</v>
      </c>
      <c r="B4094" t="s">
        <v>5866</v>
      </c>
      <c r="C4094" t="s">
        <v>3428</v>
      </c>
      <c r="D4094" t="s">
        <v>1100</v>
      </c>
      <c r="E4094" t="s">
        <v>1100</v>
      </c>
      <c r="F4094">
        <v>3</v>
      </c>
      <c r="G4094" t="s">
        <v>509</v>
      </c>
      <c r="H4094" s="4" t="str">
        <f t="shared" si="126"/>
        <v>2CON1.3</v>
      </c>
      <c r="I4094" s="4" t="str">
        <f t="shared" si="127"/>
        <v>S2_U3_FE_MDI+</v>
      </c>
    </row>
    <row r="4095" spans="1:9" x14ac:dyDescent="0.25">
      <c r="A4095" t="s">
        <v>2698</v>
      </c>
      <c r="B4095" t="s">
        <v>5866</v>
      </c>
      <c r="C4095" t="s">
        <v>3428</v>
      </c>
      <c r="D4095" t="s">
        <v>1101</v>
      </c>
      <c r="E4095" t="s">
        <v>1101</v>
      </c>
      <c r="F4095">
        <v>6</v>
      </c>
      <c r="G4095" t="s">
        <v>510</v>
      </c>
      <c r="H4095" s="4" t="str">
        <f t="shared" si="126"/>
        <v>2CON1.6</v>
      </c>
      <c r="I4095" s="4" t="str">
        <f t="shared" si="127"/>
        <v>S2_U3_FE_MDI-</v>
      </c>
    </row>
    <row r="4096" spans="1:9" x14ac:dyDescent="0.25">
      <c r="A4096" t="s">
        <v>2698</v>
      </c>
      <c r="B4096" t="s">
        <v>5866</v>
      </c>
      <c r="C4096" t="s">
        <v>3428</v>
      </c>
      <c r="D4096" t="s">
        <v>1102</v>
      </c>
      <c r="E4096" t="s">
        <v>1102</v>
      </c>
      <c r="F4096">
        <v>4</v>
      </c>
      <c r="H4096" s="4" t="str">
        <f t="shared" si="126"/>
        <v>2CON1.4</v>
      </c>
      <c r="I4096" s="4">
        <f t="shared" si="127"/>
        <v>0</v>
      </c>
    </row>
    <row r="4097" spans="1:9" x14ac:dyDescent="0.25">
      <c r="A4097" t="s">
        <v>2698</v>
      </c>
      <c r="B4097" t="s">
        <v>5866</v>
      </c>
      <c r="C4097" t="s">
        <v>3428</v>
      </c>
      <c r="D4097" t="s">
        <v>1103</v>
      </c>
      <c r="E4097" t="s">
        <v>1103</v>
      </c>
      <c r="F4097">
        <v>5</v>
      </c>
      <c r="H4097" s="4" t="str">
        <f t="shared" si="126"/>
        <v>2CON1.5</v>
      </c>
      <c r="I4097" s="4">
        <f t="shared" si="127"/>
        <v>0</v>
      </c>
    </row>
    <row r="4098" spans="1:9" x14ac:dyDescent="0.25">
      <c r="A4098" t="s">
        <v>2698</v>
      </c>
      <c r="B4098" t="s">
        <v>5866</v>
      </c>
      <c r="C4098" t="s">
        <v>3428</v>
      </c>
      <c r="D4098" t="s">
        <v>1104</v>
      </c>
      <c r="E4098" t="s">
        <v>1104</v>
      </c>
      <c r="F4098">
        <v>7</v>
      </c>
      <c r="H4098" s="4" t="str">
        <f t="shared" ref="H4098:H4161" si="128">CONCATENATE(C4098,".",F4098)</f>
        <v>2CON1.7</v>
      </c>
      <c r="I4098" s="4">
        <f t="shared" ref="I4098:I4161" si="129">G4098</f>
        <v>0</v>
      </c>
    </row>
    <row r="4099" spans="1:9" x14ac:dyDescent="0.25">
      <c r="A4099" t="s">
        <v>2698</v>
      </c>
      <c r="B4099" t="s">
        <v>5866</v>
      </c>
      <c r="C4099" t="s">
        <v>3428</v>
      </c>
      <c r="D4099" t="s">
        <v>1105</v>
      </c>
      <c r="E4099" t="s">
        <v>1105</v>
      </c>
      <c r="F4099">
        <v>8</v>
      </c>
      <c r="H4099" s="4" t="str">
        <f t="shared" si="128"/>
        <v>2CON1.8</v>
      </c>
      <c r="I4099" s="4">
        <f t="shared" si="129"/>
        <v>0</v>
      </c>
    </row>
    <row r="4100" spans="1:9" x14ac:dyDescent="0.25">
      <c r="A4100" t="s">
        <v>2698</v>
      </c>
      <c r="B4100" t="s">
        <v>5866</v>
      </c>
      <c r="C4100" t="s">
        <v>3428</v>
      </c>
      <c r="D4100" t="s">
        <v>1106</v>
      </c>
      <c r="E4100" t="s">
        <v>1106</v>
      </c>
      <c r="F4100" t="s">
        <v>1106</v>
      </c>
      <c r="G4100" t="s">
        <v>961</v>
      </c>
      <c r="H4100" s="4" t="str">
        <f t="shared" si="128"/>
        <v>2CON1.FG1</v>
      </c>
      <c r="I4100" s="4" t="str">
        <f t="shared" si="129"/>
        <v>DGND</v>
      </c>
    </row>
    <row r="4101" spans="1:9" x14ac:dyDescent="0.25">
      <c r="A4101" t="s">
        <v>2698</v>
      </c>
      <c r="B4101" t="s">
        <v>5866</v>
      </c>
      <c r="C4101" t="s">
        <v>3428</v>
      </c>
      <c r="D4101" t="s">
        <v>1107</v>
      </c>
      <c r="E4101" t="s">
        <v>1107</v>
      </c>
      <c r="F4101" t="s">
        <v>1107</v>
      </c>
      <c r="G4101" t="s">
        <v>961</v>
      </c>
      <c r="H4101" s="4" t="str">
        <f t="shared" si="128"/>
        <v>2CON1.FG2</v>
      </c>
      <c r="I4101" s="4" t="str">
        <f t="shared" si="129"/>
        <v>DGND</v>
      </c>
    </row>
    <row r="4102" spans="1:9" x14ac:dyDescent="0.25">
      <c r="A4102" t="s">
        <v>2698</v>
      </c>
      <c r="B4102" t="s">
        <v>5866</v>
      </c>
      <c r="C4102" t="s">
        <v>3428</v>
      </c>
      <c r="D4102" t="s">
        <v>19</v>
      </c>
      <c r="E4102" t="s">
        <v>19</v>
      </c>
      <c r="F4102" t="s">
        <v>19</v>
      </c>
      <c r="H4102" s="4" t="str">
        <f t="shared" si="128"/>
        <v>2CON1.GH1</v>
      </c>
      <c r="I4102" s="4">
        <f t="shared" si="129"/>
        <v>0</v>
      </c>
    </row>
    <row r="4103" spans="1:9" x14ac:dyDescent="0.25">
      <c r="A4103" t="s">
        <v>2698</v>
      </c>
      <c r="B4103" t="s">
        <v>5866</v>
      </c>
      <c r="C4103" t="s">
        <v>3428</v>
      </c>
      <c r="D4103" t="s">
        <v>20</v>
      </c>
      <c r="E4103" t="s">
        <v>20</v>
      </c>
      <c r="F4103" t="s">
        <v>20</v>
      </c>
      <c r="H4103" s="4" t="str">
        <f t="shared" si="128"/>
        <v>2CON1.GH2</v>
      </c>
      <c r="I4103" s="4">
        <f t="shared" si="129"/>
        <v>0</v>
      </c>
    </row>
    <row r="4104" spans="1:9" x14ac:dyDescent="0.25">
      <c r="A4104" t="s">
        <v>2698</v>
      </c>
      <c r="B4104" t="s">
        <v>5866</v>
      </c>
      <c r="C4104" t="s">
        <v>3429</v>
      </c>
      <c r="D4104" t="s">
        <v>1098</v>
      </c>
      <c r="E4104" t="s">
        <v>1098</v>
      </c>
      <c r="F4104">
        <v>1</v>
      </c>
      <c r="G4104" t="s">
        <v>487</v>
      </c>
      <c r="H4104" s="4" t="str">
        <f t="shared" si="128"/>
        <v>2CON3.1</v>
      </c>
      <c r="I4104" s="4" t="str">
        <f t="shared" si="129"/>
        <v>SG2_U3_FE_MDI+</v>
      </c>
    </row>
    <row r="4105" spans="1:9" x14ac:dyDescent="0.25">
      <c r="A4105" t="s">
        <v>2698</v>
      </c>
      <c r="B4105" t="s">
        <v>5866</v>
      </c>
      <c r="C4105" t="s">
        <v>3429</v>
      </c>
      <c r="D4105" t="s">
        <v>1099</v>
      </c>
      <c r="E4105" t="s">
        <v>1099</v>
      </c>
      <c r="F4105">
        <v>2</v>
      </c>
      <c r="G4105" t="s">
        <v>488</v>
      </c>
      <c r="H4105" s="4" t="str">
        <f t="shared" si="128"/>
        <v>2CON3.2</v>
      </c>
      <c r="I4105" s="4" t="str">
        <f t="shared" si="129"/>
        <v>SG2_U3_FE_MDI-</v>
      </c>
    </row>
    <row r="4106" spans="1:9" x14ac:dyDescent="0.25">
      <c r="A4106" t="s">
        <v>2698</v>
      </c>
      <c r="B4106" t="s">
        <v>5866</v>
      </c>
      <c r="C4106" t="s">
        <v>3429</v>
      </c>
      <c r="D4106" t="s">
        <v>1100</v>
      </c>
      <c r="E4106" t="s">
        <v>1100</v>
      </c>
      <c r="F4106">
        <v>3</v>
      </c>
      <c r="G4106" t="s">
        <v>489</v>
      </c>
      <c r="H4106" s="4" t="str">
        <f t="shared" si="128"/>
        <v>2CON3.3</v>
      </c>
      <c r="I4106" s="4" t="str">
        <f t="shared" si="129"/>
        <v>SG2_U3_FE_MDIX+</v>
      </c>
    </row>
    <row r="4107" spans="1:9" x14ac:dyDescent="0.25">
      <c r="A4107" t="s">
        <v>2698</v>
      </c>
      <c r="B4107" t="s">
        <v>5866</v>
      </c>
      <c r="C4107" t="s">
        <v>3429</v>
      </c>
      <c r="D4107" t="s">
        <v>1101</v>
      </c>
      <c r="E4107" t="s">
        <v>1101</v>
      </c>
      <c r="F4107">
        <v>6</v>
      </c>
      <c r="G4107" t="s">
        <v>490</v>
      </c>
      <c r="H4107" s="4" t="str">
        <f t="shared" si="128"/>
        <v>2CON3.6</v>
      </c>
      <c r="I4107" s="4" t="str">
        <f t="shared" si="129"/>
        <v>SG2_U3_FE_MDIX-</v>
      </c>
    </row>
    <row r="4108" spans="1:9" x14ac:dyDescent="0.25">
      <c r="A4108" t="s">
        <v>2698</v>
      </c>
      <c r="B4108" t="s">
        <v>5866</v>
      </c>
      <c r="C4108" t="s">
        <v>3429</v>
      </c>
      <c r="D4108" t="s">
        <v>1102</v>
      </c>
      <c r="E4108" t="s">
        <v>1102</v>
      </c>
      <c r="F4108">
        <v>4</v>
      </c>
      <c r="H4108" s="4" t="str">
        <f t="shared" si="128"/>
        <v>2CON3.4</v>
      </c>
      <c r="I4108" s="4">
        <f t="shared" si="129"/>
        <v>0</v>
      </c>
    </row>
    <row r="4109" spans="1:9" x14ac:dyDescent="0.25">
      <c r="A4109" t="s">
        <v>2698</v>
      </c>
      <c r="B4109" t="s">
        <v>5866</v>
      </c>
      <c r="C4109" t="s">
        <v>3429</v>
      </c>
      <c r="D4109" t="s">
        <v>1103</v>
      </c>
      <c r="E4109" t="s">
        <v>1103</v>
      </c>
      <c r="F4109">
        <v>5</v>
      </c>
      <c r="H4109" s="4" t="str">
        <f t="shared" si="128"/>
        <v>2CON3.5</v>
      </c>
      <c r="I4109" s="4">
        <f t="shared" si="129"/>
        <v>0</v>
      </c>
    </row>
    <row r="4110" spans="1:9" x14ac:dyDescent="0.25">
      <c r="A4110" t="s">
        <v>2698</v>
      </c>
      <c r="B4110" t="s">
        <v>5866</v>
      </c>
      <c r="C4110" t="s">
        <v>3429</v>
      </c>
      <c r="D4110" t="s">
        <v>1104</v>
      </c>
      <c r="E4110" t="s">
        <v>1104</v>
      </c>
      <c r="F4110">
        <v>7</v>
      </c>
      <c r="H4110" s="4" t="str">
        <f t="shared" si="128"/>
        <v>2CON3.7</v>
      </c>
      <c r="I4110" s="4">
        <f t="shared" si="129"/>
        <v>0</v>
      </c>
    </row>
    <row r="4111" spans="1:9" x14ac:dyDescent="0.25">
      <c r="A4111" t="s">
        <v>2698</v>
      </c>
      <c r="B4111" t="s">
        <v>5866</v>
      </c>
      <c r="C4111" t="s">
        <v>3429</v>
      </c>
      <c r="D4111" t="s">
        <v>1105</v>
      </c>
      <c r="E4111" t="s">
        <v>1105</v>
      </c>
      <c r="F4111">
        <v>8</v>
      </c>
      <c r="H4111" s="4" t="str">
        <f t="shared" si="128"/>
        <v>2CON3.8</v>
      </c>
      <c r="I4111" s="4">
        <f t="shared" si="129"/>
        <v>0</v>
      </c>
    </row>
    <row r="4112" spans="1:9" x14ac:dyDescent="0.25">
      <c r="A4112" t="s">
        <v>2698</v>
      </c>
      <c r="B4112" t="s">
        <v>5866</v>
      </c>
      <c r="C4112" t="s">
        <v>3429</v>
      </c>
      <c r="D4112" t="s">
        <v>1106</v>
      </c>
      <c r="E4112" t="s">
        <v>1106</v>
      </c>
      <c r="F4112" t="s">
        <v>1106</v>
      </c>
      <c r="G4112" t="s">
        <v>961</v>
      </c>
      <c r="H4112" s="4" t="str">
        <f t="shared" si="128"/>
        <v>2CON3.FG1</v>
      </c>
      <c r="I4112" s="4" t="str">
        <f t="shared" si="129"/>
        <v>DGND</v>
      </c>
    </row>
    <row r="4113" spans="1:9" x14ac:dyDescent="0.25">
      <c r="A4113" t="s">
        <v>2698</v>
      </c>
      <c r="B4113" t="s">
        <v>5866</v>
      </c>
      <c r="C4113" t="s">
        <v>3429</v>
      </c>
      <c r="D4113" t="s">
        <v>1107</v>
      </c>
      <c r="E4113" t="s">
        <v>1107</v>
      </c>
      <c r="F4113" t="s">
        <v>1107</v>
      </c>
      <c r="G4113" t="s">
        <v>961</v>
      </c>
      <c r="H4113" s="4" t="str">
        <f t="shared" si="128"/>
        <v>2CON3.FG2</v>
      </c>
      <c r="I4113" s="4" t="str">
        <f t="shared" si="129"/>
        <v>DGND</v>
      </c>
    </row>
    <row r="4114" spans="1:9" x14ac:dyDescent="0.25">
      <c r="A4114" t="s">
        <v>2698</v>
      </c>
      <c r="B4114" t="s">
        <v>5866</v>
      </c>
      <c r="C4114" t="s">
        <v>3429</v>
      </c>
      <c r="D4114" t="s">
        <v>19</v>
      </c>
      <c r="E4114" t="s">
        <v>19</v>
      </c>
      <c r="F4114" t="s">
        <v>19</v>
      </c>
      <c r="H4114" s="4" t="str">
        <f t="shared" si="128"/>
        <v>2CON3.GH1</v>
      </c>
      <c r="I4114" s="4">
        <f t="shared" si="129"/>
        <v>0</v>
      </c>
    </row>
    <row r="4115" spans="1:9" x14ac:dyDescent="0.25">
      <c r="A4115" t="s">
        <v>2698</v>
      </c>
      <c r="B4115" t="s">
        <v>5866</v>
      </c>
      <c r="C4115" t="s">
        <v>3429</v>
      </c>
      <c r="D4115" t="s">
        <v>20</v>
      </c>
      <c r="E4115" t="s">
        <v>20</v>
      </c>
      <c r="F4115" t="s">
        <v>20</v>
      </c>
      <c r="H4115" s="4" t="str">
        <f t="shared" si="128"/>
        <v>2CON3.GH2</v>
      </c>
      <c r="I4115" s="4">
        <f t="shared" si="129"/>
        <v>0</v>
      </c>
    </row>
    <row r="4116" spans="1:9" x14ac:dyDescent="0.25">
      <c r="A4116" t="s">
        <v>2698</v>
      </c>
      <c r="B4116" t="s">
        <v>5866</v>
      </c>
      <c r="C4116" t="s">
        <v>6427</v>
      </c>
      <c r="D4116">
        <v>1</v>
      </c>
      <c r="E4116">
        <v>1</v>
      </c>
      <c r="F4116">
        <v>1</v>
      </c>
      <c r="G4116" t="s">
        <v>6333</v>
      </c>
      <c r="H4116" s="4" t="str">
        <f t="shared" si="128"/>
        <v>2CU6.1</v>
      </c>
      <c r="I4116" s="4" t="str">
        <f t="shared" si="129"/>
        <v>S2_U6_GPU_SEL</v>
      </c>
    </row>
    <row r="4117" spans="1:9" x14ac:dyDescent="0.25">
      <c r="A4117" t="s">
        <v>2698</v>
      </c>
      <c r="B4117" t="s">
        <v>5866</v>
      </c>
      <c r="C4117" t="s">
        <v>6427</v>
      </c>
      <c r="D4117">
        <v>2</v>
      </c>
      <c r="E4117">
        <v>2</v>
      </c>
      <c r="F4117">
        <v>2</v>
      </c>
      <c r="G4117" t="s">
        <v>961</v>
      </c>
      <c r="H4117" s="4" t="str">
        <f t="shared" si="128"/>
        <v>2CU6.2</v>
      </c>
      <c r="I4117" s="4" t="str">
        <f t="shared" si="129"/>
        <v>DGND</v>
      </c>
    </row>
    <row r="4118" spans="1:9" x14ac:dyDescent="0.25">
      <c r="A4118" t="s">
        <v>2698</v>
      </c>
      <c r="B4118" t="s">
        <v>5866</v>
      </c>
      <c r="C4118" t="s">
        <v>6428</v>
      </c>
      <c r="D4118">
        <v>1</v>
      </c>
      <c r="E4118">
        <v>1</v>
      </c>
      <c r="F4118">
        <v>1</v>
      </c>
      <c r="G4118" t="s">
        <v>6334</v>
      </c>
      <c r="H4118" s="4" t="str">
        <f t="shared" si="128"/>
        <v>2CU61.1</v>
      </c>
      <c r="I4118" s="4" t="str">
        <f t="shared" si="129"/>
        <v>S2_U6_OE</v>
      </c>
    </row>
    <row r="4119" spans="1:9" x14ac:dyDescent="0.25">
      <c r="A4119" t="s">
        <v>2698</v>
      </c>
      <c r="B4119" t="s">
        <v>5866</v>
      </c>
      <c r="C4119" t="s">
        <v>6428</v>
      </c>
      <c r="D4119">
        <v>2</v>
      </c>
      <c r="E4119">
        <v>2</v>
      </c>
      <c r="F4119">
        <v>2</v>
      </c>
      <c r="G4119" t="s">
        <v>961</v>
      </c>
      <c r="H4119" s="4" t="str">
        <f t="shared" si="128"/>
        <v>2CU61.2</v>
      </c>
      <c r="I4119" s="4" t="str">
        <f t="shared" si="129"/>
        <v>DGND</v>
      </c>
    </row>
    <row r="4120" spans="1:9" x14ac:dyDescent="0.25">
      <c r="A4120" t="s">
        <v>2698</v>
      </c>
      <c r="B4120" t="s">
        <v>5866</v>
      </c>
      <c r="C4120" t="s">
        <v>6429</v>
      </c>
      <c r="D4120">
        <v>1</v>
      </c>
      <c r="E4120">
        <v>1</v>
      </c>
      <c r="F4120">
        <v>1</v>
      </c>
      <c r="G4120" t="s">
        <v>962</v>
      </c>
      <c r="H4120" s="4" t="str">
        <f t="shared" si="128"/>
        <v>2CU62.1</v>
      </c>
      <c r="I4120" s="4" t="str">
        <f t="shared" si="129"/>
        <v>VDD33_ATX</v>
      </c>
    </row>
    <row r="4121" spans="1:9" x14ac:dyDescent="0.25">
      <c r="A4121" t="s">
        <v>2698</v>
      </c>
      <c r="B4121" t="s">
        <v>5866</v>
      </c>
      <c r="C4121" t="s">
        <v>6429</v>
      </c>
      <c r="D4121">
        <v>2</v>
      </c>
      <c r="E4121">
        <v>2</v>
      </c>
      <c r="F4121">
        <v>2</v>
      </c>
      <c r="G4121" t="s">
        <v>961</v>
      </c>
      <c r="H4121" s="4" t="str">
        <f t="shared" si="128"/>
        <v>2CU62.2</v>
      </c>
      <c r="I4121" s="4" t="str">
        <f t="shared" si="129"/>
        <v>DGND</v>
      </c>
    </row>
    <row r="4122" spans="1:9" x14ac:dyDescent="0.25">
      <c r="A4122" t="s">
        <v>2698</v>
      </c>
      <c r="B4122" t="s">
        <v>5866</v>
      </c>
      <c r="C4122" t="s">
        <v>3430</v>
      </c>
      <c r="D4122">
        <v>2</v>
      </c>
      <c r="E4122">
        <v>2</v>
      </c>
      <c r="F4122">
        <v>2</v>
      </c>
      <c r="G4122" t="s">
        <v>842</v>
      </c>
      <c r="H4122" s="4" t="str">
        <f t="shared" si="128"/>
        <v>2K52.2</v>
      </c>
      <c r="I4122" s="4" t="str">
        <f t="shared" si="129"/>
        <v>S2_HSD126+</v>
      </c>
    </row>
    <row r="4123" spans="1:9" x14ac:dyDescent="0.25">
      <c r="A4123" t="s">
        <v>2698</v>
      </c>
      <c r="B4123" t="s">
        <v>5866</v>
      </c>
      <c r="C4123" t="s">
        <v>3430</v>
      </c>
      <c r="D4123">
        <v>3</v>
      </c>
      <c r="E4123">
        <v>3</v>
      </c>
      <c r="F4123">
        <v>3</v>
      </c>
      <c r="G4123" t="s">
        <v>495</v>
      </c>
      <c r="H4123" s="4" t="str">
        <f t="shared" si="128"/>
        <v>2K52.3</v>
      </c>
      <c r="I4123" s="4" t="str">
        <f t="shared" si="129"/>
        <v>S2_FE_MDIX+</v>
      </c>
    </row>
    <row r="4124" spans="1:9" x14ac:dyDescent="0.25">
      <c r="A4124" t="s">
        <v>2698</v>
      </c>
      <c r="B4124" t="s">
        <v>5866</v>
      </c>
      <c r="C4124" t="s">
        <v>3430</v>
      </c>
      <c r="D4124">
        <v>4</v>
      </c>
      <c r="E4124">
        <v>4</v>
      </c>
      <c r="F4124">
        <v>4</v>
      </c>
      <c r="G4124" t="s">
        <v>497</v>
      </c>
      <c r="H4124" s="4" t="str">
        <f t="shared" si="128"/>
        <v>2K52.4</v>
      </c>
      <c r="I4124" s="4" t="str">
        <f t="shared" si="129"/>
        <v>S2_U1_FE_MDIX+</v>
      </c>
    </row>
    <row r="4125" spans="1:9" x14ac:dyDescent="0.25">
      <c r="A4125" t="s">
        <v>2698</v>
      </c>
      <c r="B4125" t="s">
        <v>5866</v>
      </c>
      <c r="C4125" t="s">
        <v>3430</v>
      </c>
      <c r="D4125">
        <v>5</v>
      </c>
      <c r="E4125">
        <v>5</v>
      </c>
      <c r="F4125">
        <v>5</v>
      </c>
      <c r="G4125" t="s">
        <v>498</v>
      </c>
      <c r="H4125" s="4" t="str">
        <f t="shared" si="128"/>
        <v>2K52.5</v>
      </c>
      <c r="I4125" s="4" t="str">
        <f t="shared" si="129"/>
        <v>S2_U1_FE_MDIX-</v>
      </c>
    </row>
    <row r="4126" spans="1:9" x14ac:dyDescent="0.25">
      <c r="A4126" t="s">
        <v>2698</v>
      </c>
      <c r="B4126" t="s">
        <v>5866</v>
      </c>
      <c r="C4126" t="s">
        <v>3430</v>
      </c>
      <c r="D4126">
        <v>6</v>
      </c>
      <c r="E4126">
        <v>6</v>
      </c>
      <c r="F4126">
        <v>6</v>
      </c>
      <c r="G4126" t="s">
        <v>496</v>
      </c>
      <c r="H4126" s="4" t="str">
        <f t="shared" si="128"/>
        <v>2K52.6</v>
      </c>
      <c r="I4126" s="4" t="str">
        <f t="shared" si="129"/>
        <v>S2_FE_MDIX-</v>
      </c>
    </row>
    <row r="4127" spans="1:9" x14ac:dyDescent="0.25">
      <c r="A4127" t="s">
        <v>2698</v>
      </c>
      <c r="B4127" t="s">
        <v>5866</v>
      </c>
      <c r="C4127" t="s">
        <v>3430</v>
      </c>
      <c r="D4127">
        <v>7</v>
      </c>
      <c r="E4127">
        <v>7</v>
      </c>
      <c r="F4127">
        <v>7</v>
      </c>
      <c r="G4127" t="s">
        <v>843</v>
      </c>
      <c r="H4127" s="4" t="str">
        <f t="shared" si="128"/>
        <v>2K52.7</v>
      </c>
      <c r="I4127" s="4" t="str">
        <f t="shared" si="129"/>
        <v>S2_HSD126-</v>
      </c>
    </row>
    <row r="4128" spans="1:9" x14ac:dyDescent="0.25">
      <c r="A4128" t="s">
        <v>2698</v>
      </c>
      <c r="B4128" t="s">
        <v>5866</v>
      </c>
      <c r="C4128" t="s">
        <v>3430</v>
      </c>
      <c r="D4128" t="s">
        <v>1041</v>
      </c>
      <c r="E4128" t="s">
        <v>1041</v>
      </c>
      <c r="F4128">
        <v>1</v>
      </c>
      <c r="G4128" t="s">
        <v>1040</v>
      </c>
      <c r="H4128" s="4" t="str">
        <f t="shared" si="128"/>
        <v>2K52.1</v>
      </c>
      <c r="I4128" s="4" t="str">
        <f t="shared" si="129"/>
        <v>VP12</v>
      </c>
    </row>
    <row r="4129" spans="1:9" x14ac:dyDescent="0.25">
      <c r="A4129" t="s">
        <v>2698</v>
      </c>
      <c r="B4129" t="s">
        <v>5866</v>
      </c>
      <c r="C4129" t="s">
        <v>3430</v>
      </c>
      <c r="D4129" t="s">
        <v>1042</v>
      </c>
      <c r="E4129" t="s">
        <v>1042</v>
      </c>
      <c r="F4129">
        <v>8</v>
      </c>
      <c r="G4129" t="s">
        <v>258</v>
      </c>
      <c r="H4129" s="4" t="str">
        <f t="shared" si="128"/>
        <v>2K52.8</v>
      </c>
      <c r="I4129" s="4" t="str">
        <f t="shared" si="129"/>
        <v>SC_UDB052</v>
      </c>
    </row>
    <row r="4130" spans="1:9" x14ac:dyDescent="0.25">
      <c r="A4130" t="s">
        <v>2698</v>
      </c>
      <c r="B4130" t="s">
        <v>5866</v>
      </c>
      <c r="C4130" t="s">
        <v>3431</v>
      </c>
      <c r="D4130">
        <v>2</v>
      </c>
      <c r="E4130">
        <v>2</v>
      </c>
      <c r="F4130">
        <v>2</v>
      </c>
      <c r="H4130" s="4" t="str">
        <f t="shared" si="128"/>
        <v>2K54.2</v>
      </c>
      <c r="I4130" s="4">
        <f t="shared" si="129"/>
        <v>0</v>
      </c>
    </row>
    <row r="4131" spans="1:9" x14ac:dyDescent="0.25">
      <c r="A4131" t="s">
        <v>2698</v>
      </c>
      <c r="B4131" t="s">
        <v>5866</v>
      </c>
      <c r="C4131" t="s">
        <v>3431</v>
      </c>
      <c r="D4131">
        <v>3</v>
      </c>
      <c r="E4131">
        <v>3</v>
      </c>
      <c r="F4131">
        <v>3</v>
      </c>
      <c r="G4131" t="s">
        <v>842</v>
      </c>
      <c r="H4131" s="4" t="str">
        <f t="shared" si="128"/>
        <v>2K54.3</v>
      </c>
      <c r="I4131" s="4" t="str">
        <f t="shared" si="129"/>
        <v>S2_HSD126+</v>
      </c>
    </row>
    <row r="4132" spans="1:9" x14ac:dyDescent="0.25">
      <c r="A4132" t="s">
        <v>2698</v>
      </c>
      <c r="B4132" t="s">
        <v>5866</v>
      </c>
      <c r="C4132" t="s">
        <v>3431</v>
      </c>
      <c r="D4132">
        <v>4</v>
      </c>
      <c r="E4132">
        <v>4</v>
      </c>
      <c r="F4132">
        <v>4</v>
      </c>
      <c r="G4132" t="s">
        <v>491</v>
      </c>
      <c r="H4132" s="4" t="str">
        <f t="shared" si="128"/>
        <v>2K54.4</v>
      </c>
      <c r="I4132" s="4" t="str">
        <f t="shared" si="129"/>
        <v>S2_CHR_FE_MDIX+</v>
      </c>
    </row>
    <row r="4133" spans="1:9" x14ac:dyDescent="0.25">
      <c r="A4133" t="s">
        <v>2698</v>
      </c>
      <c r="B4133" t="s">
        <v>5866</v>
      </c>
      <c r="C4133" t="s">
        <v>3431</v>
      </c>
      <c r="D4133">
        <v>5</v>
      </c>
      <c r="E4133">
        <v>5</v>
      </c>
      <c r="F4133">
        <v>5</v>
      </c>
      <c r="G4133" t="s">
        <v>492</v>
      </c>
      <c r="H4133" s="4" t="str">
        <f t="shared" si="128"/>
        <v>2K54.5</v>
      </c>
      <c r="I4133" s="4" t="str">
        <f t="shared" si="129"/>
        <v>S2_CHR_FE_MDIX-</v>
      </c>
    </row>
    <row r="4134" spans="1:9" x14ac:dyDescent="0.25">
      <c r="A4134" t="s">
        <v>2698</v>
      </c>
      <c r="B4134" t="s">
        <v>5866</v>
      </c>
      <c r="C4134" t="s">
        <v>3431</v>
      </c>
      <c r="D4134">
        <v>6</v>
      </c>
      <c r="E4134">
        <v>6</v>
      </c>
      <c r="F4134">
        <v>6</v>
      </c>
      <c r="G4134" t="s">
        <v>843</v>
      </c>
      <c r="H4134" s="4" t="str">
        <f t="shared" si="128"/>
        <v>2K54.6</v>
      </c>
      <c r="I4134" s="4" t="str">
        <f t="shared" si="129"/>
        <v>S2_HSD126-</v>
      </c>
    </row>
    <row r="4135" spans="1:9" x14ac:dyDescent="0.25">
      <c r="A4135" t="s">
        <v>2698</v>
      </c>
      <c r="B4135" t="s">
        <v>5866</v>
      </c>
      <c r="C4135" t="s">
        <v>3431</v>
      </c>
      <c r="D4135">
        <v>7</v>
      </c>
      <c r="E4135">
        <v>7</v>
      </c>
      <c r="F4135">
        <v>7</v>
      </c>
      <c r="H4135" s="4" t="str">
        <f t="shared" si="128"/>
        <v>2K54.7</v>
      </c>
      <c r="I4135" s="4">
        <f t="shared" si="129"/>
        <v>0</v>
      </c>
    </row>
    <row r="4136" spans="1:9" x14ac:dyDescent="0.25">
      <c r="A4136" t="s">
        <v>2698</v>
      </c>
      <c r="B4136" t="s">
        <v>5866</v>
      </c>
      <c r="C4136" t="s">
        <v>3431</v>
      </c>
      <c r="D4136" t="s">
        <v>1041</v>
      </c>
      <c r="E4136" t="s">
        <v>1041</v>
      </c>
      <c r="F4136">
        <v>1</v>
      </c>
      <c r="G4136" t="s">
        <v>1040</v>
      </c>
      <c r="H4136" s="4" t="str">
        <f t="shared" si="128"/>
        <v>2K54.1</v>
      </c>
      <c r="I4136" s="4" t="str">
        <f t="shared" si="129"/>
        <v>VP12</v>
      </c>
    </row>
    <row r="4137" spans="1:9" x14ac:dyDescent="0.25">
      <c r="A4137" t="s">
        <v>2698</v>
      </c>
      <c r="B4137" t="s">
        <v>5866</v>
      </c>
      <c r="C4137" t="s">
        <v>3431</v>
      </c>
      <c r="D4137" t="s">
        <v>1042</v>
      </c>
      <c r="E4137" t="s">
        <v>1042</v>
      </c>
      <c r="F4137">
        <v>8</v>
      </c>
      <c r="G4137" t="s">
        <v>259</v>
      </c>
      <c r="H4137" s="4" t="str">
        <f t="shared" si="128"/>
        <v>2K54.8</v>
      </c>
      <c r="I4137" s="4" t="str">
        <f t="shared" si="129"/>
        <v>SC_UDB054</v>
      </c>
    </row>
    <row r="4138" spans="1:9" x14ac:dyDescent="0.25">
      <c r="A4138" t="s">
        <v>2698</v>
      </c>
      <c r="B4138" t="s">
        <v>5866</v>
      </c>
      <c r="C4138" t="s">
        <v>3432</v>
      </c>
      <c r="D4138">
        <v>2</v>
      </c>
      <c r="E4138">
        <v>2</v>
      </c>
      <c r="F4138">
        <v>2</v>
      </c>
      <c r="G4138" t="s">
        <v>844</v>
      </c>
      <c r="H4138" s="4" t="str">
        <f t="shared" si="128"/>
        <v>2K56.2</v>
      </c>
      <c r="I4138" s="4" t="str">
        <f t="shared" si="129"/>
        <v>S2_HSD122+</v>
      </c>
    </row>
    <row r="4139" spans="1:9" x14ac:dyDescent="0.25">
      <c r="A4139" t="s">
        <v>2698</v>
      </c>
      <c r="B4139" t="s">
        <v>5866</v>
      </c>
      <c r="C4139" t="s">
        <v>3432</v>
      </c>
      <c r="D4139">
        <v>3</v>
      </c>
      <c r="E4139">
        <v>3</v>
      </c>
      <c r="F4139">
        <v>3</v>
      </c>
      <c r="G4139" t="s">
        <v>503</v>
      </c>
      <c r="H4139" s="4" t="str">
        <f t="shared" si="128"/>
        <v>2K56.3</v>
      </c>
      <c r="I4139" s="4" t="str">
        <f t="shared" si="129"/>
        <v>S2_FE_MDI+</v>
      </c>
    </row>
    <row r="4140" spans="1:9" x14ac:dyDescent="0.25">
      <c r="A4140" t="s">
        <v>2698</v>
      </c>
      <c r="B4140" t="s">
        <v>5866</v>
      </c>
      <c r="C4140" t="s">
        <v>3432</v>
      </c>
      <c r="D4140">
        <v>4</v>
      </c>
      <c r="E4140">
        <v>4</v>
      </c>
      <c r="F4140">
        <v>4</v>
      </c>
      <c r="G4140" t="s">
        <v>505</v>
      </c>
      <c r="H4140" s="4" t="str">
        <f t="shared" si="128"/>
        <v>2K56.4</v>
      </c>
      <c r="I4140" s="4" t="str">
        <f t="shared" si="129"/>
        <v>S2_U1_FE_MDI+</v>
      </c>
    </row>
    <row r="4141" spans="1:9" x14ac:dyDescent="0.25">
      <c r="A4141" t="s">
        <v>2698</v>
      </c>
      <c r="B4141" t="s">
        <v>5866</v>
      </c>
      <c r="C4141" t="s">
        <v>3432</v>
      </c>
      <c r="D4141">
        <v>5</v>
      </c>
      <c r="E4141">
        <v>5</v>
      </c>
      <c r="F4141">
        <v>5</v>
      </c>
      <c r="G4141" t="s">
        <v>506</v>
      </c>
      <c r="H4141" s="4" t="str">
        <f t="shared" si="128"/>
        <v>2K56.5</v>
      </c>
      <c r="I4141" s="4" t="str">
        <f t="shared" si="129"/>
        <v>S2_U1_FE_MDI-</v>
      </c>
    </row>
    <row r="4142" spans="1:9" x14ac:dyDescent="0.25">
      <c r="A4142" t="s">
        <v>2698</v>
      </c>
      <c r="B4142" t="s">
        <v>5866</v>
      </c>
      <c r="C4142" t="s">
        <v>3432</v>
      </c>
      <c r="D4142">
        <v>6</v>
      </c>
      <c r="E4142">
        <v>6</v>
      </c>
      <c r="F4142">
        <v>6</v>
      </c>
      <c r="G4142" t="s">
        <v>504</v>
      </c>
      <c r="H4142" s="4" t="str">
        <f t="shared" si="128"/>
        <v>2K56.6</v>
      </c>
      <c r="I4142" s="4" t="str">
        <f t="shared" si="129"/>
        <v>S2_FE_MDI-</v>
      </c>
    </row>
    <row r="4143" spans="1:9" x14ac:dyDescent="0.25">
      <c r="A4143" t="s">
        <v>2698</v>
      </c>
      <c r="B4143" t="s">
        <v>5866</v>
      </c>
      <c r="C4143" t="s">
        <v>3432</v>
      </c>
      <c r="D4143">
        <v>7</v>
      </c>
      <c r="E4143">
        <v>7</v>
      </c>
      <c r="F4143">
        <v>7</v>
      </c>
      <c r="G4143" t="s">
        <v>845</v>
      </c>
      <c r="H4143" s="4" t="str">
        <f t="shared" si="128"/>
        <v>2K56.7</v>
      </c>
      <c r="I4143" s="4" t="str">
        <f t="shared" si="129"/>
        <v>S2_HSD122-</v>
      </c>
    </row>
    <row r="4144" spans="1:9" x14ac:dyDescent="0.25">
      <c r="A4144" t="s">
        <v>2698</v>
      </c>
      <c r="B4144" t="s">
        <v>5866</v>
      </c>
      <c r="C4144" t="s">
        <v>3432</v>
      </c>
      <c r="D4144" t="s">
        <v>1041</v>
      </c>
      <c r="E4144" t="s">
        <v>1041</v>
      </c>
      <c r="F4144">
        <v>1</v>
      </c>
      <c r="G4144" t="s">
        <v>1040</v>
      </c>
      <c r="H4144" s="4" t="str">
        <f t="shared" si="128"/>
        <v>2K56.1</v>
      </c>
      <c r="I4144" s="4" t="str">
        <f t="shared" si="129"/>
        <v>VP12</v>
      </c>
    </row>
    <row r="4145" spans="1:9" x14ac:dyDescent="0.25">
      <c r="A4145" t="s">
        <v>2698</v>
      </c>
      <c r="B4145" t="s">
        <v>5866</v>
      </c>
      <c r="C4145" t="s">
        <v>3432</v>
      </c>
      <c r="D4145" t="s">
        <v>1042</v>
      </c>
      <c r="E4145" t="s">
        <v>1042</v>
      </c>
      <c r="F4145">
        <v>8</v>
      </c>
      <c r="G4145" t="s">
        <v>260</v>
      </c>
      <c r="H4145" s="4" t="str">
        <f t="shared" si="128"/>
        <v>2K56.8</v>
      </c>
      <c r="I4145" s="4" t="str">
        <f t="shared" si="129"/>
        <v>SC_UDB056</v>
      </c>
    </row>
    <row r="4146" spans="1:9" x14ac:dyDescent="0.25">
      <c r="A4146" t="s">
        <v>2698</v>
      </c>
      <c r="B4146" t="s">
        <v>5866</v>
      </c>
      <c r="C4146" t="s">
        <v>3433</v>
      </c>
      <c r="D4146">
        <v>2</v>
      </c>
      <c r="E4146">
        <v>2</v>
      </c>
      <c r="F4146">
        <v>2</v>
      </c>
      <c r="H4146" s="4" t="str">
        <f t="shared" si="128"/>
        <v>2K58.2</v>
      </c>
      <c r="I4146" s="4">
        <f t="shared" si="129"/>
        <v>0</v>
      </c>
    </row>
    <row r="4147" spans="1:9" x14ac:dyDescent="0.25">
      <c r="A4147" t="s">
        <v>2698</v>
      </c>
      <c r="B4147" t="s">
        <v>5866</v>
      </c>
      <c r="C4147" t="s">
        <v>3433</v>
      </c>
      <c r="D4147">
        <v>3</v>
      </c>
      <c r="E4147">
        <v>3</v>
      </c>
      <c r="F4147">
        <v>3</v>
      </c>
      <c r="G4147" t="s">
        <v>844</v>
      </c>
      <c r="H4147" s="4" t="str">
        <f t="shared" si="128"/>
        <v>2K58.3</v>
      </c>
      <c r="I4147" s="4" t="str">
        <f t="shared" si="129"/>
        <v>S2_HSD122+</v>
      </c>
    </row>
    <row r="4148" spans="1:9" x14ac:dyDescent="0.25">
      <c r="A4148" t="s">
        <v>2698</v>
      </c>
      <c r="B4148" t="s">
        <v>5866</v>
      </c>
      <c r="C4148" t="s">
        <v>3433</v>
      </c>
      <c r="D4148">
        <v>4</v>
      </c>
      <c r="E4148">
        <v>4</v>
      </c>
      <c r="F4148">
        <v>4</v>
      </c>
      <c r="G4148" t="s">
        <v>493</v>
      </c>
      <c r="H4148" s="4" t="str">
        <f t="shared" si="128"/>
        <v>2K58.4</v>
      </c>
      <c r="I4148" s="4" t="str">
        <f t="shared" si="129"/>
        <v>S2_CHR_FE_MDI+</v>
      </c>
    </row>
    <row r="4149" spans="1:9" x14ac:dyDescent="0.25">
      <c r="A4149" t="s">
        <v>2698</v>
      </c>
      <c r="B4149" t="s">
        <v>5866</v>
      </c>
      <c r="C4149" t="s">
        <v>3433</v>
      </c>
      <c r="D4149">
        <v>5</v>
      </c>
      <c r="E4149">
        <v>5</v>
      </c>
      <c r="F4149">
        <v>5</v>
      </c>
      <c r="G4149" t="s">
        <v>494</v>
      </c>
      <c r="H4149" s="4" t="str">
        <f t="shared" si="128"/>
        <v>2K58.5</v>
      </c>
      <c r="I4149" s="4" t="str">
        <f t="shared" si="129"/>
        <v>S2_CHR_FE_MDI-</v>
      </c>
    </row>
    <row r="4150" spans="1:9" x14ac:dyDescent="0.25">
      <c r="A4150" t="s">
        <v>2698</v>
      </c>
      <c r="B4150" t="s">
        <v>5866</v>
      </c>
      <c r="C4150" t="s">
        <v>3433</v>
      </c>
      <c r="D4150">
        <v>6</v>
      </c>
      <c r="E4150">
        <v>6</v>
      </c>
      <c r="F4150">
        <v>6</v>
      </c>
      <c r="G4150" t="s">
        <v>845</v>
      </c>
      <c r="H4150" s="4" t="str">
        <f t="shared" si="128"/>
        <v>2K58.6</v>
      </c>
      <c r="I4150" s="4" t="str">
        <f t="shared" si="129"/>
        <v>S2_HSD122-</v>
      </c>
    </row>
    <row r="4151" spans="1:9" x14ac:dyDescent="0.25">
      <c r="A4151" t="s">
        <v>2698</v>
      </c>
      <c r="B4151" t="s">
        <v>5866</v>
      </c>
      <c r="C4151" t="s">
        <v>3433</v>
      </c>
      <c r="D4151">
        <v>7</v>
      </c>
      <c r="E4151">
        <v>7</v>
      </c>
      <c r="F4151">
        <v>7</v>
      </c>
      <c r="H4151" s="4" t="str">
        <f t="shared" si="128"/>
        <v>2K58.7</v>
      </c>
      <c r="I4151" s="4">
        <f t="shared" si="129"/>
        <v>0</v>
      </c>
    </row>
    <row r="4152" spans="1:9" x14ac:dyDescent="0.25">
      <c r="A4152" t="s">
        <v>2698</v>
      </c>
      <c r="B4152" t="s">
        <v>5866</v>
      </c>
      <c r="C4152" t="s">
        <v>3433</v>
      </c>
      <c r="D4152" t="s">
        <v>1041</v>
      </c>
      <c r="E4152" t="s">
        <v>1041</v>
      </c>
      <c r="F4152">
        <v>1</v>
      </c>
      <c r="G4152" t="s">
        <v>1040</v>
      </c>
      <c r="H4152" s="4" t="str">
        <f t="shared" si="128"/>
        <v>2K58.1</v>
      </c>
      <c r="I4152" s="4" t="str">
        <f t="shared" si="129"/>
        <v>VP12</v>
      </c>
    </row>
    <row r="4153" spans="1:9" x14ac:dyDescent="0.25">
      <c r="A4153" t="s">
        <v>2698</v>
      </c>
      <c r="B4153" t="s">
        <v>5866</v>
      </c>
      <c r="C4153" t="s">
        <v>3433</v>
      </c>
      <c r="D4153" t="s">
        <v>1042</v>
      </c>
      <c r="E4153" t="s">
        <v>1042</v>
      </c>
      <c r="F4153">
        <v>8</v>
      </c>
      <c r="G4153" t="s">
        <v>261</v>
      </c>
      <c r="H4153" s="4" t="str">
        <f t="shared" si="128"/>
        <v>2K58.8</v>
      </c>
      <c r="I4153" s="4" t="str">
        <f t="shared" si="129"/>
        <v>SC_UDB058</v>
      </c>
    </row>
    <row r="4154" spans="1:9" x14ac:dyDescent="0.25">
      <c r="A4154" t="s">
        <v>2698</v>
      </c>
      <c r="B4154" t="s">
        <v>5866</v>
      </c>
      <c r="C4154" t="s">
        <v>3434</v>
      </c>
      <c r="D4154" t="s">
        <v>19</v>
      </c>
      <c r="E4154" t="s">
        <v>19</v>
      </c>
      <c r="F4154" t="s">
        <v>19</v>
      </c>
      <c r="H4154" s="4" t="str">
        <f t="shared" si="128"/>
        <v>2PT1.GH1</v>
      </c>
      <c r="I4154" s="4">
        <f t="shared" si="129"/>
        <v>0</v>
      </c>
    </row>
    <row r="4155" spans="1:9" x14ac:dyDescent="0.25">
      <c r="A4155" t="s">
        <v>2698</v>
      </c>
      <c r="B4155" t="s">
        <v>5866</v>
      </c>
      <c r="C4155" t="s">
        <v>3434</v>
      </c>
      <c r="D4155" t="s">
        <v>20</v>
      </c>
      <c r="E4155" t="s">
        <v>20</v>
      </c>
      <c r="F4155" t="s">
        <v>20</v>
      </c>
      <c r="H4155" s="4" t="str">
        <f t="shared" si="128"/>
        <v>2PT1.GH2</v>
      </c>
      <c r="I4155" s="4">
        <f t="shared" si="129"/>
        <v>0</v>
      </c>
    </row>
    <row r="4156" spans="1:9" x14ac:dyDescent="0.25">
      <c r="A4156" t="s">
        <v>2698</v>
      </c>
      <c r="B4156" t="s">
        <v>5866</v>
      </c>
      <c r="C4156" t="s">
        <v>3435</v>
      </c>
      <c r="D4156" t="s">
        <v>19</v>
      </c>
      <c r="E4156" t="s">
        <v>19</v>
      </c>
      <c r="F4156" t="s">
        <v>19</v>
      </c>
      <c r="H4156" s="4" t="str">
        <f t="shared" si="128"/>
        <v>2PT3.GH1</v>
      </c>
      <c r="I4156" s="4">
        <f t="shared" si="129"/>
        <v>0</v>
      </c>
    </row>
    <row r="4157" spans="1:9" x14ac:dyDescent="0.25">
      <c r="A4157" t="s">
        <v>2698</v>
      </c>
      <c r="B4157" t="s">
        <v>5866</v>
      </c>
      <c r="C4157" t="s">
        <v>3435</v>
      </c>
      <c r="D4157" t="s">
        <v>20</v>
      </c>
      <c r="E4157" t="s">
        <v>20</v>
      </c>
      <c r="F4157" t="s">
        <v>20</v>
      </c>
      <c r="H4157" s="4" t="str">
        <f t="shared" si="128"/>
        <v>2PT3.GH2</v>
      </c>
      <c r="I4157" s="4">
        <f t="shared" si="129"/>
        <v>0</v>
      </c>
    </row>
    <row r="4158" spans="1:9" x14ac:dyDescent="0.25">
      <c r="A4158" t="s">
        <v>2698</v>
      </c>
      <c r="B4158" t="s">
        <v>5866</v>
      </c>
      <c r="C4158" t="s">
        <v>3436</v>
      </c>
      <c r="D4158">
        <v>1</v>
      </c>
      <c r="E4158">
        <v>1</v>
      </c>
      <c r="F4158">
        <v>1</v>
      </c>
      <c r="G4158" t="s">
        <v>491</v>
      </c>
      <c r="H4158" s="4" t="str">
        <f t="shared" si="128"/>
        <v>2R126.1</v>
      </c>
      <c r="I4158" s="4" t="str">
        <f t="shared" si="129"/>
        <v>S2_CHR_FE_MDIX+</v>
      </c>
    </row>
    <row r="4159" spans="1:9" x14ac:dyDescent="0.25">
      <c r="A4159" t="s">
        <v>2698</v>
      </c>
      <c r="B4159" t="s">
        <v>5866</v>
      </c>
      <c r="C4159" t="s">
        <v>3436</v>
      </c>
      <c r="D4159">
        <v>2</v>
      </c>
      <c r="E4159">
        <v>2</v>
      </c>
      <c r="F4159">
        <v>2</v>
      </c>
      <c r="G4159" t="s">
        <v>492</v>
      </c>
      <c r="H4159" s="4" t="str">
        <f t="shared" si="128"/>
        <v>2R126.2</v>
      </c>
      <c r="I4159" s="4" t="str">
        <f t="shared" si="129"/>
        <v>S2_CHR_FE_MDIX-</v>
      </c>
    </row>
    <row r="4160" spans="1:9" x14ac:dyDescent="0.25">
      <c r="A4160" t="s">
        <v>2698</v>
      </c>
      <c r="B4160" t="s">
        <v>5866</v>
      </c>
      <c r="C4160" t="s">
        <v>3437</v>
      </c>
      <c r="D4160">
        <v>1</v>
      </c>
      <c r="E4160">
        <v>1</v>
      </c>
      <c r="F4160">
        <v>1</v>
      </c>
      <c r="G4160" t="s">
        <v>493</v>
      </c>
      <c r="H4160" s="4" t="str">
        <f t="shared" si="128"/>
        <v>2R130.1</v>
      </c>
      <c r="I4160" s="4" t="str">
        <f t="shared" si="129"/>
        <v>S2_CHR_FE_MDI+</v>
      </c>
    </row>
    <row r="4161" spans="1:9" x14ac:dyDescent="0.25">
      <c r="A4161" t="s">
        <v>2698</v>
      </c>
      <c r="B4161" t="s">
        <v>5866</v>
      </c>
      <c r="C4161" t="s">
        <v>3437</v>
      </c>
      <c r="D4161">
        <v>2</v>
      </c>
      <c r="E4161">
        <v>2</v>
      </c>
      <c r="F4161">
        <v>2</v>
      </c>
      <c r="G4161" t="s">
        <v>494</v>
      </c>
      <c r="H4161" s="4" t="str">
        <f t="shared" si="128"/>
        <v>2R130.2</v>
      </c>
      <c r="I4161" s="4" t="str">
        <f t="shared" si="129"/>
        <v>S2_CHR_FE_MDI-</v>
      </c>
    </row>
    <row r="4162" spans="1:9" x14ac:dyDescent="0.25">
      <c r="A4162" t="s">
        <v>2698</v>
      </c>
      <c r="B4162" t="s">
        <v>5866</v>
      </c>
      <c r="C4162" t="s">
        <v>3438</v>
      </c>
      <c r="D4162">
        <v>1</v>
      </c>
      <c r="E4162">
        <v>1</v>
      </c>
      <c r="F4162">
        <v>1</v>
      </c>
      <c r="G4162" t="s">
        <v>511</v>
      </c>
      <c r="H4162" s="4" t="str">
        <f t="shared" ref="H4162:H4225" si="130">CONCATENATE(C4162,".",F4162)</f>
        <v>2R133.1</v>
      </c>
      <c r="I4162" s="4" t="str">
        <f t="shared" ref="I4162:I4225" si="131">G4162</f>
        <v>S2_MCT2</v>
      </c>
    </row>
    <row r="4163" spans="1:9" x14ac:dyDescent="0.25">
      <c r="A4163" t="s">
        <v>2698</v>
      </c>
      <c r="B4163" t="s">
        <v>5866</v>
      </c>
      <c r="C4163" t="s">
        <v>3438</v>
      </c>
      <c r="D4163">
        <v>2</v>
      </c>
      <c r="E4163">
        <v>2</v>
      </c>
      <c r="F4163">
        <v>2</v>
      </c>
      <c r="G4163" t="s">
        <v>485</v>
      </c>
      <c r="H4163" s="4" t="str">
        <f t="shared" si="130"/>
        <v>2R133.2</v>
      </c>
      <c r="I4163" s="4" t="str">
        <f t="shared" si="131"/>
        <v>S2_MCT_RC</v>
      </c>
    </row>
    <row r="4164" spans="1:9" x14ac:dyDescent="0.25">
      <c r="A4164" t="s">
        <v>2698</v>
      </c>
      <c r="B4164" t="s">
        <v>5866</v>
      </c>
      <c r="C4164" t="s">
        <v>3439</v>
      </c>
      <c r="D4164">
        <v>1</v>
      </c>
      <c r="E4164">
        <v>1</v>
      </c>
      <c r="F4164">
        <v>1</v>
      </c>
      <c r="G4164" t="s">
        <v>512</v>
      </c>
      <c r="H4164" s="4" t="str">
        <f t="shared" si="130"/>
        <v>2R134.1</v>
      </c>
      <c r="I4164" s="4" t="str">
        <f t="shared" si="131"/>
        <v>S2_MCT1</v>
      </c>
    </row>
    <row r="4165" spans="1:9" x14ac:dyDescent="0.25">
      <c r="A4165" t="s">
        <v>2698</v>
      </c>
      <c r="B4165" t="s">
        <v>5866</v>
      </c>
      <c r="C4165" t="s">
        <v>3439</v>
      </c>
      <c r="D4165">
        <v>2</v>
      </c>
      <c r="E4165">
        <v>2</v>
      </c>
      <c r="F4165">
        <v>2</v>
      </c>
      <c r="G4165" t="s">
        <v>485</v>
      </c>
      <c r="H4165" s="4" t="str">
        <f t="shared" si="130"/>
        <v>2R134.2</v>
      </c>
      <c r="I4165" s="4" t="str">
        <f t="shared" si="131"/>
        <v>S2_MCT_RC</v>
      </c>
    </row>
    <row r="4166" spans="1:9" x14ac:dyDescent="0.25">
      <c r="A4166" t="s">
        <v>2698</v>
      </c>
      <c r="B4166" t="s">
        <v>5866</v>
      </c>
      <c r="C4166" t="s">
        <v>3440</v>
      </c>
      <c r="D4166">
        <v>1</v>
      </c>
      <c r="E4166">
        <v>1</v>
      </c>
      <c r="F4166">
        <v>1</v>
      </c>
      <c r="G4166" t="s">
        <v>513</v>
      </c>
      <c r="H4166" s="4" t="str">
        <f t="shared" si="130"/>
        <v>2R135.1</v>
      </c>
      <c r="I4166" s="4" t="str">
        <f t="shared" si="131"/>
        <v>SG2_MCT1</v>
      </c>
    </row>
    <row r="4167" spans="1:9" x14ac:dyDescent="0.25">
      <c r="A4167" t="s">
        <v>2698</v>
      </c>
      <c r="B4167" t="s">
        <v>5866</v>
      </c>
      <c r="C4167" t="s">
        <v>3440</v>
      </c>
      <c r="D4167">
        <v>2</v>
      </c>
      <c r="E4167">
        <v>2</v>
      </c>
      <c r="F4167">
        <v>2</v>
      </c>
      <c r="G4167" t="s">
        <v>483</v>
      </c>
      <c r="H4167" s="4" t="str">
        <f t="shared" si="130"/>
        <v>2R135.2</v>
      </c>
      <c r="I4167" s="4" t="str">
        <f t="shared" si="131"/>
        <v>SG2_MCT_RC</v>
      </c>
    </row>
    <row r="4168" spans="1:9" x14ac:dyDescent="0.25">
      <c r="A4168" t="s">
        <v>2698</v>
      </c>
      <c r="B4168" t="s">
        <v>5866</v>
      </c>
      <c r="C4168" t="s">
        <v>3441</v>
      </c>
      <c r="D4168">
        <v>1</v>
      </c>
      <c r="E4168">
        <v>1</v>
      </c>
      <c r="F4168">
        <v>1</v>
      </c>
      <c r="G4168" t="s">
        <v>514</v>
      </c>
      <c r="H4168" s="4" t="str">
        <f t="shared" si="130"/>
        <v>2R136.1</v>
      </c>
      <c r="I4168" s="4" t="str">
        <f t="shared" si="131"/>
        <v>SG2_MCT2</v>
      </c>
    </row>
    <row r="4169" spans="1:9" x14ac:dyDescent="0.25">
      <c r="A4169" t="s">
        <v>2698</v>
      </c>
      <c r="B4169" t="s">
        <v>5866</v>
      </c>
      <c r="C4169" t="s">
        <v>3441</v>
      </c>
      <c r="D4169">
        <v>2</v>
      </c>
      <c r="E4169">
        <v>2</v>
      </c>
      <c r="F4169">
        <v>2</v>
      </c>
      <c r="G4169" t="s">
        <v>483</v>
      </c>
      <c r="H4169" s="4" t="str">
        <f t="shared" si="130"/>
        <v>2R136.2</v>
      </c>
      <c r="I4169" s="4" t="str">
        <f t="shared" si="131"/>
        <v>SG2_MCT_RC</v>
      </c>
    </row>
    <row r="4170" spans="1:9" x14ac:dyDescent="0.25">
      <c r="A4170" t="s">
        <v>2698</v>
      </c>
      <c r="B4170" t="s">
        <v>5866</v>
      </c>
      <c r="C4170" t="s">
        <v>6430</v>
      </c>
      <c r="D4170">
        <v>1</v>
      </c>
      <c r="E4170">
        <v>1</v>
      </c>
      <c r="F4170">
        <v>1</v>
      </c>
      <c r="G4170" t="s">
        <v>961</v>
      </c>
      <c r="H4170" s="4" t="str">
        <f t="shared" si="130"/>
        <v>2RLU6.1</v>
      </c>
      <c r="I4170" s="4" t="str">
        <f t="shared" si="131"/>
        <v>DGND</v>
      </c>
    </row>
    <row r="4171" spans="1:9" x14ac:dyDescent="0.25">
      <c r="A4171" t="s">
        <v>2698</v>
      </c>
      <c r="B4171" t="s">
        <v>5866</v>
      </c>
      <c r="C4171" t="s">
        <v>6430</v>
      </c>
      <c r="D4171">
        <v>2</v>
      </c>
      <c r="E4171">
        <v>2</v>
      </c>
      <c r="F4171">
        <v>2</v>
      </c>
      <c r="G4171" t="s">
        <v>6335</v>
      </c>
      <c r="H4171" s="4" t="str">
        <f t="shared" si="130"/>
        <v>2RLU6.2</v>
      </c>
      <c r="I4171" s="4" t="str">
        <f t="shared" si="131"/>
        <v>S2_U6_DDC_AUX_SEL</v>
      </c>
    </row>
    <row r="4172" spans="1:9" x14ac:dyDescent="0.25">
      <c r="A4172" t="s">
        <v>2698</v>
      </c>
      <c r="B4172" t="s">
        <v>5866</v>
      </c>
      <c r="C4172" t="s">
        <v>6431</v>
      </c>
      <c r="D4172">
        <v>1</v>
      </c>
      <c r="E4172">
        <v>1</v>
      </c>
      <c r="F4172">
        <v>1</v>
      </c>
      <c r="G4172" t="s">
        <v>6243</v>
      </c>
      <c r="H4172" s="4" t="str">
        <f t="shared" si="130"/>
        <v>2RU6.1</v>
      </c>
      <c r="I4172" s="4" t="str">
        <f t="shared" si="131"/>
        <v>S2_HSD093</v>
      </c>
    </row>
    <row r="4173" spans="1:9" x14ac:dyDescent="0.25">
      <c r="A4173" t="s">
        <v>2698</v>
      </c>
      <c r="B4173" t="s">
        <v>5866</v>
      </c>
      <c r="C4173" t="s">
        <v>6431</v>
      </c>
      <c r="D4173">
        <v>2</v>
      </c>
      <c r="E4173">
        <v>2</v>
      </c>
      <c r="F4173">
        <v>2</v>
      </c>
      <c r="G4173" t="s">
        <v>6333</v>
      </c>
      <c r="H4173" s="4" t="str">
        <f t="shared" si="130"/>
        <v>2RU6.2</v>
      </c>
      <c r="I4173" s="4" t="str">
        <f t="shared" si="131"/>
        <v>S2_U6_GPU_SEL</v>
      </c>
    </row>
    <row r="4174" spans="1:9" x14ac:dyDescent="0.25">
      <c r="A4174" t="s">
        <v>2698</v>
      </c>
      <c r="B4174" t="s">
        <v>5866</v>
      </c>
      <c r="C4174" t="s">
        <v>6432</v>
      </c>
      <c r="D4174">
        <v>1</v>
      </c>
      <c r="E4174">
        <v>1</v>
      </c>
      <c r="F4174">
        <v>1</v>
      </c>
      <c r="G4174" t="s">
        <v>962</v>
      </c>
      <c r="H4174" s="4" t="str">
        <f t="shared" si="130"/>
        <v>2RU61.1</v>
      </c>
      <c r="I4174" s="4" t="str">
        <f t="shared" si="131"/>
        <v>VDD33_ATX</v>
      </c>
    </row>
    <row r="4175" spans="1:9" x14ac:dyDescent="0.25">
      <c r="A4175" t="s">
        <v>2698</v>
      </c>
      <c r="B4175" t="s">
        <v>5866</v>
      </c>
      <c r="C4175" t="s">
        <v>6432</v>
      </c>
      <c r="D4175">
        <v>2</v>
      </c>
      <c r="E4175">
        <v>2</v>
      </c>
      <c r="F4175">
        <v>2</v>
      </c>
      <c r="G4175" t="s">
        <v>6334</v>
      </c>
      <c r="H4175" s="4" t="str">
        <f t="shared" si="130"/>
        <v>2RU61.2</v>
      </c>
      <c r="I4175" s="4" t="str">
        <f t="shared" si="131"/>
        <v>S2_U6_OE</v>
      </c>
    </row>
    <row r="4176" spans="1:9" x14ac:dyDescent="0.25">
      <c r="A4176" t="s">
        <v>2698</v>
      </c>
      <c r="B4176" t="s">
        <v>5866</v>
      </c>
      <c r="C4176" t="s">
        <v>3442</v>
      </c>
      <c r="D4176" t="s">
        <v>1108</v>
      </c>
      <c r="E4176" t="s">
        <v>1108</v>
      </c>
      <c r="F4176">
        <v>2</v>
      </c>
      <c r="G4176" t="s">
        <v>512</v>
      </c>
      <c r="H4176" s="4" t="str">
        <f t="shared" si="130"/>
        <v>2T12.2</v>
      </c>
      <c r="I4176" s="4" t="str">
        <f t="shared" si="131"/>
        <v>S2_MCT1</v>
      </c>
    </row>
    <row r="4177" spans="1:9" x14ac:dyDescent="0.25">
      <c r="A4177" t="s">
        <v>2698</v>
      </c>
      <c r="B4177" t="s">
        <v>5866</v>
      </c>
      <c r="C4177" t="s">
        <v>3442</v>
      </c>
      <c r="D4177" t="s">
        <v>1109</v>
      </c>
      <c r="E4177" t="s">
        <v>1109</v>
      </c>
      <c r="F4177">
        <v>7</v>
      </c>
      <c r="G4177" t="s">
        <v>511</v>
      </c>
      <c r="H4177" s="4" t="str">
        <f t="shared" si="130"/>
        <v>2T12.7</v>
      </c>
      <c r="I4177" s="4" t="str">
        <f t="shared" si="131"/>
        <v>S2_MCT2</v>
      </c>
    </row>
    <row r="4178" spans="1:9" x14ac:dyDescent="0.25">
      <c r="A4178" t="s">
        <v>2698</v>
      </c>
      <c r="B4178" t="s">
        <v>5866</v>
      </c>
      <c r="C4178" t="s">
        <v>3442</v>
      </c>
      <c r="D4178" t="s">
        <v>1110</v>
      </c>
      <c r="E4178" t="s">
        <v>1110</v>
      </c>
      <c r="F4178">
        <v>1</v>
      </c>
      <c r="G4178" t="s">
        <v>499</v>
      </c>
      <c r="H4178" s="4" t="str">
        <f t="shared" si="130"/>
        <v>2T12.1</v>
      </c>
      <c r="I4178" s="4" t="str">
        <f t="shared" si="131"/>
        <v>S2_U2_FE_MDIX+</v>
      </c>
    </row>
    <row r="4179" spans="1:9" x14ac:dyDescent="0.25">
      <c r="A4179" t="s">
        <v>2698</v>
      </c>
      <c r="B4179" t="s">
        <v>5866</v>
      </c>
      <c r="C4179" t="s">
        <v>3442</v>
      </c>
      <c r="D4179" t="s">
        <v>1111</v>
      </c>
      <c r="E4179" t="s">
        <v>1111</v>
      </c>
      <c r="F4179">
        <v>3</v>
      </c>
      <c r="G4179" t="s">
        <v>500</v>
      </c>
      <c r="H4179" s="4" t="str">
        <f t="shared" si="130"/>
        <v>2T12.3</v>
      </c>
      <c r="I4179" s="4" t="str">
        <f t="shared" si="131"/>
        <v>S2_U2_FE_MDIX-</v>
      </c>
    </row>
    <row r="4180" spans="1:9" x14ac:dyDescent="0.25">
      <c r="A4180" t="s">
        <v>2698</v>
      </c>
      <c r="B4180" t="s">
        <v>5866</v>
      </c>
      <c r="C4180" t="s">
        <v>3442</v>
      </c>
      <c r="D4180" t="s">
        <v>1112</v>
      </c>
      <c r="E4180" t="s">
        <v>1112</v>
      </c>
      <c r="F4180">
        <v>6</v>
      </c>
      <c r="G4180" t="s">
        <v>507</v>
      </c>
      <c r="H4180" s="4" t="str">
        <f t="shared" si="130"/>
        <v>2T12.6</v>
      </c>
      <c r="I4180" s="4" t="str">
        <f t="shared" si="131"/>
        <v>S2_U2_FE_MDI+</v>
      </c>
    </row>
    <row r="4181" spans="1:9" x14ac:dyDescent="0.25">
      <c r="A4181" t="s">
        <v>2698</v>
      </c>
      <c r="B4181" t="s">
        <v>5866</v>
      </c>
      <c r="C4181" t="s">
        <v>3442</v>
      </c>
      <c r="D4181" t="s">
        <v>1113</v>
      </c>
      <c r="E4181" t="s">
        <v>1113</v>
      </c>
      <c r="F4181">
        <v>8</v>
      </c>
      <c r="G4181" t="s">
        <v>508</v>
      </c>
      <c r="H4181" s="4" t="str">
        <f t="shared" si="130"/>
        <v>2T12.8</v>
      </c>
      <c r="I4181" s="4" t="str">
        <f t="shared" si="131"/>
        <v>S2_U2_FE_MDI-</v>
      </c>
    </row>
    <row r="4182" spans="1:9" x14ac:dyDescent="0.25">
      <c r="A4182" t="s">
        <v>2698</v>
      </c>
      <c r="B4182" t="s">
        <v>5866</v>
      </c>
      <c r="C4182" t="s">
        <v>3442</v>
      </c>
      <c r="D4182" t="s">
        <v>1114</v>
      </c>
      <c r="E4182" t="s">
        <v>1114</v>
      </c>
      <c r="F4182">
        <v>4</v>
      </c>
      <c r="H4182" s="4" t="str">
        <f t="shared" si="130"/>
        <v>2T12.4</v>
      </c>
      <c r="I4182" s="4">
        <f t="shared" si="131"/>
        <v>0</v>
      </c>
    </row>
    <row r="4183" spans="1:9" x14ac:dyDescent="0.25">
      <c r="A4183" t="s">
        <v>2698</v>
      </c>
      <c r="B4183" t="s">
        <v>5866</v>
      </c>
      <c r="C4183" t="s">
        <v>3442</v>
      </c>
      <c r="D4183" t="s">
        <v>1115</v>
      </c>
      <c r="E4183" t="s">
        <v>1115</v>
      </c>
      <c r="F4183">
        <v>5</v>
      </c>
      <c r="H4183" s="4" t="str">
        <f t="shared" si="130"/>
        <v>2T12.5</v>
      </c>
      <c r="I4183" s="4">
        <f t="shared" si="131"/>
        <v>0</v>
      </c>
    </row>
    <row r="4184" spans="1:9" x14ac:dyDescent="0.25">
      <c r="A4184" t="s">
        <v>2698</v>
      </c>
      <c r="B4184" t="s">
        <v>5866</v>
      </c>
      <c r="C4184" t="s">
        <v>3442</v>
      </c>
      <c r="D4184" t="s">
        <v>1116</v>
      </c>
      <c r="E4184" t="s">
        <v>1116</v>
      </c>
      <c r="F4184">
        <v>12</v>
      </c>
      <c r="H4184" s="4" t="str">
        <f t="shared" si="130"/>
        <v>2T12.12</v>
      </c>
      <c r="I4184" s="4">
        <f t="shared" si="131"/>
        <v>0</v>
      </c>
    </row>
    <row r="4185" spans="1:9" x14ac:dyDescent="0.25">
      <c r="A4185" t="s">
        <v>2698</v>
      </c>
      <c r="B4185" t="s">
        <v>5866</v>
      </c>
      <c r="C4185" t="s">
        <v>3442</v>
      </c>
      <c r="D4185" t="s">
        <v>1117</v>
      </c>
      <c r="E4185" t="s">
        <v>1117</v>
      </c>
      <c r="F4185">
        <v>13</v>
      </c>
      <c r="H4185" s="4" t="str">
        <f t="shared" si="130"/>
        <v>2T12.13</v>
      </c>
      <c r="I4185" s="4">
        <f t="shared" si="131"/>
        <v>0</v>
      </c>
    </row>
    <row r="4186" spans="1:9" x14ac:dyDescent="0.25">
      <c r="A4186" t="s">
        <v>2698</v>
      </c>
      <c r="B4186" t="s">
        <v>5866</v>
      </c>
      <c r="C4186" t="s">
        <v>3442</v>
      </c>
      <c r="D4186" t="s">
        <v>1118</v>
      </c>
      <c r="E4186" t="s">
        <v>1118</v>
      </c>
      <c r="F4186">
        <v>15</v>
      </c>
      <c r="G4186" t="s">
        <v>484</v>
      </c>
      <c r="H4186" s="4" t="str">
        <f t="shared" si="130"/>
        <v>2T12.15</v>
      </c>
      <c r="I4186" s="4" t="str">
        <f t="shared" si="131"/>
        <v>S2_TCT</v>
      </c>
    </row>
    <row r="4187" spans="1:9" x14ac:dyDescent="0.25">
      <c r="A4187" t="s">
        <v>2698</v>
      </c>
      <c r="B4187" t="s">
        <v>5866</v>
      </c>
      <c r="C4187" t="s">
        <v>3442</v>
      </c>
      <c r="D4187" t="s">
        <v>1119</v>
      </c>
      <c r="E4187" t="s">
        <v>1119</v>
      </c>
      <c r="F4187">
        <v>10</v>
      </c>
      <c r="G4187" t="s">
        <v>484</v>
      </c>
      <c r="H4187" s="4" t="str">
        <f t="shared" si="130"/>
        <v>2T12.10</v>
      </c>
      <c r="I4187" s="4" t="str">
        <f t="shared" si="131"/>
        <v>S2_TCT</v>
      </c>
    </row>
    <row r="4188" spans="1:9" x14ac:dyDescent="0.25">
      <c r="A4188" t="s">
        <v>2698</v>
      </c>
      <c r="B4188" t="s">
        <v>5866</v>
      </c>
      <c r="C4188" t="s">
        <v>3442</v>
      </c>
      <c r="D4188" t="s">
        <v>1120</v>
      </c>
      <c r="E4188" t="s">
        <v>1120</v>
      </c>
      <c r="F4188">
        <v>16</v>
      </c>
      <c r="G4188" t="s">
        <v>497</v>
      </c>
      <c r="H4188" s="4" t="str">
        <f t="shared" si="130"/>
        <v>2T12.16</v>
      </c>
      <c r="I4188" s="4" t="str">
        <f t="shared" si="131"/>
        <v>S2_U1_FE_MDIX+</v>
      </c>
    </row>
    <row r="4189" spans="1:9" x14ac:dyDescent="0.25">
      <c r="A4189" t="s">
        <v>2698</v>
      </c>
      <c r="B4189" t="s">
        <v>5866</v>
      </c>
      <c r="C4189" t="s">
        <v>3442</v>
      </c>
      <c r="D4189" t="s">
        <v>1121</v>
      </c>
      <c r="E4189" t="s">
        <v>1121</v>
      </c>
      <c r="F4189">
        <v>14</v>
      </c>
      <c r="G4189" t="s">
        <v>498</v>
      </c>
      <c r="H4189" s="4" t="str">
        <f t="shared" si="130"/>
        <v>2T12.14</v>
      </c>
      <c r="I4189" s="4" t="str">
        <f t="shared" si="131"/>
        <v>S2_U1_FE_MDIX-</v>
      </c>
    </row>
    <row r="4190" spans="1:9" x14ac:dyDescent="0.25">
      <c r="A4190" t="s">
        <v>2698</v>
      </c>
      <c r="B4190" t="s">
        <v>5866</v>
      </c>
      <c r="C4190" t="s">
        <v>3442</v>
      </c>
      <c r="D4190" t="s">
        <v>1122</v>
      </c>
      <c r="E4190" t="s">
        <v>1122</v>
      </c>
      <c r="F4190">
        <v>11</v>
      </c>
      <c r="G4190" t="s">
        <v>505</v>
      </c>
      <c r="H4190" s="4" t="str">
        <f t="shared" si="130"/>
        <v>2T12.11</v>
      </c>
      <c r="I4190" s="4" t="str">
        <f t="shared" si="131"/>
        <v>S2_U1_FE_MDI+</v>
      </c>
    </row>
    <row r="4191" spans="1:9" x14ac:dyDescent="0.25">
      <c r="A4191" t="s">
        <v>2698</v>
      </c>
      <c r="B4191" t="s">
        <v>5866</v>
      </c>
      <c r="C4191" t="s">
        <v>3442</v>
      </c>
      <c r="D4191" t="s">
        <v>1123</v>
      </c>
      <c r="E4191" t="s">
        <v>1123</v>
      </c>
      <c r="F4191">
        <v>9</v>
      </c>
      <c r="G4191" t="s">
        <v>506</v>
      </c>
      <c r="H4191" s="4" t="str">
        <f t="shared" si="130"/>
        <v>2T12.9</v>
      </c>
      <c r="I4191" s="4" t="str">
        <f t="shared" si="131"/>
        <v>S2_U1_FE_MDI-</v>
      </c>
    </row>
    <row r="4192" spans="1:9" x14ac:dyDescent="0.25">
      <c r="A4192" t="s">
        <v>2698</v>
      </c>
      <c r="B4192" t="s">
        <v>5866</v>
      </c>
      <c r="C4192" t="s">
        <v>3443</v>
      </c>
      <c r="D4192" t="s">
        <v>1108</v>
      </c>
      <c r="E4192" t="s">
        <v>1108</v>
      </c>
      <c r="F4192">
        <v>2</v>
      </c>
      <c r="G4192" t="s">
        <v>513</v>
      </c>
      <c r="H4192" s="4" t="str">
        <f t="shared" si="130"/>
        <v>2T13.2</v>
      </c>
      <c r="I4192" s="4" t="str">
        <f t="shared" si="131"/>
        <v>SG2_MCT1</v>
      </c>
    </row>
    <row r="4193" spans="1:9" x14ac:dyDescent="0.25">
      <c r="A4193" t="s">
        <v>2698</v>
      </c>
      <c r="B4193" t="s">
        <v>5866</v>
      </c>
      <c r="C4193" t="s">
        <v>3443</v>
      </c>
      <c r="D4193" t="s">
        <v>1109</v>
      </c>
      <c r="E4193" t="s">
        <v>1109</v>
      </c>
      <c r="F4193">
        <v>7</v>
      </c>
      <c r="G4193" t="s">
        <v>514</v>
      </c>
      <c r="H4193" s="4" t="str">
        <f t="shared" si="130"/>
        <v>2T13.7</v>
      </c>
      <c r="I4193" s="4" t="str">
        <f t="shared" si="131"/>
        <v>SG2_MCT2</v>
      </c>
    </row>
    <row r="4194" spans="1:9" x14ac:dyDescent="0.25">
      <c r="A4194" t="s">
        <v>2698</v>
      </c>
      <c r="B4194" t="s">
        <v>5866</v>
      </c>
      <c r="C4194" t="s">
        <v>3443</v>
      </c>
      <c r="D4194" t="s">
        <v>1110</v>
      </c>
      <c r="E4194" t="s">
        <v>1110</v>
      </c>
      <c r="F4194">
        <v>1</v>
      </c>
      <c r="G4194" t="s">
        <v>515</v>
      </c>
      <c r="H4194" s="4" t="str">
        <f t="shared" si="130"/>
        <v>2T13.1</v>
      </c>
      <c r="I4194" s="4" t="str">
        <f t="shared" si="131"/>
        <v>SG2_U2_FE_MDIX+</v>
      </c>
    </row>
    <row r="4195" spans="1:9" x14ac:dyDescent="0.25">
      <c r="A4195" t="s">
        <v>2698</v>
      </c>
      <c r="B4195" t="s">
        <v>5866</v>
      </c>
      <c r="C4195" t="s">
        <v>3443</v>
      </c>
      <c r="D4195" t="s">
        <v>1111</v>
      </c>
      <c r="E4195" t="s">
        <v>1111</v>
      </c>
      <c r="F4195">
        <v>3</v>
      </c>
      <c r="G4195" t="s">
        <v>516</v>
      </c>
      <c r="H4195" s="4" t="str">
        <f t="shared" si="130"/>
        <v>2T13.3</v>
      </c>
      <c r="I4195" s="4" t="str">
        <f t="shared" si="131"/>
        <v>SG2_U2_FE_MDIX-</v>
      </c>
    </row>
    <row r="4196" spans="1:9" x14ac:dyDescent="0.25">
      <c r="A4196" t="s">
        <v>2698</v>
      </c>
      <c r="B4196" t="s">
        <v>5866</v>
      </c>
      <c r="C4196" t="s">
        <v>3443</v>
      </c>
      <c r="D4196" t="s">
        <v>1112</v>
      </c>
      <c r="E4196" t="s">
        <v>1112</v>
      </c>
      <c r="F4196">
        <v>6</v>
      </c>
      <c r="G4196" t="s">
        <v>517</v>
      </c>
      <c r="H4196" s="4" t="str">
        <f t="shared" si="130"/>
        <v>2T13.6</v>
      </c>
      <c r="I4196" s="4" t="str">
        <f t="shared" si="131"/>
        <v>SG2_U2_FE_MDI+</v>
      </c>
    </row>
    <row r="4197" spans="1:9" x14ac:dyDescent="0.25">
      <c r="A4197" t="s">
        <v>2698</v>
      </c>
      <c r="B4197" t="s">
        <v>5866</v>
      </c>
      <c r="C4197" t="s">
        <v>3443</v>
      </c>
      <c r="D4197" t="s">
        <v>1113</v>
      </c>
      <c r="E4197" t="s">
        <v>1113</v>
      </c>
      <c r="F4197">
        <v>8</v>
      </c>
      <c r="G4197" t="s">
        <v>518</v>
      </c>
      <c r="H4197" s="4" t="str">
        <f t="shared" si="130"/>
        <v>2T13.8</v>
      </c>
      <c r="I4197" s="4" t="str">
        <f t="shared" si="131"/>
        <v>SG2_U2_FE_MDI-</v>
      </c>
    </row>
    <row r="4198" spans="1:9" x14ac:dyDescent="0.25">
      <c r="A4198" t="s">
        <v>2698</v>
      </c>
      <c r="B4198" t="s">
        <v>5866</v>
      </c>
      <c r="C4198" t="s">
        <v>3443</v>
      </c>
      <c r="D4198" t="s">
        <v>1114</v>
      </c>
      <c r="E4198" t="s">
        <v>1114</v>
      </c>
      <c r="F4198">
        <v>4</v>
      </c>
      <c r="H4198" s="4" t="str">
        <f t="shared" si="130"/>
        <v>2T13.4</v>
      </c>
      <c r="I4198" s="4">
        <f t="shared" si="131"/>
        <v>0</v>
      </c>
    </row>
    <row r="4199" spans="1:9" x14ac:dyDescent="0.25">
      <c r="A4199" t="s">
        <v>2698</v>
      </c>
      <c r="B4199" t="s">
        <v>5866</v>
      </c>
      <c r="C4199" t="s">
        <v>3443</v>
      </c>
      <c r="D4199" t="s">
        <v>1115</v>
      </c>
      <c r="E4199" t="s">
        <v>1115</v>
      </c>
      <c r="F4199">
        <v>5</v>
      </c>
      <c r="H4199" s="4" t="str">
        <f t="shared" si="130"/>
        <v>2T13.5</v>
      </c>
      <c r="I4199" s="4">
        <f t="shared" si="131"/>
        <v>0</v>
      </c>
    </row>
    <row r="4200" spans="1:9" x14ac:dyDescent="0.25">
      <c r="A4200" t="s">
        <v>2698</v>
      </c>
      <c r="B4200" t="s">
        <v>5866</v>
      </c>
      <c r="C4200" t="s">
        <v>3443</v>
      </c>
      <c r="D4200" t="s">
        <v>1116</v>
      </c>
      <c r="E4200" t="s">
        <v>1116</v>
      </c>
      <c r="F4200">
        <v>12</v>
      </c>
      <c r="H4200" s="4" t="str">
        <f t="shared" si="130"/>
        <v>2T13.12</v>
      </c>
      <c r="I4200" s="4">
        <f t="shared" si="131"/>
        <v>0</v>
      </c>
    </row>
    <row r="4201" spans="1:9" x14ac:dyDescent="0.25">
      <c r="A4201" t="s">
        <v>2698</v>
      </c>
      <c r="B4201" t="s">
        <v>5866</v>
      </c>
      <c r="C4201" t="s">
        <v>3443</v>
      </c>
      <c r="D4201" t="s">
        <v>1117</v>
      </c>
      <c r="E4201" t="s">
        <v>1117</v>
      </c>
      <c r="F4201">
        <v>13</v>
      </c>
      <c r="H4201" s="4" t="str">
        <f t="shared" si="130"/>
        <v>2T13.13</v>
      </c>
      <c r="I4201" s="4">
        <f t="shared" si="131"/>
        <v>0</v>
      </c>
    </row>
    <row r="4202" spans="1:9" x14ac:dyDescent="0.25">
      <c r="A4202" t="s">
        <v>2698</v>
      </c>
      <c r="B4202" t="s">
        <v>5866</v>
      </c>
      <c r="C4202" t="s">
        <v>3443</v>
      </c>
      <c r="D4202" t="s">
        <v>1118</v>
      </c>
      <c r="E4202" t="s">
        <v>1118</v>
      </c>
      <c r="F4202">
        <v>15</v>
      </c>
      <c r="G4202" t="s">
        <v>486</v>
      </c>
      <c r="H4202" s="4" t="str">
        <f t="shared" si="130"/>
        <v>2T13.15</v>
      </c>
      <c r="I4202" s="4" t="str">
        <f t="shared" si="131"/>
        <v>SG2_TCT</v>
      </c>
    </row>
    <row r="4203" spans="1:9" x14ac:dyDescent="0.25">
      <c r="A4203" t="s">
        <v>2698</v>
      </c>
      <c r="B4203" t="s">
        <v>5866</v>
      </c>
      <c r="C4203" t="s">
        <v>3443</v>
      </c>
      <c r="D4203" t="s">
        <v>1119</v>
      </c>
      <c r="E4203" t="s">
        <v>1119</v>
      </c>
      <c r="F4203">
        <v>10</v>
      </c>
      <c r="G4203" t="s">
        <v>486</v>
      </c>
      <c r="H4203" s="4" t="str">
        <f t="shared" si="130"/>
        <v>2T13.10</v>
      </c>
      <c r="I4203" s="4" t="str">
        <f t="shared" si="131"/>
        <v>SG2_TCT</v>
      </c>
    </row>
    <row r="4204" spans="1:9" x14ac:dyDescent="0.25">
      <c r="A4204" t="s">
        <v>2698</v>
      </c>
      <c r="B4204" t="s">
        <v>5866</v>
      </c>
      <c r="C4204" t="s">
        <v>3443</v>
      </c>
      <c r="D4204" t="s">
        <v>1120</v>
      </c>
      <c r="E4204" t="s">
        <v>1120</v>
      </c>
      <c r="F4204">
        <v>16</v>
      </c>
      <c r="G4204" t="s">
        <v>5577</v>
      </c>
      <c r="H4204" s="4" t="str">
        <f t="shared" si="130"/>
        <v>2T13.16</v>
      </c>
      <c r="I4204" s="4" t="str">
        <f t="shared" si="131"/>
        <v>SG2_FE_MDIX+</v>
      </c>
    </row>
    <row r="4205" spans="1:9" x14ac:dyDescent="0.25">
      <c r="A4205" t="s">
        <v>2698</v>
      </c>
      <c r="B4205" t="s">
        <v>5866</v>
      </c>
      <c r="C4205" t="s">
        <v>3443</v>
      </c>
      <c r="D4205" t="s">
        <v>1121</v>
      </c>
      <c r="E4205" t="s">
        <v>1121</v>
      </c>
      <c r="F4205">
        <v>14</v>
      </c>
      <c r="G4205" t="s">
        <v>5578</v>
      </c>
      <c r="H4205" s="4" t="str">
        <f t="shared" si="130"/>
        <v>2T13.14</v>
      </c>
      <c r="I4205" s="4" t="str">
        <f t="shared" si="131"/>
        <v>SG2_FE_MDIX-</v>
      </c>
    </row>
    <row r="4206" spans="1:9" x14ac:dyDescent="0.25">
      <c r="A4206" t="s">
        <v>2698</v>
      </c>
      <c r="B4206" t="s">
        <v>5866</v>
      </c>
      <c r="C4206" t="s">
        <v>3443</v>
      </c>
      <c r="D4206" t="s">
        <v>1122</v>
      </c>
      <c r="E4206" t="s">
        <v>1122</v>
      </c>
      <c r="F4206">
        <v>11</v>
      </c>
      <c r="G4206" t="s">
        <v>5579</v>
      </c>
      <c r="H4206" s="4" t="str">
        <f t="shared" si="130"/>
        <v>2T13.11</v>
      </c>
      <c r="I4206" s="4" t="str">
        <f t="shared" si="131"/>
        <v>SG2_FE_MDI+</v>
      </c>
    </row>
    <row r="4207" spans="1:9" x14ac:dyDescent="0.25">
      <c r="A4207" t="s">
        <v>2698</v>
      </c>
      <c r="B4207" t="s">
        <v>5866</v>
      </c>
      <c r="C4207" t="s">
        <v>3443</v>
      </c>
      <c r="D4207" t="s">
        <v>1123</v>
      </c>
      <c r="E4207" t="s">
        <v>1123</v>
      </c>
      <c r="F4207">
        <v>9</v>
      </c>
      <c r="G4207" t="s">
        <v>5580</v>
      </c>
      <c r="H4207" s="4" t="str">
        <f t="shared" si="130"/>
        <v>2T13.9</v>
      </c>
      <c r="I4207" s="4" t="str">
        <f t="shared" si="131"/>
        <v>SG2_FE_MDI-</v>
      </c>
    </row>
    <row r="4208" spans="1:9" x14ac:dyDescent="0.25">
      <c r="A4208" t="s">
        <v>2698</v>
      </c>
      <c r="B4208" t="s">
        <v>5866</v>
      </c>
      <c r="C4208" t="s">
        <v>6433</v>
      </c>
      <c r="D4208" t="s">
        <v>6258</v>
      </c>
      <c r="E4208" t="s">
        <v>6258</v>
      </c>
      <c r="F4208">
        <v>18</v>
      </c>
      <c r="H4208" s="4" t="str">
        <f t="shared" si="130"/>
        <v>2U6.18</v>
      </c>
      <c r="I4208" s="4">
        <f t="shared" si="131"/>
        <v>0</v>
      </c>
    </row>
    <row r="4209" spans="1:9" x14ac:dyDescent="0.25">
      <c r="A4209" t="s">
        <v>2698</v>
      </c>
      <c r="B4209" t="s">
        <v>5866</v>
      </c>
      <c r="C4209" t="s">
        <v>6433</v>
      </c>
      <c r="D4209" t="s">
        <v>6259</v>
      </c>
      <c r="E4209" t="s">
        <v>6259</v>
      </c>
      <c r="F4209">
        <v>28</v>
      </c>
      <c r="H4209" s="4" t="str">
        <f t="shared" si="130"/>
        <v>2U6.28</v>
      </c>
      <c r="I4209" s="4">
        <f t="shared" si="131"/>
        <v>0</v>
      </c>
    </row>
    <row r="4210" spans="1:9" x14ac:dyDescent="0.25">
      <c r="A4210" t="s">
        <v>2698</v>
      </c>
      <c r="B4210" t="s">
        <v>5866</v>
      </c>
      <c r="C4210" t="s">
        <v>6433</v>
      </c>
      <c r="D4210" t="s">
        <v>6260</v>
      </c>
      <c r="E4210" t="s">
        <v>6260</v>
      </c>
      <c r="F4210">
        <v>27</v>
      </c>
      <c r="H4210" s="4" t="str">
        <f t="shared" si="130"/>
        <v>2U6.27</v>
      </c>
      <c r="I4210" s="4">
        <f t="shared" si="131"/>
        <v>0</v>
      </c>
    </row>
    <row r="4211" spans="1:9" x14ac:dyDescent="0.25">
      <c r="A4211" t="s">
        <v>2698</v>
      </c>
      <c r="B4211" t="s">
        <v>5866</v>
      </c>
      <c r="C4211" t="s">
        <v>6433</v>
      </c>
      <c r="D4211" t="s">
        <v>6261</v>
      </c>
      <c r="E4211" t="s">
        <v>6261</v>
      </c>
      <c r="F4211">
        <v>17</v>
      </c>
      <c r="H4211" s="4" t="str">
        <f t="shared" si="130"/>
        <v>2U6.17</v>
      </c>
      <c r="I4211" s="4">
        <f t="shared" si="131"/>
        <v>0</v>
      </c>
    </row>
    <row r="4212" spans="1:9" x14ac:dyDescent="0.25">
      <c r="A4212" t="s">
        <v>2698</v>
      </c>
      <c r="B4212" t="s">
        <v>5866</v>
      </c>
      <c r="C4212" t="s">
        <v>6433</v>
      </c>
      <c r="D4212" t="s">
        <v>6262</v>
      </c>
      <c r="E4212" t="s">
        <v>6262</v>
      </c>
      <c r="F4212">
        <v>29</v>
      </c>
      <c r="H4212" s="4" t="str">
        <f t="shared" si="130"/>
        <v>2U6.29</v>
      </c>
      <c r="I4212" s="4">
        <f t="shared" si="131"/>
        <v>0</v>
      </c>
    </row>
    <row r="4213" spans="1:9" x14ac:dyDescent="0.25">
      <c r="A4213" t="s">
        <v>2698</v>
      </c>
      <c r="B4213" t="s">
        <v>5866</v>
      </c>
      <c r="C4213" t="s">
        <v>6433</v>
      </c>
      <c r="D4213" t="s">
        <v>6263</v>
      </c>
      <c r="E4213" t="s">
        <v>6263</v>
      </c>
      <c r="F4213">
        <v>26</v>
      </c>
      <c r="H4213" s="4" t="str">
        <f t="shared" si="130"/>
        <v>2U6.26</v>
      </c>
      <c r="I4213" s="4">
        <f t="shared" si="131"/>
        <v>0</v>
      </c>
    </row>
    <row r="4214" spans="1:9" x14ac:dyDescent="0.25">
      <c r="A4214" t="s">
        <v>2698</v>
      </c>
      <c r="B4214" t="s">
        <v>5866</v>
      </c>
      <c r="C4214" t="s">
        <v>6433</v>
      </c>
      <c r="D4214" t="s">
        <v>6264</v>
      </c>
      <c r="E4214" t="s">
        <v>6264</v>
      </c>
      <c r="F4214">
        <v>6</v>
      </c>
      <c r="G4214" t="s">
        <v>507</v>
      </c>
      <c r="H4214" s="4" t="str">
        <f t="shared" si="130"/>
        <v>2U6.6</v>
      </c>
      <c r="I4214" s="4" t="str">
        <f t="shared" si="131"/>
        <v>S2_U2_FE_MDI+</v>
      </c>
    </row>
    <row r="4215" spans="1:9" x14ac:dyDescent="0.25">
      <c r="A4215" t="s">
        <v>2698</v>
      </c>
      <c r="B4215" t="s">
        <v>5866</v>
      </c>
      <c r="C4215" t="s">
        <v>6433</v>
      </c>
      <c r="D4215" t="s">
        <v>6265</v>
      </c>
      <c r="E4215" t="s">
        <v>6265</v>
      </c>
      <c r="F4215">
        <v>2</v>
      </c>
      <c r="G4215" t="s">
        <v>509</v>
      </c>
      <c r="H4215" s="4" t="str">
        <f t="shared" si="130"/>
        <v>2U6.2</v>
      </c>
      <c r="I4215" s="4" t="str">
        <f t="shared" si="131"/>
        <v>S2_U3_FE_MDI+</v>
      </c>
    </row>
    <row r="4216" spans="1:9" x14ac:dyDescent="0.25">
      <c r="A4216" t="s">
        <v>2698</v>
      </c>
      <c r="B4216" t="s">
        <v>5866</v>
      </c>
      <c r="C4216" t="s">
        <v>6433</v>
      </c>
      <c r="D4216" t="s">
        <v>6266</v>
      </c>
      <c r="E4216" t="s">
        <v>6266</v>
      </c>
      <c r="F4216">
        <v>42</v>
      </c>
      <c r="G4216" t="s">
        <v>765</v>
      </c>
      <c r="H4216" s="4" t="str">
        <f t="shared" si="130"/>
        <v>2U6.42</v>
      </c>
      <c r="I4216" s="4" t="str">
        <f t="shared" si="131"/>
        <v>S2_LB_FE_MDI+</v>
      </c>
    </row>
    <row r="4217" spans="1:9" x14ac:dyDescent="0.25">
      <c r="A4217" t="s">
        <v>2698</v>
      </c>
      <c r="B4217" t="s">
        <v>5866</v>
      </c>
      <c r="C4217" t="s">
        <v>6433</v>
      </c>
      <c r="D4217" t="s">
        <v>6267</v>
      </c>
      <c r="E4217" t="s">
        <v>6267</v>
      </c>
      <c r="F4217">
        <v>5</v>
      </c>
      <c r="G4217" t="s">
        <v>508</v>
      </c>
      <c r="H4217" s="4" t="str">
        <f t="shared" si="130"/>
        <v>2U6.5</v>
      </c>
      <c r="I4217" s="4" t="str">
        <f t="shared" si="131"/>
        <v>S2_U2_FE_MDI-</v>
      </c>
    </row>
    <row r="4218" spans="1:9" x14ac:dyDescent="0.25">
      <c r="A4218" t="s">
        <v>2698</v>
      </c>
      <c r="B4218" t="s">
        <v>5866</v>
      </c>
      <c r="C4218" t="s">
        <v>6433</v>
      </c>
      <c r="D4218" t="s">
        <v>6268</v>
      </c>
      <c r="E4218" t="s">
        <v>6268</v>
      </c>
      <c r="F4218">
        <v>3</v>
      </c>
      <c r="G4218" t="s">
        <v>510</v>
      </c>
      <c r="H4218" s="4" t="str">
        <f t="shared" si="130"/>
        <v>2U6.3</v>
      </c>
      <c r="I4218" s="4" t="str">
        <f t="shared" si="131"/>
        <v>S2_U3_FE_MDI-</v>
      </c>
    </row>
    <row r="4219" spans="1:9" x14ac:dyDescent="0.25">
      <c r="A4219" t="s">
        <v>2698</v>
      </c>
      <c r="B4219" t="s">
        <v>5866</v>
      </c>
      <c r="C4219" t="s">
        <v>6433</v>
      </c>
      <c r="D4219" t="s">
        <v>6269</v>
      </c>
      <c r="E4219" t="s">
        <v>6269</v>
      </c>
      <c r="F4219">
        <v>43</v>
      </c>
      <c r="G4219" t="s">
        <v>766</v>
      </c>
      <c r="H4219" s="4" t="str">
        <f t="shared" si="130"/>
        <v>2U6.43</v>
      </c>
      <c r="I4219" s="4" t="str">
        <f t="shared" si="131"/>
        <v>S2_LB_FE_MDI-</v>
      </c>
    </row>
    <row r="4220" spans="1:9" x14ac:dyDescent="0.25">
      <c r="A4220" t="s">
        <v>2698</v>
      </c>
      <c r="B4220" t="s">
        <v>5866</v>
      </c>
      <c r="C4220" t="s">
        <v>6433</v>
      </c>
      <c r="D4220" t="s">
        <v>6270</v>
      </c>
      <c r="E4220" t="s">
        <v>6270</v>
      </c>
      <c r="F4220">
        <v>9</v>
      </c>
      <c r="G4220" t="s">
        <v>499</v>
      </c>
      <c r="H4220" s="4" t="str">
        <f t="shared" si="130"/>
        <v>2U6.9</v>
      </c>
      <c r="I4220" s="4" t="str">
        <f t="shared" si="131"/>
        <v>S2_U2_FE_MDIX+</v>
      </c>
    </row>
    <row r="4221" spans="1:9" x14ac:dyDescent="0.25">
      <c r="A4221" t="s">
        <v>2698</v>
      </c>
      <c r="B4221" t="s">
        <v>5866</v>
      </c>
      <c r="C4221" t="s">
        <v>6433</v>
      </c>
      <c r="D4221" t="s">
        <v>6271</v>
      </c>
      <c r="E4221" t="s">
        <v>6271</v>
      </c>
      <c r="F4221">
        <v>51</v>
      </c>
      <c r="G4221" t="s">
        <v>501</v>
      </c>
      <c r="H4221" s="4" t="str">
        <f t="shared" si="130"/>
        <v>2U6.51</v>
      </c>
      <c r="I4221" s="4" t="str">
        <f t="shared" si="131"/>
        <v>S2_U3_FE_MDIX+</v>
      </c>
    </row>
    <row r="4222" spans="1:9" x14ac:dyDescent="0.25">
      <c r="A4222" t="s">
        <v>2698</v>
      </c>
      <c r="B4222" t="s">
        <v>5866</v>
      </c>
      <c r="C4222" t="s">
        <v>6433</v>
      </c>
      <c r="D4222" t="s">
        <v>6272</v>
      </c>
      <c r="E4222" t="s">
        <v>6272</v>
      </c>
      <c r="F4222">
        <v>39</v>
      </c>
      <c r="G4222" t="s">
        <v>763</v>
      </c>
      <c r="H4222" s="4" t="str">
        <f t="shared" si="130"/>
        <v>2U6.39</v>
      </c>
      <c r="I4222" s="4" t="str">
        <f t="shared" si="131"/>
        <v>S2_LB_FE_MDIX+</v>
      </c>
    </row>
    <row r="4223" spans="1:9" x14ac:dyDescent="0.25">
      <c r="A4223" t="s">
        <v>2698</v>
      </c>
      <c r="B4223" t="s">
        <v>5866</v>
      </c>
      <c r="C4223" t="s">
        <v>6433</v>
      </c>
      <c r="D4223" t="s">
        <v>6273</v>
      </c>
      <c r="E4223" t="s">
        <v>6273</v>
      </c>
      <c r="F4223">
        <v>8</v>
      </c>
      <c r="G4223" t="s">
        <v>500</v>
      </c>
      <c r="H4223" s="4" t="str">
        <f t="shared" si="130"/>
        <v>2U6.8</v>
      </c>
      <c r="I4223" s="4" t="str">
        <f t="shared" si="131"/>
        <v>S2_U2_FE_MDIX-</v>
      </c>
    </row>
    <row r="4224" spans="1:9" x14ac:dyDescent="0.25">
      <c r="A4224" t="s">
        <v>2698</v>
      </c>
      <c r="B4224" t="s">
        <v>5866</v>
      </c>
      <c r="C4224" t="s">
        <v>6433</v>
      </c>
      <c r="D4224" t="s">
        <v>6274</v>
      </c>
      <c r="E4224" t="s">
        <v>6274</v>
      </c>
      <c r="F4224">
        <v>52</v>
      </c>
      <c r="G4224" t="s">
        <v>502</v>
      </c>
      <c r="H4224" s="4" t="str">
        <f t="shared" si="130"/>
        <v>2U6.52</v>
      </c>
      <c r="I4224" s="4" t="str">
        <f t="shared" si="131"/>
        <v>S2_U3_FE_MDIX-</v>
      </c>
    </row>
    <row r="4225" spans="1:9" x14ac:dyDescent="0.25">
      <c r="A4225" t="s">
        <v>2698</v>
      </c>
      <c r="B4225" t="s">
        <v>5866</v>
      </c>
      <c r="C4225" t="s">
        <v>6433</v>
      </c>
      <c r="D4225" t="s">
        <v>6275</v>
      </c>
      <c r="E4225" t="s">
        <v>6275</v>
      </c>
      <c r="F4225">
        <v>40</v>
      </c>
      <c r="G4225" t="s">
        <v>764</v>
      </c>
      <c r="H4225" s="4" t="str">
        <f t="shared" si="130"/>
        <v>2U6.40</v>
      </c>
      <c r="I4225" s="4" t="str">
        <f t="shared" si="131"/>
        <v>S2_LB_FE_MDIX-</v>
      </c>
    </row>
    <row r="4226" spans="1:9" x14ac:dyDescent="0.25">
      <c r="A4226" t="s">
        <v>2698</v>
      </c>
      <c r="B4226" t="s">
        <v>5866</v>
      </c>
      <c r="C4226" t="s">
        <v>6433</v>
      </c>
      <c r="D4226" t="s">
        <v>6276</v>
      </c>
      <c r="E4226" t="s">
        <v>6276</v>
      </c>
      <c r="F4226">
        <v>12</v>
      </c>
      <c r="G4226" t="s">
        <v>517</v>
      </c>
      <c r="H4226" s="4" t="str">
        <f t="shared" ref="H4226:H4289" si="132">CONCATENATE(C4226,".",F4226)</f>
        <v>2U6.12</v>
      </c>
      <c r="I4226" s="4" t="str">
        <f t="shared" ref="I4226:I4289" si="133">G4226</f>
        <v>SG2_U2_FE_MDI+</v>
      </c>
    </row>
    <row r="4227" spans="1:9" x14ac:dyDescent="0.25">
      <c r="A4227" t="s">
        <v>2698</v>
      </c>
      <c r="B4227" t="s">
        <v>5866</v>
      </c>
      <c r="C4227" t="s">
        <v>6433</v>
      </c>
      <c r="D4227" t="s">
        <v>6277</v>
      </c>
      <c r="E4227" t="s">
        <v>6277</v>
      </c>
      <c r="F4227">
        <v>48</v>
      </c>
      <c r="G4227" t="s">
        <v>487</v>
      </c>
      <c r="H4227" s="4" t="str">
        <f t="shared" si="132"/>
        <v>2U6.48</v>
      </c>
      <c r="I4227" s="4" t="str">
        <f t="shared" si="133"/>
        <v>SG2_U3_FE_MDI+</v>
      </c>
    </row>
    <row r="4228" spans="1:9" x14ac:dyDescent="0.25">
      <c r="A4228" t="s">
        <v>2698</v>
      </c>
      <c r="B4228" t="s">
        <v>5866</v>
      </c>
      <c r="C4228" t="s">
        <v>6433</v>
      </c>
      <c r="D4228" t="s">
        <v>6278</v>
      </c>
      <c r="E4228" t="s">
        <v>6278</v>
      </c>
      <c r="F4228">
        <v>36</v>
      </c>
      <c r="G4228" t="s">
        <v>763</v>
      </c>
      <c r="H4228" s="4" t="str">
        <f t="shared" si="132"/>
        <v>2U6.36</v>
      </c>
      <c r="I4228" s="4" t="str">
        <f t="shared" si="133"/>
        <v>S2_LB_FE_MDIX+</v>
      </c>
    </row>
    <row r="4229" spans="1:9" x14ac:dyDescent="0.25">
      <c r="A4229" t="s">
        <v>2698</v>
      </c>
      <c r="B4229" t="s">
        <v>5866</v>
      </c>
      <c r="C4229" t="s">
        <v>6433</v>
      </c>
      <c r="D4229" t="s">
        <v>6279</v>
      </c>
      <c r="E4229" t="s">
        <v>6279</v>
      </c>
      <c r="F4229">
        <v>11</v>
      </c>
      <c r="G4229" t="s">
        <v>518</v>
      </c>
      <c r="H4229" s="4" t="str">
        <f t="shared" si="132"/>
        <v>2U6.11</v>
      </c>
      <c r="I4229" s="4" t="str">
        <f t="shared" si="133"/>
        <v>SG2_U2_FE_MDI-</v>
      </c>
    </row>
    <row r="4230" spans="1:9" x14ac:dyDescent="0.25">
      <c r="A4230" t="s">
        <v>2698</v>
      </c>
      <c r="B4230" t="s">
        <v>5866</v>
      </c>
      <c r="C4230" t="s">
        <v>6433</v>
      </c>
      <c r="D4230" t="s">
        <v>6280</v>
      </c>
      <c r="E4230" t="s">
        <v>6280</v>
      </c>
      <c r="F4230">
        <v>49</v>
      </c>
      <c r="G4230" t="s">
        <v>488</v>
      </c>
      <c r="H4230" s="4" t="str">
        <f t="shared" si="132"/>
        <v>2U6.49</v>
      </c>
      <c r="I4230" s="4" t="str">
        <f t="shared" si="133"/>
        <v>SG2_U3_FE_MDI-</v>
      </c>
    </row>
    <row r="4231" spans="1:9" x14ac:dyDescent="0.25">
      <c r="A4231" t="s">
        <v>2698</v>
      </c>
      <c r="B4231" t="s">
        <v>5866</v>
      </c>
      <c r="C4231" t="s">
        <v>6433</v>
      </c>
      <c r="D4231" t="s">
        <v>6281</v>
      </c>
      <c r="E4231" t="s">
        <v>6281</v>
      </c>
      <c r="F4231">
        <v>37</v>
      </c>
      <c r="G4231" t="s">
        <v>764</v>
      </c>
      <c r="H4231" s="4" t="str">
        <f t="shared" si="132"/>
        <v>2U6.37</v>
      </c>
      <c r="I4231" s="4" t="str">
        <f t="shared" si="133"/>
        <v>S2_LB_FE_MDIX-</v>
      </c>
    </row>
    <row r="4232" spans="1:9" x14ac:dyDescent="0.25">
      <c r="A4232" t="s">
        <v>2698</v>
      </c>
      <c r="B4232" t="s">
        <v>5866</v>
      </c>
      <c r="C4232" t="s">
        <v>6433</v>
      </c>
      <c r="D4232" t="s">
        <v>6282</v>
      </c>
      <c r="E4232" t="s">
        <v>6282</v>
      </c>
      <c r="F4232">
        <v>15</v>
      </c>
      <c r="G4232" t="s">
        <v>515</v>
      </c>
      <c r="H4232" s="4" t="str">
        <f t="shared" si="132"/>
        <v>2U6.15</v>
      </c>
      <c r="I4232" s="4" t="str">
        <f t="shared" si="133"/>
        <v>SG2_U2_FE_MDIX+</v>
      </c>
    </row>
    <row r="4233" spans="1:9" x14ac:dyDescent="0.25">
      <c r="A4233" t="s">
        <v>2698</v>
      </c>
      <c r="B4233" t="s">
        <v>5866</v>
      </c>
      <c r="C4233" t="s">
        <v>6433</v>
      </c>
      <c r="D4233" t="s">
        <v>6283</v>
      </c>
      <c r="E4233" t="s">
        <v>6283</v>
      </c>
      <c r="F4233">
        <v>45</v>
      </c>
      <c r="G4233" t="s">
        <v>489</v>
      </c>
      <c r="H4233" s="4" t="str">
        <f t="shared" si="132"/>
        <v>2U6.45</v>
      </c>
      <c r="I4233" s="4" t="str">
        <f t="shared" si="133"/>
        <v>SG2_U3_FE_MDIX+</v>
      </c>
    </row>
    <row r="4234" spans="1:9" x14ac:dyDescent="0.25">
      <c r="A4234" t="s">
        <v>2698</v>
      </c>
      <c r="B4234" t="s">
        <v>5866</v>
      </c>
      <c r="C4234" t="s">
        <v>6433</v>
      </c>
      <c r="D4234" t="s">
        <v>6284</v>
      </c>
      <c r="E4234" t="s">
        <v>6284</v>
      </c>
      <c r="F4234">
        <v>33</v>
      </c>
      <c r="G4234" t="s">
        <v>765</v>
      </c>
      <c r="H4234" s="4" t="str">
        <f t="shared" si="132"/>
        <v>2U6.33</v>
      </c>
      <c r="I4234" s="4" t="str">
        <f t="shared" si="133"/>
        <v>S2_LB_FE_MDI+</v>
      </c>
    </row>
    <row r="4235" spans="1:9" x14ac:dyDescent="0.25">
      <c r="A4235" t="s">
        <v>2698</v>
      </c>
      <c r="B4235" t="s">
        <v>5866</v>
      </c>
      <c r="C4235" t="s">
        <v>6433</v>
      </c>
      <c r="D4235" t="s">
        <v>6285</v>
      </c>
      <c r="E4235" t="s">
        <v>6285</v>
      </c>
      <c r="F4235">
        <v>14</v>
      </c>
      <c r="G4235" t="s">
        <v>516</v>
      </c>
      <c r="H4235" s="4" t="str">
        <f t="shared" si="132"/>
        <v>2U6.14</v>
      </c>
      <c r="I4235" s="4" t="str">
        <f t="shared" si="133"/>
        <v>SG2_U2_FE_MDIX-</v>
      </c>
    </row>
    <row r="4236" spans="1:9" x14ac:dyDescent="0.25">
      <c r="A4236" t="s">
        <v>2698</v>
      </c>
      <c r="B4236" t="s">
        <v>5866</v>
      </c>
      <c r="C4236" t="s">
        <v>6433</v>
      </c>
      <c r="D4236" t="s">
        <v>6286</v>
      </c>
      <c r="E4236" t="s">
        <v>6286</v>
      </c>
      <c r="F4236">
        <v>46</v>
      </c>
      <c r="G4236" t="s">
        <v>490</v>
      </c>
      <c r="H4236" s="4" t="str">
        <f t="shared" si="132"/>
        <v>2U6.46</v>
      </c>
      <c r="I4236" s="4" t="str">
        <f t="shared" si="133"/>
        <v>SG2_U3_FE_MDIX-</v>
      </c>
    </row>
    <row r="4237" spans="1:9" x14ac:dyDescent="0.25">
      <c r="A4237" t="s">
        <v>2698</v>
      </c>
      <c r="B4237" t="s">
        <v>5866</v>
      </c>
      <c r="C4237" t="s">
        <v>6433</v>
      </c>
      <c r="D4237" t="s">
        <v>6287</v>
      </c>
      <c r="E4237" t="s">
        <v>6287</v>
      </c>
      <c r="F4237">
        <v>34</v>
      </c>
      <c r="G4237" t="s">
        <v>766</v>
      </c>
      <c r="H4237" s="4" t="str">
        <f t="shared" si="132"/>
        <v>2U6.34</v>
      </c>
      <c r="I4237" s="4" t="str">
        <f t="shared" si="133"/>
        <v>S2_LB_FE_MDI-</v>
      </c>
    </row>
    <row r="4238" spans="1:9" x14ac:dyDescent="0.25">
      <c r="A4238" t="s">
        <v>2698</v>
      </c>
      <c r="B4238" t="s">
        <v>5866</v>
      </c>
      <c r="C4238" t="s">
        <v>6433</v>
      </c>
      <c r="D4238" t="s">
        <v>6288</v>
      </c>
      <c r="E4238" t="s">
        <v>6288</v>
      </c>
      <c r="F4238">
        <v>7</v>
      </c>
      <c r="G4238" t="s">
        <v>6335</v>
      </c>
      <c r="H4238" s="4" t="str">
        <f t="shared" si="132"/>
        <v>2U6.7</v>
      </c>
      <c r="I4238" s="4" t="str">
        <f t="shared" si="133"/>
        <v>S2_U6_DDC_AUX_SEL</v>
      </c>
    </row>
    <row r="4239" spans="1:9" x14ac:dyDescent="0.25">
      <c r="A4239" t="s">
        <v>2698</v>
      </c>
      <c r="B4239" t="s">
        <v>5866</v>
      </c>
      <c r="C4239" t="s">
        <v>6433</v>
      </c>
      <c r="D4239" t="s">
        <v>6289</v>
      </c>
      <c r="E4239" t="s">
        <v>6289</v>
      </c>
      <c r="F4239" t="s">
        <v>11</v>
      </c>
      <c r="G4239" t="s">
        <v>961</v>
      </c>
      <c r="H4239" s="4" t="str">
        <f t="shared" si="132"/>
        <v>2U6.EP</v>
      </c>
      <c r="I4239" s="4" t="str">
        <f t="shared" si="133"/>
        <v>DGND</v>
      </c>
    </row>
    <row r="4240" spans="1:9" x14ac:dyDescent="0.25">
      <c r="A4240" t="s">
        <v>2698</v>
      </c>
      <c r="B4240" t="s">
        <v>5866</v>
      </c>
      <c r="C4240" t="s">
        <v>6433</v>
      </c>
      <c r="D4240" t="s">
        <v>987</v>
      </c>
      <c r="E4240" t="s">
        <v>987</v>
      </c>
      <c r="F4240">
        <v>35</v>
      </c>
      <c r="G4240" t="s">
        <v>961</v>
      </c>
      <c r="H4240" s="4" t="str">
        <f t="shared" si="132"/>
        <v>2U6.35</v>
      </c>
      <c r="I4240" s="4" t="str">
        <f t="shared" si="133"/>
        <v>DGND</v>
      </c>
    </row>
    <row r="4241" spans="1:9" x14ac:dyDescent="0.25">
      <c r="A4241" t="s">
        <v>2698</v>
      </c>
      <c r="B4241" t="s">
        <v>5866</v>
      </c>
      <c r="C4241" t="s">
        <v>6433</v>
      </c>
      <c r="D4241" t="s">
        <v>988</v>
      </c>
      <c r="E4241" t="s">
        <v>988</v>
      </c>
      <c r="F4241">
        <v>1</v>
      </c>
      <c r="G4241" t="s">
        <v>961</v>
      </c>
      <c r="H4241" s="4" t="str">
        <f t="shared" si="132"/>
        <v>2U6.1</v>
      </c>
      <c r="I4241" s="4" t="str">
        <f t="shared" si="133"/>
        <v>DGND</v>
      </c>
    </row>
    <row r="4242" spans="1:9" x14ac:dyDescent="0.25">
      <c r="A4242" t="s">
        <v>2698</v>
      </c>
      <c r="B4242" t="s">
        <v>5866</v>
      </c>
      <c r="C4242" t="s">
        <v>6433</v>
      </c>
      <c r="D4242" t="s">
        <v>989</v>
      </c>
      <c r="E4242" t="s">
        <v>989</v>
      </c>
      <c r="F4242">
        <v>10</v>
      </c>
      <c r="G4242" t="s">
        <v>961</v>
      </c>
      <c r="H4242" s="4" t="str">
        <f t="shared" si="132"/>
        <v>2U6.10</v>
      </c>
      <c r="I4242" s="4" t="str">
        <f t="shared" si="133"/>
        <v>DGND</v>
      </c>
    </row>
    <row r="4243" spans="1:9" x14ac:dyDescent="0.25">
      <c r="A4243" t="s">
        <v>2698</v>
      </c>
      <c r="B4243" t="s">
        <v>5866</v>
      </c>
      <c r="C4243" t="s">
        <v>6433</v>
      </c>
      <c r="D4243" t="s">
        <v>990</v>
      </c>
      <c r="E4243" t="s">
        <v>990</v>
      </c>
      <c r="F4243">
        <v>13</v>
      </c>
      <c r="G4243" t="s">
        <v>961</v>
      </c>
      <c r="H4243" s="4" t="str">
        <f t="shared" si="132"/>
        <v>2U6.13</v>
      </c>
      <c r="I4243" s="4" t="str">
        <f t="shared" si="133"/>
        <v>DGND</v>
      </c>
    </row>
    <row r="4244" spans="1:9" x14ac:dyDescent="0.25">
      <c r="A4244" t="s">
        <v>2698</v>
      </c>
      <c r="B4244" t="s">
        <v>5866</v>
      </c>
      <c r="C4244" t="s">
        <v>6433</v>
      </c>
      <c r="D4244" t="s">
        <v>991</v>
      </c>
      <c r="E4244" t="s">
        <v>991</v>
      </c>
      <c r="F4244">
        <v>32</v>
      </c>
      <c r="G4244" t="s">
        <v>961</v>
      </c>
      <c r="H4244" s="4" t="str">
        <f t="shared" si="132"/>
        <v>2U6.32</v>
      </c>
      <c r="I4244" s="4" t="str">
        <f t="shared" si="133"/>
        <v>DGND</v>
      </c>
    </row>
    <row r="4245" spans="1:9" x14ac:dyDescent="0.25">
      <c r="A4245" t="s">
        <v>2698</v>
      </c>
      <c r="B4245" t="s">
        <v>5866</v>
      </c>
      <c r="C4245" t="s">
        <v>6433</v>
      </c>
      <c r="D4245" t="s">
        <v>992</v>
      </c>
      <c r="E4245" t="s">
        <v>992</v>
      </c>
      <c r="F4245">
        <v>38</v>
      </c>
      <c r="G4245" t="s">
        <v>961</v>
      </c>
      <c r="H4245" s="4" t="str">
        <f t="shared" si="132"/>
        <v>2U6.38</v>
      </c>
      <c r="I4245" s="4" t="str">
        <f t="shared" si="133"/>
        <v>DGND</v>
      </c>
    </row>
    <row r="4246" spans="1:9" x14ac:dyDescent="0.25">
      <c r="A4246" t="s">
        <v>2698</v>
      </c>
      <c r="B4246" t="s">
        <v>5866</v>
      </c>
      <c r="C4246" t="s">
        <v>6433</v>
      </c>
      <c r="D4246" t="s">
        <v>993</v>
      </c>
      <c r="E4246" t="s">
        <v>993</v>
      </c>
      <c r="F4246">
        <v>41</v>
      </c>
      <c r="G4246" t="s">
        <v>961</v>
      </c>
      <c r="H4246" s="4" t="str">
        <f t="shared" si="132"/>
        <v>2U6.41</v>
      </c>
      <c r="I4246" s="4" t="str">
        <f t="shared" si="133"/>
        <v>DGND</v>
      </c>
    </row>
    <row r="4247" spans="1:9" x14ac:dyDescent="0.25">
      <c r="A4247" t="s">
        <v>2698</v>
      </c>
      <c r="B4247" t="s">
        <v>5866</v>
      </c>
      <c r="C4247" t="s">
        <v>6433</v>
      </c>
      <c r="D4247" t="s">
        <v>6290</v>
      </c>
      <c r="E4247" t="s">
        <v>6290</v>
      </c>
      <c r="F4247">
        <v>47</v>
      </c>
      <c r="G4247" t="s">
        <v>961</v>
      </c>
      <c r="H4247" s="4" t="str">
        <f t="shared" si="132"/>
        <v>2U6.47</v>
      </c>
      <c r="I4247" s="4" t="str">
        <f t="shared" si="133"/>
        <v>DGND</v>
      </c>
    </row>
    <row r="4248" spans="1:9" x14ac:dyDescent="0.25">
      <c r="A4248" t="s">
        <v>2698</v>
      </c>
      <c r="B4248" t="s">
        <v>5866</v>
      </c>
      <c r="C4248" t="s">
        <v>6433</v>
      </c>
      <c r="D4248" t="s">
        <v>6291</v>
      </c>
      <c r="E4248" t="s">
        <v>6291</v>
      </c>
      <c r="F4248">
        <v>4</v>
      </c>
      <c r="G4248" t="s">
        <v>6333</v>
      </c>
      <c r="H4248" s="4" t="str">
        <f t="shared" si="132"/>
        <v>2U6.4</v>
      </c>
      <c r="I4248" s="4" t="str">
        <f t="shared" si="133"/>
        <v>S2_U6_GPU_SEL</v>
      </c>
    </row>
    <row r="4249" spans="1:9" x14ac:dyDescent="0.25">
      <c r="A4249" t="s">
        <v>2698</v>
      </c>
      <c r="B4249" t="s">
        <v>5866</v>
      </c>
      <c r="C4249" t="s">
        <v>6433</v>
      </c>
      <c r="D4249" t="s">
        <v>6292</v>
      </c>
      <c r="E4249" t="s">
        <v>6292</v>
      </c>
      <c r="F4249">
        <v>21</v>
      </c>
      <c r="H4249" s="4" t="str">
        <f t="shared" si="132"/>
        <v>2U6.21</v>
      </c>
      <c r="I4249" s="4">
        <f t="shared" si="133"/>
        <v>0</v>
      </c>
    </row>
    <row r="4250" spans="1:9" x14ac:dyDescent="0.25">
      <c r="A4250" t="s">
        <v>2698</v>
      </c>
      <c r="B4250" t="s">
        <v>5866</v>
      </c>
      <c r="C4250" t="s">
        <v>6433</v>
      </c>
      <c r="D4250" t="s">
        <v>6293</v>
      </c>
      <c r="E4250" t="s">
        <v>6293</v>
      </c>
      <c r="F4250">
        <v>20</v>
      </c>
      <c r="H4250" s="4" t="str">
        <f t="shared" si="132"/>
        <v>2U6.20</v>
      </c>
      <c r="I4250" s="4">
        <f t="shared" si="133"/>
        <v>0</v>
      </c>
    </row>
    <row r="4251" spans="1:9" x14ac:dyDescent="0.25">
      <c r="A4251" t="s">
        <v>2698</v>
      </c>
      <c r="B4251" t="s">
        <v>5866</v>
      </c>
      <c r="C4251" t="s">
        <v>6433</v>
      </c>
      <c r="D4251" t="s">
        <v>6294</v>
      </c>
      <c r="E4251" t="s">
        <v>6294</v>
      </c>
      <c r="F4251">
        <v>19</v>
      </c>
      <c r="H4251" s="4" t="str">
        <f t="shared" si="132"/>
        <v>2U6.19</v>
      </c>
      <c r="I4251" s="4">
        <f t="shared" si="133"/>
        <v>0</v>
      </c>
    </row>
    <row r="4252" spans="1:9" x14ac:dyDescent="0.25">
      <c r="A4252" t="s">
        <v>2698</v>
      </c>
      <c r="B4252" t="s">
        <v>5866</v>
      </c>
      <c r="C4252" t="s">
        <v>6433</v>
      </c>
      <c r="D4252" t="s">
        <v>6295</v>
      </c>
      <c r="E4252" t="s">
        <v>6295</v>
      </c>
      <c r="F4252">
        <v>50</v>
      </c>
      <c r="G4252" t="s">
        <v>6334</v>
      </c>
      <c r="H4252" s="4" t="str">
        <f t="shared" si="132"/>
        <v>2U6.50</v>
      </c>
      <c r="I4252" s="4" t="str">
        <f t="shared" si="133"/>
        <v>S2_U6_OE</v>
      </c>
    </row>
    <row r="4253" spans="1:9" x14ac:dyDescent="0.25">
      <c r="A4253" t="s">
        <v>2698</v>
      </c>
      <c r="B4253" t="s">
        <v>5866</v>
      </c>
      <c r="C4253" t="s">
        <v>6433</v>
      </c>
      <c r="D4253" t="s">
        <v>6296</v>
      </c>
      <c r="E4253" t="s">
        <v>6296</v>
      </c>
      <c r="F4253">
        <v>22</v>
      </c>
      <c r="H4253" s="4" t="str">
        <f t="shared" si="132"/>
        <v>2U6.22</v>
      </c>
      <c r="I4253" s="4">
        <f t="shared" si="133"/>
        <v>0</v>
      </c>
    </row>
    <row r="4254" spans="1:9" x14ac:dyDescent="0.25">
      <c r="A4254" t="s">
        <v>2698</v>
      </c>
      <c r="B4254" t="s">
        <v>5866</v>
      </c>
      <c r="C4254" t="s">
        <v>6433</v>
      </c>
      <c r="D4254" t="s">
        <v>6297</v>
      </c>
      <c r="E4254" t="s">
        <v>6297</v>
      </c>
      <c r="F4254">
        <v>30</v>
      </c>
      <c r="H4254" s="4" t="str">
        <f t="shared" si="132"/>
        <v>2U6.30</v>
      </c>
      <c r="I4254" s="4">
        <f t="shared" si="133"/>
        <v>0</v>
      </c>
    </row>
    <row r="4255" spans="1:9" x14ac:dyDescent="0.25">
      <c r="A4255" t="s">
        <v>2698</v>
      </c>
      <c r="B4255" t="s">
        <v>5866</v>
      </c>
      <c r="C4255" t="s">
        <v>6433</v>
      </c>
      <c r="D4255" t="s">
        <v>6298</v>
      </c>
      <c r="E4255" t="s">
        <v>6298</v>
      </c>
      <c r="F4255">
        <v>25</v>
      </c>
      <c r="H4255" s="4" t="str">
        <f t="shared" si="132"/>
        <v>2U6.25</v>
      </c>
      <c r="I4255" s="4">
        <f t="shared" si="133"/>
        <v>0</v>
      </c>
    </row>
    <row r="4256" spans="1:9" x14ac:dyDescent="0.25">
      <c r="A4256" t="s">
        <v>2698</v>
      </c>
      <c r="B4256" t="s">
        <v>5866</v>
      </c>
      <c r="C4256" t="s">
        <v>6433</v>
      </c>
      <c r="D4256" t="s">
        <v>6299</v>
      </c>
      <c r="E4256" t="s">
        <v>6299</v>
      </c>
      <c r="F4256">
        <v>23</v>
      </c>
      <c r="H4256" s="4" t="str">
        <f t="shared" si="132"/>
        <v>2U6.23</v>
      </c>
      <c r="I4256" s="4">
        <f t="shared" si="133"/>
        <v>0</v>
      </c>
    </row>
    <row r="4257" spans="1:9" x14ac:dyDescent="0.25">
      <c r="A4257" t="s">
        <v>2698</v>
      </c>
      <c r="B4257" t="s">
        <v>5866</v>
      </c>
      <c r="C4257" t="s">
        <v>6433</v>
      </c>
      <c r="D4257" t="s">
        <v>6300</v>
      </c>
      <c r="E4257" t="s">
        <v>6300</v>
      </c>
      <c r="F4257">
        <v>31</v>
      </c>
      <c r="H4257" s="4" t="str">
        <f t="shared" si="132"/>
        <v>2U6.31</v>
      </c>
      <c r="I4257" s="4">
        <f t="shared" si="133"/>
        <v>0</v>
      </c>
    </row>
    <row r="4258" spans="1:9" x14ac:dyDescent="0.25">
      <c r="A4258" t="s">
        <v>2698</v>
      </c>
      <c r="B4258" t="s">
        <v>5866</v>
      </c>
      <c r="C4258" t="s">
        <v>6433</v>
      </c>
      <c r="D4258" t="s">
        <v>6301</v>
      </c>
      <c r="E4258" t="s">
        <v>6301</v>
      </c>
      <c r="F4258">
        <v>24</v>
      </c>
      <c r="H4258" s="4" t="str">
        <f t="shared" si="132"/>
        <v>2U6.24</v>
      </c>
      <c r="I4258" s="4">
        <f t="shared" si="133"/>
        <v>0</v>
      </c>
    </row>
    <row r="4259" spans="1:9" x14ac:dyDescent="0.25">
      <c r="A4259" t="s">
        <v>2698</v>
      </c>
      <c r="B4259" t="s">
        <v>5866</v>
      </c>
      <c r="C4259" t="s">
        <v>6433</v>
      </c>
      <c r="D4259" t="s">
        <v>994</v>
      </c>
      <c r="E4259" t="s">
        <v>994</v>
      </c>
      <c r="F4259">
        <v>16</v>
      </c>
      <c r="G4259" t="s">
        <v>962</v>
      </c>
      <c r="H4259" s="4" t="str">
        <f t="shared" si="132"/>
        <v>2U6.16</v>
      </c>
      <c r="I4259" s="4" t="str">
        <f t="shared" si="133"/>
        <v>VDD33_ATX</v>
      </c>
    </row>
    <row r="4260" spans="1:9" x14ac:dyDescent="0.25">
      <c r="A4260" t="s">
        <v>2698</v>
      </c>
      <c r="B4260" t="s">
        <v>5866</v>
      </c>
      <c r="C4260" t="s">
        <v>6433</v>
      </c>
      <c r="D4260" t="s">
        <v>995</v>
      </c>
      <c r="E4260" t="s">
        <v>995</v>
      </c>
      <c r="F4260">
        <v>44</v>
      </c>
      <c r="G4260" t="s">
        <v>962</v>
      </c>
      <c r="H4260" s="4" t="str">
        <f t="shared" si="132"/>
        <v>2U6.44</v>
      </c>
      <c r="I4260" s="4" t="str">
        <f t="shared" si="133"/>
        <v>VDD33_ATX</v>
      </c>
    </row>
    <row r="4261" spans="1:9" x14ac:dyDescent="0.25">
      <c r="A4261" t="s">
        <v>2698</v>
      </c>
      <c r="B4261" t="s">
        <v>5867</v>
      </c>
      <c r="C4261" t="s">
        <v>3444</v>
      </c>
      <c r="D4261">
        <v>1</v>
      </c>
      <c r="E4261">
        <v>1</v>
      </c>
      <c r="F4261">
        <v>1</v>
      </c>
      <c r="G4261" t="s">
        <v>1795</v>
      </c>
      <c r="H4261" s="4" t="str">
        <f t="shared" si="132"/>
        <v>2CTX0.1</v>
      </c>
      <c r="I4261" s="4" t="str">
        <f t="shared" si="133"/>
        <v>S2_R_X0_TXC</v>
      </c>
    </row>
    <row r="4262" spans="1:9" x14ac:dyDescent="0.25">
      <c r="A4262" t="s">
        <v>2698</v>
      </c>
      <c r="B4262" t="s">
        <v>5867</v>
      </c>
      <c r="C4262" t="s">
        <v>3444</v>
      </c>
      <c r="D4262">
        <v>2</v>
      </c>
      <c r="E4262">
        <v>2</v>
      </c>
      <c r="F4262">
        <v>2</v>
      </c>
      <c r="G4262" t="s">
        <v>961</v>
      </c>
      <c r="H4262" s="4" t="str">
        <f t="shared" si="132"/>
        <v>2CTX0.2</v>
      </c>
      <c r="I4262" s="4" t="str">
        <f t="shared" si="133"/>
        <v>DGND</v>
      </c>
    </row>
    <row r="4263" spans="1:9" x14ac:dyDescent="0.25">
      <c r="A4263" t="s">
        <v>2698</v>
      </c>
      <c r="B4263" t="s">
        <v>5867</v>
      </c>
      <c r="C4263" t="s">
        <v>3445</v>
      </c>
      <c r="D4263">
        <v>2</v>
      </c>
      <c r="E4263">
        <v>2</v>
      </c>
      <c r="F4263">
        <v>2</v>
      </c>
      <c r="G4263" t="s">
        <v>1796</v>
      </c>
      <c r="H4263" s="4" t="str">
        <f t="shared" si="132"/>
        <v>2K180.2</v>
      </c>
      <c r="I4263" s="4" t="str">
        <f t="shared" si="133"/>
        <v>S2_SCIN_HSD212</v>
      </c>
    </row>
    <row r="4264" spans="1:9" x14ac:dyDescent="0.25">
      <c r="A4264" t="s">
        <v>2698</v>
      </c>
      <c r="B4264" t="s">
        <v>5867</v>
      </c>
      <c r="C4264" t="s">
        <v>3445</v>
      </c>
      <c r="D4264">
        <v>3</v>
      </c>
      <c r="E4264">
        <v>3</v>
      </c>
      <c r="F4264">
        <v>3</v>
      </c>
      <c r="G4264" t="s">
        <v>1797</v>
      </c>
      <c r="H4264" s="4" t="str">
        <f t="shared" si="132"/>
        <v>2K180.3</v>
      </c>
      <c r="I4264" s="4" t="str">
        <f t="shared" si="133"/>
        <v>S2_R_X0_TXEN</v>
      </c>
    </row>
    <row r="4265" spans="1:9" x14ac:dyDescent="0.25">
      <c r="A4265" t="s">
        <v>2698</v>
      </c>
      <c r="B4265" t="s">
        <v>5867</v>
      </c>
      <c r="C4265" t="s">
        <v>3445</v>
      </c>
      <c r="D4265">
        <v>4</v>
      </c>
      <c r="E4265">
        <v>4</v>
      </c>
      <c r="F4265">
        <v>4</v>
      </c>
      <c r="G4265" t="s">
        <v>1798</v>
      </c>
      <c r="H4265" s="4" t="str">
        <f t="shared" si="132"/>
        <v>2K180.4</v>
      </c>
      <c r="I4265" s="4" t="str">
        <f t="shared" si="133"/>
        <v>SG2_X0_RXDV</v>
      </c>
    </row>
    <row r="4266" spans="1:9" x14ac:dyDescent="0.25">
      <c r="A4266" t="s">
        <v>2698</v>
      </c>
      <c r="B4266" t="s">
        <v>5867</v>
      </c>
      <c r="C4266" t="s">
        <v>3445</v>
      </c>
      <c r="D4266">
        <v>5</v>
      </c>
      <c r="E4266">
        <v>5</v>
      </c>
      <c r="F4266">
        <v>5</v>
      </c>
      <c r="G4266" t="s">
        <v>1799</v>
      </c>
      <c r="H4266" s="4" t="str">
        <f t="shared" si="132"/>
        <v>2K180.5</v>
      </c>
      <c r="I4266" s="4" t="str">
        <f t="shared" si="133"/>
        <v>SG2_X0_RXD0</v>
      </c>
    </row>
    <row r="4267" spans="1:9" x14ac:dyDescent="0.25">
      <c r="A4267" t="s">
        <v>2698</v>
      </c>
      <c r="B4267" t="s">
        <v>5867</v>
      </c>
      <c r="C4267" t="s">
        <v>3445</v>
      </c>
      <c r="D4267">
        <v>6</v>
      </c>
      <c r="E4267">
        <v>6</v>
      </c>
      <c r="F4267">
        <v>6</v>
      </c>
      <c r="G4267" t="s">
        <v>1800</v>
      </c>
      <c r="H4267" s="4" t="str">
        <f t="shared" si="132"/>
        <v>2K180.6</v>
      </c>
      <c r="I4267" s="4" t="str">
        <f t="shared" si="133"/>
        <v>S2_R_X0_TXD0</v>
      </c>
    </row>
    <row r="4268" spans="1:9" x14ac:dyDescent="0.25">
      <c r="A4268" t="s">
        <v>2698</v>
      </c>
      <c r="B4268" t="s">
        <v>5867</v>
      </c>
      <c r="C4268" t="s">
        <v>3445</v>
      </c>
      <c r="D4268">
        <v>7</v>
      </c>
      <c r="E4268">
        <v>7</v>
      </c>
      <c r="F4268">
        <v>7</v>
      </c>
      <c r="G4268" t="s">
        <v>1801</v>
      </c>
      <c r="H4268" s="4" t="str">
        <f t="shared" si="132"/>
        <v>2K180.7</v>
      </c>
      <c r="I4268" s="4" t="str">
        <f t="shared" si="133"/>
        <v>S2_SCIN_HSD213</v>
      </c>
    </row>
    <row r="4269" spans="1:9" x14ac:dyDescent="0.25">
      <c r="A4269" t="s">
        <v>2698</v>
      </c>
      <c r="B4269" t="s">
        <v>5867</v>
      </c>
      <c r="C4269" t="s">
        <v>3445</v>
      </c>
      <c r="D4269" t="s">
        <v>1041</v>
      </c>
      <c r="E4269" t="s">
        <v>1041</v>
      </c>
      <c r="F4269">
        <v>1</v>
      </c>
      <c r="G4269" t="s">
        <v>1040</v>
      </c>
      <c r="H4269" s="4" t="str">
        <f t="shared" si="132"/>
        <v>2K180.1</v>
      </c>
      <c r="I4269" s="4" t="str">
        <f t="shared" si="133"/>
        <v>VP12</v>
      </c>
    </row>
    <row r="4270" spans="1:9" x14ac:dyDescent="0.25">
      <c r="A4270" t="s">
        <v>2698</v>
      </c>
      <c r="B4270" t="s">
        <v>5867</v>
      </c>
      <c r="C4270" t="s">
        <v>3445</v>
      </c>
      <c r="D4270" t="s">
        <v>1042</v>
      </c>
      <c r="E4270" t="s">
        <v>1042</v>
      </c>
      <c r="F4270">
        <v>8</v>
      </c>
      <c r="G4270" t="s">
        <v>805</v>
      </c>
      <c r="H4270" s="4" t="str">
        <f t="shared" si="132"/>
        <v>2K180.8</v>
      </c>
      <c r="I4270" s="4" t="str">
        <f t="shared" si="133"/>
        <v>SC_UDB180</v>
      </c>
    </row>
    <row r="4271" spans="1:9" x14ac:dyDescent="0.25">
      <c r="A4271" t="s">
        <v>2698</v>
      </c>
      <c r="B4271" t="s">
        <v>5867</v>
      </c>
      <c r="C4271" t="s">
        <v>3446</v>
      </c>
      <c r="D4271">
        <v>2</v>
      </c>
      <c r="E4271">
        <v>2</v>
      </c>
      <c r="F4271">
        <v>2</v>
      </c>
      <c r="G4271" t="s">
        <v>1802</v>
      </c>
      <c r="H4271" s="4" t="str">
        <f t="shared" si="132"/>
        <v>2K181.2</v>
      </c>
      <c r="I4271" s="4" t="str">
        <f t="shared" si="133"/>
        <v>S2_SCIN_HSD214</v>
      </c>
    </row>
    <row r="4272" spans="1:9" x14ac:dyDescent="0.25">
      <c r="A4272" t="s">
        <v>2698</v>
      </c>
      <c r="B4272" t="s">
        <v>5867</v>
      </c>
      <c r="C4272" t="s">
        <v>3446</v>
      </c>
      <c r="D4272">
        <v>3</v>
      </c>
      <c r="E4272">
        <v>3</v>
      </c>
      <c r="F4272">
        <v>3</v>
      </c>
      <c r="G4272" t="s">
        <v>1803</v>
      </c>
      <c r="H4272" s="4" t="str">
        <f t="shared" si="132"/>
        <v>2K181.3</v>
      </c>
      <c r="I4272" s="4" t="str">
        <f t="shared" si="133"/>
        <v>S2_R_X0_TXD1</v>
      </c>
    </row>
    <row r="4273" spans="1:9" x14ac:dyDescent="0.25">
      <c r="A4273" t="s">
        <v>2698</v>
      </c>
      <c r="B4273" t="s">
        <v>5867</v>
      </c>
      <c r="C4273" t="s">
        <v>3446</v>
      </c>
      <c r="D4273">
        <v>4</v>
      </c>
      <c r="E4273">
        <v>4</v>
      </c>
      <c r="F4273">
        <v>4</v>
      </c>
      <c r="G4273" t="s">
        <v>1804</v>
      </c>
      <c r="H4273" s="4" t="str">
        <f t="shared" si="132"/>
        <v>2K181.4</v>
      </c>
      <c r="I4273" s="4" t="str">
        <f t="shared" si="133"/>
        <v>SG2_X0_RXD1</v>
      </c>
    </row>
    <row r="4274" spans="1:9" x14ac:dyDescent="0.25">
      <c r="A4274" t="s">
        <v>2698</v>
      </c>
      <c r="B4274" t="s">
        <v>5867</v>
      </c>
      <c r="C4274" t="s">
        <v>3446</v>
      </c>
      <c r="D4274">
        <v>5</v>
      </c>
      <c r="E4274">
        <v>5</v>
      </c>
      <c r="F4274">
        <v>5</v>
      </c>
      <c r="G4274" t="s">
        <v>1805</v>
      </c>
      <c r="H4274" s="4" t="str">
        <f t="shared" si="132"/>
        <v>2K181.5</v>
      </c>
      <c r="I4274" s="4" t="str">
        <f t="shared" si="133"/>
        <v>SG2_X0_RXC</v>
      </c>
    </row>
    <row r="4275" spans="1:9" x14ac:dyDescent="0.25">
      <c r="A4275" t="s">
        <v>2698</v>
      </c>
      <c r="B4275" t="s">
        <v>5867</v>
      </c>
      <c r="C4275" t="s">
        <v>3446</v>
      </c>
      <c r="D4275">
        <v>6</v>
      </c>
      <c r="E4275">
        <v>6</v>
      </c>
      <c r="F4275">
        <v>6</v>
      </c>
      <c r="G4275" t="s">
        <v>1795</v>
      </c>
      <c r="H4275" s="4" t="str">
        <f t="shared" si="132"/>
        <v>2K181.6</v>
      </c>
      <c r="I4275" s="4" t="str">
        <f t="shared" si="133"/>
        <v>S2_R_X0_TXC</v>
      </c>
    </row>
    <row r="4276" spans="1:9" x14ac:dyDescent="0.25">
      <c r="A4276" t="s">
        <v>2698</v>
      </c>
      <c r="B4276" t="s">
        <v>5867</v>
      </c>
      <c r="C4276" t="s">
        <v>3446</v>
      </c>
      <c r="D4276">
        <v>7</v>
      </c>
      <c r="E4276">
        <v>7</v>
      </c>
      <c r="F4276">
        <v>7</v>
      </c>
      <c r="G4276" t="s">
        <v>1806</v>
      </c>
      <c r="H4276" s="4" t="str">
        <f t="shared" si="132"/>
        <v>2K181.7</v>
      </c>
      <c r="I4276" s="4" t="str">
        <f t="shared" si="133"/>
        <v>S2_SCIN_HSD215</v>
      </c>
    </row>
    <row r="4277" spans="1:9" x14ac:dyDescent="0.25">
      <c r="A4277" t="s">
        <v>2698</v>
      </c>
      <c r="B4277" t="s">
        <v>5867</v>
      </c>
      <c r="C4277" t="s">
        <v>3446</v>
      </c>
      <c r="D4277" t="s">
        <v>1041</v>
      </c>
      <c r="E4277" t="s">
        <v>1041</v>
      </c>
      <c r="F4277">
        <v>1</v>
      </c>
      <c r="G4277" t="s">
        <v>1040</v>
      </c>
      <c r="H4277" s="4" t="str">
        <f t="shared" si="132"/>
        <v>2K181.1</v>
      </c>
      <c r="I4277" s="4" t="str">
        <f t="shared" si="133"/>
        <v>VP12</v>
      </c>
    </row>
    <row r="4278" spans="1:9" x14ac:dyDescent="0.25">
      <c r="A4278" t="s">
        <v>2698</v>
      </c>
      <c r="B4278" t="s">
        <v>5867</v>
      </c>
      <c r="C4278" t="s">
        <v>3446</v>
      </c>
      <c r="D4278" t="s">
        <v>1042</v>
      </c>
      <c r="E4278" t="s">
        <v>1042</v>
      </c>
      <c r="F4278">
        <v>8</v>
      </c>
      <c r="G4278" t="s">
        <v>806</v>
      </c>
      <c r="H4278" s="4" t="str">
        <f t="shared" si="132"/>
        <v>2K181.8</v>
      </c>
      <c r="I4278" s="4" t="str">
        <f t="shared" si="133"/>
        <v>SC_UDB181</v>
      </c>
    </row>
    <row r="4279" spans="1:9" x14ac:dyDescent="0.25">
      <c r="A4279" t="s">
        <v>2698</v>
      </c>
      <c r="B4279" t="s">
        <v>5867</v>
      </c>
      <c r="C4279" t="s">
        <v>3447</v>
      </c>
      <c r="D4279">
        <v>2</v>
      </c>
      <c r="E4279">
        <v>2</v>
      </c>
      <c r="F4279">
        <v>2</v>
      </c>
      <c r="G4279" t="s">
        <v>1807</v>
      </c>
      <c r="H4279" s="4" t="str">
        <f t="shared" si="132"/>
        <v>2K182.2</v>
      </c>
      <c r="I4279" s="4" t="str">
        <f t="shared" si="133"/>
        <v>S2_SCIN_HSD216</v>
      </c>
    </row>
    <row r="4280" spans="1:9" x14ac:dyDescent="0.25">
      <c r="A4280" t="s">
        <v>2698</v>
      </c>
      <c r="B4280" t="s">
        <v>5867</v>
      </c>
      <c r="C4280" t="s">
        <v>3447</v>
      </c>
      <c r="D4280">
        <v>3</v>
      </c>
      <c r="E4280">
        <v>3</v>
      </c>
      <c r="F4280">
        <v>3</v>
      </c>
      <c r="G4280" t="s">
        <v>1808</v>
      </c>
      <c r="H4280" s="4" t="str">
        <f t="shared" si="132"/>
        <v>2K182.3</v>
      </c>
      <c r="I4280" s="4" t="str">
        <f t="shared" si="133"/>
        <v>S2_R_X0_TXD2</v>
      </c>
    </row>
    <row r="4281" spans="1:9" x14ac:dyDescent="0.25">
      <c r="A4281" t="s">
        <v>2698</v>
      </c>
      <c r="B4281" t="s">
        <v>5867</v>
      </c>
      <c r="C4281" t="s">
        <v>3447</v>
      </c>
      <c r="D4281">
        <v>4</v>
      </c>
      <c r="E4281">
        <v>4</v>
      </c>
      <c r="F4281">
        <v>4</v>
      </c>
      <c r="G4281" t="s">
        <v>1809</v>
      </c>
      <c r="H4281" s="4" t="str">
        <f t="shared" si="132"/>
        <v>2K182.4</v>
      </c>
      <c r="I4281" s="4" t="str">
        <f t="shared" si="133"/>
        <v>SG2_X0_RXD2</v>
      </c>
    </row>
    <row r="4282" spans="1:9" x14ac:dyDescent="0.25">
      <c r="A4282" t="s">
        <v>2698</v>
      </c>
      <c r="B4282" t="s">
        <v>5867</v>
      </c>
      <c r="C4282" t="s">
        <v>3447</v>
      </c>
      <c r="D4282">
        <v>5</v>
      </c>
      <c r="E4282">
        <v>5</v>
      </c>
      <c r="F4282">
        <v>5</v>
      </c>
      <c r="G4282" t="s">
        <v>1810</v>
      </c>
      <c r="H4282" s="4" t="str">
        <f t="shared" si="132"/>
        <v>2K182.5</v>
      </c>
      <c r="I4282" s="4" t="str">
        <f t="shared" si="133"/>
        <v>SG2_1_X0_TXD0</v>
      </c>
    </row>
    <row r="4283" spans="1:9" x14ac:dyDescent="0.25">
      <c r="A4283" t="s">
        <v>2698</v>
      </c>
      <c r="B4283" t="s">
        <v>5867</v>
      </c>
      <c r="C4283" t="s">
        <v>3447</v>
      </c>
      <c r="D4283">
        <v>6</v>
      </c>
      <c r="E4283">
        <v>6</v>
      </c>
      <c r="F4283">
        <v>6</v>
      </c>
      <c r="G4283" t="s">
        <v>1811</v>
      </c>
      <c r="H4283" s="4" t="str">
        <f t="shared" si="132"/>
        <v>2K182.6</v>
      </c>
      <c r="I4283" s="4" t="str">
        <f t="shared" si="133"/>
        <v>S2_R_X0_RXD0</v>
      </c>
    </row>
    <row r="4284" spans="1:9" x14ac:dyDescent="0.25">
      <c r="A4284" t="s">
        <v>2698</v>
      </c>
      <c r="B4284" t="s">
        <v>5867</v>
      </c>
      <c r="C4284" t="s">
        <v>3447</v>
      </c>
      <c r="D4284">
        <v>7</v>
      </c>
      <c r="E4284">
        <v>7</v>
      </c>
      <c r="F4284">
        <v>7</v>
      </c>
      <c r="G4284" t="s">
        <v>1812</v>
      </c>
      <c r="H4284" s="4" t="str">
        <f t="shared" si="132"/>
        <v>2K182.7</v>
      </c>
      <c r="I4284" s="4" t="str">
        <f t="shared" si="133"/>
        <v>S2_SCOT_HSD217</v>
      </c>
    </row>
    <row r="4285" spans="1:9" x14ac:dyDescent="0.25">
      <c r="A4285" t="s">
        <v>2698</v>
      </c>
      <c r="B4285" t="s">
        <v>5867</v>
      </c>
      <c r="C4285" t="s">
        <v>3447</v>
      </c>
      <c r="D4285" t="s">
        <v>1041</v>
      </c>
      <c r="E4285" t="s">
        <v>1041</v>
      </c>
      <c r="F4285">
        <v>1</v>
      </c>
      <c r="G4285" t="s">
        <v>1040</v>
      </c>
      <c r="H4285" s="4" t="str">
        <f t="shared" si="132"/>
        <v>2K182.1</v>
      </c>
      <c r="I4285" s="4" t="str">
        <f t="shared" si="133"/>
        <v>VP12</v>
      </c>
    </row>
    <row r="4286" spans="1:9" x14ac:dyDescent="0.25">
      <c r="A4286" t="s">
        <v>2698</v>
      </c>
      <c r="B4286" t="s">
        <v>5867</v>
      </c>
      <c r="C4286" t="s">
        <v>3447</v>
      </c>
      <c r="D4286" t="s">
        <v>1042</v>
      </c>
      <c r="E4286" t="s">
        <v>1042</v>
      </c>
      <c r="F4286">
        <v>8</v>
      </c>
      <c r="G4286" t="s">
        <v>807</v>
      </c>
      <c r="H4286" s="4" t="str">
        <f t="shared" si="132"/>
        <v>2K182.8</v>
      </c>
      <c r="I4286" s="4" t="str">
        <f t="shared" si="133"/>
        <v>SC_UDB182</v>
      </c>
    </row>
    <row r="4287" spans="1:9" x14ac:dyDescent="0.25">
      <c r="A4287" t="s">
        <v>2698</v>
      </c>
      <c r="B4287" t="s">
        <v>5867</v>
      </c>
      <c r="C4287" t="s">
        <v>3448</v>
      </c>
      <c r="D4287">
        <v>2</v>
      </c>
      <c r="E4287">
        <v>2</v>
      </c>
      <c r="F4287">
        <v>2</v>
      </c>
      <c r="G4287" t="s">
        <v>1813</v>
      </c>
      <c r="H4287" s="4" t="str">
        <f t="shared" si="132"/>
        <v>2K183.2</v>
      </c>
      <c r="I4287" s="4" t="str">
        <f t="shared" si="133"/>
        <v>S2_SCIN_HSD218</v>
      </c>
    </row>
    <row r="4288" spans="1:9" x14ac:dyDescent="0.25">
      <c r="A4288" t="s">
        <v>2698</v>
      </c>
      <c r="B4288" t="s">
        <v>5867</v>
      </c>
      <c r="C4288" t="s">
        <v>3448</v>
      </c>
      <c r="D4288">
        <v>3</v>
      </c>
      <c r="E4288">
        <v>3</v>
      </c>
      <c r="F4288">
        <v>3</v>
      </c>
      <c r="G4288" t="s">
        <v>1814</v>
      </c>
      <c r="H4288" s="4" t="str">
        <f t="shared" si="132"/>
        <v>2K183.3</v>
      </c>
      <c r="I4288" s="4" t="str">
        <f t="shared" si="133"/>
        <v>S2_R_X0_TXD3</v>
      </c>
    </row>
    <row r="4289" spans="1:9" x14ac:dyDescent="0.25">
      <c r="A4289" t="s">
        <v>2698</v>
      </c>
      <c r="B4289" t="s">
        <v>5867</v>
      </c>
      <c r="C4289" t="s">
        <v>3448</v>
      </c>
      <c r="D4289">
        <v>4</v>
      </c>
      <c r="E4289">
        <v>4</v>
      </c>
      <c r="F4289">
        <v>4</v>
      </c>
      <c r="G4289" t="s">
        <v>1815</v>
      </c>
      <c r="H4289" s="4" t="str">
        <f t="shared" si="132"/>
        <v>2K183.4</v>
      </c>
      <c r="I4289" s="4" t="str">
        <f t="shared" si="133"/>
        <v>SG2_X0_RXD3</v>
      </c>
    </row>
    <row r="4290" spans="1:9" x14ac:dyDescent="0.25">
      <c r="A4290" t="s">
        <v>2698</v>
      </c>
      <c r="B4290" t="s">
        <v>5867</v>
      </c>
      <c r="C4290" t="s">
        <v>3448</v>
      </c>
      <c r="D4290">
        <v>5</v>
      </c>
      <c r="E4290">
        <v>5</v>
      </c>
      <c r="F4290">
        <v>5</v>
      </c>
      <c r="G4290" t="s">
        <v>961</v>
      </c>
      <c r="H4290" s="4" t="str">
        <f t="shared" ref="H4290:H4353" si="134">CONCATENATE(C4290,".",F4290)</f>
        <v>2K183.5</v>
      </c>
      <c r="I4290" s="4" t="str">
        <f t="shared" ref="I4290:I4353" si="135">G4290</f>
        <v>DGND</v>
      </c>
    </row>
    <row r="4291" spans="1:9" x14ac:dyDescent="0.25">
      <c r="A4291" t="s">
        <v>2698</v>
      </c>
      <c r="B4291" t="s">
        <v>5867</v>
      </c>
      <c r="C4291" t="s">
        <v>3448</v>
      </c>
      <c r="D4291">
        <v>6</v>
      </c>
      <c r="E4291">
        <v>6</v>
      </c>
      <c r="F4291">
        <v>6</v>
      </c>
      <c r="G4291" t="s">
        <v>1816</v>
      </c>
      <c r="H4291" s="4" t="str">
        <f t="shared" si="134"/>
        <v>2K183.6</v>
      </c>
      <c r="I4291" s="4" t="str">
        <f t="shared" si="135"/>
        <v>S2_R_X0_RXER</v>
      </c>
    </row>
    <row r="4292" spans="1:9" x14ac:dyDescent="0.25">
      <c r="A4292" t="s">
        <v>2698</v>
      </c>
      <c r="B4292" t="s">
        <v>5867</v>
      </c>
      <c r="C4292" t="s">
        <v>3448</v>
      </c>
      <c r="D4292">
        <v>7</v>
      </c>
      <c r="E4292">
        <v>7</v>
      </c>
      <c r="F4292">
        <v>7</v>
      </c>
      <c r="G4292" t="s">
        <v>1817</v>
      </c>
      <c r="H4292" s="4" t="str">
        <f t="shared" si="134"/>
        <v>2K183.7</v>
      </c>
      <c r="I4292" s="4" t="str">
        <f t="shared" si="135"/>
        <v>S2_HSD219</v>
      </c>
    </row>
    <row r="4293" spans="1:9" x14ac:dyDescent="0.25">
      <c r="A4293" t="s">
        <v>2698</v>
      </c>
      <c r="B4293" t="s">
        <v>5867</v>
      </c>
      <c r="C4293" t="s">
        <v>3448</v>
      </c>
      <c r="D4293" t="s">
        <v>1041</v>
      </c>
      <c r="E4293" t="s">
        <v>1041</v>
      </c>
      <c r="F4293">
        <v>1</v>
      </c>
      <c r="G4293" t="s">
        <v>1040</v>
      </c>
      <c r="H4293" s="4" t="str">
        <f t="shared" si="134"/>
        <v>2K183.1</v>
      </c>
      <c r="I4293" s="4" t="str">
        <f t="shared" si="135"/>
        <v>VP12</v>
      </c>
    </row>
    <row r="4294" spans="1:9" x14ac:dyDescent="0.25">
      <c r="A4294" t="s">
        <v>2698</v>
      </c>
      <c r="B4294" t="s">
        <v>5867</v>
      </c>
      <c r="C4294" t="s">
        <v>3448</v>
      </c>
      <c r="D4294" t="s">
        <v>1042</v>
      </c>
      <c r="E4294" t="s">
        <v>1042</v>
      </c>
      <c r="F4294">
        <v>8</v>
      </c>
      <c r="G4294" t="s">
        <v>808</v>
      </c>
      <c r="H4294" s="4" t="str">
        <f t="shared" si="134"/>
        <v>2K183.8</v>
      </c>
      <c r="I4294" s="4" t="str">
        <f t="shared" si="135"/>
        <v>SC_UDB183</v>
      </c>
    </row>
    <row r="4295" spans="1:9" x14ac:dyDescent="0.25">
      <c r="A4295" t="s">
        <v>2698</v>
      </c>
      <c r="B4295" t="s">
        <v>5867</v>
      </c>
      <c r="C4295" t="s">
        <v>3449</v>
      </c>
      <c r="D4295">
        <v>2</v>
      </c>
      <c r="E4295">
        <v>2</v>
      </c>
      <c r="F4295">
        <v>2</v>
      </c>
      <c r="H4295" s="4" t="str">
        <f t="shared" si="134"/>
        <v>2K231.2</v>
      </c>
      <c r="I4295" s="4">
        <f t="shared" si="135"/>
        <v>0</v>
      </c>
    </row>
    <row r="4296" spans="1:9" x14ac:dyDescent="0.25">
      <c r="A4296" t="s">
        <v>2698</v>
      </c>
      <c r="B4296" t="s">
        <v>5867</v>
      </c>
      <c r="C4296" t="s">
        <v>3449</v>
      </c>
      <c r="D4296">
        <v>3</v>
      </c>
      <c r="E4296">
        <v>3</v>
      </c>
      <c r="F4296">
        <v>3</v>
      </c>
      <c r="H4296" s="4" t="str">
        <f t="shared" si="134"/>
        <v>2K231.3</v>
      </c>
      <c r="I4296" s="4">
        <f t="shared" si="135"/>
        <v>0</v>
      </c>
    </row>
    <row r="4297" spans="1:9" x14ac:dyDescent="0.25">
      <c r="A4297" t="s">
        <v>2698</v>
      </c>
      <c r="B4297" t="s">
        <v>5867</v>
      </c>
      <c r="C4297" t="s">
        <v>3449</v>
      </c>
      <c r="D4297">
        <v>4</v>
      </c>
      <c r="E4297">
        <v>4</v>
      </c>
      <c r="F4297">
        <v>4</v>
      </c>
      <c r="H4297" s="4" t="str">
        <f t="shared" si="134"/>
        <v>2K231.4</v>
      </c>
      <c r="I4297" s="4">
        <f t="shared" si="135"/>
        <v>0</v>
      </c>
    </row>
    <row r="4298" spans="1:9" x14ac:dyDescent="0.25">
      <c r="A4298" t="s">
        <v>2698</v>
      </c>
      <c r="B4298" t="s">
        <v>5867</v>
      </c>
      <c r="C4298" t="s">
        <v>3449</v>
      </c>
      <c r="D4298">
        <v>5</v>
      </c>
      <c r="E4298">
        <v>5</v>
      </c>
      <c r="F4298">
        <v>5</v>
      </c>
      <c r="G4298" t="s">
        <v>1818</v>
      </c>
      <c r="H4298" s="4" t="str">
        <f t="shared" si="134"/>
        <v>2K231.5</v>
      </c>
      <c r="I4298" s="4" t="str">
        <f t="shared" si="135"/>
        <v>SG2_1_X0_TXD1</v>
      </c>
    </row>
    <row r="4299" spans="1:9" x14ac:dyDescent="0.25">
      <c r="A4299" t="s">
        <v>2698</v>
      </c>
      <c r="B4299" t="s">
        <v>5867</v>
      </c>
      <c r="C4299" t="s">
        <v>3449</v>
      </c>
      <c r="D4299">
        <v>6</v>
      </c>
      <c r="E4299">
        <v>6</v>
      </c>
      <c r="F4299">
        <v>6</v>
      </c>
      <c r="G4299" t="s">
        <v>1819</v>
      </c>
      <c r="H4299" s="4" t="str">
        <f t="shared" si="134"/>
        <v>2K231.6</v>
      </c>
      <c r="I4299" s="4" t="str">
        <f t="shared" si="135"/>
        <v>S2_R_X0_RXD1</v>
      </c>
    </row>
    <row r="4300" spans="1:9" x14ac:dyDescent="0.25">
      <c r="A4300" t="s">
        <v>2698</v>
      </c>
      <c r="B4300" t="s">
        <v>5867</v>
      </c>
      <c r="C4300" t="s">
        <v>3449</v>
      </c>
      <c r="D4300">
        <v>7</v>
      </c>
      <c r="E4300">
        <v>7</v>
      </c>
      <c r="F4300">
        <v>7</v>
      </c>
      <c r="G4300" t="s">
        <v>1820</v>
      </c>
      <c r="H4300" s="4" t="str">
        <f t="shared" si="134"/>
        <v>2K231.7</v>
      </c>
      <c r="I4300" s="4" t="str">
        <f t="shared" si="135"/>
        <v>S2_SCOT_HSD207</v>
      </c>
    </row>
    <row r="4301" spans="1:9" x14ac:dyDescent="0.25">
      <c r="A4301" t="s">
        <v>2698</v>
      </c>
      <c r="B4301" t="s">
        <v>5867</v>
      </c>
      <c r="C4301" t="s">
        <v>3449</v>
      </c>
      <c r="D4301" t="s">
        <v>1041</v>
      </c>
      <c r="E4301" t="s">
        <v>1041</v>
      </c>
      <c r="F4301">
        <v>1</v>
      </c>
      <c r="G4301" t="s">
        <v>1040</v>
      </c>
      <c r="H4301" s="4" t="str">
        <f t="shared" si="134"/>
        <v>2K231.1</v>
      </c>
      <c r="I4301" s="4" t="str">
        <f t="shared" si="135"/>
        <v>VP12</v>
      </c>
    </row>
    <row r="4302" spans="1:9" x14ac:dyDescent="0.25">
      <c r="A4302" t="s">
        <v>2698</v>
      </c>
      <c r="B4302" t="s">
        <v>5867</v>
      </c>
      <c r="C4302" t="s">
        <v>3449</v>
      </c>
      <c r="D4302" t="s">
        <v>1042</v>
      </c>
      <c r="E4302" t="s">
        <v>1042</v>
      </c>
      <c r="F4302">
        <v>8</v>
      </c>
      <c r="G4302" t="s">
        <v>809</v>
      </c>
      <c r="H4302" s="4" t="str">
        <f t="shared" si="134"/>
        <v>2K231.8</v>
      </c>
      <c r="I4302" s="4" t="str">
        <f t="shared" si="135"/>
        <v>SC_UDB231</v>
      </c>
    </row>
    <row r="4303" spans="1:9" x14ac:dyDescent="0.25">
      <c r="A4303" t="s">
        <v>2698</v>
      </c>
      <c r="B4303" t="s">
        <v>5867</v>
      </c>
      <c r="C4303" t="s">
        <v>3450</v>
      </c>
      <c r="D4303">
        <v>2</v>
      </c>
      <c r="E4303">
        <v>2</v>
      </c>
      <c r="F4303">
        <v>2</v>
      </c>
      <c r="G4303" t="s">
        <v>1821</v>
      </c>
      <c r="H4303" s="4" t="str">
        <f t="shared" si="134"/>
        <v>2K232.2</v>
      </c>
      <c r="I4303" s="4" t="str">
        <f t="shared" si="135"/>
        <v>S2_SCOT_HSD208</v>
      </c>
    </row>
    <row r="4304" spans="1:9" x14ac:dyDescent="0.25">
      <c r="A4304" t="s">
        <v>2698</v>
      </c>
      <c r="B4304" t="s">
        <v>5867</v>
      </c>
      <c r="C4304" t="s">
        <v>3450</v>
      </c>
      <c r="D4304">
        <v>3</v>
      </c>
      <c r="E4304">
        <v>3</v>
      </c>
      <c r="F4304">
        <v>3</v>
      </c>
      <c r="G4304" t="s">
        <v>1822</v>
      </c>
      <c r="H4304" s="4" t="str">
        <f t="shared" si="134"/>
        <v>2K232.3</v>
      </c>
      <c r="I4304" s="4" t="str">
        <f t="shared" si="135"/>
        <v>S2_R_X0_RXD3</v>
      </c>
    </row>
    <row r="4305" spans="1:9" x14ac:dyDescent="0.25">
      <c r="A4305" t="s">
        <v>2698</v>
      </c>
      <c r="B4305" t="s">
        <v>5867</v>
      </c>
      <c r="C4305" t="s">
        <v>3450</v>
      </c>
      <c r="D4305">
        <v>4</v>
      </c>
      <c r="E4305">
        <v>4</v>
      </c>
      <c r="F4305">
        <v>4</v>
      </c>
      <c r="G4305" t="s">
        <v>1823</v>
      </c>
      <c r="H4305" s="4" t="str">
        <f t="shared" si="134"/>
        <v>2K232.4</v>
      </c>
      <c r="I4305" s="4" t="str">
        <f t="shared" si="135"/>
        <v>SG2_1_X0_TXD3</v>
      </c>
    </row>
    <row r="4306" spans="1:9" x14ac:dyDescent="0.25">
      <c r="A4306" t="s">
        <v>2698</v>
      </c>
      <c r="B4306" t="s">
        <v>5867</v>
      </c>
      <c r="C4306" t="s">
        <v>3450</v>
      </c>
      <c r="D4306">
        <v>5</v>
      </c>
      <c r="E4306">
        <v>5</v>
      </c>
      <c r="F4306">
        <v>5</v>
      </c>
      <c r="G4306" t="s">
        <v>1824</v>
      </c>
      <c r="H4306" s="4" t="str">
        <f t="shared" si="134"/>
        <v>2K232.5</v>
      </c>
      <c r="I4306" s="4" t="str">
        <f t="shared" si="135"/>
        <v>SG2_1_X0_TXEN</v>
      </c>
    </row>
    <row r="4307" spans="1:9" x14ac:dyDescent="0.25">
      <c r="A4307" t="s">
        <v>2698</v>
      </c>
      <c r="B4307" t="s">
        <v>5867</v>
      </c>
      <c r="C4307" t="s">
        <v>3450</v>
      </c>
      <c r="D4307">
        <v>6</v>
      </c>
      <c r="E4307">
        <v>6</v>
      </c>
      <c r="F4307">
        <v>6</v>
      </c>
      <c r="G4307" t="s">
        <v>1825</v>
      </c>
      <c r="H4307" s="4" t="str">
        <f t="shared" si="134"/>
        <v>2K232.6</v>
      </c>
      <c r="I4307" s="4" t="str">
        <f t="shared" si="135"/>
        <v>S2_R_X0_RXDV</v>
      </c>
    </row>
    <row r="4308" spans="1:9" x14ac:dyDescent="0.25">
      <c r="A4308" t="s">
        <v>2698</v>
      </c>
      <c r="B4308" t="s">
        <v>5867</v>
      </c>
      <c r="C4308" t="s">
        <v>3450</v>
      </c>
      <c r="D4308">
        <v>7</v>
      </c>
      <c r="E4308">
        <v>7</v>
      </c>
      <c r="F4308">
        <v>7</v>
      </c>
      <c r="G4308" t="s">
        <v>1826</v>
      </c>
      <c r="H4308" s="4" t="str">
        <f t="shared" si="134"/>
        <v>2K232.7</v>
      </c>
      <c r="I4308" s="4" t="str">
        <f t="shared" si="135"/>
        <v>S2_SCOT_HSD209</v>
      </c>
    </row>
    <row r="4309" spans="1:9" x14ac:dyDescent="0.25">
      <c r="A4309" t="s">
        <v>2698</v>
      </c>
      <c r="B4309" t="s">
        <v>5867</v>
      </c>
      <c r="C4309" t="s">
        <v>3450</v>
      </c>
      <c r="D4309" t="s">
        <v>1041</v>
      </c>
      <c r="E4309" t="s">
        <v>1041</v>
      </c>
      <c r="F4309">
        <v>1</v>
      </c>
      <c r="G4309" t="s">
        <v>1040</v>
      </c>
      <c r="H4309" s="4" t="str">
        <f t="shared" si="134"/>
        <v>2K232.1</v>
      </c>
      <c r="I4309" s="4" t="str">
        <f t="shared" si="135"/>
        <v>VP12</v>
      </c>
    </row>
    <row r="4310" spans="1:9" x14ac:dyDescent="0.25">
      <c r="A4310" t="s">
        <v>2698</v>
      </c>
      <c r="B4310" t="s">
        <v>5867</v>
      </c>
      <c r="C4310" t="s">
        <v>3450</v>
      </c>
      <c r="D4310" t="s">
        <v>1042</v>
      </c>
      <c r="E4310" t="s">
        <v>1042</v>
      </c>
      <c r="F4310">
        <v>8</v>
      </c>
      <c r="G4310" t="s">
        <v>810</v>
      </c>
      <c r="H4310" s="4" t="str">
        <f t="shared" si="134"/>
        <v>2K232.8</v>
      </c>
      <c r="I4310" s="4" t="str">
        <f t="shared" si="135"/>
        <v>SC_UDB232</v>
      </c>
    </row>
    <row r="4311" spans="1:9" x14ac:dyDescent="0.25">
      <c r="A4311" t="s">
        <v>2698</v>
      </c>
      <c r="B4311" t="s">
        <v>5867</v>
      </c>
      <c r="C4311" t="s">
        <v>3451</v>
      </c>
      <c r="D4311">
        <v>2</v>
      </c>
      <c r="E4311">
        <v>2</v>
      </c>
      <c r="F4311">
        <v>2</v>
      </c>
      <c r="G4311" t="s">
        <v>1827</v>
      </c>
      <c r="H4311" s="4" t="str">
        <f t="shared" si="134"/>
        <v>2K233.2</v>
      </c>
      <c r="I4311" s="4" t="str">
        <f t="shared" si="135"/>
        <v>S2_SCIN_HSD210</v>
      </c>
    </row>
    <row r="4312" spans="1:9" x14ac:dyDescent="0.25">
      <c r="A4312" t="s">
        <v>2698</v>
      </c>
      <c r="B4312" t="s">
        <v>5867</v>
      </c>
      <c r="C4312" t="s">
        <v>3451</v>
      </c>
      <c r="D4312">
        <v>3</v>
      </c>
      <c r="E4312">
        <v>3</v>
      </c>
      <c r="F4312">
        <v>3</v>
      </c>
      <c r="G4312" t="s">
        <v>1828</v>
      </c>
      <c r="H4312" s="4" t="str">
        <f t="shared" si="134"/>
        <v>2K233.3</v>
      </c>
      <c r="I4312" s="4" t="str">
        <f t="shared" si="135"/>
        <v>S2_R_X0_RXC</v>
      </c>
    </row>
    <row r="4313" spans="1:9" x14ac:dyDescent="0.25">
      <c r="A4313" t="s">
        <v>2698</v>
      </c>
      <c r="B4313" t="s">
        <v>5867</v>
      </c>
      <c r="C4313" t="s">
        <v>3451</v>
      </c>
      <c r="D4313">
        <v>4</v>
      </c>
      <c r="E4313">
        <v>4</v>
      </c>
      <c r="F4313">
        <v>4</v>
      </c>
      <c r="G4313" t="s">
        <v>1829</v>
      </c>
      <c r="H4313" s="4" t="str">
        <f t="shared" si="134"/>
        <v>2K233.4</v>
      </c>
      <c r="I4313" s="4" t="str">
        <f t="shared" si="135"/>
        <v>SG2_X0_TXC</v>
      </c>
    </row>
    <row r="4314" spans="1:9" x14ac:dyDescent="0.25">
      <c r="A4314" t="s">
        <v>2698</v>
      </c>
      <c r="B4314" t="s">
        <v>5867</v>
      </c>
      <c r="C4314" t="s">
        <v>3451</v>
      </c>
      <c r="D4314">
        <v>5</v>
      </c>
      <c r="E4314">
        <v>5</v>
      </c>
      <c r="F4314">
        <v>5</v>
      </c>
      <c r="G4314" t="s">
        <v>1830</v>
      </c>
      <c r="H4314" s="4" t="str">
        <f t="shared" si="134"/>
        <v>2K233.5</v>
      </c>
      <c r="I4314" s="4" t="str">
        <f t="shared" si="135"/>
        <v>SG2_1_X0_TXD2</v>
      </c>
    </row>
    <row r="4315" spans="1:9" x14ac:dyDescent="0.25">
      <c r="A4315" t="s">
        <v>2698</v>
      </c>
      <c r="B4315" t="s">
        <v>5867</v>
      </c>
      <c r="C4315" t="s">
        <v>3451</v>
      </c>
      <c r="D4315">
        <v>6</v>
      </c>
      <c r="E4315">
        <v>6</v>
      </c>
      <c r="F4315">
        <v>6</v>
      </c>
      <c r="G4315" t="s">
        <v>1831</v>
      </c>
      <c r="H4315" s="4" t="str">
        <f t="shared" si="134"/>
        <v>2K233.6</v>
      </c>
      <c r="I4315" s="4" t="str">
        <f t="shared" si="135"/>
        <v>S2_R_X0_RXD2</v>
      </c>
    </row>
    <row r="4316" spans="1:9" x14ac:dyDescent="0.25">
      <c r="A4316" t="s">
        <v>2698</v>
      </c>
      <c r="B4316" t="s">
        <v>5867</v>
      </c>
      <c r="C4316" t="s">
        <v>3451</v>
      </c>
      <c r="D4316">
        <v>7</v>
      </c>
      <c r="E4316">
        <v>7</v>
      </c>
      <c r="F4316">
        <v>7</v>
      </c>
      <c r="G4316" t="s">
        <v>1832</v>
      </c>
      <c r="H4316" s="4" t="str">
        <f t="shared" si="134"/>
        <v>2K233.7</v>
      </c>
      <c r="I4316" s="4" t="str">
        <f t="shared" si="135"/>
        <v>S2_SCOT_HSD211</v>
      </c>
    </row>
    <row r="4317" spans="1:9" x14ac:dyDescent="0.25">
      <c r="A4317" t="s">
        <v>2698</v>
      </c>
      <c r="B4317" t="s">
        <v>5867</v>
      </c>
      <c r="C4317" t="s">
        <v>3451</v>
      </c>
      <c r="D4317" t="s">
        <v>1041</v>
      </c>
      <c r="E4317" t="s">
        <v>1041</v>
      </c>
      <c r="F4317">
        <v>1</v>
      </c>
      <c r="G4317" t="s">
        <v>1040</v>
      </c>
      <c r="H4317" s="4" t="str">
        <f t="shared" si="134"/>
        <v>2K233.1</v>
      </c>
      <c r="I4317" s="4" t="str">
        <f t="shared" si="135"/>
        <v>VP12</v>
      </c>
    </row>
    <row r="4318" spans="1:9" x14ac:dyDescent="0.25">
      <c r="A4318" t="s">
        <v>2698</v>
      </c>
      <c r="B4318" t="s">
        <v>5867</v>
      </c>
      <c r="C4318" t="s">
        <v>3451</v>
      </c>
      <c r="D4318" t="s">
        <v>1042</v>
      </c>
      <c r="E4318" t="s">
        <v>1042</v>
      </c>
      <c r="F4318">
        <v>8</v>
      </c>
      <c r="G4318" t="s">
        <v>811</v>
      </c>
      <c r="H4318" s="4" t="str">
        <f t="shared" si="134"/>
        <v>2K233.8</v>
      </c>
      <c r="I4318" s="4" t="str">
        <f t="shared" si="135"/>
        <v>SC_UDB233</v>
      </c>
    </row>
    <row r="4319" spans="1:9" x14ac:dyDescent="0.25">
      <c r="A4319" t="s">
        <v>2698</v>
      </c>
      <c r="B4319" t="s">
        <v>5867</v>
      </c>
      <c r="C4319" t="s">
        <v>3452</v>
      </c>
      <c r="D4319">
        <v>1</v>
      </c>
      <c r="E4319">
        <v>1</v>
      </c>
      <c r="F4319">
        <v>1</v>
      </c>
      <c r="G4319" t="s">
        <v>1833</v>
      </c>
      <c r="H4319" s="4" t="str">
        <f t="shared" si="134"/>
        <v>2RR400.1</v>
      </c>
      <c r="I4319" s="4" t="str">
        <f t="shared" si="135"/>
        <v>S2_X0_TXD0</v>
      </c>
    </row>
    <row r="4320" spans="1:9" x14ac:dyDescent="0.25">
      <c r="A4320" t="s">
        <v>2698</v>
      </c>
      <c r="B4320" t="s">
        <v>5867</v>
      </c>
      <c r="C4320" t="s">
        <v>3452</v>
      </c>
      <c r="D4320">
        <v>2</v>
      </c>
      <c r="E4320">
        <v>2</v>
      </c>
      <c r="F4320">
        <v>2</v>
      </c>
      <c r="G4320" t="s">
        <v>1800</v>
      </c>
      <c r="H4320" s="4" t="str">
        <f t="shared" si="134"/>
        <v>2RR400.2</v>
      </c>
      <c r="I4320" s="4" t="str">
        <f t="shared" si="135"/>
        <v>S2_R_X0_TXD0</v>
      </c>
    </row>
    <row r="4321" spans="1:9" x14ac:dyDescent="0.25">
      <c r="A4321" t="s">
        <v>2698</v>
      </c>
      <c r="B4321" t="s">
        <v>5867</v>
      </c>
      <c r="C4321" t="s">
        <v>3453</v>
      </c>
      <c r="D4321">
        <v>1</v>
      </c>
      <c r="E4321">
        <v>1</v>
      </c>
      <c r="F4321">
        <v>1</v>
      </c>
      <c r="G4321" t="s">
        <v>1834</v>
      </c>
      <c r="H4321" s="4" t="str">
        <f t="shared" si="134"/>
        <v>2RR401.1</v>
      </c>
      <c r="I4321" s="4" t="str">
        <f t="shared" si="135"/>
        <v>S2_X0_TXD1</v>
      </c>
    </row>
    <row r="4322" spans="1:9" x14ac:dyDescent="0.25">
      <c r="A4322" t="s">
        <v>2698</v>
      </c>
      <c r="B4322" t="s">
        <v>5867</v>
      </c>
      <c r="C4322" t="s">
        <v>3453</v>
      </c>
      <c r="D4322">
        <v>2</v>
      </c>
      <c r="E4322">
        <v>2</v>
      </c>
      <c r="F4322">
        <v>2</v>
      </c>
      <c r="G4322" t="s">
        <v>1803</v>
      </c>
      <c r="H4322" s="4" t="str">
        <f t="shared" si="134"/>
        <v>2RR401.2</v>
      </c>
      <c r="I4322" s="4" t="str">
        <f t="shared" si="135"/>
        <v>S2_R_X0_TXD1</v>
      </c>
    </row>
    <row r="4323" spans="1:9" x14ac:dyDescent="0.25">
      <c r="A4323" t="s">
        <v>2698</v>
      </c>
      <c r="B4323" t="s">
        <v>5867</v>
      </c>
      <c r="C4323" t="s">
        <v>3454</v>
      </c>
      <c r="D4323">
        <v>1</v>
      </c>
      <c r="E4323">
        <v>1</v>
      </c>
      <c r="F4323">
        <v>1</v>
      </c>
      <c r="G4323" t="s">
        <v>1835</v>
      </c>
      <c r="H4323" s="4" t="str">
        <f t="shared" si="134"/>
        <v>2RR402.1</v>
      </c>
      <c r="I4323" s="4" t="str">
        <f t="shared" si="135"/>
        <v>S2_X0_TXD2</v>
      </c>
    </row>
    <row r="4324" spans="1:9" x14ac:dyDescent="0.25">
      <c r="A4324" t="s">
        <v>2698</v>
      </c>
      <c r="B4324" t="s">
        <v>5867</v>
      </c>
      <c r="C4324" t="s">
        <v>3454</v>
      </c>
      <c r="D4324">
        <v>2</v>
      </c>
      <c r="E4324">
        <v>2</v>
      </c>
      <c r="F4324">
        <v>2</v>
      </c>
      <c r="G4324" t="s">
        <v>1808</v>
      </c>
      <c r="H4324" s="4" t="str">
        <f t="shared" si="134"/>
        <v>2RR402.2</v>
      </c>
      <c r="I4324" s="4" t="str">
        <f t="shared" si="135"/>
        <v>S2_R_X0_TXD2</v>
      </c>
    </row>
    <row r="4325" spans="1:9" x14ac:dyDescent="0.25">
      <c r="A4325" t="s">
        <v>2698</v>
      </c>
      <c r="B4325" t="s">
        <v>5867</v>
      </c>
      <c r="C4325" t="s">
        <v>3455</v>
      </c>
      <c r="D4325">
        <v>1</v>
      </c>
      <c r="E4325">
        <v>1</v>
      </c>
      <c r="F4325">
        <v>1</v>
      </c>
      <c r="G4325" t="s">
        <v>1836</v>
      </c>
      <c r="H4325" s="4" t="str">
        <f t="shared" si="134"/>
        <v>2RR403.1</v>
      </c>
      <c r="I4325" s="4" t="str">
        <f t="shared" si="135"/>
        <v>S2_X0_TXD3</v>
      </c>
    </row>
    <row r="4326" spans="1:9" x14ac:dyDescent="0.25">
      <c r="A4326" t="s">
        <v>2698</v>
      </c>
      <c r="B4326" t="s">
        <v>5867</v>
      </c>
      <c r="C4326" t="s">
        <v>3455</v>
      </c>
      <c r="D4326">
        <v>2</v>
      </c>
      <c r="E4326">
        <v>2</v>
      </c>
      <c r="F4326">
        <v>2</v>
      </c>
      <c r="G4326" t="s">
        <v>1814</v>
      </c>
      <c r="H4326" s="4" t="str">
        <f t="shared" si="134"/>
        <v>2RR403.2</v>
      </c>
      <c r="I4326" s="4" t="str">
        <f t="shared" si="135"/>
        <v>S2_R_X0_TXD3</v>
      </c>
    </row>
    <row r="4327" spans="1:9" x14ac:dyDescent="0.25">
      <c r="A4327" t="s">
        <v>2698</v>
      </c>
      <c r="B4327" t="s">
        <v>5867</v>
      </c>
      <c r="C4327" t="s">
        <v>3456</v>
      </c>
      <c r="D4327">
        <v>1</v>
      </c>
      <c r="E4327">
        <v>1</v>
      </c>
      <c r="F4327">
        <v>1</v>
      </c>
      <c r="G4327" t="s">
        <v>1837</v>
      </c>
      <c r="H4327" s="4" t="str">
        <f t="shared" si="134"/>
        <v>2RR404.1</v>
      </c>
      <c r="I4327" s="4" t="str">
        <f t="shared" si="135"/>
        <v>S2_X0_TXC</v>
      </c>
    </row>
    <row r="4328" spans="1:9" x14ac:dyDescent="0.25">
      <c r="A4328" t="s">
        <v>2698</v>
      </c>
      <c r="B4328" t="s">
        <v>5867</v>
      </c>
      <c r="C4328" t="s">
        <v>3456</v>
      </c>
      <c r="D4328">
        <v>2</v>
      </c>
      <c r="E4328">
        <v>2</v>
      </c>
      <c r="F4328">
        <v>2</v>
      </c>
      <c r="G4328" t="s">
        <v>1795</v>
      </c>
      <c r="H4328" s="4" t="str">
        <f t="shared" si="134"/>
        <v>2RR404.2</v>
      </c>
      <c r="I4328" s="4" t="str">
        <f t="shared" si="135"/>
        <v>S2_R_X0_TXC</v>
      </c>
    </row>
    <row r="4329" spans="1:9" x14ac:dyDescent="0.25">
      <c r="A4329" t="s">
        <v>2698</v>
      </c>
      <c r="B4329" t="s">
        <v>5867</v>
      </c>
      <c r="C4329" t="s">
        <v>3457</v>
      </c>
      <c r="D4329">
        <v>1</v>
      </c>
      <c r="E4329">
        <v>1</v>
      </c>
      <c r="F4329">
        <v>1</v>
      </c>
      <c r="G4329" t="s">
        <v>1838</v>
      </c>
      <c r="H4329" s="4" t="str">
        <f t="shared" si="134"/>
        <v>2RR405.1</v>
      </c>
      <c r="I4329" s="4" t="str">
        <f t="shared" si="135"/>
        <v>S2_X0_TXEN</v>
      </c>
    </row>
    <row r="4330" spans="1:9" x14ac:dyDescent="0.25">
      <c r="A4330" t="s">
        <v>2698</v>
      </c>
      <c r="B4330" t="s">
        <v>5867</v>
      </c>
      <c r="C4330" t="s">
        <v>3457</v>
      </c>
      <c r="D4330">
        <v>2</v>
      </c>
      <c r="E4330">
        <v>2</v>
      </c>
      <c r="F4330">
        <v>2</v>
      </c>
      <c r="G4330" t="s">
        <v>1797</v>
      </c>
      <c r="H4330" s="4" t="str">
        <f t="shared" si="134"/>
        <v>2RR405.2</v>
      </c>
      <c r="I4330" s="4" t="str">
        <f t="shared" si="135"/>
        <v>S2_R_X0_TXEN</v>
      </c>
    </row>
    <row r="4331" spans="1:9" x14ac:dyDescent="0.25">
      <c r="A4331" t="s">
        <v>2698</v>
      </c>
      <c r="B4331" t="s">
        <v>5867</v>
      </c>
      <c r="C4331" t="s">
        <v>3458</v>
      </c>
      <c r="D4331">
        <v>1</v>
      </c>
      <c r="E4331">
        <v>1</v>
      </c>
      <c r="F4331">
        <v>1</v>
      </c>
      <c r="G4331" t="s">
        <v>1839</v>
      </c>
      <c r="H4331" s="4" t="str">
        <f t="shared" si="134"/>
        <v>2RR406.1</v>
      </c>
      <c r="I4331" s="4" t="str">
        <f t="shared" si="135"/>
        <v>S2_X0_RXER</v>
      </c>
    </row>
    <row r="4332" spans="1:9" x14ac:dyDescent="0.25">
      <c r="A4332" t="s">
        <v>2698</v>
      </c>
      <c r="B4332" t="s">
        <v>5867</v>
      </c>
      <c r="C4332" t="s">
        <v>3458</v>
      </c>
      <c r="D4332">
        <v>2</v>
      </c>
      <c r="E4332">
        <v>2</v>
      </c>
      <c r="F4332">
        <v>2</v>
      </c>
      <c r="G4332" t="s">
        <v>1816</v>
      </c>
      <c r="H4332" s="4" t="str">
        <f t="shared" si="134"/>
        <v>2RR406.2</v>
      </c>
      <c r="I4332" s="4" t="str">
        <f t="shared" si="135"/>
        <v>S2_R_X0_RXER</v>
      </c>
    </row>
    <row r="4333" spans="1:9" x14ac:dyDescent="0.25">
      <c r="A4333" t="s">
        <v>2698</v>
      </c>
      <c r="B4333" t="s">
        <v>5867</v>
      </c>
      <c r="C4333" t="s">
        <v>3459</v>
      </c>
      <c r="D4333">
        <v>1</v>
      </c>
      <c r="E4333">
        <v>1</v>
      </c>
      <c r="F4333">
        <v>1</v>
      </c>
      <c r="G4333" t="s">
        <v>1840</v>
      </c>
      <c r="H4333" s="4" t="str">
        <f t="shared" si="134"/>
        <v>2RR407.1</v>
      </c>
      <c r="I4333" s="4" t="str">
        <f t="shared" si="135"/>
        <v>S2_X0_RXD1</v>
      </c>
    </row>
    <row r="4334" spans="1:9" x14ac:dyDescent="0.25">
      <c r="A4334" t="s">
        <v>2698</v>
      </c>
      <c r="B4334" t="s">
        <v>5867</v>
      </c>
      <c r="C4334" t="s">
        <v>3459</v>
      </c>
      <c r="D4334">
        <v>2</v>
      </c>
      <c r="E4334">
        <v>2</v>
      </c>
      <c r="F4334">
        <v>2</v>
      </c>
      <c r="G4334" t="s">
        <v>1819</v>
      </c>
      <c r="H4334" s="4" t="str">
        <f t="shared" si="134"/>
        <v>2RR407.2</v>
      </c>
      <c r="I4334" s="4" t="str">
        <f t="shared" si="135"/>
        <v>S2_R_X0_RXD1</v>
      </c>
    </row>
    <row r="4335" spans="1:9" x14ac:dyDescent="0.25">
      <c r="A4335" t="s">
        <v>2698</v>
      </c>
      <c r="B4335" t="s">
        <v>5867</v>
      </c>
      <c r="C4335" t="s">
        <v>3460</v>
      </c>
      <c r="D4335">
        <v>1</v>
      </c>
      <c r="E4335">
        <v>1</v>
      </c>
      <c r="F4335">
        <v>1</v>
      </c>
      <c r="G4335" t="s">
        <v>1841</v>
      </c>
      <c r="H4335" s="4" t="str">
        <f t="shared" si="134"/>
        <v>2RR408.1</v>
      </c>
      <c r="I4335" s="4" t="str">
        <f t="shared" si="135"/>
        <v>S2_X0_RXD3</v>
      </c>
    </row>
    <row r="4336" spans="1:9" x14ac:dyDescent="0.25">
      <c r="A4336" t="s">
        <v>2698</v>
      </c>
      <c r="B4336" t="s">
        <v>5867</v>
      </c>
      <c r="C4336" t="s">
        <v>3460</v>
      </c>
      <c r="D4336">
        <v>2</v>
      </c>
      <c r="E4336">
        <v>2</v>
      </c>
      <c r="F4336">
        <v>2</v>
      </c>
      <c r="G4336" t="s">
        <v>1822</v>
      </c>
      <c r="H4336" s="4" t="str">
        <f t="shared" si="134"/>
        <v>2RR408.2</v>
      </c>
      <c r="I4336" s="4" t="str">
        <f t="shared" si="135"/>
        <v>S2_R_X0_RXD3</v>
      </c>
    </row>
    <row r="4337" spans="1:9" x14ac:dyDescent="0.25">
      <c r="A4337" t="s">
        <v>2698</v>
      </c>
      <c r="B4337" t="s">
        <v>5867</v>
      </c>
      <c r="C4337" t="s">
        <v>3461</v>
      </c>
      <c r="D4337">
        <v>1</v>
      </c>
      <c r="E4337">
        <v>1</v>
      </c>
      <c r="F4337">
        <v>1</v>
      </c>
      <c r="G4337" t="s">
        <v>1842</v>
      </c>
      <c r="H4337" s="4" t="str">
        <f t="shared" si="134"/>
        <v>2RR409.1</v>
      </c>
      <c r="I4337" s="4" t="str">
        <f t="shared" si="135"/>
        <v>S2_X0_RXDV</v>
      </c>
    </row>
    <row r="4338" spans="1:9" x14ac:dyDescent="0.25">
      <c r="A4338" t="s">
        <v>2698</v>
      </c>
      <c r="B4338" t="s">
        <v>5867</v>
      </c>
      <c r="C4338" t="s">
        <v>3461</v>
      </c>
      <c r="D4338">
        <v>2</v>
      </c>
      <c r="E4338">
        <v>2</v>
      </c>
      <c r="F4338">
        <v>2</v>
      </c>
      <c r="G4338" t="s">
        <v>1825</v>
      </c>
      <c r="H4338" s="4" t="str">
        <f t="shared" si="134"/>
        <v>2RR409.2</v>
      </c>
      <c r="I4338" s="4" t="str">
        <f t="shared" si="135"/>
        <v>S2_R_X0_RXDV</v>
      </c>
    </row>
    <row r="4339" spans="1:9" x14ac:dyDescent="0.25">
      <c r="A4339" t="s">
        <v>2698</v>
      </c>
      <c r="B4339" t="s">
        <v>5867</v>
      </c>
      <c r="C4339" t="s">
        <v>3462</v>
      </c>
      <c r="D4339">
        <v>1</v>
      </c>
      <c r="E4339">
        <v>1</v>
      </c>
      <c r="F4339">
        <v>1</v>
      </c>
      <c r="G4339" t="s">
        <v>1843</v>
      </c>
      <c r="H4339" s="4" t="str">
        <f t="shared" si="134"/>
        <v>2RR410.1</v>
      </c>
      <c r="I4339" s="4" t="str">
        <f t="shared" si="135"/>
        <v>S2_X0_RXC</v>
      </c>
    </row>
    <row r="4340" spans="1:9" x14ac:dyDescent="0.25">
      <c r="A4340" t="s">
        <v>2698</v>
      </c>
      <c r="B4340" t="s">
        <v>5867</v>
      </c>
      <c r="C4340" t="s">
        <v>3462</v>
      </c>
      <c r="D4340">
        <v>2</v>
      </c>
      <c r="E4340">
        <v>2</v>
      </c>
      <c r="F4340">
        <v>2</v>
      </c>
      <c r="G4340" t="s">
        <v>1828</v>
      </c>
      <c r="H4340" s="4" t="str">
        <f t="shared" si="134"/>
        <v>2RR410.2</v>
      </c>
      <c r="I4340" s="4" t="str">
        <f t="shared" si="135"/>
        <v>S2_R_X0_RXC</v>
      </c>
    </row>
    <row r="4341" spans="1:9" x14ac:dyDescent="0.25">
      <c r="A4341" t="s">
        <v>2698</v>
      </c>
      <c r="B4341" t="s">
        <v>5867</v>
      </c>
      <c r="C4341" t="s">
        <v>3463</v>
      </c>
      <c r="D4341">
        <v>1</v>
      </c>
      <c r="E4341">
        <v>1</v>
      </c>
      <c r="F4341">
        <v>1</v>
      </c>
      <c r="G4341" t="s">
        <v>1844</v>
      </c>
      <c r="H4341" s="4" t="str">
        <f t="shared" si="134"/>
        <v>2RR411.1</v>
      </c>
      <c r="I4341" s="4" t="str">
        <f t="shared" si="135"/>
        <v>S2_X0_RXD2</v>
      </c>
    </row>
    <row r="4342" spans="1:9" x14ac:dyDescent="0.25">
      <c r="A4342" t="s">
        <v>2698</v>
      </c>
      <c r="B4342" t="s">
        <v>5867</v>
      </c>
      <c r="C4342" t="s">
        <v>3463</v>
      </c>
      <c r="D4342">
        <v>2</v>
      </c>
      <c r="E4342">
        <v>2</v>
      </c>
      <c r="F4342">
        <v>2</v>
      </c>
      <c r="G4342" t="s">
        <v>1831</v>
      </c>
      <c r="H4342" s="4" t="str">
        <f t="shared" si="134"/>
        <v>2RR411.2</v>
      </c>
      <c r="I4342" s="4" t="str">
        <f t="shared" si="135"/>
        <v>S2_R_X0_RXD2</v>
      </c>
    </row>
    <row r="4343" spans="1:9" x14ac:dyDescent="0.25">
      <c r="A4343" t="s">
        <v>2698</v>
      </c>
      <c r="B4343" t="s">
        <v>5867</v>
      </c>
      <c r="C4343" t="s">
        <v>3464</v>
      </c>
      <c r="D4343">
        <v>1</v>
      </c>
      <c r="E4343">
        <v>1</v>
      </c>
      <c r="F4343">
        <v>1</v>
      </c>
      <c r="G4343" t="s">
        <v>1845</v>
      </c>
      <c r="H4343" s="4" t="str">
        <f t="shared" si="134"/>
        <v>2RR413.1</v>
      </c>
      <c r="I4343" s="4" t="str">
        <f t="shared" si="135"/>
        <v>S2_X0_RXD0</v>
      </c>
    </row>
    <row r="4344" spans="1:9" x14ac:dyDescent="0.25">
      <c r="A4344" t="s">
        <v>2698</v>
      </c>
      <c r="B4344" t="s">
        <v>5867</v>
      </c>
      <c r="C4344" t="s">
        <v>3464</v>
      </c>
      <c r="D4344">
        <v>2</v>
      </c>
      <c r="E4344">
        <v>2</v>
      </c>
      <c r="F4344">
        <v>2</v>
      </c>
      <c r="G4344" t="s">
        <v>1811</v>
      </c>
      <c r="H4344" s="4" t="str">
        <f t="shared" si="134"/>
        <v>2RR413.2</v>
      </c>
      <c r="I4344" s="4" t="str">
        <f t="shared" si="135"/>
        <v>S2_R_X0_RXD0</v>
      </c>
    </row>
    <row r="4345" spans="1:9" x14ac:dyDescent="0.25">
      <c r="A4345" t="s">
        <v>2698</v>
      </c>
      <c r="B4345" t="s">
        <v>5867</v>
      </c>
      <c r="C4345" t="s">
        <v>3465</v>
      </c>
      <c r="D4345">
        <v>1</v>
      </c>
      <c r="E4345">
        <v>1</v>
      </c>
      <c r="F4345">
        <v>1</v>
      </c>
      <c r="G4345" t="s">
        <v>1846</v>
      </c>
      <c r="H4345" s="4" t="str">
        <f t="shared" si="134"/>
        <v>2RR414.1</v>
      </c>
      <c r="I4345" s="4" t="str">
        <f t="shared" si="135"/>
        <v>S2_X0_COL</v>
      </c>
    </row>
    <row r="4346" spans="1:9" x14ac:dyDescent="0.25">
      <c r="A4346" t="s">
        <v>2698</v>
      </c>
      <c r="B4346" t="s">
        <v>5867</v>
      </c>
      <c r="C4346" t="s">
        <v>3465</v>
      </c>
      <c r="D4346">
        <v>2</v>
      </c>
      <c r="E4346">
        <v>2</v>
      </c>
      <c r="F4346">
        <v>2</v>
      </c>
      <c r="G4346" t="s">
        <v>1847</v>
      </c>
      <c r="H4346" s="4" t="str">
        <f t="shared" si="134"/>
        <v>2RR414.2</v>
      </c>
      <c r="I4346" s="4" t="str">
        <f t="shared" si="135"/>
        <v>S2_HSD298</v>
      </c>
    </row>
    <row r="4347" spans="1:9" x14ac:dyDescent="0.25">
      <c r="A4347" t="s">
        <v>2698</v>
      </c>
      <c r="B4347" t="s">
        <v>5867</v>
      </c>
      <c r="C4347" t="s">
        <v>3466</v>
      </c>
      <c r="D4347">
        <v>1</v>
      </c>
      <c r="E4347">
        <v>1</v>
      </c>
      <c r="F4347">
        <v>1</v>
      </c>
      <c r="G4347" t="s">
        <v>1848</v>
      </c>
      <c r="H4347" s="4" t="str">
        <f t="shared" si="134"/>
        <v>2RR415.1</v>
      </c>
      <c r="I4347" s="4" t="str">
        <f t="shared" si="135"/>
        <v>S2_X0_CRS</v>
      </c>
    </row>
    <row r="4348" spans="1:9" x14ac:dyDescent="0.25">
      <c r="A4348" t="s">
        <v>2698</v>
      </c>
      <c r="B4348" t="s">
        <v>5867</v>
      </c>
      <c r="C4348" t="s">
        <v>3466</v>
      </c>
      <c r="D4348">
        <v>2</v>
      </c>
      <c r="E4348">
        <v>2</v>
      </c>
      <c r="F4348">
        <v>2</v>
      </c>
      <c r="G4348" t="s">
        <v>1849</v>
      </c>
      <c r="H4348" s="4" t="str">
        <f t="shared" si="134"/>
        <v>2RR415.2</v>
      </c>
      <c r="I4348" s="4" t="str">
        <f t="shared" si="135"/>
        <v>S2_HSD299</v>
      </c>
    </row>
    <row r="4349" spans="1:9" x14ac:dyDescent="0.25">
      <c r="A4349" t="s">
        <v>2698</v>
      </c>
      <c r="B4349" t="s">
        <v>5868</v>
      </c>
      <c r="C4349" t="s">
        <v>3467</v>
      </c>
      <c r="D4349">
        <v>1</v>
      </c>
      <c r="E4349">
        <v>1</v>
      </c>
      <c r="F4349">
        <v>1</v>
      </c>
      <c r="G4349" t="s">
        <v>1850</v>
      </c>
      <c r="H4349" s="4" t="str">
        <f t="shared" si="134"/>
        <v>2CTX1.1</v>
      </c>
      <c r="I4349" s="4" t="str">
        <f t="shared" si="135"/>
        <v>S2_R_X1_TXC</v>
      </c>
    </row>
    <row r="4350" spans="1:9" x14ac:dyDescent="0.25">
      <c r="A4350" t="s">
        <v>2698</v>
      </c>
      <c r="B4350" t="s">
        <v>5868</v>
      </c>
      <c r="C4350" t="s">
        <v>3467</v>
      </c>
      <c r="D4350">
        <v>2</v>
      </c>
      <c r="E4350">
        <v>2</v>
      </c>
      <c r="F4350">
        <v>2</v>
      </c>
      <c r="G4350" t="s">
        <v>961</v>
      </c>
      <c r="H4350" s="4" t="str">
        <f t="shared" si="134"/>
        <v>2CTX1.2</v>
      </c>
      <c r="I4350" s="4" t="str">
        <f t="shared" si="135"/>
        <v>DGND</v>
      </c>
    </row>
    <row r="4351" spans="1:9" x14ac:dyDescent="0.25">
      <c r="A4351" t="s">
        <v>2698</v>
      </c>
      <c r="B4351" t="s">
        <v>5868</v>
      </c>
      <c r="C4351" t="s">
        <v>3468</v>
      </c>
      <c r="D4351">
        <v>2</v>
      </c>
      <c r="E4351">
        <v>2</v>
      </c>
      <c r="F4351">
        <v>2</v>
      </c>
      <c r="G4351" t="s">
        <v>1851</v>
      </c>
      <c r="H4351" s="4" t="str">
        <f t="shared" si="134"/>
        <v>2K172.2</v>
      </c>
      <c r="I4351" s="4" t="str">
        <f t="shared" si="135"/>
        <v>S2_SCAN_HSD186</v>
      </c>
    </row>
    <row r="4352" spans="1:9" x14ac:dyDescent="0.25">
      <c r="A4352" t="s">
        <v>2698</v>
      </c>
      <c r="B4352" t="s">
        <v>5868</v>
      </c>
      <c r="C4352" t="s">
        <v>3468</v>
      </c>
      <c r="D4352">
        <v>3</v>
      </c>
      <c r="E4352">
        <v>3</v>
      </c>
      <c r="F4352">
        <v>3</v>
      </c>
      <c r="G4352" t="s">
        <v>1852</v>
      </c>
      <c r="H4352" s="4" t="str">
        <f t="shared" si="134"/>
        <v>2K172.3</v>
      </c>
      <c r="I4352" s="4" t="str">
        <f t="shared" si="135"/>
        <v>S2_R_X1_TXEN</v>
      </c>
    </row>
    <row r="4353" spans="1:9" x14ac:dyDescent="0.25">
      <c r="A4353" t="s">
        <v>2698</v>
      </c>
      <c r="B4353" t="s">
        <v>5868</v>
      </c>
      <c r="C4353" t="s">
        <v>3468</v>
      </c>
      <c r="D4353">
        <v>4</v>
      </c>
      <c r="E4353">
        <v>4</v>
      </c>
      <c r="F4353">
        <v>4</v>
      </c>
      <c r="G4353" t="s">
        <v>1853</v>
      </c>
      <c r="H4353" s="4" t="str">
        <f t="shared" si="134"/>
        <v>2K172.4</v>
      </c>
      <c r="I4353" s="4" t="str">
        <f t="shared" si="135"/>
        <v>SG2_X1_RXDV</v>
      </c>
    </row>
    <row r="4354" spans="1:9" x14ac:dyDescent="0.25">
      <c r="A4354" t="s">
        <v>2698</v>
      </c>
      <c r="B4354" t="s">
        <v>5868</v>
      </c>
      <c r="C4354" t="s">
        <v>3468</v>
      </c>
      <c r="D4354">
        <v>5</v>
      </c>
      <c r="E4354">
        <v>5</v>
      </c>
      <c r="F4354">
        <v>5</v>
      </c>
      <c r="G4354" t="s">
        <v>1854</v>
      </c>
      <c r="H4354" s="4" t="str">
        <f t="shared" ref="H4354:H4417" si="136">CONCATENATE(C4354,".",F4354)</f>
        <v>2K172.5</v>
      </c>
      <c r="I4354" s="4" t="str">
        <f t="shared" ref="I4354:I4417" si="137">G4354</f>
        <v>SG2_X1_RXD0</v>
      </c>
    </row>
    <row r="4355" spans="1:9" x14ac:dyDescent="0.25">
      <c r="A4355" t="s">
        <v>2698</v>
      </c>
      <c r="B4355" t="s">
        <v>5868</v>
      </c>
      <c r="C4355" t="s">
        <v>3468</v>
      </c>
      <c r="D4355">
        <v>6</v>
      </c>
      <c r="E4355">
        <v>6</v>
      </c>
      <c r="F4355">
        <v>6</v>
      </c>
      <c r="G4355" t="s">
        <v>1855</v>
      </c>
      <c r="H4355" s="4" t="str">
        <f t="shared" si="136"/>
        <v>2K172.6</v>
      </c>
      <c r="I4355" s="4" t="str">
        <f t="shared" si="137"/>
        <v>S2_R_X1_TXD0</v>
      </c>
    </row>
    <row r="4356" spans="1:9" x14ac:dyDescent="0.25">
      <c r="A4356" t="s">
        <v>2698</v>
      </c>
      <c r="B4356" t="s">
        <v>5868</v>
      </c>
      <c r="C4356" t="s">
        <v>3468</v>
      </c>
      <c r="D4356">
        <v>7</v>
      </c>
      <c r="E4356">
        <v>7</v>
      </c>
      <c r="F4356">
        <v>7</v>
      </c>
      <c r="G4356" t="s">
        <v>1856</v>
      </c>
      <c r="H4356" s="4" t="str">
        <f t="shared" si="136"/>
        <v>2K172.7</v>
      </c>
      <c r="I4356" s="4" t="str">
        <f t="shared" si="137"/>
        <v>S2_SCAN_HSD187</v>
      </c>
    </row>
    <row r="4357" spans="1:9" x14ac:dyDescent="0.25">
      <c r="A4357" t="s">
        <v>2698</v>
      </c>
      <c r="B4357" t="s">
        <v>5868</v>
      </c>
      <c r="C4357" t="s">
        <v>3468</v>
      </c>
      <c r="D4357" t="s">
        <v>1041</v>
      </c>
      <c r="E4357" t="s">
        <v>1041</v>
      </c>
      <c r="F4357">
        <v>1</v>
      </c>
      <c r="G4357" t="s">
        <v>1040</v>
      </c>
      <c r="H4357" s="4" t="str">
        <f t="shared" si="136"/>
        <v>2K172.1</v>
      </c>
      <c r="I4357" s="4" t="str">
        <f t="shared" si="137"/>
        <v>VP12</v>
      </c>
    </row>
    <row r="4358" spans="1:9" x14ac:dyDescent="0.25">
      <c r="A4358" t="s">
        <v>2698</v>
      </c>
      <c r="B4358" t="s">
        <v>5868</v>
      </c>
      <c r="C4358" t="s">
        <v>3468</v>
      </c>
      <c r="D4358" t="s">
        <v>1042</v>
      </c>
      <c r="E4358" t="s">
        <v>1042</v>
      </c>
      <c r="F4358">
        <v>8</v>
      </c>
      <c r="G4358" t="s">
        <v>1186</v>
      </c>
      <c r="H4358" s="4" t="str">
        <f t="shared" si="136"/>
        <v>2K172.8</v>
      </c>
      <c r="I4358" s="4" t="str">
        <f t="shared" si="137"/>
        <v>SC_UDB172</v>
      </c>
    </row>
    <row r="4359" spans="1:9" x14ac:dyDescent="0.25">
      <c r="A4359" t="s">
        <v>2698</v>
      </c>
      <c r="B4359" t="s">
        <v>5868</v>
      </c>
      <c r="C4359" t="s">
        <v>3469</v>
      </c>
      <c r="D4359">
        <v>2</v>
      </c>
      <c r="E4359">
        <v>2</v>
      </c>
      <c r="F4359">
        <v>2</v>
      </c>
      <c r="G4359" t="s">
        <v>1857</v>
      </c>
      <c r="H4359" s="4" t="str">
        <f t="shared" si="136"/>
        <v>2K173.2</v>
      </c>
      <c r="I4359" s="4" t="str">
        <f t="shared" si="137"/>
        <v>S2_SCAN_HSD188</v>
      </c>
    </row>
    <row r="4360" spans="1:9" x14ac:dyDescent="0.25">
      <c r="A4360" t="s">
        <v>2698</v>
      </c>
      <c r="B4360" t="s">
        <v>5868</v>
      </c>
      <c r="C4360" t="s">
        <v>3469</v>
      </c>
      <c r="D4360">
        <v>3</v>
      </c>
      <c r="E4360">
        <v>3</v>
      </c>
      <c r="F4360">
        <v>3</v>
      </c>
      <c r="G4360" t="s">
        <v>1858</v>
      </c>
      <c r="H4360" s="4" t="str">
        <f t="shared" si="136"/>
        <v>2K173.3</v>
      </c>
      <c r="I4360" s="4" t="str">
        <f t="shared" si="137"/>
        <v>S2_R_X1_TXD1</v>
      </c>
    </row>
    <row r="4361" spans="1:9" x14ac:dyDescent="0.25">
      <c r="A4361" t="s">
        <v>2698</v>
      </c>
      <c r="B4361" t="s">
        <v>5868</v>
      </c>
      <c r="C4361" t="s">
        <v>3469</v>
      </c>
      <c r="D4361">
        <v>4</v>
      </c>
      <c r="E4361">
        <v>4</v>
      </c>
      <c r="F4361">
        <v>4</v>
      </c>
      <c r="G4361" t="s">
        <v>1859</v>
      </c>
      <c r="H4361" s="4" t="str">
        <f t="shared" si="136"/>
        <v>2K173.4</v>
      </c>
      <c r="I4361" s="4" t="str">
        <f t="shared" si="137"/>
        <v>SG2_X1_RXD1</v>
      </c>
    </row>
    <row r="4362" spans="1:9" x14ac:dyDescent="0.25">
      <c r="A4362" t="s">
        <v>2698</v>
      </c>
      <c r="B4362" t="s">
        <v>5868</v>
      </c>
      <c r="C4362" t="s">
        <v>3469</v>
      </c>
      <c r="D4362">
        <v>5</v>
      </c>
      <c r="E4362">
        <v>5</v>
      </c>
      <c r="F4362">
        <v>5</v>
      </c>
      <c r="G4362" t="s">
        <v>1860</v>
      </c>
      <c r="H4362" s="4" t="str">
        <f t="shared" si="136"/>
        <v>2K173.5</v>
      </c>
      <c r="I4362" s="4" t="str">
        <f t="shared" si="137"/>
        <v>SG2_X1_RXC</v>
      </c>
    </row>
    <row r="4363" spans="1:9" x14ac:dyDescent="0.25">
      <c r="A4363" t="s">
        <v>2698</v>
      </c>
      <c r="B4363" t="s">
        <v>5868</v>
      </c>
      <c r="C4363" t="s">
        <v>3469</v>
      </c>
      <c r="D4363">
        <v>6</v>
      </c>
      <c r="E4363">
        <v>6</v>
      </c>
      <c r="F4363">
        <v>6</v>
      </c>
      <c r="G4363" t="s">
        <v>1850</v>
      </c>
      <c r="H4363" s="4" t="str">
        <f t="shared" si="136"/>
        <v>2K173.6</v>
      </c>
      <c r="I4363" s="4" t="str">
        <f t="shared" si="137"/>
        <v>S2_R_X1_TXC</v>
      </c>
    </row>
    <row r="4364" spans="1:9" x14ac:dyDescent="0.25">
      <c r="A4364" t="s">
        <v>2698</v>
      </c>
      <c r="B4364" t="s">
        <v>5868</v>
      </c>
      <c r="C4364" t="s">
        <v>3469</v>
      </c>
      <c r="D4364">
        <v>7</v>
      </c>
      <c r="E4364">
        <v>7</v>
      </c>
      <c r="F4364">
        <v>7</v>
      </c>
      <c r="G4364" t="s">
        <v>1861</v>
      </c>
      <c r="H4364" s="4" t="str">
        <f t="shared" si="136"/>
        <v>2K173.7</v>
      </c>
      <c r="I4364" s="4" t="str">
        <f t="shared" si="137"/>
        <v>S2_SCIN_HSD189</v>
      </c>
    </row>
    <row r="4365" spans="1:9" x14ac:dyDescent="0.25">
      <c r="A4365" t="s">
        <v>2698</v>
      </c>
      <c r="B4365" t="s">
        <v>5868</v>
      </c>
      <c r="C4365" t="s">
        <v>3469</v>
      </c>
      <c r="D4365" t="s">
        <v>1041</v>
      </c>
      <c r="E4365" t="s">
        <v>1041</v>
      </c>
      <c r="F4365">
        <v>1</v>
      </c>
      <c r="G4365" t="s">
        <v>1040</v>
      </c>
      <c r="H4365" s="4" t="str">
        <f t="shared" si="136"/>
        <v>2K173.1</v>
      </c>
      <c r="I4365" s="4" t="str">
        <f t="shared" si="137"/>
        <v>VP12</v>
      </c>
    </row>
    <row r="4366" spans="1:9" x14ac:dyDescent="0.25">
      <c r="A4366" t="s">
        <v>2698</v>
      </c>
      <c r="B4366" t="s">
        <v>5868</v>
      </c>
      <c r="C4366" t="s">
        <v>3469</v>
      </c>
      <c r="D4366" t="s">
        <v>1042</v>
      </c>
      <c r="E4366" t="s">
        <v>1042</v>
      </c>
      <c r="F4366">
        <v>8</v>
      </c>
      <c r="G4366" t="s">
        <v>1192</v>
      </c>
      <c r="H4366" s="4" t="str">
        <f t="shared" si="136"/>
        <v>2K173.8</v>
      </c>
      <c r="I4366" s="4" t="str">
        <f t="shared" si="137"/>
        <v>SC_UDB173</v>
      </c>
    </row>
    <row r="4367" spans="1:9" x14ac:dyDescent="0.25">
      <c r="A4367" t="s">
        <v>2698</v>
      </c>
      <c r="B4367" t="s">
        <v>5868</v>
      </c>
      <c r="C4367" t="s">
        <v>3470</v>
      </c>
      <c r="D4367">
        <v>2</v>
      </c>
      <c r="E4367">
        <v>2</v>
      </c>
      <c r="F4367">
        <v>2</v>
      </c>
      <c r="G4367" t="s">
        <v>1862</v>
      </c>
      <c r="H4367" s="4" t="str">
        <f t="shared" si="136"/>
        <v>2K174.2</v>
      </c>
      <c r="I4367" s="4" t="str">
        <f t="shared" si="137"/>
        <v>S2_SCIN_HSD190</v>
      </c>
    </row>
    <row r="4368" spans="1:9" x14ac:dyDescent="0.25">
      <c r="A4368" t="s">
        <v>2698</v>
      </c>
      <c r="B4368" t="s">
        <v>5868</v>
      </c>
      <c r="C4368" t="s">
        <v>3470</v>
      </c>
      <c r="D4368">
        <v>3</v>
      </c>
      <c r="E4368">
        <v>3</v>
      </c>
      <c r="F4368">
        <v>3</v>
      </c>
      <c r="G4368" t="s">
        <v>1863</v>
      </c>
      <c r="H4368" s="4" t="str">
        <f t="shared" si="136"/>
        <v>2K174.3</v>
      </c>
      <c r="I4368" s="4" t="str">
        <f t="shared" si="137"/>
        <v>S2_R_X1_TXD2</v>
      </c>
    </row>
    <row r="4369" spans="1:9" x14ac:dyDescent="0.25">
      <c r="A4369" t="s">
        <v>2698</v>
      </c>
      <c r="B4369" t="s">
        <v>5868</v>
      </c>
      <c r="C4369" t="s">
        <v>3470</v>
      </c>
      <c r="D4369">
        <v>4</v>
      </c>
      <c r="E4369">
        <v>4</v>
      </c>
      <c r="F4369">
        <v>4</v>
      </c>
      <c r="G4369" t="s">
        <v>1864</v>
      </c>
      <c r="H4369" s="4" t="str">
        <f t="shared" si="136"/>
        <v>2K174.4</v>
      </c>
      <c r="I4369" s="4" t="str">
        <f t="shared" si="137"/>
        <v>SG2_X1_RXD2</v>
      </c>
    </row>
    <row r="4370" spans="1:9" x14ac:dyDescent="0.25">
      <c r="A4370" t="s">
        <v>2698</v>
      </c>
      <c r="B4370" t="s">
        <v>5868</v>
      </c>
      <c r="C4370" t="s">
        <v>3470</v>
      </c>
      <c r="D4370">
        <v>5</v>
      </c>
      <c r="E4370">
        <v>5</v>
      </c>
      <c r="F4370">
        <v>5</v>
      </c>
      <c r="G4370" t="s">
        <v>1865</v>
      </c>
      <c r="H4370" s="4" t="str">
        <f t="shared" si="136"/>
        <v>2K174.5</v>
      </c>
      <c r="I4370" s="4" t="str">
        <f t="shared" si="137"/>
        <v>SG2_1_X1_TXD0</v>
      </c>
    </row>
    <row r="4371" spans="1:9" x14ac:dyDescent="0.25">
      <c r="A4371" t="s">
        <v>2698</v>
      </c>
      <c r="B4371" t="s">
        <v>5868</v>
      </c>
      <c r="C4371" t="s">
        <v>3470</v>
      </c>
      <c r="D4371">
        <v>6</v>
      </c>
      <c r="E4371">
        <v>6</v>
      </c>
      <c r="F4371">
        <v>6</v>
      </c>
      <c r="G4371" t="s">
        <v>1866</v>
      </c>
      <c r="H4371" s="4" t="str">
        <f t="shared" si="136"/>
        <v>2K174.6</v>
      </c>
      <c r="I4371" s="4" t="str">
        <f t="shared" si="137"/>
        <v>S2_R_X1_RXD0</v>
      </c>
    </row>
    <row r="4372" spans="1:9" x14ac:dyDescent="0.25">
      <c r="A4372" t="s">
        <v>2698</v>
      </c>
      <c r="B4372" t="s">
        <v>5868</v>
      </c>
      <c r="C4372" t="s">
        <v>3470</v>
      </c>
      <c r="D4372">
        <v>7</v>
      </c>
      <c r="E4372">
        <v>7</v>
      </c>
      <c r="F4372">
        <v>7</v>
      </c>
      <c r="G4372" t="s">
        <v>1867</v>
      </c>
      <c r="H4372" s="4" t="str">
        <f t="shared" si="136"/>
        <v>2K174.7</v>
      </c>
      <c r="I4372" s="4" t="str">
        <f t="shared" si="137"/>
        <v>S2_SCOT_HSD191</v>
      </c>
    </row>
    <row r="4373" spans="1:9" x14ac:dyDescent="0.25">
      <c r="A4373" t="s">
        <v>2698</v>
      </c>
      <c r="B4373" t="s">
        <v>5868</v>
      </c>
      <c r="C4373" t="s">
        <v>3470</v>
      </c>
      <c r="D4373" t="s">
        <v>1041</v>
      </c>
      <c r="E4373" t="s">
        <v>1041</v>
      </c>
      <c r="F4373">
        <v>1</v>
      </c>
      <c r="G4373" t="s">
        <v>1040</v>
      </c>
      <c r="H4373" s="4" t="str">
        <f t="shared" si="136"/>
        <v>2K174.1</v>
      </c>
      <c r="I4373" s="4" t="str">
        <f t="shared" si="137"/>
        <v>VP12</v>
      </c>
    </row>
    <row r="4374" spans="1:9" x14ac:dyDescent="0.25">
      <c r="A4374" t="s">
        <v>2698</v>
      </c>
      <c r="B4374" t="s">
        <v>5868</v>
      </c>
      <c r="C4374" t="s">
        <v>3470</v>
      </c>
      <c r="D4374" t="s">
        <v>1042</v>
      </c>
      <c r="E4374" t="s">
        <v>1042</v>
      </c>
      <c r="F4374">
        <v>8</v>
      </c>
      <c r="G4374" t="s">
        <v>1199</v>
      </c>
      <c r="H4374" s="4" t="str">
        <f t="shared" si="136"/>
        <v>2K174.8</v>
      </c>
      <c r="I4374" s="4" t="str">
        <f t="shared" si="137"/>
        <v>SC_UDB174</v>
      </c>
    </row>
    <row r="4375" spans="1:9" x14ac:dyDescent="0.25">
      <c r="A4375" t="s">
        <v>2698</v>
      </c>
      <c r="B4375" t="s">
        <v>5868</v>
      </c>
      <c r="C4375" t="s">
        <v>3471</v>
      </c>
      <c r="D4375">
        <v>2</v>
      </c>
      <c r="E4375">
        <v>2</v>
      </c>
      <c r="F4375">
        <v>2</v>
      </c>
      <c r="G4375" t="s">
        <v>1868</v>
      </c>
      <c r="H4375" s="4" t="str">
        <f t="shared" si="136"/>
        <v>2K175.2</v>
      </c>
      <c r="I4375" s="4" t="str">
        <f t="shared" si="137"/>
        <v>S2_SCIN_HSD192</v>
      </c>
    </row>
    <row r="4376" spans="1:9" x14ac:dyDescent="0.25">
      <c r="A4376" t="s">
        <v>2698</v>
      </c>
      <c r="B4376" t="s">
        <v>5868</v>
      </c>
      <c r="C4376" t="s">
        <v>3471</v>
      </c>
      <c r="D4376">
        <v>3</v>
      </c>
      <c r="E4376">
        <v>3</v>
      </c>
      <c r="F4376">
        <v>3</v>
      </c>
      <c r="G4376" t="s">
        <v>1869</v>
      </c>
      <c r="H4376" s="4" t="str">
        <f t="shared" si="136"/>
        <v>2K175.3</v>
      </c>
      <c r="I4376" s="4" t="str">
        <f t="shared" si="137"/>
        <v>S2_R_X1_TXD3</v>
      </c>
    </row>
    <row r="4377" spans="1:9" x14ac:dyDescent="0.25">
      <c r="A4377" t="s">
        <v>2698</v>
      </c>
      <c r="B4377" t="s">
        <v>5868</v>
      </c>
      <c r="C4377" t="s">
        <v>3471</v>
      </c>
      <c r="D4377">
        <v>4</v>
      </c>
      <c r="E4377">
        <v>4</v>
      </c>
      <c r="F4377">
        <v>4</v>
      </c>
      <c r="G4377" t="s">
        <v>1870</v>
      </c>
      <c r="H4377" s="4" t="str">
        <f t="shared" si="136"/>
        <v>2K175.4</v>
      </c>
      <c r="I4377" s="4" t="str">
        <f t="shared" si="137"/>
        <v>SG2_X1_RXD3</v>
      </c>
    </row>
    <row r="4378" spans="1:9" x14ac:dyDescent="0.25">
      <c r="A4378" t="s">
        <v>2698</v>
      </c>
      <c r="B4378" t="s">
        <v>5868</v>
      </c>
      <c r="C4378" t="s">
        <v>3471</v>
      </c>
      <c r="D4378">
        <v>5</v>
      </c>
      <c r="E4378">
        <v>5</v>
      </c>
      <c r="F4378">
        <v>5</v>
      </c>
      <c r="G4378" t="s">
        <v>961</v>
      </c>
      <c r="H4378" s="4" t="str">
        <f t="shared" si="136"/>
        <v>2K175.5</v>
      </c>
      <c r="I4378" s="4" t="str">
        <f t="shared" si="137"/>
        <v>DGND</v>
      </c>
    </row>
    <row r="4379" spans="1:9" x14ac:dyDescent="0.25">
      <c r="A4379" t="s">
        <v>2698</v>
      </c>
      <c r="B4379" t="s">
        <v>5868</v>
      </c>
      <c r="C4379" t="s">
        <v>3471</v>
      </c>
      <c r="D4379">
        <v>6</v>
      </c>
      <c r="E4379">
        <v>6</v>
      </c>
      <c r="F4379">
        <v>6</v>
      </c>
      <c r="G4379" t="s">
        <v>1871</v>
      </c>
      <c r="H4379" s="4" t="str">
        <f t="shared" si="136"/>
        <v>2K175.6</v>
      </c>
      <c r="I4379" s="4" t="str">
        <f t="shared" si="137"/>
        <v>S2_R_X1_RXER</v>
      </c>
    </row>
    <row r="4380" spans="1:9" x14ac:dyDescent="0.25">
      <c r="A4380" t="s">
        <v>2698</v>
      </c>
      <c r="B4380" t="s">
        <v>5868</v>
      </c>
      <c r="C4380" t="s">
        <v>3471</v>
      </c>
      <c r="D4380">
        <v>7</v>
      </c>
      <c r="E4380">
        <v>7</v>
      </c>
      <c r="F4380">
        <v>7</v>
      </c>
      <c r="G4380" t="s">
        <v>846</v>
      </c>
      <c r="H4380" s="4" t="str">
        <f t="shared" si="136"/>
        <v>2K175.7</v>
      </c>
      <c r="I4380" s="4" t="str">
        <f t="shared" si="137"/>
        <v>S2_HSD193</v>
      </c>
    </row>
    <row r="4381" spans="1:9" x14ac:dyDescent="0.25">
      <c r="A4381" t="s">
        <v>2698</v>
      </c>
      <c r="B4381" t="s">
        <v>5868</v>
      </c>
      <c r="C4381" t="s">
        <v>3471</v>
      </c>
      <c r="D4381" t="s">
        <v>1041</v>
      </c>
      <c r="E4381" t="s">
        <v>1041</v>
      </c>
      <c r="F4381">
        <v>1</v>
      </c>
      <c r="G4381" t="s">
        <v>1040</v>
      </c>
      <c r="H4381" s="4" t="str">
        <f t="shared" si="136"/>
        <v>2K175.1</v>
      </c>
      <c r="I4381" s="4" t="str">
        <f t="shared" si="137"/>
        <v>VP12</v>
      </c>
    </row>
    <row r="4382" spans="1:9" x14ac:dyDescent="0.25">
      <c r="A4382" t="s">
        <v>2698</v>
      </c>
      <c r="B4382" t="s">
        <v>5868</v>
      </c>
      <c r="C4382" t="s">
        <v>3471</v>
      </c>
      <c r="D4382" t="s">
        <v>1042</v>
      </c>
      <c r="E4382" t="s">
        <v>1042</v>
      </c>
      <c r="F4382">
        <v>8</v>
      </c>
      <c r="G4382" t="s">
        <v>1204</v>
      </c>
      <c r="H4382" s="4" t="str">
        <f t="shared" si="136"/>
        <v>2K175.8</v>
      </c>
      <c r="I4382" s="4" t="str">
        <f t="shared" si="137"/>
        <v>SC_UDB175</v>
      </c>
    </row>
    <row r="4383" spans="1:9" x14ac:dyDescent="0.25">
      <c r="A4383" t="s">
        <v>2698</v>
      </c>
      <c r="B4383" t="s">
        <v>5868</v>
      </c>
      <c r="C4383" t="s">
        <v>3472</v>
      </c>
      <c r="D4383">
        <v>2</v>
      </c>
      <c r="E4383">
        <v>2</v>
      </c>
      <c r="F4383">
        <v>2</v>
      </c>
      <c r="G4383" t="s">
        <v>1872</v>
      </c>
      <c r="H4383" s="4" t="str">
        <f t="shared" si="136"/>
        <v>2K234.2</v>
      </c>
      <c r="I4383" s="4" t="str">
        <f t="shared" si="137"/>
        <v>S2_SCIN_HSD184</v>
      </c>
    </row>
    <row r="4384" spans="1:9" x14ac:dyDescent="0.25">
      <c r="A4384" t="s">
        <v>2698</v>
      </c>
      <c r="B4384" t="s">
        <v>5868</v>
      </c>
      <c r="C4384" t="s">
        <v>3472</v>
      </c>
      <c r="D4384">
        <v>3</v>
      </c>
      <c r="E4384">
        <v>3</v>
      </c>
      <c r="F4384">
        <v>3</v>
      </c>
      <c r="G4384" t="s">
        <v>1873</v>
      </c>
      <c r="H4384" s="4" t="str">
        <f t="shared" si="136"/>
        <v>2K234.3</v>
      </c>
      <c r="I4384" s="4" t="str">
        <f t="shared" si="137"/>
        <v>S2_R_X1_RXC</v>
      </c>
    </row>
    <row r="4385" spans="1:9" x14ac:dyDescent="0.25">
      <c r="A4385" t="s">
        <v>2698</v>
      </c>
      <c r="B4385" t="s">
        <v>5868</v>
      </c>
      <c r="C4385" t="s">
        <v>3472</v>
      </c>
      <c r="D4385">
        <v>4</v>
      </c>
      <c r="E4385">
        <v>4</v>
      </c>
      <c r="F4385">
        <v>4</v>
      </c>
      <c r="G4385" t="s">
        <v>1874</v>
      </c>
      <c r="H4385" s="4" t="str">
        <f t="shared" si="136"/>
        <v>2K234.4</v>
      </c>
      <c r="I4385" s="4" t="str">
        <f t="shared" si="137"/>
        <v>SG2_X1_TXC</v>
      </c>
    </row>
    <row r="4386" spans="1:9" x14ac:dyDescent="0.25">
      <c r="A4386" t="s">
        <v>2698</v>
      </c>
      <c r="B4386" t="s">
        <v>5868</v>
      </c>
      <c r="C4386" t="s">
        <v>3472</v>
      </c>
      <c r="D4386">
        <v>5</v>
      </c>
      <c r="E4386">
        <v>5</v>
      </c>
      <c r="F4386">
        <v>5</v>
      </c>
      <c r="G4386" t="s">
        <v>1875</v>
      </c>
      <c r="H4386" s="4" t="str">
        <f t="shared" si="136"/>
        <v>2K234.5</v>
      </c>
      <c r="I4386" s="4" t="str">
        <f t="shared" si="137"/>
        <v>SG2_1_X1_TXD2</v>
      </c>
    </row>
    <row r="4387" spans="1:9" x14ac:dyDescent="0.25">
      <c r="A4387" t="s">
        <v>2698</v>
      </c>
      <c r="B4387" t="s">
        <v>5868</v>
      </c>
      <c r="C4387" t="s">
        <v>3472</v>
      </c>
      <c r="D4387">
        <v>6</v>
      </c>
      <c r="E4387">
        <v>6</v>
      </c>
      <c r="F4387">
        <v>6</v>
      </c>
      <c r="G4387" t="s">
        <v>1876</v>
      </c>
      <c r="H4387" s="4" t="str">
        <f t="shared" si="136"/>
        <v>2K234.6</v>
      </c>
      <c r="I4387" s="4" t="str">
        <f t="shared" si="137"/>
        <v>S2_R_X1_RXD2</v>
      </c>
    </row>
    <row r="4388" spans="1:9" x14ac:dyDescent="0.25">
      <c r="A4388" t="s">
        <v>2698</v>
      </c>
      <c r="B4388" t="s">
        <v>5868</v>
      </c>
      <c r="C4388" t="s">
        <v>3472</v>
      </c>
      <c r="D4388">
        <v>7</v>
      </c>
      <c r="E4388">
        <v>7</v>
      </c>
      <c r="F4388">
        <v>7</v>
      </c>
      <c r="G4388" t="s">
        <v>1877</v>
      </c>
      <c r="H4388" s="4" t="str">
        <f t="shared" si="136"/>
        <v>2K234.7</v>
      </c>
      <c r="I4388" s="4" t="str">
        <f t="shared" si="137"/>
        <v>S2_SCOT_HSD185</v>
      </c>
    </row>
    <row r="4389" spans="1:9" x14ac:dyDescent="0.25">
      <c r="A4389" t="s">
        <v>2698</v>
      </c>
      <c r="B4389" t="s">
        <v>5868</v>
      </c>
      <c r="C4389" t="s">
        <v>3472</v>
      </c>
      <c r="D4389" t="s">
        <v>1041</v>
      </c>
      <c r="E4389" t="s">
        <v>1041</v>
      </c>
      <c r="F4389">
        <v>1</v>
      </c>
      <c r="G4389" t="s">
        <v>1040</v>
      </c>
      <c r="H4389" s="4" t="str">
        <f t="shared" si="136"/>
        <v>2K234.1</v>
      </c>
      <c r="I4389" s="4" t="str">
        <f t="shared" si="137"/>
        <v>VP12</v>
      </c>
    </row>
    <row r="4390" spans="1:9" x14ac:dyDescent="0.25">
      <c r="A4390" t="s">
        <v>2698</v>
      </c>
      <c r="B4390" t="s">
        <v>5868</v>
      </c>
      <c r="C4390" t="s">
        <v>3472</v>
      </c>
      <c r="D4390" t="s">
        <v>1042</v>
      </c>
      <c r="E4390" t="s">
        <v>1042</v>
      </c>
      <c r="F4390">
        <v>8</v>
      </c>
      <c r="G4390" t="s">
        <v>1211</v>
      </c>
      <c r="H4390" s="4" t="str">
        <f t="shared" si="136"/>
        <v>2K234.8</v>
      </c>
      <c r="I4390" s="4" t="str">
        <f t="shared" si="137"/>
        <v>SC_UDB234</v>
      </c>
    </row>
    <row r="4391" spans="1:9" x14ac:dyDescent="0.25">
      <c r="A4391" t="s">
        <v>2698</v>
      </c>
      <c r="B4391" t="s">
        <v>5868</v>
      </c>
      <c r="C4391" t="s">
        <v>3473</v>
      </c>
      <c r="D4391">
        <v>2</v>
      </c>
      <c r="E4391">
        <v>2</v>
      </c>
      <c r="F4391">
        <v>2</v>
      </c>
      <c r="H4391" s="4" t="str">
        <f t="shared" si="136"/>
        <v>2K237.2</v>
      </c>
      <c r="I4391" s="4">
        <f t="shared" si="137"/>
        <v>0</v>
      </c>
    </row>
    <row r="4392" spans="1:9" x14ac:dyDescent="0.25">
      <c r="A4392" t="s">
        <v>2698</v>
      </c>
      <c r="B4392" t="s">
        <v>5868</v>
      </c>
      <c r="C4392" t="s">
        <v>3473</v>
      </c>
      <c r="D4392">
        <v>3</v>
      </c>
      <c r="E4392">
        <v>3</v>
      </c>
      <c r="F4392">
        <v>3</v>
      </c>
      <c r="H4392" s="4" t="str">
        <f t="shared" si="136"/>
        <v>2K237.3</v>
      </c>
      <c r="I4392" s="4">
        <f t="shared" si="137"/>
        <v>0</v>
      </c>
    </row>
    <row r="4393" spans="1:9" x14ac:dyDescent="0.25">
      <c r="A4393" t="s">
        <v>2698</v>
      </c>
      <c r="B4393" t="s">
        <v>5868</v>
      </c>
      <c r="C4393" t="s">
        <v>3473</v>
      </c>
      <c r="D4393">
        <v>4</v>
      </c>
      <c r="E4393">
        <v>4</v>
      </c>
      <c r="F4393">
        <v>4</v>
      </c>
      <c r="H4393" s="4" t="str">
        <f t="shared" si="136"/>
        <v>2K237.4</v>
      </c>
      <c r="I4393" s="4">
        <f t="shared" si="137"/>
        <v>0</v>
      </c>
    </row>
    <row r="4394" spans="1:9" x14ac:dyDescent="0.25">
      <c r="A4394" t="s">
        <v>2698</v>
      </c>
      <c r="B4394" t="s">
        <v>5868</v>
      </c>
      <c r="C4394" t="s">
        <v>3473</v>
      </c>
      <c r="D4394">
        <v>5</v>
      </c>
      <c r="E4394">
        <v>5</v>
      </c>
      <c r="F4394">
        <v>5</v>
      </c>
      <c r="G4394" t="s">
        <v>1878</v>
      </c>
      <c r="H4394" s="4" t="str">
        <f t="shared" si="136"/>
        <v>2K237.5</v>
      </c>
      <c r="I4394" s="4" t="str">
        <f t="shared" si="137"/>
        <v>SG2_1_X1_TXD1</v>
      </c>
    </row>
    <row r="4395" spans="1:9" x14ac:dyDescent="0.25">
      <c r="A4395" t="s">
        <v>2698</v>
      </c>
      <c r="B4395" t="s">
        <v>5868</v>
      </c>
      <c r="C4395" t="s">
        <v>3473</v>
      </c>
      <c r="D4395">
        <v>6</v>
      </c>
      <c r="E4395">
        <v>6</v>
      </c>
      <c r="F4395">
        <v>6</v>
      </c>
      <c r="G4395" t="s">
        <v>1879</v>
      </c>
      <c r="H4395" s="4" t="str">
        <f t="shared" si="136"/>
        <v>2K237.6</v>
      </c>
      <c r="I4395" s="4" t="str">
        <f t="shared" si="137"/>
        <v>S2_R_X1_RXD1</v>
      </c>
    </row>
    <row r="4396" spans="1:9" x14ac:dyDescent="0.25">
      <c r="A4396" t="s">
        <v>2698</v>
      </c>
      <c r="B4396" t="s">
        <v>5868</v>
      </c>
      <c r="C4396" t="s">
        <v>3473</v>
      </c>
      <c r="D4396">
        <v>7</v>
      </c>
      <c r="E4396">
        <v>7</v>
      </c>
      <c r="F4396">
        <v>7</v>
      </c>
      <c r="G4396" t="s">
        <v>1880</v>
      </c>
      <c r="H4396" s="4" t="str">
        <f t="shared" si="136"/>
        <v>2K237.7</v>
      </c>
      <c r="I4396" s="4" t="str">
        <f t="shared" si="137"/>
        <v>S2_SCOT_HSD181</v>
      </c>
    </row>
    <row r="4397" spans="1:9" x14ac:dyDescent="0.25">
      <c r="A4397" t="s">
        <v>2698</v>
      </c>
      <c r="B4397" t="s">
        <v>5868</v>
      </c>
      <c r="C4397" t="s">
        <v>3473</v>
      </c>
      <c r="D4397" t="s">
        <v>1041</v>
      </c>
      <c r="E4397" t="s">
        <v>1041</v>
      </c>
      <c r="F4397">
        <v>1</v>
      </c>
      <c r="G4397" t="s">
        <v>1040</v>
      </c>
      <c r="H4397" s="4" t="str">
        <f t="shared" si="136"/>
        <v>2K237.1</v>
      </c>
      <c r="I4397" s="4" t="str">
        <f t="shared" si="137"/>
        <v>VP12</v>
      </c>
    </row>
    <row r="4398" spans="1:9" x14ac:dyDescent="0.25">
      <c r="A4398" t="s">
        <v>2698</v>
      </c>
      <c r="B4398" t="s">
        <v>5868</v>
      </c>
      <c r="C4398" t="s">
        <v>3473</v>
      </c>
      <c r="D4398" t="s">
        <v>1042</v>
      </c>
      <c r="E4398" t="s">
        <v>1042</v>
      </c>
      <c r="F4398">
        <v>8</v>
      </c>
      <c r="G4398" t="s">
        <v>1215</v>
      </c>
      <c r="H4398" s="4" t="str">
        <f t="shared" si="136"/>
        <v>2K237.8</v>
      </c>
      <c r="I4398" s="4" t="str">
        <f t="shared" si="137"/>
        <v>SC_UDB237</v>
      </c>
    </row>
    <row r="4399" spans="1:9" x14ac:dyDescent="0.25">
      <c r="A4399" t="s">
        <v>2698</v>
      </c>
      <c r="B4399" t="s">
        <v>5868</v>
      </c>
      <c r="C4399" t="s">
        <v>3474</v>
      </c>
      <c r="D4399">
        <v>2</v>
      </c>
      <c r="E4399">
        <v>2</v>
      </c>
      <c r="F4399">
        <v>2</v>
      </c>
      <c r="G4399" t="s">
        <v>1881</v>
      </c>
      <c r="H4399" s="4" t="str">
        <f t="shared" si="136"/>
        <v>2K238.2</v>
      </c>
      <c r="I4399" s="4" t="str">
        <f t="shared" si="137"/>
        <v>S2_SCOT_HSD182</v>
      </c>
    </row>
    <row r="4400" spans="1:9" x14ac:dyDescent="0.25">
      <c r="A4400" t="s">
        <v>2698</v>
      </c>
      <c r="B4400" t="s">
        <v>5868</v>
      </c>
      <c r="C4400" t="s">
        <v>3474</v>
      </c>
      <c r="D4400">
        <v>3</v>
      </c>
      <c r="E4400">
        <v>3</v>
      </c>
      <c r="F4400">
        <v>3</v>
      </c>
      <c r="G4400" t="s">
        <v>1882</v>
      </c>
      <c r="H4400" s="4" t="str">
        <f t="shared" si="136"/>
        <v>2K238.3</v>
      </c>
      <c r="I4400" s="4" t="str">
        <f t="shared" si="137"/>
        <v>S2_R_X1_RXD3</v>
      </c>
    </row>
    <row r="4401" spans="1:9" x14ac:dyDescent="0.25">
      <c r="A4401" t="s">
        <v>2698</v>
      </c>
      <c r="B4401" t="s">
        <v>5868</v>
      </c>
      <c r="C4401" t="s">
        <v>3474</v>
      </c>
      <c r="D4401">
        <v>4</v>
      </c>
      <c r="E4401">
        <v>4</v>
      </c>
      <c r="F4401">
        <v>4</v>
      </c>
      <c r="G4401" t="s">
        <v>1883</v>
      </c>
      <c r="H4401" s="4" t="str">
        <f t="shared" si="136"/>
        <v>2K238.4</v>
      </c>
      <c r="I4401" s="4" t="str">
        <f t="shared" si="137"/>
        <v>SG2_X1_TXD3</v>
      </c>
    </row>
    <row r="4402" spans="1:9" x14ac:dyDescent="0.25">
      <c r="A4402" t="s">
        <v>2698</v>
      </c>
      <c r="B4402" t="s">
        <v>5868</v>
      </c>
      <c r="C4402" t="s">
        <v>3474</v>
      </c>
      <c r="D4402">
        <v>5</v>
      </c>
      <c r="E4402">
        <v>5</v>
      </c>
      <c r="F4402">
        <v>5</v>
      </c>
      <c r="G4402" t="s">
        <v>1884</v>
      </c>
      <c r="H4402" s="4" t="str">
        <f t="shared" si="136"/>
        <v>2K238.5</v>
      </c>
      <c r="I4402" s="4" t="str">
        <f t="shared" si="137"/>
        <v>SG2_1_X1_TXEN</v>
      </c>
    </row>
    <row r="4403" spans="1:9" x14ac:dyDescent="0.25">
      <c r="A4403" t="s">
        <v>2698</v>
      </c>
      <c r="B4403" t="s">
        <v>5868</v>
      </c>
      <c r="C4403" t="s">
        <v>3474</v>
      </c>
      <c r="D4403">
        <v>6</v>
      </c>
      <c r="E4403">
        <v>6</v>
      </c>
      <c r="F4403">
        <v>6</v>
      </c>
      <c r="G4403" t="s">
        <v>1885</v>
      </c>
      <c r="H4403" s="4" t="str">
        <f t="shared" si="136"/>
        <v>2K238.6</v>
      </c>
      <c r="I4403" s="4" t="str">
        <f t="shared" si="137"/>
        <v>S2_R_X1_RXDV</v>
      </c>
    </row>
    <row r="4404" spans="1:9" x14ac:dyDescent="0.25">
      <c r="A4404" t="s">
        <v>2698</v>
      </c>
      <c r="B4404" t="s">
        <v>5868</v>
      </c>
      <c r="C4404" t="s">
        <v>3474</v>
      </c>
      <c r="D4404">
        <v>7</v>
      </c>
      <c r="E4404">
        <v>7</v>
      </c>
      <c r="F4404">
        <v>7</v>
      </c>
      <c r="G4404" t="s">
        <v>1886</v>
      </c>
      <c r="H4404" s="4" t="str">
        <f t="shared" si="136"/>
        <v>2K238.7</v>
      </c>
      <c r="I4404" s="4" t="str">
        <f t="shared" si="137"/>
        <v>S2_SCOT_HSD183</v>
      </c>
    </row>
    <row r="4405" spans="1:9" x14ac:dyDescent="0.25">
      <c r="A4405" t="s">
        <v>2698</v>
      </c>
      <c r="B4405" t="s">
        <v>5868</v>
      </c>
      <c r="C4405" t="s">
        <v>3474</v>
      </c>
      <c r="D4405" t="s">
        <v>1041</v>
      </c>
      <c r="E4405" t="s">
        <v>1041</v>
      </c>
      <c r="F4405">
        <v>1</v>
      </c>
      <c r="G4405" t="s">
        <v>1040</v>
      </c>
      <c r="H4405" s="4" t="str">
        <f t="shared" si="136"/>
        <v>2K238.1</v>
      </c>
      <c r="I4405" s="4" t="str">
        <f t="shared" si="137"/>
        <v>VP12</v>
      </c>
    </row>
    <row r="4406" spans="1:9" x14ac:dyDescent="0.25">
      <c r="A4406" t="s">
        <v>2698</v>
      </c>
      <c r="B4406" t="s">
        <v>5868</v>
      </c>
      <c r="C4406" t="s">
        <v>3474</v>
      </c>
      <c r="D4406" t="s">
        <v>1042</v>
      </c>
      <c r="E4406" t="s">
        <v>1042</v>
      </c>
      <c r="F4406">
        <v>8</v>
      </c>
      <c r="G4406" t="s">
        <v>1222</v>
      </c>
      <c r="H4406" s="4" t="str">
        <f t="shared" si="136"/>
        <v>2K238.8</v>
      </c>
      <c r="I4406" s="4" t="str">
        <f t="shared" si="137"/>
        <v>SC_UDB238</v>
      </c>
    </row>
    <row r="4407" spans="1:9" x14ac:dyDescent="0.25">
      <c r="A4407" t="s">
        <v>2698</v>
      </c>
      <c r="B4407" t="s">
        <v>5868</v>
      </c>
      <c r="C4407" t="s">
        <v>3475</v>
      </c>
      <c r="D4407">
        <v>1</v>
      </c>
      <c r="E4407">
        <v>1</v>
      </c>
      <c r="F4407">
        <v>1</v>
      </c>
      <c r="G4407" t="s">
        <v>1887</v>
      </c>
      <c r="H4407" s="4" t="str">
        <f t="shared" si="136"/>
        <v>2RR500.1</v>
      </c>
      <c r="I4407" s="4" t="str">
        <f t="shared" si="137"/>
        <v>S2_X1_TXD0</v>
      </c>
    </row>
    <row r="4408" spans="1:9" x14ac:dyDescent="0.25">
      <c r="A4408" t="s">
        <v>2698</v>
      </c>
      <c r="B4408" t="s">
        <v>5868</v>
      </c>
      <c r="C4408" t="s">
        <v>3475</v>
      </c>
      <c r="D4408">
        <v>2</v>
      </c>
      <c r="E4408">
        <v>2</v>
      </c>
      <c r="F4408">
        <v>2</v>
      </c>
      <c r="G4408" t="s">
        <v>1855</v>
      </c>
      <c r="H4408" s="4" t="str">
        <f t="shared" si="136"/>
        <v>2RR500.2</v>
      </c>
      <c r="I4408" s="4" t="str">
        <f t="shared" si="137"/>
        <v>S2_R_X1_TXD0</v>
      </c>
    </row>
    <row r="4409" spans="1:9" x14ac:dyDescent="0.25">
      <c r="A4409" t="s">
        <v>2698</v>
      </c>
      <c r="B4409" t="s">
        <v>5868</v>
      </c>
      <c r="C4409" t="s">
        <v>3476</v>
      </c>
      <c r="D4409">
        <v>1</v>
      </c>
      <c r="E4409">
        <v>1</v>
      </c>
      <c r="F4409">
        <v>1</v>
      </c>
      <c r="G4409" t="s">
        <v>1888</v>
      </c>
      <c r="H4409" s="4" t="str">
        <f t="shared" si="136"/>
        <v>2RR501.1</v>
      </c>
      <c r="I4409" s="4" t="str">
        <f t="shared" si="137"/>
        <v>S2_X1_TXD1</v>
      </c>
    </row>
    <row r="4410" spans="1:9" x14ac:dyDescent="0.25">
      <c r="A4410" t="s">
        <v>2698</v>
      </c>
      <c r="B4410" t="s">
        <v>5868</v>
      </c>
      <c r="C4410" t="s">
        <v>3476</v>
      </c>
      <c r="D4410">
        <v>2</v>
      </c>
      <c r="E4410">
        <v>2</v>
      </c>
      <c r="F4410">
        <v>2</v>
      </c>
      <c r="G4410" t="s">
        <v>1858</v>
      </c>
      <c r="H4410" s="4" t="str">
        <f t="shared" si="136"/>
        <v>2RR501.2</v>
      </c>
      <c r="I4410" s="4" t="str">
        <f t="shared" si="137"/>
        <v>S2_R_X1_TXD1</v>
      </c>
    </row>
    <row r="4411" spans="1:9" x14ac:dyDescent="0.25">
      <c r="A4411" t="s">
        <v>2698</v>
      </c>
      <c r="B4411" t="s">
        <v>5868</v>
      </c>
      <c r="C4411" t="s">
        <v>3477</v>
      </c>
      <c r="D4411">
        <v>1</v>
      </c>
      <c r="E4411">
        <v>1</v>
      </c>
      <c r="F4411">
        <v>1</v>
      </c>
      <c r="G4411" t="s">
        <v>1889</v>
      </c>
      <c r="H4411" s="4" t="str">
        <f t="shared" si="136"/>
        <v>2RR502.1</v>
      </c>
      <c r="I4411" s="4" t="str">
        <f t="shared" si="137"/>
        <v>S2_X1_TXD2</v>
      </c>
    </row>
    <row r="4412" spans="1:9" x14ac:dyDescent="0.25">
      <c r="A4412" t="s">
        <v>2698</v>
      </c>
      <c r="B4412" t="s">
        <v>5868</v>
      </c>
      <c r="C4412" t="s">
        <v>3477</v>
      </c>
      <c r="D4412">
        <v>2</v>
      </c>
      <c r="E4412">
        <v>2</v>
      </c>
      <c r="F4412">
        <v>2</v>
      </c>
      <c r="G4412" t="s">
        <v>1863</v>
      </c>
      <c r="H4412" s="4" t="str">
        <f t="shared" si="136"/>
        <v>2RR502.2</v>
      </c>
      <c r="I4412" s="4" t="str">
        <f t="shared" si="137"/>
        <v>S2_R_X1_TXD2</v>
      </c>
    </row>
    <row r="4413" spans="1:9" x14ac:dyDescent="0.25">
      <c r="A4413" t="s">
        <v>2698</v>
      </c>
      <c r="B4413" t="s">
        <v>5868</v>
      </c>
      <c r="C4413" t="s">
        <v>3478</v>
      </c>
      <c r="D4413">
        <v>1</v>
      </c>
      <c r="E4413">
        <v>1</v>
      </c>
      <c r="F4413">
        <v>1</v>
      </c>
      <c r="G4413" t="s">
        <v>1890</v>
      </c>
      <c r="H4413" s="4" t="str">
        <f t="shared" si="136"/>
        <v>2RR503.1</v>
      </c>
      <c r="I4413" s="4" t="str">
        <f t="shared" si="137"/>
        <v>S2_X1_TXD3</v>
      </c>
    </row>
    <row r="4414" spans="1:9" x14ac:dyDescent="0.25">
      <c r="A4414" t="s">
        <v>2698</v>
      </c>
      <c r="B4414" t="s">
        <v>5868</v>
      </c>
      <c r="C4414" t="s">
        <v>3478</v>
      </c>
      <c r="D4414">
        <v>2</v>
      </c>
      <c r="E4414">
        <v>2</v>
      </c>
      <c r="F4414">
        <v>2</v>
      </c>
      <c r="G4414" t="s">
        <v>1869</v>
      </c>
      <c r="H4414" s="4" t="str">
        <f t="shared" si="136"/>
        <v>2RR503.2</v>
      </c>
      <c r="I4414" s="4" t="str">
        <f t="shared" si="137"/>
        <v>S2_R_X1_TXD3</v>
      </c>
    </row>
    <row r="4415" spans="1:9" x14ac:dyDescent="0.25">
      <c r="A4415" t="s">
        <v>2698</v>
      </c>
      <c r="B4415" t="s">
        <v>5868</v>
      </c>
      <c r="C4415" t="s">
        <v>3479</v>
      </c>
      <c r="D4415">
        <v>1</v>
      </c>
      <c r="E4415">
        <v>1</v>
      </c>
      <c r="F4415">
        <v>1</v>
      </c>
      <c r="G4415" t="s">
        <v>1891</v>
      </c>
      <c r="H4415" s="4" t="str">
        <f t="shared" si="136"/>
        <v>2RR504.1</v>
      </c>
      <c r="I4415" s="4" t="str">
        <f t="shared" si="137"/>
        <v>S2_X1_TXC</v>
      </c>
    </row>
    <row r="4416" spans="1:9" x14ac:dyDescent="0.25">
      <c r="A4416" t="s">
        <v>2698</v>
      </c>
      <c r="B4416" t="s">
        <v>5868</v>
      </c>
      <c r="C4416" t="s">
        <v>3479</v>
      </c>
      <c r="D4416">
        <v>2</v>
      </c>
      <c r="E4416">
        <v>2</v>
      </c>
      <c r="F4416">
        <v>2</v>
      </c>
      <c r="G4416" t="s">
        <v>1850</v>
      </c>
      <c r="H4416" s="4" t="str">
        <f t="shared" si="136"/>
        <v>2RR504.2</v>
      </c>
      <c r="I4416" s="4" t="str">
        <f t="shared" si="137"/>
        <v>S2_R_X1_TXC</v>
      </c>
    </row>
    <row r="4417" spans="1:9" x14ac:dyDescent="0.25">
      <c r="A4417" t="s">
        <v>2698</v>
      </c>
      <c r="B4417" t="s">
        <v>5868</v>
      </c>
      <c r="C4417" t="s">
        <v>3480</v>
      </c>
      <c r="D4417">
        <v>1</v>
      </c>
      <c r="E4417">
        <v>1</v>
      </c>
      <c r="F4417">
        <v>1</v>
      </c>
      <c r="G4417" t="s">
        <v>6164</v>
      </c>
      <c r="H4417" s="4" t="str">
        <f t="shared" si="136"/>
        <v>2RR505.1</v>
      </c>
      <c r="I4417" s="4" t="str">
        <f t="shared" si="137"/>
        <v>S2_X1_TXEN</v>
      </c>
    </row>
    <row r="4418" spans="1:9" x14ac:dyDescent="0.25">
      <c r="A4418" t="s">
        <v>2698</v>
      </c>
      <c r="B4418" t="s">
        <v>5868</v>
      </c>
      <c r="C4418" t="s">
        <v>3480</v>
      </c>
      <c r="D4418">
        <v>2</v>
      </c>
      <c r="E4418">
        <v>2</v>
      </c>
      <c r="F4418">
        <v>2</v>
      </c>
      <c r="G4418" t="s">
        <v>1852</v>
      </c>
      <c r="H4418" s="4" t="str">
        <f t="shared" ref="H4418:H4481" si="138">CONCATENATE(C4418,".",F4418)</f>
        <v>2RR505.2</v>
      </c>
      <c r="I4418" s="4" t="str">
        <f t="shared" ref="I4418:I4481" si="139">G4418</f>
        <v>S2_R_X1_TXEN</v>
      </c>
    </row>
    <row r="4419" spans="1:9" x14ac:dyDescent="0.25">
      <c r="A4419" t="s">
        <v>2698</v>
      </c>
      <c r="B4419" t="s">
        <v>5868</v>
      </c>
      <c r="C4419" t="s">
        <v>3481</v>
      </c>
      <c r="D4419">
        <v>1</v>
      </c>
      <c r="E4419">
        <v>1</v>
      </c>
      <c r="F4419">
        <v>1</v>
      </c>
      <c r="G4419" t="s">
        <v>1892</v>
      </c>
      <c r="H4419" s="4" t="str">
        <f t="shared" si="138"/>
        <v>2RR506.1</v>
      </c>
      <c r="I4419" s="4" t="str">
        <f t="shared" si="139"/>
        <v>S2_X1_RXER</v>
      </c>
    </row>
    <row r="4420" spans="1:9" x14ac:dyDescent="0.25">
      <c r="A4420" t="s">
        <v>2698</v>
      </c>
      <c r="B4420" t="s">
        <v>5868</v>
      </c>
      <c r="C4420" t="s">
        <v>3481</v>
      </c>
      <c r="D4420">
        <v>2</v>
      </c>
      <c r="E4420">
        <v>2</v>
      </c>
      <c r="F4420">
        <v>2</v>
      </c>
      <c r="G4420" t="s">
        <v>1871</v>
      </c>
      <c r="H4420" s="4" t="str">
        <f t="shared" si="138"/>
        <v>2RR506.2</v>
      </c>
      <c r="I4420" s="4" t="str">
        <f t="shared" si="139"/>
        <v>S2_R_X1_RXER</v>
      </c>
    </row>
    <row r="4421" spans="1:9" x14ac:dyDescent="0.25">
      <c r="A4421" t="s">
        <v>2698</v>
      </c>
      <c r="B4421" t="s">
        <v>5868</v>
      </c>
      <c r="C4421" t="s">
        <v>3482</v>
      </c>
      <c r="D4421">
        <v>1</v>
      </c>
      <c r="E4421">
        <v>1</v>
      </c>
      <c r="F4421">
        <v>1</v>
      </c>
      <c r="G4421" t="s">
        <v>1893</v>
      </c>
      <c r="H4421" s="4" t="str">
        <f t="shared" si="138"/>
        <v>2RR507.1</v>
      </c>
      <c r="I4421" s="4" t="str">
        <f t="shared" si="139"/>
        <v>S2_X1_RXD1</v>
      </c>
    </row>
    <row r="4422" spans="1:9" x14ac:dyDescent="0.25">
      <c r="A4422" t="s">
        <v>2698</v>
      </c>
      <c r="B4422" t="s">
        <v>5868</v>
      </c>
      <c r="C4422" t="s">
        <v>3482</v>
      </c>
      <c r="D4422">
        <v>2</v>
      </c>
      <c r="E4422">
        <v>2</v>
      </c>
      <c r="F4422">
        <v>2</v>
      </c>
      <c r="G4422" t="s">
        <v>1879</v>
      </c>
      <c r="H4422" s="4" t="str">
        <f t="shared" si="138"/>
        <v>2RR507.2</v>
      </c>
      <c r="I4422" s="4" t="str">
        <f t="shared" si="139"/>
        <v>S2_R_X1_RXD1</v>
      </c>
    </row>
    <row r="4423" spans="1:9" x14ac:dyDescent="0.25">
      <c r="A4423" t="s">
        <v>2698</v>
      </c>
      <c r="B4423" t="s">
        <v>5868</v>
      </c>
      <c r="C4423" t="s">
        <v>3483</v>
      </c>
      <c r="D4423">
        <v>1</v>
      </c>
      <c r="E4423">
        <v>1</v>
      </c>
      <c r="F4423">
        <v>1</v>
      </c>
      <c r="G4423" t="s">
        <v>1894</v>
      </c>
      <c r="H4423" s="4" t="str">
        <f t="shared" si="138"/>
        <v>2RR508.1</v>
      </c>
      <c r="I4423" s="4" t="str">
        <f t="shared" si="139"/>
        <v>S2_X1_RXD3</v>
      </c>
    </row>
    <row r="4424" spans="1:9" x14ac:dyDescent="0.25">
      <c r="A4424" t="s">
        <v>2698</v>
      </c>
      <c r="B4424" t="s">
        <v>5868</v>
      </c>
      <c r="C4424" t="s">
        <v>3483</v>
      </c>
      <c r="D4424">
        <v>2</v>
      </c>
      <c r="E4424">
        <v>2</v>
      </c>
      <c r="F4424">
        <v>2</v>
      </c>
      <c r="G4424" t="s">
        <v>1882</v>
      </c>
      <c r="H4424" s="4" t="str">
        <f t="shared" si="138"/>
        <v>2RR508.2</v>
      </c>
      <c r="I4424" s="4" t="str">
        <f t="shared" si="139"/>
        <v>S2_R_X1_RXD3</v>
      </c>
    </row>
    <row r="4425" spans="1:9" x14ac:dyDescent="0.25">
      <c r="A4425" t="s">
        <v>2698</v>
      </c>
      <c r="B4425" t="s">
        <v>5868</v>
      </c>
      <c r="C4425" t="s">
        <v>3484</v>
      </c>
      <c r="D4425">
        <v>1</v>
      </c>
      <c r="E4425">
        <v>1</v>
      </c>
      <c r="F4425">
        <v>1</v>
      </c>
      <c r="G4425" t="s">
        <v>1895</v>
      </c>
      <c r="H4425" s="4" t="str">
        <f t="shared" si="138"/>
        <v>2RR509.1</v>
      </c>
      <c r="I4425" s="4" t="str">
        <f t="shared" si="139"/>
        <v>S2_X1_RXDV</v>
      </c>
    </row>
    <row r="4426" spans="1:9" x14ac:dyDescent="0.25">
      <c r="A4426" t="s">
        <v>2698</v>
      </c>
      <c r="B4426" t="s">
        <v>5868</v>
      </c>
      <c r="C4426" t="s">
        <v>3484</v>
      </c>
      <c r="D4426">
        <v>2</v>
      </c>
      <c r="E4426">
        <v>2</v>
      </c>
      <c r="F4426">
        <v>2</v>
      </c>
      <c r="G4426" t="s">
        <v>1885</v>
      </c>
      <c r="H4426" s="4" t="str">
        <f t="shared" si="138"/>
        <v>2RR509.2</v>
      </c>
      <c r="I4426" s="4" t="str">
        <f t="shared" si="139"/>
        <v>S2_R_X1_RXDV</v>
      </c>
    </row>
    <row r="4427" spans="1:9" x14ac:dyDescent="0.25">
      <c r="A4427" t="s">
        <v>2698</v>
      </c>
      <c r="B4427" t="s">
        <v>5868</v>
      </c>
      <c r="C4427" t="s">
        <v>3485</v>
      </c>
      <c r="D4427">
        <v>1</v>
      </c>
      <c r="E4427">
        <v>1</v>
      </c>
      <c r="F4427">
        <v>1</v>
      </c>
      <c r="G4427" t="s">
        <v>1896</v>
      </c>
      <c r="H4427" s="4" t="str">
        <f t="shared" si="138"/>
        <v>2RR510.1</v>
      </c>
      <c r="I4427" s="4" t="str">
        <f t="shared" si="139"/>
        <v>S2_X1_RXC</v>
      </c>
    </row>
    <row r="4428" spans="1:9" x14ac:dyDescent="0.25">
      <c r="A4428" t="s">
        <v>2698</v>
      </c>
      <c r="B4428" t="s">
        <v>5868</v>
      </c>
      <c r="C4428" t="s">
        <v>3485</v>
      </c>
      <c r="D4428">
        <v>2</v>
      </c>
      <c r="E4428">
        <v>2</v>
      </c>
      <c r="F4428">
        <v>2</v>
      </c>
      <c r="G4428" t="s">
        <v>1873</v>
      </c>
      <c r="H4428" s="4" t="str">
        <f t="shared" si="138"/>
        <v>2RR510.2</v>
      </c>
      <c r="I4428" s="4" t="str">
        <f t="shared" si="139"/>
        <v>S2_R_X1_RXC</v>
      </c>
    </row>
    <row r="4429" spans="1:9" x14ac:dyDescent="0.25">
      <c r="A4429" t="s">
        <v>2698</v>
      </c>
      <c r="B4429" t="s">
        <v>5868</v>
      </c>
      <c r="C4429" t="s">
        <v>3486</v>
      </c>
      <c r="D4429">
        <v>1</v>
      </c>
      <c r="E4429">
        <v>1</v>
      </c>
      <c r="F4429">
        <v>1</v>
      </c>
      <c r="G4429" t="s">
        <v>1897</v>
      </c>
      <c r="H4429" s="4" t="str">
        <f t="shared" si="138"/>
        <v>2RR511.1</v>
      </c>
      <c r="I4429" s="4" t="str">
        <f t="shared" si="139"/>
        <v>S2_X1_RXD2</v>
      </c>
    </row>
    <row r="4430" spans="1:9" x14ac:dyDescent="0.25">
      <c r="A4430" t="s">
        <v>2698</v>
      </c>
      <c r="B4430" t="s">
        <v>5868</v>
      </c>
      <c r="C4430" t="s">
        <v>3486</v>
      </c>
      <c r="D4430">
        <v>2</v>
      </c>
      <c r="E4430">
        <v>2</v>
      </c>
      <c r="F4430">
        <v>2</v>
      </c>
      <c r="G4430" t="s">
        <v>1876</v>
      </c>
      <c r="H4430" s="4" t="str">
        <f t="shared" si="138"/>
        <v>2RR511.2</v>
      </c>
      <c r="I4430" s="4" t="str">
        <f t="shared" si="139"/>
        <v>S2_R_X1_RXD2</v>
      </c>
    </row>
    <row r="4431" spans="1:9" x14ac:dyDescent="0.25">
      <c r="A4431" t="s">
        <v>2698</v>
      </c>
      <c r="B4431" t="s">
        <v>5868</v>
      </c>
      <c r="C4431" t="s">
        <v>3487</v>
      </c>
      <c r="D4431">
        <v>1</v>
      </c>
      <c r="E4431">
        <v>1</v>
      </c>
      <c r="F4431">
        <v>1</v>
      </c>
      <c r="G4431" t="s">
        <v>1898</v>
      </c>
      <c r="H4431" s="4" t="str">
        <f t="shared" si="138"/>
        <v>2RR513.1</v>
      </c>
      <c r="I4431" s="4" t="str">
        <f t="shared" si="139"/>
        <v>S2_X1_RXD0</v>
      </c>
    </row>
    <row r="4432" spans="1:9" x14ac:dyDescent="0.25">
      <c r="A4432" t="s">
        <v>2698</v>
      </c>
      <c r="B4432" t="s">
        <v>5868</v>
      </c>
      <c r="C4432" t="s">
        <v>3487</v>
      </c>
      <c r="D4432">
        <v>2</v>
      </c>
      <c r="E4432">
        <v>2</v>
      </c>
      <c r="F4432">
        <v>2</v>
      </c>
      <c r="G4432" t="s">
        <v>1866</v>
      </c>
      <c r="H4432" s="4" t="str">
        <f t="shared" si="138"/>
        <v>2RR513.2</v>
      </c>
      <c r="I4432" s="4" t="str">
        <f t="shared" si="139"/>
        <v>S2_R_X1_RXD0</v>
      </c>
    </row>
    <row r="4433" spans="1:9" x14ac:dyDescent="0.25">
      <c r="A4433" t="s">
        <v>2698</v>
      </c>
      <c r="B4433" t="s">
        <v>5868</v>
      </c>
      <c r="C4433" t="s">
        <v>3488</v>
      </c>
      <c r="D4433">
        <v>1</v>
      </c>
      <c r="E4433">
        <v>1</v>
      </c>
      <c r="F4433">
        <v>1</v>
      </c>
      <c r="G4433" t="s">
        <v>1899</v>
      </c>
      <c r="H4433" s="4" t="str">
        <f t="shared" si="138"/>
        <v>2RR514.1</v>
      </c>
      <c r="I4433" s="4" t="str">
        <f t="shared" si="139"/>
        <v>S2_X1_COL</v>
      </c>
    </row>
    <row r="4434" spans="1:9" x14ac:dyDescent="0.25">
      <c r="A4434" t="s">
        <v>2698</v>
      </c>
      <c r="B4434" t="s">
        <v>5868</v>
      </c>
      <c r="C4434" t="s">
        <v>3488</v>
      </c>
      <c r="D4434">
        <v>2</v>
      </c>
      <c r="E4434">
        <v>2</v>
      </c>
      <c r="F4434">
        <v>2</v>
      </c>
      <c r="G4434" t="s">
        <v>1900</v>
      </c>
      <c r="H4434" s="4" t="str">
        <f t="shared" si="138"/>
        <v>2RR514.2</v>
      </c>
      <c r="I4434" s="4" t="str">
        <f t="shared" si="139"/>
        <v>S2_HSD300</v>
      </c>
    </row>
    <row r="4435" spans="1:9" x14ac:dyDescent="0.25">
      <c r="A4435" t="s">
        <v>2698</v>
      </c>
      <c r="B4435" t="s">
        <v>5868</v>
      </c>
      <c r="C4435" t="s">
        <v>3489</v>
      </c>
      <c r="D4435">
        <v>1</v>
      </c>
      <c r="E4435">
        <v>1</v>
      </c>
      <c r="F4435">
        <v>1</v>
      </c>
      <c r="G4435" t="s">
        <v>1901</v>
      </c>
      <c r="H4435" s="4" t="str">
        <f t="shared" si="138"/>
        <v>2RR515.1</v>
      </c>
      <c r="I4435" s="4" t="str">
        <f t="shared" si="139"/>
        <v>S2_X1_CRS</v>
      </c>
    </row>
    <row r="4436" spans="1:9" x14ac:dyDescent="0.25">
      <c r="A4436" t="s">
        <v>2698</v>
      </c>
      <c r="B4436" t="s">
        <v>5868</v>
      </c>
      <c r="C4436" t="s">
        <v>3489</v>
      </c>
      <c r="D4436">
        <v>2</v>
      </c>
      <c r="E4436">
        <v>2</v>
      </c>
      <c r="F4436">
        <v>2</v>
      </c>
      <c r="G4436" t="s">
        <v>1902</v>
      </c>
      <c r="H4436" s="4" t="str">
        <f t="shared" si="138"/>
        <v>2RR515.2</v>
      </c>
      <c r="I4436" s="4" t="str">
        <f t="shared" si="139"/>
        <v>S2_HSD301</v>
      </c>
    </row>
    <row r="4437" spans="1:9" x14ac:dyDescent="0.25">
      <c r="A4437" t="s">
        <v>2698</v>
      </c>
      <c r="B4437" t="s">
        <v>5869</v>
      </c>
      <c r="C4437" t="s">
        <v>5870</v>
      </c>
      <c r="D4437">
        <v>1</v>
      </c>
      <c r="E4437">
        <v>1</v>
      </c>
      <c r="F4437">
        <v>1</v>
      </c>
      <c r="G4437" t="s">
        <v>5581</v>
      </c>
      <c r="H4437" s="4" t="str">
        <f t="shared" si="138"/>
        <v>2CTX2.1</v>
      </c>
      <c r="I4437" s="4" t="str">
        <f t="shared" si="139"/>
        <v>S2_R_X2_TXC</v>
      </c>
    </row>
    <row r="4438" spans="1:9" x14ac:dyDescent="0.25">
      <c r="A4438" t="s">
        <v>2698</v>
      </c>
      <c r="B4438" t="s">
        <v>5869</v>
      </c>
      <c r="C4438" t="s">
        <v>5870</v>
      </c>
      <c r="D4438">
        <v>2</v>
      </c>
      <c r="E4438">
        <v>2</v>
      </c>
      <c r="F4438">
        <v>2</v>
      </c>
      <c r="G4438" t="s">
        <v>961</v>
      </c>
      <c r="H4438" s="4" t="str">
        <f t="shared" si="138"/>
        <v>2CTX2.2</v>
      </c>
      <c r="I4438" s="4" t="str">
        <f t="shared" si="139"/>
        <v>DGND</v>
      </c>
    </row>
    <row r="4439" spans="1:9" x14ac:dyDescent="0.25">
      <c r="A4439" t="s">
        <v>2698</v>
      </c>
      <c r="B4439" t="s">
        <v>5869</v>
      </c>
      <c r="C4439" t="s">
        <v>5871</v>
      </c>
      <c r="D4439">
        <v>2</v>
      </c>
      <c r="E4439">
        <v>2</v>
      </c>
      <c r="F4439">
        <v>2</v>
      </c>
      <c r="G4439" t="s">
        <v>847</v>
      </c>
      <c r="H4439" s="4" t="str">
        <f t="shared" si="138"/>
        <v>2K176.2</v>
      </c>
      <c r="I4439" s="4" t="str">
        <f t="shared" si="139"/>
        <v>S2_HSD199</v>
      </c>
    </row>
    <row r="4440" spans="1:9" x14ac:dyDescent="0.25">
      <c r="A4440" t="s">
        <v>2698</v>
      </c>
      <c r="B4440" t="s">
        <v>5869</v>
      </c>
      <c r="C4440" t="s">
        <v>5871</v>
      </c>
      <c r="D4440">
        <v>3</v>
      </c>
      <c r="E4440">
        <v>3</v>
      </c>
      <c r="F4440">
        <v>3</v>
      </c>
      <c r="G4440" t="s">
        <v>5582</v>
      </c>
      <c r="H4440" s="4" t="str">
        <f t="shared" si="138"/>
        <v>2K176.3</v>
      </c>
      <c r="I4440" s="4" t="str">
        <f t="shared" si="139"/>
        <v>S2_R_X2_TXEN</v>
      </c>
    </row>
    <row r="4441" spans="1:9" x14ac:dyDescent="0.25">
      <c r="A4441" t="s">
        <v>2698</v>
      </c>
      <c r="B4441" t="s">
        <v>5869</v>
      </c>
      <c r="C4441" t="s">
        <v>5871</v>
      </c>
      <c r="D4441">
        <v>4</v>
      </c>
      <c r="E4441">
        <v>4</v>
      </c>
      <c r="F4441">
        <v>4</v>
      </c>
      <c r="G4441" t="s">
        <v>5583</v>
      </c>
      <c r="H4441" s="4" t="str">
        <f t="shared" si="138"/>
        <v>2K176.4</v>
      </c>
      <c r="I4441" s="4" t="str">
        <f t="shared" si="139"/>
        <v>SG2_X2_RXDV</v>
      </c>
    </row>
    <row r="4442" spans="1:9" x14ac:dyDescent="0.25">
      <c r="A4442" t="s">
        <v>2698</v>
      </c>
      <c r="B4442" t="s">
        <v>5869</v>
      </c>
      <c r="C4442" t="s">
        <v>5871</v>
      </c>
      <c r="D4442">
        <v>5</v>
      </c>
      <c r="E4442">
        <v>5</v>
      </c>
      <c r="F4442">
        <v>5</v>
      </c>
      <c r="G4442" t="s">
        <v>5584</v>
      </c>
      <c r="H4442" s="4" t="str">
        <f t="shared" si="138"/>
        <v>2K176.5</v>
      </c>
      <c r="I4442" s="4" t="str">
        <f t="shared" si="139"/>
        <v>SG2_X2_RXD0</v>
      </c>
    </row>
    <row r="4443" spans="1:9" x14ac:dyDescent="0.25">
      <c r="A4443" t="s">
        <v>2698</v>
      </c>
      <c r="B4443" t="s">
        <v>5869</v>
      </c>
      <c r="C4443" t="s">
        <v>5871</v>
      </c>
      <c r="D4443">
        <v>6</v>
      </c>
      <c r="E4443">
        <v>6</v>
      </c>
      <c r="F4443">
        <v>6</v>
      </c>
      <c r="G4443" t="s">
        <v>5585</v>
      </c>
      <c r="H4443" s="4" t="str">
        <f t="shared" si="138"/>
        <v>2K176.6</v>
      </c>
      <c r="I4443" s="4" t="str">
        <f t="shared" si="139"/>
        <v>S2_R_X2_TXD0</v>
      </c>
    </row>
    <row r="4444" spans="1:9" x14ac:dyDescent="0.25">
      <c r="A4444" t="s">
        <v>2698</v>
      </c>
      <c r="B4444" t="s">
        <v>5869</v>
      </c>
      <c r="C4444" t="s">
        <v>5871</v>
      </c>
      <c r="D4444">
        <v>7</v>
      </c>
      <c r="E4444">
        <v>7</v>
      </c>
      <c r="F4444">
        <v>7</v>
      </c>
      <c r="G4444" t="s">
        <v>1904</v>
      </c>
      <c r="H4444" s="4" t="str">
        <f t="shared" si="138"/>
        <v>2K176.7</v>
      </c>
      <c r="I4444" s="4" t="str">
        <f t="shared" si="139"/>
        <v>S2_SCIN_HSD200</v>
      </c>
    </row>
    <row r="4445" spans="1:9" x14ac:dyDescent="0.25">
      <c r="A4445" t="s">
        <v>2698</v>
      </c>
      <c r="B4445" t="s">
        <v>5869</v>
      </c>
      <c r="C4445" t="s">
        <v>5871</v>
      </c>
      <c r="D4445" t="s">
        <v>1041</v>
      </c>
      <c r="E4445" t="s">
        <v>1041</v>
      </c>
      <c r="F4445">
        <v>1</v>
      </c>
      <c r="G4445" t="s">
        <v>1040</v>
      </c>
      <c r="H4445" s="4" t="str">
        <f t="shared" si="138"/>
        <v>2K176.1</v>
      </c>
      <c r="I4445" s="4" t="str">
        <f t="shared" si="139"/>
        <v>VP12</v>
      </c>
    </row>
    <row r="4446" spans="1:9" x14ac:dyDescent="0.25">
      <c r="A4446" t="s">
        <v>2698</v>
      </c>
      <c r="B4446" t="s">
        <v>5869</v>
      </c>
      <c r="C4446" t="s">
        <v>5871</v>
      </c>
      <c r="D4446" t="s">
        <v>1042</v>
      </c>
      <c r="E4446" t="s">
        <v>1042</v>
      </c>
      <c r="F4446">
        <v>8</v>
      </c>
      <c r="G4446" t="s">
        <v>5396</v>
      </c>
      <c r="H4446" s="4" t="str">
        <f t="shared" si="138"/>
        <v>2K176.8</v>
      </c>
      <c r="I4446" s="4" t="str">
        <f t="shared" si="139"/>
        <v>SC_UDB176</v>
      </c>
    </row>
    <row r="4447" spans="1:9" x14ac:dyDescent="0.25">
      <c r="A4447" t="s">
        <v>2698</v>
      </c>
      <c r="B4447" t="s">
        <v>5869</v>
      </c>
      <c r="C4447" t="s">
        <v>5872</v>
      </c>
      <c r="D4447">
        <v>2</v>
      </c>
      <c r="E4447">
        <v>2</v>
      </c>
      <c r="F4447">
        <v>2</v>
      </c>
      <c r="G4447" t="s">
        <v>1906</v>
      </c>
      <c r="H4447" s="4" t="str">
        <f t="shared" si="138"/>
        <v>2K177.2</v>
      </c>
      <c r="I4447" s="4" t="str">
        <f t="shared" si="139"/>
        <v>S2_SCIN_HSD201</v>
      </c>
    </row>
    <row r="4448" spans="1:9" x14ac:dyDescent="0.25">
      <c r="A4448" t="s">
        <v>2698</v>
      </c>
      <c r="B4448" t="s">
        <v>5869</v>
      </c>
      <c r="C4448" t="s">
        <v>5872</v>
      </c>
      <c r="D4448">
        <v>3</v>
      </c>
      <c r="E4448">
        <v>3</v>
      </c>
      <c r="F4448">
        <v>3</v>
      </c>
      <c r="G4448" t="s">
        <v>5586</v>
      </c>
      <c r="H4448" s="4" t="str">
        <f t="shared" si="138"/>
        <v>2K177.3</v>
      </c>
      <c r="I4448" s="4" t="str">
        <f t="shared" si="139"/>
        <v>S2_R_X2_TXD1</v>
      </c>
    </row>
    <row r="4449" spans="1:9" x14ac:dyDescent="0.25">
      <c r="A4449" t="s">
        <v>2698</v>
      </c>
      <c r="B4449" t="s">
        <v>5869</v>
      </c>
      <c r="C4449" t="s">
        <v>5872</v>
      </c>
      <c r="D4449">
        <v>4</v>
      </c>
      <c r="E4449">
        <v>4</v>
      </c>
      <c r="F4449">
        <v>4</v>
      </c>
      <c r="G4449" t="s">
        <v>5587</v>
      </c>
      <c r="H4449" s="4" t="str">
        <f t="shared" si="138"/>
        <v>2K177.4</v>
      </c>
      <c r="I4449" s="4" t="str">
        <f t="shared" si="139"/>
        <v>SG2_X2_RXD1</v>
      </c>
    </row>
    <row r="4450" spans="1:9" x14ac:dyDescent="0.25">
      <c r="A4450" t="s">
        <v>2698</v>
      </c>
      <c r="B4450" t="s">
        <v>5869</v>
      </c>
      <c r="C4450" t="s">
        <v>5872</v>
      </c>
      <c r="D4450">
        <v>5</v>
      </c>
      <c r="E4450">
        <v>5</v>
      </c>
      <c r="F4450">
        <v>5</v>
      </c>
      <c r="G4450" t="s">
        <v>5588</v>
      </c>
      <c r="H4450" s="4" t="str">
        <f t="shared" si="138"/>
        <v>2K177.5</v>
      </c>
      <c r="I4450" s="4" t="str">
        <f t="shared" si="139"/>
        <v>SG2_X2_RXC</v>
      </c>
    </row>
    <row r="4451" spans="1:9" x14ac:dyDescent="0.25">
      <c r="A4451" t="s">
        <v>2698</v>
      </c>
      <c r="B4451" t="s">
        <v>5869</v>
      </c>
      <c r="C4451" t="s">
        <v>5872</v>
      </c>
      <c r="D4451">
        <v>6</v>
      </c>
      <c r="E4451">
        <v>6</v>
      </c>
      <c r="F4451">
        <v>6</v>
      </c>
      <c r="G4451" t="s">
        <v>5581</v>
      </c>
      <c r="H4451" s="4" t="str">
        <f t="shared" si="138"/>
        <v>2K177.6</v>
      </c>
      <c r="I4451" s="4" t="str">
        <f t="shared" si="139"/>
        <v>S2_R_X2_TXC</v>
      </c>
    </row>
    <row r="4452" spans="1:9" x14ac:dyDescent="0.25">
      <c r="A4452" t="s">
        <v>2698</v>
      </c>
      <c r="B4452" t="s">
        <v>5869</v>
      </c>
      <c r="C4452" t="s">
        <v>5872</v>
      </c>
      <c r="D4452">
        <v>7</v>
      </c>
      <c r="E4452">
        <v>7</v>
      </c>
      <c r="F4452">
        <v>7</v>
      </c>
      <c r="G4452" t="s">
        <v>5589</v>
      </c>
      <c r="H4452" s="4" t="str">
        <f t="shared" si="138"/>
        <v>2K177.7</v>
      </c>
      <c r="I4452" s="4" t="str">
        <f t="shared" si="139"/>
        <v>S2_HSD202</v>
      </c>
    </row>
    <row r="4453" spans="1:9" x14ac:dyDescent="0.25">
      <c r="A4453" t="s">
        <v>2698</v>
      </c>
      <c r="B4453" t="s">
        <v>5869</v>
      </c>
      <c r="C4453" t="s">
        <v>5872</v>
      </c>
      <c r="D4453" t="s">
        <v>1041</v>
      </c>
      <c r="E4453" t="s">
        <v>1041</v>
      </c>
      <c r="F4453">
        <v>1</v>
      </c>
      <c r="G4453" t="s">
        <v>1040</v>
      </c>
      <c r="H4453" s="4" t="str">
        <f t="shared" si="138"/>
        <v>2K177.1</v>
      </c>
      <c r="I4453" s="4" t="str">
        <f t="shared" si="139"/>
        <v>VP12</v>
      </c>
    </row>
    <row r="4454" spans="1:9" x14ac:dyDescent="0.25">
      <c r="A4454" t="s">
        <v>2698</v>
      </c>
      <c r="B4454" t="s">
        <v>5869</v>
      </c>
      <c r="C4454" t="s">
        <v>5872</v>
      </c>
      <c r="D4454" t="s">
        <v>1042</v>
      </c>
      <c r="E4454" t="s">
        <v>1042</v>
      </c>
      <c r="F4454">
        <v>8</v>
      </c>
      <c r="G4454" t="s">
        <v>5401</v>
      </c>
      <c r="H4454" s="4" t="str">
        <f t="shared" si="138"/>
        <v>2K177.8</v>
      </c>
      <c r="I4454" s="4" t="str">
        <f t="shared" si="139"/>
        <v>SC_UDB177</v>
      </c>
    </row>
    <row r="4455" spans="1:9" x14ac:dyDescent="0.25">
      <c r="A4455" t="s">
        <v>2698</v>
      </c>
      <c r="B4455" t="s">
        <v>5869</v>
      </c>
      <c r="C4455" t="s">
        <v>5873</v>
      </c>
      <c r="D4455">
        <v>2</v>
      </c>
      <c r="E4455">
        <v>2</v>
      </c>
      <c r="F4455">
        <v>2</v>
      </c>
      <c r="G4455" t="s">
        <v>1908</v>
      </c>
      <c r="H4455" s="4" t="str">
        <f t="shared" si="138"/>
        <v>2K178.2</v>
      </c>
      <c r="I4455" s="4" t="str">
        <f t="shared" si="139"/>
        <v>S2_SCIN_HSD203</v>
      </c>
    </row>
    <row r="4456" spans="1:9" x14ac:dyDescent="0.25">
      <c r="A4456" t="s">
        <v>2698</v>
      </c>
      <c r="B4456" t="s">
        <v>5869</v>
      </c>
      <c r="C4456" t="s">
        <v>5873</v>
      </c>
      <c r="D4456">
        <v>3</v>
      </c>
      <c r="E4456">
        <v>3</v>
      </c>
      <c r="F4456">
        <v>3</v>
      </c>
      <c r="G4456" t="s">
        <v>5590</v>
      </c>
      <c r="H4456" s="4" t="str">
        <f t="shared" si="138"/>
        <v>2K178.3</v>
      </c>
      <c r="I4456" s="4" t="str">
        <f t="shared" si="139"/>
        <v>S2_R_X2_TXD2</v>
      </c>
    </row>
    <row r="4457" spans="1:9" x14ac:dyDescent="0.25">
      <c r="A4457" t="s">
        <v>2698</v>
      </c>
      <c r="B4457" t="s">
        <v>5869</v>
      </c>
      <c r="C4457" t="s">
        <v>5873</v>
      </c>
      <c r="D4457">
        <v>4</v>
      </c>
      <c r="E4457">
        <v>4</v>
      </c>
      <c r="F4457">
        <v>4</v>
      </c>
      <c r="G4457" t="s">
        <v>5591</v>
      </c>
      <c r="H4457" s="4" t="str">
        <f t="shared" si="138"/>
        <v>2K178.4</v>
      </c>
      <c r="I4457" s="4" t="str">
        <f t="shared" si="139"/>
        <v>SG2_X2_RXD2</v>
      </c>
    </row>
    <row r="4458" spans="1:9" x14ac:dyDescent="0.25">
      <c r="A4458" t="s">
        <v>2698</v>
      </c>
      <c r="B4458" t="s">
        <v>5869</v>
      </c>
      <c r="C4458" t="s">
        <v>5873</v>
      </c>
      <c r="D4458">
        <v>5</v>
      </c>
      <c r="E4458">
        <v>5</v>
      </c>
      <c r="F4458">
        <v>5</v>
      </c>
      <c r="G4458" t="s">
        <v>5592</v>
      </c>
      <c r="H4458" s="4" t="str">
        <f t="shared" si="138"/>
        <v>2K178.5</v>
      </c>
      <c r="I4458" s="4" t="str">
        <f t="shared" si="139"/>
        <v>SG2_1_X2_TXD0</v>
      </c>
    </row>
    <row r="4459" spans="1:9" x14ac:dyDescent="0.25">
      <c r="A4459" t="s">
        <v>2698</v>
      </c>
      <c r="B4459" t="s">
        <v>5869</v>
      </c>
      <c r="C4459" t="s">
        <v>5873</v>
      </c>
      <c r="D4459">
        <v>6</v>
      </c>
      <c r="E4459">
        <v>6</v>
      </c>
      <c r="F4459">
        <v>6</v>
      </c>
      <c r="G4459" t="s">
        <v>5593</v>
      </c>
      <c r="H4459" s="4" t="str">
        <f t="shared" si="138"/>
        <v>2K178.6</v>
      </c>
      <c r="I4459" s="4" t="str">
        <f t="shared" si="139"/>
        <v>S2_R_X2_RXD0</v>
      </c>
    </row>
    <row r="4460" spans="1:9" x14ac:dyDescent="0.25">
      <c r="A4460" t="s">
        <v>2698</v>
      </c>
      <c r="B4460" t="s">
        <v>5869</v>
      </c>
      <c r="C4460" t="s">
        <v>5873</v>
      </c>
      <c r="D4460">
        <v>7</v>
      </c>
      <c r="E4460">
        <v>7</v>
      </c>
      <c r="F4460">
        <v>7</v>
      </c>
      <c r="G4460" t="s">
        <v>5594</v>
      </c>
      <c r="H4460" s="4" t="str">
        <f t="shared" si="138"/>
        <v>2K178.7</v>
      </c>
      <c r="I4460" s="4" t="str">
        <f t="shared" si="139"/>
        <v>S2_HSD204</v>
      </c>
    </row>
    <row r="4461" spans="1:9" x14ac:dyDescent="0.25">
      <c r="A4461" t="s">
        <v>2698</v>
      </c>
      <c r="B4461" t="s">
        <v>5869</v>
      </c>
      <c r="C4461" t="s">
        <v>5873</v>
      </c>
      <c r="D4461" t="s">
        <v>1041</v>
      </c>
      <c r="E4461" t="s">
        <v>1041</v>
      </c>
      <c r="F4461">
        <v>1</v>
      </c>
      <c r="G4461" t="s">
        <v>1040</v>
      </c>
      <c r="H4461" s="4" t="str">
        <f t="shared" si="138"/>
        <v>2K178.1</v>
      </c>
      <c r="I4461" s="4" t="str">
        <f t="shared" si="139"/>
        <v>VP12</v>
      </c>
    </row>
    <row r="4462" spans="1:9" x14ac:dyDescent="0.25">
      <c r="A4462" t="s">
        <v>2698</v>
      </c>
      <c r="B4462" t="s">
        <v>5869</v>
      </c>
      <c r="C4462" t="s">
        <v>5873</v>
      </c>
      <c r="D4462" t="s">
        <v>1042</v>
      </c>
      <c r="E4462" t="s">
        <v>1042</v>
      </c>
      <c r="F4462">
        <v>8</v>
      </c>
      <c r="G4462" t="s">
        <v>5407</v>
      </c>
      <c r="H4462" s="4" t="str">
        <f t="shared" si="138"/>
        <v>2K178.8</v>
      </c>
      <c r="I4462" s="4" t="str">
        <f t="shared" si="139"/>
        <v>SC_UDB178</v>
      </c>
    </row>
    <row r="4463" spans="1:9" x14ac:dyDescent="0.25">
      <c r="A4463" t="s">
        <v>2698</v>
      </c>
      <c r="B4463" t="s">
        <v>5869</v>
      </c>
      <c r="C4463" t="s">
        <v>5874</v>
      </c>
      <c r="D4463">
        <v>2</v>
      </c>
      <c r="E4463">
        <v>2</v>
      </c>
      <c r="F4463">
        <v>2</v>
      </c>
      <c r="G4463" t="s">
        <v>1910</v>
      </c>
      <c r="H4463" s="4" t="str">
        <f t="shared" si="138"/>
        <v>2K179.2</v>
      </c>
      <c r="I4463" s="4" t="str">
        <f t="shared" si="139"/>
        <v>S2_SCIN_HSD205</v>
      </c>
    </row>
    <row r="4464" spans="1:9" x14ac:dyDescent="0.25">
      <c r="A4464" t="s">
        <v>2698</v>
      </c>
      <c r="B4464" t="s">
        <v>5869</v>
      </c>
      <c r="C4464" t="s">
        <v>5874</v>
      </c>
      <c r="D4464">
        <v>3</v>
      </c>
      <c r="E4464">
        <v>3</v>
      </c>
      <c r="F4464">
        <v>3</v>
      </c>
      <c r="G4464" t="s">
        <v>5595</v>
      </c>
      <c r="H4464" s="4" t="str">
        <f t="shared" si="138"/>
        <v>2K179.3</v>
      </c>
      <c r="I4464" s="4" t="str">
        <f t="shared" si="139"/>
        <v>S2_R_X2_TXD3</v>
      </c>
    </row>
    <row r="4465" spans="1:9" x14ac:dyDescent="0.25">
      <c r="A4465" t="s">
        <v>2698</v>
      </c>
      <c r="B4465" t="s">
        <v>5869</v>
      </c>
      <c r="C4465" t="s">
        <v>5874</v>
      </c>
      <c r="D4465">
        <v>4</v>
      </c>
      <c r="E4465">
        <v>4</v>
      </c>
      <c r="F4465">
        <v>4</v>
      </c>
      <c r="G4465" t="s">
        <v>5596</v>
      </c>
      <c r="H4465" s="4" t="str">
        <f t="shared" si="138"/>
        <v>2K179.4</v>
      </c>
      <c r="I4465" s="4" t="str">
        <f t="shared" si="139"/>
        <v>SG2_X2_RXD3</v>
      </c>
    </row>
    <row r="4466" spans="1:9" x14ac:dyDescent="0.25">
      <c r="A4466" t="s">
        <v>2698</v>
      </c>
      <c r="B4466" t="s">
        <v>5869</v>
      </c>
      <c r="C4466" t="s">
        <v>5874</v>
      </c>
      <c r="D4466">
        <v>5</v>
      </c>
      <c r="E4466">
        <v>5</v>
      </c>
      <c r="F4466">
        <v>5</v>
      </c>
      <c r="G4466" t="s">
        <v>961</v>
      </c>
      <c r="H4466" s="4" t="str">
        <f t="shared" si="138"/>
        <v>2K179.5</v>
      </c>
      <c r="I4466" s="4" t="str">
        <f t="shared" si="139"/>
        <v>DGND</v>
      </c>
    </row>
    <row r="4467" spans="1:9" x14ac:dyDescent="0.25">
      <c r="A4467" t="s">
        <v>2698</v>
      </c>
      <c r="B4467" t="s">
        <v>5869</v>
      </c>
      <c r="C4467" t="s">
        <v>5874</v>
      </c>
      <c r="D4467">
        <v>6</v>
      </c>
      <c r="E4467">
        <v>6</v>
      </c>
      <c r="F4467">
        <v>6</v>
      </c>
      <c r="G4467" t="s">
        <v>5597</v>
      </c>
      <c r="H4467" s="4" t="str">
        <f t="shared" si="138"/>
        <v>2K179.6</v>
      </c>
      <c r="I4467" s="4" t="str">
        <f t="shared" si="139"/>
        <v>S2_R_X2_RXER</v>
      </c>
    </row>
    <row r="4468" spans="1:9" x14ac:dyDescent="0.25">
      <c r="A4468" t="s">
        <v>2698</v>
      </c>
      <c r="B4468" t="s">
        <v>5869</v>
      </c>
      <c r="C4468" t="s">
        <v>5874</v>
      </c>
      <c r="D4468">
        <v>7</v>
      </c>
      <c r="E4468">
        <v>7</v>
      </c>
      <c r="F4468">
        <v>7</v>
      </c>
      <c r="G4468" t="s">
        <v>5598</v>
      </c>
      <c r="H4468" s="4" t="str">
        <f t="shared" si="138"/>
        <v>2K179.7</v>
      </c>
      <c r="I4468" s="4" t="str">
        <f t="shared" si="139"/>
        <v>S2_HSD206</v>
      </c>
    </row>
    <row r="4469" spans="1:9" x14ac:dyDescent="0.25">
      <c r="A4469" t="s">
        <v>2698</v>
      </c>
      <c r="B4469" t="s">
        <v>5869</v>
      </c>
      <c r="C4469" t="s">
        <v>5874</v>
      </c>
      <c r="D4469" t="s">
        <v>1041</v>
      </c>
      <c r="E4469" t="s">
        <v>1041</v>
      </c>
      <c r="F4469">
        <v>1</v>
      </c>
      <c r="G4469" t="s">
        <v>1040</v>
      </c>
      <c r="H4469" s="4" t="str">
        <f t="shared" si="138"/>
        <v>2K179.1</v>
      </c>
      <c r="I4469" s="4" t="str">
        <f t="shared" si="139"/>
        <v>VP12</v>
      </c>
    </row>
    <row r="4470" spans="1:9" x14ac:dyDescent="0.25">
      <c r="A4470" t="s">
        <v>2698</v>
      </c>
      <c r="B4470" t="s">
        <v>5869</v>
      </c>
      <c r="C4470" t="s">
        <v>5874</v>
      </c>
      <c r="D4470" t="s">
        <v>1042</v>
      </c>
      <c r="E4470" t="s">
        <v>1042</v>
      </c>
      <c r="F4470">
        <v>8</v>
      </c>
      <c r="G4470" t="s">
        <v>5412</v>
      </c>
      <c r="H4470" s="4" t="str">
        <f t="shared" si="138"/>
        <v>2K179.8</v>
      </c>
      <c r="I4470" s="4" t="str">
        <f t="shared" si="139"/>
        <v>SC_UDB179</v>
      </c>
    </row>
    <row r="4471" spans="1:9" x14ac:dyDescent="0.25">
      <c r="A4471" t="s">
        <v>2698</v>
      </c>
      <c r="B4471" t="s">
        <v>5869</v>
      </c>
      <c r="C4471" t="s">
        <v>5875</v>
      </c>
      <c r="D4471">
        <v>2</v>
      </c>
      <c r="E4471">
        <v>2</v>
      </c>
      <c r="F4471">
        <v>2</v>
      </c>
      <c r="G4471" t="s">
        <v>5599</v>
      </c>
      <c r="H4471" s="4" t="str">
        <f t="shared" si="138"/>
        <v>2K239.2</v>
      </c>
      <c r="I4471" s="4" t="str">
        <f t="shared" si="139"/>
        <v>S2_HSD197</v>
      </c>
    </row>
    <row r="4472" spans="1:9" x14ac:dyDescent="0.25">
      <c r="A4472" t="s">
        <v>2698</v>
      </c>
      <c r="B4472" t="s">
        <v>5869</v>
      </c>
      <c r="C4472" t="s">
        <v>5875</v>
      </c>
      <c r="D4472">
        <v>3</v>
      </c>
      <c r="E4472">
        <v>3</v>
      </c>
      <c r="F4472">
        <v>3</v>
      </c>
      <c r="G4472" t="s">
        <v>5600</v>
      </c>
      <c r="H4472" s="4" t="str">
        <f t="shared" si="138"/>
        <v>2K239.3</v>
      </c>
      <c r="I4472" s="4" t="str">
        <f t="shared" si="139"/>
        <v>S2_R_X2_RXC</v>
      </c>
    </row>
    <row r="4473" spans="1:9" x14ac:dyDescent="0.25">
      <c r="A4473" t="s">
        <v>2698</v>
      </c>
      <c r="B4473" t="s">
        <v>5869</v>
      </c>
      <c r="C4473" t="s">
        <v>5875</v>
      </c>
      <c r="D4473">
        <v>4</v>
      </c>
      <c r="E4473">
        <v>4</v>
      </c>
      <c r="F4473">
        <v>4</v>
      </c>
      <c r="G4473" t="s">
        <v>5601</v>
      </c>
      <c r="H4473" s="4" t="str">
        <f t="shared" si="138"/>
        <v>2K239.4</v>
      </c>
      <c r="I4473" s="4" t="str">
        <f t="shared" si="139"/>
        <v>SG2_X2_TXC</v>
      </c>
    </row>
    <row r="4474" spans="1:9" x14ac:dyDescent="0.25">
      <c r="A4474" t="s">
        <v>2698</v>
      </c>
      <c r="B4474" t="s">
        <v>5869</v>
      </c>
      <c r="C4474" t="s">
        <v>5875</v>
      </c>
      <c r="D4474">
        <v>5</v>
      </c>
      <c r="E4474">
        <v>5</v>
      </c>
      <c r="F4474">
        <v>5</v>
      </c>
      <c r="G4474" t="s">
        <v>5602</v>
      </c>
      <c r="H4474" s="4" t="str">
        <f t="shared" si="138"/>
        <v>2K239.5</v>
      </c>
      <c r="I4474" s="4" t="str">
        <f t="shared" si="139"/>
        <v>SG2_1_X2_TXD2</v>
      </c>
    </row>
    <row r="4475" spans="1:9" x14ac:dyDescent="0.25">
      <c r="A4475" t="s">
        <v>2698</v>
      </c>
      <c r="B4475" t="s">
        <v>5869</v>
      </c>
      <c r="C4475" t="s">
        <v>5875</v>
      </c>
      <c r="D4475">
        <v>6</v>
      </c>
      <c r="E4475">
        <v>6</v>
      </c>
      <c r="F4475">
        <v>6</v>
      </c>
      <c r="G4475" t="s">
        <v>5603</v>
      </c>
      <c r="H4475" s="4" t="str">
        <f t="shared" si="138"/>
        <v>2K239.6</v>
      </c>
      <c r="I4475" s="4" t="str">
        <f t="shared" si="139"/>
        <v>S2_R_X2_RXD2</v>
      </c>
    </row>
    <row r="4476" spans="1:9" x14ac:dyDescent="0.25">
      <c r="A4476" t="s">
        <v>2698</v>
      </c>
      <c r="B4476" t="s">
        <v>5869</v>
      </c>
      <c r="C4476" t="s">
        <v>5875</v>
      </c>
      <c r="D4476">
        <v>7</v>
      </c>
      <c r="E4476">
        <v>7</v>
      </c>
      <c r="F4476">
        <v>7</v>
      </c>
      <c r="G4476" t="s">
        <v>5604</v>
      </c>
      <c r="H4476" s="4" t="str">
        <f t="shared" si="138"/>
        <v>2K239.7</v>
      </c>
      <c r="I4476" s="4" t="str">
        <f t="shared" si="139"/>
        <v>S2_HSD198</v>
      </c>
    </row>
    <row r="4477" spans="1:9" x14ac:dyDescent="0.25">
      <c r="A4477" t="s">
        <v>2698</v>
      </c>
      <c r="B4477" t="s">
        <v>5869</v>
      </c>
      <c r="C4477" t="s">
        <v>5875</v>
      </c>
      <c r="D4477" t="s">
        <v>1041</v>
      </c>
      <c r="E4477" t="s">
        <v>1041</v>
      </c>
      <c r="F4477">
        <v>1</v>
      </c>
      <c r="G4477" t="s">
        <v>1040</v>
      </c>
      <c r="H4477" s="4" t="str">
        <f t="shared" si="138"/>
        <v>2K239.1</v>
      </c>
      <c r="I4477" s="4" t="str">
        <f t="shared" si="139"/>
        <v>VP12</v>
      </c>
    </row>
    <row r="4478" spans="1:9" x14ac:dyDescent="0.25">
      <c r="A4478" t="s">
        <v>2698</v>
      </c>
      <c r="B4478" t="s">
        <v>5869</v>
      </c>
      <c r="C4478" t="s">
        <v>5875</v>
      </c>
      <c r="D4478" t="s">
        <v>1042</v>
      </c>
      <c r="E4478" t="s">
        <v>1042</v>
      </c>
      <c r="F4478">
        <v>8</v>
      </c>
      <c r="G4478" t="s">
        <v>5419</v>
      </c>
      <c r="H4478" s="4" t="str">
        <f t="shared" si="138"/>
        <v>2K239.8</v>
      </c>
      <c r="I4478" s="4" t="str">
        <f t="shared" si="139"/>
        <v>SC_UDB239</v>
      </c>
    </row>
    <row r="4479" spans="1:9" x14ac:dyDescent="0.25">
      <c r="A4479" t="s">
        <v>2698</v>
      </c>
      <c r="B4479" t="s">
        <v>5869</v>
      </c>
      <c r="C4479" t="s">
        <v>5876</v>
      </c>
      <c r="D4479">
        <v>2</v>
      </c>
      <c r="E4479">
        <v>2</v>
      </c>
      <c r="F4479">
        <v>2</v>
      </c>
      <c r="H4479" s="4" t="str">
        <f t="shared" si="138"/>
        <v>2K242.2</v>
      </c>
      <c r="I4479" s="4">
        <f t="shared" si="139"/>
        <v>0</v>
      </c>
    </row>
    <row r="4480" spans="1:9" x14ac:dyDescent="0.25">
      <c r="A4480" t="s">
        <v>2698</v>
      </c>
      <c r="B4480" t="s">
        <v>5869</v>
      </c>
      <c r="C4480" t="s">
        <v>5876</v>
      </c>
      <c r="D4480">
        <v>3</v>
      </c>
      <c r="E4480">
        <v>3</v>
      </c>
      <c r="F4480">
        <v>3</v>
      </c>
      <c r="H4480" s="4" t="str">
        <f t="shared" si="138"/>
        <v>2K242.3</v>
      </c>
      <c r="I4480" s="4">
        <f t="shared" si="139"/>
        <v>0</v>
      </c>
    </row>
    <row r="4481" spans="1:9" x14ac:dyDescent="0.25">
      <c r="A4481" t="s">
        <v>2698</v>
      </c>
      <c r="B4481" t="s">
        <v>5869</v>
      </c>
      <c r="C4481" t="s">
        <v>5876</v>
      </c>
      <c r="D4481">
        <v>4</v>
      </c>
      <c r="E4481">
        <v>4</v>
      </c>
      <c r="F4481">
        <v>4</v>
      </c>
      <c r="H4481" s="4" t="str">
        <f t="shared" si="138"/>
        <v>2K242.4</v>
      </c>
      <c r="I4481" s="4">
        <f t="shared" si="139"/>
        <v>0</v>
      </c>
    </row>
    <row r="4482" spans="1:9" x14ac:dyDescent="0.25">
      <c r="A4482" t="s">
        <v>2698</v>
      </c>
      <c r="B4482" t="s">
        <v>5869</v>
      </c>
      <c r="C4482" t="s">
        <v>5876</v>
      </c>
      <c r="D4482">
        <v>5</v>
      </c>
      <c r="E4482">
        <v>5</v>
      </c>
      <c r="F4482">
        <v>5</v>
      </c>
      <c r="G4482" t="s">
        <v>5605</v>
      </c>
      <c r="H4482" s="4" t="str">
        <f t="shared" ref="H4482:H4545" si="140">CONCATENATE(C4482,".",F4482)</f>
        <v>2K242.5</v>
      </c>
      <c r="I4482" s="4" t="str">
        <f t="shared" ref="I4482:I4545" si="141">G4482</f>
        <v>SG2_1_X2_TXD1</v>
      </c>
    </row>
    <row r="4483" spans="1:9" x14ac:dyDescent="0.25">
      <c r="A4483" t="s">
        <v>2698</v>
      </c>
      <c r="B4483" t="s">
        <v>5869</v>
      </c>
      <c r="C4483" t="s">
        <v>5876</v>
      </c>
      <c r="D4483">
        <v>6</v>
      </c>
      <c r="E4483">
        <v>6</v>
      </c>
      <c r="F4483">
        <v>6</v>
      </c>
      <c r="G4483" t="s">
        <v>5606</v>
      </c>
      <c r="H4483" s="4" t="str">
        <f t="shared" si="140"/>
        <v>2K242.6</v>
      </c>
      <c r="I4483" s="4" t="str">
        <f t="shared" si="141"/>
        <v>S2_R_X2_RXD1</v>
      </c>
    </row>
    <row r="4484" spans="1:9" x14ac:dyDescent="0.25">
      <c r="A4484" t="s">
        <v>2698</v>
      </c>
      <c r="B4484" t="s">
        <v>5869</v>
      </c>
      <c r="C4484" t="s">
        <v>5876</v>
      </c>
      <c r="D4484">
        <v>7</v>
      </c>
      <c r="E4484">
        <v>7</v>
      </c>
      <c r="F4484">
        <v>7</v>
      </c>
      <c r="G4484" t="s">
        <v>5607</v>
      </c>
      <c r="H4484" s="4" t="str">
        <f t="shared" si="140"/>
        <v>2K242.7</v>
      </c>
      <c r="I4484" s="4" t="str">
        <f t="shared" si="141"/>
        <v>S2_HSD194</v>
      </c>
    </row>
    <row r="4485" spans="1:9" x14ac:dyDescent="0.25">
      <c r="A4485" t="s">
        <v>2698</v>
      </c>
      <c r="B4485" t="s">
        <v>5869</v>
      </c>
      <c r="C4485" t="s">
        <v>5876</v>
      </c>
      <c r="D4485" t="s">
        <v>1041</v>
      </c>
      <c r="E4485" t="s">
        <v>1041</v>
      </c>
      <c r="F4485">
        <v>1</v>
      </c>
      <c r="G4485" t="s">
        <v>1040</v>
      </c>
      <c r="H4485" s="4" t="str">
        <f t="shared" si="140"/>
        <v>2K242.1</v>
      </c>
      <c r="I4485" s="4" t="str">
        <f t="shared" si="141"/>
        <v>VP12</v>
      </c>
    </row>
    <row r="4486" spans="1:9" x14ac:dyDescent="0.25">
      <c r="A4486" t="s">
        <v>2698</v>
      </c>
      <c r="B4486" t="s">
        <v>5869</v>
      </c>
      <c r="C4486" t="s">
        <v>5876</v>
      </c>
      <c r="D4486" t="s">
        <v>1042</v>
      </c>
      <c r="E4486" t="s">
        <v>1042</v>
      </c>
      <c r="F4486">
        <v>8</v>
      </c>
      <c r="G4486" t="s">
        <v>5423</v>
      </c>
      <c r="H4486" s="4" t="str">
        <f t="shared" si="140"/>
        <v>2K242.8</v>
      </c>
      <c r="I4486" s="4" t="str">
        <f t="shared" si="141"/>
        <v>SC_UDB242</v>
      </c>
    </row>
    <row r="4487" spans="1:9" x14ac:dyDescent="0.25">
      <c r="A4487" t="s">
        <v>2698</v>
      </c>
      <c r="B4487" t="s">
        <v>5869</v>
      </c>
      <c r="C4487" t="s">
        <v>5877</v>
      </c>
      <c r="D4487">
        <v>2</v>
      </c>
      <c r="E4487">
        <v>2</v>
      </c>
      <c r="F4487">
        <v>2</v>
      </c>
      <c r="G4487" t="s">
        <v>5608</v>
      </c>
      <c r="H4487" s="4" t="str">
        <f t="shared" si="140"/>
        <v>2K243.2</v>
      </c>
      <c r="I4487" s="4" t="str">
        <f t="shared" si="141"/>
        <v>S2_HSD195</v>
      </c>
    </row>
    <row r="4488" spans="1:9" x14ac:dyDescent="0.25">
      <c r="A4488" t="s">
        <v>2698</v>
      </c>
      <c r="B4488" t="s">
        <v>5869</v>
      </c>
      <c r="C4488" t="s">
        <v>5877</v>
      </c>
      <c r="D4488">
        <v>3</v>
      </c>
      <c r="E4488">
        <v>3</v>
      </c>
      <c r="F4488">
        <v>3</v>
      </c>
      <c r="G4488" t="s">
        <v>5609</v>
      </c>
      <c r="H4488" s="4" t="str">
        <f t="shared" si="140"/>
        <v>2K243.3</v>
      </c>
      <c r="I4488" s="4" t="str">
        <f t="shared" si="141"/>
        <v>S2_R_X2_RXD3</v>
      </c>
    </row>
    <row r="4489" spans="1:9" x14ac:dyDescent="0.25">
      <c r="A4489" t="s">
        <v>2698</v>
      </c>
      <c r="B4489" t="s">
        <v>5869</v>
      </c>
      <c r="C4489" t="s">
        <v>5877</v>
      </c>
      <c r="D4489">
        <v>4</v>
      </c>
      <c r="E4489">
        <v>4</v>
      </c>
      <c r="F4489">
        <v>4</v>
      </c>
      <c r="G4489" t="s">
        <v>5610</v>
      </c>
      <c r="H4489" s="4" t="str">
        <f t="shared" si="140"/>
        <v>2K243.4</v>
      </c>
      <c r="I4489" s="4" t="str">
        <f t="shared" si="141"/>
        <v>SG2_1_X2_TXD3</v>
      </c>
    </row>
    <row r="4490" spans="1:9" x14ac:dyDescent="0.25">
      <c r="A4490" t="s">
        <v>2698</v>
      </c>
      <c r="B4490" t="s">
        <v>5869</v>
      </c>
      <c r="C4490" t="s">
        <v>5877</v>
      </c>
      <c r="D4490">
        <v>5</v>
      </c>
      <c r="E4490">
        <v>5</v>
      </c>
      <c r="F4490">
        <v>5</v>
      </c>
      <c r="G4490" t="s">
        <v>5611</v>
      </c>
      <c r="H4490" s="4" t="str">
        <f t="shared" si="140"/>
        <v>2K243.5</v>
      </c>
      <c r="I4490" s="4" t="str">
        <f t="shared" si="141"/>
        <v>SG2_1_X2_TXEN</v>
      </c>
    </row>
    <row r="4491" spans="1:9" x14ac:dyDescent="0.25">
      <c r="A4491" t="s">
        <v>2698</v>
      </c>
      <c r="B4491" t="s">
        <v>5869</v>
      </c>
      <c r="C4491" t="s">
        <v>5877</v>
      </c>
      <c r="D4491">
        <v>6</v>
      </c>
      <c r="E4491">
        <v>6</v>
      </c>
      <c r="F4491">
        <v>6</v>
      </c>
      <c r="G4491" t="s">
        <v>5612</v>
      </c>
      <c r="H4491" s="4" t="str">
        <f t="shared" si="140"/>
        <v>2K243.6</v>
      </c>
      <c r="I4491" s="4" t="str">
        <f t="shared" si="141"/>
        <v>S2_R_X2_RXDV</v>
      </c>
    </row>
    <row r="4492" spans="1:9" x14ac:dyDescent="0.25">
      <c r="A4492" t="s">
        <v>2698</v>
      </c>
      <c r="B4492" t="s">
        <v>5869</v>
      </c>
      <c r="C4492" t="s">
        <v>5877</v>
      </c>
      <c r="D4492">
        <v>7</v>
      </c>
      <c r="E4492">
        <v>7</v>
      </c>
      <c r="F4492">
        <v>7</v>
      </c>
      <c r="G4492" t="s">
        <v>5613</v>
      </c>
      <c r="H4492" s="4" t="str">
        <f t="shared" si="140"/>
        <v>2K243.7</v>
      </c>
      <c r="I4492" s="4" t="str">
        <f t="shared" si="141"/>
        <v>S2_HSD196</v>
      </c>
    </row>
    <row r="4493" spans="1:9" x14ac:dyDescent="0.25">
      <c r="A4493" t="s">
        <v>2698</v>
      </c>
      <c r="B4493" t="s">
        <v>5869</v>
      </c>
      <c r="C4493" t="s">
        <v>5877</v>
      </c>
      <c r="D4493" t="s">
        <v>1041</v>
      </c>
      <c r="E4493" t="s">
        <v>1041</v>
      </c>
      <c r="F4493">
        <v>1</v>
      </c>
      <c r="G4493" t="s">
        <v>1040</v>
      </c>
      <c r="H4493" s="4" t="str">
        <f t="shared" si="140"/>
        <v>2K243.1</v>
      </c>
      <c r="I4493" s="4" t="str">
        <f t="shared" si="141"/>
        <v>VP12</v>
      </c>
    </row>
    <row r="4494" spans="1:9" x14ac:dyDescent="0.25">
      <c r="A4494" t="s">
        <v>2698</v>
      </c>
      <c r="B4494" t="s">
        <v>5869</v>
      </c>
      <c r="C4494" t="s">
        <v>5877</v>
      </c>
      <c r="D4494" t="s">
        <v>1042</v>
      </c>
      <c r="E4494" t="s">
        <v>1042</v>
      </c>
      <c r="F4494">
        <v>8</v>
      </c>
      <c r="G4494" t="s">
        <v>5430</v>
      </c>
      <c r="H4494" s="4" t="str">
        <f t="shared" si="140"/>
        <v>2K243.8</v>
      </c>
      <c r="I4494" s="4" t="str">
        <f t="shared" si="141"/>
        <v>SC_UDB243</v>
      </c>
    </row>
    <row r="4495" spans="1:9" x14ac:dyDescent="0.25">
      <c r="A4495" t="s">
        <v>2698</v>
      </c>
      <c r="B4495" t="s">
        <v>5869</v>
      </c>
      <c r="C4495" t="s">
        <v>3490</v>
      </c>
      <c r="D4495">
        <v>1</v>
      </c>
      <c r="E4495">
        <v>1</v>
      </c>
      <c r="F4495">
        <v>1</v>
      </c>
      <c r="G4495" t="s">
        <v>1903</v>
      </c>
      <c r="H4495" s="4" t="str">
        <f t="shared" si="140"/>
        <v>2RR900.1</v>
      </c>
      <c r="I4495" s="4" t="str">
        <f t="shared" si="141"/>
        <v>S2_X2_TXD0</v>
      </c>
    </row>
    <row r="4496" spans="1:9" x14ac:dyDescent="0.25">
      <c r="A4496" t="s">
        <v>2698</v>
      </c>
      <c r="B4496" t="s">
        <v>5869</v>
      </c>
      <c r="C4496" t="s">
        <v>3490</v>
      </c>
      <c r="D4496">
        <v>2</v>
      </c>
      <c r="E4496">
        <v>2</v>
      </c>
      <c r="F4496">
        <v>2</v>
      </c>
      <c r="G4496" t="s">
        <v>5585</v>
      </c>
      <c r="H4496" s="4" t="str">
        <f t="shared" si="140"/>
        <v>2RR900.2</v>
      </c>
      <c r="I4496" s="4" t="str">
        <f t="shared" si="141"/>
        <v>S2_R_X2_TXD0</v>
      </c>
    </row>
    <row r="4497" spans="1:9" x14ac:dyDescent="0.25">
      <c r="A4497" t="s">
        <v>2698</v>
      </c>
      <c r="B4497" t="s">
        <v>5869</v>
      </c>
      <c r="C4497" t="s">
        <v>3491</v>
      </c>
      <c r="D4497">
        <v>1</v>
      </c>
      <c r="E4497">
        <v>1</v>
      </c>
      <c r="F4497">
        <v>1</v>
      </c>
      <c r="G4497" t="s">
        <v>1905</v>
      </c>
      <c r="H4497" s="4" t="str">
        <f t="shared" si="140"/>
        <v>2RR901.1</v>
      </c>
      <c r="I4497" s="4" t="str">
        <f t="shared" si="141"/>
        <v>S2_X2_TXD1</v>
      </c>
    </row>
    <row r="4498" spans="1:9" x14ac:dyDescent="0.25">
      <c r="A4498" t="s">
        <v>2698</v>
      </c>
      <c r="B4498" t="s">
        <v>5869</v>
      </c>
      <c r="C4498" t="s">
        <v>3491</v>
      </c>
      <c r="D4498">
        <v>2</v>
      </c>
      <c r="E4498">
        <v>2</v>
      </c>
      <c r="F4498">
        <v>2</v>
      </c>
      <c r="G4498" t="s">
        <v>5586</v>
      </c>
      <c r="H4498" s="4" t="str">
        <f t="shared" si="140"/>
        <v>2RR901.2</v>
      </c>
      <c r="I4498" s="4" t="str">
        <f t="shared" si="141"/>
        <v>S2_R_X2_TXD1</v>
      </c>
    </row>
    <row r="4499" spans="1:9" x14ac:dyDescent="0.25">
      <c r="A4499" t="s">
        <v>2698</v>
      </c>
      <c r="B4499" t="s">
        <v>5869</v>
      </c>
      <c r="C4499" t="s">
        <v>3492</v>
      </c>
      <c r="D4499">
        <v>1</v>
      </c>
      <c r="E4499">
        <v>1</v>
      </c>
      <c r="F4499">
        <v>1</v>
      </c>
      <c r="G4499" t="s">
        <v>1907</v>
      </c>
      <c r="H4499" s="4" t="str">
        <f t="shared" si="140"/>
        <v>2RR902.1</v>
      </c>
      <c r="I4499" s="4" t="str">
        <f t="shared" si="141"/>
        <v>S2_X2_TXD2</v>
      </c>
    </row>
    <row r="4500" spans="1:9" x14ac:dyDescent="0.25">
      <c r="A4500" t="s">
        <v>2698</v>
      </c>
      <c r="B4500" t="s">
        <v>5869</v>
      </c>
      <c r="C4500" t="s">
        <v>3492</v>
      </c>
      <c r="D4500">
        <v>2</v>
      </c>
      <c r="E4500">
        <v>2</v>
      </c>
      <c r="F4500">
        <v>2</v>
      </c>
      <c r="G4500" t="s">
        <v>5590</v>
      </c>
      <c r="H4500" s="4" t="str">
        <f t="shared" si="140"/>
        <v>2RR902.2</v>
      </c>
      <c r="I4500" s="4" t="str">
        <f t="shared" si="141"/>
        <v>S2_R_X2_TXD2</v>
      </c>
    </row>
    <row r="4501" spans="1:9" x14ac:dyDescent="0.25">
      <c r="A4501" t="s">
        <v>2698</v>
      </c>
      <c r="B4501" t="s">
        <v>5869</v>
      </c>
      <c r="C4501" t="s">
        <v>3493</v>
      </c>
      <c r="D4501">
        <v>1</v>
      </c>
      <c r="E4501">
        <v>1</v>
      </c>
      <c r="F4501">
        <v>1</v>
      </c>
      <c r="G4501" t="s">
        <v>1909</v>
      </c>
      <c r="H4501" s="4" t="str">
        <f t="shared" si="140"/>
        <v>2RR903.1</v>
      </c>
      <c r="I4501" s="4" t="str">
        <f t="shared" si="141"/>
        <v>S2_X2_TXD3</v>
      </c>
    </row>
    <row r="4502" spans="1:9" x14ac:dyDescent="0.25">
      <c r="A4502" t="s">
        <v>2698</v>
      </c>
      <c r="B4502" t="s">
        <v>5869</v>
      </c>
      <c r="C4502" t="s">
        <v>3493</v>
      </c>
      <c r="D4502">
        <v>2</v>
      </c>
      <c r="E4502">
        <v>2</v>
      </c>
      <c r="F4502">
        <v>2</v>
      </c>
      <c r="G4502" t="s">
        <v>5595</v>
      </c>
      <c r="H4502" s="4" t="str">
        <f t="shared" si="140"/>
        <v>2RR903.2</v>
      </c>
      <c r="I4502" s="4" t="str">
        <f t="shared" si="141"/>
        <v>S2_R_X2_TXD3</v>
      </c>
    </row>
    <row r="4503" spans="1:9" x14ac:dyDescent="0.25">
      <c r="A4503" t="s">
        <v>2698</v>
      </c>
      <c r="B4503" t="s">
        <v>5869</v>
      </c>
      <c r="C4503" t="s">
        <v>5878</v>
      </c>
      <c r="D4503">
        <v>1</v>
      </c>
      <c r="E4503">
        <v>1</v>
      </c>
      <c r="F4503">
        <v>1</v>
      </c>
      <c r="G4503" t="s">
        <v>5614</v>
      </c>
      <c r="H4503" s="4" t="str">
        <f t="shared" si="140"/>
        <v>2RR904.1</v>
      </c>
      <c r="I4503" s="4" t="str">
        <f t="shared" si="141"/>
        <v>S2_X2_TXC</v>
      </c>
    </row>
    <row r="4504" spans="1:9" x14ac:dyDescent="0.25">
      <c r="A4504" t="s">
        <v>2698</v>
      </c>
      <c r="B4504" t="s">
        <v>5869</v>
      </c>
      <c r="C4504" t="s">
        <v>5878</v>
      </c>
      <c r="D4504">
        <v>2</v>
      </c>
      <c r="E4504">
        <v>2</v>
      </c>
      <c r="F4504">
        <v>2</v>
      </c>
      <c r="G4504" t="s">
        <v>5581</v>
      </c>
      <c r="H4504" s="4" t="str">
        <f t="shared" si="140"/>
        <v>2RR904.2</v>
      </c>
      <c r="I4504" s="4" t="str">
        <f t="shared" si="141"/>
        <v>S2_R_X2_TXC</v>
      </c>
    </row>
    <row r="4505" spans="1:9" x14ac:dyDescent="0.25">
      <c r="A4505" t="s">
        <v>2698</v>
      </c>
      <c r="B4505" t="s">
        <v>5869</v>
      </c>
      <c r="C4505" t="s">
        <v>3494</v>
      </c>
      <c r="D4505">
        <v>1</v>
      </c>
      <c r="E4505">
        <v>1</v>
      </c>
      <c r="F4505">
        <v>1</v>
      </c>
      <c r="G4505" t="s">
        <v>1911</v>
      </c>
      <c r="H4505" s="4" t="str">
        <f t="shared" si="140"/>
        <v>2RR905.1</v>
      </c>
      <c r="I4505" s="4" t="str">
        <f t="shared" si="141"/>
        <v>S2_X2_TXEN</v>
      </c>
    </row>
    <row r="4506" spans="1:9" x14ac:dyDescent="0.25">
      <c r="A4506" t="s">
        <v>2698</v>
      </c>
      <c r="B4506" t="s">
        <v>5869</v>
      </c>
      <c r="C4506" t="s">
        <v>3494</v>
      </c>
      <c r="D4506">
        <v>2</v>
      </c>
      <c r="E4506">
        <v>2</v>
      </c>
      <c r="F4506">
        <v>2</v>
      </c>
      <c r="G4506" t="s">
        <v>5582</v>
      </c>
      <c r="H4506" s="4" t="str">
        <f t="shared" si="140"/>
        <v>2RR905.2</v>
      </c>
      <c r="I4506" s="4" t="str">
        <f t="shared" si="141"/>
        <v>S2_R_X2_TXEN</v>
      </c>
    </row>
    <row r="4507" spans="1:9" x14ac:dyDescent="0.25">
      <c r="A4507" t="s">
        <v>2698</v>
      </c>
      <c r="B4507" t="s">
        <v>5869</v>
      </c>
      <c r="C4507" t="s">
        <v>5879</v>
      </c>
      <c r="D4507">
        <v>1</v>
      </c>
      <c r="E4507">
        <v>1</v>
      </c>
      <c r="F4507">
        <v>1</v>
      </c>
      <c r="G4507" t="s">
        <v>5615</v>
      </c>
      <c r="H4507" s="4" t="str">
        <f t="shared" si="140"/>
        <v>2RR906.1</v>
      </c>
      <c r="I4507" s="4" t="str">
        <f t="shared" si="141"/>
        <v>S2_X2_RXER</v>
      </c>
    </row>
    <row r="4508" spans="1:9" x14ac:dyDescent="0.25">
      <c r="A4508" t="s">
        <v>2698</v>
      </c>
      <c r="B4508" t="s">
        <v>5869</v>
      </c>
      <c r="C4508" t="s">
        <v>5879</v>
      </c>
      <c r="D4508">
        <v>2</v>
      </c>
      <c r="E4508">
        <v>2</v>
      </c>
      <c r="F4508">
        <v>2</v>
      </c>
      <c r="G4508" t="s">
        <v>5597</v>
      </c>
      <c r="H4508" s="4" t="str">
        <f t="shared" si="140"/>
        <v>2RR906.2</v>
      </c>
      <c r="I4508" s="4" t="str">
        <f t="shared" si="141"/>
        <v>S2_R_X2_RXER</v>
      </c>
    </row>
    <row r="4509" spans="1:9" x14ac:dyDescent="0.25">
      <c r="A4509" t="s">
        <v>2698</v>
      </c>
      <c r="B4509" t="s">
        <v>5869</v>
      </c>
      <c r="C4509" t="s">
        <v>5880</v>
      </c>
      <c r="D4509">
        <v>1</v>
      </c>
      <c r="E4509">
        <v>1</v>
      </c>
      <c r="F4509">
        <v>1</v>
      </c>
      <c r="G4509" t="s">
        <v>5616</v>
      </c>
      <c r="H4509" s="4" t="str">
        <f t="shared" si="140"/>
        <v>2RR907.1</v>
      </c>
      <c r="I4509" s="4" t="str">
        <f t="shared" si="141"/>
        <v>S2_X2_RXD1</v>
      </c>
    </row>
    <row r="4510" spans="1:9" x14ac:dyDescent="0.25">
      <c r="A4510" t="s">
        <v>2698</v>
      </c>
      <c r="B4510" t="s">
        <v>5869</v>
      </c>
      <c r="C4510" t="s">
        <v>5880</v>
      </c>
      <c r="D4510">
        <v>2</v>
      </c>
      <c r="E4510">
        <v>2</v>
      </c>
      <c r="F4510">
        <v>2</v>
      </c>
      <c r="G4510" t="s">
        <v>5606</v>
      </c>
      <c r="H4510" s="4" t="str">
        <f t="shared" si="140"/>
        <v>2RR907.2</v>
      </c>
      <c r="I4510" s="4" t="str">
        <f t="shared" si="141"/>
        <v>S2_R_X2_RXD1</v>
      </c>
    </row>
    <row r="4511" spans="1:9" x14ac:dyDescent="0.25">
      <c r="A4511" t="s">
        <v>2698</v>
      </c>
      <c r="B4511" t="s">
        <v>5869</v>
      </c>
      <c r="C4511" t="s">
        <v>5881</v>
      </c>
      <c r="D4511">
        <v>1</v>
      </c>
      <c r="E4511">
        <v>1</v>
      </c>
      <c r="F4511">
        <v>1</v>
      </c>
      <c r="G4511" t="s">
        <v>5617</v>
      </c>
      <c r="H4511" s="4" t="str">
        <f t="shared" si="140"/>
        <v>2RR908.1</v>
      </c>
      <c r="I4511" s="4" t="str">
        <f t="shared" si="141"/>
        <v>S2_X2_RXD3</v>
      </c>
    </row>
    <row r="4512" spans="1:9" x14ac:dyDescent="0.25">
      <c r="A4512" t="s">
        <v>2698</v>
      </c>
      <c r="B4512" t="s">
        <v>5869</v>
      </c>
      <c r="C4512" t="s">
        <v>5881</v>
      </c>
      <c r="D4512">
        <v>2</v>
      </c>
      <c r="E4512">
        <v>2</v>
      </c>
      <c r="F4512">
        <v>2</v>
      </c>
      <c r="G4512" t="s">
        <v>5609</v>
      </c>
      <c r="H4512" s="4" t="str">
        <f t="shared" si="140"/>
        <v>2RR908.2</v>
      </c>
      <c r="I4512" s="4" t="str">
        <f t="shared" si="141"/>
        <v>S2_R_X2_RXD3</v>
      </c>
    </row>
    <row r="4513" spans="1:9" x14ac:dyDescent="0.25">
      <c r="A4513" t="s">
        <v>2698</v>
      </c>
      <c r="B4513" t="s">
        <v>5869</v>
      </c>
      <c r="C4513" t="s">
        <v>5882</v>
      </c>
      <c r="D4513">
        <v>1</v>
      </c>
      <c r="E4513">
        <v>1</v>
      </c>
      <c r="F4513">
        <v>1</v>
      </c>
      <c r="G4513" t="s">
        <v>5618</v>
      </c>
      <c r="H4513" s="4" t="str">
        <f t="shared" si="140"/>
        <v>2RR909.1</v>
      </c>
      <c r="I4513" s="4" t="str">
        <f t="shared" si="141"/>
        <v>S2_X2_RXDV</v>
      </c>
    </row>
    <row r="4514" spans="1:9" x14ac:dyDescent="0.25">
      <c r="A4514" t="s">
        <v>2698</v>
      </c>
      <c r="B4514" t="s">
        <v>5869</v>
      </c>
      <c r="C4514" t="s">
        <v>5882</v>
      </c>
      <c r="D4514">
        <v>2</v>
      </c>
      <c r="E4514">
        <v>2</v>
      </c>
      <c r="F4514">
        <v>2</v>
      </c>
      <c r="G4514" t="s">
        <v>5612</v>
      </c>
      <c r="H4514" s="4" t="str">
        <f t="shared" si="140"/>
        <v>2RR909.2</v>
      </c>
      <c r="I4514" s="4" t="str">
        <f t="shared" si="141"/>
        <v>S2_R_X2_RXDV</v>
      </c>
    </row>
    <row r="4515" spans="1:9" x14ac:dyDescent="0.25">
      <c r="A4515" t="s">
        <v>2698</v>
      </c>
      <c r="B4515" t="s">
        <v>5869</v>
      </c>
      <c r="C4515" t="s">
        <v>5883</v>
      </c>
      <c r="D4515">
        <v>1</v>
      </c>
      <c r="E4515">
        <v>1</v>
      </c>
      <c r="F4515">
        <v>1</v>
      </c>
      <c r="G4515" t="s">
        <v>5619</v>
      </c>
      <c r="H4515" s="4" t="str">
        <f t="shared" si="140"/>
        <v>2RR910.1</v>
      </c>
      <c r="I4515" s="4" t="str">
        <f t="shared" si="141"/>
        <v>S2_X2_RXC</v>
      </c>
    </row>
    <row r="4516" spans="1:9" x14ac:dyDescent="0.25">
      <c r="A4516" t="s">
        <v>2698</v>
      </c>
      <c r="B4516" t="s">
        <v>5869</v>
      </c>
      <c r="C4516" t="s">
        <v>5883</v>
      </c>
      <c r="D4516">
        <v>2</v>
      </c>
      <c r="E4516">
        <v>2</v>
      </c>
      <c r="F4516">
        <v>2</v>
      </c>
      <c r="G4516" t="s">
        <v>5600</v>
      </c>
      <c r="H4516" s="4" t="str">
        <f t="shared" si="140"/>
        <v>2RR910.2</v>
      </c>
      <c r="I4516" s="4" t="str">
        <f t="shared" si="141"/>
        <v>S2_R_X2_RXC</v>
      </c>
    </row>
    <row r="4517" spans="1:9" x14ac:dyDescent="0.25">
      <c r="A4517" t="s">
        <v>2698</v>
      </c>
      <c r="B4517" t="s">
        <v>5869</v>
      </c>
      <c r="C4517" t="s">
        <v>5884</v>
      </c>
      <c r="D4517">
        <v>1</v>
      </c>
      <c r="E4517">
        <v>1</v>
      </c>
      <c r="F4517">
        <v>1</v>
      </c>
      <c r="G4517" t="s">
        <v>5620</v>
      </c>
      <c r="H4517" s="4" t="str">
        <f t="shared" si="140"/>
        <v>2RR911.1</v>
      </c>
      <c r="I4517" s="4" t="str">
        <f t="shared" si="141"/>
        <v>S2_X2_RXD2</v>
      </c>
    </row>
    <row r="4518" spans="1:9" x14ac:dyDescent="0.25">
      <c r="A4518" t="s">
        <v>2698</v>
      </c>
      <c r="B4518" t="s">
        <v>5869</v>
      </c>
      <c r="C4518" t="s">
        <v>5884</v>
      </c>
      <c r="D4518">
        <v>2</v>
      </c>
      <c r="E4518">
        <v>2</v>
      </c>
      <c r="F4518">
        <v>2</v>
      </c>
      <c r="G4518" t="s">
        <v>5603</v>
      </c>
      <c r="H4518" s="4" t="str">
        <f t="shared" si="140"/>
        <v>2RR911.2</v>
      </c>
      <c r="I4518" s="4" t="str">
        <f t="shared" si="141"/>
        <v>S2_R_X2_RXD2</v>
      </c>
    </row>
    <row r="4519" spans="1:9" x14ac:dyDescent="0.25">
      <c r="A4519" t="s">
        <v>2698</v>
      </c>
      <c r="B4519" t="s">
        <v>5869</v>
      </c>
      <c r="C4519" t="s">
        <v>5885</v>
      </c>
      <c r="D4519">
        <v>1</v>
      </c>
      <c r="E4519">
        <v>1</v>
      </c>
      <c r="F4519">
        <v>1</v>
      </c>
      <c r="G4519" t="s">
        <v>5621</v>
      </c>
      <c r="H4519" s="4" t="str">
        <f t="shared" si="140"/>
        <v>2RR913.1</v>
      </c>
      <c r="I4519" s="4" t="str">
        <f t="shared" si="141"/>
        <v>S2_X2_RXD0</v>
      </c>
    </row>
    <row r="4520" spans="1:9" x14ac:dyDescent="0.25">
      <c r="A4520" t="s">
        <v>2698</v>
      </c>
      <c r="B4520" t="s">
        <v>5869</v>
      </c>
      <c r="C4520" t="s">
        <v>5885</v>
      </c>
      <c r="D4520">
        <v>2</v>
      </c>
      <c r="E4520">
        <v>2</v>
      </c>
      <c r="F4520">
        <v>2</v>
      </c>
      <c r="G4520" t="s">
        <v>5593</v>
      </c>
      <c r="H4520" s="4" t="str">
        <f t="shared" si="140"/>
        <v>2RR913.2</v>
      </c>
      <c r="I4520" s="4" t="str">
        <f t="shared" si="141"/>
        <v>S2_R_X2_RXD0</v>
      </c>
    </row>
    <row r="4521" spans="1:9" x14ac:dyDescent="0.25">
      <c r="A4521" t="s">
        <v>2698</v>
      </c>
      <c r="B4521" t="s">
        <v>5869</v>
      </c>
      <c r="C4521" t="s">
        <v>5886</v>
      </c>
      <c r="D4521">
        <v>1</v>
      </c>
      <c r="E4521">
        <v>1</v>
      </c>
      <c r="F4521">
        <v>1</v>
      </c>
      <c r="G4521" t="s">
        <v>5622</v>
      </c>
      <c r="H4521" s="4" t="str">
        <f t="shared" si="140"/>
        <v>2RR914.1</v>
      </c>
      <c r="I4521" s="4" t="str">
        <f t="shared" si="141"/>
        <v>S2_X2_COL</v>
      </c>
    </row>
    <row r="4522" spans="1:9" x14ac:dyDescent="0.25">
      <c r="A4522" t="s">
        <v>2698</v>
      </c>
      <c r="B4522" t="s">
        <v>5869</v>
      </c>
      <c r="C4522" t="s">
        <v>5886</v>
      </c>
      <c r="D4522">
        <v>2</v>
      </c>
      <c r="E4522">
        <v>2</v>
      </c>
      <c r="F4522">
        <v>2</v>
      </c>
      <c r="G4522" t="s">
        <v>5623</v>
      </c>
      <c r="H4522" s="4" t="str">
        <f t="shared" si="140"/>
        <v>2RR914.2</v>
      </c>
      <c r="I4522" s="4" t="str">
        <f t="shared" si="141"/>
        <v>S2_HSD319</v>
      </c>
    </row>
    <row r="4523" spans="1:9" x14ac:dyDescent="0.25">
      <c r="A4523" t="s">
        <v>2698</v>
      </c>
      <c r="B4523" t="s">
        <v>5869</v>
      </c>
      <c r="C4523" t="s">
        <v>5887</v>
      </c>
      <c r="D4523">
        <v>1</v>
      </c>
      <c r="E4523">
        <v>1</v>
      </c>
      <c r="F4523">
        <v>1</v>
      </c>
      <c r="G4523" t="s">
        <v>5624</v>
      </c>
      <c r="H4523" s="4" t="str">
        <f t="shared" si="140"/>
        <v>2RR915.1</v>
      </c>
      <c r="I4523" s="4" t="str">
        <f t="shared" si="141"/>
        <v>S2_X2_CRS</v>
      </c>
    </row>
    <row r="4524" spans="1:9" x14ac:dyDescent="0.25">
      <c r="A4524" t="s">
        <v>2698</v>
      </c>
      <c r="B4524" t="s">
        <v>5869</v>
      </c>
      <c r="C4524" t="s">
        <v>5887</v>
      </c>
      <c r="D4524">
        <v>2</v>
      </c>
      <c r="E4524">
        <v>2</v>
      </c>
      <c r="F4524">
        <v>2</v>
      </c>
      <c r="G4524" t="s">
        <v>5625</v>
      </c>
      <c r="H4524" s="4" t="str">
        <f t="shared" si="140"/>
        <v>2RR915.2</v>
      </c>
      <c r="I4524" s="4" t="str">
        <f t="shared" si="141"/>
        <v>S2_HSD320</v>
      </c>
    </row>
    <row r="4525" spans="1:9" x14ac:dyDescent="0.25">
      <c r="A4525" t="s">
        <v>2698</v>
      </c>
      <c r="B4525" t="s">
        <v>5888</v>
      </c>
      <c r="C4525" t="s">
        <v>3495</v>
      </c>
      <c r="D4525">
        <v>1</v>
      </c>
      <c r="E4525">
        <v>1</v>
      </c>
      <c r="F4525">
        <v>1</v>
      </c>
      <c r="G4525" t="s">
        <v>1829</v>
      </c>
      <c r="H4525" s="4" t="str">
        <f t="shared" si="140"/>
        <v>2CTXG0.1</v>
      </c>
      <c r="I4525" s="4" t="str">
        <f t="shared" si="141"/>
        <v>SG2_X0_TXC</v>
      </c>
    </row>
    <row r="4526" spans="1:9" x14ac:dyDescent="0.25">
      <c r="A4526" t="s">
        <v>2698</v>
      </c>
      <c r="B4526" t="s">
        <v>5888</v>
      </c>
      <c r="C4526" t="s">
        <v>3495</v>
      </c>
      <c r="D4526">
        <v>2</v>
      </c>
      <c r="E4526">
        <v>2</v>
      </c>
      <c r="F4526">
        <v>2</v>
      </c>
      <c r="G4526" t="s">
        <v>961</v>
      </c>
      <c r="H4526" s="4" t="str">
        <f t="shared" si="140"/>
        <v>2CTXG0.2</v>
      </c>
      <c r="I4526" s="4" t="str">
        <f t="shared" si="141"/>
        <v>DGND</v>
      </c>
    </row>
    <row r="4527" spans="1:9" x14ac:dyDescent="0.25">
      <c r="A4527" t="s">
        <v>2698</v>
      </c>
      <c r="B4527" t="s">
        <v>5888</v>
      </c>
      <c r="C4527" t="s">
        <v>3496</v>
      </c>
      <c r="D4527">
        <v>1</v>
      </c>
      <c r="E4527">
        <v>1</v>
      </c>
      <c r="F4527">
        <v>1</v>
      </c>
      <c r="G4527" t="s">
        <v>1874</v>
      </c>
      <c r="H4527" s="4" t="str">
        <f t="shared" si="140"/>
        <v>2CTXG1.1</v>
      </c>
      <c r="I4527" s="4" t="str">
        <f t="shared" si="141"/>
        <v>SG2_X1_TXC</v>
      </c>
    </row>
    <row r="4528" spans="1:9" x14ac:dyDescent="0.25">
      <c r="A4528" t="s">
        <v>2698</v>
      </c>
      <c r="B4528" t="s">
        <v>5888</v>
      </c>
      <c r="C4528" t="s">
        <v>3496</v>
      </c>
      <c r="D4528">
        <v>2</v>
      </c>
      <c r="E4528">
        <v>2</v>
      </c>
      <c r="F4528">
        <v>2</v>
      </c>
      <c r="G4528" t="s">
        <v>961</v>
      </c>
      <c r="H4528" s="4" t="str">
        <f t="shared" si="140"/>
        <v>2CTXG1.2</v>
      </c>
      <c r="I4528" s="4" t="str">
        <f t="shared" si="141"/>
        <v>DGND</v>
      </c>
    </row>
    <row r="4529" spans="1:9" x14ac:dyDescent="0.25">
      <c r="A4529" t="s">
        <v>2698</v>
      </c>
      <c r="B4529" t="s">
        <v>5888</v>
      </c>
      <c r="C4529" t="s">
        <v>3497</v>
      </c>
      <c r="D4529">
        <v>2</v>
      </c>
      <c r="E4529">
        <v>2</v>
      </c>
      <c r="F4529">
        <v>2</v>
      </c>
      <c r="G4529" t="s">
        <v>1912</v>
      </c>
      <c r="H4529" s="4" t="str">
        <f t="shared" si="140"/>
        <v>2K225.2</v>
      </c>
      <c r="I4529" s="4" t="str">
        <f t="shared" si="141"/>
        <v>SG2_HL_X1_TXEN</v>
      </c>
    </row>
    <row r="4530" spans="1:9" x14ac:dyDescent="0.25">
      <c r="A4530" t="s">
        <v>2698</v>
      </c>
      <c r="B4530" t="s">
        <v>5888</v>
      </c>
      <c r="C4530" t="s">
        <v>3497</v>
      </c>
      <c r="D4530">
        <v>3</v>
      </c>
      <c r="E4530">
        <v>3</v>
      </c>
      <c r="F4530">
        <v>3</v>
      </c>
      <c r="G4530" t="s">
        <v>1913</v>
      </c>
      <c r="H4530" s="4" t="str">
        <f t="shared" si="140"/>
        <v>2K225.3</v>
      </c>
      <c r="I4530" s="4" t="str">
        <f t="shared" si="141"/>
        <v>SG2_X1_TXEN</v>
      </c>
    </row>
    <row r="4531" spans="1:9" x14ac:dyDescent="0.25">
      <c r="A4531" t="s">
        <v>2698</v>
      </c>
      <c r="B4531" t="s">
        <v>5888</v>
      </c>
      <c r="C4531" t="s">
        <v>3497</v>
      </c>
      <c r="D4531">
        <v>4</v>
      </c>
      <c r="E4531">
        <v>4</v>
      </c>
      <c r="F4531">
        <v>4</v>
      </c>
      <c r="G4531" t="s">
        <v>1884</v>
      </c>
      <c r="H4531" s="4" t="str">
        <f t="shared" si="140"/>
        <v>2K225.4</v>
      </c>
      <c r="I4531" s="4" t="str">
        <f t="shared" si="141"/>
        <v>SG2_1_X1_TXEN</v>
      </c>
    </row>
    <row r="4532" spans="1:9" x14ac:dyDescent="0.25">
      <c r="A4532" t="s">
        <v>2698</v>
      </c>
      <c r="B4532" t="s">
        <v>5888</v>
      </c>
      <c r="C4532" t="s">
        <v>3497</v>
      </c>
      <c r="D4532">
        <v>5</v>
      </c>
      <c r="E4532">
        <v>5</v>
      </c>
      <c r="F4532">
        <v>5</v>
      </c>
      <c r="G4532" t="s">
        <v>1865</v>
      </c>
      <c r="H4532" s="4" t="str">
        <f t="shared" si="140"/>
        <v>2K225.5</v>
      </c>
      <c r="I4532" s="4" t="str">
        <f t="shared" si="141"/>
        <v>SG2_1_X1_TXD0</v>
      </c>
    </row>
    <row r="4533" spans="1:9" x14ac:dyDescent="0.25">
      <c r="A4533" t="s">
        <v>2698</v>
      </c>
      <c r="B4533" t="s">
        <v>5888</v>
      </c>
      <c r="C4533" t="s">
        <v>3497</v>
      </c>
      <c r="D4533">
        <v>6</v>
      </c>
      <c r="E4533">
        <v>6</v>
      </c>
      <c r="F4533">
        <v>6</v>
      </c>
      <c r="G4533" t="s">
        <v>1914</v>
      </c>
      <c r="H4533" s="4" t="str">
        <f t="shared" si="140"/>
        <v>2K225.6</v>
      </c>
      <c r="I4533" s="4" t="str">
        <f t="shared" si="141"/>
        <v>SG2_X1_TXD0</v>
      </c>
    </row>
    <row r="4534" spans="1:9" x14ac:dyDescent="0.25">
      <c r="A4534" t="s">
        <v>2698</v>
      </c>
      <c r="B4534" t="s">
        <v>5888</v>
      </c>
      <c r="C4534" t="s">
        <v>3497</v>
      </c>
      <c r="D4534">
        <v>7</v>
      </c>
      <c r="E4534">
        <v>7</v>
      </c>
      <c r="F4534">
        <v>7</v>
      </c>
      <c r="G4534" t="s">
        <v>1915</v>
      </c>
      <c r="H4534" s="4" t="str">
        <f t="shared" si="140"/>
        <v>2K225.7</v>
      </c>
      <c r="I4534" s="4" t="str">
        <f t="shared" si="141"/>
        <v>SG2_HL_X1_TXD0</v>
      </c>
    </row>
    <row r="4535" spans="1:9" x14ac:dyDescent="0.25">
      <c r="A4535" t="s">
        <v>2698</v>
      </c>
      <c r="B4535" t="s">
        <v>5888</v>
      </c>
      <c r="C4535" t="s">
        <v>3497</v>
      </c>
      <c r="D4535" t="s">
        <v>1041</v>
      </c>
      <c r="E4535" t="s">
        <v>1041</v>
      </c>
      <c r="F4535">
        <v>1</v>
      </c>
      <c r="G4535" t="s">
        <v>1040</v>
      </c>
      <c r="H4535" s="4" t="str">
        <f t="shared" si="140"/>
        <v>2K225.1</v>
      </c>
      <c r="I4535" s="4" t="str">
        <f t="shared" si="141"/>
        <v>VP12</v>
      </c>
    </row>
    <row r="4536" spans="1:9" x14ac:dyDescent="0.25">
      <c r="A4536" t="s">
        <v>2698</v>
      </c>
      <c r="B4536" t="s">
        <v>5888</v>
      </c>
      <c r="C4536" t="s">
        <v>3497</v>
      </c>
      <c r="D4536" t="s">
        <v>1042</v>
      </c>
      <c r="E4536" t="s">
        <v>1042</v>
      </c>
      <c r="F4536">
        <v>8</v>
      </c>
      <c r="G4536" t="s">
        <v>814</v>
      </c>
      <c r="H4536" s="4" t="str">
        <f t="shared" si="140"/>
        <v>2K225.8</v>
      </c>
      <c r="I4536" s="4" t="str">
        <f t="shared" si="141"/>
        <v>SC_UDB225</v>
      </c>
    </row>
    <row r="4537" spans="1:9" x14ac:dyDescent="0.25">
      <c r="A4537" t="s">
        <v>2698</v>
      </c>
      <c r="B4537" t="s">
        <v>5888</v>
      </c>
      <c r="C4537" t="s">
        <v>3498</v>
      </c>
      <c r="D4537">
        <v>2</v>
      </c>
      <c r="E4537">
        <v>2</v>
      </c>
      <c r="F4537">
        <v>2</v>
      </c>
      <c r="G4537" t="s">
        <v>1916</v>
      </c>
      <c r="H4537" s="4" t="str">
        <f t="shared" si="140"/>
        <v>2K226.2</v>
      </c>
      <c r="I4537" s="4" t="str">
        <f t="shared" si="141"/>
        <v>SG2_HL_X1_TXD1</v>
      </c>
    </row>
    <row r="4538" spans="1:9" x14ac:dyDescent="0.25">
      <c r="A4538" t="s">
        <v>2698</v>
      </c>
      <c r="B4538" t="s">
        <v>5888</v>
      </c>
      <c r="C4538" t="s">
        <v>3498</v>
      </c>
      <c r="D4538">
        <v>3</v>
      </c>
      <c r="E4538">
        <v>3</v>
      </c>
      <c r="F4538">
        <v>3</v>
      </c>
      <c r="G4538" t="s">
        <v>1917</v>
      </c>
      <c r="H4538" s="4" t="str">
        <f t="shared" si="140"/>
        <v>2K226.3</v>
      </c>
      <c r="I4538" s="4" t="str">
        <f t="shared" si="141"/>
        <v>SG2_X1_TXD1</v>
      </c>
    </row>
    <row r="4539" spans="1:9" x14ac:dyDescent="0.25">
      <c r="A4539" t="s">
        <v>2698</v>
      </c>
      <c r="B4539" t="s">
        <v>5888</v>
      </c>
      <c r="C4539" t="s">
        <v>3498</v>
      </c>
      <c r="D4539">
        <v>4</v>
      </c>
      <c r="E4539">
        <v>4</v>
      </c>
      <c r="F4539">
        <v>4</v>
      </c>
      <c r="G4539" t="s">
        <v>1878</v>
      </c>
      <c r="H4539" s="4" t="str">
        <f t="shared" si="140"/>
        <v>2K226.4</v>
      </c>
      <c r="I4539" s="4" t="str">
        <f t="shared" si="141"/>
        <v>SG2_1_X1_TXD1</v>
      </c>
    </row>
    <row r="4540" spans="1:9" x14ac:dyDescent="0.25">
      <c r="A4540" t="s">
        <v>2698</v>
      </c>
      <c r="B4540" t="s">
        <v>5888</v>
      </c>
      <c r="C4540" t="s">
        <v>3498</v>
      </c>
      <c r="D4540">
        <v>5</v>
      </c>
      <c r="E4540">
        <v>5</v>
      </c>
      <c r="F4540">
        <v>5</v>
      </c>
      <c r="G4540" t="s">
        <v>1875</v>
      </c>
      <c r="H4540" s="4" t="str">
        <f t="shared" si="140"/>
        <v>2K226.5</v>
      </c>
      <c r="I4540" s="4" t="str">
        <f t="shared" si="141"/>
        <v>SG2_1_X1_TXD2</v>
      </c>
    </row>
    <row r="4541" spans="1:9" x14ac:dyDescent="0.25">
      <c r="A4541" t="s">
        <v>2698</v>
      </c>
      <c r="B4541" t="s">
        <v>5888</v>
      </c>
      <c r="C4541" t="s">
        <v>3498</v>
      </c>
      <c r="D4541">
        <v>6</v>
      </c>
      <c r="E4541">
        <v>6</v>
      </c>
      <c r="F4541">
        <v>6</v>
      </c>
      <c r="G4541" t="s">
        <v>1918</v>
      </c>
      <c r="H4541" s="4" t="str">
        <f t="shared" si="140"/>
        <v>2K226.6</v>
      </c>
      <c r="I4541" s="4" t="str">
        <f t="shared" si="141"/>
        <v>SG2_X1_TXD2</v>
      </c>
    </row>
    <row r="4542" spans="1:9" x14ac:dyDescent="0.25">
      <c r="A4542" t="s">
        <v>2698</v>
      </c>
      <c r="B4542" t="s">
        <v>5888</v>
      </c>
      <c r="C4542" t="s">
        <v>3498</v>
      </c>
      <c r="D4542">
        <v>7</v>
      </c>
      <c r="E4542">
        <v>7</v>
      </c>
      <c r="F4542">
        <v>7</v>
      </c>
      <c r="G4542" t="s">
        <v>1919</v>
      </c>
      <c r="H4542" s="4" t="str">
        <f t="shared" si="140"/>
        <v>2K226.7</v>
      </c>
      <c r="I4542" s="4" t="str">
        <f t="shared" si="141"/>
        <v>SG2_HL_X1_TXD2</v>
      </c>
    </row>
    <row r="4543" spans="1:9" x14ac:dyDescent="0.25">
      <c r="A4543" t="s">
        <v>2698</v>
      </c>
      <c r="B4543" t="s">
        <v>5888</v>
      </c>
      <c r="C4543" t="s">
        <v>3498</v>
      </c>
      <c r="D4543" t="s">
        <v>1041</v>
      </c>
      <c r="E4543" t="s">
        <v>1041</v>
      </c>
      <c r="F4543">
        <v>1</v>
      </c>
      <c r="G4543" t="s">
        <v>1040</v>
      </c>
      <c r="H4543" s="4" t="str">
        <f t="shared" si="140"/>
        <v>2K226.1</v>
      </c>
      <c r="I4543" s="4" t="str">
        <f t="shared" si="141"/>
        <v>VP12</v>
      </c>
    </row>
    <row r="4544" spans="1:9" x14ac:dyDescent="0.25">
      <c r="A4544" t="s">
        <v>2698</v>
      </c>
      <c r="B4544" t="s">
        <v>5888</v>
      </c>
      <c r="C4544" t="s">
        <v>3498</v>
      </c>
      <c r="D4544" t="s">
        <v>1042</v>
      </c>
      <c r="E4544" t="s">
        <v>1042</v>
      </c>
      <c r="F4544">
        <v>8</v>
      </c>
      <c r="G4544" t="s">
        <v>815</v>
      </c>
      <c r="H4544" s="4" t="str">
        <f t="shared" si="140"/>
        <v>2K226.8</v>
      </c>
      <c r="I4544" s="4" t="str">
        <f t="shared" si="141"/>
        <v>SC_UDB226</v>
      </c>
    </row>
    <row r="4545" spans="1:9" x14ac:dyDescent="0.25">
      <c r="A4545" t="s">
        <v>2698</v>
      </c>
      <c r="B4545" t="s">
        <v>5888</v>
      </c>
      <c r="C4545" t="s">
        <v>3499</v>
      </c>
      <c r="D4545">
        <v>2</v>
      </c>
      <c r="E4545">
        <v>2</v>
      </c>
      <c r="F4545">
        <v>2</v>
      </c>
      <c r="G4545" t="s">
        <v>1920</v>
      </c>
      <c r="H4545" s="4" t="str">
        <f t="shared" si="140"/>
        <v>2K249.2</v>
      </c>
      <c r="I4545" s="4" t="str">
        <f t="shared" si="141"/>
        <v>SG2_HL_X0_TXD0</v>
      </c>
    </row>
    <row r="4546" spans="1:9" x14ac:dyDescent="0.25">
      <c r="A4546" t="s">
        <v>2698</v>
      </c>
      <c r="B4546" t="s">
        <v>5888</v>
      </c>
      <c r="C4546" t="s">
        <v>3499</v>
      </c>
      <c r="D4546">
        <v>3</v>
      </c>
      <c r="E4546">
        <v>3</v>
      </c>
      <c r="F4546">
        <v>3</v>
      </c>
      <c r="G4546" t="s">
        <v>1921</v>
      </c>
      <c r="H4546" s="4" t="str">
        <f t="shared" ref="H4546:H4609" si="142">CONCATENATE(C4546,".",F4546)</f>
        <v>2K249.3</v>
      </c>
      <c r="I4546" s="4" t="str">
        <f t="shared" ref="I4546:I4609" si="143">G4546</f>
        <v>SG2_X0_TXD0</v>
      </c>
    </row>
    <row r="4547" spans="1:9" x14ac:dyDescent="0.25">
      <c r="A4547" t="s">
        <v>2698</v>
      </c>
      <c r="B4547" t="s">
        <v>5888</v>
      </c>
      <c r="C4547" t="s">
        <v>3499</v>
      </c>
      <c r="D4547">
        <v>4</v>
      </c>
      <c r="E4547">
        <v>4</v>
      </c>
      <c r="F4547">
        <v>4</v>
      </c>
      <c r="G4547" t="s">
        <v>1810</v>
      </c>
      <c r="H4547" s="4" t="str">
        <f t="shared" si="142"/>
        <v>2K249.4</v>
      </c>
      <c r="I4547" s="4" t="str">
        <f t="shared" si="143"/>
        <v>SG2_1_X0_TXD0</v>
      </c>
    </row>
    <row r="4548" spans="1:9" x14ac:dyDescent="0.25">
      <c r="A4548" t="s">
        <v>2698</v>
      </c>
      <c r="B4548" t="s">
        <v>5888</v>
      </c>
      <c r="C4548" t="s">
        <v>3499</v>
      </c>
      <c r="D4548">
        <v>5</v>
      </c>
      <c r="E4548">
        <v>5</v>
      </c>
      <c r="F4548">
        <v>5</v>
      </c>
      <c r="G4548" t="s">
        <v>1818</v>
      </c>
      <c r="H4548" s="4" t="str">
        <f t="shared" si="142"/>
        <v>2K249.5</v>
      </c>
      <c r="I4548" s="4" t="str">
        <f t="shared" si="143"/>
        <v>SG2_1_X0_TXD1</v>
      </c>
    </row>
    <row r="4549" spans="1:9" x14ac:dyDescent="0.25">
      <c r="A4549" t="s">
        <v>2698</v>
      </c>
      <c r="B4549" t="s">
        <v>5888</v>
      </c>
      <c r="C4549" t="s">
        <v>3499</v>
      </c>
      <c r="D4549">
        <v>6</v>
      </c>
      <c r="E4549">
        <v>6</v>
      </c>
      <c r="F4549">
        <v>6</v>
      </c>
      <c r="G4549" t="s">
        <v>1922</v>
      </c>
      <c r="H4549" s="4" t="str">
        <f t="shared" si="142"/>
        <v>2K249.6</v>
      </c>
      <c r="I4549" s="4" t="str">
        <f t="shared" si="143"/>
        <v>SG2_X0_TXD1</v>
      </c>
    </row>
    <row r="4550" spans="1:9" x14ac:dyDescent="0.25">
      <c r="A4550" t="s">
        <v>2698</v>
      </c>
      <c r="B4550" t="s">
        <v>5888</v>
      </c>
      <c r="C4550" t="s">
        <v>3499</v>
      </c>
      <c r="D4550">
        <v>7</v>
      </c>
      <c r="E4550">
        <v>7</v>
      </c>
      <c r="F4550">
        <v>7</v>
      </c>
      <c r="G4550" t="s">
        <v>1923</v>
      </c>
      <c r="H4550" s="4" t="str">
        <f t="shared" si="142"/>
        <v>2K249.7</v>
      </c>
      <c r="I4550" s="4" t="str">
        <f t="shared" si="143"/>
        <v>SG2_HL_X0_TXD1</v>
      </c>
    </row>
    <row r="4551" spans="1:9" x14ac:dyDescent="0.25">
      <c r="A4551" t="s">
        <v>2698</v>
      </c>
      <c r="B4551" t="s">
        <v>5888</v>
      </c>
      <c r="C4551" t="s">
        <v>3499</v>
      </c>
      <c r="D4551" t="s">
        <v>1041</v>
      </c>
      <c r="E4551" t="s">
        <v>1041</v>
      </c>
      <c r="F4551">
        <v>1</v>
      </c>
      <c r="G4551" t="s">
        <v>1040</v>
      </c>
      <c r="H4551" s="4" t="str">
        <f t="shared" si="142"/>
        <v>2K249.1</v>
      </c>
      <c r="I4551" s="4" t="str">
        <f t="shared" si="143"/>
        <v>VP12</v>
      </c>
    </row>
    <row r="4552" spans="1:9" x14ac:dyDescent="0.25">
      <c r="A4552" t="s">
        <v>2698</v>
      </c>
      <c r="B4552" t="s">
        <v>5888</v>
      </c>
      <c r="C4552" t="s">
        <v>3499</v>
      </c>
      <c r="D4552" t="s">
        <v>1042</v>
      </c>
      <c r="E4552" t="s">
        <v>1042</v>
      </c>
      <c r="F4552">
        <v>8</v>
      </c>
      <c r="G4552" t="s">
        <v>1272</v>
      </c>
      <c r="H4552" s="4" t="str">
        <f t="shared" si="142"/>
        <v>2K249.8</v>
      </c>
      <c r="I4552" s="4" t="str">
        <f t="shared" si="143"/>
        <v>SC_UDB249</v>
      </c>
    </row>
    <row r="4553" spans="1:9" x14ac:dyDescent="0.25">
      <c r="A4553" t="s">
        <v>2698</v>
      </c>
      <c r="B4553" t="s">
        <v>5888</v>
      </c>
      <c r="C4553" t="s">
        <v>3500</v>
      </c>
      <c r="D4553">
        <v>2</v>
      </c>
      <c r="E4553">
        <v>2</v>
      </c>
      <c r="F4553">
        <v>2</v>
      </c>
      <c r="G4553" t="s">
        <v>1924</v>
      </c>
      <c r="H4553" s="4" t="str">
        <f t="shared" si="142"/>
        <v>2K250.2</v>
      </c>
      <c r="I4553" s="4" t="str">
        <f t="shared" si="143"/>
        <v>SG2_HL_X0_TXD2</v>
      </c>
    </row>
    <row r="4554" spans="1:9" x14ac:dyDescent="0.25">
      <c r="A4554" t="s">
        <v>2698</v>
      </c>
      <c r="B4554" t="s">
        <v>5888</v>
      </c>
      <c r="C4554" t="s">
        <v>3500</v>
      </c>
      <c r="D4554">
        <v>3</v>
      </c>
      <c r="E4554">
        <v>3</v>
      </c>
      <c r="F4554">
        <v>3</v>
      </c>
      <c r="G4554" t="s">
        <v>1925</v>
      </c>
      <c r="H4554" s="4" t="str">
        <f t="shared" si="142"/>
        <v>2K250.3</v>
      </c>
      <c r="I4554" s="4" t="str">
        <f t="shared" si="143"/>
        <v>SG2_X0_TXD2</v>
      </c>
    </row>
    <row r="4555" spans="1:9" x14ac:dyDescent="0.25">
      <c r="A4555" t="s">
        <v>2698</v>
      </c>
      <c r="B4555" t="s">
        <v>5888</v>
      </c>
      <c r="C4555" t="s">
        <v>3500</v>
      </c>
      <c r="D4555">
        <v>4</v>
      </c>
      <c r="E4555">
        <v>4</v>
      </c>
      <c r="F4555">
        <v>4</v>
      </c>
      <c r="G4555" t="s">
        <v>1830</v>
      </c>
      <c r="H4555" s="4" t="str">
        <f t="shared" si="142"/>
        <v>2K250.4</v>
      </c>
      <c r="I4555" s="4" t="str">
        <f t="shared" si="143"/>
        <v>SG2_1_X0_TXD2</v>
      </c>
    </row>
    <row r="4556" spans="1:9" x14ac:dyDescent="0.25">
      <c r="A4556" t="s">
        <v>2698</v>
      </c>
      <c r="B4556" t="s">
        <v>5888</v>
      </c>
      <c r="C4556" t="s">
        <v>3500</v>
      </c>
      <c r="D4556">
        <v>5</v>
      </c>
      <c r="E4556">
        <v>5</v>
      </c>
      <c r="F4556">
        <v>5</v>
      </c>
      <c r="G4556" t="s">
        <v>1823</v>
      </c>
      <c r="H4556" s="4" t="str">
        <f t="shared" si="142"/>
        <v>2K250.5</v>
      </c>
      <c r="I4556" s="4" t="str">
        <f t="shared" si="143"/>
        <v>SG2_1_X0_TXD3</v>
      </c>
    </row>
    <row r="4557" spans="1:9" x14ac:dyDescent="0.25">
      <c r="A4557" t="s">
        <v>2698</v>
      </c>
      <c r="B4557" t="s">
        <v>5888</v>
      </c>
      <c r="C4557" t="s">
        <v>3500</v>
      </c>
      <c r="D4557">
        <v>6</v>
      </c>
      <c r="E4557">
        <v>6</v>
      </c>
      <c r="F4557">
        <v>6</v>
      </c>
      <c r="G4557" t="s">
        <v>1926</v>
      </c>
      <c r="H4557" s="4" t="str">
        <f t="shared" si="142"/>
        <v>2K250.6</v>
      </c>
      <c r="I4557" s="4" t="str">
        <f t="shared" si="143"/>
        <v>SG2_X0_TXD3</v>
      </c>
    </row>
    <row r="4558" spans="1:9" x14ac:dyDescent="0.25">
      <c r="A4558" t="s">
        <v>2698</v>
      </c>
      <c r="B4558" t="s">
        <v>5888</v>
      </c>
      <c r="C4558" t="s">
        <v>3500</v>
      </c>
      <c r="D4558">
        <v>7</v>
      </c>
      <c r="E4558">
        <v>7</v>
      </c>
      <c r="F4558">
        <v>7</v>
      </c>
      <c r="G4558" t="s">
        <v>1927</v>
      </c>
      <c r="H4558" s="4" t="str">
        <f t="shared" si="142"/>
        <v>2K250.7</v>
      </c>
      <c r="I4558" s="4" t="str">
        <f t="shared" si="143"/>
        <v>SG2_HL_X0_TXD3</v>
      </c>
    </row>
    <row r="4559" spans="1:9" x14ac:dyDescent="0.25">
      <c r="A4559" t="s">
        <v>2698</v>
      </c>
      <c r="B4559" t="s">
        <v>5888</v>
      </c>
      <c r="C4559" t="s">
        <v>3500</v>
      </c>
      <c r="D4559" t="s">
        <v>1041</v>
      </c>
      <c r="E4559" t="s">
        <v>1041</v>
      </c>
      <c r="F4559">
        <v>1</v>
      </c>
      <c r="G4559" t="s">
        <v>1040</v>
      </c>
      <c r="H4559" s="4" t="str">
        <f t="shared" si="142"/>
        <v>2K250.1</v>
      </c>
      <c r="I4559" s="4" t="str">
        <f t="shared" si="143"/>
        <v>VP12</v>
      </c>
    </row>
    <row r="4560" spans="1:9" x14ac:dyDescent="0.25">
      <c r="A4560" t="s">
        <v>2698</v>
      </c>
      <c r="B4560" t="s">
        <v>5888</v>
      </c>
      <c r="C4560" t="s">
        <v>3500</v>
      </c>
      <c r="D4560" t="s">
        <v>1042</v>
      </c>
      <c r="E4560" t="s">
        <v>1042</v>
      </c>
      <c r="F4560">
        <v>8</v>
      </c>
      <c r="G4560" t="s">
        <v>1275</v>
      </c>
      <c r="H4560" s="4" t="str">
        <f t="shared" si="142"/>
        <v>2K250.8</v>
      </c>
      <c r="I4560" s="4" t="str">
        <f t="shared" si="143"/>
        <v>SC_UDB250</v>
      </c>
    </row>
    <row r="4561" spans="1:9" x14ac:dyDescent="0.25">
      <c r="A4561" t="s">
        <v>2698</v>
      </c>
      <c r="B4561" t="s">
        <v>5888</v>
      </c>
      <c r="C4561" t="s">
        <v>3501</v>
      </c>
      <c r="D4561">
        <v>2</v>
      </c>
      <c r="E4561">
        <v>2</v>
      </c>
      <c r="F4561">
        <v>2</v>
      </c>
      <c r="G4561" t="s">
        <v>1928</v>
      </c>
      <c r="H4561" s="4" t="str">
        <f t="shared" si="142"/>
        <v>2K251.2</v>
      </c>
      <c r="I4561" s="4" t="str">
        <f t="shared" si="143"/>
        <v>SG2_HL_X0_TXEN</v>
      </c>
    </row>
    <row r="4562" spans="1:9" x14ac:dyDescent="0.25">
      <c r="A4562" t="s">
        <v>2698</v>
      </c>
      <c r="B4562" t="s">
        <v>5888</v>
      </c>
      <c r="C4562" t="s">
        <v>3501</v>
      </c>
      <c r="D4562">
        <v>3</v>
      </c>
      <c r="E4562">
        <v>3</v>
      </c>
      <c r="F4562">
        <v>3</v>
      </c>
      <c r="G4562" t="s">
        <v>1929</v>
      </c>
      <c r="H4562" s="4" t="str">
        <f t="shared" si="142"/>
        <v>2K251.3</v>
      </c>
      <c r="I4562" s="4" t="str">
        <f t="shared" si="143"/>
        <v>SG2_X0_TXEN</v>
      </c>
    </row>
    <row r="4563" spans="1:9" x14ac:dyDescent="0.25">
      <c r="A4563" t="s">
        <v>2698</v>
      </c>
      <c r="B4563" t="s">
        <v>5888</v>
      </c>
      <c r="C4563" t="s">
        <v>3501</v>
      </c>
      <c r="D4563">
        <v>4</v>
      </c>
      <c r="E4563">
        <v>4</v>
      </c>
      <c r="F4563">
        <v>4</v>
      </c>
      <c r="G4563" t="s">
        <v>1824</v>
      </c>
      <c r="H4563" s="4" t="str">
        <f t="shared" si="142"/>
        <v>2K251.4</v>
      </c>
      <c r="I4563" s="4" t="str">
        <f t="shared" si="143"/>
        <v>SG2_1_X0_TXEN</v>
      </c>
    </row>
    <row r="4564" spans="1:9" x14ac:dyDescent="0.25">
      <c r="A4564" t="s">
        <v>2698</v>
      </c>
      <c r="B4564" t="s">
        <v>5888</v>
      </c>
      <c r="C4564" t="s">
        <v>3501</v>
      </c>
      <c r="D4564">
        <v>5</v>
      </c>
      <c r="E4564">
        <v>5</v>
      </c>
      <c r="F4564">
        <v>5</v>
      </c>
      <c r="H4564" s="4" t="str">
        <f t="shared" si="142"/>
        <v>2K251.5</v>
      </c>
      <c r="I4564" s="4">
        <f t="shared" si="143"/>
        <v>0</v>
      </c>
    </row>
    <row r="4565" spans="1:9" x14ac:dyDescent="0.25">
      <c r="A4565" t="s">
        <v>2698</v>
      </c>
      <c r="B4565" t="s">
        <v>5888</v>
      </c>
      <c r="C4565" t="s">
        <v>3501</v>
      </c>
      <c r="D4565">
        <v>6</v>
      </c>
      <c r="E4565">
        <v>6</v>
      </c>
      <c r="F4565">
        <v>6</v>
      </c>
      <c r="H4565" s="4" t="str">
        <f t="shared" si="142"/>
        <v>2K251.6</v>
      </c>
      <c r="I4565" s="4">
        <f t="shared" si="143"/>
        <v>0</v>
      </c>
    </row>
    <row r="4566" spans="1:9" x14ac:dyDescent="0.25">
      <c r="A4566" t="s">
        <v>2698</v>
      </c>
      <c r="B4566" t="s">
        <v>5888</v>
      </c>
      <c r="C4566" t="s">
        <v>3501</v>
      </c>
      <c r="D4566">
        <v>7</v>
      </c>
      <c r="E4566">
        <v>7</v>
      </c>
      <c r="F4566">
        <v>7</v>
      </c>
      <c r="H4566" s="4" t="str">
        <f t="shared" si="142"/>
        <v>2K251.7</v>
      </c>
      <c r="I4566" s="4">
        <f t="shared" si="143"/>
        <v>0</v>
      </c>
    </row>
    <row r="4567" spans="1:9" x14ac:dyDescent="0.25">
      <c r="A4567" t="s">
        <v>2698</v>
      </c>
      <c r="B4567" t="s">
        <v>5888</v>
      </c>
      <c r="C4567" t="s">
        <v>3501</v>
      </c>
      <c r="D4567" t="s">
        <v>1041</v>
      </c>
      <c r="E4567" t="s">
        <v>1041</v>
      </c>
      <c r="F4567">
        <v>1</v>
      </c>
      <c r="G4567" t="s">
        <v>1040</v>
      </c>
      <c r="H4567" s="4" t="str">
        <f t="shared" si="142"/>
        <v>2K251.1</v>
      </c>
      <c r="I4567" s="4" t="str">
        <f t="shared" si="143"/>
        <v>VP12</v>
      </c>
    </row>
    <row r="4568" spans="1:9" x14ac:dyDescent="0.25">
      <c r="A4568" t="s">
        <v>2698</v>
      </c>
      <c r="B4568" t="s">
        <v>5888</v>
      </c>
      <c r="C4568" t="s">
        <v>3501</v>
      </c>
      <c r="D4568" t="s">
        <v>1042</v>
      </c>
      <c r="E4568" t="s">
        <v>1042</v>
      </c>
      <c r="F4568">
        <v>8</v>
      </c>
      <c r="G4568" t="s">
        <v>1277</v>
      </c>
      <c r="H4568" s="4" t="str">
        <f t="shared" si="142"/>
        <v>2K251.8</v>
      </c>
      <c r="I4568" s="4" t="str">
        <f t="shared" si="143"/>
        <v>SC_UDB251</v>
      </c>
    </row>
    <row r="4569" spans="1:9" x14ac:dyDescent="0.25">
      <c r="A4569" t="s">
        <v>2698</v>
      </c>
      <c r="B4569" t="s">
        <v>5888</v>
      </c>
      <c r="C4569" t="s">
        <v>3502</v>
      </c>
      <c r="D4569">
        <v>1</v>
      </c>
      <c r="E4569">
        <v>1</v>
      </c>
      <c r="F4569">
        <v>1</v>
      </c>
      <c r="G4569" t="s">
        <v>1920</v>
      </c>
      <c r="H4569" s="4" t="str">
        <f t="shared" si="142"/>
        <v>2RRG41.1</v>
      </c>
      <c r="I4569" s="4" t="str">
        <f t="shared" si="143"/>
        <v>SG2_HL_X0_TXD0</v>
      </c>
    </row>
    <row r="4570" spans="1:9" x14ac:dyDescent="0.25">
      <c r="A4570" t="s">
        <v>2698</v>
      </c>
      <c r="B4570" t="s">
        <v>5888</v>
      </c>
      <c r="C4570" t="s">
        <v>3502</v>
      </c>
      <c r="D4570">
        <v>2</v>
      </c>
      <c r="E4570">
        <v>2</v>
      </c>
      <c r="F4570">
        <v>2</v>
      </c>
      <c r="G4570" t="s">
        <v>962</v>
      </c>
      <c r="H4570" s="4" t="str">
        <f t="shared" si="142"/>
        <v>2RRG41.2</v>
      </c>
      <c r="I4570" s="4" t="str">
        <f t="shared" si="143"/>
        <v>VDD33_ATX</v>
      </c>
    </row>
    <row r="4571" spans="1:9" x14ac:dyDescent="0.25">
      <c r="A4571" t="s">
        <v>2698</v>
      </c>
      <c r="B4571" t="s">
        <v>5888</v>
      </c>
      <c r="C4571" t="s">
        <v>3503</v>
      </c>
      <c r="D4571">
        <v>1</v>
      </c>
      <c r="E4571">
        <v>1</v>
      </c>
      <c r="F4571">
        <v>1</v>
      </c>
      <c r="G4571" t="s">
        <v>1920</v>
      </c>
      <c r="H4571" s="4" t="str">
        <f t="shared" si="142"/>
        <v>2RRG42.1</v>
      </c>
      <c r="I4571" s="4" t="str">
        <f t="shared" si="143"/>
        <v>SG2_HL_X0_TXD0</v>
      </c>
    </row>
    <row r="4572" spans="1:9" x14ac:dyDescent="0.25">
      <c r="A4572" t="s">
        <v>2698</v>
      </c>
      <c r="B4572" t="s">
        <v>5888</v>
      </c>
      <c r="C4572" t="s">
        <v>3503</v>
      </c>
      <c r="D4572">
        <v>2</v>
      </c>
      <c r="E4572">
        <v>2</v>
      </c>
      <c r="F4572">
        <v>2</v>
      </c>
      <c r="G4572" t="s">
        <v>961</v>
      </c>
      <c r="H4572" s="4" t="str">
        <f t="shared" si="142"/>
        <v>2RRG42.2</v>
      </c>
      <c r="I4572" s="4" t="str">
        <f t="shared" si="143"/>
        <v>DGND</v>
      </c>
    </row>
    <row r="4573" spans="1:9" x14ac:dyDescent="0.25">
      <c r="A4573" t="s">
        <v>2698</v>
      </c>
      <c r="B4573" t="s">
        <v>5888</v>
      </c>
      <c r="C4573" t="s">
        <v>3504</v>
      </c>
      <c r="D4573">
        <v>1</v>
      </c>
      <c r="E4573">
        <v>1</v>
      </c>
      <c r="F4573">
        <v>1</v>
      </c>
      <c r="G4573" t="s">
        <v>1923</v>
      </c>
      <c r="H4573" s="4" t="str">
        <f t="shared" si="142"/>
        <v>2RRG43.1</v>
      </c>
      <c r="I4573" s="4" t="str">
        <f t="shared" si="143"/>
        <v>SG2_HL_X0_TXD1</v>
      </c>
    </row>
    <row r="4574" spans="1:9" x14ac:dyDescent="0.25">
      <c r="A4574" t="s">
        <v>2698</v>
      </c>
      <c r="B4574" t="s">
        <v>5888</v>
      </c>
      <c r="C4574" t="s">
        <v>3504</v>
      </c>
      <c r="D4574">
        <v>2</v>
      </c>
      <c r="E4574">
        <v>2</v>
      </c>
      <c r="F4574">
        <v>2</v>
      </c>
      <c r="G4574" t="s">
        <v>962</v>
      </c>
      <c r="H4574" s="4" t="str">
        <f t="shared" si="142"/>
        <v>2RRG43.2</v>
      </c>
      <c r="I4574" s="4" t="str">
        <f t="shared" si="143"/>
        <v>VDD33_ATX</v>
      </c>
    </row>
    <row r="4575" spans="1:9" x14ac:dyDescent="0.25">
      <c r="A4575" t="s">
        <v>2698</v>
      </c>
      <c r="B4575" t="s">
        <v>5888</v>
      </c>
      <c r="C4575" t="s">
        <v>3505</v>
      </c>
      <c r="D4575">
        <v>1</v>
      </c>
      <c r="E4575">
        <v>1</v>
      </c>
      <c r="F4575">
        <v>1</v>
      </c>
      <c r="G4575" t="s">
        <v>1923</v>
      </c>
      <c r="H4575" s="4" t="str">
        <f t="shared" si="142"/>
        <v>2RRG44.1</v>
      </c>
      <c r="I4575" s="4" t="str">
        <f t="shared" si="143"/>
        <v>SG2_HL_X0_TXD1</v>
      </c>
    </row>
    <row r="4576" spans="1:9" x14ac:dyDescent="0.25">
      <c r="A4576" t="s">
        <v>2698</v>
      </c>
      <c r="B4576" t="s">
        <v>5888</v>
      </c>
      <c r="C4576" t="s">
        <v>3505</v>
      </c>
      <c r="D4576">
        <v>2</v>
      </c>
      <c r="E4576">
        <v>2</v>
      </c>
      <c r="F4576">
        <v>2</v>
      </c>
      <c r="G4576" t="s">
        <v>961</v>
      </c>
      <c r="H4576" s="4" t="str">
        <f t="shared" si="142"/>
        <v>2RRG44.2</v>
      </c>
      <c r="I4576" s="4" t="str">
        <f t="shared" si="143"/>
        <v>DGND</v>
      </c>
    </row>
    <row r="4577" spans="1:9" x14ac:dyDescent="0.25">
      <c r="A4577" t="s">
        <v>2698</v>
      </c>
      <c r="B4577" t="s">
        <v>5888</v>
      </c>
      <c r="C4577" t="s">
        <v>3506</v>
      </c>
      <c r="D4577">
        <v>1</v>
      </c>
      <c r="E4577">
        <v>1</v>
      </c>
      <c r="F4577">
        <v>1</v>
      </c>
      <c r="G4577" t="s">
        <v>1924</v>
      </c>
      <c r="H4577" s="4" t="str">
        <f t="shared" si="142"/>
        <v>2RRG45.1</v>
      </c>
      <c r="I4577" s="4" t="str">
        <f t="shared" si="143"/>
        <v>SG2_HL_X0_TXD2</v>
      </c>
    </row>
    <row r="4578" spans="1:9" x14ac:dyDescent="0.25">
      <c r="A4578" t="s">
        <v>2698</v>
      </c>
      <c r="B4578" t="s">
        <v>5888</v>
      </c>
      <c r="C4578" t="s">
        <v>3506</v>
      </c>
      <c r="D4578">
        <v>2</v>
      </c>
      <c r="E4578">
        <v>2</v>
      </c>
      <c r="F4578">
        <v>2</v>
      </c>
      <c r="G4578" t="s">
        <v>962</v>
      </c>
      <c r="H4578" s="4" t="str">
        <f t="shared" si="142"/>
        <v>2RRG45.2</v>
      </c>
      <c r="I4578" s="4" t="str">
        <f t="shared" si="143"/>
        <v>VDD33_ATX</v>
      </c>
    </row>
    <row r="4579" spans="1:9" x14ac:dyDescent="0.25">
      <c r="A4579" t="s">
        <v>2698</v>
      </c>
      <c r="B4579" t="s">
        <v>5888</v>
      </c>
      <c r="C4579" t="s">
        <v>3507</v>
      </c>
      <c r="D4579">
        <v>1</v>
      </c>
      <c r="E4579">
        <v>1</v>
      </c>
      <c r="F4579">
        <v>1</v>
      </c>
      <c r="G4579" t="s">
        <v>1924</v>
      </c>
      <c r="H4579" s="4" t="str">
        <f t="shared" si="142"/>
        <v>2RRG46.1</v>
      </c>
      <c r="I4579" s="4" t="str">
        <f t="shared" si="143"/>
        <v>SG2_HL_X0_TXD2</v>
      </c>
    </row>
    <row r="4580" spans="1:9" x14ac:dyDescent="0.25">
      <c r="A4580" t="s">
        <v>2698</v>
      </c>
      <c r="B4580" t="s">
        <v>5888</v>
      </c>
      <c r="C4580" t="s">
        <v>3507</v>
      </c>
      <c r="D4580">
        <v>2</v>
      </c>
      <c r="E4580">
        <v>2</v>
      </c>
      <c r="F4580">
        <v>2</v>
      </c>
      <c r="G4580" t="s">
        <v>961</v>
      </c>
      <c r="H4580" s="4" t="str">
        <f t="shared" si="142"/>
        <v>2RRG46.2</v>
      </c>
      <c r="I4580" s="4" t="str">
        <f t="shared" si="143"/>
        <v>DGND</v>
      </c>
    </row>
    <row r="4581" spans="1:9" x14ac:dyDescent="0.25">
      <c r="A4581" t="s">
        <v>2698</v>
      </c>
      <c r="B4581" t="s">
        <v>5888</v>
      </c>
      <c r="C4581" t="s">
        <v>3508</v>
      </c>
      <c r="D4581">
        <v>1</v>
      </c>
      <c r="E4581">
        <v>1</v>
      </c>
      <c r="F4581">
        <v>1</v>
      </c>
      <c r="G4581" t="s">
        <v>1927</v>
      </c>
      <c r="H4581" s="4" t="str">
        <f t="shared" si="142"/>
        <v>2RRG47.1</v>
      </c>
      <c r="I4581" s="4" t="str">
        <f t="shared" si="143"/>
        <v>SG2_HL_X0_TXD3</v>
      </c>
    </row>
    <row r="4582" spans="1:9" x14ac:dyDescent="0.25">
      <c r="A4582" t="s">
        <v>2698</v>
      </c>
      <c r="B4582" t="s">
        <v>5888</v>
      </c>
      <c r="C4582" t="s">
        <v>3508</v>
      </c>
      <c r="D4582">
        <v>2</v>
      </c>
      <c r="E4582">
        <v>2</v>
      </c>
      <c r="F4582">
        <v>2</v>
      </c>
      <c r="G4582" t="s">
        <v>962</v>
      </c>
      <c r="H4582" s="4" t="str">
        <f t="shared" si="142"/>
        <v>2RRG47.2</v>
      </c>
      <c r="I4582" s="4" t="str">
        <f t="shared" si="143"/>
        <v>VDD33_ATX</v>
      </c>
    </row>
    <row r="4583" spans="1:9" x14ac:dyDescent="0.25">
      <c r="A4583" t="s">
        <v>2698</v>
      </c>
      <c r="B4583" t="s">
        <v>5888</v>
      </c>
      <c r="C4583" t="s">
        <v>3509</v>
      </c>
      <c r="D4583">
        <v>1</v>
      </c>
      <c r="E4583">
        <v>1</v>
      </c>
      <c r="F4583">
        <v>1</v>
      </c>
      <c r="G4583" t="s">
        <v>1927</v>
      </c>
      <c r="H4583" s="4" t="str">
        <f t="shared" si="142"/>
        <v>2RRG48.1</v>
      </c>
      <c r="I4583" s="4" t="str">
        <f t="shared" si="143"/>
        <v>SG2_HL_X0_TXD3</v>
      </c>
    </row>
    <row r="4584" spans="1:9" x14ac:dyDescent="0.25">
      <c r="A4584" t="s">
        <v>2698</v>
      </c>
      <c r="B4584" t="s">
        <v>5888</v>
      </c>
      <c r="C4584" t="s">
        <v>3509</v>
      </c>
      <c r="D4584">
        <v>2</v>
      </c>
      <c r="E4584">
        <v>2</v>
      </c>
      <c r="F4584">
        <v>2</v>
      </c>
      <c r="G4584" t="s">
        <v>961</v>
      </c>
      <c r="H4584" s="4" t="str">
        <f t="shared" si="142"/>
        <v>2RRG48.2</v>
      </c>
      <c r="I4584" s="4" t="str">
        <f t="shared" si="143"/>
        <v>DGND</v>
      </c>
    </row>
    <row r="4585" spans="1:9" x14ac:dyDescent="0.25">
      <c r="A4585" t="s">
        <v>2698</v>
      </c>
      <c r="B4585" t="s">
        <v>5888</v>
      </c>
      <c r="C4585" t="s">
        <v>3510</v>
      </c>
      <c r="D4585">
        <v>1</v>
      </c>
      <c r="E4585">
        <v>1</v>
      </c>
      <c r="F4585">
        <v>1</v>
      </c>
      <c r="G4585" t="s">
        <v>1928</v>
      </c>
      <c r="H4585" s="4" t="str">
        <f t="shared" si="142"/>
        <v>2RRG49.1</v>
      </c>
      <c r="I4585" s="4" t="str">
        <f t="shared" si="143"/>
        <v>SG2_HL_X0_TXEN</v>
      </c>
    </row>
    <row r="4586" spans="1:9" x14ac:dyDescent="0.25">
      <c r="A4586" t="s">
        <v>2698</v>
      </c>
      <c r="B4586" t="s">
        <v>5888</v>
      </c>
      <c r="C4586" t="s">
        <v>3510</v>
      </c>
      <c r="D4586">
        <v>2</v>
      </c>
      <c r="E4586">
        <v>2</v>
      </c>
      <c r="F4586">
        <v>2</v>
      </c>
      <c r="G4586" t="s">
        <v>962</v>
      </c>
      <c r="H4586" s="4" t="str">
        <f t="shared" si="142"/>
        <v>2RRG49.2</v>
      </c>
      <c r="I4586" s="4" t="str">
        <f t="shared" si="143"/>
        <v>VDD33_ATX</v>
      </c>
    </row>
    <row r="4587" spans="1:9" x14ac:dyDescent="0.25">
      <c r="A4587" t="s">
        <v>2698</v>
      </c>
      <c r="B4587" t="s">
        <v>5888</v>
      </c>
      <c r="C4587" t="s">
        <v>3511</v>
      </c>
      <c r="D4587">
        <v>1</v>
      </c>
      <c r="E4587">
        <v>1</v>
      </c>
      <c r="F4587">
        <v>1</v>
      </c>
      <c r="G4587" t="s">
        <v>1928</v>
      </c>
      <c r="H4587" s="4" t="str">
        <f t="shared" si="142"/>
        <v>2RRG50.1</v>
      </c>
      <c r="I4587" s="4" t="str">
        <f t="shared" si="143"/>
        <v>SG2_HL_X0_TXEN</v>
      </c>
    </row>
    <row r="4588" spans="1:9" x14ac:dyDescent="0.25">
      <c r="A4588" t="s">
        <v>2698</v>
      </c>
      <c r="B4588" t="s">
        <v>5888</v>
      </c>
      <c r="C4588" t="s">
        <v>3511</v>
      </c>
      <c r="D4588">
        <v>2</v>
      </c>
      <c r="E4588">
        <v>2</v>
      </c>
      <c r="F4588">
        <v>2</v>
      </c>
      <c r="G4588" t="s">
        <v>961</v>
      </c>
      <c r="H4588" s="4" t="str">
        <f t="shared" si="142"/>
        <v>2RRG50.2</v>
      </c>
      <c r="I4588" s="4" t="str">
        <f t="shared" si="143"/>
        <v>DGND</v>
      </c>
    </row>
    <row r="4589" spans="1:9" x14ac:dyDescent="0.25">
      <c r="A4589" t="s">
        <v>2698</v>
      </c>
      <c r="B4589" t="s">
        <v>5888</v>
      </c>
      <c r="C4589" t="s">
        <v>3512</v>
      </c>
      <c r="D4589">
        <v>1</v>
      </c>
      <c r="E4589">
        <v>1</v>
      </c>
      <c r="F4589">
        <v>1</v>
      </c>
      <c r="G4589" t="s">
        <v>1915</v>
      </c>
      <c r="H4589" s="4" t="str">
        <f t="shared" si="142"/>
        <v>2RRG51.1</v>
      </c>
      <c r="I4589" s="4" t="str">
        <f t="shared" si="143"/>
        <v>SG2_HL_X1_TXD0</v>
      </c>
    </row>
    <row r="4590" spans="1:9" x14ac:dyDescent="0.25">
      <c r="A4590" t="s">
        <v>2698</v>
      </c>
      <c r="B4590" t="s">
        <v>5888</v>
      </c>
      <c r="C4590" t="s">
        <v>3512</v>
      </c>
      <c r="D4590">
        <v>2</v>
      </c>
      <c r="E4590">
        <v>2</v>
      </c>
      <c r="F4590">
        <v>2</v>
      </c>
      <c r="G4590" t="s">
        <v>962</v>
      </c>
      <c r="H4590" s="4" t="str">
        <f t="shared" si="142"/>
        <v>2RRG51.2</v>
      </c>
      <c r="I4590" s="4" t="str">
        <f t="shared" si="143"/>
        <v>VDD33_ATX</v>
      </c>
    </row>
    <row r="4591" spans="1:9" x14ac:dyDescent="0.25">
      <c r="A4591" t="s">
        <v>2698</v>
      </c>
      <c r="B4591" t="s">
        <v>5888</v>
      </c>
      <c r="C4591" t="s">
        <v>3513</v>
      </c>
      <c r="D4591">
        <v>1</v>
      </c>
      <c r="E4591">
        <v>1</v>
      </c>
      <c r="F4591">
        <v>1</v>
      </c>
      <c r="G4591" t="s">
        <v>1915</v>
      </c>
      <c r="H4591" s="4" t="str">
        <f t="shared" si="142"/>
        <v>2RRG52.1</v>
      </c>
      <c r="I4591" s="4" t="str">
        <f t="shared" si="143"/>
        <v>SG2_HL_X1_TXD0</v>
      </c>
    </row>
    <row r="4592" spans="1:9" x14ac:dyDescent="0.25">
      <c r="A4592" t="s">
        <v>2698</v>
      </c>
      <c r="B4592" t="s">
        <v>5888</v>
      </c>
      <c r="C4592" t="s">
        <v>3513</v>
      </c>
      <c r="D4592">
        <v>2</v>
      </c>
      <c r="E4592">
        <v>2</v>
      </c>
      <c r="F4592">
        <v>2</v>
      </c>
      <c r="G4592" t="s">
        <v>961</v>
      </c>
      <c r="H4592" s="4" t="str">
        <f t="shared" si="142"/>
        <v>2RRG52.2</v>
      </c>
      <c r="I4592" s="4" t="str">
        <f t="shared" si="143"/>
        <v>DGND</v>
      </c>
    </row>
    <row r="4593" spans="1:9" x14ac:dyDescent="0.25">
      <c r="A4593" t="s">
        <v>2698</v>
      </c>
      <c r="B4593" t="s">
        <v>5888</v>
      </c>
      <c r="C4593" t="s">
        <v>3514</v>
      </c>
      <c r="D4593">
        <v>1</v>
      </c>
      <c r="E4593">
        <v>1</v>
      </c>
      <c r="F4593">
        <v>1</v>
      </c>
      <c r="G4593" t="s">
        <v>1916</v>
      </c>
      <c r="H4593" s="4" t="str">
        <f t="shared" si="142"/>
        <v>2RRG53.1</v>
      </c>
      <c r="I4593" s="4" t="str">
        <f t="shared" si="143"/>
        <v>SG2_HL_X1_TXD1</v>
      </c>
    </row>
    <row r="4594" spans="1:9" x14ac:dyDescent="0.25">
      <c r="A4594" t="s">
        <v>2698</v>
      </c>
      <c r="B4594" t="s">
        <v>5888</v>
      </c>
      <c r="C4594" t="s">
        <v>3514</v>
      </c>
      <c r="D4594">
        <v>2</v>
      </c>
      <c r="E4594">
        <v>2</v>
      </c>
      <c r="F4594">
        <v>2</v>
      </c>
      <c r="G4594" t="s">
        <v>962</v>
      </c>
      <c r="H4594" s="4" t="str">
        <f t="shared" si="142"/>
        <v>2RRG53.2</v>
      </c>
      <c r="I4594" s="4" t="str">
        <f t="shared" si="143"/>
        <v>VDD33_ATX</v>
      </c>
    </row>
    <row r="4595" spans="1:9" x14ac:dyDescent="0.25">
      <c r="A4595" t="s">
        <v>2698</v>
      </c>
      <c r="B4595" t="s">
        <v>5888</v>
      </c>
      <c r="C4595" t="s">
        <v>3515</v>
      </c>
      <c r="D4595">
        <v>1</v>
      </c>
      <c r="E4595">
        <v>1</v>
      </c>
      <c r="F4595">
        <v>1</v>
      </c>
      <c r="G4595" t="s">
        <v>1916</v>
      </c>
      <c r="H4595" s="4" t="str">
        <f t="shared" si="142"/>
        <v>2RRG54.1</v>
      </c>
      <c r="I4595" s="4" t="str">
        <f t="shared" si="143"/>
        <v>SG2_HL_X1_TXD1</v>
      </c>
    </row>
    <row r="4596" spans="1:9" x14ac:dyDescent="0.25">
      <c r="A4596" t="s">
        <v>2698</v>
      </c>
      <c r="B4596" t="s">
        <v>5888</v>
      </c>
      <c r="C4596" t="s">
        <v>3515</v>
      </c>
      <c r="D4596">
        <v>2</v>
      </c>
      <c r="E4596">
        <v>2</v>
      </c>
      <c r="F4596">
        <v>2</v>
      </c>
      <c r="G4596" t="s">
        <v>961</v>
      </c>
      <c r="H4596" s="4" t="str">
        <f t="shared" si="142"/>
        <v>2RRG54.2</v>
      </c>
      <c r="I4596" s="4" t="str">
        <f t="shared" si="143"/>
        <v>DGND</v>
      </c>
    </row>
    <row r="4597" spans="1:9" x14ac:dyDescent="0.25">
      <c r="A4597" t="s">
        <v>2698</v>
      </c>
      <c r="B4597" t="s">
        <v>5888</v>
      </c>
      <c r="C4597" t="s">
        <v>3516</v>
      </c>
      <c r="D4597">
        <v>1</v>
      </c>
      <c r="E4597">
        <v>1</v>
      </c>
      <c r="F4597">
        <v>1</v>
      </c>
      <c r="G4597" t="s">
        <v>1919</v>
      </c>
      <c r="H4597" s="4" t="str">
        <f t="shared" si="142"/>
        <v>2RRG55.1</v>
      </c>
      <c r="I4597" s="4" t="str">
        <f t="shared" si="143"/>
        <v>SG2_HL_X1_TXD2</v>
      </c>
    </row>
    <row r="4598" spans="1:9" x14ac:dyDescent="0.25">
      <c r="A4598" t="s">
        <v>2698</v>
      </c>
      <c r="B4598" t="s">
        <v>5888</v>
      </c>
      <c r="C4598" t="s">
        <v>3516</v>
      </c>
      <c r="D4598">
        <v>2</v>
      </c>
      <c r="E4598">
        <v>2</v>
      </c>
      <c r="F4598">
        <v>2</v>
      </c>
      <c r="G4598" t="s">
        <v>962</v>
      </c>
      <c r="H4598" s="4" t="str">
        <f t="shared" si="142"/>
        <v>2RRG55.2</v>
      </c>
      <c r="I4598" s="4" t="str">
        <f t="shared" si="143"/>
        <v>VDD33_ATX</v>
      </c>
    </row>
    <row r="4599" spans="1:9" x14ac:dyDescent="0.25">
      <c r="A4599" t="s">
        <v>2698</v>
      </c>
      <c r="B4599" t="s">
        <v>5888</v>
      </c>
      <c r="C4599" t="s">
        <v>3517</v>
      </c>
      <c r="D4599">
        <v>1</v>
      </c>
      <c r="E4599">
        <v>1</v>
      </c>
      <c r="F4599">
        <v>1</v>
      </c>
      <c r="G4599" t="s">
        <v>1919</v>
      </c>
      <c r="H4599" s="4" t="str">
        <f t="shared" si="142"/>
        <v>2RRG56.1</v>
      </c>
      <c r="I4599" s="4" t="str">
        <f t="shared" si="143"/>
        <v>SG2_HL_X1_TXD2</v>
      </c>
    </row>
    <row r="4600" spans="1:9" x14ac:dyDescent="0.25">
      <c r="A4600" t="s">
        <v>2698</v>
      </c>
      <c r="B4600" t="s">
        <v>5888</v>
      </c>
      <c r="C4600" t="s">
        <v>3517</v>
      </c>
      <c r="D4600">
        <v>2</v>
      </c>
      <c r="E4600">
        <v>2</v>
      </c>
      <c r="F4600">
        <v>2</v>
      </c>
      <c r="G4600" t="s">
        <v>961</v>
      </c>
      <c r="H4600" s="4" t="str">
        <f t="shared" si="142"/>
        <v>2RRG56.2</v>
      </c>
      <c r="I4600" s="4" t="str">
        <f t="shared" si="143"/>
        <v>DGND</v>
      </c>
    </row>
    <row r="4601" spans="1:9" x14ac:dyDescent="0.25">
      <c r="A4601" t="s">
        <v>2698</v>
      </c>
      <c r="B4601" t="s">
        <v>5888</v>
      </c>
      <c r="C4601" t="s">
        <v>3518</v>
      </c>
      <c r="D4601">
        <v>1</v>
      </c>
      <c r="E4601">
        <v>1</v>
      </c>
      <c r="F4601">
        <v>1</v>
      </c>
      <c r="G4601" t="s">
        <v>1912</v>
      </c>
      <c r="H4601" s="4" t="str">
        <f t="shared" si="142"/>
        <v>2RRG59.1</v>
      </c>
      <c r="I4601" s="4" t="str">
        <f t="shared" si="143"/>
        <v>SG2_HL_X1_TXEN</v>
      </c>
    </row>
    <row r="4602" spans="1:9" x14ac:dyDescent="0.25">
      <c r="A4602" t="s">
        <v>2698</v>
      </c>
      <c r="B4602" t="s">
        <v>5888</v>
      </c>
      <c r="C4602" t="s">
        <v>3518</v>
      </c>
      <c r="D4602">
        <v>2</v>
      </c>
      <c r="E4602">
        <v>2</v>
      </c>
      <c r="F4602">
        <v>2</v>
      </c>
      <c r="G4602" t="s">
        <v>962</v>
      </c>
      <c r="H4602" s="4" t="str">
        <f t="shared" si="142"/>
        <v>2RRG59.2</v>
      </c>
      <c r="I4602" s="4" t="str">
        <f t="shared" si="143"/>
        <v>VDD33_ATX</v>
      </c>
    </row>
    <row r="4603" spans="1:9" x14ac:dyDescent="0.25">
      <c r="A4603" t="s">
        <v>2698</v>
      </c>
      <c r="B4603" t="s">
        <v>5888</v>
      </c>
      <c r="C4603" t="s">
        <v>3519</v>
      </c>
      <c r="D4603">
        <v>1</v>
      </c>
      <c r="E4603">
        <v>1</v>
      </c>
      <c r="F4603">
        <v>1</v>
      </c>
      <c r="G4603" t="s">
        <v>1912</v>
      </c>
      <c r="H4603" s="4" t="str">
        <f t="shared" si="142"/>
        <v>2RRG60.1</v>
      </c>
      <c r="I4603" s="4" t="str">
        <f t="shared" si="143"/>
        <v>SG2_HL_X1_TXEN</v>
      </c>
    </row>
    <row r="4604" spans="1:9" x14ac:dyDescent="0.25">
      <c r="A4604" t="s">
        <v>2698</v>
      </c>
      <c r="B4604" t="s">
        <v>5888</v>
      </c>
      <c r="C4604" t="s">
        <v>3519</v>
      </c>
      <c r="D4604">
        <v>2</v>
      </c>
      <c r="E4604">
        <v>2</v>
      </c>
      <c r="F4604">
        <v>2</v>
      </c>
      <c r="G4604" t="s">
        <v>961</v>
      </c>
      <c r="H4604" s="4" t="str">
        <f t="shared" si="142"/>
        <v>2RRG60.2</v>
      </c>
      <c r="I4604" s="4" t="str">
        <f t="shared" si="143"/>
        <v>DGND</v>
      </c>
    </row>
    <row r="4605" spans="1:9" x14ac:dyDescent="0.25">
      <c r="A4605" t="s">
        <v>2698</v>
      </c>
      <c r="B4605" t="s">
        <v>5888</v>
      </c>
      <c r="C4605" t="s">
        <v>3530</v>
      </c>
      <c r="D4605">
        <v>1</v>
      </c>
      <c r="E4605">
        <v>1</v>
      </c>
      <c r="F4605">
        <v>1</v>
      </c>
      <c r="G4605" t="s">
        <v>1935</v>
      </c>
      <c r="H4605" s="4" t="str">
        <f t="shared" si="142"/>
        <v>2RRG414.1</v>
      </c>
      <c r="I4605" s="4" t="str">
        <f t="shared" si="143"/>
        <v>SG2_X0_COL</v>
      </c>
    </row>
    <row r="4606" spans="1:9" x14ac:dyDescent="0.25">
      <c r="A4606" t="s">
        <v>2698</v>
      </c>
      <c r="B4606" t="s">
        <v>5888</v>
      </c>
      <c r="C4606" t="s">
        <v>3530</v>
      </c>
      <c r="D4606">
        <v>2</v>
      </c>
      <c r="E4606">
        <v>2</v>
      </c>
      <c r="F4606">
        <v>2</v>
      </c>
      <c r="G4606" t="s">
        <v>961</v>
      </c>
      <c r="H4606" s="4" t="str">
        <f t="shared" si="142"/>
        <v>2RRG414.2</v>
      </c>
      <c r="I4606" s="4" t="str">
        <f t="shared" si="143"/>
        <v>DGND</v>
      </c>
    </row>
    <row r="4607" spans="1:9" x14ac:dyDescent="0.25">
      <c r="A4607" t="s">
        <v>2698</v>
      </c>
      <c r="B4607" t="s">
        <v>5888</v>
      </c>
      <c r="C4607" t="s">
        <v>3531</v>
      </c>
      <c r="D4607">
        <v>1</v>
      </c>
      <c r="E4607">
        <v>1</v>
      </c>
      <c r="F4607">
        <v>1</v>
      </c>
      <c r="G4607" t="s">
        <v>1936</v>
      </c>
      <c r="H4607" s="4" t="str">
        <f t="shared" si="142"/>
        <v>2RRG415.1</v>
      </c>
      <c r="I4607" s="4" t="str">
        <f t="shared" si="143"/>
        <v>SG2_X0_CRS</v>
      </c>
    </row>
    <row r="4608" spans="1:9" x14ac:dyDescent="0.25">
      <c r="A4608" t="s">
        <v>2698</v>
      </c>
      <c r="B4608" t="s">
        <v>5888</v>
      </c>
      <c r="C4608" t="s">
        <v>3531</v>
      </c>
      <c r="D4608">
        <v>2</v>
      </c>
      <c r="E4608">
        <v>2</v>
      </c>
      <c r="F4608">
        <v>2</v>
      </c>
      <c r="G4608" t="s">
        <v>961</v>
      </c>
      <c r="H4608" s="4" t="str">
        <f t="shared" si="142"/>
        <v>2RRG415.2</v>
      </c>
      <c r="I4608" s="4" t="str">
        <f t="shared" si="143"/>
        <v>DGND</v>
      </c>
    </row>
    <row r="4609" spans="1:9" x14ac:dyDescent="0.25">
      <c r="A4609" t="s">
        <v>2698</v>
      </c>
      <c r="B4609" t="s">
        <v>5888</v>
      </c>
      <c r="C4609" t="s">
        <v>3532</v>
      </c>
      <c r="D4609">
        <v>1</v>
      </c>
      <c r="E4609">
        <v>1</v>
      </c>
      <c r="F4609">
        <v>1</v>
      </c>
      <c r="G4609" t="s">
        <v>1937</v>
      </c>
      <c r="H4609" s="4" t="str">
        <f t="shared" si="142"/>
        <v>2RRG514.1</v>
      </c>
      <c r="I4609" s="4" t="str">
        <f t="shared" si="143"/>
        <v>SG2_X1_COL</v>
      </c>
    </row>
    <row r="4610" spans="1:9" x14ac:dyDescent="0.25">
      <c r="A4610" t="s">
        <v>2698</v>
      </c>
      <c r="B4610" t="s">
        <v>5888</v>
      </c>
      <c r="C4610" t="s">
        <v>3532</v>
      </c>
      <c r="D4610">
        <v>2</v>
      </c>
      <c r="E4610">
        <v>2</v>
      </c>
      <c r="F4610">
        <v>2</v>
      </c>
      <c r="G4610" t="s">
        <v>961</v>
      </c>
      <c r="H4610" s="4" t="str">
        <f t="shared" ref="H4610:H4673" si="144">CONCATENATE(C4610,".",F4610)</f>
        <v>2RRG514.2</v>
      </c>
      <c r="I4610" s="4" t="str">
        <f t="shared" ref="I4610:I4673" si="145">G4610</f>
        <v>DGND</v>
      </c>
    </row>
    <row r="4611" spans="1:9" x14ac:dyDescent="0.25">
      <c r="A4611" t="s">
        <v>2698</v>
      </c>
      <c r="B4611" t="s">
        <v>5888</v>
      </c>
      <c r="C4611" t="s">
        <v>3533</v>
      </c>
      <c r="D4611">
        <v>1</v>
      </c>
      <c r="E4611">
        <v>1</v>
      </c>
      <c r="F4611">
        <v>1</v>
      </c>
      <c r="G4611" t="s">
        <v>1938</v>
      </c>
      <c r="H4611" s="4" t="str">
        <f t="shared" si="144"/>
        <v>2RRG515.1</v>
      </c>
      <c r="I4611" s="4" t="str">
        <f t="shared" si="145"/>
        <v>SG2_X1_CRS</v>
      </c>
    </row>
    <row r="4612" spans="1:9" x14ac:dyDescent="0.25">
      <c r="A4612" t="s">
        <v>2698</v>
      </c>
      <c r="B4612" t="s">
        <v>5888</v>
      </c>
      <c r="C4612" t="s">
        <v>3533</v>
      </c>
      <c r="D4612">
        <v>2</v>
      </c>
      <c r="E4612">
        <v>2</v>
      </c>
      <c r="F4612">
        <v>2</v>
      </c>
      <c r="G4612" t="s">
        <v>961</v>
      </c>
      <c r="H4612" s="4" t="str">
        <f t="shared" si="144"/>
        <v>2RRG515.2</v>
      </c>
      <c r="I4612" s="4" t="str">
        <f t="shared" si="145"/>
        <v>DGND</v>
      </c>
    </row>
    <row r="4613" spans="1:9" x14ac:dyDescent="0.25">
      <c r="A4613" t="s">
        <v>2698</v>
      </c>
      <c r="B4613" t="s">
        <v>5888</v>
      </c>
      <c r="C4613" t="s">
        <v>1805</v>
      </c>
      <c r="D4613" t="s">
        <v>1278</v>
      </c>
      <c r="E4613" t="s">
        <v>1278</v>
      </c>
      <c r="F4613">
        <v>1</v>
      </c>
      <c r="G4613" t="s">
        <v>1805</v>
      </c>
      <c r="H4613" s="4" t="str">
        <f t="shared" si="144"/>
        <v>SG2_X0_RXC.1</v>
      </c>
      <c r="I4613" s="4" t="str">
        <f t="shared" si="145"/>
        <v>SG2_X0_RXC</v>
      </c>
    </row>
    <row r="4614" spans="1:9" x14ac:dyDescent="0.25">
      <c r="A4614" t="s">
        <v>2698</v>
      </c>
      <c r="B4614" t="s">
        <v>5888</v>
      </c>
      <c r="C4614" t="s">
        <v>1799</v>
      </c>
      <c r="D4614" t="s">
        <v>1278</v>
      </c>
      <c r="E4614" t="s">
        <v>1278</v>
      </c>
      <c r="F4614">
        <v>1</v>
      </c>
      <c r="G4614" t="s">
        <v>1799</v>
      </c>
      <c r="H4614" s="4" t="str">
        <f t="shared" si="144"/>
        <v>SG2_X0_RXD0.1</v>
      </c>
      <c r="I4614" s="4" t="str">
        <f t="shared" si="145"/>
        <v>SG2_X0_RXD0</v>
      </c>
    </row>
    <row r="4615" spans="1:9" x14ac:dyDescent="0.25">
      <c r="A4615" t="s">
        <v>2698</v>
      </c>
      <c r="B4615" t="s">
        <v>5888</v>
      </c>
      <c r="C4615" t="s">
        <v>1804</v>
      </c>
      <c r="D4615" t="s">
        <v>1278</v>
      </c>
      <c r="E4615" t="s">
        <v>1278</v>
      </c>
      <c r="F4615">
        <v>1</v>
      </c>
      <c r="G4615" t="s">
        <v>1804</v>
      </c>
      <c r="H4615" s="4" t="str">
        <f t="shared" si="144"/>
        <v>SG2_X0_RXD1.1</v>
      </c>
      <c r="I4615" s="4" t="str">
        <f t="shared" si="145"/>
        <v>SG2_X0_RXD1</v>
      </c>
    </row>
    <row r="4616" spans="1:9" x14ac:dyDescent="0.25">
      <c r="A4616" t="s">
        <v>2698</v>
      </c>
      <c r="B4616" t="s">
        <v>5888</v>
      </c>
      <c r="C4616" t="s">
        <v>1809</v>
      </c>
      <c r="D4616" t="s">
        <v>1278</v>
      </c>
      <c r="E4616" t="s">
        <v>1278</v>
      </c>
      <c r="F4616">
        <v>1</v>
      </c>
      <c r="G4616" t="s">
        <v>1809</v>
      </c>
      <c r="H4616" s="4" t="str">
        <f t="shared" si="144"/>
        <v>SG2_X0_RXD2.1</v>
      </c>
      <c r="I4616" s="4" t="str">
        <f t="shared" si="145"/>
        <v>SG2_X0_RXD2</v>
      </c>
    </row>
    <row r="4617" spans="1:9" x14ac:dyDescent="0.25">
      <c r="A4617" t="s">
        <v>2698</v>
      </c>
      <c r="B4617" t="s">
        <v>5888</v>
      </c>
      <c r="C4617" t="s">
        <v>1815</v>
      </c>
      <c r="D4617" t="s">
        <v>1278</v>
      </c>
      <c r="E4617" t="s">
        <v>1278</v>
      </c>
      <c r="F4617">
        <v>1</v>
      </c>
      <c r="G4617" t="s">
        <v>1815</v>
      </c>
      <c r="H4617" s="4" t="str">
        <f t="shared" si="144"/>
        <v>SG2_X0_RXD3.1</v>
      </c>
      <c r="I4617" s="4" t="str">
        <f t="shared" si="145"/>
        <v>SG2_X0_RXD3</v>
      </c>
    </row>
    <row r="4618" spans="1:9" x14ac:dyDescent="0.25">
      <c r="A4618" t="s">
        <v>2698</v>
      </c>
      <c r="B4618" t="s">
        <v>5888</v>
      </c>
      <c r="C4618" t="s">
        <v>1798</v>
      </c>
      <c r="D4618" t="s">
        <v>1278</v>
      </c>
      <c r="E4618" t="s">
        <v>1278</v>
      </c>
      <c r="F4618">
        <v>1</v>
      </c>
      <c r="G4618" t="s">
        <v>1798</v>
      </c>
      <c r="H4618" s="4" t="str">
        <f t="shared" si="144"/>
        <v>SG2_X0_RXDV.1</v>
      </c>
      <c r="I4618" s="4" t="str">
        <f t="shared" si="145"/>
        <v>SG2_X0_RXDV</v>
      </c>
    </row>
    <row r="4619" spans="1:9" x14ac:dyDescent="0.25">
      <c r="A4619" t="s">
        <v>2698</v>
      </c>
      <c r="B4619" t="s">
        <v>5888</v>
      </c>
      <c r="C4619" t="s">
        <v>1829</v>
      </c>
      <c r="D4619" t="s">
        <v>1278</v>
      </c>
      <c r="E4619" t="s">
        <v>1278</v>
      </c>
      <c r="F4619">
        <v>1</v>
      </c>
      <c r="G4619" t="s">
        <v>1829</v>
      </c>
      <c r="H4619" s="4" t="str">
        <f t="shared" si="144"/>
        <v>SG2_X0_TXC.1</v>
      </c>
      <c r="I4619" s="4" t="str">
        <f t="shared" si="145"/>
        <v>SG2_X0_TXC</v>
      </c>
    </row>
    <row r="4620" spans="1:9" x14ac:dyDescent="0.25">
      <c r="A4620" t="s">
        <v>2698</v>
      </c>
      <c r="B4620" t="s">
        <v>5888</v>
      </c>
      <c r="C4620" t="s">
        <v>1921</v>
      </c>
      <c r="D4620" t="s">
        <v>1278</v>
      </c>
      <c r="E4620" t="s">
        <v>1278</v>
      </c>
      <c r="F4620">
        <v>1</v>
      </c>
      <c r="G4620" t="s">
        <v>1921</v>
      </c>
      <c r="H4620" s="4" t="str">
        <f t="shared" si="144"/>
        <v>SG2_X0_TXD0.1</v>
      </c>
      <c r="I4620" s="4" t="str">
        <f t="shared" si="145"/>
        <v>SG2_X0_TXD0</v>
      </c>
    </row>
    <row r="4621" spans="1:9" x14ac:dyDescent="0.25">
      <c r="A4621" t="s">
        <v>2698</v>
      </c>
      <c r="B4621" t="s">
        <v>5888</v>
      </c>
      <c r="C4621" t="s">
        <v>1922</v>
      </c>
      <c r="D4621" t="s">
        <v>1278</v>
      </c>
      <c r="E4621" t="s">
        <v>1278</v>
      </c>
      <c r="F4621">
        <v>1</v>
      </c>
      <c r="G4621" t="s">
        <v>1922</v>
      </c>
      <c r="H4621" s="4" t="str">
        <f t="shared" si="144"/>
        <v>SG2_X0_TXD1.1</v>
      </c>
      <c r="I4621" s="4" t="str">
        <f t="shared" si="145"/>
        <v>SG2_X0_TXD1</v>
      </c>
    </row>
    <row r="4622" spans="1:9" x14ac:dyDescent="0.25">
      <c r="A4622" t="s">
        <v>2698</v>
      </c>
      <c r="B4622" t="s">
        <v>5888</v>
      </c>
      <c r="C4622" t="s">
        <v>1925</v>
      </c>
      <c r="D4622" t="s">
        <v>1278</v>
      </c>
      <c r="E4622" t="s">
        <v>1278</v>
      </c>
      <c r="F4622">
        <v>1</v>
      </c>
      <c r="G4622" t="s">
        <v>1925</v>
      </c>
      <c r="H4622" s="4" t="str">
        <f t="shared" si="144"/>
        <v>SG2_X0_TXD2.1</v>
      </c>
      <c r="I4622" s="4" t="str">
        <f t="shared" si="145"/>
        <v>SG2_X0_TXD2</v>
      </c>
    </row>
    <row r="4623" spans="1:9" x14ac:dyDescent="0.25">
      <c r="A4623" t="s">
        <v>2698</v>
      </c>
      <c r="B4623" t="s">
        <v>5888</v>
      </c>
      <c r="C4623" t="s">
        <v>1926</v>
      </c>
      <c r="D4623" t="s">
        <v>1278</v>
      </c>
      <c r="E4623" t="s">
        <v>1278</v>
      </c>
      <c r="F4623">
        <v>1</v>
      </c>
      <c r="G4623" t="s">
        <v>1926</v>
      </c>
      <c r="H4623" s="4" t="str">
        <f t="shared" si="144"/>
        <v>SG2_X0_TXD3.1</v>
      </c>
      <c r="I4623" s="4" t="str">
        <f t="shared" si="145"/>
        <v>SG2_X0_TXD3</v>
      </c>
    </row>
    <row r="4624" spans="1:9" x14ac:dyDescent="0.25">
      <c r="A4624" t="s">
        <v>2698</v>
      </c>
      <c r="B4624" t="s">
        <v>5888</v>
      </c>
      <c r="C4624" t="s">
        <v>1929</v>
      </c>
      <c r="D4624" t="s">
        <v>1278</v>
      </c>
      <c r="E4624" t="s">
        <v>1278</v>
      </c>
      <c r="F4624">
        <v>1</v>
      </c>
      <c r="G4624" t="s">
        <v>1929</v>
      </c>
      <c r="H4624" s="4" t="str">
        <f t="shared" si="144"/>
        <v>SG2_X0_TXEN.1</v>
      </c>
      <c r="I4624" s="4" t="str">
        <f t="shared" si="145"/>
        <v>SG2_X0_TXEN</v>
      </c>
    </row>
    <row r="4625" spans="1:9" x14ac:dyDescent="0.25">
      <c r="A4625" t="s">
        <v>2698</v>
      </c>
      <c r="B4625" t="s">
        <v>5888</v>
      </c>
      <c r="C4625" t="s">
        <v>1860</v>
      </c>
      <c r="D4625" t="s">
        <v>1278</v>
      </c>
      <c r="E4625" t="s">
        <v>1278</v>
      </c>
      <c r="F4625">
        <v>1</v>
      </c>
      <c r="G4625" t="s">
        <v>1860</v>
      </c>
      <c r="H4625" s="4" t="str">
        <f t="shared" si="144"/>
        <v>SG2_X1_RXC.1</v>
      </c>
      <c r="I4625" s="4" t="str">
        <f t="shared" si="145"/>
        <v>SG2_X1_RXC</v>
      </c>
    </row>
    <row r="4626" spans="1:9" x14ac:dyDescent="0.25">
      <c r="A4626" t="s">
        <v>2698</v>
      </c>
      <c r="B4626" t="s">
        <v>5888</v>
      </c>
      <c r="C4626" t="s">
        <v>1854</v>
      </c>
      <c r="D4626" t="s">
        <v>1278</v>
      </c>
      <c r="E4626" t="s">
        <v>1278</v>
      </c>
      <c r="F4626">
        <v>1</v>
      </c>
      <c r="G4626" t="s">
        <v>1854</v>
      </c>
      <c r="H4626" s="4" t="str">
        <f t="shared" si="144"/>
        <v>SG2_X1_RXD0.1</v>
      </c>
      <c r="I4626" s="4" t="str">
        <f t="shared" si="145"/>
        <v>SG2_X1_RXD0</v>
      </c>
    </row>
    <row r="4627" spans="1:9" x14ac:dyDescent="0.25">
      <c r="A4627" t="s">
        <v>2698</v>
      </c>
      <c r="B4627" t="s">
        <v>5888</v>
      </c>
      <c r="C4627" t="s">
        <v>1859</v>
      </c>
      <c r="D4627" t="s">
        <v>1278</v>
      </c>
      <c r="E4627" t="s">
        <v>1278</v>
      </c>
      <c r="F4627">
        <v>1</v>
      </c>
      <c r="G4627" t="s">
        <v>1859</v>
      </c>
      <c r="H4627" s="4" t="str">
        <f t="shared" si="144"/>
        <v>SG2_X1_RXD1.1</v>
      </c>
      <c r="I4627" s="4" t="str">
        <f t="shared" si="145"/>
        <v>SG2_X1_RXD1</v>
      </c>
    </row>
    <row r="4628" spans="1:9" x14ac:dyDescent="0.25">
      <c r="A4628" t="s">
        <v>2698</v>
      </c>
      <c r="B4628" t="s">
        <v>5888</v>
      </c>
      <c r="C4628" t="s">
        <v>1864</v>
      </c>
      <c r="D4628" t="s">
        <v>1278</v>
      </c>
      <c r="E4628" t="s">
        <v>1278</v>
      </c>
      <c r="F4628">
        <v>1</v>
      </c>
      <c r="G4628" t="s">
        <v>1864</v>
      </c>
      <c r="H4628" s="4" t="str">
        <f t="shared" si="144"/>
        <v>SG2_X1_RXD2.1</v>
      </c>
      <c r="I4628" s="4" t="str">
        <f t="shared" si="145"/>
        <v>SG2_X1_RXD2</v>
      </c>
    </row>
    <row r="4629" spans="1:9" x14ac:dyDescent="0.25">
      <c r="A4629" t="s">
        <v>2698</v>
      </c>
      <c r="B4629" t="s">
        <v>5888</v>
      </c>
      <c r="C4629" t="s">
        <v>1870</v>
      </c>
      <c r="D4629" t="s">
        <v>1278</v>
      </c>
      <c r="E4629" t="s">
        <v>1278</v>
      </c>
      <c r="F4629">
        <v>1</v>
      </c>
      <c r="G4629" t="s">
        <v>1870</v>
      </c>
      <c r="H4629" s="4" t="str">
        <f t="shared" si="144"/>
        <v>SG2_X1_RXD3.1</v>
      </c>
      <c r="I4629" s="4" t="str">
        <f t="shared" si="145"/>
        <v>SG2_X1_RXD3</v>
      </c>
    </row>
    <row r="4630" spans="1:9" x14ac:dyDescent="0.25">
      <c r="A4630" t="s">
        <v>2698</v>
      </c>
      <c r="B4630" t="s">
        <v>5888</v>
      </c>
      <c r="C4630" t="s">
        <v>1853</v>
      </c>
      <c r="D4630" t="s">
        <v>1278</v>
      </c>
      <c r="E4630" t="s">
        <v>1278</v>
      </c>
      <c r="F4630">
        <v>1</v>
      </c>
      <c r="G4630" t="s">
        <v>1853</v>
      </c>
      <c r="H4630" s="4" t="str">
        <f t="shared" si="144"/>
        <v>SG2_X1_RXDV.1</v>
      </c>
      <c r="I4630" s="4" t="str">
        <f t="shared" si="145"/>
        <v>SG2_X1_RXDV</v>
      </c>
    </row>
    <row r="4631" spans="1:9" x14ac:dyDescent="0.25">
      <c r="A4631" t="s">
        <v>2698</v>
      </c>
      <c r="B4631" t="s">
        <v>5888</v>
      </c>
      <c r="C4631" t="s">
        <v>1874</v>
      </c>
      <c r="D4631" t="s">
        <v>1278</v>
      </c>
      <c r="E4631" t="s">
        <v>1278</v>
      </c>
      <c r="F4631">
        <v>1</v>
      </c>
      <c r="G4631" t="s">
        <v>1874</v>
      </c>
      <c r="H4631" s="4" t="str">
        <f t="shared" si="144"/>
        <v>SG2_X1_TXC.1</v>
      </c>
      <c r="I4631" s="4" t="str">
        <f t="shared" si="145"/>
        <v>SG2_X1_TXC</v>
      </c>
    </row>
    <row r="4632" spans="1:9" x14ac:dyDescent="0.25">
      <c r="A4632" t="s">
        <v>2698</v>
      </c>
      <c r="B4632" t="s">
        <v>5888</v>
      </c>
      <c r="C4632" t="s">
        <v>1914</v>
      </c>
      <c r="D4632" t="s">
        <v>1278</v>
      </c>
      <c r="E4632" t="s">
        <v>1278</v>
      </c>
      <c r="F4632">
        <v>1</v>
      </c>
      <c r="G4632" t="s">
        <v>1914</v>
      </c>
      <c r="H4632" s="4" t="str">
        <f t="shared" si="144"/>
        <v>SG2_X1_TXD0.1</v>
      </c>
      <c r="I4632" s="4" t="str">
        <f t="shared" si="145"/>
        <v>SG2_X1_TXD0</v>
      </c>
    </row>
    <row r="4633" spans="1:9" x14ac:dyDescent="0.25">
      <c r="A4633" t="s">
        <v>2698</v>
      </c>
      <c r="B4633" t="s">
        <v>5888</v>
      </c>
      <c r="C4633" t="s">
        <v>1917</v>
      </c>
      <c r="D4633" t="s">
        <v>1278</v>
      </c>
      <c r="E4633" t="s">
        <v>1278</v>
      </c>
      <c r="F4633">
        <v>1</v>
      </c>
      <c r="G4633" t="s">
        <v>1917</v>
      </c>
      <c r="H4633" s="4" t="str">
        <f t="shared" si="144"/>
        <v>SG2_X1_TXD1.1</v>
      </c>
      <c r="I4633" s="4" t="str">
        <f t="shared" si="145"/>
        <v>SG2_X1_TXD1</v>
      </c>
    </row>
    <row r="4634" spans="1:9" x14ac:dyDescent="0.25">
      <c r="A4634" t="s">
        <v>2698</v>
      </c>
      <c r="B4634" t="s">
        <v>5888</v>
      </c>
      <c r="C4634" t="s">
        <v>1918</v>
      </c>
      <c r="D4634" t="s">
        <v>1278</v>
      </c>
      <c r="E4634" t="s">
        <v>1278</v>
      </c>
      <c r="F4634">
        <v>1</v>
      </c>
      <c r="G4634" t="s">
        <v>1918</v>
      </c>
      <c r="H4634" s="4" t="str">
        <f t="shared" si="144"/>
        <v>SG2_X1_TXD2.1</v>
      </c>
      <c r="I4634" s="4" t="str">
        <f t="shared" si="145"/>
        <v>SG2_X1_TXD2</v>
      </c>
    </row>
    <row r="4635" spans="1:9" x14ac:dyDescent="0.25">
      <c r="A4635" t="s">
        <v>2698</v>
      </c>
      <c r="B4635" t="s">
        <v>5888</v>
      </c>
      <c r="C4635" t="s">
        <v>1883</v>
      </c>
      <c r="D4635" t="s">
        <v>1278</v>
      </c>
      <c r="E4635" t="s">
        <v>1278</v>
      </c>
      <c r="F4635">
        <v>1</v>
      </c>
      <c r="G4635" t="s">
        <v>1883</v>
      </c>
      <c r="H4635" s="4" t="str">
        <f t="shared" si="144"/>
        <v>SG2_X1_TXD3.1</v>
      </c>
      <c r="I4635" s="4" t="str">
        <f t="shared" si="145"/>
        <v>SG2_X1_TXD3</v>
      </c>
    </row>
    <row r="4636" spans="1:9" x14ac:dyDescent="0.25">
      <c r="A4636" t="s">
        <v>2698</v>
      </c>
      <c r="B4636" t="s">
        <v>5888</v>
      </c>
      <c r="C4636" t="s">
        <v>1913</v>
      </c>
      <c r="D4636" t="s">
        <v>1278</v>
      </c>
      <c r="E4636" t="s">
        <v>1278</v>
      </c>
      <c r="F4636">
        <v>1</v>
      </c>
      <c r="G4636" t="s">
        <v>1913</v>
      </c>
      <c r="H4636" s="4" t="str">
        <f t="shared" si="144"/>
        <v>SG2_X1_TXEN.1</v>
      </c>
      <c r="I4636" s="4" t="str">
        <f t="shared" si="145"/>
        <v>SG2_X1_TXEN</v>
      </c>
    </row>
    <row r="4637" spans="1:9" x14ac:dyDescent="0.25">
      <c r="A4637" t="s">
        <v>2698</v>
      </c>
      <c r="B4637" t="s">
        <v>5889</v>
      </c>
      <c r="C4637" t="s">
        <v>5890</v>
      </c>
      <c r="D4637">
        <v>1</v>
      </c>
      <c r="E4637">
        <v>1</v>
      </c>
      <c r="F4637">
        <v>1</v>
      </c>
      <c r="G4637" t="s">
        <v>5601</v>
      </c>
      <c r="H4637" s="4" t="str">
        <f t="shared" si="144"/>
        <v>2CTXG2.1</v>
      </c>
      <c r="I4637" s="4" t="str">
        <f t="shared" si="145"/>
        <v>SG2_X2_TXC</v>
      </c>
    </row>
    <row r="4638" spans="1:9" x14ac:dyDescent="0.25">
      <c r="A4638" t="s">
        <v>2698</v>
      </c>
      <c r="B4638" t="s">
        <v>5889</v>
      </c>
      <c r="C4638" t="s">
        <v>5890</v>
      </c>
      <c r="D4638">
        <v>2</v>
      </c>
      <c r="E4638">
        <v>2</v>
      </c>
      <c r="F4638">
        <v>2</v>
      </c>
      <c r="G4638" t="s">
        <v>961</v>
      </c>
      <c r="H4638" s="4" t="str">
        <f t="shared" si="144"/>
        <v>2CTXG2.2</v>
      </c>
      <c r="I4638" s="4" t="str">
        <f t="shared" si="145"/>
        <v>DGND</v>
      </c>
    </row>
    <row r="4639" spans="1:9" x14ac:dyDescent="0.25">
      <c r="A4639" t="s">
        <v>2698</v>
      </c>
      <c r="B4639" t="s">
        <v>5889</v>
      </c>
      <c r="C4639" t="s">
        <v>5891</v>
      </c>
      <c r="D4639">
        <v>2</v>
      </c>
      <c r="E4639">
        <v>2</v>
      </c>
      <c r="F4639">
        <v>2</v>
      </c>
      <c r="G4639" t="s">
        <v>5626</v>
      </c>
      <c r="H4639" s="4" t="str">
        <f t="shared" si="144"/>
        <v>2K227.2</v>
      </c>
      <c r="I4639" s="4" t="str">
        <f t="shared" si="145"/>
        <v>SG2_HL_X2_TXD0</v>
      </c>
    </row>
    <row r="4640" spans="1:9" x14ac:dyDescent="0.25">
      <c r="A4640" t="s">
        <v>2698</v>
      </c>
      <c r="B4640" t="s">
        <v>5889</v>
      </c>
      <c r="C4640" t="s">
        <v>5891</v>
      </c>
      <c r="D4640">
        <v>3</v>
      </c>
      <c r="E4640">
        <v>3</v>
      </c>
      <c r="F4640">
        <v>3</v>
      </c>
      <c r="G4640" t="s">
        <v>1930</v>
      </c>
      <c r="H4640" s="4" t="str">
        <f t="shared" si="144"/>
        <v>2K227.3</v>
      </c>
      <c r="I4640" s="4" t="str">
        <f t="shared" si="145"/>
        <v>SG2_X2_TXD0</v>
      </c>
    </row>
    <row r="4641" spans="1:9" x14ac:dyDescent="0.25">
      <c r="A4641" t="s">
        <v>2698</v>
      </c>
      <c r="B4641" t="s">
        <v>5889</v>
      </c>
      <c r="C4641" t="s">
        <v>5891</v>
      </c>
      <c r="D4641">
        <v>4</v>
      </c>
      <c r="E4641">
        <v>4</v>
      </c>
      <c r="F4641">
        <v>4</v>
      </c>
      <c r="G4641" t="s">
        <v>5592</v>
      </c>
      <c r="H4641" s="4" t="str">
        <f t="shared" si="144"/>
        <v>2K227.4</v>
      </c>
      <c r="I4641" s="4" t="str">
        <f t="shared" si="145"/>
        <v>SG2_1_X2_TXD0</v>
      </c>
    </row>
    <row r="4642" spans="1:9" x14ac:dyDescent="0.25">
      <c r="A4642" t="s">
        <v>2698</v>
      </c>
      <c r="B4642" t="s">
        <v>5889</v>
      </c>
      <c r="C4642" t="s">
        <v>5891</v>
      </c>
      <c r="D4642">
        <v>5</v>
      </c>
      <c r="E4642">
        <v>5</v>
      </c>
      <c r="F4642">
        <v>5</v>
      </c>
      <c r="G4642" t="s">
        <v>5605</v>
      </c>
      <c r="H4642" s="4" t="str">
        <f t="shared" si="144"/>
        <v>2K227.5</v>
      </c>
      <c r="I4642" s="4" t="str">
        <f t="shared" si="145"/>
        <v>SG2_1_X2_TXD1</v>
      </c>
    </row>
    <row r="4643" spans="1:9" x14ac:dyDescent="0.25">
      <c r="A4643" t="s">
        <v>2698</v>
      </c>
      <c r="B4643" t="s">
        <v>5889</v>
      </c>
      <c r="C4643" t="s">
        <v>5891</v>
      </c>
      <c r="D4643">
        <v>6</v>
      </c>
      <c r="E4643">
        <v>6</v>
      </c>
      <c r="F4643">
        <v>6</v>
      </c>
      <c r="G4643" t="s">
        <v>1931</v>
      </c>
      <c r="H4643" s="4" t="str">
        <f t="shared" si="144"/>
        <v>2K227.6</v>
      </c>
      <c r="I4643" s="4" t="str">
        <f t="shared" si="145"/>
        <v>SG2_X2_TXD1</v>
      </c>
    </row>
    <row r="4644" spans="1:9" x14ac:dyDescent="0.25">
      <c r="A4644" t="s">
        <v>2698</v>
      </c>
      <c r="B4644" t="s">
        <v>5889</v>
      </c>
      <c r="C4644" t="s">
        <v>5891</v>
      </c>
      <c r="D4644">
        <v>7</v>
      </c>
      <c r="E4644">
        <v>7</v>
      </c>
      <c r="F4644">
        <v>7</v>
      </c>
      <c r="G4644" t="s">
        <v>5627</v>
      </c>
      <c r="H4644" s="4" t="str">
        <f t="shared" si="144"/>
        <v>2K227.7</v>
      </c>
      <c r="I4644" s="4" t="str">
        <f t="shared" si="145"/>
        <v>SG2_HL_X2_TXD1</v>
      </c>
    </row>
    <row r="4645" spans="1:9" x14ac:dyDescent="0.25">
      <c r="A4645" t="s">
        <v>2698</v>
      </c>
      <c r="B4645" t="s">
        <v>5889</v>
      </c>
      <c r="C4645" t="s">
        <v>5891</v>
      </c>
      <c r="D4645" t="s">
        <v>1041</v>
      </c>
      <c r="E4645" t="s">
        <v>1041</v>
      </c>
      <c r="F4645">
        <v>1</v>
      </c>
      <c r="G4645" t="s">
        <v>1040</v>
      </c>
      <c r="H4645" s="4" t="str">
        <f t="shared" si="144"/>
        <v>2K227.1</v>
      </c>
      <c r="I4645" s="4" t="str">
        <f t="shared" si="145"/>
        <v>VP12</v>
      </c>
    </row>
    <row r="4646" spans="1:9" x14ac:dyDescent="0.25">
      <c r="A4646" t="s">
        <v>2698</v>
      </c>
      <c r="B4646" t="s">
        <v>5889</v>
      </c>
      <c r="C4646" t="s">
        <v>5891</v>
      </c>
      <c r="D4646" t="s">
        <v>1042</v>
      </c>
      <c r="E4646" t="s">
        <v>1042</v>
      </c>
      <c r="F4646">
        <v>8</v>
      </c>
      <c r="G4646" t="s">
        <v>5445</v>
      </c>
      <c r="H4646" s="4" t="str">
        <f t="shared" si="144"/>
        <v>2K227.8</v>
      </c>
      <c r="I4646" s="4" t="str">
        <f t="shared" si="145"/>
        <v>SC_UDB227</v>
      </c>
    </row>
    <row r="4647" spans="1:9" x14ac:dyDescent="0.25">
      <c r="A4647" t="s">
        <v>2698</v>
      </c>
      <c r="B4647" t="s">
        <v>5889</v>
      </c>
      <c r="C4647" t="s">
        <v>5892</v>
      </c>
      <c r="D4647">
        <v>2</v>
      </c>
      <c r="E4647">
        <v>2</v>
      </c>
      <c r="F4647">
        <v>2</v>
      </c>
      <c r="G4647" t="s">
        <v>5628</v>
      </c>
      <c r="H4647" s="4" t="str">
        <f t="shared" si="144"/>
        <v>2K228.2</v>
      </c>
      <c r="I4647" s="4" t="str">
        <f t="shared" si="145"/>
        <v>SG2_HL_X2_TXD2</v>
      </c>
    </row>
    <row r="4648" spans="1:9" x14ac:dyDescent="0.25">
      <c r="A4648" t="s">
        <v>2698</v>
      </c>
      <c r="B4648" t="s">
        <v>5889</v>
      </c>
      <c r="C4648" t="s">
        <v>5892</v>
      </c>
      <c r="D4648">
        <v>3</v>
      </c>
      <c r="E4648">
        <v>3</v>
      </c>
      <c r="F4648">
        <v>3</v>
      </c>
      <c r="G4648" t="s">
        <v>1932</v>
      </c>
      <c r="H4648" s="4" t="str">
        <f t="shared" si="144"/>
        <v>2K228.3</v>
      </c>
      <c r="I4648" s="4" t="str">
        <f t="shared" si="145"/>
        <v>SG2_X2_TXD2</v>
      </c>
    </row>
    <row r="4649" spans="1:9" x14ac:dyDescent="0.25">
      <c r="A4649" t="s">
        <v>2698</v>
      </c>
      <c r="B4649" t="s">
        <v>5889</v>
      </c>
      <c r="C4649" t="s">
        <v>5892</v>
      </c>
      <c r="D4649">
        <v>4</v>
      </c>
      <c r="E4649">
        <v>4</v>
      </c>
      <c r="F4649">
        <v>4</v>
      </c>
      <c r="G4649" t="s">
        <v>5602</v>
      </c>
      <c r="H4649" s="4" t="str">
        <f t="shared" si="144"/>
        <v>2K228.4</v>
      </c>
      <c r="I4649" s="4" t="str">
        <f t="shared" si="145"/>
        <v>SG2_1_X2_TXD2</v>
      </c>
    </row>
    <row r="4650" spans="1:9" x14ac:dyDescent="0.25">
      <c r="A4650" t="s">
        <v>2698</v>
      </c>
      <c r="B4650" t="s">
        <v>5889</v>
      </c>
      <c r="C4650" t="s">
        <v>5892</v>
      </c>
      <c r="D4650">
        <v>5</v>
      </c>
      <c r="E4650">
        <v>5</v>
      </c>
      <c r="F4650">
        <v>5</v>
      </c>
      <c r="G4650" t="s">
        <v>5610</v>
      </c>
      <c r="H4650" s="4" t="str">
        <f t="shared" si="144"/>
        <v>2K228.5</v>
      </c>
      <c r="I4650" s="4" t="str">
        <f t="shared" si="145"/>
        <v>SG2_1_X2_TXD3</v>
      </c>
    </row>
    <row r="4651" spans="1:9" x14ac:dyDescent="0.25">
      <c r="A4651" t="s">
        <v>2698</v>
      </c>
      <c r="B4651" t="s">
        <v>5889</v>
      </c>
      <c r="C4651" t="s">
        <v>5892</v>
      </c>
      <c r="D4651">
        <v>6</v>
      </c>
      <c r="E4651">
        <v>6</v>
      </c>
      <c r="F4651">
        <v>6</v>
      </c>
      <c r="G4651" t="s">
        <v>1933</v>
      </c>
      <c r="H4651" s="4" t="str">
        <f t="shared" si="144"/>
        <v>2K228.6</v>
      </c>
      <c r="I4651" s="4" t="str">
        <f t="shared" si="145"/>
        <v>SG2_X2_TXD3</v>
      </c>
    </row>
    <row r="4652" spans="1:9" x14ac:dyDescent="0.25">
      <c r="A4652" t="s">
        <v>2698</v>
      </c>
      <c r="B4652" t="s">
        <v>5889</v>
      </c>
      <c r="C4652" t="s">
        <v>5892</v>
      </c>
      <c r="D4652">
        <v>7</v>
      </c>
      <c r="E4652">
        <v>7</v>
      </c>
      <c r="F4652">
        <v>7</v>
      </c>
      <c r="G4652" t="s">
        <v>5629</v>
      </c>
      <c r="H4652" s="4" t="str">
        <f t="shared" si="144"/>
        <v>2K228.7</v>
      </c>
      <c r="I4652" s="4" t="str">
        <f t="shared" si="145"/>
        <v>SG2_HL_X2_TXD3</v>
      </c>
    </row>
    <row r="4653" spans="1:9" x14ac:dyDescent="0.25">
      <c r="A4653" t="s">
        <v>2698</v>
      </c>
      <c r="B4653" t="s">
        <v>5889</v>
      </c>
      <c r="C4653" t="s">
        <v>5892</v>
      </c>
      <c r="D4653" t="s">
        <v>1041</v>
      </c>
      <c r="E4653" t="s">
        <v>1041</v>
      </c>
      <c r="F4653">
        <v>1</v>
      </c>
      <c r="G4653" t="s">
        <v>1040</v>
      </c>
      <c r="H4653" s="4" t="str">
        <f t="shared" si="144"/>
        <v>2K228.1</v>
      </c>
      <c r="I4653" s="4" t="str">
        <f t="shared" si="145"/>
        <v>VP12</v>
      </c>
    </row>
    <row r="4654" spans="1:9" x14ac:dyDescent="0.25">
      <c r="A4654" t="s">
        <v>2698</v>
      </c>
      <c r="B4654" t="s">
        <v>5889</v>
      </c>
      <c r="C4654" t="s">
        <v>5892</v>
      </c>
      <c r="D4654" t="s">
        <v>1042</v>
      </c>
      <c r="E4654" t="s">
        <v>1042</v>
      </c>
      <c r="F4654">
        <v>8</v>
      </c>
      <c r="G4654" t="s">
        <v>5448</v>
      </c>
      <c r="H4654" s="4" t="str">
        <f t="shared" si="144"/>
        <v>2K228.8</v>
      </c>
      <c r="I4654" s="4" t="str">
        <f t="shared" si="145"/>
        <v>SC_UDB228</v>
      </c>
    </row>
    <row r="4655" spans="1:9" x14ac:dyDescent="0.25">
      <c r="A4655" t="s">
        <v>2698</v>
      </c>
      <c r="B4655" t="s">
        <v>5889</v>
      </c>
      <c r="C4655" t="s">
        <v>5893</v>
      </c>
      <c r="D4655">
        <v>2</v>
      </c>
      <c r="E4655">
        <v>2</v>
      </c>
      <c r="F4655">
        <v>2</v>
      </c>
      <c r="G4655" t="s">
        <v>5630</v>
      </c>
      <c r="H4655" s="4" t="str">
        <f t="shared" si="144"/>
        <v>2K229.2</v>
      </c>
      <c r="I4655" s="4" t="str">
        <f t="shared" si="145"/>
        <v>SG2_HL_X2_TXEN</v>
      </c>
    </row>
    <row r="4656" spans="1:9" x14ac:dyDescent="0.25">
      <c r="A4656" t="s">
        <v>2698</v>
      </c>
      <c r="B4656" t="s">
        <v>5889</v>
      </c>
      <c r="C4656" t="s">
        <v>5893</v>
      </c>
      <c r="D4656">
        <v>3</v>
      </c>
      <c r="E4656">
        <v>3</v>
      </c>
      <c r="F4656">
        <v>3</v>
      </c>
      <c r="G4656" t="s">
        <v>1934</v>
      </c>
      <c r="H4656" s="4" t="str">
        <f t="shared" si="144"/>
        <v>2K229.3</v>
      </c>
      <c r="I4656" s="4" t="str">
        <f t="shared" si="145"/>
        <v>SG2_X2_TXEN</v>
      </c>
    </row>
    <row r="4657" spans="1:9" x14ac:dyDescent="0.25">
      <c r="A4657" t="s">
        <v>2698</v>
      </c>
      <c r="B4657" t="s">
        <v>5889</v>
      </c>
      <c r="C4657" t="s">
        <v>5893</v>
      </c>
      <c r="D4657">
        <v>4</v>
      </c>
      <c r="E4657">
        <v>4</v>
      </c>
      <c r="F4657">
        <v>4</v>
      </c>
      <c r="G4657" t="s">
        <v>5611</v>
      </c>
      <c r="H4657" s="4" t="str">
        <f t="shared" si="144"/>
        <v>2K229.4</v>
      </c>
      <c r="I4657" s="4" t="str">
        <f t="shared" si="145"/>
        <v>SG2_1_X2_TXEN</v>
      </c>
    </row>
    <row r="4658" spans="1:9" x14ac:dyDescent="0.25">
      <c r="A4658" t="s">
        <v>2698</v>
      </c>
      <c r="B4658" t="s">
        <v>5889</v>
      </c>
      <c r="C4658" t="s">
        <v>5893</v>
      </c>
      <c r="D4658">
        <v>5</v>
      </c>
      <c r="E4658">
        <v>5</v>
      </c>
      <c r="F4658">
        <v>5</v>
      </c>
      <c r="H4658" s="4" t="str">
        <f t="shared" si="144"/>
        <v>2K229.5</v>
      </c>
      <c r="I4658" s="4">
        <f t="shared" si="145"/>
        <v>0</v>
      </c>
    </row>
    <row r="4659" spans="1:9" x14ac:dyDescent="0.25">
      <c r="A4659" t="s">
        <v>2698</v>
      </c>
      <c r="B4659" t="s">
        <v>5889</v>
      </c>
      <c r="C4659" t="s">
        <v>5893</v>
      </c>
      <c r="D4659">
        <v>6</v>
      </c>
      <c r="E4659">
        <v>6</v>
      </c>
      <c r="F4659">
        <v>6</v>
      </c>
      <c r="H4659" s="4" t="str">
        <f t="shared" si="144"/>
        <v>2K229.6</v>
      </c>
      <c r="I4659" s="4">
        <f t="shared" si="145"/>
        <v>0</v>
      </c>
    </row>
    <row r="4660" spans="1:9" x14ac:dyDescent="0.25">
      <c r="A4660" t="s">
        <v>2698</v>
      </c>
      <c r="B4660" t="s">
        <v>5889</v>
      </c>
      <c r="C4660" t="s">
        <v>5893</v>
      </c>
      <c r="D4660">
        <v>7</v>
      </c>
      <c r="E4660">
        <v>7</v>
      </c>
      <c r="F4660">
        <v>7</v>
      </c>
      <c r="H4660" s="4" t="str">
        <f t="shared" si="144"/>
        <v>2K229.7</v>
      </c>
      <c r="I4660" s="4">
        <f t="shared" si="145"/>
        <v>0</v>
      </c>
    </row>
    <row r="4661" spans="1:9" x14ac:dyDescent="0.25">
      <c r="A4661" t="s">
        <v>2698</v>
      </c>
      <c r="B4661" t="s">
        <v>5889</v>
      </c>
      <c r="C4661" t="s">
        <v>5893</v>
      </c>
      <c r="D4661" t="s">
        <v>1041</v>
      </c>
      <c r="E4661" t="s">
        <v>1041</v>
      </c>
      <c r="F4661">
        <v>1</v>
      </c>
      <c r="G4661" t="s">
        <v>1040</v>
      </c>
      <c r="H4661" s="4" t="str">
        <f t="shared" si="144"/>
        <v>2K229.1</v>
      </c>
      <c r="I4661" s="4" t="str">
        <f t="shared" si="145"/>
        <v>VP12</v>
      </c>
    </row>
    <row r="4662" spans="1:9" x14ac:dyDescent="0.25">
      <c r="A4662" t="s">
        <v>2698</v>
      </c>
      <c r="B4662" t="s">
        <v>5889</v>
      </c>
      <c r="C4662" t="s">
        <v>5893</v>
      </c>
      <c r="D4662" t="s">
        <v>1042</v>
      </c>
      <c r="E4662" t="s">
        <v>1042</v>
      </c>
      <c r="F4662">
        <v>8</v>
      </c>
      <c r="G4662" t="s">
        <v>5450</v>
      </c>
      <c r="H4662" s="4" t="str">
        <f t="shared" si="144"/>
        <v>2K229.8</v>
      </c>
      <c r="I4662" s="4" t="str">
        <f t="shared" si="145"/>
        <v>SC_UDB229</v>
      </c>
    </row>
    <row r="4663" spans="1:9" x14ac:dyDescent="0.25">
      <c r="A4663" t="s">
        <v>2698</v>
      </c>
      <c r="B4663" t="s">
        <v>5889</v>
      </c>
      <c r="C4663" t="s">
        <v>3520</v>
      </c>
      <c r="D4663">
        <v>1</v>
      </c>
      <c r="E4663">
        <v>1</v>
      </c>
      <c r="F4663">
        <v>1</v>
      </c>
      <c r="G4663" t="s">
        <v>5626</v>
      </c>
      <c r="H4663" s="4" t="str">
        <f t="shared" si="144"/>
        <v>2RRG91.1</v>
      </c>
      <c r="I4663" s="4" t="str">
        <f t="shared" si="145"/>
        <v>SG2_HL_X2_TXD0</v>
      </c>
    </row>
    <row r="4664" spans="1:9" x14ac:dyDescent="0.25">
      <c r="A4664" t="s">
        <v>2698</v>
      </c>
      <c r="B4664" t="s">
        <v>5889</v>
      </c>
      <c r="C4664" t="s">
        <v>3520</v>
      </c>
      <c r="D4664">
        <v>2</v>
      </c>
      <c r="E4664">
        <v>2</v>
      </c>
      <c r="F4664">
        <v>2</v>
      </c>
      <c r="G4664" t="s">
        <v>962</v>
      </c>
      <c r="H4664" s="4" t="str">
        <f t="shared" si="144"/>
        <v>2RRG91.2</v>
      </c>
      <c r="I4664" s="4" t="str">
        <f t="shared" si="145"/>
        <v>VDD33_ATX</v>
      </c>
    </row>
    <row r="4665" spans="1:9" x14ac:dyDescent="0.25">
      <c r="A4665" t="s">
        <v>2698</v>
      </c>
      <c r="B4665" t="s">
        <v>5889</v>
      </c>
      <c r="C4665" t="s">
        <v>3521</v>
      </c>
      <c r="D4665">
        <v>1</v>
      </c>
      <c r="E4665">
        <v>1</v>
      </c>
      <c r="F4665">
        <v>1</v>
      </c>
      <c r="G4665" t="s">
        <v>5626</v>
      </c>
      <c r="H4665" s="4" t="str">
        <f t="shared" si="144"/>
        <v>2RRG92.1</v>
      </c>
      <c r="I4665" s="4" t="str">
        <f t="shared" si="145"/>
        <v>SG2_HL_X2_TXD0</v>
      </c>
    </row>
    <row r="4666" spans="1:9" x14ac:dyDescent="0.25">
      <c r="A4666" t="s">
        <v>2698</v>
      </c>
      <c r="B4666" t="s">
        <v>5889</v>
      </c>
      <c r="C4666" t="s">
        <v>3521</v>
      </c>
      <c r="D4666">
        <v>2</v>
      </c>
      <c r="E4666">
        <v>2</v>
      </c>
      <c r="F4666">
        <v>2</v>
      </c>
      <c r="G4666" t="s">
        <v>961</v>
      </c>
      <c r="H4666" s="4" t="str">
        <f t="shared" si="144"/>
        <v>2RRG92.2</v>
      </c>
      <c r="I4666" s="4" t="str">
        <f t="shared" si="145"/>
        <v>DGND</v>
      </c>
    </row>
    <row r="4667" spans="1:9" x14ac:dyDescent="0.25">
      <c r="A4667" t="s">
        <v>2698</v>
      </c>
      <c r="B4667" t="s">
        <v>5889</v>
      </c>
      <c r="C4667" t="s">
        <v>3522</v>
      </c>
      <c r="D4667">
        <v>1</v>
      </c>
      <c r="E4667">
        <v>1</v>
      </c>
      <c r="F4667">
        <v>1</v>
      </c>
      <c r="G4667" t="s">
        <v>5627</v>
      </c>
      <c r="H4667" s="4" t="str">
        <f t="shared" si="144"/>
        <v>2RRG93.1</v>
      </c>
      <c r="I4667" s="4" t="str">
        <f t="shared" si="145"/>
        <v>SG2_HL_X2_TXD1</v>
      </c>
    </row>
    <row r="4668" spans="1:9" x14ac:dyDescent="0.25">
      <c r="A4668" t="s">
        <v>2698</v>
      </c>
      <c r="B4668" t="s">
        <v>5889</v>
      </c>
      <c r="C4668" t="s">
        <v>3522</v>
      </c>
      <c r="D4668">
        <v>2</v>
      </c>
      <c r="E4668">
        <v>2</v>
      </c>
      <c r="F4668">
        <v>2</v>
      </c>
      <c r="G4668" t="s">
        <v>962</v>
      </c>
      <c r="H4668" s="4" t="str">
        <f t="shared" si="144"/>
        <v>2RRG93.2</v>
      </c>
      <c r="I4668" s="4" t="str">
        <f t="shared" si="145"/>
        <v>VDD33_ATX</v>
      </c>
    </row>
    <row r="4669" spans="1:9" x14ac:dyDescent="0.25">
      <c r="A4669" t="s">
        <v>2698</v>
      </c>
      <c r="B4669" t="s">
        <v>5889</v>
      </c>
      <c r="C4669" t="s">
        <v>3523</v>
      </c>
      <c r="D4669">
        <v>1</v>
      </c>
      <c r="E4669">
        <v>1</v>
      </c>
      <c r="F4669">
        <v>1</v>
      </c>
      <c r="G4669" t="s">
        <v>5627</v>
      </c>
      <c r="H4669" s="4" t="str">
        <f t="shared" si="144"/>
        <v>2RRG94.1</v>
      </c>
      <c r="I4669" s="4" t="str">
        <f t="shared" si="145"/>
        <v>SG2_HL_X2_TXD1</v>
      </c>
    </row>
    <row r="4670" spans="1:9" x14ac:dyDescent="0.25">
      <c r="A4670" t="s">
        <v>2698</v>
      </c>
      <c r="B4670" t="s">
        <v>5889</v>
      </c>
      <c r="C4670" t="s">
        <v>3523</v>
      </c>
      <c r="D4670">
        <v>2</v>
      </c>
      <c r="E4670">
        <v>2</v>
      </c>
      <c r="F4670">
        <v>2</v>
      </c>
      <c r="G4670" t="s">
        <v>961</v>
      </c>
      <c r="H4670" s="4" t="str">
        <f t="shared" si="144"/>
        <v>2RRG94.2</v>
      </c>
      <c r="I4670" s="4" t="str">
        <f t="shared" si="145"/>
        <v>DGND</v>
      </c>
    </row>
    <row r="4671" spans="1:9" x14ac:dyDescent="0.25">
      <c r="A4671" t="s">
        <v>2698</v>
      </c>
      <c r="B4671" t="s">
        <v>5889</v>
      </c>
      <c r="C4671" t="s">
        <v>3524</v>
      </c>
      <c r="D4671">
        <v>1</v>
      </c>
      <c r="E4671">
        <v>1</v>
      </c>
      <c r="F4671">
        <v>1</v>
      </c>
      <c r="G4671" t="s">
        <v>5628</v>
      </c>
      <c r="H4671" s="4" t="str">
        <f t="shared" si="144"/>
        <v>2RRG95.1</v>
      </c>
      <c r="I4671" s="4" t="str">
        <f t="shared" si="145"/>
        <v>SG2_HL_X2_TXD2</v>
      </c>
    </row>
    <row r="4672" spans="1:9" x14ac:dyDescent="0.25">
      <c r="A4672" t="s">
        <v>2698</v>
      </c>
      <c r="B4672" t="s">
        <v>5889</v>
      </c>
      <c r="C4672" t="s">
        <v>3524</v>
      </c>
      <c r="D4672">
        <v>2</v>
      </c>
      <c r="E4672">
        <v>2</v>
      </c>
      <c r="F4672">
        <v>2</v>
      </c>
      <c r="G4672" t="s">
        <v>962</v>
      </c>
      <c r="H4672" s="4" t="str">
        <f t="shared" si="144"/>
        <v>2RRG95.2</v>
      </c>
      <c r="I4672" s="4" t="str">
        <f t="shared" si="145"/>
        <v>VDD33_ATX</v>
      </c>
    </row>
    <row r="4673" spans="1:9" x14ac:dyDescent="0.25">
      <c r="A4673" t="s">
        <v>2698</v>
      </c>
      <c r="B4673" t="s">
        <v>5889</v>
      </c>
      <c r="C4673" t="s">
        <v>3525</v>
      </c>
      <c r="D4673">
        <v>1</v>
      </c>
      <c r="E4673">
        <v>1</v>
      </c>
      <c r="F4673">
        <v>1</v>
      </c>
      <c r="G4673" t="s">
        <v>5628</v>
      </c>
      <c r="H4673" s="4" t="str">
        <f t="shared" si="144"/>
        <v>2RRG96.1</v>
      </c>
      <c r="I4673" s="4" t="str">
        <f t="shared" si="145"/>
        <v>SG2_HL_X2_TXD2</v>
      </c>
    </row>
    <row r="4674" spans="1:9" x14ac:dyDescent="0.25">
      <c r="A4674" t="s">
        <v>2698</v>
      </c>
      <c r="B4674" t="s">
        <v>5889</v>
      </c>
      <c r="C4674" t="s">
        <v>3525</v>
      </c>
      <c r="D4674">
        <v>2</v>
      </c>
      <c r="E4674">
        <v>2</v>
      </c>
      <c r="F4674">
        <v>2</v>
      </c>
      <c r="G4674" t="s">
        <v>961</v>
      </c>
      <c r="H4674" s="4" t="str">
        <f t="shared" ref="H4674:H4737" si="146">CONCATENATE(C4674,".",F4674)</f>
        <v>2RRG96.2</v>
      </c>
      <c r="I4674" s="4" t="str">
        <f t="shared" ref="I4674:I4737" si="147">G4674</f>
        <v>DGND</v>
      </c>
    </row>
    <row r="4675" spans="1:9" x14ac:dyDescent="0.25">
      <c r="A4675" t="s">
        <v>2698</v>
      </c>
      <c r="B4675" t="s">
        <v>5889</v>
      </c>
      <c r="C4675" t="s">
        <v>3526</v>
      </c>
      <c r="D4675">
        <v>1</v>
      </c>
      <c r="E4675">
        <v>1</v>
      </c>
      <c r="F4675">
        <v>1</v>
      </c>
      <c r="G4675" t="s">
        <v>5629</v>
      </c>
      <c r="H4675" s="4" t="str">
        <f t="shared" si="146"/>
        <v>2RRG97.1</v>
      </c>
      <c r="I4675" s="4" t="str">
        <f t="shared" si="147"/>
        <v>SG2_HL_X2_TXD3</v>
      </c>
    </row>
    <row r="4676" spans="1:9" x14ac:dyDescent="0.25">
      <c r="A4676" t="s">
        <v>2698</v>
      </c>
      <c r="B4676" t="s">
        <v>5889</v>
      </c>
      <c r="C4676" t="s">
        <v>3526</v>
      </c>
      <c r="D4676">
        <v>2</v>
      </c>
      <c r="E4676">
        <v>2</v>
      </c>
      <c r="F4676">
        <v>2</v>
      </c>
      <c r="G4676" t="s">
        <v>962</v>
      </c>
      <c r="H4676" s="4" t="str">
        <f t="shared" si="146"/>
        <v>2RRG97.2</v>
      </c>
      <c r="I4676" s="4" t="str">
        <f t="shared" si="147"/>
        <v>VDD33_ATX</v>
      </c>
    </row>
    <row r="4677" spans="1:9" x14ac:dyDescent="0.25">
      <c r="A4677" t="s">
        <v>2698</v>
      </c>
      <c r="B4677" t="s">
        <v>5889</v>
      </c>
      <c r="C4677" t="s">
        <v>3527</v>
      </c>
      <c r="D4677">
        <v>1</v>
      </c>
      <c r="E4677">
        <v>1</v>
      </c>
      <c r="F4677">
        <v>1</v>
      </c>
      <c r="G4677" t="s">
        <v>5629</v>
      </c>
      <c r="H4677" s="4" t="str">
        <f t="shared" si="146"/>
        <v>2RRG98.1</v>
      </c>
      <c r="I4677" s="4" t="str">
        <f t="shared" si="147"/>
        <v>SG2_HL_X2_TXD3</v>
      </c>
    </row>
    <row r="4678" spans="1:9" x14ac:dyDescent="0.25">
      <c r="A4678" t="s">
        <v>2698</v>
      </c>
      <c r="B4678" t="s">
        <v>5889</v>
      </c>
      <c r="C4678" t="s">
        <v>3527</v>
      </c>
      <c r="D4678">
        <v>2</v>
      </c>
      <c r="E4678">
        <v>2</v>
      </c>
      <c r="F4678">
        <v>2</v>
      </c>
      <c r="G4678" t="s">
        <v>961</v>
      </c>
      <c r="H4678" s="4" t="str">
        <f t="shared" si="146"/>
        <v>2RRG98.2</v>
      </c>
      <c r="I4678" s="4" t="str">
        <f t="shared" si="147"/>
        <v>DGND</v>
      </c>
    </row>
    <row r="4679" spans="1:9" x14ac:dyDescent="0.25">
      <c r="A4679" t="s">
        <v>2698</v>
      </c>
      <c r="B4679" t="s">
        <v>5889</v>
      </c>
      <c r="C4679" t="s">
        <v>3528</v>
      </c>
      <c r="D4679">
        <v>1</v>
      </c>
      <c r="E4679">
        <v>1</v>
      </c>
      <c r="F4679">
        <v>1</v>
      </c>
      <c r="G4679" t="s">
        <v>5630</v>
      </c>
      <c r="H4679" s="4" t="str">
        <f t="shared" si="146"/>
        <v>2RRG99.1</v>
      </c>
      <c r="I4679" s="4" t="str">
        <f t="shared" si="147"/>
        <v>SG2_HL_X2_TXEN</v>
      </c>
    </row>
    <row r="4680" spans="1:9" x14ac:dyDescent="0.25">
      <c r="A4680" t="s">
        <v>2698</v>
      </c>
      <c r="B4680" t="s">
        <v>5889</v>
      </c>
      <c r="C4680" t="s">
        <v>3528</v>
      </c>
      <c r="D4680">
        <v>2</v>
      </c>
      <c r="E4680">
        <v>2</v>
      </c>
      <c r="F4680">
        <v>2</v>
      </c>
      <c r="G4680" t="s">
        <v>962</v>
      </c>
      <c r="H4680" s="4" t="str">
        <f t="shared" si="146"/>
        <v>2RRG99.2</v>
      </c>
      <c r="I4680" s="4" t="str">
        <f t="shared" si="147"/>
        <v>VDD33_ATX</v>
      </c>
    </row>
    <row r="4681" spans="1:9" x14ac:dyDescent="0.25">
      <c r="A4681" t="s">
        <v>2698</v>
      </c>
      <c r="B4681" t="s">
        <v>5889</v>
      </c>
      <c r="C4681" t="s">
        <v>3529</v>
      </c>
      <c r="D4681">
        <v>1</v>
      </c>
      <c r="E4681">
        <v>1</v>
      </c>
      <c r="F4681">
        <v>1</v>
      </c>
      <c r="G4681" t="s">
        <v>5630</v>
      </c>
      <c r="H4681" s="4" t="str">
        <f t="shared" si="146"/>
        <v>2RRG100.1</v>
      </c>
      <c r="I4681" s="4" t="str">
        <f t="shared" si="147"/>
        <v>SG2_HL_X2_TXEN</v>
      </c>
    </row>
    <row r="4682" spans="1:9" x14ac:dyDescent="0.25">
      <c r="A4682" t="s">
        <v>2698</v>
      </c>
      <c r="B4682" t="s">
        <v>5889</v>
      </c>
      <c r="C4682" t="s">
        <v>3529</v>
      </c>
      <c r="D4682">
        <v>2</v>
      </c>
      <c r="E4682">
        <v>2</v>
      </c>
      <c r="F4682">
        <v>2</v>
      </c>
      <c r="G4682" t="s">
        <v>961</v>
      </c>
      <c r="H4682" s="4" t="str">
        <f t="shared" si="146"/>
        <v>2RRG100.2</v>
      </c>
      <c r="I4682" s="4" t="str">
        <f t="shared" si="147"/>
        <v>DGND</v>
      </c>
    </row>
    <row r="4683" spans="1:9" x14ac:dyDescent="0.25">
      <c r="A4683" t="s">
        <v>2698</v>
      </c>
      <c r="B4683" t="s">
        <v>5889</v>
      </c>
      <c r="C4683" t="s">
        <v>5894</v>
      </c>
      <c r="D4683">
        <v>1</v>
      </c>
      <c r="E4683">
        <v>1</v>
      </c>
      <c r="F4683">
        <v>1</v>
      </c>
      <c r="G4683" t="s">
        <v>5631</v>
      </c>
      <c r="H4683" s="4" t="str">
        <f t="shared" si="146"/>
        <v>2RRG914.1</v>
      </c>
      <c r="I4683" s="4" t="str">
        <f t="shared" si="147"/>
        <v>SG2_X2_COL</v>
      </c>
    </row>
    <row r="4684" spans="1:9" x14ac:dyDescent="0.25">
      <c r="A4684" t="s">
        <v>2698</v>
      </c>
      <c r="B4684" t="s">
        <v>5889</v>
      </c>
      <c r="C4684" t="s">
        <v>5894</v>
      </c>
      <c r="D4684">
        <v>2</v>
      </c>
      <c r="E4684">
        <v>2</v>
      </c>
      <c r="F4684">
        <v>2</v>
      </c>
      <c r="G4684" t="s">
        <v>961</v>
      </c>
      <c r="H4684" s="4" t="str">
        <f t="shared" si="146"/>
        <v>2RRG914.2</v>
      </c>
      <c r="I4684" s="4" t="str">
        <f t="shared" si="147"/>
        <v>DGND</v>
      </c>
    </row>
    <row r="4685" spans="1:9" x14ac:dyDescent="0.25">
      <c r="A4685" t="s">
        <v>2698</v>
      </c>
      <c r="B4685" t="s">
        <v>5889</v>
      </c>
      <c r="C4685" t="s">
        <v>5895</v>
      </c>
      <c r="D4685">
        <v>1</v>
      </c>
      <c r="E4685">
        <v>1</v>
      </c>
      <c r="F4685">
        <v>1</v>
      </c>
      <c r="G4685" t="s">
        <v>5632</v>
      </c>
      <c r="H4685" s="4" t="str">
        <f t="shared" si="146"/>
        <v>2RRG915.1</v>
      </c>
      <c r="I4685" s="4" t="str">
        <f t="shared" si="147"/>
        <v>SG2_X2_CRS</v>
      </c>
    </row>
    <row r="4686" spans="1:9" x14ac:dyDescent="0.25">
      <c r="A4686" t="s">
        <v>2698</v>
      </c>
      <c r="B4686" t="s">
        <v>5889</v>
      </c>
      <c r="C4686" t="s">
        <v>5895</v>
      </c>
      <c r="D4686">
        <v>2</v>
      </c>
      <c r="E4686">
        <v>2</v>
      </c>
      <c r="F4686">
        <v>2</v>
      </c>
      <c r="G4686" t="s">
        <v>961</v>
      </c>
      <c r="H4686" s="4" t="str">
        <f t="shared" si="146"/>
        <v>2RRG915.2</v>
      </c>
      <c r="I4686" s="4" t="str">
        <f t="shared" si="147"/>
        <v>DGND</v>
      </c>
    </row>
    <row r="4687" spans="1:9" x14ac:dyDescent="0.25">
      <c r="A4687" t="s">
        <v>2698</v>
      </c>
      <c r="B4687" t="s">
        <v>5889</v>
      </c>
      <c r="C4687" t="s">
        <v>5896</v>
      </c>
      <c r="D4687" t="s">
        <v>1278</v>
      </c>
      <c r="E4687" t="s">
        <v>1278</v>
      </c>
      <c r="F4687">
        <v>1</v>
      </c>
      <c r="G4687" t="s">
        <v>5584</v>
      </c>
      <c r="H4687" s="4" t="str">
        <f t="shared" si="146"/>
        <v>SG2_X1_RXD4.1</v>
      </c>
      <c r="I4687" s="4" t="str">
        <f t="shared" si="147"/>
        <v>SG2_X2_RXD0</v>
      </c>
    </row>
    <row r="4688" spans="1:9" x14ac:dyDescent="0.25">
      <c r="A4688" t="s">
        <v>2698</v>
      </c>
      <c r="B4688" t="s">
        <v>5889</v>
      </c>
      <c r="C4688" t="s">
        <v>5588</v>
      </c>
      <c r="D4688" t="s">
        <v>1278</v>
      </c>
      <c r="E4688" t="s">
        <v>1278</v>
      </c>
      <c r="F4688">
        <v>1</v>
      </c>
      <c r="G4688" t="s">
        <v>5588</v>
      </c>
      <c r="H4688" s="4" t="str">
        <f t="shared" si="146"/>
        <v>SG2_X2_RXC.1</v>
      </c>
      <c r="I4688" s="4" t="str">
        <f t="shared" si="147"/>
        <v>SG2_X2_RXC</v>
      </c>
    </row>
    <row r="4689" spans="1:9" x14ac:dyDescent="0.25">
      <c r="A4689" t="s">
        <v>2698</v>
      </c>
      <c r="B4689" t="s">
        <v>5889</v>
      </c>
      <c r="C4689" t="s">
        <v>5587</v>
      </c>
      <c r="D4689" t="s">
        <v>1278</v>
      </c>
      <c r="E4689" t="s">
        <v>1278</v>
      </c>
      <c r="F4689">
        <v>1</v>
      </c>
      <c r="G4689" t="s">
        <v>5587</v>
      </c>
      <c r="H4689" s="4" t="str">
        <f t="shared" si="146"/>
        <v>SG2_X2_RXD1.1</v>
      </c>
      <c r="I4689" s="4" t="str">
        <f t="shared" si="147"/>
        <v>SG2_X2_RXD1</v>
      </c>
    </row>
    <row r="4690" spans="1:9" x14ac:dyDescent="0.25">
      <c r="A4690" t="s">
        <v>2698</v>
      </c>
      <c r="B4690" t="s">
        <v>5889</v>
      </c>
      <c r="C4690" t="s">
        <v>5591</v>
      </c>
      <c r="D4690" t="s">
        <v>1278</v>
      </c>
      <c r="E4690" t="s">
        <v>1278</v>
      </c>
      <c r="F4690">
        <v>1</v>
      </c>
      <c r="G4690" t="s">
        <v>5591</v>
      </c>
      <c r="H4690" s="4" t="str">
        <f t="shared" si="146"/>
        <v>SG2_X2_RXD2.1</v>
      </c>
      <c r="I4690" s="4" t="str">
        <f t="shared" si="147"/>
        <v>SG2_X2_RXD2</v>
      </c>
    </row>
    <row r="4691" spans="1:9" x14ac:dyDescent="0.25">
      <c r="A4691" t="s">
        <v>2698</v>
      </c>
      <c r="B4691" t="s">
        <v>5889</v>
      </c>
      <c r="C4691" t="s">
        <v>5596</v>
      </c>
      <c r="D4691" t="s">
        <v>1278</v>
      </c>
      <c r="E4691" t="s">
        <v>1278</v>
      </c>
      <c r="F4691">
        <v>1</v>
      </c>
      <c r="G4691" t="s">
        <v>5596</v>
      </c>
      <c r="H4691" s="4" t="str">
        <f t="shared" si="146"/>
        <v>SG2_X2_RXD3.1</v>
      </c>
      <c r="I4691" s="4" t="str">
        <f t="shared" si="147"/>
        <v>SG2_X2_RXD3</v>
      </c>
    </row>
    <row r="4692" spans="1:9" x14ac:dyDescent="0.25">
      <c r="A4692" t="s">
        <v>2698</v>
      </c>
      <c r="B4692" t="s">
        <v>5889</v>
      </c>
      <c r="C4692" t="s">
        <v>5583</v>
      </c>
      <c r="D4692" t="s">
        <v>1278</v>
      </c>
      <c r="E4692" t="s">
        <v>1278</v>
      </c>
      <c r="F4692">
        <v>1</v>
      </c>
      <c r="G4692" t="s">
        <v>5583</v>
      </c>
      <c r="H4692" s="4" t="str">
        <f t="shared" si="146"/>
        <v>SG2_X2_RXDV.1</v>
      </c>
      <c r="I4692" s="4" t="str">
        <f t="shared" si="147"/>
        <v>SG2_X2_RXDV</v>
      </c>
    </row>
    <row r="4693" spans="1:9" x14ac:dyDescent="0.25">
      <c r="A4693" t="s">
        <v>2698</v>
      </c>
      <c r="B4693" t="s">
        <v>5889</v>
      </c>
      <c r="C4693" t="s">
        <v>5601</v>
      </c>
      <c r="D4693" t="s">
        <v>1278</v>
      </c>
      <c r="E4693" t="s">
        <v>1278</v>
      </c>
      <c r="F4693">
        <v>1</v>
      </c>
      <c r="G4693" t="s">
        <v>5601</v>
      </c>
      <c r="H4693" s="4" t="str">
        <f t="shared" si="146"/>
        <v>SG2_X2_TXC.1</v>
      </c>
      <c r="I4693" s="4" t="str">
        <f t="shared" si="147"/>
        <v>SG2_X2_TXC</v>
      </c>
    </row>
    <row r="4694" spans="1:9" x14ac:dyDescent="0.25">
      <c r="A4694" t="s">
        <v>2698</v>
      </c>
      <c r="B4694" t="s">
        <v>5889</v>
      </c>
      <c r="C4694" t="s">
        <v>1930</v>
      </c>
      <c r="D4694" t="s">
        <v>1278</v>
      </c>
      <c r="E4694" t="s">
        <v>1278</v>
      </c>
      <c r="F4694">
        <v>1</v>
      </c>
      <c r="G4694" t="s">
        <v>1930</v>
      </c>
      <c r="H4694" s="4" t="str">
        <f t="shared" si="146"/>
        <v>SG2_X2_TXD0.1</v>
      </c>
      <c r="I4694" s="4" t="str">
        <f t="shared" si="147"/>
        <v>SG2_X2_TXD0</v>
      </c>
    </row>
    <row r="4695" spans="1:9" x14ac:dyDescent="0.25">
      <c r="A4695" t="s">
        <v>2698</v>
      </c>
      <c r="B4695" t="s">
        <v>5889</v>
      </c>
      <c r="C4695" t="s">
        <v>1931</v>
      </c>
      <c r="D4695" t="s">
        <v>1278</v>
      </c>
      <c r="E4695" t="s">
        <v>1278</v>
      </c>
      <c r="F4695">
        <v>1</v>
      </c>
      <c r="G4695" t="s">
        <v>1931</v>
      </c>
      <c r="H4695" s="4" t="str">
        <f t="shared" si="146"/>
        <v>SG2_X2_TXD1.1</v>
      </c>
      <c r="I4695" s="4" t="str">
        <f t="shared" si="147"/>
        <v>SG2_X2_TXD1</v>
      </c>
    </row>
    <row r="4696" spans="1:9" x14ac:dyDescent="0.25">
      <c r="A4696" t="s">
        <v>2698</v>
      </c>
      <c r="B4696" t="s">
        <v>5889</v>
      </c>
      <c r="C4696" t="s">
        <v>1932</v>
      </c>
      <c r="D4696" t="s">
        <v>1278</v>
      </c>
      <c r="E4696" t="s">
        <v>1278</v>
      </c>
      <c r="F4696">
        <v>1</v>
      </c>
      <c r="G4696" t="s">
        <v>1932</v>
      </c>
      <c r="H4696" s="4" t="str">
        <f t="shared" si="146"/>
        <v>SG2_X2_TXD2.1</v>
      </c>
      <c r="I4696" s="4" t="str">
        <f t="shared" si="147"/>
        <v>SG2_X2_TXD2</v>
      </c>
    </row>
    <row r="4697" spans="1:9" x14ac:dyDescent="0.25">
      <c r="A4697" t="s">
        <v>2698</v>
      </c>
      <c r="B4697" t="s">
        <v>5889</v>
      </c>
      <c r="C4697" t="s">
        <v>1933</v>
      </c>
      <c r="D4697" t="s">
        <v>1278</v>
      </c>
      <c r="E4697" t="s">
        <v>1278</v>
      </c>
      <c r="F4697">
        <v>1</v>
      </c>
      <c r="G4697" t="s">
        <v>1933</v>
      </c>
      <c r="H4697" s="4" t="str">
        <f t="shared" si="146"/>
        <v>SG2_X2_TXD3.1</v>
      </c>
      <c r="I4697" s="4" t="str">
        <f t="shared" si="147"/>
        <v>SG2_X2_TXD3</v>
      </c>
    </row>
    <row r="4698" spans="1:9" x14ac:dyDescent="0.25">
      <c r="A4698" t="s">
        <v>2698</v>
      </c>
      <c r="B4698" t="s">
        <v>5889</v>
      </c>
      <c r="C4698" t="s">
        <v>1934</v>
      </c>
      <c r="D4698" t="s">
        <v>1278</v>
      </c>
      <c r="E4698" t="s">
        <v>1278</v>
      </c>
      <c r="F4698">
        <v>1</v>
      </c>
      <c r="G4698" t="s">
        <v>1934</v>
      </c>
      <c r="H4698" s="4" t="str">
        <f t="shared" si="146"/>
        <v>SG2_X2_TXEN.1</v>
      </c>
      <c r="I4698" s="4" t="str">
        <f t="shared" si="147"/>
        <v>SG2_X2_TXEN</v>
      </c>
    </row>
    <row r="4699" spans="1:9" x14ac:dyDescent="0.25">
      <c r="A4699" t="s">
        <v>2698</v>
      </c>
      <c r="B4699" t="s">
        <v>6190</v>
      </c>
      <c r="C4699" t="s">
        <v>3534</v>
      </c>
      <c r="D4699">
        <v>1</v>
      </c>
      <c r="E4699">
        <v>1</v>
      </c>
      <c r="F4699">
        <v>1</v>
      </c>
      <c r="G4699" t="s">
        <v>962</v>
      </c>
      <c r="H4699" s="4" t="str">
        <f t="shared" si="146"/>
        <v>2C185.1</v>
      </c>
      <c r="I4699" s="4" t="str">
        <f t="shared" si="147"/>
        <v>VDD33_ATX</v>
      </c>
    </row>
    <row r="4700" spans="1:9" x14ac:dyDescent="0.25">
      <c r="A4700" t="s">
        <v>2698</v>
      </c>
      <c r="B4700" t="s">
        <v>6190</v>
      </c>
      <c r="C4700" t="s">
        <v>3534</v>
      </c>
      <c r="D4700">
        <v>2</v>
      </c>
      <c r="E4700">
        <v>2</v>
      </c>
      <c r="F4700">
        <v>2</v>
      </c>
      <c r="G4700" t="s">
        <v>961</v>
      </c>
      <c r="H4700" s="4" t="str">
        <f t="shared" si="146"/>
        <v>2C185.2</v>
      </c>
      <c r="I4700" s="4" t="str">
        <f t="shared" si="147"/>
        <v>DGND</v>
      </c>
    </row>
    <row r="4701" spans="1:9" x14ac:dyDescent="0.25">
      <c r="A4701" t="s">
        <v>2698</v>
      </c>
      <c r="B4701" t="s">
        <v>6190</v>
      </c>
      <c r="C4701" t="s">
        <v>3543</v>
      </c>
      <c r="D4701">
        <v>1</v>
      </c>
      <c r="E4701">
        <v>1</v>
      </c>
      <c r="F4701">
        <v>1</v>
      </c>
      <c r="G4701" t="s">
        <v>962</v>
      </c>
      <c r="H4701" s="4" t="str">
        <f t="shared" si="146"/>
        <v>2C213.1</v>
      </c>
      <c r="I4701" s="4" t="str">
        <f t="shared" si="147"/>
        <v>VDD33_ATX</v>
      </c>
    </row>
    <row r="4702" spans="1:9" x14ac:dyDescent="0.25">
      <c r="A4702" t="s">
        <v>2698</v>
      </c>
      <c r="B4702" t="s">
        <v>6190</v>
      </c>
      <c r="C4702" t="s">
        <v>3543</v>
      </c>
      <c r="D4702">
        <v>2</v>
      </c>
      <c r="E4702">
        <v>2</v>
      </c>
      <c r="F4702">
        <v>2</v>
      </c>
      <c r="G4702" t="s">
        <v>961</v>
      </c>
      <c r="H4702" s="4" t="str">
        <f t="shared" si="146"/>
        <v>2C213.2</v>
      </c>
      <c r="I4702" s="4" t="str">
        <f t="shared" si="147"/>
        <v>DGND</v>
      </c>
    </row>
    <row r="4703" spans="1:9" x14ac:dyDescent="0.25">
      <c r="A4703" t="s">
        <v>2698</v>
      </c>
      <c r="B4703" t="s">
        <v>6190</v>
      </c>
      <c r="C4703" t="s">
        <v>3535</v>
      </c>
      <c r="D4703">
        <v>1</v>
      </c>
      <c r="E4703">
        <v>1</v>
      </c>
      <c r="F4703">
        <v>1</v>
      </c>
      <c r="G4703" t="s">
        <v>1939</v>
      </c>
      <c r="H4703" s="4" t="str">
        <f t="shared" si="146"/>
        <v>2CS91.1</v>
      </c>
      <c r="I4703" s="4" t="str">
        <f t="shared" si="147"/>
        <v>SG2_C_P9_HSO-</v>
      </c>
    </row>
    <row r="4704" spans="1:9" x14ac:dyDescent="0.25">
      <c r="A4704" t="s">
        <v>2698</v>
      </c>
      <c r="B4704" t="s">
        <v>6190</v>
      </c>
      <c r="C4704" t="s">
        <v>3535</v>
      </c>
      <c r="D4704">
        <v>2</v>
      </c>
      <c r="E4704">
        <v>2</v>
      </c>
      <c r="F4704">
        <v>2</v>
      </c>
      <c r="G4704" t="s">
        <v>1940</v>
      </c>
      <c r="H4704" s="4" t="str">
        <f t="shared" si="146"/>
        <v>2CS91.2</v>
      </c>
      <c r="I4704" s="4" t="str">
        <f t="shared" si="147"/>
        <v>SG2_P9_HSO-</v>
      </c>
    </row>
    <row r="4705" spans="1:9" x14ac:dyDescent="0.25">
      <c r="A4705" t="s">
        <v>2698</v>
      </c>
      <c r="B4705" t="s">
        <v>6190</v>
      </c>
      <c r="C4705" t="s">
        <v>3536</v>
      </c>
      <c r="D4705">
        <v>1</v>
      </c>
      <c r="E4705">
        <v>1</v>
      </c>
      <c r="F4705">
        <v>1</v>
      </c>
      <c r="G4705" t="s">
        <v>1941</v>
      </c>
      <c r="H4705" s="4" t="str">
        <f t="shared" si="146"/>
        <v>2CS92.1</v>
      </c>
      <c r="I4705" s="4" t="str">
        <f t="shared" si="147"/>
        <v>SG2_C_P9_HSO+</v>
      </c>
    </row>
    <row r="4706" spans="1:9" x14ac:dyDescent="0.25">
      <c r="A4706" t="s">
        <v>2698</v>
      </c>
      <c r="B4706" t="s">
        <v>6190</v>
      </c>
      <c r="C4706" t="s">
        <v>3536</v>
      </c>
      <c r="D4706">
        <v>2</v>
      </c>
      <c r="E4706">
        <v>2</v>
      </c>
      <c r="F4706">
        <v>2</v>
      </c>
      <c r="G4706" t="s">
        <v>1942</v>
      </c>
      <c r="H4706" s="4" t="str">
        <f t="shared" si="146"/>
        <v>2CS92.2</v>
      </c>
      <c r="I4706" s="4" t="str">
        <f t="shared" si="147"/>
        <v>SG2_P9_HSO+</v>
      </c>
    </row>
    <row r="4707" spans="1:9" x14ac:dyDescent="0.25">
      <c r="A4707" t="s">
        <v>2698</v>
      </c>
      <c r="B4707" t="s">
        <v>6190</v>
      </c>
      <c r="C4707" t="s">
        <v>3537</v>
      </c>
      <c r="D4707">
        <v>1</v>
      </c>
      <c r="E4707">
        <v>1</v>
      </c>
      <c r="F4707">
        <v>1</v>
      </c>
      <c r="G4707" t="s">
        <v>1943</v>
      </c>
      <c r="H4707" s="4" t="str">
        <f t="shared" si="146"/>
        <v>2CS93.1</v>
      </c>
      <c r="I4707" s="4" t="str">
        <f t="shared" si="147"/>
        <v>SG2_C_P9_HSI-</v>
      </c>
    </row>
    <row r="4708" spans="1:9" x14ac:dyDescent="0.25">
      <c r="A4708" t="s">
        <v>2698</v>
      </c>
      <c r="B4708" t="s">
        <v>6190</v>
      </c>
      <c r="C4708" t="s">
        <v>3537</v>
      </c>
      <c r="D4708">
        <v>2</v>
      </c>
      <c r="E4708">
        <v>2</v>
      </c>
      <c r="F4708">
        <v>2</v>
      </c>
      <c r="G4708" t="s">
        <v>1944</v>
      </c>
      <c r="H4708" s="4" t="str">
        <f t="shared" si="146"/>
        <v>2CS93.2</v>
      </c>
      <c r="I4708" s="4" t="str">
        <f t="shared" si="147"/>
        <v>SG2_P9_HSI-</v>
      </c>
    </row>
    <row r="4709" spans="1:9" x14ac:dyDescent="0.25">
      <c r="A4709" t="s">
        <v>2698</v>
      </c>
      <c r="B4709" t="s">
        <v>6190</v>
      </c>
      <c r="C4709" t="s">
        <v>3538</v>
      </c>
      <c r="D4709">
        <v>1</v>
      </c>
      <c r="E4709">
        <v>1</v>
      </c>
      <c r="F4709">
        <v>1</v>
      </c>
      <c r="G4709" t="s">
        <v>1945</v>
      </c>
      <c r="H4709" s="4" t="str">
        <f t="shared" si="146"/>
        <v>2CS94.1</v>
      </c>
      <c r="I4709" s="4" t="str">
        <f t="shared" si="147"/>
        <v>SG2_C_P9_HSI+</v>
      </c>
    </row>
    <row r="4710" spans="1:9" x14ac:dyDescent="0.25">
      <c r="A4710" t="s">
        <v>2698</v>
      </c>
      <c r="B4710" t="s">
        <v>6190</v>
      </c>
      <c r="C4710" t="s">
        <v>3538</v>
      </c>
      <c r="D4710">
        <v>2</v>
      </c>
      <c r="E4710">
        <v>2</v>
      </c>
      <c r="F4710">
        <v>2</v>
      </c>
      <c r="G4710" t="s">
        <v>1946</v>
      </c>
      <c r="H4710" s="4" t="str">
        <f t="shared" si="146"/>
        <v>2CS94.2</v>
      </c>
      <c r="I4710" s="4" t="str">
        <f t="shared" si="147"/>
        <v>SG2_P9_HSI+</v>
      </c>
    </row>
    <row r="4711" spans="1:9" x14ac:dyDescent="0.25">
      <c r="A4711" t="s">
        <v>2698</v>
      </c>
      <c r="B4711" t="s">
        <v>6190</v>
      </c>
      <c r="C4711" t="s">
        <v>3544</v>
      </c>
      <c r="D4711">
        <v>1</v>
      </c>
      <c r="E4711">
        <v>1</v>
      </c>
      <c r="F4711">
        <v>1</v>
      </c>
      <c r="G4711" t="s">
        <v>1955</v>
      </c>
      <c r="H4711" s="4" t="str">
        <f t="shared" si="146"/>
        <v>2CS101.1</v>
      </c>
      <c r="I4711" s="4" t="str">
        <f t="shared" si="147"/>
        <v>SG2_C_P10_HSO-</v>
      </c>
    </row>
    <row r="4712" spans="1:9" x14ac:dyDescent="0.25">
      <c r="A4712" t="s">
        <v>2698</v>
      </c>
      <c r="B4712" t="s">
        <v>6190</v>
      </c>
      <c r="C4712" t="s">
        <v>3544</v>
      </c>
      <c r="D4712">
        <v>2</v>
      </c>
      <c r="E4712">
        <v>2</v>
      </c>
      <c r="F4712">
        <v>2</v>
      </c>
      <c r="G4712" t="s">
        <v>1956</v>
      </c>
      <c r="H4712" s="4" t="str">
        <f t="shared" si="146"/>
        <v>2CS101.2</v>
      </c>
      <c r="I4712" s="4" t="str">
        <f t="shared" si="147"/>
        <v>SG2_P10_HSO-</v>
      </c>
    </row>
    <row r="4713" spans="1:9" x14ac:dyDescent="0.25">
      <c r="A4713" t="s">
        <v>2698</v>
      </c>
      <c r="B4713" t="s">
        <v>6190</v>
      </c>
      <c r="C4713" t="s">
        <v>3545</v>
      </c>
      <c r="D4713">
        <v>1</v>
      </c>
      <c r="E4713">
        <v>1</v>
      </c>
      <c r="F4713">
        <v>1</v>
      </c>
      <c r="G4713" t="s">
        <v>1957</v>
      </c>
      <c r="H4713" s="4" t="str">
        <f t="shared" si="146"/>
        <v>2CS102.1</v>
      </c>
      <c r="I4713" s="4" t="str">
        <f t="shared" si="147"/>
        <v>SG2_C_P10_HSO+</v>
      </c>
    </row>
    <row r="4714" spans="1:9" x14ac:dyDescent="0.25">
      <c r="A4714" t="s">
        <v>2698</v>
      </c>
      <c r="B4714" t="s">
        <v>6190</v>
      </c>
      <c r="C4714" t="s">
        <v>3545</v>
      </c>
      <c r="D4714">
        <v>2</v>
      </c>
      <c r="E4714">
        <v>2</v>
      </c>
      <c r="F4714">
        <v>2</v>
      </c>
      <c r="G4714" t="s">
        <v>1958</v>
      </c>
      <c r="H4714" s="4" t="str">
        <f t="shared" si="146"/>
        <v>2CS102.2</v>
      </c>
      <c r="I4714" s="4" t="str">
        <f t="shared" si="147"/>
        <v>SG2_P10_HSO+</v>
      </c>
    </row>
    <row r="4715" spans="1:9" x14ac:dyDescent="0.25">
      <c r="A4715" t="s">
        <v>2698</v>
      </c>
      <c r="B4715" t="s">
        <v>6190</v>
      </c>
      <c r="C4715" t="s">
        <v>3546</v>
      </c>
      <c r="D4715">
        <v>1</v>
      </c>
      <c r="E4715">
        <v>1</v>
      </c>
      <c r="F4715">
        <v>1</v>
      </c>
      <c r="G4715" t="s">
        <v>1959</v>
      </c>
      <c r="H4715" s="4" t="str">
        <f t="shared" si="146"/>
        <v>2CS107.1</v>
      </c>
      <c r="I4715" s="4" t="str">
        <f t="shared" si="147"/>
        <v>SG2_C_P10_HSI+</v>
      </c>
    </row>
    <row r="4716" spans="1:9" x14ac:dyDescent="0.25">
      <c r="A4716" t="s">
        <v>2698</v>
      </c>
      <c r="B4716" t="s">
        <v>6190</v>
      </c>
      <c r="C4716" t="s">
        <v>3546</v>
      </c>
      <c r="D4716">
        <v>2</v>
      </c>
      <c r="E4716">
        <v>2</v>
      </c>
      <c r="F4716">
        <v>2</v>
      </c>
      <c r="G4716" t="s">
        <v>1960</v>
      </c>
      <c r="H4716" s="4" t="str">
        <f t="shared" si="146"/>
        <v>2CS107.2</v>
      </c>
      <c r="I4716" s="4" t="str">
        <f t="shared" si="147"/>
        <v>SG2_P10_HSI+</v>
      </c>
    </row>
    <row r="4717" spans="1:9" x14ac:dyDescent="0.25">
      <c r="A4717" t="s">
        <v>2698</v>
      </c>
      <c r="B4717" t="s">
        <v>6190</v>
      </c>
      <c r="C4717" t="s">
        <v>3547</v>
      </c>
      <c r="D4717">
        <v>1</v>
      </c>
      <c r="E4717">
        <v>1</v>
      </c>
      <c r="F4717">
        <v>1</v>
      </c>
      <c r="G4717" t="s">
        <v>1961</v>
      </c>
      <c r="H4717" s="4" t="str">
        <f t="shared" si="146"/>
        <v>2CS108.1</v>
      </c>
      <c r="I4717" s="4" t="str">
        <f t="shared" si="147"/>
        <v>SG2_C_P10_HSI-</v>
      </c>
    </row>
    <row r="4718" spans="1:9" x14ac:dyDescent="0.25">
      <c r="A4718" t="s">
        <v>2698</v>
      </c>
      <c r="B4718" t="s">
        <v>6190</v>
      </c>
      <c r="C4718" t="s">
        <v>3547</v>
      </c>
      <c r="D4718">
        <v>2</v>
      </c>
      <c r="E4718">
        <v>2</v>
      </c>
      <c r="F4718">
        <v>2</v>
      </c>
      <c r="G4718" t="s">
        <v>1962</v>
      </c>
      <c r="H4718" s="4" t="str">
        <f t="shared" si="146"/>
        <v>2CS108.2</v>
      </c>
      <c r="I4718" s="4" t="str">
        <f t="shared" si="147"/>
        <v>SG2_P10_HSI-</v>
      </c>
    </row>
    <row r="4719" spans="1:9" x14ac:dyDescent="0.25">
      <c r="A4719" t="s">
        <v>2698</v>
      </c>
      <c r="B4719" t="s">
        <v>6190</v>
      </c>
      <c r="C4719" t="s">
        <v>3548</v>
      </c>
      <c r="D4719">
        <v>1</v>
      </c>
      <c r="E4719">
        <v>1</v>
      </c>
      <c r="F4719">
        <v>1</v>
      </c>
      <c r="G4719" t="s">
        <v>1963</v>
      </c>
      <c r="H4719" s="4" t="str">
        <f t="shared" si="146"/>
        <v>2CS111.1</v>
      </c>
      <c r="I4719" s="4" t="str">
        <f t="shared" si="147"/>
        <v>SG2_C_P11_HSO-</v>
      </c>
    </row>
    <row r="4720" spans="1:9" x14ac:dyDescent="0.25">
      <c r="A4720" t="s">
        <v>2698</v>
      </c>
      <c r="B4720" t="s">
        <v>6190</v>
      </c>
      <c r="C4720" t="s">
        <v>3548</v>
      </c>
      <c r="D4720">
        <v>2</v>
      </c>
      <c r="E4720">
        <v>2</v>
      </c>
      <c r="F4720">
        <v>2</v>
      </c>
      <c r="G4720" t="s">
        <v>1964</v>
      </c>
      <c r="H4720" s="4" t="str">
        <f t="shared" si="146"/>
        <v>2CS111.2</v>
      </c>
      <c r="I4720" s="4" t="str">
        <f t="shared" si="147"/>
        <v>SG2_P11_HSO-</v>
      </c>
    </row>
    <row r="4721" spans="1:9" x14ac:dyDescent="0.25">
      <c r="A4721" t="s">
        <v>2698</v>
      </c>
      <c r="B4721" t="s">
        <v>6190</v>
      </c>
      <c r="C4721" t="s">
        <v>3549</v>
      </c>
      <c r="D4721">
        <v>1</v>
      </c>
      <c r="E4721">
        <v>1</v>
      </c>
      <c r="F4721">
        <v>1</v>
      </c>
      <c r="G4721" t="s">
        <v>1965</v>
      </c>
      <c r="H4721" s="4" t="str">
        <f t="shared" si="146"/>
        <v>2CS112.1</v>
      </c>
      <c r="I4721" s="4" t="str">
        <f t="shared" si="147"/>
        <v>SG2_C_P11_HSO+</v>
      </c>
    </row>
    <row r="4722" spans="1:9" x14ac:dyDescent="0.25">
      <c r="A4722" t="s">
        <v>2698</v>
      </c>
      <c r="B4722" t="s">
        <v>6190</v>
      </c>
      <c r="C4722" t="s">
        <v>3549</v>
      </c>
      <c r="D4722">
        <v>2</v>
      </c>
      <c r="E4722">
        <v>2</v>
      </c>
      <c r="F4722">
        <v>2</v>
      </c>
      <c r="G4722" t="s">
        <v>1966</v>
      </c>
      <c r="H4722" s="4" t="str">
        <f t="shared" si="146"/>
        <v>2CS112.2</v>
      </c>
      <c r="I4722" s="4" t="str">
        <f t="shared" si="147"/>
        <v>SG2_P11_HSO+</v>
      </c>
    </row>
    <row r="4723" spans="1:9" x14ac:dyDescent="0.25">
      <c r="A4723" t="s">
        <v>2698</v>
      </c>
      <c r="B4723" t="s">
        <v>6190</v>
      </c>
      <c r="C4723" t="s">
        <v>3550</v>
      </c>
      <c r="D4723">
        <v>1</v>
      </c>
      <c r="E4723">
        <v>1</v>
      </c>
      <c r="F4723">
        <v>1</v>
      </c>
      <c r="G4723" t="s">
        <v>1967</v>
      </c>
      <c r="H4723" s="4" t="str">
        <f t="shared" si="146"/>
        <v>2CS117.1</v>
      </c>
      <c r="I4723" s="4" t="str">
        <f t="shared" si="147"/>
        <v>SG2_C_P11_HSI+</v>
      </c>
    </row>
    <row r="4724" spans="1:9" x14ac:dyDescent="0.25">
      <c r="A4724" t="s">
        <v>2698</v>
      </c>
      <c r="B4724" t="s">
        <v>6190</v>
      </c>
      <c r="C4724" t="s">
        <v>3550</v>
      </c>
      <c r="D4724">
        <v>2</v>
      </c>
      <c r="E4724">
        <v>2</v>
      </c>
      <c r="F4724">
        <v>2</v>
      </c>
      <c r="G4724" t="s">
        <v>1968</v>
      </c>
      <c r="H4724" s="4" t="str">
        <f t="shared" si="146"/>
        <v>2CS117.2</v>
      </c>
      <c r="I4724" s="4" t="str">
        <f t="shared" si="147"/>
        <v>SG2_P11_HSI+</v>
      </c>
    </row>
    <row r="4725" spans="1:9" x14ac:dyDescent="0.25">
      <c r="A4725" t="s">
        <v>2698</v>
      </c>
      <c r="B4725" t="s">
        <v>6190</v>
      </c>
      <c r="C4725" t="s">
        <v>3551</v>
      </c>
      <c r="D4725">
        <v>1</v>
      </c>
      <c r="E4725">
        <v>1</v>
      </c>
      <c r="F4725">
        <v>1</v>
      </c>
      <c r="G4725" t="s">
        <v>1969</v>
      </c>
      <c r="H4725" s="4" t="str">
        <f t="shared" si="146"/>
        <v>2CS118.1</v>
      </c>
      <c r="I4725" s="4" t="str">
        <f t="shared" si="147"/>
        <v>SG2_C_P11_HSI-</v>
      </c>
    </row>
    <row r="4726" spans="1:9" x14ac:dyDescent="0.25">
      <c r="A4726" t="s">
        <v>2698</v>
      </c>
      <c r="B4726" t="s">
        <v>6190</v>
      </c>
      <c r="C4726" t="s">
        <v>3551</v>
      </c>
      <c r="D4726">
        <v>2</v>
      </c>
      <c r="E4726">
        <v>2</v>
      </c>
      <c r="F4726">
        <v>2</v>
      </c>
      <c r="G4726" t="s">
        <v>1970</v>
      </c>
      <c r="H4726" s="4" t="str">
        <f t="shared" si="146"/>
        <v>2CS118.2</v>
      </c>
      <c r="I4726" s="4" t="str">
        <f t="shared" si="147"/>
        <v>SG2_P11_HSI-</v>
      </c>
    </row>
    <row r="4727" spans="1:9" x14ac:dyDescent="0.25">
      <c r="A4727" t="s">
        <v>2698</v>
      </c>
      <c r="B4727" t="s">
        <v>6190</v>
      </c>
      <c r="C4727" t="s">
        <v>3539</v>
      </c>
      <c r="D4727" t="s">
        <v>1049</v>
      </c>
      <c r="E4727" t="s">
        <v>1049</v>
      </c>
      <c r="F4727">
        <v>1</v>
      </c>
      <c r="G4727" t="s">
        <v>520</v>
      </c>
      <c r="H4727" s="4" t="str">
        <f t="shared" si="146"/>
        <v>2K184.1</v>
      </c>
      <c r="I4727" s="4" t="str">
        <f t="shared" si="147"/>
        <v>S2_OE_K184</v>
      </c>
    </row>
    <row r="4728" spans="1:9" x14ac:dyDescent="0.25">
      <c r="A4728" t="s">
        <v>2698</v>
      </c>
      <c r="B4728" t="s">
        <v>6190</v>
      </c>
      <c r="C4728" t="s">
        <v>3539</v>
      </c>
      <c r="D4728" t="s">
        <v>1050</v>
      </c>
      <c r="E4728" t="s">
        <v>1050</v>
      </c>
      <c r="F4728">
        <v>10</v>
      </c>
      <c r="G4728" t="s">
        <v>520</v>
      </c>
      <c r="H4728" s="4" t="str">
        <f t="shared" si="146"/>
        <v>2K184.10</v>
      </c>
      <c r="I4728" s="4" t="str">
        <f t="shared" si="147"/>
        <v>S2_OE_K184</v>
      </c>
    </row>
    <row r="4729" spans="1:9" x14ac:dyDescent="0.25">
      <c r="A4729" t="s">
        <v>2698</v>
      </c>
      <c r="B4729" t="s">
        <v>6190</v>
      </c>
      <c r="C4729" t="s">
        <v>3539</v>
      </c>
      <c r="D4729" t="s">
        <v>1051</v>
      </c>
      <c r="E4729" t="s">
        <v>1051</v>
      </c>
      <c r="F4729">
        <v>2</v>
      </c>
      <c r="G4729" t="s">
        <v>1974</v>
      </c>
      <c r="H4729" s="4" t="str">
        <f t="shared" si="146"/>
        <v>2K184.2</v>
      </c>
      <c r="I4729" s="4" t="str">
        <f t="shared" si="147"/>
        <v>S2_P10_HSO+</v>
      </c>
    </row>
    <row r="4730" spans="1:9" x14ac:dyDescent="0.25">
      <c r="A4730" t="s">
        <v>2698</v>
      </c>
      <c r="B4730" t="s">
        <v>6190</v>
      </c>
      <c r="C4730" t="s">
        <v>3539</v>
      </c>
      <c r="D4730" t="s">
        <v>1052</v>
      </c>
      <c r="E4730" t="s">
        <v>1052</v>
      </c>
      <c r="F4730">
        <v>3</v>
      </c>
      <c r="G4730" t="s">
        <v>1973</v>
      </c>
      <c r="H4730" s="4" t="str">
        <f t="shared" si="146"/>
        <v>2K184.3</v>
      </c>
      <c r="I4730" s="4" t="str">
        <f t="shared" si="147"/>
        <v>S2_P10_HSO-</v>
      </c>
    </row>
    <row r="4731" spans="1:9" x14ac:dyDescent="0.25">
      <c r="A4731" t="s">
        <v>2698</v>
      </c>
      <c r="B4731" t="s">
        <v>6190</v>
      </c>
      <c r="C4731" t="s">
        <v>3539</v>
      </c>
      <c r="D4731" t="s">
        <v>1053</v>
      </c>
      <c r="E4731" t="s">
        <v>1053</v>
      </c>
      <c r="F4731">
        <v>6</v>
      </c>
      <c r="G4731" t="s">
        <v>1972</v>
      </c>
      <c r="H4731" s="4" t="str">
        <f t="shared" si="146"/>
        <v>2K184.6</v>
      </c>
      <c r="I4731" s="4" t="str">
        <f t="shared" si="147"/>
        <v>S2_P10_HSI-</v>
      </c>
    </row>
    <row r="4732" spans="1:9" x14ac:dyDescent="0.25">
      <c r="A4732" t="s">
        <v>2698</v>
      </c>
      <c r="B4732" t="s">
        <v>6190</v>
      </c>
      <c r="C4732" t="s">
        <v>3539</v>
      </c>
      <c r="D4732" t="s">
        <v>1054</v>
      </c>
      <c r="E4732" t="s">
        <v>1054</v>
      </c>
      <c r="F4732">
        <v>7</v>
      </c>
      <c r="G4732" t="s">
        <v>1971</v>
      </c>
      <c r="H4732" s="4" t="str">
        <f t="shared" si="146"/>
        <v>2K184.7</v>
      </c>
      <c r="I4732" s="4" t="str">
        <f t="shared" si="147"/>
        <v>S2_P10_HSI+</v>
      </c>
    </row>
    <row r="4733" spans="1:9" x14ac:dyDescent="0.25">
      <c r="A4733" t="s">
        <v>2698</v>
      </c>
      <c r="B4733" t="s">
        <v>6190</v>
      </c>
      <c r="C4733" t="s">
        <v>3539</v>
      </c>
      <c r="D4733" t="s">
        <v>1055</v>
      </c>
      <c r="E4733" t="s">
        <v>1055</v>
      </c>
      <c r="F4733">
        <v>11</v>
      </c>
      <c r="H4733" s="4" t="str">
        <f t="shared" si="146"/>
        <v>2K184.11</v>
      </c>
      <c r="I4733" s="4">
        <f t="shared" si="147"/>
        <v>0</v>
      </c>
    </row>
    <row r="4734" spans="1:9" x14ac:dyDescent="0.25">
      <c r="A4734" t="s">
        <v>2698</v>
      </c>
      <c r="B4734" t="s">
        <v>6190</v>
      </c>
      <c r="C4734" t="s">
        <v>3539</v>
      </c>
      <c r="D4734" t="s">
        <v>1056</v>
      </c>
      <c r="E4734" t="s">
        <v>1056</v>
      </c>
      <c r="F4734">
        <v>12</v>
      </c>
      <c r="H4734" s="4" t="str">
        <f t="shared" si="146"/>
        <v>2K184.12</v>
      </c>
      <c r="I4734" s="4">
        <f t="shared" si="147"/>
        <v>0</v>
      </c>
    </row>
    <row r="4735" spans="1:9" x14ac:dyDescent="0.25">
      <c r="A4735" t="s">
        <v>2698</v>
      </c>
      <c r="B4735" t="s">
        <v>6190</v>
      </c>
      <c r="C4735" t="s">
        <v>3539</v>
      </c>
      <c r="D4735" t="s">
        <v>1057</v>
      </c>
      <c r="E4735" t="s">
        <v>1057</v>
      </c>
      <c r="F4735">
        <v>15</v>
      </c>
      <c r="H4735" s="4" t="str">
        <f t="shared" si="146"/>
        <v>2K184.15</v>
      </c>
      <c r="I4735" s="4">
        <f t="shared" si="147"/>
        <v>0</v>
      </c>
    </row>
    <row r="4736" spans="1:9" x14ac:dyDescent="0.25">
      <c r="A4736" t="s">
        <v>2698</v>
      </c>
      <c r="B4736" t="s">
        <v>6190</v>
      </c>
      <c r="C4736" t="s">
        <v>3539</v>
      </c>
      <c r="D4736" t="s">
        <v>1058</v>
      </c>
      <c r="E4736" t="s">
        <v>1058</v>
      </c>
      <c r="F4736">
        <v>16</v>
      </c>
      <c r="H4736" s="4" t="str">
        <f t="shared" si="146"/>
        <v>2K184.16</v>
      </c>
      <c r="I4736" s="4">
        <f t="shared" si="147"/>
        <v>0</v>
      </c>
    </row>
    <row r="4737" spans="1:9" x14ac:dyDescent="0.25">
      <c r="A4737" t="s">
        <v>2698</v>
      </c>
      <c r="B4737" t="s">
        <v>6190</v>
      </c>
      <c r="C4737" t="s">
        <v>3539</v>
      </c>
      <c r="D4737" t="s">
        <v>1060</v>
      </c>
      <c r="E4737" t="s">
        <v>1060</v>
      </c>
      <c r="F4737">
        <v>38</v>
      </c>
      <c r="G4737" t="s">
        <v>1959</v>
      </c>
      <c r="H4737" s="4" t="str">
        <f t="shared" si="146"/>
        <v>2K184.38</v>
      </c>
      <c r="I4737" s="4" t="str">
        <f t="shared" si="147"/>
        <v>SG2_C_P10_HSI+</v>
      </c>
    </row>
    <row r="4738" spans="1:9" x14ac:dyDescent="0.25">
      <c r="A4738" t="s">
        <v>2698</v>
      </c>
      <c r="B4738" t="s">
        <v>6190</v>
      </c>
      <c r="C4738" t="s">
        <v>3539</v>
      </c>
      <c r="D4738" t="s">
        <v>1062</v>
      </c>
      <c r="E4738" t="s">
        <v>1062</v>
      </c>
      <c r="F4738">
        <v>37</v>
      </c>
      <c r="G4738" t="s">
        <v>1961</v>
      </c>
      <c r="H4738" s="4" t="str">
        <f t="shared" ref="H4738:H4801" si="148">CONCATENATE(C4738,".",F4738)</f>
        <v>2K184.37</v>
      </c>
      <c r="I4738" s="4" t="str">
        <f t="shared" ref="I4738:I4801" si="149">G4738</f>
        <v>SG2_C_P10_HSI-</v>
      </c>
    </row>
    <row r="4739" spans="1:9" x14ac:dyDescent="0.25">
      <c r="A4739" t="s">
        <v>2698</v>
      </c>
      <c r="B4739" t="s">
        <v>6190</v>
      </c>
      <c r="C4739" t="s">
        <v>3539</v>
      </c>
      <c r="D4739" t="s">
        <v>1064</v>
      </c>
      <c r="E4739" t="s">
        <v>1064</v>
      </c>
      <c r="F4739">
        <v>36</v>
      </c>
      <c r="G4739" t="s">
        <v>1955</v>
      </c>
      <c r="H4739" s="4" t="str">
        <f t="shared" si="148"/>
        <v>2K184.36</v>
      </c>
      <c r="I4739" s="4" t="str">
        <f t="shared" si="149"/>
        <v>SG2_C_P10_HSO-</v>
      </c>
    </row>
    <row r="4740" spans="1:9" x14ac:dyDescent="0.25">
      <c r="A4740" t="s">
        <v>2698</v>
      </c>
      <c r="B4740" t="s">
        <v>6190</v>
      </c>
      <c r="C4740" t="s">
        <v>3539</v>
      </c>
      <c r="D4740" t="s">
        <v>1066</v>
      </c>
      <c r="E4740" t="s">
        <v>1066</v>
      </c>
      <c r="F4740">
        <v>35</v>
      </c>
      <c r="G4740" t="s">
        <v>1957</v>
      </c>
      <c r="H4740" s="4" t="str">
        <f t="shared" si="148"/>
        <v>2K184.35</v>
      </c>
      <c r="I4740" s="4" t="str">
        <f t="shared" si="149"/>
        <v>SG2_C_P10_HSO+</v>
      </c>
    </row>
    <row r="4741" spans="1:9" x14ac:dyDescent="0.25">
      <c r="A4741" t="s">
        <v>2698</v>
      </c>
      <c r="B4741" t="s">
        <v>6190</v>
      </c>
      <c r="C4741" t="s">
        <v>3539</v>
      </c>
      <c r="D4741" t="s">
        <v>1068</v>
      </c>
      <c r="E4741" t="s">
        <v>1068</v>
      </c>
      <c r="F4741">
        <v>29</v>
      </c>
      <c r="H4741" s="4" t="str">
        <f t="shared" si="148"/>
        <v>2K184.29</v>
      </c>
      <c r="I4741" s="4">
        <f t="shared" si="149"/>
        <v>0</v>
      </c>
    </row>
    <row r="4742" spans="1:9" x14ac:dyDescent="0.25">
      <c r="A4742" t="s">
        <v>2698</v>
      </c>
      <c r="B4742" t="s">
        <v>6190</v>
      </c>
      <c r="C4742" t="s">
        <v>3539</v>
      </c>
      <c r="D4742" t="s">
        <v>1070</v>
      </c>
      <c r="E4742" t="s">
        <v>1070</v>
      </c>
      <c r="F4742">
        <v>28</v>
      </c>
      <c r="H4742" s="4" t="str">
        <f t="shared" si="148"/>
        <v>2K184.28</v>
      </c>
      <c r="I4742" s="4">
        <f t="shared" si="149"/>
        <v>0</v>
      </c>
    </row>
    <row r="4743" spans="1:9" x14ac:dyDescent="0.25">
      <c r="A4743" t="s">
        <v>2698</v>
      </c>
      <c r="B4743" t="s">
        <v>6190</v>
      </c>
      <c r="C4743" t="s">
        <v>3539</v>
      </c>
      <c r="D4743" t="s">
        <v>1072</v>
      </c>
      <c r="E4743" t="s">
        <v>1072</v>
      </c>
      <c r="F4743">
        <v>27</v>
      </c>
      <c r="H4743" s="4" t="str">
        <f t="shared" si="148"/>
        <v>2K184.27</v>
      </c>
      <c r="I4743" s="4">
        <f t="shared" si="149"/>
        <v>0</v>
      </c>
    </row>
    <row r="4744" spans="1:9" x14ac:dyDescent="0.25">
      <c r="A4744" t="s">
        <v>2698</v>
      </c>
      <c r="B4744" t="s">
        <v>6190</v>
      </c>
      <c r="C4744" t="s">
        <v>3539</v>
      </c>
      <c r="D4744" t="s">
        <v>1074</v>
      </c>
      <c r="E4744" t="s">
        <v>1074</v>
      </c>
      <c r="F4744">
        <v>26</v>
      </c>
      <c r="H4744" s="4" t="str">
        <f t="shared" si="148"/>
        <v>2K184.26</v>
      </c>
      <c r="I4744" s="4">
        <f t="shared" si="149"/>
        <v>0</v>
      </c>
    </row>
    <row r="4745" spans="1:9" x14ac:dyDescent="0.25">
      <c r="A4745" t="s">
        <v>2698</v>
      </c>
      <c r="B4745" t="s">
        <v>6190</v>
      </c>
      <c r="C4745" t="s">
        <v>3539</v>
      </c>
      <c r="D4745" t="s">
        <v>1076</v>
      </c>
      <c r="E4745" t="s">
        <v>1076</v>
      </c>
      <c r="F4745">
        <v>34</v>
      </c>
      <c r="G4745" t="s">
        <v>1987</v>
      </c>
      <c r="H4745" s="4" t="str">
        <f t="shared" si="148"/>
        <v>2K184.34</v>
      </c>
      <c r="I4745" s="4" t="str">
        <f t="shared" si="149"/>
        <v>S2_HSD238+</v>
      </c>
    </row>
    <row r="4746" spans="1:9" x14ac:dyDescent="0.25">
      <c r="A4746" t="s">
        <v>2698</v>
      </c>
      <c r="B4746" t="s">
        <v>6190</v>
      </c>
      <c r="C4746" t="s">
        <v>3539</v>
      </c>
      <c r="D4746" t="s">
        <v>1078</v>
      </c>
      <c r="E4746" t="s">
        <v>1078</v>
      </c>
      <c r="F4746">
        <v>33</v>
      </c>
      <c r="G4746" t="s">
        <v>1986</v>
      </c>
      <c r="H4746" s="4" t="str">
        <f t="shared" si="148"/>
        <v>2K184.33</v>
      </c>
      <c r="I4746" s="4" t="str">
        <f t="shared" si="149"/>
        <v>S2_HSD238-</v>
      </c>
    </row>
    <row r="4747" spans="1:9" x14ac:dyDescent="0.25">
      <c r="A4747" t="s">
        <v>2698</v>
      </c>
      <c r="B4747" t="s">
        <v>6190</v>
      </c>
      <c r="C4747" t="s">
        <v>3539</v>
      </c>
      <c r="D4747" t="s">
        <v>1079</v>
      </c>
      <c r="E4747" t="s">
        <v>1079</v>
      </c>
      <c r="F4747">
        <v>32</v>
      </c>
      <c r="G4747" t="s">
        <v>1985</v>
      </c>
      <c r="H4747" s="4" t="str">
        <f t="shared" si="148"/>
        <v>2K184.32</v>
      </c>
      <c r="I4747" s="4" t="str">
        <f t="shared" si="149"/>
        <v>S2_HSD236-</v>
      </c>
    </row>
    <row r="4748" spans="1:9" x14ac:dyDescent="0.25">
      <c r="A4748" t="s">
        <v>2698</v>
      </c>
      <c r="B4748" t="s">
        <v>6190</v>
      </c>
      <c r="C4748" t="s">
        <v>3539</v>
      </c>
      <c r="D4748" t="s">
        <v>1080</v>
      </c>
      <c r="E4748" t="s">
        <v>1080</v>
      </c>
      <c r="F4748">
        <v>31</v>
      </c>
      <c r="G4748" t="s">
        <v>1984</v>
      </c>
      <c r="H4748" s="4" t="str">
        <f t="shared" si="148"/>
        <v>2K184.31</v>
      </c>
      <c r="I4748" s="4" t="str">
        <f t="shared" si="149"/>
        <v>S2_HSD236+</v>
      </c>
    </row>
    <row r="4749" spans="1:9" x14ac:dyDescent="0.25">
      <c r="A4749" t="s">
        <v>2698</v>
      </c>
      <c r="B4749" t="s">
        <v>6190</v>
      </c>
      <c r="C4749" t="s">
        <v>3539</v>
      </c>
      <c r="D4749" t="s">
        <v>1082</v>
      </c>
      <c r="E4749" t="s">
        <v>1082</v>
      </c>
      <c r="F4749">
        <v>25</v>
      </c>
      <c r="H4749" s="4" t="str">
        <f t="shared" si="148"/>
        <v>2K184.25</v>
      </c>
      <c r="I4749" s="4">
        <f t="shared" si="149"/>
        <v>0</v>
      </c>
    </row>
    <row r="4750" spans="1:9" x14ac:dyDescent="0.25">
      <c r="A4750" t="s">
        <v>2698</v>
      </c>
      <c r="B4750" t="s">
        <v>6190</v>
      </c>
      <c r="C4750" t="s">
        <v>3539</v>
      </c>
      <c r="D4750" t="s">
        <v>1084</v>
      </c>
      <c r="E4750" t="s">
        <v>1084</v>
      </c>
      <c r="F4750">
        <v>24</v>
      </c>
      <c r="H4750" s="4" t="str">
        <f t="shared" si="148"/>
        <v>2K184.24</v>
      </c>
      <c r="I4750" s="4">
        <f t="shared" si="149"/>
        <v>0</v>
      </c>
    </row>
    <row r="4751" spans="1:9" x14ac:dyDescent="0.25">
      <c r="A4751" t="s">
        <v>2698</v>
      </c>
      <c r="B4751" t="s">
        <v>6190</v>
      </c>
      <c r="C4751" t="s">
        <v>3539</v>
      </c>
      <c r="D4751" t="s">
        <v>1085</v>
      </c>
      <c r="E4751" t="s">
        <v>1085</v>
      </c>
      <c r="F4751">
        <v>23</v>
      </c>
      <c r="H4751" s="4" t="str">
        <f t="shared" si="148"/>
        <v>2K184.23</v>
      </c>
      <c r="I4751" s="4">
        <f t="shared" si="149"/>
        <v>0</v>
      </c>
    </row>
    <row r="4752" spans="1:9" x14ac:dyDescent="0.25">
      <c r="A4752" t="s">
        <v>2698</v>
      </c>
      <c r="B4752" t="s">
        <v>6190</v>
      </c>
      <c r="C4752" t="s">
        <v>3539</v>
      </c>
      <c r="D4752" t="s">
        <v>1086</v>
      </c>
      <c r="E4752" t="s">
        <v>1086</v>
      </c>
      <c r="F4752">
        <v>22</v>
      </c>
      <c r="H4752" s="4" t="str">
        <f t="shared" si="148"/>
        <v>2K184.22</v>
      </c>
      <c r="I4752" s="4">
        <f t="shared" si="149"/>
        <v>0</v>
      </c>
    </row>
    <row r="4753" spans="1:9" x14ac:dyDescent="0.25">
      <c r="A4753" t="s">
        <v>2698</v>
      </c>
      <c r="B4753" t="s">
        <v>6190</v>
      </c>
      <c r="C4753" t="s">
        <v>3539</v>
      </c>
      <c r="D4753" t="s">
        <v>11</v>
      </c>
      <c r="E4753" t="s">
        <v>11</v>
      </c>
      <c r="F4753" t="s">
        <v>11</v>
      </c>
      <c r="G4753" t="s">
        <v>961</v>
      </c>
      <c r="H4753" s="4" t="str">
        <f t="shared" si="148"/>
        <v>2K184.EP</v>
      </c>
      <c r="I4753" s="4" t="str">
        <f t="shared" si="149"/>
        <v>DGND</v>
      </c>
    </row>
    <row r="4754" spans="1:9" x14ac:dyDescent="0.25">
      <c r="A4754" t="s">
        <v>2698</v>
      </c>
      <c r="B4754" t="s">
        <v>6190</v>
      </c>
      <c r="C4754" t="s">
        <v>3539</v>
      </c>
      <c r="D4754" t="s">
        <v>988</v>
      </c>
      <c r="E4754" t="s">
        <v>988</v>
      </c>
      <c r="F4754">
        <v>4</v>
      </c>
      <c r="G4754" t="s">
        <v>961</v>
      </c>
      <c r="H4754" s="4" t="str">
        <f t="shared" si="148"/>
        <v>2K184.4</v>
      </c>
      <c r="I4754" s="4" t="str">
        <f t="shared" si="149"/>
        <v>DGND</v>
      </c>
    </row>
    <row r="4755" spans="1:9" x14ac:dyDescent="0.25">
      <c r="A4755" t="s">
        <v>2698</v>
      </c>
      <c r="B4755" t="s">
        <v>6190</v>
      </c>
      <c r="C4755" t="s">
        <v>3539</v>
      </c>
      <c r="D4755" t="s">
        <v>989</v>
      </c>
      <c r="E4755" t="s">
        <v>989</v>
      </c>
      <c r="F4755">
        <v>14</v>
      </c>
      <c r="G4755" t="s">
        <v>961</v>
      </c>
      <c r="H4755" s="4" t="str">
        <f t="shared" si="148"/>
        <v>2K184.14</v>
      </c>
      <c r="I4755" s="4" t="str">
        <f t="shared" si="149"/>
        <v>DGND</v>
      </c>
    </row>
    <row r="4756" spans="1:9" x14ac:dyDescent="0.25">
      <c r="A4756" t="s">
        <v>2698</v>
      </c>
      <c r="B4756" t="s">
        <v>6190</v>
      </c>
      <c r="C4756" t="s">
        <v>3539</v>
      </c>
      <c r="D4756" t="s">
        <v>990</v>
      </c>
      <c r="E4756" t="s">
        <v>990</v>
      </c>
      <c r="F4756">
        <v>19</v>
      </c>
      <c r="G4756" t="s">
        <v>961</v>
      </c>
      <c r="H4756" s="4" t="str">
        <f t="shared" si="148"/>
        <v>2K184.19</v>
      </c>
      <c r="I4756" s="4" t="str">
        <f t="shared" si="149"/>
        <v>DGND</v>
      </c>
    </row>
    <row r="4757" spans="1:9" x14ac:dyDescent="0.25">
      <c r="A4757" t="s">
        <v>2698</v>
      </c>
      <c r="B4757" t="s">
        <v>6190</v>
      </c>
      <c r="C4757" t="s">
        <v>3539</v>
      </c>
      <c r="D4757" t="s">
        <v>991</v>
      </c>
      <c r="E4757" t="s">
        <v>991</v>
      </c>
      <c r="F4757">
        <v>21</v>
      </c>
      <c r="G4757" t="s">
        <v>961</v>
      </c>
      <c r="H4757" s="4" t="str">
        <f t="shared" si="148"/>
        <v>2K184.21</v>
      </c>
      <c r="I4757" s="4" t="str">
        <f t="shared" si="149"/>
        <v>DGND</v>
      </c>
    </row>
    <row r="4758" spans="1:9" x14ac:dyDescent="0.25">
      <c r="A4758" t="s">
        <v>2698</v>
      </c>
      <c r="B4758" t="s">
        <v>6190</v>
      </c>
      <c r="C4758" t="s">
        <v>3539</v>
      </c>
      <c r="D4758" t="s">
        <v>992</v>
      </c>
      <c r="E4758" t="s">
        <v>992</v>
      </c>
      <c r="F4758">
        <v>39</v>
      </c>
      <c r="G4758" t="s">
        <v>961</v>
      </c>
      <c r="H4758" s="4" t="str">
        <f t="shared" si="148"/>
        <v>2K184.39</v>
      </c>
      <c r="I4758" s="4" t="str">
        <f t="shared" si="149"/>
        <v>DGND</v>
      </c>
    </row>
    <row r="4759" spans="1:9" x14ac:dyDescent="0.25">
      <c r="A4759" t="s">
        <v>2698</v>
      </c>
      <c r="B4759" t="s">
        <v>6190</v>
      </c>
      <c r="C4759" t="s">
        <v>3539</v>
      </c>
      <c r="D4759" t="s">
        <v>993</v>
      </c>
      <c r="E4759" t="s">
        <v>993</v>
      </c>
      <c r="F4759">
        <v>41</v>
      </c>
      <c r="G4759" t="s">
        <v>961</v>
      </c>
      <c r="H4759" s="4" t="str">
        <f t="shared" si="148"/>
        <v>2K184.41</v>
      </c>
      <c r="I4759" s="4" t="str">
        <f t="shared" si="149"/>
        <v>DGND</v>
      </c>
    </row>
    <row r="4760" spans="1:9" x14ac:dyDescent="0.25">
      <c r="A4760" t="s">
        <v>2698</v>
      </c>
      <c r="B4760" t="s">
        <v>6190</v>
      </c>
      <c r="C4760" t="s">
        <v>3539</v>
      </c>
      <c r="D4760" t="s">
        <v>1087</v>
      </c>
      <c r="E4760" t="s">
        <v>1087</v>
      </c>
      <c r="F4760">
        <v>18</v>
      </c>
      <c r="H4760" s="4" t="str">
        <f t="shared" si="148"/>
        <v>2K184.18</v>
      </c>
      <c r="I4760" s="4">
        <f t="shared" si="149"/>
        <v>0</v>
      </c>
    </row>
    <row r="4761" spans="1:9" x14ac:dyDescent="0.25">
      <c r="A4761" t="s">
        <v>2698</v>
      </c>
      <c r="B4761" t="s">
        <v>6190</v>
      </c>
      <c r="C4761" t="s">
        <v>3539</v>
      </c>
      <c r="D4761" t="s">
        <v>1088</v>
      </c>
      <c r="E4761" t="s">
        <v>1088</v>
      </c>
      <c r="F4761">
        <v>42</v>
      </c>
      <c r="H4761" s="4" t="str">
        <f t="shared" si="148"/>
        <v>2K184.42</v>
      </c>
      <c r="I4761" s="4">
        <f t="shared" si="149"/>
        <v>0</v>
      </c>
    </row>
    <row r="4762" spans="1:9" x14ac:dyDescent="0.25">
      <c r="A4762" t="s">
        <v>2698</v>
      </c>
      <c r="B4762" t="s">
        <v>6190</v>
      </c>
      <c r="C4762" t="s">
        <v>3539</v>
      </c>
      <c r="D4762" t="s">
        <v>1089</v>
      </c>
      <c r="E4762" t="s">
        <v>1089</v>
      </c>
      <c r="F4762">
        <v>8</v>
      </c>
      <c r="G4762" t="s">
        <v>521</v>
      </c>
      <c r="H4762" s="4" t="str">
        <f t="shared" si="148"/>
        <v>2K184.8</v>
      </c>
      <c r="I4762" s="4" t="str">
        <f t="shared" si="149"/>
        <v>S2_SEL1_K184</v>
      </c>
    </row>
    <row r="4763" spans="1:9" x14ac:dyDescent="0.25">
      <c r="A4763" t="s">
        <v>2698</v>
      </c>
      <c r="B4763" t="s">
        <v>6190</v>
      </c>
      <c r="C4763" t="s">
        <v>3539</v>
      </c>
      <c r="D4763" t="s">
        <v>1091</v>
      </c>
      <c r="E4763" t="s">
        <v>1091</v>
      </c>
      <c r="F4763">
        <v>17</v>
      </c>
      <c r="G4763" t="s">
        <v>521</v>
      </c>
      <c r="H4763" s="4" t="str">
        <f t="shared" si="148"/>
        <v>2K184.17</v>
      </c>
      <c r="I4763" s="4" t="str">
        <f t="shared" si="149"/>
        <v>S2_SEL1_K184</v>
      </c>
    </row>
    <row r="4764" spans="1:9" x14ac:dyDescent="0.25">
      <c r="A4764" t="s">
        <v>2698</v>
      </c>
      <c r="B4764" t="s">
        <v>6190</v>
      </c>
      <c r="C4764" t="s">
        <v>3539</v>
      </c>
      <c r="D4764" t="s">
        <v>994</v>
      </c>
      <c r="E4764" t="s">
        <v>994</v>
      </c>
      <c r="F4764">
        <v>5</v>
      </c>
      <c r="G4764" t="s">
        <v>962</v>
      </c>
      <c r="H4764" s="4" t="str">
        <f t="shared" si="148"/>
        <v>2K184.5</v>
      </c>
      <c r="I4764" s="4" t="str">
        <f t="shared" si="149"/>
        <v>VDD33_ATX</v>
      </c>
    </row>
    <row r="4765" spans="1:9" x14ac:dyDescent="0.25">
      <c r="A4765" t="s">
        <v>2698</v>
      </c>
      <c r="B4765" t="s">
        <v>6190</v>
      </c>
      <c r="C4765" t="s">
        <v>3539</v>
      </c>
      <c r="D4765" t="s">
        <v>995</v>
      </c>
      <c r="E4765" t="s">
        <v>995</v>
      </c>
      <c r="F4765">
        <v>9</v>
      </c>
      <c r="G4765" t="s">
        <v>962</v>
      </c>
      <c r="H4765" s="4" t="str">
        <f t="shared" si="148"/>
        <v>2K184.9</v>
      </c>
      <c r="I4765" s="4" t="str">
        <f t="shared" si="149"/>
        <v>VDD33_ATX</v>
      </c>
    </row>
    <row r="4766" spans="1:9" x14ac:dyDescent="0.25">
      <c r="A4766" t="s">
        <v>2698</v>
      </c>
      <c r="B4766" t="s">
        <v>6190</v>
      </c>
      <c r="C4766" t="s">
        <v>3539</v>
      </c>
      <c r="D4766" t="s">
        <v>1092</v>
      </c>
      <c r="E4766" t="s">
        <v>1092</v>
      </c>
      <c r="F4766">
        <v>13</v>
      </c>
      <c r="G4766" t="s">
        <v>962</v>
      </c>
      <c r="H4766" s="4" t="str">
        <f t="shared" si="148"/>
        <v>2K184.13</v>
      </c>
      <c r="I4766" s="4" t="str">
        <f t="shared" si="149"/>
        <v>VDD33_ATX</v>
      </c>
    </row>
    <row r="4767" spans="1:9" x14ac:dyDescent="0.25">
      <c r="A4767" t="s">
        <v>2698</v>
      </c>
      <c r="B4767" t="s">
        <v>6190</v>
      </c>
      <c r="C4767" t="s">
        <v>3539</v>
      </c>
      <c r="D4767" t="s">
        <v>1093</v>
      </c>
      <c r="E4767" t="s">
        <v>1093</v>
      </c>
      <c r="F4767">
        <v>20</v>
      </c>
      <c r="G4767" t="s">
        <v>962</v>
      </c>
      <c r="H4767" s="4" t="str">
        <f t="shared" si="148"/>
        <v>2K184.20</v>
      </c>
      <c r="I4767" s="4" t="str">
        <f t="shared" si="149"/>
        <v>VDD33_ATX</v>
      </c>
    </row>
    <row r="4768" spans="1:9" x14ac:dyDescent="0.25">
      <c r="A4768" t="s">
        <v>2698</v>
      </c>
      <c r="B4768" t="s">
        <v>6190</v>
      </c>
      <c r="C4768" t="s">
        <v>3539</v>
      </c>
      <c r="D4768" t="s">
        <v>1094</v>
      </c>
      <c r="E4768" t="s">
        <v>1094</v>
      </c>
      <c r="F4768">
        <v>30</v>
      </c>
      <c r="G4768" t="s">
        <v>962</v>
      </c>
      <c r="H4768" s="4" t="str">
        <f t="shared" si="148"/>
        <v>2K184.30</v>
      </c>
      <c r="I4768" s="4" t="str">
        <f t="shared" si="149"/>
        <v>VDD33_ATX</v>
      </c>
    </row>
    <row r="4769" spans="1:9" x14ac:dyDescent="0.25">
      <c r="A4769" t="s">
        <v>2698</v>
      </c>
      <c r="B4769" t="s">
        <v>6190</v>
      </c>
      <c r="C4769" t="s">
        <v>3539</v>
      </c>
      <c r="D4769" t="s">
        <v>1095</v>
      </c>
      <c r="E4769" t="s">
        <v>1095</v>
      </c>
      <c r="F4769">
        <v>40</v>
      </c>
      <c r="G4769" t="s">
        <v>962</v>
      </c>
      <c r="H4769" s="4" t="str">
        <f t="shared" si="148"/>
        <v>2K184.40</v>
      </c>
      <c r="I4769" s="4" t="str">
        <f t="shared" si="149"/>
        <v>VDD33_ATX</v>
      </c>
    </row>
    <row r="4770" spans="1:9" x14ac:dyDescent="0.25">
      <c r="A4770" t="s">
        <v>2698</v>
      </c>
      <c r="B4770" t="s">
        <v>6190</v>
      </c>
      <c r="C4770" t="s">
        <v>3552</v>
      </c>
      <c r="D4770" t="s">
        <v>1049</v>
      </c>
      <c r="E4770" t="s">
        <v>1049</v>
      </c>
      <c r="F4770">
        <v>1</v>
      </c>
      <c r="G4770" t="s">
        <v>522</v>
      </c>
      <c r="H4770" s="4" t="str">
        <f t="shared" si="148"/>
        <v>2K213.1</v>
      </c>
      <c r="I4770" s="4" t="str">
        <f t="shared" si="149"/>
        <v>S2_OE_K213</v>
      </c>
    </row>
    <row r="4771" spans="1:9" x14ac:dyDescent="0.25">
      <c r="A4771" t="s">
        <v>2698</v>
      </c>
      <c r="B4771" t="s">
        <v>6190</v>
      </c>
      <c r="C4771" t="s">
        <v>3552</v>
      </c>
      <c r="D4771" t="s">
        <v>1050</v>
      </c>
      <c r="E4771" t="s">
        <v>1050</v>
      </c>
      <c r="F4771">
        <v>10</v>
      </c>
      <c r="G4771" t="s">
        <v>522</v>
      </c>
      <c r="H4771" s="4" t="str">
        <f t="shared" si="148"/>
        <v>2K213.10</v>
      </c>
      <c r="I4771" s="4" t="str">
        <f t="shared" si="149"/>
        <v>S2_OE_K213</v>
      </c>
    </row>
    <row r="4772" spans="1:9" x14ac:dyDescent="0.25">
      <c r="A4772" t="s">
        <v>2698</v>
      </c>
      <c r="B4772" t="s">
        <v>6190</v>
      </c>
      <c r="C4772" t="s">
        <v>3552</v>
      </c>
      <c r="D4772" t="s">
        <v>1051</v>
      </c>
      <c r="E4772" t="s">
        <v>1051</v>
      </c>
      <c r="F4772">
        <v>2</v>
      </c>
      <c r="G4772" t="s">
        <v>1975</v>
      </c>
      <c r="H4772" s="4" t="str">
        <f t="shared" si="148"/>
        <v>2K213.2</v>
      </c>
      <c r="I4772" s="4" t="str">
        <f t="shared" si="149"/>
        <v>S2_P11_HSI+</v>
      </c>
    </row>
    <row r="4773" spans="1:9" x14ac:dyDescent="0.25">
      <c r="A4773" t="s">
        <v>2698</v>
      </c>
      <c r="B4773" t="s">
        <v>6190</v>
      </c>
      <c r="C4773" t="s">
        <v>3552</v>
      </c>
      <c r="D4773" t="s">
        <v>1052</v>
      </c>
      <c r="E4773" t="s">
        <v>1052</v>
      </c>
      <c r="F4773">
        <v>3</v>
      </c>
      <c r="G4773" t="s">
        <v>1976</v>
      </c>
      <c r="H4773" s="4" t="str">
        <f t="shared" si="148"/>
        <v>2K213.3</v>
      </c>
      <c r="I4773" s="4" t="str">
        <f t="shared" si="149"/>
        <v>S2_P11_HSI-</v>
      </c>
    </row>
    <row r="4774" spans="1:9" x14ac:dyDescent="0.25">
      <c r="A4774" t="s">
        <v>2698</v>
      </c>
      <c r="B4774" t="s">
        <v>6190</v>
      </c>
      <c r="C4774" t="s">
        <v>3552</v>
      </c>
      <c r="D4774" t="s">
        <v>1053</v>
      </c>
      <c r="E4774" t="s">
        <v>1053</v>
      </c>
      <c r="F4774">
        <v>6</v>
      </c>
      <c r="G4774" t="s">
        <v>1977</v>
      </c>
      <c r="H4774" s="4" t="str">
        <f t="shared" si="148"/>
        <v>2K213.6</v>
      </c>
      <c r="I4774" s="4" t="str">
        <f t="shared" si="149"/>
        <v>S2_P11_HSO-</v>
      </c>
    </row>
    <row r="4775" spans="1:9" x14ac:dyDescent="0.25">
      <c r="A4775" t="s">
        <v>2698</v>
      </c>
      <c r="B4775" t="s">
        <v>6190</v>
      </c>
      <c r="C4775" t="s">
        <v>3552</v>
      </c>
      <c r="D4775" t="s">
        <v>1054</v>
      </c>
      <c r="E4775" t="s">
        <v>1054</v>
      </c>
      <c r="F4775">
        <v>7</v>
      </c>
      <c r="G4775" t="s">
        <v>1978</v>
      </c>
      <c r="H4775" s="4" t="str">
        <f t="shared" si="148"/>
        <v>2K213.7</v>
      </c>
      <c r="I4775" s="4" t="str">
        <f t="shared" si="149"/>
        <v>S2_P11_HSO+</v>
      </c>
    </row>
    <row r="4776" spans="1:9" x14ac:dyDescent="0.25">
      <c r="A4776" t="s">
        <v>2698</v>
      </c>
      <c r="B4776" t="s">
        <v>6190</v>
      </c>
      <c r="C4776" t="s">
        <v>3552</v>
      </c>
      <c r="D4776" t="s">
        <v>1055</v>
      </c>
      <c r="E4776" t="s">
        <v>1055</v>
      </c>
      <c r="F4776">
        <v>11</v>
      </c>
      <c r="G4776" t="s">
        <v>1948</v>
      </c>
      <c r="H4776" s="4" t="str">
        <f t="shared" si="148"/>
        <v>2K213.11</v>
      </c>
      <c r="I4776" s="4" t="str">
        <f t="shared" si="149"/>
        <v>S2_P9_HSI+</v>
      </c>
    </row>
    <row r="4777" spans="1:9" x14ac:dyDescent="0.25">
      <c r="A4777" t="s">
        <v>2698</v>
      </c>
      <c r="B4777" t="s">
        <v>6190</v>
      </c>
      <c r="C4777" t="s">
        <v>3552</v>
      </c>
      <c r="D4777" t="s">
        <v>1056</v>
      </c>
      <c r="E4777" t="s">
        <v>1056</v>
      </c>
      <c r="F4777">
        <v>12</v>
      </c>
      <c r="G4777" t="s">
        <v>1947</v>
      </c>
      <c r="H4777" s="4" t="str">
        <f t="shared" si="148"/>
        <v>2K213.12</v>
      </c>
      <c r="I4777" s="4" t="str">
        <f t="shared" si="149"/>
        <v>S2_P9_HSI-</v>
      </c>
    </row>
    <row r="4778" spans="1:9" x14ac:dyDescent="0.25">
      <c r="A4778" t="s">
        <v>2698</v>
      </c>
      <c r="B4778" t="s">
        <v>6190</v>
      </c>
      <c r="C4778" t="s">
        <v>3552</v>
      </c>
      <c r="D4778" t="s">
        <v>1057</v>
      </c>
      <c r="E4778" t="s">
        <v>1057</v>
      </c>
      <c r="F4778">
        <v>15</v>
      </c>
      <c r="G4778" t="s">
        <v>1949</v>
      </c>
      <c r="H4778" s="4" t="str">
        <f t="shared" si="148"/>
        <v>2K213.15</v>
      </c>
      <c r="I4778" s="4" t="str">
        <f t="shared" si="149"/>
        <v>S2_P9_HSO-</v>
      </c>
    </row>
    <row r="4779" spans="1:9" x14ac:dyDescent="0.25">
      <c r="A4779" t="s">
        <v>2698</v>
      </c>
      <c r="B4779" t="s">
        <v>6190</v>
      </c>
      <c r="C4779" t="s">
        <v>3552</v>
      </c>
      <c r="D4779" t="s">
        <v>1058</v>
      </c>
      <c r="E4779" t="s">
        <v>1058</v>
      </c>
      <c r="F4779">
        <v>16</v>
      </c>
      <c r="G4779" t="s">
        <v>1950</v>
      </c>
      <c r="H4779" s="4" t="str">
        <f t="shared" si="148"/>
        <v>2K213.16</v>
      </c>
      <c r="I4779" s="4" t="str">
        <f t="shared" si="149"/>
        <v>S2_P9_HSO+</v>
      </c>
    </row>
    <row r="4780" spans="1:9" x14ac:dyDescent="0.25">
      <c r="A4780" t="s">
        <v>2698</v>
      </c>
      <c r="B4780" t="s">
        <v>6190</v>
      </c>
      <c r="C4780" t="s">
        <v>3552</v>
      </c>
      <c r="D4780" t="s">
        <v>1060</v>
      </c>
      <c r="E4780" t="s">
        <v>1060</v>
      </c>
      <c r="F4780">
        <v>38</v>
      </c>
      <c r="G4780" t="s">
        <v>1965</v>
      </c>
      <c r="H4780" s="4" t="str">
        <f t="shared" si="148"/>
        <v>2K213.38</v>
      </c>
      <c r="I4780" s="4" t="str">
        <f t="shared" si="149"/>
        <v>SG2_C_P11_HSO+</v>
      </c>
    </row>
    <row r="4781" spans="1:9" x14ac:dyDescent="0.25">
      <c r="A4781" t="s">
        <v>2698</v>
      </c>
      <c r="B4781" t="s">
        <v>6190</v>
      </c>
      <c r="C4781" t="s">
        <v>3552</v>
      </c>
      <c r="D4781" t="s">
        <v>1062</v>
      </c>
      <c r="E4781" t="s">
        <v>1062</v>
      </c>
      <c r="F4781">
        <v>37</v>
      </c>
      <c r="G4781" t="s">
        <v>1963</v>
      </c>
      <c r="H4781" s="4" t="str">
        <f t="shared" si="148"/>
        <v>2K213.37</v>
      </c>
      <c r="I4781" s="4" t="str">
        <f t="shared" si="149"/>
        <v>SG2_C_P11_HSO-</v>
      </c>
    </row>
    <row r="4782" spans="1:9" x14ac:dyDescent="0.25">
      <c r="A4782" t="s">
        <v>2698</v>
      </c>
      <c r="B4782" t="s">
        <v>6190</v>
      </c>
      <c r="C4782" t="s">
        <v>3552</v>
      </c>
      <c r="D4782" t="s">
        <v>1064</v>
      </c>
      <c r="E4782" t="s">
        <v>1064</v>
      </c>
      <c r="F4782">
        <v>36</v>
      </c>
      <c r="G4782" t="s">
        <v>1969</v>
      </c>
      <c r="H4782" s="4" t="str">
        <f t="shared" si="148"/>
        <v>2K213.36</v>
      </c>
      <c r="I4782" s="4" t="str">
        <f t="shared" si="149"/>
        <v>SG2_C_P11_HSI-</v>
      </c>
    </row>
    <row r="4783" spans="1:9" x14ac:dyDescent="0.25">
      <c r="A4783" t="s">
        <v>2698</v>
      </c>
      <c r="B4783" t="s">
        <v>6190</v>
      </c>
      <c r="C4783" t="s">
        <v>3552</v>
      </c>
      <c r="D4783" t="s">
        <v>1066</v>
      </c>
      <c r="E4783" t="s">
        <v>1066</v>
      </c>
      <c r="F4783">
        <v>35</v>
      </c>
      <c r="G4783" t="s">
        <v>1967</v>
      </c>
      <c r="H4783" s="4" t="str">
        <f t="shared" si="148"/>
        <v>2K213.35</v>
      </c>
      <c r="I4783" s="4" t="str">
        <f t="shared" si="149"/>
        <v>SG2_C_P11_HSI+</v>
      </c>
    </row>
    <row r="4784" spans="1:9" x14ac:dyDescent="0.25">
      <c r="A4784" t="s">
        <v>2698</v>
      </c>
      <c r="B4784" t="s">
        <v>6190</v>
      </c>
      <c r="C4784" t="s">
        <v>3552</v>
      </c>
      <c r="D4784" t="s">
        <v>1068</v>
      </c>
      <c r="E4784" t="s">
        <v>1068</v>
      </c>
      <c r="F4784">
        <v>29</v>
      </c>
      <c r="G4784" t="s">
        <v>1941</v>
      </c>
      <c r="H4784" s="4" t="str">
        <f t="shared" si="148"/>
        <v>2K213.29</v>
      </c>
      <c r="I4784" s="4" t="str">
        <f t="shared" si="149"/>
        <v>SG2_C_P9_HSO+</v>
      </c>
    </row>
    <row r="4785" spans="1:9" x14ac:dyDescent="0.25">
      <c r="A4785" t="s">
        <v>2698</v>
      </c>
      <c r="B4785" t="s">
        <v>6190</v>
      </c>
      <c r="C4785" t="s">
        <v>3552</v>
      </c>
      <c r="D4785" t="s">
        <v>1070</v>
      </c>
      <c r="E4785" t="s">
        <v>1070</v>
      </c>
      <c r="F4785">
        <v>28</v>
      </c>
      <c r="G4785" t="s">
        <v>1939</v>
      </c>
      <c r="H4785" s="4" t="str">
        <f t="shared" si="148"/>
        <v>2K213.28</v>
      </c>
      <c r="I4785" s="4" t="str">
        <f t="shared" si="149"/>
        <v>SG2_C_P9_HSO-</v>
      </c>
    </row>
    <row r="4786" spans="1:9" x14ac:dyDescent="0.25">
      <c r="A4786" t="s">
        <v>2698</v>
      </c>
      <c r="B4786" t="s">
        <v>6190</v>
      </c>
      <c r="C4786" t="s">
        <v>3552</v>
      </c>
      <c r="D4786" t="s">
        <v>1072</v>
      </c>
      <c r="E4786" t="s">
        <v>1072</v>
      </c>
      <c r="F4786">
        <v>27</v>
      </c>
      <c r="G4786" t="s">
        <v>1943</v>
      </c>
      <c r="H4786" s="4" t="str">
        <f t="shared" si="148"/>
        <v>2K213.27</v>
      </c>
      <c r="I4786" s="4" t="str">
        <f t="shared" si="149"/>
        <v>SG2_C_P9_HSI-</v>
      </c>
    </row>
    <row r="4787" spans="1:9" x14ac:dyDescent="0.25">
      <c r="A4787" t="s">
        <v>2698</v>
      </c>
      <c r="B4787" t="s">
        <v>6190</v>
      </c>
      <c r="C4787" t="s">
        <v>3552</v>
      </c>
      <c r="D4787" t="s">
        <v>1074</v>
      </c>
      <c r="E4787" t="s">
        <v>1074</v>
      </c>
      <c r="F4787">
        <v>26</v>
      </c>
      <c r="G4787" t="s">
        <v>1945</v>
      </c>
      <c r="H4787" s="4" t="str">
        <f t="shared" si="148"/>
        <v>2K213.26</v>
      </c>
      <c r="I4787" s="4" t="str">
        <f t="shared" si="149"/>
        <v>SG2_C_P9_HSI+</v>
      </c>
    </row>
    <row r="4788" spans="1:9" x14ac:dyDescent="0.25">
      <c r="A4788" t="s">
        <v>2698</v>
      </c>
      <c r="B4788" t="s">
        <v>6190</v>
      </c>
      <c r="C4788" t="s">
        <v>3552</v>
      </c>
      <c r="D4788" t="s">
        <v>1076</v>
      </c>
      <c r="E4788" t="s">
        <v>1076</v>
      </c>
      <c r="F4788">
        <v>34</v>
      </c>
      <c r="G4788" t="s">
        <v>1979</v>
      </c>
      <c r="H4788" s="4" t="str">
        <f t="shared" si="148"/>
        <v>2K213.34</v>
      </c>
      <c r="I4788" s="4" t="str">
        <f t="shared" si="149"/>
        <v>S2_HSD245+</v>
      </c>
    </row>
    <row r="4789" spans="1:9" x14ac:dyDescent="0.25">
      <c r="A4789" t="s">
        <v>2698</v>
      </c>
      <c r="B4789" t="s">
        <v>6190</v>
      </c>
      <c r="C4789" t="s">
        <v>3552</v>
      </c>
      <c r="D4789" t="s">
        <v>1078</v>
      </c>
      <c r="E4789" t="s">
        <v>1078</v>
      </c>
      <c r="F4789">
        <v>33</v>
      </c>
      <c r="G4789" t="s">
        <v>1980</v>
      </c>
      <c r="H4789" s="4" t="str">
        <f t="shared" si="148"/>
        <v>2K213.33</v>
      </c>
      <c r="I4789" s="4" t="str">
        <f t="shared" si="149"/>
        <v>S2_HSD245-</v>
      </c>
    </row>
    <row r="4790" spans="1:9" x14ac:dyDescent="0.25">
      <c r="A4790" t="s">
        <v>2698</v>
      </c>
      <c r="B4790" t="s">
        <v>6190</v>
      </c>
      <c r="C4790" t="s">
        <v>3552</v>
      </c>
      <c r="D4790" t="s">
        <v>1079</v>
      </c>
      <c r="E4790" t="s">
        <v>1079</v>
      </c>
      <c r="F4790">
        <v>32</v>
      </c>
      <c r="G4790" t="s">
        <v>1981</v>
      </c>
      <c r="H4790" s="4" t="str">
        <f t="shared" si="148"/>
        <v>2K213.32</v>
      </c>
      <c r="I4790" s="4" t="str">
        <f t="shared" si="149"/>
        <v>S2_HSD247-</v>
      </c>
    </row>
    <row r="4791" spans="1:9" x14ac:dyDescent="0.25">
      <c r="A4791" t="s">
        <v>2698</v>
      </c>
      <c r="B4791" t="s">
        <v>6190</v>
      </c>
      <c r="C4791" t="s">
        <v>3552</v>
      </c>
      <c r="D4791" t="s">
        <v>1080</v>
      </c>
      <c r="E4791" t="s">
        <v>1080</v>
      </c>
      <c r="F4791">
        <v>31</v>
      </c>
      <c r="G4791" t="s">
        <v>1982</v>
      </c>
      <c r="H4791" s="4" t="str">
        <f t="shared" si="148"/>
        <v>2K213.31</v>
      </c>
      <c r="I4791" s="4" t="str">
        <f t="shared" si="149"/>
        <v>S2_HSD247+</v>
      </c>
    </row>
    <row r="4792" spans="1:9" x14ac:dyDescent="0.25">
      <c r="A4792" t="s">
        <v>2698</v>
      </c>
      <c r="B4792" t="s">
        <v>6190</v>
      </c>
      <c r="C4792" t="s">
        <v>3552</v>
      </c>
      <c r="D4792" t="s">
        <v>1082</v>
      </c>
      <c r="E4792" t="s">
        <v>1082</v>
      </c>
      <c r="F4792">
        <v>25</v>
      </c>
      <c r="G4792" t="s">
        <v>1952</v>
      </c>
      <c r="H4792" s="4" t="str">
        <f t="shared" si="148"/>
        <v>2K213.25</v>
      </c>
      <c r="I4792" s="4" t="str">
        <f t="shared" si="149"/>
        <v>S2_HSD232+</v>
      </c>
    </row>
    <row r="4793" spans="1:9" x14ac:dyDescent="0.25">
      <c r="A4793" t="s">
        <v>2698</v>
      </c>
      <c r="B4793" t="s">
        <v>6190</v>
      </c>
      <c r="C4793" t="s">
        <v>3552</v>
      </c>
      <c r="D4793" t="s">
        <v>1084</v>
      </c>
      <c r="E4793" t="s">
        <v>1084</v>
      </c>
      <c r="F4793">
        <v>24</v>
      </c>
      <c r="G4793" t="s">
        <v>1951</v>
      </c>
      <c r="H4793" s="4" t="str">
        <f t="shared" si="148"/>
        <v>2K213.24</v>
      </c>
      <c r="I4793" s="4" t="str">
        <f t="shared" si="149"/>
        <v>S2_HSD232-</v>
      </c>
    </row>
    <row r="4794" spans="1:9" x14ac:dyDescent="0.25">
      <c r="A4794" t="s">
        <v>2698</v>
      </c>
      <c r="B4794" t="s">
        <v>6190</v>
      </c>
      <c r="C4794" t="s">
        <v>3552</v>
      </c>
      <c r="D4794" t="s">
        <v>1085</v>
      </c>
      <c r="E4794" t="s">
        <v>1085</v>
      </c>
      <c r="F4794">
        <v>23</v>
      </c>
      <c r="G4794" t="s">
        <v>1953</v>
      </c>
      <c r="H4794" s="4" t="str">
        <f t="shared" si="148"/>
        <v>2K213.23</v>
      </c>
      <c r="I4794" s="4" t="str">
        <f t="shared" si="149"/>
        <v>S2_HSD234-</v>
      </c>
    </row>
    <row r="4795" spans="1:9" x14ac:dyDescent="0.25">
      <c r="A4795" t="s">
        <v>2698</v>
      </c>
      <c r="B4795" t="s">
        <v>6190</v>
      </c>
      <c r="C4795" t="s">
        <v>3552</v>
      </c>
      <c r="D4795" t="s">
        <v>1086</v>
      </c>
      <c r="E4795" t="s">
        <v>1086</v>
      </c>
      <c r="F4795">
        <v>22</v>
      </c>
      <c r="G4795" t="s">
        <v>1954</v>
      </c>
      <c r="H4795" s="4" t="str">
        <f t="shared" si="148"/>
        <v>2K213.22</v>
      </c>
      <c r="I4795" s="4" t="str">
        <f t="shared" si="149"/>
        <v>S2_HSD234+</v>
      </c>
    </row>
    <row r="4796" spans="1:9" x14ac:dyDescent="0.25">
      <c r="A4796" t="s">
        <v>2698</v>
      </c>
      <c r="B4796" t="s">
        <v>6190</v>
      </c>
      <c r="C4796" t="s">
        <v>3552</v>
      </c>
      <c r="D4796" t="s">
        <v>11</v>
      </c>
      <c r="E4796" t="s">
        <v>11</v>
      </c>
      <c r="F4796" t="s">
        <v>11</v>
      </c>
      <c r="G4796" t="s">
        <v>961</v>
      </c>
      <c r="H4796" s="4" t="str">
        <f t="shared" si="148"/>
        <v>2K213.EP</v>
      </c>
      <c r="I4796" s="4" t="str">
        <f t="shared" si="149"/>
        <v>DGND</v>
      </c>
    </row>
    <row r="4797" spans="1:9" x14ac:dyDescent="0.25">
      <c r="A4797" t="s">
        <v>2698</v>
      </c>
      <c r="B4797" t="s">
        <v>6190</v>
      </c>
      <c r="C4797" t="s">
        <v>3552</v>
      </c>
      <c r="D4797" t="s">
        <v>988</v>
      </c>
      <c r="E4797" t="s">
        <v>988</v>
      </c>
      <c r="F4797">
        <v>4</v>
      </c>
      <c r="G4797" t="s">
        <v>961</v>
      </c>
      <c r="H4797" s="4" t="str">
        <f t="shared" si="148"/>
        <v>2K213.4</v>
      </c>
      <c r="I4797" s="4" t="str">
        <f t="shared" si="149"/>
        <v>DGND</v>
      </c>
    </row>
    <row r="4798" spans="1:9" x14ac:dyDescent="0.25">
      <c r="A4798" t="s">
        <v>2698</v>
      </c>
      <c r="B4798" t="s">
        <v>6190</v>
      </c>
      <c r="C4798" t="s">
        <v>3552</v>
      </c>
      <c r="D4798" t="s">
        <v>989</v>
      </c>
      <c r="E4798" t="s">
        <v>989</v>
      </c>
      <c r="F4798">
        <v>14</v>
      </c>
      <c r="G4798" t="s">
        <v>961</v>
      </c>
      <c r="H4798" s="4" t="str">
        <f t="shared" si="148"/>
        <v>2K213.14</v>
      </c>
      <c r="I4798" s="4" t="str">
        <f t="shared" si="149"/>
        <v>DGND</v>
      </c>
    </row>
    <row r="4799" spans="1:9" x14ac:dyDescent="0.25">
      <c r="A4799" t="s">
        <v>2698</v>
      </c>
      <c r="B4799" t="s">
        <v>6190</v>
      </c>
      <c r="C4799" t="s">
        <v>3552</v>
      </c>
      <c r="D4799" t="s">
        <v>990</v>
      </c>
      <c r="E4799" t="s">
        <v>990</v>
      </c>
      <c r="F4799">
        <v>19</v>
      </c>
      <c r="G4799" t="s">
        <v>961</v>
      </c>
      <c r="H4799" s="4" t="str">
        <f t="shared" si="148"/>
        <v>2K213.19</v>
      </c>
      <c r="I4799" s="4" t="str">
        <f t="shared" si="149"/>
        <v>DGND</v>
      </c>
    </row>
    <row r="4800" spans="1:9" x14ac:dyDescent="0.25">
      <c r="A4800" t="s">
        <v>2698</v>
      </c>
      <c r="B4800" t="s">
        <v>6190</v>
      </c>
      <c r="C4800" t="s">
        <v>3552</v>
      </c>
      <c r="D4800" t="s">
        <v>991</v>
      </c>
      <c r="E4800" t="s">
        <v>991</v>
      </c>
      <c r="F4800">
        <v>21</v>
      </c>
      <c r="G4800" t="s">
        <v>961</v>
      </c>
      <c r="H4800" s="4" t="str">
        <f t="shared" si="148"/>
        <v>2K213.21</v>
      </c>
      <c r="I4800" s="4" t="str">
        <f t="shared" si="149"/>
        <v>DGND</v>
      </c>
    </row>
    <row r="4801" spans="1:9" x14ac:dyDescent="0.25">
      <c r="A4801" t="s">
        <v>2698</v>
      </c>
      <c r="B4801" t="s">
        <v>6190</v>
      </c>
      <c r="C4801" t="s">
        <v>3552</v>
      </c>
      <c r="D4801" t="s">
        <v>992</v>
      </c>
      <c r="E4801" t="s">
        <v>992</v>
      </c>
      <c r="F4801">
        <v>39</v>
      </c>
      <c r="G4801" t="s">
        <v>961</v>
      </c>
      <c r="H4801" s="4" t="str">
        <f t="shared" si="148"/>
        <v>2K213.39</v>
      </c>
      <c r="I4801" s="4" t="str">
        <f t="shared" si="149"/>
        <v>DGND</v>
      </c>
    </row>
    <row r="4802" spans="1:9" x14ac:dyDescent="0.25">
      <c r="A4802" t="s">
        <v>2698</v>
      </c>
      <c r="B4802" t="s">
        <v>6190</v>
      </c>
      <c r="C4802" t="s">
        <v>3552</v>
      </c>
      <c r="D4802" t="s">
        <v>993</v>
      </c>
      <c r="E4802" t="s">
        <v>993</v>
      </c>
      <c r="F4802">
        <v>41</v>
      </c>
      <c r="G4802" t="s">
        <v>961</v>
      </c>
      <c r="H4802" s="4" t="str">
        <f t="shared" ref="H4802:H4865" si="150">CONCATENATE(C4802,".",F4802)</f>
        <v>2K213.41</v>
      </c>
      <c r="I4802" s="4" t="str">
        <f t="shared" ref="I4802:I4865" si="151">G4802</f>
        <v>DGND</v>
      </c>
    </row>
    <row r="4803" spans="1:9" x14ac:dyDescent="0.25">
      <c r="A4803" t="s">
        <v>2698</v>
      </c>
      <c r="B4803" t="s">
        <v>6190</v>
      </c>
      <c r="C4803" t="s">
        <v>3552</v>
      </c>
      <c r="D4803" t="s">
        <v>1087</v>
      </c>
      <c r="E4803" t="s">
        <v>1087</v>
      </c>
      <c r="F4803">
        <v>18</v>
      </c>
      <c r="H4803" s="4" t="str">
        <f t="shared" si="150"/>
        <v>2K213.18</v>
      </c>
      <c r="I4803" s="4">
        <f t="shared" si="151"/>
        <v>0</v>
      </c>
    </row>
    <row r="4804" spans="1:9" x14ac:dyDescent="0.25">
      <c r="A4804" t="s">
        <v>2698</v>
      </c>
      <c r="B4804" t="s">
        <v>6190</v>
      </c>
      <c r="C4804" t="s">
        <v>3552</v>
      </c>
      <c r="D4804" t="s">
        <v>1088</v>
      </c>
      <c r="E4804" t="s">
        <v>1088</v>
      </c>
      <c r="F4804">
        <v>42</v>
      </c>
      <c r="H4804" s="4" t="str">
        <f t="shared" si="150"/>
        <v>2K213.42</v>
      </c>
      <c r="I4804" s="4">
        <f t="shared" si="151"/>
        <v>0</v>
      </c>
    </row>
    <row r="4805" spans="1:9" x14ac:dyDescent="0.25">
      <c r="A4805" t="s">
        <v>2698</v>
      </c>
      <c r="B4805" t="s">
        <v>6190</v>
      </c>
      <c r="C4805" t="s">
        <v>3552</v>
      </c>
      <c r="D4805" t="s">
        <v>1089</v>
      </c>
      <c r="E4805" t="s">
        <v>1089</v>
      </c>
      <c r="F4805">
        <v>8</v>
      </c>
      <c r="G4805" t="s">
        <v>523</v>
      </c>
      <c r="H4805" s="4" t="str">
        <f t="shared" si="150"/>
        <v>2K213.8</v>
      </c>
      <c r="I4805" s="4" t="str">
        <f t="shared" si="151"/>
        <v>S2_SEL1_K213</v>
      </c>
    </row>
    <row r="4806" spans="1:9" x14ac:dyDescent="0.25">
      <c r="A4806" t="s">
        <v>2698</v>
      </c>
      <c r="B4806" t="s">
        <v>6190</v>
      </c>
      <c r="C4806" t="s">
        <v>3552</v>
      </c>
      <c r="D4806" t="s">
        <v>1091</v>
      </c>
      <c r="E4806" t="s">
        <v>1091</v>
      </c>
      <c r="F4806">
        <v>17</v>
      </c>
      <c r="G4806" t="s">
        <v>1983</v>
      </c>
      <c r="H4806" s="4" t="str">
        <f t="shared" si="150"/>
        <v>2K213.17</v>
      </c>
      <c r="I4806" s="4" t="str">
        <f t="shared" si="151"/>
        <v>S2_SEL2_K213</v>
      </c>
    </row>
    <row r="4807" spans="1:9" x14ac:dyDescent="0.25">
      <c r="A4807" t="s">
        <v>2698</v>
      </c>
      <c r="B4807" t="s">
        <v>6190</v>
      </c>
      <c r="C4807" t="s">
        <v>3552</v>
      </c>
      <c r="D4807" t="s">
        <v>994</v>
      </c>
      <c r="E4807" t="s">
        <v>994</v>
      </c>
      <c r="F4807">
        <v>5</v>
      </c>
      <c r="G4807" t="s">
        <v>962</v>
      </c>
      <c r="H4807" s="4" t="str">
        <f t="shared" si="150"/>
        <v>2K213.5</v>
      </c>
      <c r="I4807" s="4" t="str">
        <f t="shared" si="151"/>
        <v>VDD33_ATX</v>
      </c>
    </row>
    <row r="4808" spans="1:9" x14ac:dyDescent="0.25">
      <c r="A4808" t="s">
        <v>2698</v>
      </c>
      <c r="B4808" t="s">
        <v>6190</v>
      </c>
      <c r="C4808" t="s">
        <v>3552</v>
      </c>
      <c r="D4808" t="s">
        <v>995</v>
      </c>
      <c r="E4808" t="s">
        <v>995</v>
      </c>
      <c r="F4808">
        <v>9</v>
      </c>
      <c r="G4808" t="s">
        <v>962</v>
      </c>
      <c r="H4808" s="4" t="str">
        <f t="shared" si="150"/>
        <v>2K213.9</v>
      </c>
      <c r="I4808" s="4" t="str">
        <f t="shared" si="151"/>
        <v>VDD33_ATX</v>
      </c>
    </row>
    <row r="4809" spans="1:9" x14ac:dyDescent="0.25">
      <c r="A4809" t="s">
        <v>2698</v>
      </c>
      <c r="B4809" t="s">
        <v>6190</v>
      </c>
      <c r="C4809" t="s">
        <v>3552</v>
      </c>
      <c r="D4809" t="s">
        <v>1092</v>
      </c>
      <c r="E4809" t="s">
        <v>1092</v>
      </c>
      <c r="F4809">
        <v>13</v>
      </c>
      <c r="G4809" t="s">
        <v>962</v>
      </c>
      <c r="H4809" s="4" t="str">
        <f t="shared" si="150"/>
        <v>2K213.13</v>
      </c>
      <c r="I4809" s="4" t="str">
        <f t="shared" si="151"/>
        <v>VDD33_ATX</v>
      </c>
    </row>
    <row r="4810" spans="1:9" x14ac:dyDescent="0.25">
      <c r="A4810" t="s">
        <v>2698</v>
      </c>
      <c r="B4810" t="s">
        <v>6190</v>
      </c>
      <c r="C4810" t="s">
        <v>3552</v>
      </c>
      <c r="D4810" t="s">
        <v>1093</v>
      </c>
      <c r="E4810" t="s">
        <v>1093</v>
      </c>
      <c r="F4810">
        <v>20</v>
      </c>
      <c r="G4810" t="s">
        <v>962</v>
      </c>
      <c r="H4810" s="4" t="str">
        <f t="shared" si="150"/>
        <v>2K213.20</v>
      </c>
      <c r="I4810" s="4" t="str">
        <f t="shared" si="151"/>
        <v>VDD33_ATX</v>
      </c>
    </row>
    <row r="4811" spans="1:9" x14ac:dyDescent="0.25">
      <c r="A4811" t="s">
        <v>2698</v>
      </c>
      <c r="B4811" t="s">
        <v>6190</v>
      </c>
      <c r="C4811" t="s">
        <v>3552</v>
      </c>
      <c r="D4811" t="s">
        <v>1094</v>
      </c>
      <c r="E4811" t="s">
        <v>1094</v>
      </c>
      <c r="F4811">
        <v>30</v>
      </c>
      <c r="G4811" t="s">
        <v>962</v>
      </c>
      <c r="H4811" s="4" t="str">
        <f t="shared" si="150"/>
        <v>2K213.30</v>
      </c>
      <c r="I4811" s="4" t="str">
        <f t="shared" si="151"/>
        <v>VDD33_ATX</v>
      </c>
    </row>
    <row r="4812" spans="1:9" x14ac:dyDescent="0.25">
      <c r="A4812" t="s">
        <v>2698</v>
      </c>
      <c r="B4812" t="s">
        <v>6190</v>
      </c>
      <c r="C4812" t="s">
        <v>3552</v>
      </c>
      <c r="D4812" t="s">
        <v>1095</v>
      </c>
      <c r="E4812" t="s">
        <v>1095</v>
      </c>
      <c r="F4812">
        <v>40</v>
      </c>
      <c r="G4812" t="s">
        <v>962</v>
      </c>
      <c r="H4812" s="4" t="str">
        <f t="shared" si="150"/>
        <v>2K213.40</v>
      </c>
      <c r="I4812" s="4" t="str">
        <f t="shared" si="151"/>
        <v>VDD33_ATX</v>
      </c>
    </row>
    <row r="4813" spans="1:9" x14ac:dyDescent="0.25">
      <c r="A4813" t="s">
        <v>2698</v>
      </c>
      <c r="B4813" t="s">
        <v>6190</v>
      </c>
      <c r="C4813" t="s">
        <v>3540</v>
      </c>
      <c r="D4813">
        <v>1</v>
      </c>
      <c r="E4813">
        <v>1</v>
      </c>
      <c r="F4813">
        <v>1</v>
      </c>
      <c r="G4813" t="s">
        <v>435</v>
      </c>
      <c r="H4813" s="4" t="str">
        <f t="shared" si="150"/>
        <v>2RK1841.1</v>
      </c>
      <c r="I4813" s="4" t="str">
        <f t="shared" si="151"/>
        <v>SC_UDB184_1</v>
      </c>
    </row>
    <row r="4814" spans="1:9" x14ac:dyDescent="0.25">
      <c r="A4814" t="s">
        <v>2698</v>
      </c>
      <c r="B4814" t="s">
        <v>6190</v>
      </c>
      <c r="C4814" t="s">
        <v>3540</v>
      </c>
      <c r="D4814">
        <v>2</v>
      </c>
      <c r="E4814">
        <v>2</v>
      </c>
      <c r="F4814">
        <v>2</v>
      </c>
      <c r="G4814" t="s">
        <v>521</v>
      </c>
      <c r="H4814" s="4" t="str">
        <f t="shared" si="150"/>
        <v>2RK1841.2</v>
      </c>
      <c r="I4814" s="4" t="str">
        <f t="shared" si="151"/>
        <v>S2_SEL1_K184</v>
      </c>
    </row>
    <row r="4815" spans="1:9" x14ac:dyDescent="0.25">
      <c r="A4815" t="s">
        <v>2698</v>
      </c>
      <c r="B4815" t="s">
        <v>6190</v>
      </c>
      <c r="C4815" t="s">
        <v>3553</v>
      </c>
      <c r="D4815">
        <v>1</v>
      </c>
      <c r="E4815">
        <v>1</v>
      </c>
      <c r="F4815">
        <v>1</v>
      </c>
      <c r="G4815" t="s">
        <v>438</v>
      </c>
      <c r="H4815" s="4" t="str">
        <f t="shared" si="150"/>
        <v>2RK2131.1</v>
      </c>
      <c r="I4815" s="4" t="str">
        <f t="shared" si="151"/>
        <v>SC_UDB213_1</v>
      </c>
    </row>
    <row r="4816" spans="1:9" x14ac:dyDescent="0.25">
      <c r="A4816" t="s">
        <v>2698</v>
      </c>
      <c r="B4816" t="s">
        <v>6190</v>
      </c>
      <c r="C4816" t="s">
        <v>3553</v>
      </c>
      <c r="D4816">
        <v>2</v>
      </c>
      <c r="E4816">
        <v>2</v>
      </c>
      <c r="F4816">
        <v>2</v>
      </c>
      <c r="G4816" t="s">
        <v>523</v>
      </c>
      <c r="H4816" s="4" t="str">
        <f t="shared" si="150"/>
        <v>2RK2131.2</v>
      </c>
      <c r="I4816" s="4" t="str">
        <f t="shared" si="151"/>
        <v>S2_SEL1_K213</v>
      </c>
    </row>
    <row r="4817" spans="1:9" x14ac:dyDescent="0.25">
      <c r="A4817" t="s">
        <v>2698</v>
      </c>
      <c r="B4817" t="s">
        <v>6190</v>
      </c>
      <c r="C4817" t="s">
        <v>3554</v>
      </c>
      <c r="D4817">
        <v>1</v>
      </c>
      <c r="E4817">
        <v>1</v>
      </c>
      <c r="F4817">
        <v>1</v>
      </c>
      <c r="G4817" t="s">
        <v>1328</v>
      </c>
      <c r="H4817" s="4" t="str">
        <f t="shared" si="150"/>
        <v>2RK2132.1</v>
      </c>
      <c r="I4817" s="4" t="str">
        <f t="shared" si="151"/>
        <v>SC_UDB213_2</v>
      </c>
    </row>
    <row r="4818" spans="1:9" x14ac:dyDescent="0.25">
      <c r="A4818" t="s">
        <v>2698</v>
      </c>
      <c r="B4818" t="s">
        <v>6190</v>
      </c>
      <c r="C4818" t="s">
        <v>3554</v>
      </c>
      <c r="D4818">
        <v>2</v>
      </c>
      <c r="E4818">
        <v>2</v>
      </c>
      <c r="F4818">
        <v>2</v>
      </c>
      <c r="G4818" t="s">
        <v>1983</v>
      </c>
      <c r="H4818" s="4" t="str">
        <f t="shared" si="150"/>
        <v>2RK2132.2</v>
      </c>
      <c r="I4818" s="4" t="str">
        <f t="shared" si="151"/>
        <v>S2_SEL2_K213</v>
      </c>
    </row>
    <row r="4819" spans="1:9" x14ac:dyDescent="0.25">
      <c r="A4819" t="s">
        <v>2698</v>
      </c>
      <c r="B4819" t="s">
        <v>6190</v>
      </c>
      <c r="C4819" t="s">
        <v>3541</v>
      </c>
      <c r="D4819">
        <v>1</v>
      </c>
      <c r="E4819">
        <v>1</v>
      </c>
      <c r="F4819">
        <v>1</v>
      </c>
      <c r="G4819" t="s">
        <v>521</v>
      </c>
      <c r="H4819" s="4" t="str">
        <f t="shared" si="150"/>
        <v>2RL19.1</v>
      </c>
      <c r="I4819" s="4" t="str">
        <f t="shared" si="151"/>
        <v>S2_SEL1_K184</v>
      </c>
    </row>
    <row r="4820" spans="1:9" x14ac:dyDescent="0.25">
      <c r="A4820" t="s">
        <v>2698</v>
      </c>
      <c r="B4820" t="s">
        <v>6190</v>
      </c>
      <c r="C4820" t="s">
        <v>3541</v>
      </c>
      <c r="D4820">
        <v>2</v>
      </c>
      <c r="E4820">
        <v>2</v>
      </c>
      <c r="F4820">
        <v>2</v>
      </c>
      <c r="G4820" t="s">
        <v>961</v>
      </c>
      <c r="H4820" s="4" t="str">
        <f t="shared" si="150"/>
        <v>2RL19.2</v>
      </c>
      <c r="I4820" s="4" t="str">
        <f t="shared" si="151"/>
        <v>DGND</v>
      </c>
    </row>
    <row r="4821" spans="1:9" x14ac:dyDescent="0.25">
      <c r="A4821" t="s">
        <v>2698</v>
      </c>
      <c r="B4821" t="s">
        <v>6190</v>
      </c>
      <c r="C4821" t="s">
        <v>3542</v>
      </c>
      <c r="D4821">
        <v>1</v>
      </c>
      <c r="E4821">
        <v>1</v>
      </c>
      <c r="F4821">
        <v>1</v>
      </c>
      <c r="G4821" t="s">
        <v>520</v>
      </c>
      <c r="H4821" s="4" t="str">
        <f t="shared" si="150"/>
        <v>2RL21.1</v>
      </c>
      <c r="I4821" s="4" t="str">
        <f t="shared" si="151"/>
        <v>S2_OE_K184</v>
      </c>
    </row>
    <row r="4822" spans="1:9" x14ac:dyDescent="0.25">
      <c r="A4822" t="s">
        <v>2698</v>
      </c>
      <c r="B4822" t="s">
        <v>6190</v>
      </c>
      <c r="C4822" t="s">
        <v>3542</v>
      </c>
      <c r="D4822">
        <v>2</v>
      </c>
      <c r="E4822">
        <v>2</v>
      </c>
      <c r="F4822">
        <v>2</v>
      </c>
      <c r="G4822" t="s">
        <v>961</v>
      </c>
      <c r="H4822" s="4" t="str">
        <f t="shared" si="150"/>
        <v>2RL21.2</v>
      </c>
      <c r="I4822" s="4" t="str">
        <f t="shared" si="151"/>
        <v>DGND</v>
      </c>
    </row>
    <row r="4823" spans="1:9" x14ac:dyDescent="0.25">
      <c r="A4823" t="s">
        <v>2698</v>
      </c>
      <c r="B4823" t="s">
        <v>6190</v>
      </c>
      <c r="C4823" t="s">
        <v>3555</v>
      </c>
      <c r="D4823">
        <v>1</v>
      </c>
      <c r="E4823">
        <v>1</v>
      </c>
      <c r="F4823">
        <v>1</v>
      </c>
      <c r="G4823" t="s">
        <v>523</v>
      </c>
      <c r="H4823" s="4" t="str">
        <f t="shared" si="150"/>
        <v>2RL41.1</v>
      </c>
      <c r="I4823" s="4" t="str">
        <f t="shared" si="151"/>
        <v>S2_SEL1_K213</v>
      </c>
    </row>
    <row r="4824" spans="1:9" x14ac:dyDescent="0.25">
      <c r="A4824" t="s">
        <v>2698</v>
      </c>
      <c r="B4824" t="s">
        <v>6190</v>
      </c>
      <c r="C4824" t="s">
        <v>3555</v>
      </c>
      <c r="D4824">
        <v>2</v>
      </c>
      <c r="E4824">
        <v>2</v>
      </c>
      <c r="F4824">
        <v>2</v>
      </c>
      <c r="G4824" t="s">
        <v>961</v>
      </c>
      <c r="H4824" s="4" t="str">
        <f t="shared" si="150"/>
        <v>2RL41.2</v>
      </c>
      <c r="I4824" s="4" t="str">
        <f t="shared" si="151"/>
        <v>DGND</v>
      </c>
    </row>
    <row r="4825" spans="1:9" x14ac:dyDescent="0.25">
      <c r="A4825" t="s">
        <v>2698</v>
      </c>
      <c r="B4825" t="s">
        <v>6190</v>
      </c>
      <c r="C4825" t="s">
        <v>3556</v>
      </c>
      <c r="D4825">
        <v>1</v>
      </c>
      <c r="E4825">
        <v>1</v>
      </c>
      <c r="F4825">
        <v>1</v>
      </c>
      <c r="G4825" t="s">
        <v>522</v>
      </c>
      <c r="H4825" s="4" t="str">
        <f t="shared" si="150"/>
        <v>2RL42.1</v>
      </c>
      <c r="I4825" s="4" t="str">
        <f t="shared" si="151"/>
        <v>S2_OE_K213</v>
      </c>
    </row>
    <row r="4826" spans="1:9" x14ac:dyDescent="0.25">
      <c r="A4826" t="s">
        <v>2698</v>
      </c>
      <c r="B4826" t="s">
        <v>6190</v>
      </c>
      <c r="C4826" t="s">
        <v>3556</v>
      </c>
      <c r="D4826">
        <v>2</v>
      </c>
      <c r="E4826">
        <v>2</v>
      </c>
      <c r="F4826">
        <v>2</v>
      </c>
      <c r="G4826" t="s">
        <v>961</v>
      </c>
      <c r="H4826" s="4" t="str">
        <f t="shared" si="150"/>
        <v>2RL42.2</v>
      </c>
      <c r="I4826" s="4" t="str">
        <f t="shared" si="151"/>
        <v>DGND</v>
      </c>
    </row>
    <row r="4827" spans="1:9" x14ac:dyDescent="0.25">
      <c r="A4827" t="s">
        <v>2698</v>
      </c>
      <c r="B4827" t="s">
        <v>6190</v>
      </c>
      <c r="C4827" t="s">
        <v>3557</v>
      </c>
      <c r="D4827">
        <v>1</v>
      </c>
      <c r="E4827">
        <v>1</v>
      </c>
      <c r="F4827">
        <v>1</v>
      </c>
      <c r="G4827" t="s">
        <v>1983</v>
      </c>
      <c r="H4827" s="4" t="str">
        <f t="shared" si="150"/>
        <v>2RL213.1</v>
      </c>
      <c r="I4827" s="4" t="str">
        <f t="shared" si="151"/>
        <v>S2_SEL2_K213</v>
      </c>
    </row>
    <row r="4828" spans="1:9" x14ac:dyDescent="0.25">
      <c r="A4828" t="s">
        <v>2698</v>
      </c>
      <c r="B4828" t="s">
        <v>6190</v>
      </c>
      <c r="C4828" t="s">
        <v>3557</v>
      </c>
      <c r="D4828">
        <v>2</v>
      </c>
      <c r="E4828">
        <v>2</v>
      </c>
      <c r="F4828">
        <v>2</v>
      </c>
      <c r="G4828" t="s">
        <v>961</v>
      </c>
      <c r="H4828" s="4" t="str">
        <f t="shared" si="150"/>
        <v>2RL213.2</v>
      </c>
      <c r="I4828" s="4" t="str">
        <f t="shared" si="151"/>
        <v>DGND</v>
      </c>
    </row>
    <row r="4829" spans="1:9" x14ac:dyDescent="0.25">
      <c r="A4829" t="s">
        <v>2698</v>
      </c>
      <c r="B4829" t="s">
        <v>6191</v>
      </c>
      <c r="C4829" t="s">
        <v>3558</v>
      </c>
      <c r="D4829" t="s">
        <v>1331</v>
      </c>
      <c r="E4829" t="s">
        <v>1331</v>
      </c>
      <c r="F4829">
        <v>1</v>
      </c>
      <c r="G4829" t="s">
        <v>1040</v>
      </c>
      <c r="H4829" s="4" t="str">
        <f t="shared" si="150"/>
        <v>2K6.1</v>
      </c>
      <c r="I4829" s="4" t="str">
        <f t="shared" si="151"/>
        <v>VP12</v>
      </c>
    </row>
    <row r="4830" spans="1:9" x14ac:dyDescent="0.25">
      <c r="A4830" t="s">
        <v>2698</v>
      </c>
      <c r="B4830" t="s">
        <v>6191</v>
      </c>
      <c r="C4830" t="s">
        <v>3558</v>
      </c>
      <c r="D4830" t="s">
        <v>1332</v>
      </c>
      <c r="E4830" t="s">
        <v>1332</v>
      </c>
      <c r="F4830">
        <v>4</v>
      </c>
      <c r="G4830" t="s">
        <v>524</v>
      </c>
      <c r="H4830" s="4" t="str">
        <f t="shared" si="150"/>
        <v>2K6.4</v>
      </c>
      <c r="I4830" s="4" t="str">
        <f t="shared" si="151"/>
        <v>S2_1_INH</v>
      </c>
    </row>
    <row r="4831" spans="1:9" x14ac:dyDescent="0.25">
      <c r="A4831" t="s">
        <v>2698</v>
      </c>
      <c r="B4831" t="s">
        <v>6191</v>
      </c>
      <c r="C4831" t="s">
        <v>3558</v>
      </c>
      <c r="D4831" t="s">
        <v>1333</v>
      </c>
      <c r="E4831" t="s">
        <v>1333</v>
      </c>
      <c r="F4831">
        <v>9</v>
      </c>
      <c r="G4831" t="s">
        <v>525</v>
      </c>
      <c r="H4831" s="4" t="str">
        <f t="shared" si="150"/>
        <v>2K6.9</v>
      </c>
      <c r="I4831" s="4" t="str">
        <f t="shared" si="151"/>
        <v>S2_INH_GND</v>
      </c>
    </row>
    <row r="4832" spans="1:9" x14ac:dyDescent="0.25">
      <c r="A4832" t="s">
        <v>2698</v>
      </c>
      <c r="B4832" t="s">
        <v>6191</v>
      </c>
      <c r="C4832" t="s">
        <v>3558</v>
      </c>
      <c r="D4832" t="s">
        <v>1334</v>
      </c>
      <c r="E4832" t="s">
        <v>1334</v>
      </c>
      <c r="F4832">
        <v>12</v>
      </c>
      <c r="G4832" t="s">
        <v>6231</v>
      </c>
      <c r="H4832" s="4" t="str">
        <f t="shared" si="150"/>
        <v>2K6.12</v>
      </c>
      <c r="I4832" s="4" t="str">
        <f t="shared" si="151"/>
        <v>SC_UDB006</v>
      </c>
    </row>
    <row r="4833" spans="1:9" x14ac:dyDescent="0.25">
      <c r="A4833" t="s">
        <v>2698</v>
      </c>
      <c r="B4833" t="s">
        <v>6191</v>
      </c>
      <c r="C4833" t="s">
        <v>3558</v>
      </c>
      <c r="D4833" t="s">
        <v>1335</v>
      </c>
      <c r="E4833" t="s">
        <v>1335</v>
      </c>
      <c r="F4833">
        <v>3</v>
      </c>
      <c r="G4833" t="s">
        <v>527</v>
      </c>
      <c r="H4833" s="4" t="str">
        <f t="shared" si="150"/>
        <v>2K6.3</v>
      </c>
      <c r="I4833" s="4" t="str">
        <f t="shared" si="151"/>
        <v>S2_INH_DIV2</v>
      </c>
    </row>
    <row r="4834" spans="1:9" x14ac:dyDescent="0.25">
      <c r="A4834" t="s">
        <v>2698</v>
      </c>
      <c r="B4834" t="s">
        <v>6191</v>
      </c>
      <c r="C4834" t="s">
        <v>3558</v>
      </c>
      <c r="D4834" t="s">
        <v>1336</v>
      </c>
      <c r="E4834" t="s">
        <v>1336</v>
      </c>
      <c r="F4834">
        <v>10</v>
      </c>
      <c r="G4834" t="s">
        <v>961</v>
      </c>
      <c r="H4834" s="4" t="str">
        <f t="shared" si="150"/>
        <v>2K6.10</v>
      </c>
      <c r="I4834" s="4" t="str">
        <f t="shared" si="151"/>
        <v>DGND</v>
      </c>
    </row>
    <row r="4835" spans="1:9" x14ac:dyDescent="0.25">
      <c r="A4835" t="s">
        <v>2698</v>
      </c>
      <c r="B4835" t="s">
        <v>6191</v>
      </c>
      <c r="C4835" t="s">
        <v>3558</v>
      </c>
      <c r="D4835" t="s">
        <v>1337</v>
      </c>
      <c r="E4835" t="s">
        <v>1337</v>
      </c>
      <c r="F4835">
        <v>5</v>
      </c>
      <c r="G4835" t="s">
        <v>526</v>
      </c>
      <c r="H4835" s="4" t="str">
        <f t="shared" si="150"/>
        <v>2K6.5</v>
      </c>
      <c r="I4835" s="4" t="str">
        <f t="shared" si="151"/>
        <v>S2_INH</v>
      </c>
    </row>
    <row r="4836" spans="1:9" x14ac:dyDescent="0.25">
      <c r="A4836" t="s">
        <v>2698</v>
      </c>
      <c r="B4836" t="s">
        <v>6191</v>
      </c>
      <c r="C4836" t="s">
        <v>3558</v>
      </c>
      <c r="D4836" t="s">
        <v>1338</v>
      </c>
      <c r="E4836" t="s">
        <v>1338</v>
      </c>
      <c r="F4836">
        <v>8</v>
      </c>
      <c r="H4836" s="4" t="str">
        <f t="shared" si="150"/>
        <v>2K6.8</v>
      </c>
      <c r="I4836" s="4">
        <f t="shared" si="151"/>
        <v>0</v>
      </c>
    </row>
    <row r="4837" spans="1:9" x14ac:dyDescent="0.25">
      <c r="A4837" t="s">
        <v>2698</v>
      </c>
      <c r="B4837" t="s">
        <v>6191</v>
      </c>
      <c r="C4837" t="s">
        <v>3559</v>
      </c>
      <c r="D4837">
        <v>2</v>
      </c>
      <c r="E4837">
        <v>2</v>
      </c>
      <c r="F4837">
        <v>2</v>
      </c>
      <c r="H4837" s="4" t="str">
        <f t="shared" si="150"/>
        <v>2K36.2</v>
      </c>
      <c r="I4837" s="4">
        <f t="shared" si="151"/>
        <v>0</v>
      </c>
    </row>
    <row r="4838" spans="1:9" x14ac:dyDescent="0.25">
      <c r="A4838" t="s">
        <v>2698</v>
      </c>
      <c r="B4838" t="s">
        <v>6191</v>
      </c>
      <c r="C4838" t="s">
        <v>3559</v>
      </c>
      <c r="D4838">
        <v>3</v>
      </c>
      <c r="E4838">
        <v>3</v>
      </c>
      <c r="F4838">
        <v>3</v>
      </c>
      <c r="G4838" t="s">
        <v>1988</v>
      </c>
      <c r="H4838" s="4" t="str">
        <f t="shared" si="150"/>
        <v>2K36.3</v>
      </c>
      <c r="I4838" s="4" t="str">
        <f t="shared" si="151"/>
        <v>S2_2_GPIOA0</v>
      </c>
    </row>
    <row r="4839" spans="1:9" x14ac:dyDescent="0.25">
      <c r="A4839" t="s">
        <v>2698</v>
      </c>
      <c r="B4839" t="s">
        <v>6191</v>
      </c>
      <c r="C4839" t="s">
        <v>3559</v>
      </c>
      <c r="D4839">
        <v>4</v>
      </c>
      <c r="E4839">
        <v>4</v>
      </c>
      <c r="F4839">
        <v>4</v>
      </c>
      <c r="G4839" t="s">
        <v>1989</v>
      </c>
      <c r="H4839" s="4" t="str">
        <f t="shared" si="150"/>
        <v>2K36.4</v>
      </c>
      <c r="I4839" s="4" t="str">
        <f t="shared" si="151"/>
        <v>S2_APWR_FF08</v>
      </c>
    </row>
    <row r="4840" spans="1:9" x14ac:dyDescent="0.25">
      <c r="A4840" t="s">
        <v>2698</v>
      </c>
      <c r="B4840" t="s">
        <v>6191</v>
      </c>
      <c r="C4840" t="s">
        <v>3559</v>
      </c>
      <c r="D4840">
        <v>5</v>
      </c>
      <c r="E4840">
        <v>5</v>
      </c>
      <c r="F4840">
        <v>5</v>
      </c>
      <c r="G4840" t="s">
        <v>1989</v>
      </c>
      <c r="H4840" s="4" t="str">
        <f t="shared" si="150"/>
        <v>2K36.5</v>
      </c>
      <c r="I4840" s="4" t="str">
        <f t="shared" si="151"/>
        <v>S2_APWR_FF08</v>
      </c>
    </row>
    <row r="4841" spans="1:9" x14ac:dyDescent="0.25">
      <c r="A4841" t="s">
        <v>2698</v>
      </c>
      <c r="B4841" t="s">
        <v>6191</v>
      </c>
      <c r="C4841" t="s">
        <v>3559</v>
      </c>
      <c r="D4841">
        <v>6</v>
      </c>
      <c r="E4841">
        <v>6</v>
      </c>
      <c r="F4841">
        <v>6</v>
      </c>
      <c r="G4841" t="s">
        <v>1990</v>
      </c>
      <c r="H4841" s="4" t="str">
        <f t="shared" si="150"/>
        <v>2K36.6</v>
      </c>
      <c r="I4841" s="4" t="str">
        <f t="shared" si="151"/>
        <v>S2_2_GPIOA3</v>
      </c>
    </row>
    <row r="4842" spans="1:9" x14ac:dyDescent="0.25">
      <c r="A4842" t="s">
        <v>2698</v>
      </c>
      <c r="B4842" t="s">
        <v>6191</v>
      </c>
      <c r="C4842" t="s">
        <v>3559</v>
      </c>
      <c r="D4842">
        <v>7</v>
      </c>
      <c r="E4842">
        <v>7</v>
      </c>
      <c r="F4842">
        <v>7</v>
      </c>
      <c r="H4842" s="4" t="str">
        <f t="shared" si="150"/>
        <v>2K36.7</v>
      </c>
      <c r="I4842" s="4">
        <f t="shared" si="151"/>
        <v>0</v>
      </c>
    </row>
    <row r="4843" spans="1:9" x14ac:dyDescent="0.25">
      <c r="A4843" t="s">
        <v>2698</v>
      </c>
      <c r="B4843" t="s">
        <v>6191</v>
      </c>
      <c r="C4843" t="s">
        <v>3559</v>
      </c>
      <c r="D4843" t="s">
        <v>1041</v>
      </c>
      <c r="E4843" t="s">
        <v>1041</v>
      </c>
      <c r="F4843">
        <v>1</v>
      </c>
      <c r="G4843" t="s">
        <v>1040</v>
      </c>
      <c r="H4843" s="4" t="str">
        <f t="shared" si="150"/>
        <v>2K36.1</v>
      </c>
      <c r="I4843" s="4" t="str">
        <f t="shared" si="151"/>
        <v>VP12</v>
      </c>
    </row>
    <row r="4844" spans="1:9" x14ac:dyDescent="0.25">
      <c r="A4844" t="s">
        <v>2698</v>
      </c>
      <c r="B4844" t="s">
        <v>6191</v>
      </c>
      <c r="C4844" t="s">
        <v>3559</v>
      </c>
      <c r="D4844" t="s">
        <v>1042</v>
      </c>
      <c r="E4844" t="s">
        <v>1042</v>
      </c>
      <c r="F4844">
        <v>8</v>
      </c>
      <c r="G4844" t="s">
        <v>1342</v>
      </c>
      <c r="H4844" s="4" t="str">
        <f t="shared" si="150"/>
        <v>2K36.8</v>
      </c>
      <c r="I4844" s="4" t="str">
        <f t="shared" si="151"/>
        <v>SC_UDB036</v>
      </c>
    </row>
    <row r="4845" spans="1:9" x14ac:dyDescent="0.25">
      <c r="A4845" t="s">
        <v>2698</v>
      </c>
      <c r="B4845" t="s">
        <v>6191</v>
      </c>
      <c r="C4845" t="s">
        <v>3560</v>
      </c>
      <c r="D4845">
        <v>2</v>
      </c>
      <c r="E4845">
        <v>2</v>
      </c>
      <c r="F4845">
        <v>2</v>
      </c>
      <c r="H4845" s="4" t="str">
        <f t="shared" si="150"/>
        <v>2K124.2</v>
      </c>
      <c r="I4845" s="4">
        <f t="shared" si="151"/>
        <v>0</v>
      </c>
    </row>
    <row r="4846" spans="1:9" x14ac:dyDescent="0.25">
      <c r="A4846" t="s">
        <v>2698</v>
      </c>
      <c r="B4846" t="s">
        <v>6191</v>
      </c>
      <c r="C4846" t="s">
        <v>3560</v>
      </c>
      <c r="D4846">
        <v>3</v>
      </c>
      <c r="E4846">
        <v>3</v>
      </c>
      <c r="F4846">
        <v>3</v>
      </c>
      <c r="G4846" t="s">
        <v>535</v>
      </c>
      <c r="H4846" s="4" t="str">
        <f t="shared" si="150"/>
        <v>2K124.3</v>
      </c>
      <c r="I4846" s="4" t="str">
        <f t="shared" si="151"/>
        <v>S2_2_GPIOA1</v>
      </c>
    </row>
    <row r="4847" spans="1:9" x14ac:dyDescent="0.25">
      <c r="A4847" t="s">
        <v>2698</v>
      </c>
      <c r="B4847" t="s">
        <v>6191</v>
      </c>
      <c r="C4847" t="s">
        <v>3560</v>
      </c>
      <c r="D4847">
        <v>4</v>
      </c>
      <c r="E4847">
        <v>4</v>
      </c>
      <c r="F4847">
        <v>4</v>
      </c>
      <c r="G4847" t="s">
        <v>1989</v>
      </c>
      <c r="H4847" s="4" t="str">
        <f t="shared" si="150"/>
        <v>2K124.4</v>
      </c>
      <c r="I4847" s="4" t="str">
        <f t="shared" si="151"/>
        <v>S2_APWR_FF08</v>
      </c>
    </row>
    <row r="4848" spans="1:9" x14ac:dyDescent="0.25">
      <c r="A4848" t="s">
        <v>2698</v>
      </c>
      <c r="B4848" t="s">
        <v>6191</v>
      </c>
      <c r="C4848" t="s">
        <v>3560</v>
      </c>
      <c r="D4848">
        <v>5</v>
      </c>
      <c r="E4848">
        <v>5</v>
      </c>
      <c r="F4848">
        <v>5</v>
      </c>
      <c r="G4848" t="s">
        <v>1989</v>
      </c>
      <c r="H4848" s="4" t="str">
        <f t="shared" si="150"/>
        <v>2K124.5</v>
      </c>
      <c r="I4848" s="4" t="str">
        <f t="shared" si="151"/>
        <v>S2_APWR_FF08</v>
      </c>
    </row>
    <row r="4849" spans="1:9" x14ac:dyDescent="0.25">
      <c r="A4849" t="s">
        <v>2698</v>
      </c>
      <c r="B4849" t="s">
        <v>6191</v>
      </c>
      <c r="C4849" t="s">
        <v>3560</v>
      </c>
      <c r="D4849">
        <v>6</v>
      </c>
      <c r="E4849">
        <v>6</v>
      </c>
      <c r="F4849">
        <v>6</v>
      </c>
      <c r="G4849" t="s">
        <v>534</v>
      </c>
      <c r="H4849" s="4" t="str">
        <f t="shared" si="150"/>
        <v>2K124.6</v>
      </c>
      <c r="I4849" s="4" t="str">
        <f t="shared" si="151"/>
        <v>S2_2_GPIOA2</v>
      </c>
    </row>
    <row r="4850" spans="1:9" x14ac:dyDescent="0.25">
      <c r="A4850" t="s">
        <v>2698</v>
      </c>
      <c r="B4850" t="s">
        <v>6191</v>
      </c>
      <c r="C4850" t="s">
        <v>3560</v>
      </c>
      <c r="D4850">
        <v>7</v>
      </c>
      <c r="E4850">
        <v>7</v>
      </c>
      <c r="F4850">
        <v>7</v>
      </c>
      <c r="H4850" s="4" t="str">
        <f t="shared" si="150"/>
        <v>2K124.7</v>
      </c>
      <c r="I4850" s="4">
        <f t="shared" si="151"/>
        <v>0</v>
      </c>
    </row>
    <row r="4851" spans="1:9" x14ac:dyDescent="0.25">
      <c r="A4851" t="s">
        <v>2698</v>
      </c>
      <c r="B4851" t="s">
        <v>6191</v>
      </c>
      <c r="C4851" t="s">
        <v>3560</v>
      </c>
      <c r="D4851" t="s">
        <v>1041</v>
      </c>
      <c r="E4851" t="s">
        <v>1041</v>
      </c>
      <c r="F4851">
        <v>1</v>
      </c>
      <c r="G4851" t="s">
        <v>1040</v>
      </c>
      <c r="H4851" s="4" t="str">
        <f t="shared" si="150"/>
        <v>2K124.1</v>
      </c>
      <c r="I4851" s="4" t="str">
        <f t="shared" si="151"/>
        <v>VP12</v>
      </c>
    </row>
    <row r="4852" spans="1:9" x14ac:dyDescent="0.25">
      <c r="A4852" t="s">
        <v>2698</v>
      </c>
      <c r="B4852" t="s">
        <v>6191</v>
      </c>
      <c r="C4852" t="s">
        <v>3560</v>
      </c>
      <c r="D4852" t="s">
        <v>1042</v>
      </c>
      <c r="E4852" t="s">
        <v>1042</v>
      </c>
      <c r="F4852">
        <v>8</v>
      </c>
      <c r="G4852" t="s">
        <v>816</v>
      </c>
      <c r="H4852" s="4" t="str">
        <f t="shared" si="150"/>
        <v>2K124.8</v>
      </c>
      <c r="I4852" s="4" t="str">
        <f t="shared" si="151"/>
        <v>SC_UDB124</v>
      </c>
    </row>
    <row r="4853" spans="1:9" x14ac:dyDescent="0.25">
      <c r="A4853" t="s">
        <v>2698</v>
      </c>
      <c r="B4853" t="s">
        <v>6191</v>
      </c>
      <c r="C4853" t="s">
        <v>6434</v>
      </c>
      <c r="D4853">
        <v>2</v>
      </c>
      <c r="E4853">
        <v>2</v>
      </c>
      <c r="F4853">
        <v>2</v>
      </c>
      <c r="G4853" t="s">
        <v>6336</v>
      </c>
      <c r="H4853" s="4" t="str">
        <f t="shared" si="150"/>
        <v>2K254.2</v>
      </c>
      <c r="I4853" s="4" t="str">
        <f t="shared" si="151"/>
        <v>S2_SCLK_HSD353</v>
      </c>
    </row>
    <row r="4854" spans="1:9" x14ac:dyDescent="0.25">
      <c r="A4854" t="s">
        <v>2698</v>
      </c>
      <c r="B4854" t="s">
        <v>6191</v>
      </c>
      <c r="C4854" t="s">
        <v>6434</v>
      </c>
      <c r="D4854">
        <v>3</v>
      </c>
      <c r="E4854">
        <v>3</v>
      </c>
      <c r="F4854">
        <v>3</v>
      </c>
      <c r="G4854" t="s">
        <v>6337</v>
      </c>
      <c r="H4854" s="4" t="str">
        <f t="shared" si="150"/>
        <v>2K254.3</v>
      </c>
      <c r="I4854" s="4" t="str">
        <f t="shared" si="151"/>
        <v>S2_R_GPIOC_1</v>
      </c>
    </row>
    <row r="4855" spans="1:9" x14ac:dyDescent="0.25">
      <c r="A4855" t="s">
        <v>2698</v>
      </c>
      <c r="B4855" t="s">
        <v>6191</v>
      </c>
      <c r="C4855" t="s">
        <v>6434</v>
      </c>
      <c r="D4855">
        <v>4</v>
      </c>
      <c r="E4855">
        <v>4</v>
      </c>
      <c r="F4855">
        <v>4</v>
      </c>
      <c r="G4855" t="s">
        <v>5639</v>
      </c>
      <c r="H4855" s="4" t="str">
        <f t="shared" si="150"/>
        <v>2K254.4</v>
      </c>
      <c r="I4855" s="4" t="str">
        <f t="shared" si="151"/>
        <v>SG2_R_GPIOA_1</v>
      </c>
    </row>
    <row r="4856" spans="1:9" x14ac:dyDescent="0.25">
      <c r="A4856" t="s">
        <v>2698</v>
      </c>
      <c r="B4856" t="s">
        <v>6191</v>
      </c>
      <c r="C4856" t="s">
        <v>6434</v>
      </c>
      <c r="D4856">
        <v>5</v>
      </c>
      <c r="E4856">
        <v>5</v>
      </c>
      <c r="F4856">
        <v>5</v>
      </c>
      <c r="G4856" t="s">
        <v>5640</v>
      </c>
      <c r="H4856" s="4" t="str">
        <f t="shared" si="150"/>
        <v>2K254.5</v>
      </c>
      <c r="I4856" s="4" t="str">
        <f t="shared" si="151"/>
        <v>SG2_R_GPIOA_2</v>
      </c>
    </row>
    <row r="4857" spans="1:9" x14ac:dyDescent="0.25">
      <c r="A4857" t="s">
        <v>2698</v>
      </c>
      <c r="B4857" t="s">
        <v>6191</v>
      </c>
      <c r="C4857" t="s">
        <v>6434</v>
      </c>
      <c r="D4857">
        <v>6</v>
      </c>
      <c r="E4857">
        <v>6</v>
      </c>
      <c r="F4857">
        <v>6</v>
      </c>
      <c r="G4857" t="s">
        <v>6338</v>
      </c>
      <c r="H4857" s="4" t="str">
        <f t="shared" si="150"/>
        <v>2K254.6</v>
      </c>
      <c r="I4857" s="4" t="str">
        <f t="shared" si="151"/>
        <v>S2_R_GPIOC_2</v>
      </c>
    </row>
    <row r="4858" spans="1:9" x14ac:dyDescent="0.25">
      <c r="A4858" t="s">
        <v>2698</v>
      </c>
      <c r="B4858" t="s">
        <v>6191</v>
      </c>
      <c r="C4858" t="s">
        <v>6434</v>
      </c>
      <c r="D4858">
        <v>7</v>
      </c>
      <c r="E4858">
        <v>7</v>
      </c>
      <c r="F4858">
        <v>7</v>
      </c>
      <c r="G4858" t="s">
        <v>6247</v>
      </c>
      <c r="H4858" s="4" t="str">
        <f t="shared" si="150"/>
        <v>2K254.7</v>
      </c>
      <c r="I4858" s="4" t="str">
        <f t="shared" si="151"/>
        <v>S2_SCIN_GPC2_HSD354</v>
      </c>
    </row>
    <row r="4859" spans="1:9" x14ac:dyDescent="0.25">
      <c r="A4859" t="s">
        <v>2698</v>
      </c>
      <c r="B4859" t="s">
        <v>6191</v>
      </c>
      <c r="C4859" t="s">
        <v>6434</v>
      </c>
      <c r="D4859" t="s">
        <v>1041</v>
      </c>
      <c r="E4859" t="s">
        <v>1041</v>
      </c>
      <c r="F4859">
        <v>1</v>
      </c>
      <c r="G4859" t="s">
        <v>1040</v>
      </c>
      <c r="H4859" s="4" t="str">
        <f t="shared" si="150"/>
        <v>2K254.1</v>
      </c>
      <c r="I4859" s="4" t="str">
        <f t="shared" si="151"/>
        <v>VP12</v>
      </c>
    </row>
    <row r="4860" spans="1:9" x14ac:dyDescent="0.25">
      <c r="A4860" t="s">
        <v>2698</v>
      </c>
      <c r="B4860" t="s">
        <v>6191</v>
      </c>
      <c r="C4860" t="s">
        <v>6434</v>
      </c>
      <c r="D4860" t="s">
        <v>1042</v>
      </c>
      <c r="E4860" t="s">
        <v>1042</v>
      </c>
      <c r="F4860">
        <v>8</v>
      </c>
      <c r="G4860" t="s">
        <v>6232</v>
      </c>
      <c r="H4860" s="4" t="str">
        <f t="shared" si="150"/>
        <v>2K254.8</v>
      </c>
      <c r="I4860" s="4" t="str">
        <f t="shared" si="151"/>
        <v>SC_UDB254</v>
      </c>
    </row>
    <row r="4861" spans="1:9" x14ac:dyDescent="0.25">
      <c r="A4861" t="s">
        <v>2698</v>
      </c>
      <c r="B4861" t="s">
        <v>6191</v>
      </c>
      <c r="C4861" t="s">
        <v>3561</v>
      </c>
      <c r="D4861">
        <v>1</v>
      </c>
      <c r="E4861">
        <v>1</v>
      </c>
      <c r="F4861">
        <v>1</v>
      </c>
      <c r="G4861" t="s">
        <v>536</v>
      </c>
      <c r="H4861" s="4" t="str">
        <f t="shared" si="150"/>
        <v>2R110.1</v>
      </c>
      <c r="I4861" s="4" t="str">
        <f t="shared" si="151"/>
        <v>S2_HSD114</v>
      </c>
    </row>
    <row r="4862" spans="1:9" x14ac:dyDescent="0.25">
      <c r="A4862" t="s">
        <v>2698</v>
      </c>
      <c r="B4862" t="s">
        <v>6191</v>
      </c>
      <c r="C4862" t="s">
        <v>3561</v>
      </c>
      <c r="D4862">
        <v>2</v>
      </c>
      <c r="E4862">
        <v>2</v>
      </c>
      <c r="F4862">
        <v>2</v>
      </c>
      <c r="G4862" t="s">
        <v>961</v>
      </c>
      <c r="H4862" s="4" t="str">
        <f t="shared" si="150"/>
        <v>2R110.2</v>
      </c>
      <c r="I4862" s="4" t="str">
        <f t="shared" si="151"/>
        <v>DGND</v>
      </c>
    </row>
    <row r="4863" spans="1:9" x14ac:dyDescent="0.25">
      <c r="A4863" t="s">
        <v>2698</v>
      </c>
      <c r="B4863" t="s">
        <v>6191</v>
      </c>
      <c r="C4863" t="s">
        <v>3562</v>
      </c>
      <c r="D4863">
        <v>1</v>
      </c>
      <c r="E4863">
        <v>1</v>
      </c>
      <c r="F4863">
        <v>1</v>
      </c>
      <c r="G4863" t="s">
        <v>526</v>
      </c>
      <c r="H4863" s="4" t="str">
        <f t="shared" si="150"/>
        <v>2R275.1</v>
      </c>
      <c r="I4863" s="4" t="str">
        <f t="shared" si="151"/>
        <v>S2_INH</v>
      </c>
    </row>
    <row r="4864" spans="1:9" x14ac:dyDescent="0.25">
      <c r="A4864" t="s">
        <v>2698</v>
      </c>
      <c r="B4864" t="s">
        <v>6191</v>
      </c>
      <c r="C4864" t="s">
        <v>3562</v>
      </c>
      <c r="D4864">
        <v>2</v>
      </c>
      <c r="E4864">
        <v>2</v>
      </c>
      <c r="F4864">
        <v>2</v>
      </c>
      <c r="G4864" t="s">
        <v>961</v>
      </c>
      <c r="H4864" s="4" t="str">
        <f t="shared" si="150"/>
        <v>2R275.2</v>
      </c>
      <c r="I4864" s="4" t="str">
        <f t="shared" si="151"/>
        <v>DGND</v>
      </c>
    </row>
    <row r="4865" spans="1:9" x14ac:dyDescent="0.25">
      <c r="A4865" t="s">
        <v>2698</v>
      </c>
      <c r="B4865" t="s">
        <v>6191</v>
      </c>
      <c r="C4865" t="s">
        <v>3563</v>
      </c>
      <c r="D4865">
        <v>1</v>
      </c>
      <c r="E4865">
        <v>1</v>
      </c>
      <c r="F4865">
        <v>1</v>
      </c>
      <c r="G4865" t="s">
        <v>1991</v>
      </c>
      <c r="H4865" s="4" t="str">
        <f t="shared" si="150"/>
        <v>2R327.1</v>
      </c>
      <c r="I4865" s="4" t="str">
        <f t="shared" si="151"/>
        <v>S2_SCLK_DS_HSD063</v>
      </c>
    </row>
    <row r="4866" spans="1:9" x14ac:dyDescent="0.25">
      <c r="A4866" t="s">
        <v>2698</v>
      </c>
      <c r="B4866" t="s">
        <v>6191</v>
      </c>
      <c r="C4866" t="s">
        <v>3563</v>
      </c>
      <c r="D4866">
        <v>2</v>
      </c>
      <c r="E4866">
        <v>2</v>
      </c>
      <c r="F4866">
        <v>2</v>
      </c>
      <c r="G4866" t="s">
        <v>534</v>
      </c>
      <c r="H4866" s="4" t="str">
        <f t="shared" ref="H4866:H4929" si="152">CONCATENATE(C4866,".",F4866)</f>
        <v>2R327.2</v>
      </c>
      <c r="I4866" s="4" t="str">
        <f t="shared" ref="I4866:I4929" si="153">G4866</f>
        <v>S2_2_GPIOA2</v>
      </c>
    </row>
    <row r="4867" spans="1:9" x14ac:dyDescent="0.25">
      <c r="A4867" t="s">
        <v>2698</v>
      </c>
      <c r="B4867" t="s">
        <v>6191</v>
      </c>
      <c r="C4867" t="s">
        <v>3564</v>
      </c>
      <c r="D4867">
        <v>1</v>
      </c>
      <c r="E4867">
        <v>1</v>
      </c>
      <c r="F4867">
        <v>1</v>
      </c>
      <c r="G4867" t="s">
        <v>1992</v>
      </c>
      <c r="H4867" s="4" t="str">
        <f t="shared" si="152"/>
        <v>2R328.1</v>
      </c>
      <c r="I4867" s="4" t="str">
        <f t="shared" si="153"/>
        <v>S2_SCLK_DS_HSD064</v>
      </c>
    </row>
    <row r="4868" spans="1:9" x14ac:dyDescent="0.25">
      <c r="A4868" t="s">
        <v>2698</v>
      </c>
      <c r="B4868" t="s">
        <v>6191</v>
      </c>
      <c r="C4868" t="s">
        <v>3564</v>
      </c>
      <c r="D4868">
        <v>2</v>
      </c>
      <c r="E4868">
        <v>2</v>
      </c>
      <c r="F4868">
        <v>2</v>
      </c>
      <c r="G4868" t="s">
        <v>535</v>
      </c>
      <c r="H4868" s="4" t="str">
        <f t="shared" si="152"/>
        <v>2R328.2</v>
      </c>
      <c r="I4868" s="4" t="str">
        <f t="shared" si="153"/>
        <v>S2_2_GPIOA1</v>
      </c>
    </row>
    <row r="4869" spans="1:9" x14ac:dyDescent="0.25">
      <c r="A4869" t="s">
        <v>2698</v>
      </c>
      <c r="B4869" t="s">
        <v>6191</v>
      </c>
      <c r="C4869" t="s">
        <v>3565</v>
      </c>
      <c r="D4869">
        <v>1</v>
      </c>
      <c r="E4869">
        <v>1</v>
      </c>
      <c r="F4869">
        <v>1</v>
      </c>
      <c r="G4869" t="s">
        <v>526</v>
      </c>
      <c r="H4869" s="4" t="str">
        <f t="shared" si="152"/>
        <v>2R360.1</v>
      </c>
      <c r="I4869" s="4" t="str">
        <f t="shared" si="153"/>
        <v>S2_INH</v>
      </c>
    </row>
    <row r="4870" spans="1:9" x14ac:dyDescent="0.25">
      <c r="A4870" t="s">
        <v>2698</v>
      </c>
      <c r="B4870" t="s">
        <v>6191</v>
      </c>
      <c r="C4870" t="s">
        <v>3565</v>
      </c>
      <c r="D4870">
        <v>2</v>
      </c>
      <c r="E4870">
        <v>2</v>
      </c>
      <c r="F4870">
        <v>2</v>
      </c>
      <c r="G4870" t="s">
        <v>527</v>
      </c>
      <c r="H4870" s="4" t="str">
        <f t="shared" si="152"/>
        <v>2R360.2</v>
      </c>
      <c r="I4870" s="4" t="str">
        <f t="shared" si="153"/>
        <v>S2_INH_DIV2</v>
      </c>
    </row>
    <row r="4871" spans="1:9" x14ac:dyDescent="0.25">
      <c r="A4871" t="s">
        <v>2698</v>
      </c>
      <c r="B4871" t="s">
        <v>6191</v>
      </c>
      <c r="C4871" t="s">
        <v>3566</v>
      </c>
      <c r="D4871">
        <v>1</v>
      </c>
      <c r="E4871">
        <v>1</v>
      </c>
      <c r="F4871">
        <v>1</v>
      </c>
      <c r="G4871" t="s">
        <v>527</v>
      </c>
      <c r="H4871" s="4" t="str">
        <f t="shared" si="152"/>
        <v>2R361.1</v>
      </c>
      <c r="I4871" s="4" t="str">
        <f t="shared" si="153"/>
        <v>S2_INH_DIV2</v>
      </c>
    </row>
    <row r="4872" spans="1:9" x14ac:dyDescent="0.25">
      <c r="A4872" t="s">
        <v>2698</v>
      </c>
      <c r="B4872" t="s">
        <v>6191</v>
      </c>
      <c r="C4872" t="s">
        <v>3566</v>
      </c>
      <c r="D4872">
        <v>2</v>
      </c>
      <c r="E4872">
        <v>2</v>
      </c>
      <c r="F4872">
        <v>2</v>
      </c>
      <c r="G4872" t="s">
        <v>525</v>
      </c>
      <c r="H4872" s="4" t="str">
        <f t="shared" si="152"/>
        <v>2R361.2</v>
      </c>
      <c r="I4872" s="4" t="str">
        <f t="shared" si="153"/>
        <v>S2_INH_GND</v>
      </c>
    </row>
    <row r="4873" spans="1:9" x14ac:dyDescent="0.25">
      <c r="A4873" t="s">
        <v>2698</v>
      </c>
      <c r="B4873" t="s">
        <v>6191</v>
      </c>
      <c r="C4873" t="s">
        <v>3567</v>
      </c>
      <c r="D4873">
        <v>1</v>
      </c>
      <c r="E4873">
        <v>1</v>
      </c>
      <c r="F4873">
        <v>1</v>
      </c>
      <c r="G4873" t="s">
        <v>524</v>
      </c>
      <c r="H4873" s="4" t="str">
        <f t="shared" si="152"/>
        <v>2R362.1</v>
      </c>
      <c r="I4873" s="4" t="str">
        <f t="shared" si="153"/>
        <v>S2_1_INH</v>
      </c>
    </row>
    <row r="4874" spans="1:9" x14ac:dyDescent="0.25">
      <c r="A4874" t="s">
        <v>2698</v>
      </c>
      <c r="B4874" t="s">
        <v>6191</v>
      </c>
      <c r="C4874" t="s">
        <v>3567</v>
      </c>
      <c r="D4874">
        <v>2</v>
      </c>
      <c r="E4874">
        <v>2</v>
      </c>
      <c r="F4874">
        <v>2</v>
      </c>
      <c r="G4874" t="s">
        <v>537</v>
      </c>
      <c r="H4874" s="4" t="str">
        <f t="shared" si="152"/>
        <v>2R362.2</v>
      </c>
      <c r="I4874" s="4" t="str">
        <f t="shared" si="153"/>
        <v>S2_BPMUINH_HSD141</v>
      </c>
    </row>
    <row r="4875" spans="1:9" x14ac:dyDescent="0.25">
      <c r="A4875" t="s">
        <v>2698</v>
      </c>
      <c r="B4875" t="s">
        <v>6191</v>
      </c>
      <c r="C4875" t="s">
        <v>3568</v>
      </c>
      <c r="D4875">
        <v>1</v>
      </c>
      <c r="E4875">
        <v>1</v>
      </c>
      <c r="F4875">
        <v>1</v>
      </c>
      <c r="G4875" t="s">
        <v>1993</v>
      </c>
      <c r="H4875" s="4" t="str">
        <f t="shared" si="152"/>
        <v>2R551.1</v>
      </c>
      <c r="I4875" s="4" t="str">
        <f t="shared" si="153"/>
        <v>S2_DS_HSD089</v>
      </c>
    </row>
    <row r="4876" spans="1:9" x14ac:dyDescent="0.25">
      <c r="A4876" t="s">
        <v>2698</v>
      </c>
      <c r="B4876" t="s">
        <v>6191</v>
      </c>
      <c r="C4876" t="s">
        <v>3568</v>
      </c>
      <c r="D4876">
        <v>2</v>
      </c>
      <c r="E4876">
        <v>2</v>
      </c>
      <c r="F4876">
        <v>2</v>
      </c>
      <c r="G4876" t="s">
        <v>1990</v>
      </c>
      <c r="H4876" s="4" t="str">
        <f t="shared" si="152"/>
        <v>2R551.2</v>
      </c>
      <c r="I4876" s="4" t="str">
        <f t="shared" si="153"/>
        <v>S2_2_GPIOA3</v>
      </c>
    </row>
    <row r="4877" spans="1:9" x14ac:dyDescent="0.25">
      <c r="A4877" t="s">
        <v>2698</v>
      </c>
      <c r="B4877" t="s">
        <v>6191</v>
      </c>
      <c r="C4877" t="s">
        <v>3569</v>
      </c>
      <c r="D4877">
        <v>1</v>
      </c>
      <c r="E4877">
        <v>1</v>
      </c>
      <c r="F4877">
        <v>1</v>
      </c>
      <c r="G4877" t="s">
        <v>1994</v>
      </c>
      <c r="H4877" s="4" t="str">
        <f t="shared" si="152"/>
        <v>2R588.1</v>
      </c>
      <c r="I4877" s="4" t="str">
        <f t="shared" si="153"/>
        <v>S2_DS_HSD085</v>
      </c>
    </row>
    <row r="4878" spans="1:9" x14ac:dyDescent="0.25">
      <c r="A4878" t="s">
        <v>2698</v>
      </c>
      <c r="B4878" t="s">
        <v>6191</v>
      </c>
      <c r="C4878" t="s">
        <v>3569</v>
      </c>
      <c r="D4878">
        <v>2</v>
      </c>
      <c r="E4878">
        <v>2</v>
      </c>
      <c r="F4878">
        <v>2</v>
      </c>
      <c r="G4878" t="s">
        <v>1988</v>
      </c>
      <c r="H4878" s="4" t="str">
        <f t="shared" si="152"/>
        <v>2R588.2</v>
      </c>
      <c r="I4878" s="4" t="str">
        <f t="shared" si="153"/>
        <v>S2_2_GPIOA0</v>
      </c>
    </row>
    <row r="4879" spans="1:9" x14ac:dyDescent="0.25">
      <c r="A4879" t="s">
        <v>2698</v>
      </c>
      <c r="B4879" t="s">
        <v>6191</v>
      </c>
      <c r="C4879" t="s">
        <v>3570</v>
      </c>
      <c r="D4879">
        <v>1</v>
      </c>
      <c r="E4879">
        <v>1</v>
      </c>
      <c r="F4879">
        <v>1</v>
      </c>
      <c r="G4879" t="s">
        <v>538</v>
      </c>
      <c r="H4879" s="4" t="str">
        <f t="shared" si="152"/>
        <v>2RD81.1</v>
      </c>
      <c r="I4879" s="4" t="str">
        <f t="shared" si="153"/>
        <v>S2_GPIOA_0</v>
      </c>
    </row>
    <row r="4880" spans="1:9" x14ac:dyDescent="0.25">
      <c r="A4880" t="s">
        <v>2698</v>
      </c>
      <c r="B4880" t="s">
        <v>6191</v>
      </c>
      <c r="C4880" t="s">
        <v>3570</v>
      </c>
      <c r="D4880">
        <v>2</v>
      </c>
      <c r="E4880">
        <v>2</v>
      </c>
      <c r="F4880">
        <v>2</v>
      </c>
      <c r="G4880" t="s">
        <v>1994</v>
      </c>
      <c r="H4880" s="4" t="str">
        <f t="shared" si="152"/>
        <v>2RD81.2</v>
      </c>
      <c r="I4880" s="4" t="str">
        <f t="shared" si="153"/>
        <v>S2_DS_HSD085</v>
      </c>
    </row>
    <row r="4881" spans="1:9" x14ac:dyDescent="0.25">
      <c r="A4881" t="s">
        <v>2698</v>
      </c>
      <c r="B4881" t="s">
        <v>6191</v>
      </c>
      <c r="C4881" t="s">
        <v>3571</v>
      </c>
      <c r="D4881">
        <v>1</v>
      </c>
      <c r="E4881">
        <v>1</v>
      </c>
      <c r="F4881">
        <v>1</v>
      </c>
      <c r="G4881" t="s">
        <v>539</v>
      </c>
      <c r="H4881" s="4" t="str">
        <f t="shared" si="152"/>
        <v>2RD82.1</v>
      </c>
      <c r="I4881" s="4" t="str">
        <f t="shared" si="153"/>
        <v>S2_GPIOA_2</v>
      </c>
    </row>
    <row r="4882" spans="1:9" x14ac:dyDescent="0.25">
      <c r="A4882" t="s">
        <v>2698</v>
      </c>
      <c r="B4882" t="s">
        <v>6191</v>
      </c>
      <c r="C4882" t="s">
        <v>3571</v>
      </c>
      <c r="D4882">
        <v>2</v>
      </c>
      <c r="E4882">
        <v>2</v>
      </c>
      <c r="F4882">
        <v>2</v>
      </c>
      <c r="G4882" t="s">
        <v>1991</v>
      </c>
      <c r="H4882" s="4" t="str">
        <f t="shared" si="152"/>
        <v>2RD82.2</v>
      </c>
      <c r="I4882" s="4" t="str">
        <f t="shared" si="153"/>
        <v>S2_SCLK_DS_HSD063</v>
      </c>
    </row>
    <row r="4883" spans="1:9" x14ac:dyDescent="0.25">
      <c r="A4883" t="s">
        <v>2698</v>
      </c>
      <c r="B4883" t="s">
        <v>6191</v>
      </c>
      <c r="C4883" t="s">
        <v>3572</v>
      </c>
      <c r="D4883">
        <v>1</v>
      </c>
      <c r="E4883">
        <v>1</v>
      </c>
      <c r="F4883">
        <v>1</v>
      </c>
      <c r="G4883" t="s">
        <v>540</v>
      </c>
      <c r="H4883" s="4" t="str">
        <f t="shared" si="152"/>
        <v>2RD83.1</v>
      </c>
      <c r="I4883" s="4" t="str">
        <f t="shared" si="153"/>
        <v>S2_GPIOA_1</v>
      </c>
    </row>
    <row r="4884" spans="1:9" x14ac:dyDescent="0.25">
      <c r="A4884" t="s">
        <v>2698</v>
      </c>
      <c r="B4884" t="s">
        <v>6191</v>
      </c>
      <c r="C4884" t="s">
        <v>3572</v>
      </c>
      <c r="D4884">
        <v>2</v>
      </c>
      <c r="E4884">
        <v>2</v>
      </c>
      <c r="F4884">
        <v>2</v>
      </c>
      <c r="G4884" t="s">
        <v>1992</v>
      </c>
      <c r="H4884" s="4" t="str">
        <f t="shared" si="152"/>
        <v>2RD83.2</v>
      </c>
      <c r="I4884" s="4" t="str">
        <f t="shared" si="153"/>
        <v>S2_SCLK_DS_HSD064</v>
      </c>
    </row>
    <row r="4885" spans="1:9" x14ac:dyDescent="0.25">
      <c r="A4885" t="s">
        <v>2698</v>
      </c>
      <c r="B4885" t="s">
        <v>6191</v>
      </c>
      <c r="C4885" t="s">
        <v>3573</v>
      </c>
      <c r="D4885">
        <v>1</v>
      </c>
      <c r="E4885">
        <v>1</v>
      </c>
      <c r="F4885">
        <v>1</v>
      </c>
      <c r="G4885" t="s">
        <v>541</v>
      </c>
      <c r="H4885" s="4" t="str">
        <f t="shared" si="152"/>
        <v>2RD84.1</v>
      </c>
      <c r="I4885" s="4" t="str">
        <f t="shared" si="153"/>
        <v>S2_GPIOA_3</v>
      </c>
    </row>
    <row r="4886" spans="1:9" x14ac:dyDescent="0.25">
      <c r="A4886" t="s">
        <v>2698</v>
      </c>
      <c r="B4886" t="s">
        <v>6191</v>
      </c>
      <c r="C4886" t="s">
        <v>3573</v>
      </c>
      <c r="D4886">
        <v>2</v>
      </c>
      <c r="E4886">
        <v>2</v>
      </c>
      <c r="F4886">
        <v>2</v>
      </c>
      <c r="G4886" t="s">
        <v>1993</v>
      </c>
      <c r="H4886" s="4" t="str">
        <f t="shared" si="152"/>
        <v>2RD84.2</v>
      </c>
      <c r="I4886" s="4" t="str">
        <f t="shared" si="153"/>
        <v>S2_DS_HSD089</v>
      </c>
    </row>
    <row r="4887" spans="1:9" x14ac:dyDescent="0.25">
      <c r="A4887" t="s">
        <v>2698</v>
      </c>
      <c r="B4887" t="s">
        <v>6191</v>
      </c>
      <c r="C4887" t="s">
        <v>3574</v>
      </c>
      <c r="D4887">
        <v>1</v>
      </c>
      <c r="E4887">
        <v>1</v>
      </c>
      <c r="F4887">
        <v>1</v>
      </c>
      <c r="G4887" t="s">
        <v>542</v>
      </c>
      <c r="H4887" s="4" t="str">
        <f t="shared" si="152"/>
        <v>2RD85.1</v>
      </c>
      <c r="I4887" s="4" t="str">
        <f t="shared" si="153"/>
        <v>S2_GPIOB_0</v>
      </c>
    </row>
    <row r="4888" spans="1:9" x14ac:dyDescent="0.25">
      <c r="A4888" t="s">
        <v>2698</v>
      </c>
      <c r="B4888" t="s">
        <v>6191</v>
      </c>
      <c r="C4888" t="s">
        <v>3574</v>
      </c>
      <c r="D4888">
        <v>2</v>
      </c>
      <c r="E4888">
        <v>2</v>
      </c>
      <c r="F4888">
        <v>2</v>
      </c>
      <c r="G4888" t="s">
        <v>1995</v>
      </c>
      <c r="H4888" s="4" t="str">
        <f t="shared" si="152"/>
        <v>2RD85.2</v>
      </c>
      <c r="I4888" s="4" t="str">
        <f t="shared" si="153"/>
        <v>S2_SCLK_HSD073</v>
      </c>
    </row>
    <row r="4889" spans="1:9" x14ac:dyDescent="0.25">
      <c r="A4889" t="s">
        <v>2698</v>
      </c>
      <c r="B4889" t="s">
        <v>6191</v>
      </c>
      <c r="C4889" t="s">
        <v>3575</v>
      </c>
      <c r="D4889">
        <v>1</v>
      </c>
      <c r="E4889">
        <v>1</v>
      </c>
      <c r="F4889">
        <v>1</v>
      </c>
      <c r="G4889" t="s">
        <v>543</v>
      </c>
      <c r="H4889" s="4" t="str">
        <f t="shared" si="152"/>
        <v>2RD86.1</v>
      </c>
      <c r="I4889" s="4" t="str">
        <f t="shared" si="153"/>
        <v>S2_GPIOB_1</v>
      </c>
    </row>
    <row r="4890" spans="1:9" x14ac:dyDescent="0.25">
      <c r="A4890" t="s">
        <v>2698</v>
      </c>
      <c r="B4890" t="s">
        <v>6191</v>
      </c>
      <c r="C4890" t="s">
        <v>3575</v>
      </c>
      <c r="D4890">
        <v>2</v>
      </c>
      <c r="E4890">
        <v>2</v>
      </c>
      <c r="F4890">
        <v>2</v>
      </c>
      <c r="G4890" t="s">
        <v>1996</v>
      </c>
      <c r="H4890" s="4" t="str">
        <f t="shared" si="152"/>
        <v>2RD86.2</v>
      </c>
      <c r="I4890" s="4" t="str">
        <f t="shared" si="153"/>
        <v>S2_SCLK_HSD072</v>
      </c>
    </row>
    <row r="4891" spans="1:9" x14ac:dyDescent="0.25">
      <c r="A4891" t="s">
        <v>2698</v>
      </c>
      <c r="B4891" t="s">
        <v>6191</v>
      </c>
      <c r="C4891" t="s">
        <v>3576</v>
      </c>
      <c r="D4891">
        <v>1</v>
      </c>
      <c r="E4891">
        <v>1</v>
      </c>
      <c r="F4891">
        <v>1</v>
      </c>
      <c r="G4891" t="s">
        <v>5633</v>
      </c>
      <c r="H4891" s="4" t="str">
        <f t="shared" si="152"/>
        <v>2RD87.1</v>
      </c>
      <c r="I4891" s="4" t="str">
        <f t="shared" si="153"/>
        <v>S2_LED5</v>
      </c>
    </row>
    <row r="4892" spans="1:9" x14ac:dyDescent="0.25">
      <c r="A4892" t="s">
        <v>2698</v>
      </c>
      <c r="B4892" t="s">
        <v>6191</v>
      </c>
      <c r="C4892" t="s">
        <v>3576</v>
      </c>
      <c r="D4892">
        <v>2</v>
      </c>
      <c r="E4892">
        <v>2</v>
      </c>
      <c r="F4892">
        <v>2</v>
      </c>
      <c r="G4892" t="s">
        <v>1997</v>
      </c>
      <c r="H4892" s="4" t="str">
        <f t="shared" si="152"/>
        <v>2RD87.2</v>
      </c>
      <c r="I4892" s="4" t="str">
        <f t="shared" si="153"/>
        <v>S2_HSD275</v>
      </c>
    </row>
    <row r="4893" spans="1:9" x14ac:dyDescent="0.25">
      <c r="A4893" t="s">
        <v>2698</v>
      </c>
      <c r="B4893" t="s">
        <v>6191</v>
      </c>
      <c r="C4893" t="s">
        <v>3577</v>
      </c>
      <c r="D4893">
        <v>1</v>
      </c>
      <c r="E4893">
        <v>1</v>
      </c>
      <c r="F4893">
        <v>1</v>
      </c>
      <c r="G4893" t="s">
        <v>5634</v>
      </c>
      <c r="H4893" s="4" t="str">
        <f t="shared" si="152"/>
        <v>2RD90.1</v>
      </c>
      <c r="I4893" s="4" t="str">
        <f t="shared" si="153"/>
        <v>S2_LED0</v>
      </c>
    </row>
    <row r="4894" spans="1:9" x14ac:dyDescent="0.25">
      <c r="A4894" t="s">
        <v>2698</v>
      </c>
      <c r="B4894" t="s">
        <v>6191</v>
      </c>
      <c r="C4894" t="s">
        <v>3577</v>
      </c>
      <c r="D4894">
        <v>2</v>
      </c>
      <c r="E4894">
        <v>2</v>
      </c>
      <c r="F4894">
        <v>2</v>
      </c>
      <c r="G4894" t="s">
        <v>1998</v>
      </c>
      <c r="H4894" s="4" t="str">
        <f t="shared" si="152"/>
        <v>2RD90.2</v>
      </c>
      <c r="I4894" s="4" t="str">
        <f t="shared" si="153"/>
        <v>S2_HSD270</v>
      </c>
    </row>
    <row r="4895" spans="1:9" x14ac:dyDescent="0.25">
      <c r="A4895" t="s">
        <v>2698</v>
      </c>
      <c r="B4895" t="s">
        <v>6191</v>
      </c>
      <c r="C4895" t="s">
        <v>3578</v>
      </c>
      <c r="D4895">
        <v>1</v>
      </c>
      <c r="E4895">
        <v>1</v>
      </c>
      <c r="F4895">
        <v>1</v>
      </c>
      <c r="G4895" t="s">
        <v>5635</v>
      </c>
      <c r="H4895" s="4" t="str">
        <f t="shared" si="152"/>
        <v>2RD91.1</v>
      </c>
      <c r="I4895" s="4" t="str">
        <f t="shared" si="153"/>
        <v>S2_LED4</v>
      </c>
    </row>
    <row r="4896" spans="1:9" x14ac:dyDescent="0.25">
      <c r="A4896" t="s">
        <v>2698</v>
      </c>
      <c r="B4896" t="s">
        <v>6191</v>
      </c>
      <c r="C4896" t="s">
        <v>3578</v>
      </c>
      <c r="D4896">
        <v>2</v>
      </c>
      <c r="E4896">
        <v>2</v>
      </c>
      <c r="F4896">
        <v>2</v>
      </c>
      <c r="G4896" t="s">
        <v>1999</v>
      </c>
      <c r="H4896" s="4" t="str">
        <f t="shared" si="152"/>
        <v>2RD91.2</v>
      </c>
      <c r="I4896" s="4" t="str">
        <f t="shared" si="153"/>
        <v>S2_HSD274</v>
      </c>
    </row>
    <row r="4897" spans="1:9" x14ac:dyDescent="0.25">
      <c r="A4897" t="s">
        <v>2698</v>
      </c>
      <c r="B4897" t="s">
        <v>6191</v>
      </c>
      <c r="C4897" t="s">
        <v>3579</v>
      </c>
      <c r="D4897">
        <v>1</v>
      </c>
      <c r="E4897">
        <v>1</v>
      </c>
      <c r="F4897">
        <v>1</v>
      </c>
      <c r="G4897" t="s">
        <v>5636</v>
      </c>
      <c r="H4897" s="4" t="str">
        <f t="shared" si="152"/>
        <v>2RD95.1</v>
      </c>
      <c r="I4897" s="4" t="str">
        <f t="shared" si="153"/>
        <v>S2_LED1</v>
      </c>
    </row>
    <row r="4898" spans="1:9" x14ac:dyDescent="0.25">
      <c r="A4898" t="s">
        <v>2698</v>
      </c>
      <c r="B4898" t="s">
        <v>6191</v>
      </c>
      <c r="C4898" t="s">
        <v>3579</v>
      </c>
      <c r="D4898">
        <v>2</v>
      </c>
      <c r="E4898">
        <v>2</v>
      </c>
      <c r="F4898">
        <v>2</v>
      </c>
      <c r="G4898" t="s">
        <v>2000</v>
      </c>
      <c r="H4898" s="4" t="str">
        <f t="shared" si="152"/>
        <v>2RD95.2</v>
      </c>
      <c r="I4898" s="4" t="str">
        <f t="shared" si="153"/>
        <v>S2_HSD271</v>
      </c>
    </row>
    <row r="4899" spans="1:9" x14ac:dyDescent="0.25">
      <c r="A4899" t="s">
        <v>2698</v>
      </c>
      <c r="B4899" t="s">
        <v>6191</v>
      </c>
      <c r="C4899" t="s">
        <v>3580</v>
      </c>
      <c r="D4899">
        <v>1</v>
      </c>
      <c r="E4899">
        <v>1</v>
      </c>
      <c r="F4899">
        <v>1</v>
      </c>
      <c r="G4899" t="s">
        <v>5637</v>
      </c>
      <c r="H4899" s="4" t="str">
        <f t="shared" si="152"/>
        <v>2RD96.1</v>
      </c>
      <c r="I4899" s="4" t="str">
        <f t="shared" si="153"/>
        <v>S2_LED2</v>
      </c>
    </row>
    <row r="4900" spans="1:9" x14ac:dyDescent="0.25">
      <c r="A4900" t="s">
        <v>2698</v>
      </c>
      <c r="B4900" t="s">
        <v>6191</v>
      </c>
      <c r="C4900" t="s">
        <v>3580</v>
      </c>
      <c r="D4900">
        <v>2</v>
      </c>
      <c r="E4900">
        <v>2</v>
      </c>
      <c r="F4900">
        <v>2</v>
      </c>
      <c r="G4900" t="s">
        <v>2001</v>
      </c>
      <c r="H4900" s="4" t="str">
        <f t="shared" si="152"/>
        <v>2RD96.2</v>
      </c>
      <c r="I4900" s="4" t="str">
        <f t="shared" si="153"/>
        <v>S2_HSD272</v>
      </c>
    </row>
    <row r="4901" spans="1:9" x14ac:dyDescent="0.25">
      <c r="A4901" t="s">
        <v>2698</v>
      </c>
      <c r="B4901" t="s">
        <v>6191</v>
      </c>
      <c r="C4901" t="s">
        <v>3581</v>
      </c>
      <c r="D4901">
        <v>1</v>
      </c>
      <c r="E4901">
        <v>1</v>
      </c>
      <c r="F4901">
        <v>1</v>
      </c>
      <c r="G4901" t="s">
        <v>780</v>
      </c>
      <c r="H4901" s="4" t="str">
        <f t="shared" si="152"/>
        <v>2RD98.1</v>
      </c>
      <c r="I4901" s="4" t="str">
        <f t="shared" si="153"/>
        <v>S2_GPIOC_0</v>
      </c>
    </row>
    <row r="4902" spans="1:9" x14ac:dyDescent="0.25">
      <c r="A4902" t="s">
        <v>2698</v>
      </c>
      <c r="B4902" t="s">
        <v>6191</v>
      </c>
      <c r="C4902" t="s">
        <v>3581</v>
      </c>
      <c r="D4902">
        <v>2</v>
      </c>
      <c r="E4902">
        <v>2</v>
      </c>
      <c r="F4902">
        <v>2</v>
      </c>
      <c r="G4902" t="s">
        <v>2002</v>
      </c>
      <c r="H4902" s="4" t="str">
        <f t="shared" si="152"/>
        <v>2RD98.2</v>
      </c>
      <c r="I4902" s="4" t="str">
        <f t="shared" si="153"/>
        <v>S2_HSD079</v>
      </c>
    </row>
    <row r="4903" spans="1:9" x14ac:dyDescent="0.25">
      <c r="A4903" t="s">
        <v>2698</v>
      </c>
      <c r="B4903" t="s">
        <v>6191</v>
      </c>
      <c r="C4903" t="s">
        <v>3582</v>
      </c>
      <c r="D4903">
        <v>1</v>
      </c>
      <c r="E4903">
        <v>1</v>
      </c>
      <c r="F4903">
        <v>1</v>
      </c>
      <c r="G4903" t="s">
        <v>781</v>
      </c>
      <c r="H4903" s="4" t="str">
        <f t="shared" si="152"/>
        <v>2RD99.1</v>
      </c>
      <c r="I4903" s="4" t="str">
        <f t="shared" si="153"/>
        <v>S2_GPIOC_1</v>
      </c>
    </row>
    <row r="4904" spans="1:9" x14ac:dyDescent="0.25">
      <c r="A4904" t="s">
        <v>2698</v>
      </c>
      <c r="B4904" t="s">
        <v>6191</v>
      </c>
      <c r="C4904" t="s">
        <v>3582</v>
      </c>
      <c r="D4904">
        <v>2</v>
      </c>
      <c r="E4904">
        <v>2</v>
      </c>
      <c r="F4904">
        <v>2</v>
      </c>
      <c r="G4904" t="s">
        <v>2003</v>
      </c>
      <c r="H4904" s="4" t="str">
        <f t="shared" si="152"/>
        <v>2RD99.2</v>
      </c>
      <c r="I4904" s="4" t="str">
        <f t="shared" si="153"/>
        <v>S2_SCLK_HSD066</v>
      </c>
    </row>
    <row r="4905" spans="1:9" x14ac:dyDescent="0.25">
      <c r="A4905" t="s">
        <v>2698</v>
      </c>
      <c r="B4905" t="s">
        <v>6191</v>
      </c>
      <c r="C4905" t="s">
        <v>3583</v>
      </c>
      <c r="D4905">
        <v>1</v>
      </c>
      <c r="E4905">
        <v>1</v>
      </c>
      <c r="F4905">
        <v>1</v>
      </c>
      <c r="G4905" t="s">
        <v>5638</v>
      </c>
      <c r="H4905" s="4" t="str">
        <f t="shared" si="152"/>
        <v>2RD100.1</v>
      </c>
      <c r="I4905" s="4" t="str">
        <f t="shared" si="153"/>
        <v>S2_LED3</v>
      </c>
    </row>
    <row r="4906" spans="1:9" x14ac:dyDescent="0.25">
      <c r="A4906" t="s">
        <v>2698</v>
      </c>
      <c r="B4906" t="s">
        <v>6191</v>
      </c>
      <c r="C4906" t="s">
        <v>3583</v>
      </c>
      <c r="D4906">
        <v>2</v>
      </c>
      <c r="E4906">
        <v>2</v>
      </c>
      <c r="F4906">
        <v>2</v>
      </c>
      <c r="G4906" t="s">
        <v>2004</v>
      </c>
      <c r="H4906" s="4" t="str">
        <f t="shared" si="152"/>
        <v>2RD100.2</v>
      </c>
      <c r="I4906" s="4" t="str">
        <f t="shared" si="153"/>
        <v>S2_HSD273</v>
      </c>
    </row>
    <row r="4907" spans="1:9" x14ac:dyDescent="0.25">
      <c r="A4907" t="s">
        <v>2698</v>
      </c>
      <c r="B4907" t="s">
        <v>6191</v>
      </c>
      <c r="C4907" t="s">
        <v>3584</v>
      </c>
      <c r="D4907">
        <v>1</v>
      </c>
      <c r="E4907">
        <v>1</v>
      </c>
      <c r="F4907">
        <v>1</v>
      </c>
      <c r="G4907" t="s">
        <v>848</v>
      </c>
      <c r="H4907" s="4" t="str">
        <f t="shared" si="152"/>
        <v>2RD101.1</v>
      </c>
      <c r="I4907" s="4" t="str">
        <f t="shared" si="153"/>
        <v>S2_GPIOB_2</v>
      </c>
    </row>
    <row r="4908" spans="1:9" x14ac:dyDescent="0.25">
      <c r="A4908" t="s">
        <v>2698</v>
      </c>
      <c r="B4908" t="s">
        <v>6191</v>
      </c>
      <c r="C4908" t="s">
        <v>3584</v>
      </c>
      <c r="D4908">
        <v>2</v>
      </c>
      <c r="E4908">
        <v>2</v>
      </c>
      <c r="F4908">
        <v>2</v>
      </c>
      <c r="G4908" t="s">
        <v>2005</v>
      </c>
      <c r="H4908" s="4" t="str">
        <f t="shared" si="152"/>
        <v>2RD101.2</v>
      </c>
      <c r="I4908" s="4" t="str">
        <f t="shared" si="153"/>
        <v>S2_SCLK_HSD255</v>
      </c>
    </row>
    <row r="4909" spans="1:9" x14ac:dyDescent="0.25">
      <c r="A4909" t="s">
        <v>2698</v>
      </c>
      <c r="B4909" t="s">
        <v>6191</v>
      </c>
      <c r="C4909" t="s">
        <v>3585</v>
      </c>
      <c r="D4909">
        <v>1</v>
      </c>
      <c r="E4909">
        <v>1</v>
      </c>
      <c r="F4909">
        <v>1</v>
      </c>
      <c r="G4909" t="s">
        <v>530</v>
      </c>
      <c r="H4909" s="4" t="str">
        <f t="shared" si="152"/>
        <v>2RD178.1</v>
      </c>
      <c r="I4909" s="4" t="str">
        <f t="shared" si="153"/>
        <v>S2_DISB</v>
      </c>
    </row>
    <row r="4910" spans="1:9" x14ac:dyDescent="0.25">
      <c r="A4910" t="s">
        <v>2698</v>
      </c>
      <c r="B4910" t="s">
        <v>6191</v>
      </c>
      <c r="C4910" t="s">
        <v>3585</v>
      </c>
      <c r="D4910">
        <v>2</v>
      </c>
      <c r="E4910">
        <v>2</v>
      </c>
      <c r="F4910">
        <v>2</v>
      </c>
      <c r="G4910" t="s">
        <v>532</v>
      </c>
      <c r="H4910" s="4" t="str">
        <f t="shared" si="152"/>
        <v>2RD178.2</v>
      </c>
      <c r="I4910" s="4" t="str">
        <f t="shared" si="153"/>
        <v>S2_HSD099</v>
      </c>
    </row>
    <row r="4911" spans="1:9" x14ac:dyDescent="0.25">
      <c r="A4911" t="s">
        <v>2698</v>
      </c>
      <c r="B4911" t="s">
        <v>6191</v>
      </c>
      <c r="C4911" t="s">
        <v>3586</v>
      </c>
      <c r="D4911">
        <v>1</v>
      </c>
      <c r="E4911">
        <v>1</v>
      </c>
      <c r="F4911">
        <v>1</v>
      </c>
      <c r="G4911" t="s">
        <v>531</v>
      </c>
      <c r="H4911" s="4" t="str">
        <f t="shared" si="152"/>
        <v>2RD179.1</v>
      </c>
      <c r="I4911" s="4" t="str">
        <f t="shared" si="153"/>
        <v>S2_RESETB</v>
      </c>
    </row>
    <row r="4912" spans="1:9" x14ac:dyDescent="0.25">
      <c r="A4912" t="s">
        <v>2698</v>
      </c>
      <c r="B4912" t="s">
        <v>6191</v>
      </c>
      <c r="C4912" t="s">
        <v>3586</v>
      </c>
      <c r="D4912">
        <v>2</v>
      </c>
      <c r="E4912">
        <v>2</v>
      </c>
      <c r="F4912">
        <v>2</v>
      </c>
      <c r="G4912" t="s">
        <v>533</v>
      </c>
      <c r="H4912" s="4" t="str">
        <f t="shared" si="152"/>
        <v>2RD179.2</v>
      </c>
      <c r="I4912" s="4" t="str">
        <f t="shared" si="153"/>
        <v>S2_HSD112</v>
      </c>
    </row>
    <row r="4913" spans="1:9" x14ac:dyDescent="0.25">
      <c r="A4913" t="s">
        <v>2698</v>
      </c>
      <c r="B4913" t="s">
        <v>6191</v>
      </c>
      <c r="C4913" t="s">
        <v>3587</v>
      </c>
      <c r="D4913">
        <v>1</v>
      </c>
      <c r="E4913">
        <v>1</v>
      </c>
      <c r="F4913">
        <v>1</v>
      </c>
      <c r="G4913" t="s">
        <v>2006</v>
      </c>
      <c r="H4913" s="4" t="str">
        <f t="shared" si="152"/>
        <v>2RD182.1</v>
      </c>
      <c r="I4913" s="4" t="str">
        <f t="shared" si="153"/>
        <v>S2_GPIOC_2</v>
      </c>
    </row>
    <row r="4914" spans="1:9" x14ac:dyDescent="0.25">
      <c r="A4914" t="s">
        <v>2698</v>
      </c>
      <c r="B4914" t="s">
        <v>6191</v>
      </c>
      <c r="C4914" t="s">
        <v>3587</v>
      </c>
      <c r="D4914">
        <v>2</v>
      </c>
      <c r="E4914">
        <v>2</v>
      </c>
      <c r="F4914">
        <v>2</v>
      </c>
      <c r="G4914" t="s">
        <v>6339</v>
      </c>
      <c r="H4914" s="4" t="str">
        <f t="shared" si="152"/>
        <v>2RD182.2</v>
      </c>
      <c r="I4914" s="4" t="str">
        <f t="shared" si="153"/>
        <v>S2_SCIN_GPC2_HSD097</v>
      </c>
    </row>
    <row r="4915" spans="1:9" x14ac:dyDescent="0.25">
      <c r="A4915" t="s">
        <v>2698</v>
      </c>
      <c r="B4915" t="s">
        <v>6191</v>
      </c>
      <c r="C4915" t="s">
        <v>3588</v>
      </c>
      <c r="D4915">
        <v>1</v>
      </c>
      <c r="E4915">
        <v>1</v>
      </c>
      <c r="F4915">
        <v>1</v>
      </c>
      <c r="G4915" t="s">
        <v>2007</v>
      </c>
      <c r="H4915" s="4" t="str">
        <f t="shared" si="152"/>
        <v>2RD183.1</v>
      </c>
      <c r="I4915" s="4" t="str">
        <f t="shared" si="153"/>
        <v>S2_GPIOC_3</v>
      </c>
    </row>
    <row r="4916" spans="1:9" x14ac:dyDescent="0.25">
      <c r="A4916" t="s">
        <v>2698</v>
      </c>
      <c r="B4916" t="s">
        <v>6191</v>
      </c>
      <c r="C4916" t="s">
        <v>3588</v>
      </c>
      <c r="D4916">
        <v>2</v>
      </c>
      <c r="E4916">
        <v>2</v>
      </c>
      <c r="F4916">
        <v>2</v>
      </c>
      <c r="G4916" t="s">
        <v>5330</v>
      </c>
      <c r="H4916" s="4" t="str">
        <f t="shared" si="152"/>
        <v>2RD183.2</v>
      </c>
      <c r="I4916" s="4" t="str">
        <f t="shared" si="153"/>
        <v>S2_SCOT_HSD082</v>
      </c>
    </row>
    <row r="4917" spans="1:9" x14ac:dyDescent="0.25">
      <c r="A4917" t="s">
        <v>2698</v>
      </c>
      <c r="B4917" t="s">
        <v>6191</v>
      </c>
      <c r="C4917" t="s">
        <v>3589</v>
      </c>
      <c r="D4917">
        <v>1</v>
      </c>
      <c r="E4917">
        <v>1</v>
      </c>
      <c r="F4917">
        <v>1</v>
      </c>
      <c r="G4917" t="s">
        <v>2008</v>
      </c>
      <c r="H4917" s="4" t="str">
        <f t="shared" si="152"/>
        <v>2RD184.1</v>
      </c>
      <c r="I4917" s="4" t="str">
        <f t="shared" si="153"/>
        <v>S2_GPIOC_4</v>
      </c>
    </row>
    <row r="4918" spans="1:9" x14ac:dyDescent="0.25">
      <c r="A4918" t="s">
        <v>2698</v>
      </c>
      <c r="B4918" t="s">
        <v>6191</v>
      </c>
      <c r="C4918" t="s">
        <v>3589</v>
      </c>
      <c r="D4918">
        <v>2</v>
      </c>
      <c r="E4918">
        <v>2</v>
      </c>
      <c r="F4918">
        <v>2</v>
      </c>
      <c r="G4918" t="s">
        <v>2009</v>
      </c>
      <c r="H4918" s="4" t="str">
        <f t="shared" si="152"/>
        <v>2RD184.2</v>
      </c>
      <c r="I4918" s="4" t="str">
        <f t="shared" si="153"/>
        <v>S2_SCLK_HSD081</v>
      </c>
    </row>
    <row r="4919" spans="1:9" x14ac:dyDescent="0.25">
      <c r="A4919" t="s">
        <v>2698</v>
      </c>
      <c r="B4919" t="s">
        <v>6191</v>
      </c>
      <c r="C4919" t="s">
        <v>3590</v>
      </c>
      <c r="D4919">
        <v>1</v>
      </c>
      <c r="E4919">
        <v>1</v>
      </c>
      <c r="F4919">
        <v>1</v>
      </c>
      <c r="G4919" t="s">
        <v>2010</v>
      </c>
      <c r="H4919" s="4" t="str">
        <f t="shared" si="152"/>
        <v>2RD185.1</v>
      </c>
      <c r="I4919" s="4" t="str">
        <f t="shared" si="153"/>
        <v>S2_GPIOC_5</v>
      </c>
    </row>
    <row r="4920" spans="1:9" x14ac:dyDescent="0.25">
      <c r="A4920" t="s">
        <v>2698</v>
      </c>
      <c r="B4920" t="s">
        <v>6191</v>
      </c>
      <c r="C4920" t="s">
        <v>3590</v>
      </c>
      <c r="D4920">
        <v>2</v>
      </c>
      <c r="E4920">
        <v>2</v>
      </c>
      <c r="F4920">
        <v>2</v>
      </c>
      <c r="G4920" t="s">
        <v>2011</v>
      </c>
      <c r="H4920" s="4" t="str">
        <f t="shared" si="152"/>
        <v>2RD185.2</v>
      </c>
      <c r="I4920" s="4" t="str">
        <f t="shared" si="153"/>
        <v>S2_SCLK_HSD256</v>
      </c>
    </row>
    <row r="4921" spans="1:9" x14ac:dyDescent="0.25">
      <c r="A4921" t="s">
        <v>2698</v>
      </c>
      <c r="B4921" t="s">
        <v>6191</v>
      </c>
      <c r="C4921" t="s">
        <v>5897</v>
      </c>
      <c r="D4921">
        <v>1</v>
      </c>
      <c r="E4921">
        <v>1</v>
      </c>
      <c r="F4921">
        <v>1</v>
      </c>
      <c r="G4921" t="s">
        <v>1994</v>
      </c>
      <c r="H4921" s="4" t="str">
        <f t="shared" si="152"/>
        <v>2RD188.1</v>
      </c>
      <c r="I4921" s="4" t="str">
        <f t="shared" si="153"/>
        <v>S2_DS_HSD085</v>
      </c>
    </row>
    <row r="4922" spans="1:9" x14ac:dyDescent="0.25">
      <c r="A4922" t="s">
        <v>2698</v>
      </c>
      <c r="B4922" t="s">
        <v>6191</v>
      </c>
      <c r="C4922" t="s">
        <v>5897</v>
      </c>
      <c r="D4922">
        <v>2</v>
      </c>
      <c r="E4922">
        <v>2</v>
      </c>
      <c r="F4922">
        <v>2</v>
      </c>
      <c r="G4922" t="s">
        <v>5641</v>
      </c>
      <c r="H4922" s="4" t="str">
        <f t="shared" si="152"/>
        <v>2RD188.2</v>
      </c>
      <c r="I4922" s="4" t="str">
        <f t="shared" si="153"/>
        <v>S2_PH_GPIOA_0</v>
      </c>
    </row>
    <row r="4923" spans="1:9" x14ac:dyDescent="0.25">
      <c r="A4923" t="s">
        <v>2698</v>
      </c>
      <c r="B4923" t="s">
        <v>6191</v>
      </c>
      <c r="C4923" t="s">
        <v>5898</v>
      </c>
      <c r="D4923">
        <v>1</v>
      </c>
      <c r="E4923">
        <v>1</v>
      </c>
      <c r="F4923">
        <v>1</v>
      </c>
      <c r="G4923" t="s">
        <v>1992</v>
      </c>
      <c r="H4923" s="4" t="str">
        <f t="shared" si="152"/>
        <v>2RD189.1</v>
      </c>
      <c r="I4923" s="4" t="str">
        <f t="shared" si="153"/>
        <v>S2_SCLK_DS_HSD064</v>
      </c>
    </row>
    <row r="4924" spans="1:9" x14ac:dyDescent="0.25">
      <c r="A4924" t="s">
        <v>2698</v>
      </c>
      <c r="B4924" t="s">
        <v>6191</v>
      </c>
      <c r="C4924" t="s">
        <v>5898</v>
      </c>
      <c r="D4924">
        <v>2</v>
      </c>
      <c r="E4924">
        <v>2</v>
      </c>
      <c r="F4924">
        <v>2</v>
      </c>
      <c r="G4924" t="s">
        <v>5642</v>
      </c>
      <c r="H4924" s="4" t="str">
        <f t="shared" si="152"/>
        <v>2RD189.2</v>
      </c>
      <c r="I4924" s="4" t="str">
        <f t="shared" si="153"/>
        <v>S2_PH_GPIOA_1</v>
      </c>
    </row>
    <row r="4925" spans="1:9" x14ac:dyDescent="0.25">
      <c r="A4925" t="s">
        <v>2698</v>
      </c>
      <c r="B4925" t="s">
        <v>6191</v>
      </c>
      <c r="C4925" t="s">
        <v>5899</v>
      </c>
      <c r="D4925">
        <v>1</v>
      </c>
      <c r="E4925">
        <v>1</v>
      </c>
      <c r="F4925">
        <v>1</v>
      </c>
      <c r="G4925" t="s">
        <v>1991</v>
      </c>
      <c r="H4925" s="4" t="str">
        <f t="shared" si="152"/>
        <v>2RD190.1</v>
      </c>
      <c r="I4925" s="4" t="str">
        <f t="shared" si="153"/>
        <v>S2_SCLK_DS_HSD063</v>
      </c>
    </row>
    <row r="4926" spans="1:9" x14ac:dyDescent="0.25">
      <c r="A4926" t="s">
        <v>2698</v>
      </c>
      <c r="B4926" t="s">
        <v>6191</v>
      </c>
      <c r="C4926" t="s">
        <v>5899</v>
      </c>
      <c r="D4926">
        <v>2</v>
      </c>
      <c r="E4926">
        <v>2</v>
      </c>
      <c r="F4926">
        <v>2</v>
      </c>
      <c r="G4926" t="s">
        <v>5643</v>
      </c>
      <c r="H4926" s="4" t="str">
        <f t="shared" si="152"/>
        <v>2RD190.2</v>
      </c>
      <c r="I4926" s="4" t="str">
        <f t="shared" si="153"/>
        <v>S2_PH_GPIOA_2</v>
      </c>
    </row>
    <row r="4927" spans="1:9" x14ac:dyDescent="0.25">
      <c r="A4927" t="s">
        <v>2698</v>
      </c>
      <c r="B4927" t="s">
        <v>6191</v>
      </c>
      <c r="C4927" t="s">
        <v>5900</v>
      </c>
      <c r="D4927">
        <v>1</v>
      </c>
      <c r="E4927">
        <v>1</v>
      </c>
      <c r="F4927">
        <v>1</v>
      </c>
      <c r="G4927" t="s">
        <v>1993</v>
      </c>
      <c r="H4927" s="4" t="str">
        <f t="shared" si="152"/>
        <v>2RD191.1</v>
      </c>
      <c r="I4927" s="4" t="str">
        <f t="shared" si="153"/>
        <v>S2_DS_HSD089</v>
      </c>
    </row>
    <row r="4928" spans="1:9" x14ac:dyDescent="0.25">
      <c r="A4928" t="s">
        <v>2698</v>
      </c>
      <c r="B4928" t="s">
        <v>6191</v>
      </c>
      <c r="C4928" t="s">
        <v>5900</v>
      </c>
      <c r="D4928">
        <v>2</v>
      </c>
      <c r="E4928">
        <v>2</v>
      </c>
      <c r="F4928">
        <v>2</v>
      </c>
      <c r="G4928" t="s">
        <v>5644</v>
      </c>
      <c r="H4928" s="4" t="str">
        <f t="shared" si="152"/>
        <v>2RD191.2</v>
      </c>
      <c r="I4928" s="4" t="str">
        <f t="shared" si="153"/>
        <v>S2_PH_GPIOA_3</v>
      </c>
    </row>
    <row r="4929" spans="1:9" x14ac:dyDescent="0.25">
      <c r="A4929" t="s">
        <v>2698</v>
      </c>
      <c r="B4929" t="s">
        <v>6191</v>
      </c>
      <c r="C4929" t="s">
        <v>6435</v>
      </c>
      <c r="D4929">
        <v>1</v>
      </c>
      <c r="E4929">
        <v>1</v>
      </c>
      <c r="F4929">
        <v>1</v>
      </c>
      <c r="G4929" t="s">
        <v>781</v>
      </c>
      <c r="H4929" s="4" t="str">
        <f t="shared" si="152"/>
        <v>2RD202.1</v>
      </c>
      <c r="I4929" s="4" t="str">
        <f t="shared" si="153"/>
        <v>S2_GPIOC_1</v>
      </c>
    </row>
    <row r="4930" spans="1:9" x14ac:dyDescent="0.25">
      <c r="A4930" t="s">
        <v>2698</v>
      </c>
      <c r="B4930" t="s">
        <v>6191</v>
      </c>
      <c r="C4930" t="s">
        <v>6435</v>
      </c>
      <c r="D4930">
        <v>2</v>
      </c>
      <c r="E4930">
        <v>2</v>
      </c>
      <c r="F4930">
        <v>2</v>
      </c>
      <c r="G4930" t="s">
        <v>6337</v>
      </c>
      <c r="H4930" s="4" t="str">
        <f t="shared" ref="H4930:H4993" si="154">CONCATENATE(C4930,".",F4930)</f>
        <v>2RD202.2</v>
      </c>
      <c r="I4930" s="4" t="str">
        <f t="shared" ref="I4930:I4993" si="155">G4930</f>
        <v>S2_R_GPIOC_1</v>
      </c>
    </row>
    <row r="4931" spans="1:9" x14ac:dyDescent="0.25">
      <c r="A4931" t="s">
        <v>2698</v>
      </c>
      <c r="B4931" t="s">
        <v>6191</v>
      </c>
      <c r="C4931" t="s">
        <v>6436</v>
      </c>
      <c r="D4931">
        <v>1</v>
      </c>
      <c r="E4931">
        <v>1</v>
      </c>
      <c r="F4931">
        <v>1</v>
      </c>
      <c r="G4931" t="s">
        <v>2006</v>
      </c>
      <c r="H4931" s="4" t="str">
        <f t="shared" si="154"/>
        <v>2RD203.1</v>
      </c>
      <c r="I4931" s="4" t="str">
        <f t="shared" si="155"/>
        <v>S2_GPIOC_2</v>
      </c>
    </row>
    <row r="4932" spans="1:9" x14ac:dyDescent="0.25">
      <c r="A4932" t="s">
        <v>2698</v>
      </c>
      <c r="B4932" t="s">
        <v>6191</v>
      </c>
      <c r="C4932" t="s">
        <v>6436</v>
      </c>
      <c r="D4932">
        <v>2</v>
      </c>
      <c r="E4932">
        <v>2</v>
      </c>
      <c r="F4932">
        <v>2</v>
      </c>
      <c r="G4932" t="s">
        <v>6338</v>
      </c>
      <c r="H4932" s="4" t="str">
        <f t="shared" si="154"/>
        <v>2RD203.2</v>
      </c>
      <c r="I4932" s="4" t="str">
        <f t="shared" si="155"/>
        <v>S2_R_GPIOC_2</v>
      </c>
    </row>
    <row r="4933" spans="1:9" x14ac:dyDescent="0.25">
      <c r="A4933" t="s">
        <v>2698</v>
      </c>
      <c r="B4933" t="s">
        <v>6191</v>
      </c>
      <c r="C4933" t="s">
        <v>5901</v>
      </c>
      <c r="D4933">
        <v>1</v>
      </c>
      <c r="E4933">
        <v>1</v>
      </c>
      <c r="F4933">
        <v>1</v>
      </c>
      <c r="G4933" t="s">
        <v>5641</v>
      </c>
      <c r="H4933" s="4" t="str">
        <f t="shared" si="154"/>
        <v>S2_GPIOA.1</v>
      </c>
      <c r="I4933" s="4" t="str">
        <f t="shared" si="155"/>
        <v>S2_PH_GPIOA_0</v>
      </c>
    </row>
    <row r="4934" spans="1:9" x14ac:dyDescent="0.25">
      <c r="A4934" t="s">
        <v>2698</v>
      </c>
      <c r="B4934" t="s">
        <v>6191</v>
      </c>
      <c r="C4934" t="s">
        <v>5901</v>
      </c>
      <c r="D4934">
        <v>2</v>
      </c>
      <c r="E4934">
        <v>2</v>
      </c>
      <c r="F4934">
        <v>2</v>
      </c>
      <c r="G4934" t="s">
        <v>5642</v>
      </c>
      <c r="H4934" s="4" t="str">
        <f t="shared" si="154"/>
        <v>S2_GPIOA.2</v>
      </c>
      <c r="I4934" s="4" t="str">
        <f t="shared" si="155"/>
        <v>S2_PH_GPIOA_1</v>
      </c>
    </row>
    <row r="4935" spans="1:9" x14ac:dyDescent="0.25">
      <c r="A4935" t="s">
        <v>2698</v>
      </c>
      <c r="B4935" t="s">
        <v>6191</v>
      </c>
      <c r="C4935" t="s">
        <v>5901</v>
      </c>
      <c r="D4935">
        <v>3</v>
      </c>
      <c r="E4935">
        <v>3</v>
      </c>
      <c r="F4935">
        <v>3</v>
      </c>
      <c r="G4935" t="s">
        <v>5643</v>
      </c>
      <c r="H4935" s="4" t="str">
        <f t="shared" si="154"/>
        <v>S2_GPIOA.3</v>
      </c>
      <c r="I4935" s="4" t="str">
        <f t="shared" si="155"/>
        <v>S2_PH_GPIOA_2</v>
      </c>
    </row>
    <row r="4936" spans="1:9" x14ac:dyDescent="0.25">
      <c r="A4936" t="s">
        <v>2698</v>
      </c>
      <c r="B4936" t="s">
        <v>6191</v>
      </c>
      <c r="C4936" t="s">
        <v>5901</v>
      </c>
      <c r="D4936">
        <v>4</v>
      </c>
      <c r="E4936">
        <v>4</v>
      </c>
      <c r="F4936">
        <v>4</v>
      </c>
      <c r="G4936" t="s">
        <v>5644</v>
      </c>
      <c r="H4936" s="4" t="str">
        <f t="shared" si="154"/>
        <v>S2_GPIOA.4</v>
      </c>
      <c r="I4936" s="4" t="str">
        <f t="shared" si="155"/>
        <v>S2_PH_GPIOA_3</v>
      </c>
    </row>
    <row r="4937" spans="1:9" x14ac:dyDescent="0.25">
      <c r="A4937" t="s">
        <v>2698</v>
      </c>
      <c r="B4937" t="s">
        <v>6191</v>
      </c>
      <c r="C4937" t="s">
        <v>5901</v>
      </c>
      <c r="D4937">
        <v>5</v>
      </c>
      <c r="E4937">
        <v>5</v>
      </c>
      <c r="F4937">
        <v>5</v>
      </c>
      <c r="G4937" t="s">
        <v>961</v>
      </c>
      <c r="H4937" s="4" t="str">
        <f t="shared" si="154"/>
        <v>S2_GPIOA.5</v>
      </c>
      <c r="I4937" s="4" t="str">
        <f t="shared" si="155"/>
        <v>DGND</v>
      </c>
    </row>
    <row r="4938" spans="1:9" x14ac:dyDescent="0.25">
      <c r="A4938" t="s">
        <v>2698</v>
      </c>
      <c r="B4938" t="s">
        <v>6192</v>
      </c>
      <c r="C4938" t="s">
        <v>3591</v>
      </c>
      <c r="D4938">
        <v>1</v>
      </c>
      <c r="E4938">
        <v>1</v>
      </c>
      <c r="F4938">
        <v>1</v>
      </c>
      <c r="G4938" t="s">
        <v>544</v>
      </c>
      <c r="H4938" s="4" t="str">
        <f t="shared" si="154"/>
        <v>2R24.1</v>
      </c>
      <c r="I4938" s="4" t="str">
        <f t="shared" si="155"/>
        <v>SG2_INH</v>
      </c>
    </row>
    <row r="4939" spans="1:9" x14ac:dyDescent="0.25">
      <c r="A4939" t="s">
        <v>2698</v>
      </c>
      <c r="B4939" t="s">
        <v>6192</v>
      </c>
      <c r="C4939" t="s">
        <v>3591</v>
      </c>
      <c r="D4939">
        <v>2</v>
      </c>
      <c r="E4939">
        <v>2</v>
      </c>
      <c r="F4939">
        <v>2</v>
      </c>
      <c r="G4939" t="s">
        <v>961</v>
      </c>
      <c r="H4939" s="4" t="str">
        <f t="shared" si="154"/>
        <v>2R24.2</v>
      </c>
      <c r="I4939" s="4" t="str">
        <f t="shared" si="155"/>
        <v>DGND</v>
      </c>
    </row>
    <row r="4940" spans="1:9" x14ac:dyDescent="0.25">
      <c r="A4940" t="s">
        <v>2698</v>
      </c>
      <c r="B4940" t="s">
        <v>6192</v>
      </c>
      <c r="C4940" t="s">
        <v>3592</v>
      </c>
      <c r="D4940">
        <v>1</v>
      </c>
      <c r="E4940">
        <v>1</v>
      </c>
      <c r="F4940">
        <v>1</v>
      </c>
      <c r="G4940" t="s">
        <v>546</v>
      </c>
      <c r="H4940" s="4" t="str">
        <f t="shared" si="154"/>
        <v>2R61.1</v>
      </c>
      <c r="I4940" s="4" t="str">
        <f t="shared" si="155"/>
        <v>SG2_GPIOB_0</v>
      </c>
    </row>
    <row r="4941" spans="1:9" x14ac:dyDescent="0.25">
      <c r="A4941" t="s">
        <v>2698</v>
      </c>
      <c r="B4941" t="s">
        <v>6192</v>
      </c>
      <c r="C4941" t="s">
        <v>3592</v>
      </c>
      <c r="D4941">
        <v>2</v>
      </c>
      <c r="E4941">
        <v>2</v>
      </c>
      <c r="F4941">
        <v>2</v>
      </c>
      <c r="G4941" t="s">
        <v>519</v>
      </c>
      <c r="H4941" s="4" t="str">
        <f t="shared" si="154"/>
        <v>2R61.2</v>
      </c>
      <c r="I4941" s="4" t="str">
        <f t="shared" si="155"/>
        <v>SG2_SRC_DVDD33</v>
      </c>
    </row>
    <row r="4942" spans="1:9" x14ac:dyDescent="0.25">
      <c r="A4942" t="s">
        <v>2698</v>
      </c>
      <c r="B4942" t="s">
        <v>6192</v>
      </c>
      <c r="C4942" t="s">
        <v>3593</v>
      </c>
      <c r="D4942">
        <v>1</v>
      </c>
      <c r="E4942">
        <v>1</v>
      </c>
      <c r="F4942">
        <v>1</v>
      </c>
      <c r="G4942" t="s">
        <v>547</v>
      </c>
      <c r="H4942" s="4" t="str">
        <f t="shared" si="154"/>
        <v>2R62.1</v>
      </c>
      <c r="I4942" s="4" t="str">
        <f t="shared" si="155"/>
        <v>SG2_GPIOB_1</v>
      </c>
    </row>
    <row r="4943" spans="1:9" x14ac:dyDescent="0.25">
      <c r="A4943" t="s">
        <v>2698</v>
      </c>
      <c r="B4943" t="s">
        <v>6192</v>
      </c>
      <c r="C4943" t="s">
        <v>3593</v>
      </c>
      <c r="D4943">
        <v>2</v>
      </c>
      <c r="E4943">
        <v>2</v>
      </c>
      <c r="F4943">
        <v>2</v>
      </c>
      <c r="G4943" t="s">
        <v>961</v>
      </c>
      <c r="H4943" s="4" t="str">
        <f t="shared" si="154"/>
        <v>2R62.2</v>
      </c>
      <c r="I4943" s="4" t="str">
        <f t="shared" si="155"/>
        <v>DGND</v>
      </c>
    </row>
    <row r="4944" spans="1:9" x14ac:dyDescent="0.25">
      <c r="A4944" t="s">
        <v>2698</v>
      </c>
      <c r="B4944" t="s">
        <v>6192</v>
      </c>
      <c r="C4944" t="s">
        <v>3594</v>
      </c>
      <c r="D4944">
        <v>1</v>
      </c>
      <c r="E4944">
        <v>1</v>
      </c>
      <c r="F4944">
        <v>1</v>
      </c>
      <c r="G4944" t="s">
        <v>548</v>
      </c>
      <c r="H4944" s="4" t="str">
        <f t="shared" si="154"/>
        <v>2R63.1</v>
      </c>
      <c r="I4944" s="4" t="str">
        <f t="shared" si="155"/>
        <v>SG2_GPIOC_0</v>
      </c>
    </row>
    <row r="4945" spans="1:9" x14ac:dyDescent="0.25">
      <c r="A4945" t="s">
        <v>2698</v>
      </c>
      <c r="B4945" t="s">
        <v>6192</v>
      </c>
      <c r="C4945" t="s">
        <v>3594</v>
      </c>
      <c r="D4945">
        <v>2</v>
      </c>
      <c r="E4945">
        <v>2</v>
      </c>
      <c r="F4945">
        <v>2</v>
      </c>
      <c r="G4945" t="s">
        <v>519</v>
      </c>
      <c r="H4945" s="4" t="str">
        <f t="shared" si="154"/>
        <v>2R63.2</v>
      </c>
      <c r="I4945" s="4" t="str">
        <f t="shared" si="155"/>
        <v>SG2_SRC_DVDD33</v>
      </c>
    </row>
    <row r="4946" spans="1:9" x14ac:dyDescent="0.25">
      <c r="A4946" t="s">
        <v>2698</v>
      </c>
      <c r="B4946" t="s">
        <v>6192</v>
      </c>
      <c r="C4946" t="s">
        <v>3595</v>
      </c>
      <c r="D4946">
        <v>1</v>
      </c>
      <c r="E4946">
        <v>1</v>
      </c>
      <c r="F4946">
        <v>1</v>
      </c>
      <c r="G4946" t="s">
        <v>549</v>
      </c>
      <c r="H4946" s="4" t="str">
        <f t="shared" si="154"/>
        <v>2R64.1</v>
      </c>
      <c r="I4946" s="4" t="str">
        <f t="shared" si="155"/>
        <v>SG2_GPIOC_1</v>
      </c>
    </row>
    <row r="4947" spans="1:9" x14ac:dyDescent="0.25">
      <c r="A4947" t="s">
        <v>2698</v>
      </c>
      <c r="B4947" t="s">
        <v>6192</v>
      </c>
      <c r="C4947" t="s">
        <v>3595</v>
      </c>
      <c r="D4947">
        <v>2</v>
      </c>
      <c r="E4947">
        <v>2</v>
      </c>
      <c r="F4947">
        <v>2</v>
      </c>
      <c r="G4947" t="s">
        <v>519</v>
      </c>
      <c r="H4947" s="4" t="str">
        <f t="shared" si="154"/>
        <v>2R64.2</v>
      </c>
      <c r="I4947" s="4" t="str">
        <f t="shared" si="155"/>
        <v>SG2_SRC_DVDD33</v>
      </c>
    </row>
    <row r="4948" spans="1:9" x14ac:dyDescent="0.25">
      <c r="A4948" t="s">
        <v>2698</v>
      </c>
      <c r="B4948" t="s">
        <v>6192</v>
      </c>
      <c r="C4948" t="s">
        <v>3596</v>
      </c>
      <c r="D4948">
        <v>1</v>
      </c>
      <c r="E4948">
        <v>1</v>
      </c>
      <c r="F4948">
        <v>1</v>
      </c>
      <c r="G4948" t="s">
        <v>550</v>
      </c>
      <c r="H4948" s="4" t="str">
        <f t="shared" si="154"/>
        <v>2R66.1</v>
      </c>
      <c r="I4948" s="4" t="str">
        <f t="shared" si="155"/>
        <v>SG2_GPIOC_2</v>
      </c>
    </row>
    <row r="4949" spans="1:9" x14ac:dyDescent="0.25">
      <c r="A4949" t="s">
        <v>2698</v>
      </c>
      <c r="B4949" t="s">
        <v>6192</v>
      </c>
      <c r="C4949" t="s">
        <v>3596</v>
      </c>
      <c r="D4949">
        <v>2</v>
      </c>
      <c r="E4949">
        <v>2</v>
      </c>
      <c r="F4949">
        <v>2</v>
      </c>
      <c r="G4949" t="s">
        <v>519</v>
      </c>
      <c r="H4949" s="4" t="str">
        <f t="shared" si="154"/>
        <v>2R66.2</v>
      </c>
      <c r="I4949" s="4" t="str">
        <f t="shared" si="155"/>
        <v>SG2_SRC_DVDD33</v>
      </c>
    </row>
    <row r="4950" spans="1:9" x14ac:dyDescent="0.25">
      <c r="A4950" t="s">
        <v>2698</v>
      </c>
      <c r="B4950" t="s">
        <v>6192</v>
      </c>
      <c r="C4950" t="s">
        <v>3597</v>
      </c>
      <c r="D4950">
        <v>1</v>
      </c>
      <c r="E4950">
        <v>1</v>
      </c>
      <c r="F4950">
        <v>1</v>
      </c>
      <c r="G4950" t="s">
        <v>551</v>
      </c>
      <c r="H4950" s="4" t="str">
        <f t="shared" si="154"/>
        <v>2R67.1</v>
      </c>
      <c r="I4950" s="4" t="str">
        <f t="shared" si="155"/>
        <v>SG2_GPIOC_4</v>
      </c>
    </row>
    <row r="4951" spans="1:9" x14ac:dyDescent="0.25">
      <c r="A4951" t="s">
        <v>2698</v>
      </c>
      <c r="B4951" t="s">
        <v>6192</v>
      </c>
      <c r="C4951" t="s">
        <v>3597</v>
      </c>
      <c r="D4951">
        <v>2</v>
      </c>
      <c r="E4951">
        <v>2</v>
      </c>
      <c r="F4951">
        <v>2</v>
      </c>
      <c r="G4951" t="s">
        <v>519</v>
      </c>
      <c r="H4951" s="4" t="str">
        <f t="shared" si="154"/>
        <v>2R67.2</v>
      </c>
      <c r="I4951" s="4" t="str">
        <f t="shared" si="155"/>
        <v>SG2_SRC_DVDD33</v>
      </c>
    </row>
    <row r="4952" spans="1:9" x14ac:dyDescent="0.25">
      <c r="A4952" t="s">
        <v>2698</v>
      </c>
      <c r="B4952" t="s">
        <v>6192</v>
      </c>
      <c r="C4952" t="s">
        <v>3598</v>
      </c>
      <c r="D4952">
        <v>1</v>
      </c>
      <c r="E4952">
        <v>1</v>
      </c>
      <c r="F4952">
        <v>1</v>
      </c>
      <c r="G4952" t="s">
        <v>552</v>
      </c>
      <c r="H4952" s="4" t="str">
        <f t="shared" si="154"/>
        <v>2R68.1</v>
      </c>
      <c r="I4952" s="4" t="str">
        <f t="shared" si="155"/>
        <v>SG2_GPIOC_3</v>
      </c>
    </row>
    <row r="4953" spans="1:9" x14ac:dyDescent="0.25">
      <c r="A4953" t="s">
        <v>2698</v>
      </c>
      <c r="B4953" t="s">
        <v>6192</v>
      </c>
      <c r="C4953" t="s">
        <v>3598</v>
      </c>
      <c r="D4953">
        <v>2</v>
      </c>
      <c r="E4953">
        <v>2</v>
      </c>
      <c r="F4953">
        <v>2</v>
      </c>
      <c r="G4953" t="s">
        <v>519</v>
      </c>
      <c r="H4953" s="4" t="str">
        <f t="shared" si="154"/>
        <v>2R68.2</v>
      </c>
      <c r="I4953" s="4" t="str">
        <f t="shared" si="155"/>
        <v>SG2_SRC_DVDD33</v>
      </c>
    </row>
    <row r="4954" spans="1:9" x14ac:dyDescent="0.25">
      <c r="A4954" t="s">
        <v>2698</v>
      </c>
      <c r="B4954" t="s">
        <v>6192</v>
      </c>
      <c r="C4954" t="s">
        <v>3599</v>
      </c>
      <c r="D4954">
        <v>1</v>
      </c>
      <c r="E4954">
        <v>1</v>
      </c>
      <c r="F4954">
        <v>1</v>
      </c>
      <c r="G4954" t="s">
        <v>553</v>
      </c>
      <c r="H4954" s="4" t="str">
        <f t="shared" si="154"/>
        <v>2R69.1</v>
      </c>
      <c r="I4954" s="4" t="str">
        <f t="shared" si="155"/>
        <v>SG2_RSET</v>
      </c>
    </row>
    <row r="4955" spans="1:9" x14ac:dyDescent="0.25">
      <c r="A4955" t="s">
        <v>2698</v>
      </c>
      <c r="B4955" t="s">
        <v>6192</v>
      </c>
      <c r="C4955" t="s">
        <v>3599</v>
      </c>
      <c r="D4955">
        <v>2</v>
      </c>
      <c r="E4955">
        <v>2</v>
      </c>
      <c r="F4955">
        <v>2</v>
      </c>
      <c r="G4955" t="s">
        <v>961</v>
      </c>
      <c r="H4955" s="4" t="str">
        <f t="shared" si="154"/>
        <v>2R69.2</v>
      </c>
      <c r="I4955" s="4" t="str">
        <f t="shared" si="155"/>
        <v>DGND</v>
      </c>
    </row>
    <row r="4956" spans="1:9" x14ac:dyDescent="0.25">
      <c r="A4956" t="s">
        <v>2698</v>
      </c>
      <c r="B4956" t="s">
        <v>6192</v>
      </c>
      <c r="C4956" t="s">
        <v>3600</v>
      </c>
      <c r="D4956">
        <v>1</v>
      </c>
      <c r="E4956">
        <v>1</v>
      </c>
      <c r="F4956">
        <v>1</v>
      </c>
      <c r="G4956" t="s">
        <v>767</v>
      </c>
      <c r="H4956" s="4" t="str">
        <f t="shared" si="154"/>
        <v>2R70.1</v>
      </c>
      <c r="I4956" s="4" t="str">
        <f t="shared" si="155"/>
        <v>SG2_RESETB</v>
      </c>
    </row>
    <row r="4957" spans="1:9" x14ac:dyDescent="0.25">
      <c r="A4957" t="s">
        <v>2698</v>
      </c>
      <c r="B4957" t="s">
        <v>6192</v>
      </c>
      <c r="C4957" t="s">
        <v>3600</v>
      </c>
      <c r="D4957">
        <v>2</v>
      </c>
      <c r="E4957">
        <v>2</v>
      </c>
      <c r="F4957">
        <v>2</v>
      </c>
      <c r="G4957" t="s">
        <v>519</v>
      </c>
      <c r="H4957" s="4" t="str">
        <f t="shared" si="154"/>
        <v>2R70.2</v>
      </c>
      <c r="I4957" s="4" t="str">
        <f t="shared" si="155"/>
        <v>SG2_SRC_DVDD33</v>
      </c>
    </row>
    <row r="4958" spans="1:9" x14ac:dyDescent="0.25">
      <c r="A4958" t="s">
        <v>2698</v>
      </c>
      <c r="B4958" t="s">
        <v>6192</v>
      </c>
      <c r="C4958" t="s">
        <v>3601</v>
      </c>
      <c r="D4958">
        <v>1</v>
      </c>
      <c r="E4958">
        <v>1</v>
      </c>
      <c r="F4958">
        <v>1</v>
      </c>
      <c r="G4958" t="s">
        <v>554</v>
      </c>
      <c r="H4958" s="4" t="str">
        <f t="shared" si="154"/>
        <v>2R71.1</v>
      </c>
      <c r="I4958" s="4" t="str">
        <f t="shared" si="155"/>
        <v>SG2_DISB</v>
      </c>
    </row>
    <row r="4959" spans="1:9" x14ac:dyDescent="0.25">
      <c r="A4959" t="s">
        <v>2698</v>
      </c>
      <c r="B4959" t="s">
        <v>6192</v>
      </c>
      <c r="C4959" t="s">
        <v>3601</v>
      </c>
      <c r="D4959">
        <v>2</v>
      </c>
      <c r="E4959">
        <v>2</v>
      </c>
      <c r="F4959">
        <v>2</v>
      </c>
      <c r="G4959" t="s">
        <v>519</v>
      </c>
      <c r="H4959" s="4" t="str">
        <f t="shared" si="154"/>
        <v>2R71.2</v>
      </c>
      <c r="I4959" s="4" t="str">
        <f t="shared" si="155"/>
        <v>SG2_SRC_DVDD33</v>
      </c>
    </row>
    <row r="4960" spans="1:9" x14ac:dyDescent="0.25">
      <c r="A4960" t="s">
        <v>2698</v>
      </c>
      <c r="B4960" t="s">
        <v>6192</v>
      </c>
      <c r="C4960" t="s">
        <v>3602</v>
      </c>
      <c r="D4960">
        <v>1</v>
      </c>
      <c r="E4960">
        <v>1</v>
      </c>
      <c r="F4960">
        <v>1</v>
      </c>
      <c r="G4960" t="s">
        <v>547</v>
      </c>
      <c r="H4960" s="4" t="str">
        <f t="shared" si="154"/>
        <v>2R263.1</v>
      </c>
      <c r="I4960" s="4" t="str">
        <f t="shared" si="155"/>
        <v>SG2_GPIOB_1</v>
      </c>
    </row>
    <row r="4961" spans="1:9" x14ac:dyDescent="0.25">
      <c r="A4961" t="s">
        <v>2698</v>
      </c>
      <c r="B4961" t="s">
        <v>6192</v>
      </c>
      <c r="C4961" t="s">
        <v>3602</v>
      </c>
      <c r="D4961">
        <v>2</v>
      </c>
      <c r="E4961">
        <v>2</v>
      </c>
      <c r="F4961">
        <v>2</v>
      </c>
      <c r="G4961" t="s">
        <v>519</v>
      </c>
      <c r="H4961" s="4" t="str">
        <f t="shared" si="154"/>
        <v>2R263.2</v>
      </c>
      <c r="I4961" s="4" t="str">
        <f t="shared" si="155"/>
        <v>SG2_SRC_DVDD33</v>
      </c>
    </row>
    <row r="4962" spans="1:9" x14ac:dyDescent="0.25">
      <c r="A4962" t="s">
        <v>2698</v>
      </c>
      <c r="B4962" t="s">
        <v>6192</v>
      </c>
      <c r="C4962" t="s">
        <v>3603</v>
      </c>
      <c r="D4962">
        <v>1</v>
      </c>
      <c r="E4962">
        <v>1</v>
      </c>
      <c r="F4962">
        <v>1</v>
      </c>
      <c r="G4962" t="s">
        <v>546</v>
      </c>
      <c r="H4962" s="4" t="str">
        <f t="shared" si="154"/>
        <v>2R264.1</v>
      </c>
      <c r="I4962" s="4" t="str">
        <f t="shared" si="155"/>
        <v>SG2_GPIOB_0</v>
      </c>
    </row>
    <row r="4963" spans="1:9" x14ac:dyDescent="0.25">
      <c r="A4963" t="s">
        <v>2698</v>
      </c>
      <c r="B4963" t="s">
        <v>6192</v>
      </c>
      <c r="C4963" t="s">
        <v>3603</v>
      </c>
      <c r="D4963">
        <v>2</v>
      </c>
      <c r="E4963">
        <v>2</v>
      </c>
      <c r="F4963">
        <v>2</v>
      </c>
      <c r="G4963" t="s">
        <v>961</v>
      </c>
      <c r="H4963" s="4" t="str">
        <f t="shared" si="154"/>
        <v>2R264.2</v>
      </c>
      <c r="I4963" s="4" t="str">
        <f t="shared" si="155"/>
        <v>DGND</v>
      </c>
    </row>
    <row r="4964" spans="1:9" x14ac:dyDescent="0.25">
      <c r="A4964" t="s">
        <v>2698</v>
      </c>
      <c r="B4964" t="s">
        <v>6192</v>
      </c>
      <c r="C4964" t="s">
        <v>3604</v>
      </c>
      <c r="D4964">
        <v>1</v>
      </c>
      <c r="E4964">
        <v>1</v>
      </c>
      <c r="F4964">
        <v>1</v>
      </c>
      <c r="G4964" t="s">
        <v>529</v>
      </c>
      <c r="H4964" s="4" t="str">
        <f t="shared" si="154"/>
        <v>2R347.1</v>
      </c>
      <c r="I4964" s="4" t="str">
        <f t="shared" si="155"/>
        <v>SG2_GPIOA_2</v>
      </c>
    </row>
    <row r="4965" spans="1:9" x14ac:dyDescent="0.25">
      <c r="A4965" t="s">
        <v>2698</v>
      </c>
      <c r="B4965" t="s">
        <v>6192</v>
      </c>
      <c r="C4965" t="s">
        <v>3604</v>
      </c>
      <c r="D4965">
        <v>2</v>
      </c>
      <c r="E4965">
        <v>2</v>
      </c>
      <c r="F4965">
        <v>2</v>
      </c>
      <c r="G4965" t="s">
        <v>555</v>
      </c>
      <c r="H4965" s="4" t="str">
        <f t="shared" si="154"/>
        <v>2R347.2</v>
      </c>
      <c r="I4965" s="4" t="str">
        <f t="shared" si="155"/>
        <v>S2_DS_HSD998</v>
      </c>
    </row>
    <row r="4966" spans="1:9" x14ac:dyDescent="0.25">
      <c r="A4966" t="s">
        <v>2698</v>
      </c>
      <c r="B4966" t="s">
        <v>6192</v>
      </c>
      <c r="C4966" t="s">
        <v>3605</v>
      </c>
      <c r="D4966">
        <v>1</v>
      </c>
      <c r="E4966">
        <v>1</v>
      </c>
      <c r="F4966">
        <v>1</v>
      </c>
      <c r="G4966" t="s">
        <v>528</v>
      </c>
      <c r="H4966" s="4" t="str">
        <f t="shared" si="154"/>
        <v>2R348.1</v>
      </c>
      <c r="I4966" s="4" t="str">
        <f t="shared" si="155"/>
        <v>SG2_GPIOA_1</v>
      </c>
    </row>
    <row r="4967" spans="1:9" x14ac:dyDescent="0.25">
      <c r="A4967" t="s">
        <v>2698</v>
      </c>
      <c r="B4967" t="s">
        <v>6192</v>
      </c>
      <c r="C4967" t="s">
        <v>3605</v>
      </c>
      <c r="D4967">
        <v>2</v>
      </c>
      <c r="E4967">
        <v>2</v>
      </c>
      <c r="F4967">
        <v>2</v>
      </c>
      <c r="G4967" t="s">
        <v>2012</v>
      </c>
      <c r="H4967" s="4" t="str">
        <f t="shared" si="154"/>
        <v>2R348.2</v>
      </c>
      <c r="I4967" s="4" t="str">
        <f t="shared" si="155"/>
        <v>S2_DS_HSD999</v>
      </c>
    </row>
    <row r="4968" spans="1:9" x14ac:dyDescent="0.25">
      <c r="A4968" t="s">
        <v>2698</v>
      </c>
      <c r="B4968" t="s">
        <v>6192</v>
      </c>
      <c r="C4968" t="s">
        <v>3606</v>
      </c>
      <c r="D4968">
        <v>1</v>
      </c>
      <c r="E4968">
        <v>1</v>
      </c>
      <c r="F4968">
        <v>1</v>
      </c>
      <c r="G4968" t="s">
        <v>519</v>
      </c>
      <c r="H4968" s="4" t="str">
        <f t="shared" si="154"/>
        <v>2R350.1</v>
      </c>
      <c r="I4968" s="4" t="str">
        <f t="shared" si="155"/>
        <v>SG2_SRC_DVDD33</v>
      </c>
    </row>
    <row r="4969" spans="1:9" x14ac:dyDescent="0.25">
      <c r="A4969" t="s">
        <v>2698</v>
      </c>
      <c r="B4969" t="s">
        <v>6192</v>
      </c>
      <c r="C4969" t="s">
        <v>3606</v>
      </c>
      <c r="D4969">
        <v>2</v>
      </c>
      <c r="E4969">
        <v>2</v>
      </c>
      <c r="F4969">
        <v>2</v>
      </c>
      <c r="G4969" t="s">
        <v>555</v>
      </c>
      <c r="H4969" s="4" t="str">
        <f t="shared" si="154"/>
        <v>2R350.2</v>
      </c>
      <c r="I4969" s="4" t="str">
        <f t="shared" si="155"/>
        <v>S2_DS_HSD998</v>
      </c>
    </row>
    <row r="4970" spans="1:9" x14ac:dyDescent="0.25">
      <c r="A4970" t="s">
        <v>2698</v>
      </c>
      <c r="B4970" t="s">
        <v>6192</v>
      </c>
      <c r="C4970" t="s">
        <v>3607</v>
      </c>
      <c r="D4970">
        <v>1</v>
      </c>
      <c r="E4970">
        <v>1</v>
      </c>
      <c r="F4970">
        <v>1</v>
      </c>
      <c r="G4970" t="s">
        <v>2012</v>
      </c>
      <c r="H4970" s="4" t="str">
        <f t="shared" si="154"/>
        <v>2R351.1</v>
      </c>
      <c r="I4970" s="4" t="str">
        <f t="shared" si="155"/>
        <v>S2_DS_HSD999</v>
      </c>
    </row>
    <row r="4971" spans="1:9" x14ac:dyDescent="0.25">
      <c r="A4971" t="s">
        <v>2698</v>
      </c>
      <c r="B4971" t="s">
        <v>6192</v>
      </c>
      <c r="C4971" t="s">
        <v>3607</v>
      </c>
      <c r="D4971">
        <v>2</v>
      </c>
      <c r="E4971">
        <v>2</v>
      </c>
      <c r="F4971">
        <v>2</v>
      </c>
      <c r="G4971" t="s">
        <v>519</v>
      </c>
      <c r="H4971" s="4" t="str">
        <f t="shared" si="154"/>
        <v>2R351.2</v>
      </c>
      <c r="I4971" s="4" t="str">
        <f t="shared" si="155"/>
        <v>SG2_SRC_DVDD33</v>
      </c>
    </row>
    <row r="4972" spans="1:9" x14ac:dyDescent="0.25">
      <c r="A4972" t="s">
        <v>2698</v>
      </c>
      <c r="B4972" t="s">
        <v>6192</v>
      </c>
      <c r="C4972" t="s">
        <v>3608</v>
      </c>
      <c r="D4972">
        <v>1</v>
      </c>
      <c r="E4972">
        <v>1</v>
      </c>
      <c r="F4972">
        <v>1</v>
      </c>
      <c r="G4972" t="s">
        <v>556</v>
      </c>
      <c r="H4972" s="4" t="str">
        <f t="shared" si="154"/>
        <v>2R553.1</v>
      </c>
      <c r="I4972" s="4" t="str">
        <f t="shared" si="155"/>
        <v>SG2_GPIOB_2</v>
      </c>
    </row>
    <row r="4973" spans="1:9" x14ac:dyDescent="0.25">
      <c r="A4973" t="s">
        <v>2698</v>
      </c>
      <c r="B4973" t="s">
        <v>6192</v>
      </c>
      <c r="C4973" t="s">
        <v>3608</v>
      </c>
      <c r="D4973">
        <v>2</v>
      </c>
      <c r="E4973">
        <v>2</v>
      </c>
      <c r="F4973">
        <v>2</v>
      </c>
      <c r="H4973" s="4" t="str">
        <f t="shared" si="154"/>
        <v>2R553.2</v>
      </c>
      <c r="I4973" s="4">
        <f t="shared" si="155"/>
        <v>0</v>
      </c>
    </row>
    <row r="4974" spans="1:9" x14ac:dyDescent="0.25">
      <c r="A4974" t="s">
        <v>2698</v>
      </c>
      <c r="B4974" t="s">
        <v>6192</v>
      </c>
      <c r="C4974" t="s">
        <v>3609</v>
      </c>
      <c r="D4974">
        <v>1</v>
      </c>
      <c r="E4974">
        <v>1</v>
      </c>
      <c r="F4974">
        <v>1</v>
      </c>
      <c r="G4974" t="s">
        <v>557</v>
      </c>
      <c r="H4974" s="4" t="str">
        <f t="shared" si="154"/>
        <v>2R554.1</v>
      </c>
      <c r="I4974" s="4" t="str">
        <f t="shared" si="155"/>
        <v>SG2_GPIOC_5</v>
      </c>
    </row>
    <row r="4975" spans="1:9" x14ac:dyDescent="0.25">
      <c r="A4975" t="s">
        <v>2698</v>
      </c>
      <c r="B4975" t="s">
        <v>6192</v>
      </c>
      <c r="C4975" t="s">
        <v>3609</v>
      </c>
      <c r="D4975">
        <v>2</v>
      </c>
      <c r="E4975">
        <v>2</v>
      </c>
      <c r="F4975">
        <v>2</v>
      </c>
      <c r="G4975" t="s">
        <v>519</v>
      </c>
      <c r="H4975" s="4" t="str">
        <f t="shared" si="154"/>
        <v>2R554.2</v>
      </c>
      <c r="I4975" s="4" t="str">
        <f t="shared" si="155"/>
        <v>SG2_SRC_DVDD33</v>
      </c>
    </row>
    <row r="4976" spans="1:9" x14ac:dyDescent="0.25">
      <c r="A4976" t="s">
        <v>2698</v>
      </c>
      <c r="B4976" t="s">
        <v>6192</v>
      </c>
      <c r="C4976" t="s">
        <v>3610</v>
      </c>
      <c r="D4976">
        <v>1</v>
      </c>
      <c r="E4976">
        <v>1</v>
      </c>
      <c r="F4976">
        <v>1</v>
      </c>
      <c r="G4976" t="s">
        <v>548</v>
      </c>
      <c r="H4976" s="4" t="str">
        <f t="shared" si="154"/>
        <v>2R568.1</v>
      </c>
      <c r="I4976" s="4" t="str">
        <f t="shared" si="155"/>
        <v>SG2_GPIOC_0</v>
      </c>
    </row>
    <row r="4977" spans="1:9" x14ac:dyDescent="0.25">
      <c r="A4977" t="s">
        <v>2698</v>
      </c>
      <c r="B4977" t="s">
        <v>6192</v>
      </c>
      <c r="C4977" t="s">
        <v>3610</v>
      </c>
      <c r="D4977">
        <v>2</v>
      </c>
      <c r="E4977">
        <v>2</v>
      </c>
      <c r="F4977">
        <v>2</v>
      </c>
      <c r="G4977" t="s">
        <v>961</v>
      </c>
      <c r="H4977" s="4" t="str">
        <f t="shared" si="154"/>
        <v>2R568.2</v>
      </c>
      <c r="I4977" s="4" t="str">
        <f t="shared" si="155"/>
        <v>DGND</v>
      </c>
    </row>
    <row r="4978" spans="1:9" x14ac:dyDescent="0.25">
      <c r="A4978" t="s">
        <v>2698</v>
      </c>
      <c r="B4978" t="s">
        <v>6192</v>
      </c>
      <c r="C4978" t="s">
        <v>3611</v>
      </c>
      <c r="D4978">
        <v>1</v>
      </c>
      <c r="E4978">
        <v>1</v>
      </c>
      <c r="F4978">
        <v>1</v>
      </c>
      <c r="G4978" t="s">
        <v>549</v>
      </c>
      <c r="H4978" s="4" t="str">
        <f t="shared" si="154"/>
        <v>2R569.1</v>
      </c>
      <c r="I4978" s="4" t="str">
        <f t="shared" si="155"/>
        <v>SG2_GPIOC_1</v>
      </c>
    </row>
    <row r="4979" spans="1:9" x14ac:dyDescent="0.25">
      <c r="A4979" t="s">
        <v>2698</v>
      </c>
      <c r="B4979" t="s">
        <v>6192</v>
      </c>
      <c r="C4979" t="s">
        <v>3611</v>
      </c>
      <c r="D4979">
        <v>2</v>
      </c>
      <c r="E4979">
        <v>2</v>
      </c>
      <c r="F4979">
        <v>2</v>
      </c>
      <c r="G4979" t="s">
        <v>961</v>
      </c>
      <c r="H4979" s="4" t="str">
        <f t="shared" si="154"/>
        <v>2R569.2</v>
      </c>
      <c r="I4979" s="4" t="str">
        <f t="shared" si="155"/>
        <v>DGND</v>
      </c>
    </row>
    <row r="4980" spans="1:9" x14ac:dyDescent="0.25">
      <c r="A4980" t="s">
        <v>2698</v>
      </c>
      <c r="B4980" t="s">
        <v>6192</v>
      </c>
      <c r="C4980" t="s">
        <v>3612</v>
      </c>
      <c r="D4980">
        <v>1</v>
      </c>
      <c r="E4980">
        <v>1</v>
      </c>
      <c r="F4980">
        <v>1</v>
      </c>
      <c r="G4980" t="s">
        <v>550</v>
      </c>
      <c r="H4980" s="4" t="str">
        <f t="shared" si="154"/>
        <v>2R570.1</v>
      </c>
      <c r="I4980" s="4" t="str">
        <f t="shared" si="155"/>
        <v>SG2_GPIOC_2</v>
      </c>
    </row>
    <row r="4981" spans="1:9" x14ac:dyDescent="0.25">
      <c r="A4981" t="s">
        <v>2698</v>
      </c>
      <c r="B4981" t="s">
        <v>6192</v>
      </c>
      <c r="C4981" t="s">
        <v>3612</v>
      </c>
      <c r="D4981">
        <v>2</v>
      </c>
      <c r="E4981">
        <v>2</v>
      </c>
      <c r="F4981">
        <v>2</v>
      </c>
      <c r="G4981" t="s">
        <v>961</v>
      </c>
      <c r="H4981" s="4" t="str">
        <f t="shared" si="154"/>
        <v>2R570.2</v>
      </c>
      <c r="I4981" s="4" t="str">
        <f t="shared" si="155"/>
        <v>DGND</v>
      </c>
    </row>
    <row r="4982" spans="1:9" x14ac:dyDescent="0.25">
      <c r="A4982" t="s">
        <v>2698</v>
      </c>
      <c r="B4982" t="s">
        <v>6192</v>
      </c>
      <c r="C4982" t="s">
        <v>3613</v>
      </c>
      <c r="D4982">
        <v>1</v>
      </c>
      <c r="E4982">
        <v>1</v>
      </c>
      <c r="F4982">
        <v>1</v>
      </c>
      <c r="G4982" t="s">
        <v>552</v>
      </c>
      <c r="H4982" s="4" t="str">
        <f t="shared" si="154"/>
        <v>2R571.1</v>
      </c>
      <c r="I4982" s="4" t="str">
        <f t="shared" si="155"/>
        <v>SG2_GPIOC_3</v>
      </c>
    </row>
    <row r="4983" spans="1:9" x14ac:dyDescent="0.25">
      <c r="A4983" t="s">
        <v>2698</v>
      </c>
      <c r="B4983" t="s">
        <v>6192</v>
      </c>
      <c r="C4983" t="s">
        <v>3613</v>
      </c>
      <c r="D4983">
        <v>2</v>
      </c>
      <c r="E4983">
        <v>2</v>
      </c>
      <c r="F4983">
        <v>2</v>
      </c>
      <c r="G4983" t="s">
        <v>961</v>
      </c>
      <c r="H4983" s="4" t="str">
        <f t="shared" si="154"/>
        <v>2R571.2</v>
      </c>
      <c r="I4983" s="4" t="str">
        <f t="shared" si="155"/>
        <v>DGND</v>
      </c>
    </row>
    <row r="4984" spans="1:9" x14ac:dyDescent="0.25">
      <c r="A4984" t="s">
        <v>2698</v>
      </c>
      <c r="B4984" t="s">
        <v>6192</v>
      </c>
      <c r="C4984" t="s">
        <v>3614</v>
      </c>
      <c r="D4984">
        <v>1</v>
      </c>
      <c r="E4984">
        <v>1</v>
      </c>
      <c r="F4984">
        <v>1</v>
      </c>
      <c r="G4984" t="s">
        <v>551</v>
      </c>
      <c r="H4984" s="4" t="str">
        <f t="shared" si="154"/>
        <v>2R572.1</v>
      </c>
      <c r="I4984" s="4" t="str">
        <f t="shared" si="155"/>
        <v>SG2_GPIOC_4</v>
      </c>
    </row>
    <row r="4985" spans="1:9" x14ac:dyDescent="0.25">
      <c r="A4985" t="s">
        <v>2698</v>
      </c>
      <c r="B4985" t="s">
        <v>6192</v>
      </c>
      <c r="C4985" t="s">
        <v>3614</v>
      </c>
      <c r="D4985">
        <v>2</v>
      </c>
      <c r="E4985">
        <v>2</v>
      </c>
      <c r="F4985">
        <v>2</v>
      </c>
      <c r="G4985" t="s">
        <v>961</v>
      </c>
      <c r="H4985" s="4" t="str">
        <f t="shared" si="154"/>
        <v>2R572.2</v>
      </c>
      <c r="I4985" s="4" t="str">
        <f t="shared" si="155"/>
        <v>DGND</v>
      </c>
    </row>
    <row r="4986" spans="1:9" x14ac:dyDescent="0.25">
      <c r="A4986" t="s">
        <v>2698</v>
      </c>
      <c r="B4986" t="s">
        <v>6192</v>
      </c>
      <c r="C4986" t="s">
        <v>3615</v>
      </c>
      <c r="D4986">
        <v>1</v>
      </c>
      <c r="E4986">
        <v>1</v>
      </c>
      <c r="F4986">
        <v>1</v>
      </c>
      <c r="G4986" t="s">
        <v>557</v>
      </c>
      <c r="H4986" s="4" t="str">
        <f t="shared" si="154"/>
        <v>2R573.1</v>
      </c>
      <c r="I4986" s="4" t="str">
        <f t="shared" si="155"/>
        <v>SG2_GPIOC_5</v>
      </c>
    </row>
    <row r="4987" spans="1:9" x14ac:dyDescent="0.25">
      <c r="A4987" t="s">
        <v>2698</v>
      </c>
      <c r="B4987" t="s">
        <v>6192</v>
      </c>
      <c r="C4987" t="s">
        <v>3615</v>
      </c>
      <c r="D4987">
        <v>2</v>
      </c>
      <c r="E4987">
        <v>2</v>
      </c>
      <c r="F4987">
        <v>2</v>
      </c>
      <c r="G4987" t="s">
        <v>961</v>
      </c>
      <c r="H4987" s="4" t="str">
        <f t="shared" si="154"/>
        <v>2R573.2</v>
      </c>
      <c r="I4987" s="4" t="str">
        <f t="shared" si="155"/>
        <v>DGND</v>
      </c>
    </row>
    <row r="4988" spans="1:9" x14ac:dyDescent="0.25">
      <c r="A4988" t="s">
        <v>2698</v>
      </c>
      <c r="B4988" t="s">
        <v>6192</v>
      </c>
      <c r="C4988" t="s">
        <v>3616</v>
      </c>
      <c r="D4988">
        <v>1</v>
      </c>
      <c r="E4988">
        <v>1</v>
      </c>
      <c r="F4988">
        <v>1</v>
      </c>
      <c r="G4988" t="s">
        <v>767</v>
      </c>
      <c r="H4988" s="4" t="str">
        <f t="shared" si="154"/>
        <v>2R584.1</v>
      </c>
      <c r="I4988" s="4" t="str">
        <f t="shared" si="155"/>
        <v>SG2_RESETB</v>
      </c>
    </row>
    <row r="4989" spans="1:9" x14ac:dyDescent="0.25">
      <c r="A4989" t="s">
        <v>2698</v>
      </c>
      <c r="B4989" t="s">
        <v>6192</v>
      </c>
      <c r="C4989" t="s">
        <v>3616</v>
      </c>
      <c r="D4989">
        <v>2</v>
      </c>
      <c r="E4989">
        <v>2</v>
      </c>
      <c r="F4989">
        <v>2</v>
      </c>
      <c r="G4989" t="s">
        <v>439</v>
      </c>
      <c r="H4989" s="4" t="str">
        <f t="shared" si="154"/>
        <v>2R584.2</v>
      </c>
      <c r="I4989" s="4" t="str">
        <f t="shared" si="155"/>
        <v>SC_HSD070</v>
      </c>
    </row>
    <row r="4990" spans="1:9" x14ac:dyDescent="0.25">
      <c r="A4990" t="s">
        <v>2698</v>
      </c>
      <c r="B4990" t="s">
        <v>6192</v>
      </c>
      <c r="C4990" t="s">
        <v>3617</v>
      </c>
      <c r="D4990">
        <v>1</v>
      </c>
      <c r="E4990">
        <v>1</v>
      </c>
      <c r="F4990">
        <v>1</v>
      </c>
      <c r="G4990" t="s">
        <v>528</v>
      </c>
      <c r="H4990" s="4" t="str">
        <f t="shared" si="154"/>
        <v>2RG21.1</v>
      </c>
      <c r="I4990" s="4" t="str">
        <f t="shared" si="155"/>
        <v>SG2_GPIOA_1</v>
      </c>
    </row>
    <row r="4991" spans="1:9" x14ac:dyDescent="0.25">
      <c r="A4991" t="s">
        <v>2698</v>
      </c>
      <c r="B4991" t="s">
        <v>6192</v>
      </c>
      <c r="C4991" t="s">
        <v>3617</v>
      </c>
      <c r="D4991">
        <v>2</v>
      </c>
      <c r="E4991">
        <v>2</v>
      </c>
      <c r="F4991">
        <v>2</v>
      </c>
      <c r="G4991" t="s">
        <v>5639</v>
      </c>
      <c r="H4991" s="4" t="str">
        <f t="shared" si="154"/>
        <v>2RG21.2</v>
      </c>
      <c r="I4991" s="4" t="str">
        <f t="shared" si="155"/>
        <v>SG2_R_GPIOA_1</v>
      </c>
    </row>
    <row r="4992" spans="1:9" x14ac:dyDescent="0.25">
      <c r="A4992" t="s">
        <v>2698</v>
      </c>
      <c r="B4992" t="s">
        <v>6192</v>
      </c>
      <c r="C4992" t="s">
        <v>3618</v>
      </c>
      <c r="D4992">
        <v>1</v>
      </c>
      <c r="E4992">
        <v>1</v>
      </c>
      <c r="F4992">
        <v>1</v>
      </c>
      <c r="G4992" t="s">
        <v>529</v>
      </c>
      <c r="H4992" s="4" t="str">
        <f t="shared" si="154"/>
        <v>2RG22.1</v>
      </c>
      <c r="I4992" s="4" t="str">
        <f t="shared" si="155"/>
        <v>SG2_GPIOA_2</v>
      </c>
    </row>
    <row r="4993" spans="1:9" x14ac:dyDescent="0.25">
      <c r="A4993" t="s">
        <v>2698</v>
      </c>
      <c r="B4993" t="s">
        <v>6192</v>
      </c>
      <c r="C4993" t="s">
        <v>3618</v>
      </c>
      <c r="D4993">
        <v>2</v>
      </c>
      <c r="E4993">
        <v>2</v>
      </c>
      <c r="F4993">
        <v>2</v>
      </c>
      <c r="G4993" t="s">
        <v>5640</v>
      </c>
      <c r="H4993" s="4" t="str">
        <f t="shared" si="154"/>
        <v>2RG22.2</v>
      </c>
      <c r="I4993" s="4" t="str">
        <f t="shared" si="155"/>
        <v>SG2_R_GPIOA_2</v>
      </c>
    </row>
    <row r="4994" spans="1:9" x14ac:dyDescent="0.25">
      <c r="A4994" t="s">
        <v>2698</v>
      </c>
      <c r="B4994" t="s">
        <v>6192</v>
      </c>
      <c r="C4994" t="s">
        <v>3619</v>
      </c>
      <c r="D4994">
        <v>1</v>
      </c>
      <c r="E4994">
        <v>1</v>
      </c>
      <c r="F4994">
        <v>1</v>
      </c>
      <c r="G4994" t="s">
        <v>558</v>
      </c>
      <c r="H4994" s="4" t="str">
        <f t="shared" ref="H4994:H5057" si="156">CONCATENATE(C4994,".",F4994)</f>
        <v>2RG81.1</v>
      </c>
      <c r="I4994" s="4" t="str">
        <f t="shared" ref="I4994:I5057" si="157">G4994</f>
        <v>SG2_GPIOA_0</v>
      </c>
    </row>
    <row r="4995" spans="1:9" x14ac:dyDescent="0.25">
      <c r="A4995" t="s">
        <v>2698</v>
      </c>
      <c r="B4995" t="s">
        <v>6192</v>
      </c>
      <c r="C4995" t="s">
        <v>3619</v>
      </c>
      <c r="D4995">
        <v>2</v>
      </c>
      <c r="E4995">
        <v>2</v>
      </c>
      <c r="F4995">
        <v>2</v>
      </c>
      <c r="G4995" t="s">
        <v>2013</v>
      </c>
      <c r="H4995" s="4" t="str">
        <f t="shared" si="156"/>
        <v>2RG81.2</v>
      </c>
      <c r="I4995" s="4" t="str">
        <f t="shared" si="157"/>
        <v>S2_DS_GP_HSD303</v>
      </c>
    </row>
    <row r="4996" spans="1:9" x14ac:dyDescent="0.25">
      <c r="A4996" t="s">
        <v>2698</v>
      </c>
      <c r="B4996" t="s">
        <v>6192</v>
      </c>
      <c r="C4996" t="s">
        <v>3620</v>
      </c>
      <c r="D4996">
        <v>1</v>
      </c>
      <c r="E4996">
        <v>1</v>
      </c>
      <c r="F4996">
        <v>1</v>
      </c>
      <c r="G4996" t="s">
        <v>545</v>
      </c>
      <c r="H4996" s="4" t="str">
        <f t="shared" si="156"/>
        <v>2RG84.1</v>
      </c>
      <c r="I4996" s="4" t="str">
        <f t="shared" si="157"/>
        <v>SG2_GPIOA_3</v>
      </c>
    </row>
    <row r="4997" spans="1:9" x14ac:dyDescent="0.25">
      <c r="A4997" t="s">
        <v>2698</v>
      </c>
      <c r="B4997" t="s">
        <v>6192</v>
      </c>
      <c r="C4997" t="s">
        <v>3620</v>
      </c>
      <c r="D4997">
        <v>2</v>
      </c>
      <c r="E4997">
        <v>2</v>
      </c>
      <c r="F4997">
        <v>2</v>
      </c>
      <c r="G4997" t="s">
        <v>2014</v>
      </c>
      <c r="H4997" s="4" t="str">
        <f t="shared" si="156"/>
        <v>2RG84.2</v>
      </c>
      <c r="I4997" s="4" t="str">
        <f t="shared" si="157"/>
        <v>S2_DS_GP_HSD304</v>
      </c>
    </row>
    <row r="4998" spans="1:9" x14ac:dyDescent="0.25">
      <c r="A4998" t="s">
        <v>2698</v>
      </c>
      <c r="B4998" t="s">
        <v>6192</v>
      </c>
      <c r="C4998" t="s">
        <v>5902</v>
      </c>
      <c r="D4998">
        <v>1</v>
      </c>
      <c r="E4998">
        <v>1</v>
      </c>
      <c r="F4998">
        <v>1</v>
      </c>
      <c r="G4998" t="s">
        <v>2013</v>
      </c>
      <c r="H4998" s="4" t="str">
        <f t="shared" si="156"/>
        <v>2RG188.1</v>
      </c>
      <c r="I4998" s="4" t="str">
        <f t="shared" si="157"/>
        <v>S2_DS_GP_HSD303</v>
      </c>
    </row>
    <row r="4999" spans="1:9" x14ac:dyDescent="0.25">
      <c r="A4999" t="s">
        <v>2698</v>
      </c>
      <c r="B4999" t="s">
        <v>6192</v>
      </c>
      <c r="C4999" t="s">
        <v>5902</v>
      </c>
      <c r="D4999">
        <v>2</v>
      </c>
      <c r="E4999">
        <v>2</v>
      </c>
      <c r="F4999">
        <v>2</v>
      </c>
      <c r="G4999" t="s">
        <v>5645</v>
      </c>
      <c r="H4999" s="4" t="str">
        <f t="shared" si="156"/>
        <v>2RG188.2</v>
      </c>
      <c r="I4999" s="4" t="str">
        <f t="shared" si="157"/>
        <v>SG2_PH_GPIOA_0</v>
      </c>
    </row>
    <row r="5000" spans="1:9" x14ac:dyDescent="0.25">
      <c r="A5000" t="s">
        <v>2698</v>
      </c>
      <c r="B5000" t="s">
        <v>6192</v>
      </c>
      <c r="C5000" t="s">
        <v>5903</v>
      </c>
      <c r="D5000">
        <v>1</v>
      </c>
      <c r="E5000">
        <v>1</v>
      </c>
      <c r="F5000">
        <v>1</v>
      </c>
      <c r="G5000" t="s">
        <v>2012</v>
      </c>
      <c r="H5000" s="4" t="str">
        <f t="shared" si="156"/>
        <v>2RG189.1</v>
      </c>
      <c r="I5000" s="4" t="str">
        <f t="shared" si="157"/>
        <v>S2_DS_HSD999</v>
      </c>
    </row>
    <row r="5001" spans="1:9" x14ac:dyDescent="0.25">
      <c r="A5001" t="s">
        <v>2698</v>
      </c>
      <c r="B5001" t="s">
        <v>6192</v>
      </c>
      <c r="C5001" t="s">
        <v>5903</v>
      </c>
      <c r="D5001">
        <v>2</v>
      </c>
      <c r="E5001">
        <v>2</v>
      </c>
      <c r="F5001">
        <v>2</v>
      </c>
      <c r="G5001" t="s">
        <v>790</v>
      </c>
      <c r="H5001" s="4" t="str">
        <f t="shared" si="156"/>
        <v>2RG189.2</v>
      </c>
      <c r="I5001" s="4" t="str">
        <f t="shared" si="157"/>
        <v>SG2_PH_GPIOA_1</v>
      </c>
    </row>
    <row r="5002" spans="1:9" x14ac:dyDescent="0.25">
      <c r="A5002" t="s">
        <v>2698</v>
      </c>
      <c r="B5002" t="s">
        <v>6192</v>
      </c>
      <c r="C5002" t="s">
        <v>5904</v>
      </c>
      <c r="D5002">
        <v>1</v>
      </c>
      <c r="E5002">
        <v>1</v>
      </c>
      <c r="F5002">
        <v>1</v>
      </c>
      <c r="G5002" t="s">
        <v>555</v>
      </c>
      <c r="H5002" s="4" t="str">
        <f t="shared" si="156"/>
        <v>2RG190.1</v>
      </c>
      <c r="I5002" s="4" t="str">
        <f t="shared" si="157"/>
        <v>S2_DS_HSD998</v>
      </c>
    </row>
    <row r="5003" spans="1:9" x14ac:dyDescent="0.25">
      <c r="A5003" t="s">
        <v>2698</v>
      </c>
      <c r="B5003" t="s">
        <v>6192</v>
      </c>
      <c r="C5003" t="s">
        <v>5904</v>
      </c>
      <c r="D5003">
        <v>2</v>
      </c>
      <c r="E5003">
        <v>2</v>
      </c>
      <c r="F5003">
        <v>2</v>
      </c>
      <c r="G5003" t="s">
        <v>791</v>
      </c>
      <c r="H5003" s="4" t="str">
        <f t="shared" si="156"/>
        <v>2RG190.2</v>
      </c>
      <c r="I5003" s="4" t="str">
        <f t="shared" si="157"/>
        <v>SG2_PH_GPIOA_2</v>
      </c>
    </row>
    <row r="5004" spans="1:9" x14ac:dyDescent="0.25">
      <c r="A5004" t="s">
        <v>2698</v>
      </c>
      <c r="B5004" t="s">
        <v>6192</v>
      </c>
      <c r="C5004" t="s">
        <v>5905</v>
      </c>
      <c r="D5004">
        <v>1</v>
      </c>
      <c r="E5004">
        <v>1</v>
      </c>
      <c r="F5004">
        <v>1</v>
      </c>
      <c r="G5004" t="s">
        <v>2014</v>
      </c>
      <c r="H5004" s="4" t="str">
        <f t="shared" si="156"/>
        <v>2RG191.1</v>
      </c>
      <c r="I5004" s="4" t="str">
        <f t="shared" si="157"/>
        <v>S2_DS_GP_HSD304</v>
      </c>
    </row>
    <row r="5005" spans="1:9" x14ac:dyDescent="0.25">
      <c r="A5005" t="s">
        <v>2698</v>
      </c>
      <c r="B5005" t="s">
        <v>6192</v>
      </c>
      <c r="C5005" t="s">
        <v>5905</v>
      </c>
      <c r="D5005">
        <v>2</v>
      </c>
      <c r="E5005">
        <v>2</v>
      </c>
      <c r="F5005">
        <v>2</v>
      </c>
      <c r="G5005" t="s">
        <v>5646</v>
      </c>
      <c r="H5005" s="4" t="str">
        <f t="shared" si="156"/>
        <v>2RG191.2</v>
      </c>
      <c r="I5005" s="4" t="str">
        <f t="shared" si="157"/>
        <v>SG2_PH_GPIOA_3</v>
      </c>
    </row>
    <row r="5006" spans="1:9" x14ac:dyDescent="0.25">
      <c r="A5006" t="s">
        <v>2698</v>
      </c>
      <c r="B5006" t="s">
        <v>6192</v>
      </c>
      <c r="C5006" t="s">
        <v>3621</v>
      </c>
      <c r="D5006">
        <v>1</v>
      </c>
      <c r="E5006">
        <v>1</v>
      </c>
      <c r="F5006">
        <v>1</v>
      </c>
      <c r="G5006" t="s">
        <v>2014</v>
      </c>
      <c r="H5006" s="4" t="str">
        <f t="shared" si="156"/>
        <v>2RG551.1</v>
      </c>
      <c r="I5006" s="4" t="str">
        <f t="shared" si="157"/>
        <v>S2_DS_GP_HSD304</v>
      </c>
    </row>
    <row r="5007" spans="1:9" x14ac:dyDescent="0.25">
      <c r="A5007" t="s">
        <v>2698</v>
      </c>
      <c r="B5007" t="s">
        <v>6192</v>
      </c>
      <c r="C5007" t="s">
        <v>3621</v>
      </c>
      <c r="D5007">
        <v>2</v>
      </c>
      <c r="E5007">
        <v>2</v>
      </c>
      <c r="F5007">
        <v>2</v>
      </c>
      <c r="G5007" t="s">
        <v>519</v>
      </c>
      <c r="H5007" s="4" t="str">
        <f t="shared" si="156"/>
        <v>2RG551.2</v>
      </c>
      <c r="I5007" s="4" t="str">
        <f t="shared" si="157"/>
        <v>SG2_SRC_DVDD33</v>
      </c>
    </row>
    <row r="5008" spans="1:9" x14ac:dyDescent="0.25">
      <c r="A5008" t="s">
        <v>2698</v>
      </c>
      <c r="B5008" t="s">
        <v>6192</v>
      </c>
      <c r="C5008" t="s">
        <v>3622</v>
      </c>
      <c r="D5008">
        <v>1</v>
      </c>
      <c r="E5008">
        <v>1</v>
      </c>
      <c r="F5008">
        <v>1</v>
      </c>
      <c r="G5008" t="s">
        <v>2013</v>
      </c>
      <c r="H5008" s="4" t="str">
        <f t="shared" si="156"/>
        <v>2RG588.1</v>
      </c>
      <c r="I5008" s="4" t="str">
        <f t="shared" si="157"/>
        <v>S2_DS_GP_HSD303</v>
      </c>
    </row>
    <row r="5009" spans="1:9" x14ac:dyDescent="0.25">
      <c r="A5009" t="s">
        <v>2698</v>
      </c>
      <c r="B5009" t="s">
        <v>6192</v>
      </c>
      <c r="C5009" t="s">
        <v>3622</v>
      </c>
      <c r="D5009">
        <v>2</v>
      </c>
      <c r="E5009">
        <v>2</v>
      </c>
      <c r="F5009">
        <v>2</v>
      </c>
      <c r="G5009" t="s">
        <v>519</v>
      </c>
      <c r="H5009" s="4" t="str">
        <f t="shared" si="156"/>
        <v>2RG588.2</v>
      </c>
      <c r="I5009" s="4" t="str">
        <f t="shared" si="157"/>
        <v>SG2_SRC_DVDD33</v>
      </c>
    </row>
    <row r="5010" spans="1:9" x14ac:dyDescent="0.25">
      <c r="A5010" t="s">
        <v>2698</v>
      </c>
      <c r="B5010" t="s">
        <v>6192</v>
      </c>
      <c r="C5010" t="s">
        <v>5906</v>
      </c>
      <c r="D5010">
        <v>1</v>
      </c>
      <c r="E5010">
        <v>1</v>
      </c>
      <c r="F5010">
        <v>1</v>
      </c>
      <c r="G5010" t="s">
        <v>5645</v>
      </c>
      <c r="H5010" s="4" t="str">
        <f t="shared" si="156"/>
        <v>SG2_GPIOA.1</v>
      </c>
      <c r="I5010" s="4" t="str">
        <f t="shared" si="157"/>
        <v>SG2_PH_GPIOA_0</v>
      </c>
    </row>
    <row r="5011" spans="1:9" x14ac:dyDescent="0.25">
      <c r="A5011" t="s">
        <v>2698</v>
      </c>
      <c r="B5011" t="s">
        <v>6192</v>
      </c>
      <c r="C5011" t="s">
        <v>5906</v>
      </c>
      <c r="D5011">
        <v>2</v>
      </c>
      <c r="E5011">
        <v>2</v>
      </c>
      <c r="F5011">
        <v>2</v>
      </c>
      <c r="G5011" t="s">
        <v>790</v>
      </c>
      <c r="H5011" s="4" t="str">
        <f t="shared" si="156"/>
        <v>SG2_GPIOA.2</v>
      </c>
      <c r="I5011" s="4" t="str">
        <f t="shared" si="157"/>
        <v>SG2_PH_GPIOA_1</v>
      </c>
    </row>
    <row r="5012" spans="1:9" x14ac:dyDescent="0.25">
      <c r="A5012" t="s">
        <v>2698</v>
      </c>
      <c r="B5012" t="s">
        <v>6192</v>
      </c>
      <c r="C5012" t="s">
        <v>5906</v>
      </c>
      <c r="D5012">
        <v>3</v>
      </c>
      <c r="E5012">
        <v>3</v>
      </c>
      <c r="F5012">
        <v>3</v>
      </c>
      <c r="G5012" t="s">
        <v>791</v>
      </c>
      <c r="H5012" s="4" t="str">
        <f t="shared" si="156"/>
        <v>SG2_GPIOA.3</v>
      </c>
      <c r="I5012" s="4" t="str">
        <f t="shared" si="157"/>
        <v>SG2_PH_GPIOA_2</v>
      </c>
    </row>
    <row r="5013" spans="1:9" x14ac:dyDescent="0.25">
      <c r="A5013" t="s">
        <v>2698</v>
      </c>
      <c r="B5013" t="s">
        <v>6192</v>
      </c>
      <c r="C5013" t="s">
        <v>5906</v>
      </c>
      <c r="D5013">
        <v>4</v>
      </c>
      <c r="E5013">
        <v>4</v>
      </c>
      <c r="F5013">
        <v>4</v>
      </c>
      <c r="G5013" t="s">
        <v>5646</v>
      </c>
      <c r="H5013" s="4" t="str">
        <f t="shared" si="156"/>
        <v>SG2_GPIOA.4</v>
      </c>
      <c r="I5013" s="4" t="str">
        <f t="shared" si="157"/>
        <v>SG2_PH_GPIOA_3</v>
      </c>
    </row>
    <row r="5014" spans="1:9" x14ac:dyDescent="0.25">
      <c r="A5014" t="s">
        <v>2698</v>
      </c>
      <c r="B5014" t="s">
        <v>6192</v>
      </c>
      <c r="C5014" t="s">
        <v>5906</v>
      </c>
      <c r="D5014">
        <v>5</v>
      </c>
      <c r="E5014">
        <v>5</v>
      </c>
      <c r="F5014">
        <v>5</v>
      </c>
      <c r="G5014" t="s">
        <v>961</v>
      </c>
      <c r="H5014" s="4" t="str">
        <f t="shared" si="156"/>
        <v>SG2_GPIOA.5</v>
      </c>
      <c r="I5014" s="4" t="str">
        <f t="shared" si="157"/>
        <v>DGND</v>
      </c>
    </row>
    <row r="5015" spans="1:9" x14ac:dyDescent="0.25">
      <c r="A5015" t="s">
        <v>2698</v>
      </c>
      <c r="B5015" t="s">
        <v>6192</v>
      </c>
      <c r="C5015" t="s">
        <v>544</v>
      </c>
      <c r="D5015" t="s">
        <v>1278</v>
      </c>
      <c r="E5015" t="s">
        <v>1278</v>
      </c>
      <c r="F5015">
        <v>1</v>
      </c>
      <c r="G5015" t="s">
        <v>544</v>
      </c>
      <c r="H5015" s="4" t="str">
        <f t="shared" si="156"/>
        <v>SG2_INH.1</v>
      </c>
      <c r="I5015" s="4" t="str">
        <f t="shared" si="157"/>
        <v>SG2_INH</v>
      </c>
    </row>
    <row r="5016" spans="1:9" x14ac:dyDescent="0.25">
      <c r="A5016" t="s">
        <v>2698</v>
      </c>
      <c r="B5016" t="s">
        <v>6192</v>
      </c>
      <c r="C5016" t="s">
        <v>559</v>
      </c>
      <c r="D5016" t="s">
        <v>1278</v>
      </c>
      <c r="E5016" t="s">
        <v>1278</v>
      </c>
      <c r="F5016">
        <v>1</v>
      </c>
      <c r="G5016" t="s">
        <v>5647</v>
      </c>
      <c r="H5016" s="4" t="str">
        <f t="shared" si="156"/>
        <v>SG2_P0_LED.1</v>
      </c>
      <c r="I5016" s="4" t="str">
        <f t="shared" si="157"/>
        <v>SG2_LED0</v>
      </c>
    </row>
    <row r="5017" spans="1:9" x14ac:dyDescent="0.25">
      <c r="A5017" t="s">
        <v>2698</v>
      </c>
      <c r="B5017" t="s">
        <v>6192</v>
      </c>
      <c r="C5017" t="s">
        <v>560</v>
      </c>
      <c r="D5017" t="s">
        <v>1278</v>
      </c>
      <c r="E5017" t="s">
        <v>1278</v>
      </c>
      <c r="F5017">
        <v>1</v>
      </c>
      <c r="G5017" t="s">
        <v>5648</v>
      </c>
      <c r="H5017" s="4" t="str">
        <f t="shared" si="156"/>
        <v>SG2_P1_LED.1</v>
      </c>
      <c r="I5017" s="4" t="str">
        <f t="shared" si="157"/>
        <v>SG2_LED1</v>
      </c>
    </row>
    <row r="5018" spans="1:9" x14ac:dyDescent="0.25">
      <c r="A5018" t="s">
        <v>2698</v>
      </c>
      <c r="B5018" t="s">
        <v>6192</v>
      </c>
      <c r="C5018" t="s">
        <v>561</v>
      </c>
      <c r="D5018" t="s">
        <v>1278</v>
      </c>
      <c r="E5018" t="s">
        <v>1278</v>
      </c>
      <c r="F5018">
        <v>1</v>
      </c>
      <c r="G5018" t="s">
        <v>5649</v>
      </c>
      <c r="H5018" s="4" t="str">
        <f t="shared" si="156"/>
        <v>SG2_P2_LED.1</v>
      </c>
      <c r="I5018" s="4" t="str">
        <f t="shared" si="157"/>
        <v>SG2_LED2</v>
      </c>
    </row>
    <row r="5019" spans="1:9" x14ac:dyDescent="0.25">
      <c r="A5019" t="s">
        <v>2698</v>
      </c>
      <c r="B5019" t="s">
        <v>6192</v>
      </c>
      <c r="C5019" t="s">
        <v>562</v>
      </c>
      <c r="D5019" t="s">
        <v>1278</v>
      </c>
      <c r="E5019" t="s">
        <v>1278</v>
      </c>
      <c r="F5019">
        <v>1</v>
      </c>
      <c r="G5019" t="s">
        <v>5650</v>
      </c>
      <c r="H5019" s="4" t="str">
        <f t="shared" si="156"/>
        <v>SG2_P3_LED.1</v>
      </c>
      <c r="I5019" s="4" t="str">
        <f t="shared" si="157"/>
        <v>SG2_LED3</v>
      </c>
    </row>
    <row r="5020" spans="1:9" x14ac:dyDescent="0.25">
      <c r="A5020" t="s">
        <v>2698</v>
      </c>
      <c r="B5020" t="s">
        <v>6192</v>
      </c>
      <c r="C5020" t="s">
        <v>2015</v>
      </c>
      <c r="D5020" t="s">
        <v>1278</v>
      </c>
      <c r="E5020" t="s">
        <v>1278</v>
      </c>
      <c r="F5020">
        <v>1</v>
      </c>
      <c r="G5020" t="s">
        <v>5651</v>
      </c>
      <c r="H5020" s="4" t="str">
        <f t="shared" si="156"/>
        <v>SG2_P4_LED.1</v>
      </c>
      <c r="I5020" s="4" t="str">
        <f t="shared" si="157"/>
        <v>SG2_LED4</v>
      </c>
    </row>
    <row r="5021" spans="1:9" x14ac:dyDescent="0.25">
      <c r="A5021" t="s">
        <v>2698</v>
      </c>
      <c r="B5021" t="s">
        <v>6192</v>
      </c>
      <c r="C5021" t="s">
        <v>563</v>
      </c>
      <c r="D5021" t="s">
        <v>1278</v>
      </c>
      <c r="E5021" t="s">
        <v>1278</v>
      </c>
      <c r="F5021">
        <v>1</v>
      </c>
      <c r="G5021" t="s">
        <v>5652</v>
      </c>
      <c r="H5021" s="4" t="str">
        <f t="shared" si="156"/>
        <v>SG2_P5_LED.1</v>
      </c>
      <c r="I5021" s="4" t="str">
        <f t="shared" si="157"/>
        <v>SG2_LED5</v>
      </c>
    </row>
    <row r="5022" spans="1:9" x14ac:dyDescent="0.25">
      <c r="A5022" t="s">
        <v>2698</v>
      </c>
      <c r="B5022" t="s">
        <v>3623</v>
      </c>
      <c r="C5022" t="s">
        <v>3624</v>
      </c>
      <c r="D5022">
        <v>1</v>
      </c>
      <c r="E5022">
        <v>1</v>
      </c>
      <c r="F5022">
        <v>1</v>
      </c>
      <c r="G5022" t="s">
        <v>961</v>
      </c>
      <c r="H5022" s="4" t="str">
        <f t="shared" si="156"/>
        <v>2C75.1</v>
      </c>
      <c r="I5022" s="4" t="str">
        <f t="shared" si="157"/>
        <v>DGND</v>
      </c>
    </row>
    <row r="5023" spans="1:9" x14ac:dyDescent="0.25">
      <c r="A5023" t="s">
        <v>2698</v>
      </c>
      <c r="B5023" t="s">
        <v>3623</v>
      </c>
      <c r="C5023" t="s">
        <v>3624</v>
      </c>
      <c r="D5023">
        <v>2</v>
      </c>
      <c r="E5023">
        <v>2</v>
      </c>
      <c r="F5023">
        <v>2</v>
      </c>
      <c r="G5023" t="s">
        <v>5653</v>
      </c>
      <c r="H5023" s="4" t="str">
        <f t="shared" si="156"/>
        <v>2C75.2</v>
      </c>
      <c r="I5023" s="4" t="str">
        <f t="shared" si="157"/>
        <v>SG2_XI</v>
      </c>
    </row>
    <row r="5024" spans="1:9" x14ac:dyDescent="0.25">
      <c r="A5024" t="s">
        <v>2698</v>
      </c>
      <c r="B5024" t="s">
        <v>3623</v>
      </c>
      <c r="C5024" t="s">
        <v>3625</v>
      </c>
      <c r="D5024">
        <v>1</v>
      </c>
      <c r="E5024">
        <v>1</v>
      </c>
      <c r="F5024">
        <v>1</v>
      </c>
      <c r="G5024" t="s">
        <v>961</v>
      </c>
      <c r="H5024" s="4" t="str">
        <f t="shared" si="156"/>
        <v>2C76.1</v>
      </c>
      <c r="I5024" s="4" t="str">
        <f t="shared" si="157"/>
        <v>DGND</v>
      </c>
    </row>
    <row r="5025" spans="1:9" x14ac:dyDescent="0.25">
      <c r="A5025" t="s">
        <v>2698</v>
      </c>
      <c r="B5025" t="s">
        <v>3623</v>
      </c>
      <c r="C5025" t="s">
        <v>3625</v>
      </c>
      <c r="D5025">
        <v>2</v>
      </c>
      <c r="E5025">
        <v>2</v>
      </c>
      <c r="F5025">
        <v>2</v>
      </c>
      <c r="G5025" t="s">
        <v>5654</v>
      </c>
      <c r="H5025" s="4" t="str">
        <f t="shared" si="156"/>
        <v>2C76.2</v>
      </c>
      <c r="I5025" s="4" t="str">
        <f t="shared" si="157"/>
        <v>SG2_XO</v>
      </c>
    </row>
    <row r="5026" spans="1:9" x14ac:dyDescent="0.25">
      <c r="A5026" t="s">
        <v>2698</v>
      </c>
      <c r="B5026" t="s">
        <v>3623</v>
      </c>
      <c r="C5026" t="s">
        <v>3626</v>
      </c>
      <c r="D5026">
        <v>1</v>
      </c>
      <c r="E5026">
        <v>1</v>
      </c>
      <c r="F5026">
        <v>1</v>
      </c>
      <c r="G5026" t="s">
        <v>961</v>
      </c>
      <c r="H5026" s="4" t="str">
        <f t="shared" si="156"/>
        <v>2C168.1</v>
      </c>
      <c r="I5026" s="4" t="str">
        <f t="shared" si="157"/>
        <v>DGND</v>
      </c>
    </row>
    <row r="5027" spans="1:9" x14ac:dyDescent="0.25">
      <c r="A5027" t="s">
        <v>2698</v>
      </c>
      <c r="B5027" t="s">
        <v>3623</v>
      </c>
      <c r="C5027" t="s">
        <v>3626</v>
      </c>
      <c r="D5027">
        <v>2</v>
      </c>
      <c r="E5027">
        <v>2</v>
      </c>
      <c r="F5027">
        <v>2</v>
      </c>
      <c r="G5027" t="s">
        <v>564</v>
      </c>
      <c r="H5027" s="4" t="str">
        <f t="shared" si="156"/>
        <v>2C168.2</v>
      </c>
      <c r="I5027" s="4" t="str">
        <f t="shared" si="157"/>
        <v>S2_1_CKXTAL2</v>
      </c>
    </row>
    <row r="5028" spans="1:9" x14ac:dyDescent="0.25">
      <c r="A5028" t="s">
        <v>2698</v>
      </c>
      <c r="B5028" t="s">
        <v>3623</v>
      </c>
      <c r="C5028" t="s">
        <v>3627</v>
      </c>
      <c r="D5028">
        <v>1</v>
      </c>
      <c r="E5028">
        <v>1</v>
      </c>
      <c r="F5028">
        <v>1</v>
      </c>
      <c r="G5028" t="s">
        <v>961</v>
      </c>
      <c r="H5028" s="4" t="str">
        <f t="shared" si="156"/>
        <v>2C169.1</v>
      </c>
      <c r="I5028" s="4" t="str">
        <f t="shared" si="157"/>
        <v>DGND</v>
      </c>
    </row>
    <row r="5029" spans="1:9" x14ac:dyDescent="0.25">
      <c r="A5029" t="s">
        <v>2698</v>
      </c>
      <c r="B5029" t="s">
        <v>3623</v>
      </c>
      <c r="C5029" t="s">
        <v>3627</v>
      </c>
      <c r="D5029">
        <v>2</v>
      </c>
      <c r="E5029">
        <v>2</v>
      </c>
      <c r="F5029">
        <v>2</v>
      </c>
      <c r="G5029" t="s">
        <v>565</v>
      </c>
      <c r="H5029" s="4" t="str">
        <f t="shared" si="156"/>
        <v>2C169.2</v>
      </c>
      <c r="I5029" s="4" t="str">
        <f t="shared" si="157"/>
        <v>S2_1_CKXTAL1</v>
      </c>
    </row>
    <row r="5030" spans="1:9" x14ac:dyDescent="0.25">
      <c r="A5030" t="s">
        <v>2698</v>
      </c>
      <c r="B5030" t="s">
        <v>3623</v>
      </c>
      <c r="C5030" t="s">
        <v>3628</v>
      </c>
      <c r="D5030">
        <v>2</v>
      </c>
      <c r="E5030">
        <v>2</v>
      </c>
      <c r="F5030">
        <v>2</v>
      </c>
      <c r="G5030" t="s">
        <v>849</v>
      </c>
      <c r="H5030" s="4" t="str">
        <f t="shared" si="156"/>
        <v>2K34.2</v>
      </c>
      <c r="I5030" s="4" t="str">
        <f t="shared" si="157"/>
        <v>S2_HSD120</v>
      </c>
    </row>
    <row r="5031" spans="1:9" x14ac:dyDescent="0.25">
      <c r="A5031" t="s">
        <v>2698</v>
      </c>
      <c r="B5031" t="s">
        <v>3623</v>
      </c>
      <c r="C5031" t="s">
        <v>3628</v>
      </c>
      <c r="D5031">
        <v>3</v>
      </c>
      <c r="E5031">
        <v>3</v>
      </c>
      <c r="F5031">
        <v>3</v>
      </c>
      <c r="G5031" t="s">
        <v>5655</v>
      </c>
      <c r="H5031" s="4" t="str">
        <f t="shared" si="156"/>
        <v>2K34.3</v>
      </c>
      <c r="I5031" s="4" t="str">
        <f t="shared" si="157"/>
        <v>S2_XO</v>
      </c>
    </row>
    <row r="5032" spans="1:9" x14ac:dyDescent="0.25">
      <c r="A5032" t="s">
        <v>2698</v>
      </c>
      <c r="B5032" t="s">
        <v>3623</v>
      </c>
      <c r="C5032" t="s">
        <v>3628</v>
      </c>
      <c r="D5032">
        <v>4</v>
      </c>
      <c r="E5032">
        <v>4</v>
      </c>
      <c r="F5032">
        <v>4</v>
      </c>
      <c r="G5032" t="s">
        <v>564</v>
      </c>
      <c r="H5032" s="4" t="str">
        <f t="shared" si="156"/>
        <v>2K34.4</v>
      </c>
      <c r="I5032" s="4" t="str">
        <f t="shared" si="157"/>
        <v>S2_1_CKXTAL2</v>
      </c>
    </row>
    <row r="5033" spans="1:9" x14ac:dyDescent="0.25">
      <c r="A5033" t="s">
        <v>2698</v>
      </c>
      <c r="B5033" t="s">
        <v>3623</v>
      </c>
      <c r="C5033" t="s">
        <v>3628</v>
      </c>
      <c r="D5033">
        <v>5</v>
      </c>
      <c r="E5033">
        <v>5</v>
      </c>
      <c r="F5033">
        <v>5</v>
      </c>
      <c r="G5033" t="s">
        <v>565</v>
      </c>
      <c r="H5033" s="4" t="str">
        <f t="shared" si="156"/>
        <v>2K34.5</v>
      </c>
      <c r="I5033" s="4" t="str">
        <f t="shared" si="157"/>
        <v>S2_1_CKXTAL1</v>
      </c>
    </row>
    <row r="5034" spans="1:9" x14ac:dyDescent="0.25">
      <c r="A5034" t="s">
        <v>2698</v>
      </c>
      <c r="B5034" t="s">
        <v>3623</v>
      </c>
      <c r="C5034" t="s">
        <v>3628</v>
      </c>
      <c r="D5034">
        <v>6</v>
      </c>
      <c r="E5034">
        <v>6</v>
      </c>
      <c r="F5034">
        <v>6</v>
      </c>
      <c r="G5034" t="s">
        <v>5656</v>
      </c>
      <c r="H5034" s="4" t="str">
        <f t="shared" si="156"/>
        <v>2K34.6</v>
      </c>
      <c r="I5034" s="4" t="str">
        <f t="shared" si="157"/>
        <v>S2_XI</v>
      </c>
    </row>
    <row r="5035" spans="1:9" x14ac:dyDescent="0.25">
      <c r="A5035" t="s">
        <v>2698</v>
      </c>
      <c r="B5035" t="s">
        <v>3623</v>
      </c>
      <c r="C5035" t="s">
        <v>3628</v>
      </c>
      <c r="D5035">
        <v>7</v>
      </c>
      <c r="E5035">
        <v>7</v>
      </c>
      <c r="F5035">
        <v>7</v>
      </c>
      <c r="G5035" t="s">
        <v>850</v>
      </c>
      <c r="H5035" s="4" t="str">
        <f t="shared" si="156"/>
        <v>2K34.7</v>
      </c>
      <c r="I5035" s="4" t="str">
        <f t="shared" si="157"/>
        <v>S2_HSD101</v>
      </c>
    </row>
    <row r="5036" spans="1:9" x14ac:dyDescent="0.25">
      <c r="A5036" t="s">
        <v>2698</v>
      </c>
      <c r="B5036" t="s">
        <v>3623</v>
      </c>
      <c r="C5036" t="s">
        <v>3628</v>
      </c>
      <c r="D5036" t="s">
        <v>1041</v>
      </c>
      <c r="E5036" t="s">
        <v>1041</v>
      </c>
      <c r="F5036">
        <v>1</v>
      </c>
      <c r="G5036" t="s">
        <v>1040</v>
      </c>
      <c r="H5036" s="4" t="str">
        <f t="shared" si="156"/>
        <v>2K34.1</v>
      </c>
      <c r="I5036" s="4" t="str">
        <f t="shared" si="157"/>
        <v>VP12</v>
      </c>
    </row>
    <row r="5037" spans="1:9" x14ac:dyDescent="0.25">
      <c r="A5037" t="s">
        <v>2698</v>
      </c>
      <c r="B5037" t="s">
        <v>3623</v>
      </c>
      <c r="C5037" t="s">
        <v>3628</v>
      </c>
      <c r="D5037" t="s">
        <v>1042</v>
      </c>
      <c r="E5037" t="s">
        <v>1042</v>
      </c>
      <c r="F5037">
        <v>8</v>
      </c>
      <c r="G5037" t="s">
        <v>820</v>
      </c>
      <c r="H5037" s="4" t="str">
        <f t="shared" si="156"/>
        <v>2K34.8</v>
      </c>
      <c r="I5037" s="4" t="str">
        <f t="shared" si="157"/>
        <v>SC_UDB034</v>
      </c>
    </row>
    <row r="5038" spans="1:9" x14ac:dyDescent="0.25">
      <c r="A5038" t="s">
        <v>2698</v>
      </c>
      <c r="B5038" t="s">
        <v>3623</v>
      </c>
      <c r="C5038" t="s">
        <v>3629</v>
      </c>
      <c r="D5038">
        <v>1</v>
      </c>
      <c r="E5038">
        <v>1</v>
      </c>
      <c r="F5038">
        <v>1</v>
      </c>
      <c r="G5038" t="s">
        <v>569</v>
      </c>
      <c r="H5038" s="4" t="str">
        <f t="shared" si="156"/>
        <v>2R26.1</v>
      </c>
      <c r="I5038" s="4" t="str">
        <f t="shared" si="157"/>
        <v>SG2_WAKE</v>
      </c>
    </row>
    <row r="5039" spans="1:9" x14ac:dyDescent="0.25">
      <c r="A5039" t="s">
        <v>2698</v>
      </c>
      <c r="B5039" t="s">
        <v>3623</v>
      </c>
      <c r="C5039" t="s">
        <v>3629</v>
      </c>
      <c r="D5039">
        <v>2</v>
      </c>
      <c r="E5039">
        <v>2</v>
      </c>
      <c r="F5039">
        <v>2</v>
      </c>
      <c r="G5039" t="s">
        <v>961</v>
      </c>
      <c r="H5039" s="4" t="str">
        <f t="shared" si="156"/>
        <v>2R26.2</v>
      </c>
      <c r="I5039" s="4" t="str">
        <f t="shared" si="157"/>
        <v>DGND</v>
      </c>
    </row>
    <row r="5040" spans="1:9" x14ac:dyDescent="0.25">
      <c r="A5040" t="s">
        <v>2698</v>
      </c>
      <c r="B5040" t="s">
        <v>3623</v>
      </c>
      <c r="C5040" t="s">
        <v>5907</v>
      </c>
      <c r="D5040">
        <v>1</v>
      </c>
      <c r="E5040">
        <v>1</v>
      </c>
      <c r="F5040">
        <v>1</v>
      </c>
      <c r="G5040" t="s">
        <v>566</v>
      </c>
      <c r="H5040" s="4" t="str">
        <f t="shared" si="156"/>
        <v>2R276.1</v>
      </c>
      <c r="I5040" s="4" t="str">
        <f t="shared" si="157"/>
        <v>S2_HSD145</v>
      </c>
    </row>
    <row r="5041" spans="1:9" x14ac:dyDescent="0.25">
      <c r="A5041" t="s">
        <v>2698</v>
      </c>
      <c r="B5041" t="s">
        <v>3623</v>
      </c>
      <c r="C5041" t="s">
        <v>5907</v>
      </c>
      <c r="D5041">
        <v>2</v>
      </c>
      <c r="E5041">
        <v>2</v>
      </c>
      <c r="F5041">
        <v>2</v>
      </c>
      <c r="G5041" t="s">
        <v>961</v>
      </c>
      <c r="H5041" s="4" t="str">
        <f t="shared" si="156"/>
        <v>2R276.2</v>
      </c>
      <c r="I5041" s="4" t="str">
        <f t="shared" si="157"/>
        <v>DGND</v>
      </c>
    </row>
    <row r="5042" spans="1:9" x14ac:dyDescent="0.25">
      <c r="A5042" t="s">
        <v>2698</v>
      </c>
      <c r="B5042" t="s">
        <v>3623</v>
      </c>
      <c r="C5042" t="s">
        <v>3630</v>
      </c>
      <c r="D5042">
        <v>1</v>
      </c>
      <c r="E5042">
        <v>1</v>
      </c>
      <c r="F5042">
        <v>1</v>
      </c>
      <c r="G5042" t="s">
        <v>567</v>
      </c>
      <c r="H5042" s="4" t="str">
        <f t="shared" si="156"/>
        <v>2RD73.1</v>
      </c>
      <c r="I5042" s="4" t="str">
        <f t="shared" si="157"/>
        <v>S2_SPI_CSB</v>
      </c>
    </row>
    <row r="5043" spans="1:9" x14ac:dyDescent="0.25">
      <c r="A5043" t="s">
        <v>2698</v>
      </c>
      <c r="B5043" t="s">
        <v>3623</v>
      </c>
      <c r="C5043" t="s">
        <v>3630</v>
      </c>
      <c r="D5043">
        <v>2</v>
      </c>
      <c r="E5043">
        <v>2</v>
      </c>
      <c r="F5043">
        <v>2</v>
      </c>
      <c r="G5043" t="s">
        <v>2016</v>
      </c>
      <c r="H5043" s="4" t="str">
        <f t="shared" si="156"/>
        <v>2RD73.2</v>
      </c>
      <c r="I5043" s="4" t="str">
        <f t="shared" si="157"/>
        <v>S2_SCOT_HSD136</v>
      </c>
    </row>
    <row r="5044" spans="1:9" x14ac:dyDescent="0.25">
      <c r="A5044" t="s">
        <v>2698</v>
      </c>
      <c r="B5044" t="s">
        <v>3623</v>
      </c>
      <c r="C5044" t="s">
        <v>3631</v>
      </c>
      <c r="D5044">
        <v>1</v>
      </c>
      <c r="E5044">
        <v>1</v>
      </c>
      <c r="F5044">
        <v>1</v>
      </c>
      <c r="G5044" t="s">
        <v>5657</v>
      </c>
      <c r="H5044" s="4" t="str">
        <f t="shared" si="156"/>
        <v>2RD74.1</v>
      </c>
      <c r="I5044" s="4" t="str">
        <f t="shared" si="157"/>
        <v>S2_SPI_SIO1</v>
      </c>
    </row>
    <row r="5045" spans="1:9" x14ac:dyDescent="0.25">
      <c r="A5045" t="s">
        <v>2698</v>
      </c>
      <c r="B5045" t="s">
        <v>3623</v>
      </c>
      <c r="C5045" t="s">
        <v>3631</v>
      </c>
      <c r="D5045">
        <v>2</v>
      </c>
      <c r="E5045">
        <v>2</v>
      </c>
      <c r="F5045">
        <v>2</v>
      </c>
      <c r="G5045" t="s">
        <v>2017</v>
      </c>
      <c r="H5045" s="4" t="str">
        <f t="shared" si="156"/>
        <v>2RD74.2</v>
      </c>
      <c r="I5045" s="4" t="str">
        <f t="shared" si="157"/>
        <v>S2_SCOT_HSD109</v>
      </c>
    </row>
    <row r="5046" spans="1:9" x14ac:dyDescent="0.25">
      <c r="A5046" t="s">
        <v>2698</v>
      </c>
      <c r="B5046" t="s">
        <v>3623</v>
      </c>
      <c r="C5046" t="s">
        <v>3632</v>
      </c>
      <c r="D5046">
        <v>1</v>
      </c>
      <c r="E5046">
        <v>1</v>
      </c>
      <c r="F5046">
        <v>1</v>
      </c>
      <c r="G5046" t="s">
        <v>568</v>
      </c>
      <c r="H5046" s="4" t="str">
        <f t="shared" si="156"/>
        <v>2RD75.1</v>
      </c>
      <c r="I5046" s="4" t="str">
        <f t="shared" si="157"/>
        <v>S2_SPI_SCK</v>
      </c>
    </row>
    <row r="5047" spans="1:9" x14ac:dyDescent="0.25">
      <c r="A5047" t="s">
        <v>2698</v>
      </c>
      <c r="B5047" t="s">
        <v>3623</v>
      </c>
      <c r="C5047" t="s">
        <v>3632</v>
      </c>
      <c r="D5047">
        <v>2</v>
      </c>
      <c r="E5047">
        <v>2</v>
      </c>
      <c r="F5047">
        <v>2</v>
      </c>
      <c r="G5047" t="s">
        <v>2018</v>
      </c>
      <c r="H5047" s="4" t="str">
        <f t="shared" si="156"/>
        <v>2RD75.2</v>
      </c>
      <c r="I5047" s="4" t="str">
        <f t="shared" si="157"/>
        <v>S2_SCOT_HSD134</v>
      </c>
    </row>
    <row r="5048" spans="1:9" x14ac:dyDescent="0.25">
      <c r="A5048" t="s">
        <v>2698</v>
      </c>
      <c r="B5048" t="s">
        <v>3623</v>
      </c>
      <c r="C5048" t="s">
        <v>3633</v>
      </c>
      <c r="D5048">
        <v>1</v>
      </c>
      <c r="E5048">
        <v>1</v>
      </c>
      <c r="F5048">
        <v>1</v>
      </c>
      <c r="G5048" t="s">
        <v>5658</v>
      </c>
      <c r="H5048" s="4" t="str">
        <f t="shared" si="156"/>
        <v>2RD76.1</v>
      </c>
      <c r="I5048" s="4" t="str">
        <f t="shared" si="157"/>
        <v>S2_SPI_SIO0</v>
      </c>
    </row>
    <row r="5049" spans="1:9" x14ac:dyDescent="0.25">
      <c r="A5049" t="s">
        <v>2698</v>
      </c>
      <c r="B5049" t="s">
        <v>3623</v>
      </c>
      <c r="C5049" t="s">
        <v>3633</v>
      </c>
      <c r="D5049">
        <v>2</v>
      </c>
      <c r="E5049">
        <v>2</v>
      </c>
      <c r="F5049">
        <v>2</v>
      </c>
      <c r="G5049" t="s">
        <v>2019</v>
      </c>
      <c r="H5049" s="4" t="str">
        <f t="shared" si="156"/>
        <v>2RD76.2</v>
      </c>
      <c r="I5049" s="4" t="str">
        <f t="shared" si="157"/>
        <v>S2_SCOT_HSD133</v>
      </c>
    </row>
    <row r="5050" spans="1:9" x14ac:dyDescent="0.25">
      <c r="A5050" t="s">
        <v>2698</v>
      </c>
      <c r="B5050" t="s">
        <v>3623</v>
      </c>
      <c r="C5050" t="s">
        <v>3634</v>
      </c>
      <c r="D5050">
        <v>1</v>
      </c>
      <c r="E5050">
        <v>1</v>
      </c>
      <c r="F5050">
        <v>1</v>
      </c>
      <c r="G5050" t="s">
        <v>5659</v>
      </c>
      <c r="H5050" s="4" t="str">
        <f t="shared" si="156"/>
        <v>2RD77.1</v>
      </c>
      <c r="I5050" s="4" t="str">
        <f t="shared" si="157"/>
        <v>S2_SPI_SIO2</v>
      </c>
    </row>
    <row r="5051" spans="1:9" x14ac:dyDescent="0.25">
      <c r="A5051" t="s">
        <v>2698</v>
      </c>
      <c r="B5051" t="s">
        <v>3623</v>
      </c>
      <c r="C5051" t="s">
        <v>3634</v>
      </c>
      <c r="D5051">
        <v>2</v>
      </c>
      <c r="E5051">
        <v>2</v>
      </c>
      <c r="F5051">
        <v>2</v>
      </c>
      <c r="G5051" t="s">
        <v>2020</v>
      </c>
      <c r="H5051" s="4" t="str">
        <f t="shared" si="156"/>
        <v>2RD77.2</v>
      </c>
      <c r="I5051" s="4" t="str">
        <f t="shared" si="157"/>
        <v>S2_SCOT_HSD284</v>
      </c>
    </row>
    <row r="5052" spans="1:9" x14ac:dyDescent="0.25">
      <c r="A5052" t="s">
        <v>2698</v>
      </c>
      <c r="B5052" t="s">
        <v>3623</v>
      </c>
      <c r="C5052" t="s">
        <v>3635</v>
      </c>
      <c r="D5052">
        <v>1</v>
      </c>
      <c r="E5052">
        <v>1</v>
      </c>
      <c r="F5052">
        <v>1</v>
      </c>
      <c r="G5052" t="s">
        <v>5660</v>
      </c>
      <c r="H5052" s="4" t="str">
        <f t="shared" si="156"/>
        <v>2RD78.1</v>
      </c>
      <c r="I5052" s="4" t="str">
        <f t="shared" si="157"/>
        <v>S2_SPI_SIO3</v>
      </c>
    </row>
    <row r="5053" spans="1:9" x14ac:dyDescent="0.25">
      <c r="A5053" t="s">
        <v>2698</v>
      </c>
      <c r="B5053" t="s">
        <v>3623</v>
      </c>
      <c r="C5053" t="s">
        <v>3635</v>
      </c>
      <c r="D5053">
        <v>2</v>
      </c>
      <c r="E5053">
        <v>2</v>
      </c>
      <c r="F5053">
        <v>2</v>
      </c>
      <c r="G5053" t="s">
        <v>2021</v>
      </c>
      <c r="H5053" s="4" t="str">
        <f t="shared" si="156"/>
        <v>2RD78.2</v>
      </c>
      <c r="I5053" s="4" t="str">
        <f t="shared" si="157"/>
        <v>S2_SCLK_HSD285</v>
      </c>
    </row>
    <row r="5054" spans="1:9" x14ac:dyDescent="0.25">
      <c r="A5054" t="s">
        <v>2698</v>
      </c>
      <c r="B5054" t="s">
        <v>3623</v>
      </c>
      <c r="C5054" t="s">
        <v>3636</v>
      </c>
      <c r="D5054">
        <v>1</v>
      </c>
      <c r="E5054">
        <v>1</v>
      </c>
      <c r="F5054">
        <v>1</v>
      </c>
      <c r="G5054" t="s">
        <v>570</v>
      </c>
      <c r="H5054" s="4" t="str">
        <f t="shared" si="156"/>
        <v>2RG73.1</v>
      </c>
      <c r="I5054" s="4" t="str">
        <f t="shared" si="157"/>
        <v>SG2_SPI_CSB</v>
      </c>
    </row>
    <row r="5055" spans="1:9" x14ac:dyDescent="0.25">
      <c r="A5055" t="s">
        <v>2698</v>
      </c>
      <c r="B5055" t="s">
        <v>3623</v>
      </c>
      <c r="C5055" t="s">
        <v>3636</v>
      </c>
      <c r="D5055">
        <v>2</v>
      </c>
      <c r="E5055">
        <v>2</v>
      </c>
      <c r="F5055">
        <v>2</v>
      </c>
      <c r="H5055" s="4" t="str">
        <f t="shared" si="156"/>
        <v>2RG73.2</v>
      </c>
      <c r="I5055" s="4">
        <f t="shared" si="157"/>
        <v>0</v>
      </c>
    </row>
    <row r="5056" spans="1:9" x14ac:dyDescent="0.25">
      <c r="A5056" t="s">
        <v>2698</v>
      </c>
      <c r="B5056" t="s">
        <v>3623</v>
      </c>
      <c r="C5056" t="s">
        <v>3637</v>
      </c>
      <c r="D5056">
        <v>1</v>
      </c>
      <c r="E5056">
        <v>1</v>
      </c>
      <c r="F5056">
        <v>1</v>
      </c>
      <c r="G5056" t="s">
        <v>5661</v>
      </c>
      <c r="H5056" s="4" t="str">
        <f t="shared" si="156"/>
        <v>2RG74.1</v>
      </c>
      <c r="I5056" s="4" t="str">
        <f t="shared" si="157"/>
        <v>SG2_SPI_SIO1</v>
      </c>
    </row>
    <row r="5057" spans="1:9" x14ac:dyDescent="0.25">
      <c r="A5057" t="s">
        <v>2698</v>
      </c>
      <c r="B5057" t="s">
        <v>3623</v>
      </c>
      <c r="C5057" t="s">
        <v>3637</v>
      </c>
      <c r="D5057">
        <v>2</v>
      </c>
      <c r="E5057">
        <v>2</v>
      </c>
      <c r="F5057">
        <v>2</v>
      </c>
      <c r="H5057" s="4" t="str">
        <f t="shared" si="156"/>
        <v>2RG74.2</v>
      </c>
      <c r="I5057" s="4">
        <f t="shared" si="157"/>
        <v>0</v>
      </c>
    </row>
    <row r="5058" spans="1:9" x14ac:dyDescent="0.25">
      <c r="A5058" t="s">
        <v>2698</v>
      </c>
      <c r="B5058" t="s">
        <v>3623</v>
      </c>
      <c r="C5058" t="s">
        <v>3638</v>
      </c>
      <c r="D5058">
        <v>1</v>
      </c>
      <c r="E5058">
        <v>1</v>
      </c>
      <c r="F5058">
        <v>1</v>
      </c>
      <c r="G5058" t="s">
        <v>571</v>
      </c>
      <c r="H5058" s="4" t="str">
        <f t="shared" ref="H5058:H5121" si="158">CONCATENATE(C5058,".",F5058)</f>
        <v>2RG75.1</v>
      </c>
      <c r="I5058" s="4" t="str">
        <f t="shared" ref="I5058:I5121" si="159">G5058</f>
        <v>SG2_SPI_SCK</v>
      </c>
    </row>
    <row r="5059" spans="1:9" x14ac:dyDescent="0.25">
      <c r="A5059" t="s">
        <v>2698</v>
      </c>
      <c r="B5059" t="s">
        <v>3623</v>
      </c>
      <c r="C5059" t="s">
        <v>3638</v>
      </c>
      <c r="D5059">
        <v>2</v>
      </c>
      <c r="E5059">
        <v>2</v>
      </c>
      <c r="F5059">
        <v>2</v>
      </c>
      <c r="H5059" s="4" t="str">
        <f t="shared" si="158"/>
        <v>2RG75.2</v>
      </c>
      <c r="I5059" s="4">
        <f t="shared" si="159"/>
        <v>0</v>
      </c>
    </row>
    <row r="5060" spans="1:9" x14ac:dyDescent="0.25">
      <c r="A5060" t="s">
        <v>2698</v>
      </c>
      <c r="B5060" t="s">
        <v>3623</v>
      </c>
      <c r="C5060" t="s">
        <v>3639</v>
      </c>
      <c r="D5060">
        <v>1</v>
      </c>
      <c r="E5060">
        <v>1</v>
      </c>
      <c r="F5060">
        <v>1</v>
      </c>
      <c r="G5060" t="s">
        <v>5662</v>
      </c>
      <c r="H5060" s="4" t="str">
        <f t="shared" si="158"/>
        <v>2RG76.1</v>
      </c>
      <c r="I5060" s="4" t="str">
        <f t="shared" si="159"/>
        <v>SG2_SPI_SIO0</v>
      </c>
    </row>
    <row r="5061" spans="1:9" x14ac:dyDescent="0.25">
      <c r="A5061" t="s">
        <v>2698</v>
      </c>
      <c r="B5061" t="s">
        <v>3623</v>
      </c>
      <c r="C5061" t="s">
        <v>3639</v>
      </c>
      <c r="D5061">
        <v>2</v>
      </c>
      <c r="E5061">
        <v>2</v>
      </c>
      <c r="F5061">
        <v>2</v>
      </c>
      <c r="H5061" s="4" t="str">
        <f t="shared" si="158"/>
        <v>2RG76.2</v>
      </c>
      <c r="I5061" s="4">
        <f t="shared" si="159"/>
        <v>0</v>
      </c>
    </row>
    <row r="5062" spans="1:9" x14ac:dyDescent="0.25">
      <c r="A5062" t="s">
        <v>2698</v>
      </c>
      <c r="B5062" t="s">
        <v>3623</v>
      </c>
      <c r="C5062" t="s">
        <v>3640</v>
      </c>
      <c r="D5062">
        <v>1</v>
      </c>
      <c r="E5062">
        <v>1</v>
      </c>
      <c r="F5062">
        <v>1</v>
      </c>
      <c r="G5062" t="s">
        <v>5663</v>
      </c>
      <c r="H5062" s="4" t="str">
        <f t="shared" si="158"/>
        <v>2RG77.1</v>
      </c>
      <c r="I5062" s="4" t="str">
        <f t="shared" si="159"/>
        <v>SG2_SPI_SIO2</v>
      </c>
    </row>
    <row r="5063" spans="1:9" x14ac:dyDescent="0.25">
      <c r="A5063" t="s">
        <v>2698</v>
      </c>
      <c r="B5063" t="s">
        <v>3623</v>
      </c>
      <c r="C5063" t="s">
        <v>3640</v>
      </c>
      <c r="D5063">
        <v>2</v>
      </c>
      <c r="E5063">
        <v>2</v>
      </c>
      <c r="F5063">
        <v>2</v>
      </c>
      <c r="H5063" s="4" t="str">
        <f t="shared" si="158"/>
        <v>2RG77.2</v>
      </c>
      <c r="I5063" s="4">
        <f t="shared" si="159"/>
        <v>0</v>
      </c>
    </row>
    <row r="5064" spans="1:9" x14ac:dyDescent="0.25">
      <c r="A5064" t="s">
        <v>2698</v>
      </c>
      <c r="B5064" t="s">
        <v>3623</v>
      </c>
      <c r="C5064" t="s">
        <v>3641</v>
      </c>
      <c r="D5064">
        <v>1</v>
      </c>
      <c r="E5064">
        <v>1</v>
      </c>
      <c r="F5064">
        <v>1</v>
      </c>
      <c r="G5064" t="s">
        <v>5664</v>
      </c>
      <c r="H5064" s="4" t="str">
        <f t="shared" si="158"/>
        <v>2RG78.1</v>
      </c>
      <c r="I5064" s="4" t="str">
        <f t="shared" si="159"/>
        <v>SG2_SPI_SIO3</v>
      </c>
    </row>
    <row r="5065" spans="1:9" x14ac:dyDescent="0.25">
      <c r="A5065" t="s">
        <v>2698</v>
      </c>
      <c r="B5065" t="s">
        <v>3623</v>
      </c>
      <c r="C5065" t="s">
        <v>3641</v>
      </c>
      <c r="D5065">
        <v>2</v>
      </c>
      <c r="E5065">
        <v>2</v>
      </c>
      <c r="F5065">
        <v>2</v>
      </c>
      <c r="H5065" s="4" t="str">
        <f t="shared" si="158"/>
        <v>2RG78.2</v>
      </c>
      <c r="I5065" s="4">
        <f t="shared" si="159"/>
        <v>0</v>
      </c>
    </row>
    <row r="5066" spans="1:9" x14ac:dyDescent="0.25">
      <c r="A5066" t="s">
        <v>2698</v>
      </c>
      <c r="B5066" t="s">
        <v>3623</v>
      </c>
      <c r="C5066" t="s">
        <v>3642</v>
      </c>
      <c r="D5066">
        <v>1</v>
      </c>
      <c r="E5066">
        <v>1</v>
      </c>
      <c r="F5066">
        <v>1</v>
      </c>
      <c r="G5066" t="s">
        <v>5654</v>
      </c>
      <c r="H5066" s="4" t="str">
        <f t="shared" si="158"/>
        <v>2Y6.1</v>
      </c>
      <c r="I5066" s="4" t="str">
        <f t="shared" si="159"/>
        <v>SG2_XO</v>
      </c>
    </row>
    <row r="5067" spans="1:9" x14ac:dyDescent="0.25">
      <c r="A5067" t="s">
        <v>2698</v>
      </c>
      <c r="B5067" t="s">
        <v>3623</v>
      </c>
      <c r="C5067" t="s">
        <v>3642</v>
      </c>
      <c r="D5067">
        <v>2</v>
      </c>
      <c r="E5067">
        <v>2</v>
      </c>
      <c r="F5067">
        <v>2</v>
      </c>
      <c r="G5067" t="s">
        <v>961</v>
      </c>
      <c r="H5067" s="4" t="str">
        <f t="shared" si="158"/>
        <v>2Y6.2</v>
      </c>
      <c r="I5067" s="4" t="str">
        <f t="shared" si="159"/>
        <v>DGND</v>
      </c>
    </row>
    <row r="5068" spans="1:9" x14ac:dyDescent="0.25">
      <c r="A5068" t="s">
        <v>2698</v>
      </c>
      <c r="B5068" t="s">
        <v>3623</v>
      </c>
      <c r="C5068" t="s">
        <v>3642</v>
      </c>
      <c r="D5068">
        <v>3</v>
      </c>
      <c r="E5068">
        <v>3</v>
      </c>
      <c r="F5068">
        <v>3</v>
      </c>
      <c r="G5068" t="s">
        <v>5653</v>
      </c>
      <c r="H5068" s="4" t="str">
        <f t="shared" si="158"/>
        <v>2Y6.3</v>
      </c>
      <c r="I5068" s="4" t="str">
        <f t="shared" si="159"/>
        <v>SG2_XI</v>
      </c>
    </row>
    <row r="5069" spans="1:9" x14ac:dyDescent="0.25">
      <c r="A5069" t="s">
        <v>2698</v>
      </c>
      <c r="B5069" t="s">
        <v>3623</v>
      </c>
      <c r="C5069" t="s">
        <v>3642</v>
      </c>
      <c r="D5069">
        <v>4</v>
      </c>
      <c r="E5069">
        <v>4</v>
      </c>
      <c r="F5069">
        <v>4</v>
      </c>
      <c r="G5069" t="s">
        <v>961</v>
      </c>
      <c r="H5069" s="4" t="str">
        <f t="shared" si="158"/>
        <v>2Y6.4</v>
      </c>
      <c r="I5069" s="4" t="str">
        <f t="shared" si="159"/>
        <v>DGND</v>
      </c>
    </row>
    <row r="5070" spans="1:9" x14ac:dyDescent="0.25">
      <c r="A5070" t="s">
        <v>2698</v>
      </c>
      <c r="B5070" t="s">
        <v>3623</v>
      </c>
      <c r="C5070" t="s">
        <v>3643</v>
      </c>
      <c r="D5070">
        <v>1</v>
      </c>
      <c r="E5070">
        <v>1</v>
      </c>
      <c r="F5070">
        <v>1</v>
      </c>
      <c r="G5070" t="s">
        <v>564</v>
      </c>
      <c r="H5070" s="4" t="str">
        <f t="shared" si="158"/>
        <v>2Y7.1</v>
      </c>
      <c r="I5070" s="4" t="str">
        <f t="shared" si="159"/>
        <v>S2_1_CKXTAL2</v>
      </c>
    </row>
    <row r="5071" spans="1:9" x14ac:dyDescent="0.25">
      <c r="A5071" t="s">
        <v>2698</v>
      </c>
      <c r="B5071" t="s">
        <v>3623</v>
      </c>
      <c r="C5071" t="s">
        <v>3643</v>
      </c>
      <c r="D5071">
        <v>2</v>
      </c>
      <c r="E5071">
        <v>2</v>
      </c>
      <c r="F5071">
        <v>2</v>
      </c>
      <c r="G5071" t="s">
        <v>961</v>
      </c>
      <c r="H5071" s="4" t="str">
        <f t="shared" si="158"/>
        <v>2Y7.2</v>
      </c>
      <c r="I5071" s="4" t="str">
        <f t="shared" si="159"/>
        <v>DGND</v>
      </c>
    </row>
    <row r="5072" spans="1:9" x14ac:dyDescent="0.25">
      <c r="A5072" t="s">
        <v>2698</v>
      </c>
      <c r="B5072" t="s">
        <v>3623</v>
      </c>
      <c r="C5072" t="s">
        <v>3643</v>
      </c>
      <c r="D5072">
        <v>3</v>
      </c>
      <c r="E5072">
        <v>3</v>
      </c>
      <c r="F5072">
        <v>3</v>
      </c>
      <c r="G5072" t="s">
        <v>565</v>
      </c>
      <c r="H5072" s="4" t="str">
        <f t="shared" si="158"/>
        <v>2Y7.3</v>
      </c>
      <c r="I5072" s="4" t="str">
        <f t="shared" si="159"/>
        <v>S2_1_CKXTAL1</v>
      </c>
    </row>
    <row r="5073" spans="1:9" x14ac:dyDescent="0.25">
      <c r="A5073" t="s">
        <v>2698</v>
      </c>
      <c r="B5073" t="s">
        <v>3623</v>
      </c>
      <c r="C5073" t="s">
        <v>3643</v>
      </c>
      <c r="D5073">
        <v>4</v>
      </c>
      <c r="E5073">
        <v>4</v>
      </c>
      <c r="F5073">
        <v>4</v>
      </c>
      <c r="G5073" t="s">
        <v>961</v>
      </c>
      <c r="H5073" s="4" t="str">
        <f t="shared" si="158"/>
        <v>2Y7.4</v>
      </c>
      <c r="I5073" s="4" t="str">
        <f t="shared" si="159"/>
        <v>DGND</v>
      </c>
    </row>
    <row r="5074" spans="1:9" x14ac:dyDescent="0.25">
      <c r="A5074" t="s">
        <v>2698</v>
      </c>
      <c r="B5074" t="s">
        <v>5908</v>
      </c>
      <c r="C5074" t="s">
        <v>2982</v>
      </c>
      <c r="D5074">
        <v>1</v>
      </c>
      <c r="E5074">
        <v>1</v>
      </c>
      <c r="F5074">
        <v>1</v>
      </c>
      <c r="G5074" t="s">
        <v>293</v>
      </c>
      <c r="H5074" s="4" t="str">
        <f t="shared" si="158"/>
        <v>BD1.1</v>
      </c>
      <c r="I5074" s="4" t="str">
        <f t="shared" si="159"/>
        <v>S0_DVDD09</v>
      </c>
    </row>
    <row r="5075" spans="1:9" x14ac:dyDescent="0.25">
      <c r="A5075" t="s">
        <v>2698</v>
      </c>
      <c r="B5075" t="s">
        <v>5908</v>
      </c>
      <c r="C5075" t="s">
        <v>2982</v>
      </c>
      <c r="D5075">
        <v>2</v>
      </c>
      <c r="E5075">
        <v>2</v>
      </c>
      <c r="F5075">
        <v>2</v>
      </c>
      <c r="G5075" t="s">
        <v>1374</v>
      </c>
      <c r="H5075" s="4" t="str">
        <f t="shared" si="158"/>
        <v>BD1.2</v>
      </c>
      <c r="I5075" s="4" t="str">
        <f t="shared" si="159"/>
        <v>S0_APWR_FF01</v>
      </c>
    </row>
    <row r="5076" spans="1:9" x14ac:dyDescent="0.25">
      <c r="A5076" t="s">
        <v>2698</v>
      </c>
      <c r="B5076" t="s">
        <v>5908</v>
      </c>
      <c r="C5076" t="s">
        <v>2983</v>
      </c>
      <c r="D5076">
        <v>1</v>
      </c>
      <c r="E5076">
        <v>1</v>
      </c>
      <c r="F5076">
        <v>1</v>
      </c>
      <c r="G5076" t="s">
        <v>294</v>
      </c>
      <c r="H5076" s="4" t="str">
        <f t="shared" si="158"/>
        <v>BD2.1</v>
      </c>
      <c r="I5076" s="4" t="str">
        <f t="shared" si="159"/>
        <v>S0_AVDD09</v>
      </c>
    </row>
    <row r="5077" spans="1:9" x14ac:dyDescent="0.25">
      <c r="A5077" t="s">
        <v>2698</v>
      </c>
      <c r="B5077" t="s">
        <v>5908</v>
      </c>
      <c r="C5077" t="s">
        <v>2983</v>
      </c>
      <c r="D5077">
        <v>2</v>
      </c>
      <c r="E5077">
        <v>2</v>
      </c>
      <c r="F5077">
        <v>2</v>
      </c>
      <c r="G5077" t="s">
        <v>1375</v>
      </c>
      <c r="H5077" s="4" t="str">
        <f t="shared" si="158"/>
        <v>BD2.2</v>
      </c>
      <c r="I5077" s="4" t="str">
        <f t="shared" si="159"/>
        <v>S0_APWR_FF03</v>
      </c>
    </row>
    <row r="5078" spans="1:9" x14ac:dyDescent="0.25">
      <c r="A5078" t="s">
        <v>2698</v>
      </c>
      <c r="B5078" t="s">
        <v>5908</v>
      </c>
      <c r="C5078" t="s">
        <v>2984</v>
      </c>
      <c r="D5078">
        <v>1</v>
      </c>
      <c r="E5078">
        <v>1</v>
      </c>
      <c r="F5078">
        <v>1</v>
      </c>
      <c r="G5078" t="s">
        <v>1376</v>
      </c>
      <c r="H5078" s="4" t="str">
        <f t="shared" si="158"/>
        <v>BD22.1</v>
      </c>
      <c r="I5078" s="4" t="str">
        <f t="shared" si="159"/>
        <v>S0_AVDD09_FE</v>
      </c>
    </row>
    <row r="5079" spans="1:9" x14ac:dyDescent="0.25">
      <c r="A5079" t="s">
        <v>2698</v>
      </c>
      <c r="B5079" t="s">
        <v>5908</v>
      </c>
      <c r="C5079" t="s">
        <v>2984</v>
      </c>
      <c r="D5079">
        <v>2</v>
      </c>
      <c r="E5079">
        <v>2</v>
      </c>
      <c r="F5079">
        <v>2</v>
      </c>
      <c r="G5079" t="s">
        <v>1375</v>
      </c>
      <c r="H5079" s="4" t="str">
        <f t="shared" si="158"/>
        <v>BD22.2</v>
      </c>
      <c r="I5079" s="4" t="str">
        <f t="shared" si="159"/>
        <v>S0_APWR_FF03</v>
      </c>
    </row>
    <row r="5080" spans="1:9" x14ac:dyDescent="0.25">
      <c r="A5080" t="s">
        <v>2698</v>
      </c>
      <c r="B5080" t="s">
        <v>5908</v>
      </c>
      <c r="C5080" t="s">
        <v>2985</v>
      </c>
      <c r="D5080">
        <v>1</v>
      </c>
      <c r="E5080">
        <v>1</v>
      </c>
      <c r="F5080">
        <v>1</v>
      </c>
      <c r="G5080" t="s">
        <v>1377</v>
      </c>
      <c r="H5080" s="4" t="str">
        <f t="shared" si="158"/>
        <v>BD23.1</v>
      </c>
      <c r="I5080" s="4" t="str">
        <f t="shared" si="159"/>
        <v>S0_AVDD09_GIGA</v>
      </c>
    </row>
    <row r="5081" spans="1:9" x14ac:dyDescent="0.25">
      <c r="A5081" t="s">
        <v>2698</v>
      </c>
      <c r="B5081" t="s">
        <v>5908</v>
      </c>
      <c r="C5081" t="s">
        <v>2985</v>
      </c>
      <c r="D5081">
        <v>2</v>
      </c>
      <c r="E5081">
        <v>2</v>
      </c>
      <c r="F5081">
        <v>2</v>
      </c>
      <c r="G5081" t="s">
        <v>1375</v>
      </c>
      <c r="H5081" s="4" t="str">
        <f t="shared" si="158"/>
        <v>BD23.2</v>
      </c>
      <c r="I5081" s="4" t="str">
        <f t="shared" si="159"/>
        <v>S0_APWR_FF03</v>
      </c>
    </row>
    <row r="5082" spans="1:9" x14ac:dyDescent="0.25">
      <c r="A5082" t="s">
        <v>2698</v>
      </c>
      <c r="B5082" t="s">
        <v>5908</v>
      </c>
      <c r="C5082" t="s">
        <v>2986</v>
      </c>
      <c r="D5082">
        <v>1</v>
      </c>
      <c r="E5082">
        <v>1</v>
      </c>
      <c r="F5082">
        <v>1</v>
      </c>
      <c r="G5082" t="s">
        <v>1378</v>
      </c>
      <c r="H5082" s="4" t="str">
        <f t="shared" si="158"/>
        <v>BD24.1</v>
      </c>
      <c r="I5082" s="4" t="str">
        <f t="shared" si="159"/>
        <v>S0_AVDD09_MCK</v>
      </c>
    </row>
    <row r="5083" spans="1:9" x14ac:dyDescent="0.25">
      <c r="A5083" t="s">
        <v>2698</v>
      </c>
      <c r="B5083" t="s">
        <v>5908</v>
      </c>
      <c r="C5083" t="s">
        <v>2986</v>
      </c>
      <c r="D5083">
        <v>2</v>
      </c>
      <c r="E5083">
        <v>2</v>
      </c>
      <c r="F5083">
        <v>2</v>
      </c>
      <c r="G5083" t="s">
        <v>1375</v>
      </c>
      <c r="H5083" s="4" t="str">
        <f t="shared" si="158"/>
        <v>BD24.2</v>
      </c>
      <c r="I5083" s="4" t="str">
        <f t="shared" si="159"/>
        <v>S0_APWR_FF03</v>
      </c>
    </row>
    <row r="5084" spans="1:9" x14ac:dyDescent="0.25">
      <c r="A5084" t="s">
        <v>2698</v>
      </c>
      <c r="B5084" t="s">
        <v>5908</v>
      </c>
      <c r="C5084" t="s">
        <v>2987</v>
      </c>
      <c r="D5084">
        <v>1</v>
      </c>
      <c r="E5084">
        <v>1</v>
      </c>
      <c r="F5084">
        <v>1</v>
      </c>
      <c r="G5084" t="s">
        <v>6168</v>
      </c>
      <c r="H5084" s="4" t="str">
        <f t="shared" si="158"/>
        <v>BD27.1</v>
      </c>
      <c r="I5084" s="4" t="str">
        <f t="shared" si="159"/>
        <v>S0_AVDD09_TRX</v>
      </c>
    </row>
    <row r="5085" spans="1:9" x14ac:dyDescent="0.25">
      <c r="A5085" t="s">
        <v>2698</v>
      </c>
      <c r="B5085" t="s">
        <v>5908</v>
      </c>
      <c r="C5085" t="s">
        <v>2987</v>
      </c>
      <c r="D5085">
        <v>2</v>
      </c>
      <c r="E5085">
        <v>2</v>
      </c>
      <c r="F5085">
        <v>2</v>
      </c>
      <c r="G5085" t="s">
        <v>1375</v>
      </c>
      <c r="H5085" s="4" t="str">
        <f t="shared" si="158"/>
        <v>BD27.2</v>
      </c>
      <c r="I5085" s="4" t="str">
        <f t="shared" si="159"/>
        <v>S0_APWR_FF03</v>
      </c>
    </row>
    <row r="5086" spans="1:9" x14ac:dyDescent="0.25">
      <c r="A5086" t="s">
        <v>2698</v>
      </c>
      <c r="B5086" t="s">
        <v>5908</v>
      </c>
      <c r="C5086" t="s">
        <v>2988</v>
      </c>
      <c r="D5086">
        <v>1</v>
      </c>
      <c r="E5086">
        <v>1</v>
      </c>
      <c r="F5086">
        <v>1</v>
      </c>
      <c r="G5086" t="s">
        <v>1379</v>
      </c>
      <c r="H5086" s="4" t="str">
        <f t="shared" si="158"/>
        <v>BD28.1</v>
      </c>
      <c r="I5086" s="4" t="str">
        <f t="shared" si="159"/>
        <v>S0_AVDD09_CMU</v>
      </c>
    </row>
    <row r="5087" spans="1:9" x14ac:dyDescent="0.25">
      <c r="A5087" t="s">
        <v>2698</v>
      </c>
      <c r="B5087" t="s">
        <v>5908</v>
      </c>
      <c r="C5087" t="s">
        <v>2988</v>
      </c>
      <c r="D5087">
        <v>2</v>
      </c>
      <c r="E5087">
        <v>2</v>
      </c>
      <c r="F5087">
        <v>2</v>
      </c>
      <c r="G5087" t="s">
        <v>1375</v>
      </c>
      <c r="H5087" s="4" t="str">
        <f t="shared" si="158"/>
        <v>BD28.2</v>
      </c>
      <c r="I5087" s="4" t="str">
        <f t="shared" si="159"/>
        <v>S0_APWR_FF03</v>
      </c>
    </row>
    <row r="5088" spans="1:9" x14ac:dyDescent="0.25">
      <c r="A5088" t="s">
        <v>2698</v>
      </c>
      <c r="B5088" t="s">
        <v>5908</v>
      </c>
      <c r="C5088" t="s">
        <v>2989</v>
      </c>
      <c r="D5088">
        <v>1</v>
      </c>
      <c r="E5088">
        <v>1</v>
      </c>
      <c r="F5088">
        <v>1</v>
      </c>
      <c r="G5088" t="s">
        <v>293</v>
      </c>
      <c r="H5088" s="4" t="str">
        <f t="shared" si="158"/>
        <v>CD1.1</v>
      </c>
      <c r="I5088" s="4" t="str">
        <f t="shared" si="159"/>
        <v>S0_DVDD09</v>
      </c>
    </row>
    <row r="5089" spans="1:9" x14ac:dyDescent="0.25">
      <c r="A5089" t="s">
        <v>2698</v>
      </c>
      <c r="B5089" t="s">
        <v>5908</v>
      </c>
      <c r="C5089" t="s">
        <v>2989</v>
      </c>
      <c r="D5089">
        <v>2</v>
      </c>
      <c r="E5089">
        <v>2</v>
      </c>
      <c r="F5089">
        <v>2</v>
      </c>
      <c r="G5089" t="s">
        <v>961</v>
      </c>
      <c r="H5089" s="4" t="str">
        <f t="shared" si="158"/>
        <v>CD1.2</v>
      </c>
      <c r="I5089" s="4" t="str">
        <f t="shared" si="159"/>
        <v>DGND</v>
      </c>
    </row>
    <row r="5090" spans="1:9" x14ac:dyDescent="0.25">
      <c r="A5090" t="s">
        <v>2698</v>
      </c>
      <c r="B5090" t="s">
        <v>5908</v>
      </c>
      <c r="C5090" t="s">
        <v>2990</v>
      </c>
      <c r="D5090">
        <v>1</v>
      </c>
      <c r="E5090">
        <v>1</v>
      </c>
      <c r="F5090">
        <v>1</v>
      </c>
      <c r="G5090" t="s">
        <v>293</v>
      </c>
      <c r="H5090" s="4" t="str">
        <f t="shared" si="158"/>
        <v>CD2.1</v>
      </c>
      <c r="I5090" s="4" t="str">
        <f t="shared" si="159"/>
        <v>S0_DVDD09</v>
      </c>
    </row>
    <row r="5091" spans="1:9" x14ac:dyDescent="0.25">
      <c r="A5091" t="s">
        <v>2698</v>
      </c>
      <c r="B5091" t="s">
        <v>5908</v>
      </c>
      <c r="C5091" t="s">
        <v>2990</v>
      </c>
      <c r="D5091">
        <v>2</v>
      </c>
      <c r="E5091">
        <v>2</v>
      </c>
      <c r="F5091">
        <v>2</v>
      </c>
      <c r="G5091" t="s">
        <v>961</v>
      </c>
      <c r="H5091" s="4" t="str">
        <f t="shared" si="158"/>
        <v>CD2.2</v>
      </c>
      <c r="I5091" s="4" t="str">
        <f t="shared" si="159"/>
        <v>DGND</v>
      </c>
    </row>
    <row r="5092" spans="1:9" x14ac:dyDescent="0.25">
      <c r="A5092" t="s">
        <v>2698</v>
      </c>
      <c r="B5092" t="s">
        <v>5908</v>
      </c>
      <c r="C5092" t="s">
        <v>2991</v>
      </c>
      <c r="D5092">
        <v>1</v>
      </c>
      <c r="E5092">
        <v>1</v>
      </c>
      <c r="F5092">
        <v>1</v>
      </c>
      <c r="G5092" t="s">
        <v>293</v>
      </c>
      <c r="H5092" s="4" t="str">
        <f t="shared" si="158"/>
        <v>CD3.1</v>
      </c>
      <c r="I5092" s="4" t="str">
        <f t="shared" si="159"/>
        <v>S0_DVDD09</v>
      </c>
    </row>
    <row r="5093" spans="1:9" x14ac:dyDescent="0.25">
      <c r="A5093" t="s">
        <v>2698</v>
      </c>
      <c r="B5093" t="s">
        <v>5908</v>
      </c>
      <c r="C5093" t="s">
        <v>2991</v>
      </c>
      <c r="D5093">
        <v>2</v>
      </c>
      <c r="E5093">
        <v>2</v>
      </c>
      <c r="F5093">
        <v>2</v>
      </c>
      <c r="G5093" t="s">
        <v>961</v>
      </c>
      <c r="H5093" s="4" t="str">
        <f t="shared" si="158"/>
        <v>CD3.2</v>
      </c>
      <c r="I5093" s="4" t="str">
        <f t="shared" si="159"/>
        <v>DGND</v>
      </c>
    </row>
    <row r="5094" spans="1:9" x14ac:dyDescent="0.25">
      <c r="A5094" t="s">
        <v>2698</v>
      </c>
      <c r="B5094" t="s">
        <v>5908</v>
      </c>
      <c r="C5094" t="s">
        <v>2992</v>
      </c>
      <c r="D5094">
        <v>1</v>
      </c>
      <c r="E5094">
        <v>1</v>
      </c>
      <c r="F5094">
        <v>1</v>
      </c>
      <c r="G5094" t="s">
        <v>293</v>
      </c>
      <c r="H5094" s="4" t="str">
        <f t="shared" si="158"/>
        <v>CD4.1</v>
      </c>
      <c r="I5094" s="4" t="str">
        <f t="shared" si="159"/>
        <v>S0_DVDD09</v>
      </c>
    </row>
    <row r="5095" spans="1:9" x14ac:dyDescent="0.25">
      <c r="A5095" t="s">
        <v>2698</v>
      </c>
      <c r="B5095" t="s">
        <v>5908</v>
      </c>
      <c r="C5095" t="s">
        <v>2992</v>
      </c>
      <c r="D5095">
        <v>2</v>
      </c>
      <c r="E5095">
        <v>2</v>
      </c>
      <c r="F5095">
        <v>2</v>
      </c>
      <c r="G5095" t="s">
        <v>961</v>
      </c>
      <c r="H5095" s="4" t="str">
        <f t="shared" si="158"/>
        <v>CD4.2</v>
      </c>
      <c r="I5095" s="4" t="str">
        <f t="shared" si="159"/>
        <v>DGND</v>
      </c>
    </row>
    <row r="5096" spans="1:9" x14ac:dyDescent="0.25">
      <c r="A5096" t="s">
        <v>2698</v>
      </c>
      <c r="B5096" t="s">
        <v>5908</v>
      </c>
      <c r="C5096" t="s">
        <v>2993</v>
      </c>
      <c r="D5096">
        <v>1</v>
      </c>
      <c r="E5096">
        <v>1</v>
      </c>
      <c r="F5096">
        <v>1</v>
      </c>
      <c r="G5096" t="s">
        <v>293</v>
      </c>
      <c r="H5096" s="4" t="str">
        <f t="shared" si="158"/>
        <v>CD5.1</v>
      </c>
      <c r="I5096" s="4" t="str">
        <f t="shared" si="159"/>
        <v>S0_DVDD09</v>
      </c>
    </row>
    <row r="5097" spans="1:9" x14ac:dyDescent="0.25">
      <c r="A5097" t="s">
        <v>2698</v>
      </c>
      <c r="B5097" t="s">
        <v>5908</v>
      </c>
      <c r="C5097" t="s">
        <v>2993</v>
      </c>
      <c r="D5097">
        <v>2</v>
      </c>
      <c r="E5097">
        <v>2</v>
      </c>
      <c r="F5097">
        <v>2</v>
      </c>
      <c r="G5097" t="s">
        <v>961</v>
      </c>
      <c r="H5097" s="4" t="str">
        <f t="shared" si="158"/>
        <v>CD5.2</v>
      </c>
      <c r="I5097" s="4" t="str">
        <f t="shared" si="159"/>
        <v>DGND</v>
      </c>
    </row>
    <row r="5098" spans="1:9" x14ac:dyDescent="0.25">
      <c r="A5098" t="s">
        <v>2698</v>
      </c>
      <c r="B5098" t="s">
        <v>5908</v>
      </c>
      <c r="C5098" t="s">
        <v>2994</v>
      </c>
      <c r="D5098">
        <v>1</v>
      </c>
      <c r="E5098">
        <v>1</v>
      </c>
      <c r="F5098">
        <v>1</v>
      </c>
      <c r="G5098" t="s">
        <v>293</v>
      </c>
      <c r="H5098" s="4" t="str">
        <f t="shared" si="158"/>
        <v>CD6.1</v>
      </c>
      <c r="I5098" s="4" t="str">
        <f t="shared" si="159"/>
        <v>S0_DVDD09</v>
      </c>
    </row>
    <row r="5099" spans="1:9" x14ac:dyDescent="0.25">
      <c r="A5099" t="s">
        <v>2698</v>
      </c>
      <c r="B5099" t="s">
        <v>5908</v>
      </c>
      <c r="C5099" t="s">
        <v>2994</v>
      </c>
      <c r="D5099">
        <v>2</v>
      </c>
      <c r="E5099">
        <v>2</v>
      </c>
      <c r="F5099">
        <v>2</v>
      </c>
      <c r="G5099" t="s">
        <v>961</v>
      </c>
      <c r="H5099" s="4" t="str">
        <f t="shared" si="158"/>
        <v>CD6.2</v>
      </c>
      <c r="I5099" s="4" t="str">
        <f t="shared" si="159"/>
        <v>DGND</v>
      </c>
    </row>
    <row r="5100" spans="1:9" x14ac:dyDescent="0.25">
      <c r="A5100" t="s">
        <v>2698</v>
      </c>
      <c r="B5100" t="s">
        <v>5908</v>
      </c>
      <c r="C5100" t="s">
        <v>2995</v>
      </c>
      <c r="D5100">
        <v>1</v>
      </c>
      <c r="E5100">
        <v>1</v>
      </c>
      <c r="F5100">
        <v>1</v>
      </c>
      <c r="G5100" t="s">
        <v>293</v>
      </c>
      <c r="H5100" s="4" t="str">
        <f t="shared" si="158"/>
        <v>CD7.1</v>
      </c>
      <c r="I5100" s="4" t="str">
        <f t="shared" si="159"/>
        <v>S0_DVDD09</v>
      </c>
    </row>
    <row r="5101" spans="1:9" x14ac:dyDescent="0.25">
      <c r="A5101" t="s">
        <v>2698</v>
      </c>
      <c r="B5101" t="s">
        <v>5908</v>
      </c>
      <c r="C5101" t="s">
        <v>2995</v>
      </c>
      <c r="D5101">
        <v>2</v>
      </c>
      <c r="E5101">
        <v>2</v>
      </c>
      <c r="F5101">
        <v>2</v>
      </c>
      <c r="G5101" t="s">
        <v>961</v>
      </c>
      <c r="H5101" s="4" t="str">
        <f t="shared" si="158"/>
        <v>CD7.2</v>
      </c>
      <c r="I5101" s="4" t="str">
        <f t="shared" si="159"/>
        <v>DGND</v>
      </c>
    </row>
    <row r="5102" spans="1:9" x14ac:dyDescent="0.25">
      <c r="A5102" t="s">
        <v>2698</v>
      </c>
      <c r="B5102" t="s">
        <v>5908</v>
      </c>
      <c r="C5102" t="s">
        <v>2996</v>
      </c>
      <c r="D5102">
        <v>1</v>
      </c>
      <c r="E5102">
        <v>1</v>
      </c>
      <c r="F5102">
        <v>1</v>
      </c>
      <c r="G5102" t="s">
        <v>293</v>
      </c>
      <c r="H5102" s="4" t="str">
        <f t="shared" si="158"/>
        <v>CD8.1</v>
      </c>
      <c r="I5102" s="4" t="str">
        <f t="shared" si="159"/>
        <v>S0_DVDD09</v>
      </c>
    </row>
    <row r="5103" spans="1:9" x14ac:dyDescent="0.25">
      <c r="A5103" t="s">
        <v>2698</v>
      </c>
      <c r="B5103" t="s">
        <v>5908</v>
      </c>
      <c r="C5103" t="s">
        <v>2996</v>
      </c>
      <c r="D5103">
        <v>2</v>
      </c>
      <c r="E5103">
        <v>2</v>
      </c>
      <c r="F5103">
        <v>2</v>
      </c>
      <c r="G5103" t="s">
        <v>961</v>
      </c>
      <c r="H5103" s="4" t="str">
        <f t="shared" si="158"/>
        <v>CD8.2</v>
      </c>
      <c r="I5103" s="4" t="str">
        <f t="shared" si="159"/>
        <v>DGND</v>
      </c>
    </row>
    <row r="5104" spans="1:9" x14ac:dyDescent="0.25">
      <c r="A5104" t="s">
        <v>2698</v>
      </c>
      <c r="B5104" t="s">
        <v>5908</v>
      </c>
      <c r="C5104" t="s">
        <v>2997</v>
      </c>
      <c r="D5104">
        <v>1</v>
      </c>
      <c r="E5104">
        <v>1</v>
      </c>
      <c r="F5104">
        <v>1</v>
      </c>
      <c r="G5104" t="s">
        <v>293</v>
      </c>
      <c r="H5104" s="4" t="str">
        <f t="shared" si="158"/>
        <v>CD9.1</v>
      </c>
      <c r="I5104" s="4" t="str">
        <f t="shared" si="159"/>
        <v>S0_DVDD09</v>
      </c>
    </row>
    <row r="5105" spans="1:9" x14ac:dyDescent="0.25">
      <c r="A5105" t="s">
        <v>2698</v>
      </c>
      <c r="B5105" t="s">
        <v>5908</v>
      </c>
      <c r="C5105" t="s">
        <v>2997</v>
      </c>
      <c r="D5105">
        <v>2</v>
      </c>
      <c r="E5105">
        <v>2</v>
      </c>
      <c r="F5105">
        <v>2</v>
      </c>
      <c r="G5105" t="s">
        <v>961</v>
      </c>
      <c r="H5105" s="4" t="str">
        <f t="shared" si="158"/>
        <v>CD9.2</v>
      </c>
      <c r="I5105" s="4" t="str">
        <f t="shared" si="159"/>
        <v>DGND</v>
      </c>
    </row>
    <row r="5106" spans="1:9" x14ac:dyDescent="0.25">
      <c r="A5106" t="s">
        <v>2698</v>
      </c>
      <c r="B5106" t="s">
        <v>5908</v>
      </c>
      <c r="C5106" t="s">
        <v>2998</v>
      </c>
      <c r="D5106">
        <v>1</v>
      </c>
      <c r="E5106">
        <v>1</v>
      </c>
      <c r="F5106">
        <v>1</v>
      </c>
      <c r="G5106" t="s">
        <v>293</v>
      </c>
      <c r="H5106" s="4" t="str">
        <f t="shared" si="158"/>
        <v>CD10.1</v>
      </c>
      <c r="I5106" s="4" t="str">
        <f t="shared" si="159"/>
        <v>S0_DVDD09</v>
      </c>
    </row>
    <row r="5107" spans="1:9" x14ac:dyDescent="0.25">
      <c r="A5107" t="s">
        <v>2698</v>
      </c>
      <c r="B5107" t="s">
        <v>5908</v>
      </c>
      <c r="C5107" t="s">
        <v>2998</v>
      </c>
      <c r="D5107">
        <v>2</v>
      </c>
      <c r="E5107">
        <v>2</v>
      </c>
      <c r="F5107">
        <v>2</v>
      </c>
      <c r="G5107" t="s">
        <v>961</v>
      </c>
      <c r="H5107" s="4" t="str">
        <f t="shared" si="158"/>
        <v>CD10.2</v>
      </c>
      <c r="I5107" s="4" t="str">
        <f t="shared" si="159"/>
        <v>DGND</v>
      </c>
    </row>
    <row r="5108" spans="1:9" x14ac:dyDescent="0.25">
      <c r="A5108" t="s">
        <v>2698</v>
      </c>
      <c r="B5108" t="s">
        <v>5908</v>
      </c>
      <c r="C5108" t="s">
        <v>2999</v>
      </c>
      <c r="D5108">
        <v>1</v>
      </c>
      <c r="E5108">
        <v>1</v>
      </c>
      <c r="F5108">
        <v>1</v>
      </c>
      <c r="G5108" t="s">
        <v>293</v>
      </c>
      <c r="H5108" s="4" t="str">
        <f t="shared" si="158"/>
        <v>CD11.1</v>
      </c>
      <c r="I5108" s="4" t="str">
        <f t="shared" si="159"/>
        <v>S0_DVDD09</v>
      </c>
    </row>
    <row r="5109" spans="1:9" x14ac:dyDescent="0.25">
      <c r="A5109" t="s">
        <v>2698</v>
      </c>
      <c r="B5109" t="s">
        <v>5908</v>
      </c>
      <c r="C5109" t="s">
        <v>2999</v>
      </c>
      <c r="D5109">
        <v>2</v>
      </c>
      <c r="E5109">
        <v>2</v>
      </c>
      <c r="F5109">
        <v>2</v>
      </c>
      <c r="G5109" t="s">
        <v>961</v>
      </c>
      <c r="H5109" s="4" t="str">
        <f t="shared" si="158"/>
        <v>CD11.2</v>
      </c>
      <c r="I5109" s="4" t="str">
        <f t="shared" si="159"/>
        <v>DGND</v>
      </c>
    </row>
    <row r="5110" spans="1:9" x14ac:dyDescent="0.25">
      <c r="A5110" t="s">
        <v>2698</v>
      </c>
      <c r="B5110" t="s">
        <v>5908</v>
      </c>
      <c r="C5110" t="s">
        <v>3000</v>
      </c>
      <c r="D5110">
        <v>1</v>
      </c>
      <c r="E5110">
        <v>1</v>
      </c>
      <c r="F5110">
        <v>1</v>
      </c>
      <c r="G5110" t="s">
        <v>293</v>
      </c>
      <c r="H5110" s="4" t="str">
        <f t="shared" si="158"/>
        <v>CD12.1</v>
      </c>
      <c r="I5110" s="4" t="str">
        <f t="shared" si="159"/>
        <v>S0_DVDD09</v>
      </c>
    </row>
    <row r="5111" spans="1:9" x14ac:dyDescent="0.25">
      <c r="A5111" t="s">
        <v>2698</v>
      </c>
      <c r="B5111" t="s">
        <v>5908</v>
      </c>
      <c r="C5111" t="s">
        <v>3000</v>
      </c>
      <c r="D5111">
        <v>2</v>
      </c>
      <c r="E5111">
        <v>2</v>
      </c>
      <c r="F5111">
        <v>2</v>
      </c>
      <c r="G5111" t="s">
        <v>961</v>
      </c>
      <c r="H5111" s="4" t="str">
        <f t="shared" si="158"/>
        <v>CD12.2</v>
      </c>
      <c r="I5111" s="4" t="str">
        <f t="shared" si="159"/>
        <v>DGND</v>
      </c>
    </row>
    <row r="5112" spans="1:9" x14ac:dyDescent="0.25">
      <c r="A5112" t="s">
        <v>2698</v>
      </c>
      <c r="B5112" t="s">
        <v>5908</v>
      </c>
      <c r="C5112" t="s">
        <v>5909</v>
      </c>
      <c r="D5112">
        <v>1</v>
      </c>
      <c r="E5112">
        <v>1</v>
      </c>
      <c r="F5112">
        <v>1</v>
      </c>
      <c r="G5112" t="s">
        <v>293</v>
      </c>
      <c r="H5112" s="4" t="str">
        <f t="shared" si="158"/>
        <v>CD13.1</v>
      </c>
      <c r="I5112" s="4" t="str">
        <f t="shared" si="159"/>
        <v>S0_DVDD09</v>
      </c>
    </row>
    <row r="5113" spans="1:9" x14ac:dyDescent="0.25">
      <c r="A5113" t="s">
        <v>2698</v>
      </c>
      <c r="B5113" t="s">
        <v>5908</v>
      </c>
      <c r="C5113" t="s">
        <v>5909</v>
      </c>
      <c r="D5113">
        <v>2</v>
      </c>
      <c r="E5113">
        <v>2</v>
      </c>
      <c r="F5113">
        <v>2</v>
      </c>
      <c r="G5113" t="s">
        <v>961</v>
      </c>
      <c r="H5113" s="4" t="str">
        <f t="shared" si="158"/>
        <v>CD13.2</v>
      </c>
      <c r="I5113" s="4" t="str">
        <f t="shared" si="159"/>
        <v>DGND</v>
      </c>
    </row>
    <row r="5114" spans="1:9" x14ac:dyDescent="0.25">
      <c r="A5114" t="s">
        <v>2698</v>
      </c>
      <c r="B5114" t="s">
        <v>5908</v>
      </c>
      <c r="C5114" t="s">
        <v>5910</v>
      </c>
      <c r="D5114">
        <v>1</v>
      </c>
      <c r="E5114">
        <v>1</v>
      </c>
      <c r="F5114">
        <v>1</v>
      </c>
      <c r="G5114" t="s">
        <v>293</v>
      </c>
      <c r="H5114" s="4" t="str">
        <f t="shared" si="158"/>
        <v>CD14.1</v>
      </c>
      <c r="I5114" s="4" t="str">
        <f t="shared" si="159"/>
        <v>S0_DVDD09</v>
      </c>
    </row>
    <row r="5115" spans="1:9" x14ac:dyDescent="0.25">
      <c r="A5115" t="s">
        <v>2698</v>
      </c>
      <c r="B5115" t="s">
        <v>5908</v>
      </c>
      <c r="C5115" t="s">
        <v>5910</v>
      </c>
      <c r="D5115">
        <v>2</v>
      </c>
      <c r="E5115">
        <v>2</v>
      </c>
      <c r="F5115">
        <v>2</v>
      </c>
      <c r="G5115" t="s">
        <v>961</v>
      </c>
      <c r="H5115" s="4" t="str">
        <f t="shared" si="158"/>
        <v>CD14.2</v>
      </c>
      <c r="I5115" s="4" t="str">
        <f t="shared" si="159"/>
        <v>DGND</v>
      </c>
    </row>
    <row r="5116" spans="1:9" x14ac:dyDescent="0.25">
      <c r="A5116" t="s">
        <v>2698</v>
      </c>
      <c r="B5116" t="s">
        <v>5908</v>
      </c>
      <c r="C5116" t="s">
        <v>5911</v>
      </c>
      <c r="D5116">
        <v>1</v>
      </c>
      <c r="E5116">
        <v>1</v>
      </c>
      <c r="F5116">
        <v>1</v>
      </c>
      <c r="G5116" t="s">
        <v>293</v>
      </c>
      <c r="H5116" s="4" t="str">
        <f t="shared" si="158"/>
        <v>CD15.1</v>
      </c>
      <c r="I5116" s="4" t="str">
        <f t="shared" si="159"/>
        <v>S0_DVDD09</v>
      </c>
    </row>
    <row r="5117" spans="1:9" x14ac:dyDescent="0.25">
      <c r="A5117" t="s">
        <v>2698</v>
      </c>
      <c r="B5117" t="s">
        <v>5908</v>
      </c>
      <c r="C5117" t="s">
        <v>5911</v>
      </c>
      <c r="D5117">
        <v>2</v>
      </c>
      <c r="E5117">
        <v>2</v>
      </c>
      <c r="F5117">
        <v>2</v>
      </c>
      <c r="G5117" t="s">
        <v>961</v>
      </c>
      <c r="H5117" s="4" t="str">
        <f t="shared" si="158"/>
        <v>CD15.2</v>
      </c>
      <c r="I5117" s="4" t="str">
        <f t="shared" si="159"/>
        <v>DGND</v>
      </c>
    </row>
    <row r="5118" spans="1:9" x14ac:dyDescent="0.25">
      <c r="A5118" t="s">
        <v>2698</v>
      </c>
      <c r="B5118" t="s">
        <v>5908</v>
      </c>
      <c r="C5118" t="s">
        <v>5912</v>
      </c>
      <c r="D5118">
        <v>1</v>
      </c>
      <c r="E5118">
        <v>1</v>
      </c>
      <c r="F5118">
        <v>1</v>
      </c>
      <c r="G5118" t="s">
        <v>293</v>
      </c>
      <c r="H5118" s="4" t="str">
        <f t="shared" si="158"/>
        <v>CD16.1</v>
      </c>
      <c r="I5118" s="4" t="str">
        <f t="shared" si="159"/>
        <v>S0_DVDD09</v>
      </c>
    </row>
    <row r="5119" spans="1:9" x14ac:dyDescent="0.25">
      <c r="A5119" t="s">
        <v>2698</v>
      </c>
      <c r="B5119" t="s">
        <v>5908</v>
      </c>
      <c r="C5119" t="s">
        <v>5912</v>
      </c>
      <c r="D5119">
        <v>2</v>
      </c>
      <c r="E5119">
        <v>2</v>
      </c>
      <c r="F5119">
        <v>2</v>
      </c>
      <c r="G5119" t="s">
        <v>961</v>
      </c>
      <c r="H5119" s="4" t="str">
        <f t="shared" si="158"/>
        <v>CD16.2</v>
      </c>
      <c r="I5119" s="4" t="str">
        <f t="shared" si="159"/>
        <v>DGND</v>
      </c>
    </row>
    <row r="5120" spans="1:9" x14ac:dyDescent="0.25">
      <c r="A5120" t="s">
        <v>2698</v>
      </c>
      <c r="B5120" t="s">
        <v>5908</v>
      </c>
      <c r="C5120" t="s">
        <v>5913</v>
      </c>
      <c r="D5120">
        <v>1</v>
      </c>
      <c r="E5120">
        <v>1</v>
      </c>
      <c r="F5120">
        <v>1</v>
      </c>
      <c r="G5120" t="s">
        <v>293</v>
      </c>
      <c r="H5120" s="4" t="str">
        <f t="shared" si="158"/>
        <v>CD17.1</v>
      </c>
      <c r="I5120" s="4" t="str">
        <f t="shared" si="159"/>
        <v>S0_DVDD09</v>
      </c>
    </row>
    <row r="5121" spans="1:9" x14ac:dyDescent="0.25">
      <c r="A5121" t="s">
        <v>2698</v>
      </c>
      <c r="B5121" t="s">
        <v>5908</v>
      </c>
      <c r="C5121" t="s">
        <v>5913</v>
      </c>
      <c r="D5121">
        <v>2</v>
      </c>
      <c r="E5121">
        <v>2</v>
      </c>
      <c r="F5121">
        <v>2</v>
      </c>
      <c r="G5121" t="s">
        <v>961</v>
      </c>
      <c r="H5121" s="4" t="str">
        <f t="shared" si="158"/>
        <v>CD17.2</v>
      </c>
      <c r="I5121" s="4" t="str">
        <f t="shared" si="159"/>
        <v>DGND</v>
      </c>
    </row>
    <row r="5122" spans="1:9" x14ac:dyDescent="0.25">
      <c r="A5122" t="s">
        <v>2698</v>
      </c>
      <c r="B5122" t="s">
        <v>5908</v>
      </c>
      <c r="C5122" t="s">
        <v>5914</v>
      </c>
      <c r="D5122">
        <v>1</v>
      </c>
      <c r="E5122">
        <v>1</v>
      </c>
      <c r="F5122">
        <v>1</v>
      </c>
      <c r="G5122" t="s">
        <v>293</v>
      </c>
      <c r="H5122" s="4" t="str">
        <f t="shared" ref="H5122:H5185" si="160">CONCATENATE(C5122,".",F5122)</f>
        <v>CD18.1</v>
      </c>
      <c r="I5122" s="4" t="str">
        <f t="shared" ref="I5122:I5185" si="161">G5122</f>
        <v>S0_DVDD09</v>
      </c>
    </row>
    <row r="5123" spans="1:9" x14ac:dyDescent="0.25">
      <c r="A5123" t="s">
        <v>2698</v>
      </c>
      <c r="B5123" t="s">
        <v>5908</v>
      </c>
      <c r="C5123" t="s">
        <v>5914</v>
      </c>
      <c r="D5123">
        <v>2</v>
      </c>
      <c r="E5123">
        <v>2</v>
      </c>
      <c r="F5123">
        <v>2</v>
      </c>
      <c r="G5123" t="s">
        <v>961</v>
      </c>
      <c r="H5123" s="4" t="str">
        <f t="shared" si="160"/>
        <v>CD18.2</v>
      </c>
      <c r="I5123" s="4" t="str">
        <f t="shared" si="161"/>
        <v>DGND</v>
      </c>
    </row>
    <row r="5124" spans="1:9" x14ac:dyDescent="0.25">
      <c r="A5124" t="s">
        <v>2698</v>
      </c>
      <c r="B5124" t="s">
        <v>5908</v>
      </c>
      <c r="C5124" t="s">
        <v>5915</v>
      </c>
      <c r="D5124">
        <v>1</v>
      </c>
      <c r="E5124">
        <v>1</v>
      </c>
      <c r="F5124">
        <v>1</v>
      </c>
      <c r="G5124" t="s">
        <v>293</v>
      </c>
      <c r="H5124" s="4" t="str">
        <f t="shared" si="160"/>
        <v>CD19.1</v>
      </c>
      <c r="I5124" s="4" t="str">
        <f t="shared" si="161"/>
        <v>S0_DVDD09</v>
      </c>
    </row>
    <row r="5125" spans="1:9" x14ac:dyDescent="0.25">
      <c r="A5125" t="s">
        <v>2698</v>
      </c>
      <c r="B5125" t="s">
        <v>5908</v>
      </c>
      <c r="C5125" t="s">
        <v>5915</v>
      </c>
      <c r="D5125">
        <v>2</v>
      </c>
      <c r="E5125">
        <v>2</v>
      </c>
      <c r="F5125">
        <v>2</v>
      </c>
      <c r="G5125" t="s">
        <v>961</v>
      </c>
      <c r="H5125" s="4" t="str">
        <f t="shared" si="160"/>
        <v>CD19.2</v>
      </c>
      <c r="I5125" s="4" t="str">
        <f t="shared" si="161"/>
        <v>DGND</v>
      </c>
    </row>
    <row r="5126" spans="1:9" x14ac:dyDescent="0.25">
      <c r="A5126" t="s">
        <v>2698</v>
      </c>
      <c r="B5126" t="s">
        <v>5908</v>
      </c>
      <c r="C5126" t="s">
        <v>5916</v>
      </c>
      <c r="D5126">
        <v>1</v>
      </c>
      <c r="E5126">
        <v>1</v>
      </c>
      <c r="F5126">
        <v>1</v>
      </c>
      <c r="G5126" t="s">
        <v>293</v>
      </c>
      <c r="H5126" s="4" t="str">
        <f t="shared" si="160"/>
        <v>CD20.1</v>
      </c>
      <c r="I5126" s="4" t="str">
        <f t="shared" si="161"/>
        <v>S0_DVDD09</v>
      </c>
    </row>
    <row r="5127" spans="1:9" x14ac:dyDescent="0.25">
      <c r="A5127" t="s">
        <v>2698</v>
      </c>
      <c r="B5127" t="s">
        <v>5908</v>
      </c>
      <c r="C5127" t="s">
        <v>5916</v>
      </c>
      <c r="D5127">
        <v>2</v>
      </c>
      <c r="E5127">
        <v>2</v>
      </c>
      <c r="F5127">
        <v>2</v>
      </c>
      <c r="G5127" t="s">
        <v>961</v>
      </c>
      <c r="H5127" s="4" t="str">
        <f t="shared" si="160"/>
        <v>CD20.2</v>
      </c>
      <c r="I5127" s="4" t="str">
        <f t="shared" si="161"/>
        <v>DGND</v>
      </c>
    </row>
    <row r="5128" spans="1:9" x14ac:dyDescent="0.25">
      <c r="A5128" t="s">
        <v>2698</v>
      </c>
      <c r="B5128" t="s">
        <v>5908</v>
      </c>
      <c r="C5128" t="s">
        <v>5917</v>
      </c>
      <c r="D5128">
        <v>1</v>
      </c>
      <c r="E5128">
        <v>1</v>
      </c>
      <c r="F5128">
        <v>1</v>
      </c>
      <c r="G5128" t="s">
        <v>293</v>
      </c>
      <c r="H5128" s="4" t="str">
        <f t="shared" si="160"/>
        <v>CD21.1</v>
      </c>
      <c r="I5128" s="4" t="str">
        <f t="shared" si="161"/>
        <v>S0_DVDD09</v>
      </c>
    </row>
    <row r="5129" spans="1:9" x14ac:dyDescent="0.25">
      <c r="A5129" t="s">
        <v>2698</v>
      </c>
      <c r="B5129" t="s">
        <v>5908</v>
      </c>
      <c r="C5129" t="s">
        <v>5917</v>
      </c>
      <c r="D5129">
        <v>2</v>
      </c>
      <c r="E5129">
        <v>2</v>
      </c>
      <c r="F5129">
        <v>2</v>
      </c>
      <c r="G5129" t="s">
        <v>961</v>
      </c>
      <c r="H5129" s="4" t="str">
        <f t="shared" si="160"/>
        <v>CD21.2</v>
      </c>
      <c r="I5129" s="4" t="str">
        <f t="shared" si="161"/>
        <v>DGND</v>
      </c>
    </row>
    <row r="5130" spans="1:9" x14ac:dyDescent="0.25">
      <c r="A5130" t="s">
        <v>2698</v>
      </c>
      <c r="B5130" t="s">
        <v>5908</v>
      </c>
      <c r="C5130" t="s">
        <v>3001</v>
      </c>
      <c r="D5130">
        <v>1</v>
      </c>
      <c r="E5130">
        <v>1</v>
      </c>
      <c r="F5130">
        <v>1</v>
      </c>
      <c r="G5130" t="s">
        <v>1374</v>
      </c>
      <c r="H5130" s="4" t="str">
        <f t="shared" si="160"/>
        <v>CD22.1</v>
      </c>
      <c r="I5130" s="4" t="str">
        <f t="shared" si="161"/>
        <v>S0_APWR_FF01</v>
      </c>
    </row>
    <row r="5131" spans="1:9" x14ac:dyDescent="0.25">
      <c r="A5131" t="s">
        <v>2698</v>
      </c>
      <c r="B5131" t="s">
        <v>5908</v>
      </c>
      <c r="C5131" t="s">
        <v>3001</v>
      </c>
      <c r="D5131">
        <v>2</v>
      </c>
      <c r="E5131">
        <v>2</v>
      </c>
      <c r="F5131">
        <v>2</v>
      </c>
      <c r="G5131" t="s">
        <v>961</v>
      </c>
      <c r="H5131" s="4" t="str">
        <f t="shared" si="160"/>
        <v>CD22.2</v>
      </c>
      <c r="I5131" s="4" t="str">
        <f t="shared" si="161"/>
        <v>DGND</v>
      </c>
    </row>
    <row r="5132" spans="1:9" x14ac:dyDescent="0.25">
      <c r="A5132" t="s">
        <v>2698</v>
      </c>
      <c r="B5132" t="s">
        <v>5908</v>
      </c>
      <c r="C5132" t="s">
        <v>5918</v>
      </c>
      <c r="D5132">
        <v>1</v>
      </c>
      <c r="E5132">
        <v>1</v>
      </c>
      <c r="F5132">
        <v>1</v>
      </c>
      <c r="G5132" t="s">
        <v>293</v>
      </c>
      <c r="H5132" s="4" t="str">
        <f t="shared" si="160"/>
        <v>CD23.1</v>
      </c>
      <c r="I5132" s="4" t="str">
        <f t="shared" si="161"/>
        <v>S0_DVDD09</v>
      </c>
    </row>
    <row r="5133" spans="1:9" x14ac:dyDescent="0.25">
      <c r="A5133" t="s">
        <v>2698</v>
      </c>
      <c r="B5133" t="s">
        <v>5908</v>
      </c>
      <c r="C5133" t="s">
        <v>5918</v>
      </c>
      <c r="D5133">
        <v>2</v>
      </c>
      <c r="E5133">
        <v>2</v>
      </c>
      <c r="F5133">
        <v>2</v>
      </c>
      <c r="G5133" t="s">
        <v>961</v>
      </c>
      <c r="H5133" s="4" t="str">
        <f t="shared" si="160"/>
        <v>CD23.2</v>
      </c>
      <c r="I5133" s="4" t="str">
        <f t="shared" si="161"/>
        <v>DGND</v>
      </c>
    </row>
    <row r="5134" spans="1:9" x14ac:dyDescent="0.25">
      <c r="A5134" t="s">
        <v>2698</v>
      </c>
      <c r="B5134" t="s">
        <v>5908</v>
      </c>
      <c r="C5134" t="s">
        <v>3002</v>
      </c>
      <c r="D5134">
        <v>1</v>
      </c>
      <c r="E5134">
        <v>1</v>
      </c>
      <c r="F5134">
        <v>1</v>
      </c>
      <c r="G5134" t="s">
        <v>1374</v>
      </c>
      <c r="H5134" s="4" t="str">
        <f t="shared" si="160"/>
        <v>CD24.1</v>
      </c>
      <c r="I5134" s="4" t="str">
        <f t="shared" si="161"/>
        <v>S0_APWR_FF01</v>
      </c>
    </row>
    <row r="5135" spans="1:9" x14ac:dyDescent="0.25">
      <c r="A5135" t="s">
        <v>2698</v>
      </c>
      <c r="B5135" t="s">
        <v>5908</v>
      </c>
      <c r="C5135" t="s">
        <v>3002</v>
      </c>
      <c r="D5135">
        <v>2</v>
      </c>
      <c r="E5135">
        <v>2</v>
      </c>
      <c r="F5135">
        <v>2</v>
      </c>
      <c r="G5135" t="s">
        <v>961</v>
      </c>
      <c r="H5135" s="4" t="str">
        <f t="shared" si="160"/>
        <v>CD24.2</v>
      </c>
      <c r="I5135" s="4" t="str">
        <f t="shared" si="161"/>
        <v>DGND</v>
      </c>
    </row>
    <row r="5136" spans="1:9" x14ac:dyDescent="0.25">
      <c r="A5136" t="s">
        <v>2698</v>
      </c>
      <c r="B5136" t="s">
        <v>5908</v>
      </c>
      <c r="C5136" t="s">
        <v>5919</v>
      </c>
      <c r="D5136">
        <v>1</v>
      </c>
      <c r="E5136">
        <v>1</v>
      </c>
      <c r="F5136">
        <v>1</v>
      </c>
      <c r="G5136" t="s">
        <v>293</v>
      </c>
      <c r="H5136" s="4" t="str">
        <f t="shared" si="160"/>
        <v>CD25.1</v>
      </c>
      <c r="I5136" s="4" t="str">
        <f t="shared" si="161"/>
        <v>S0_DVDD09</v>
      </c>
    </row>
    <row r="5137" spans="1:9" x14ac:dyDescent="0.25">
      <c r="A5137" t="s">
        <v>2698</v>
      </c>
      <c r="B5137" t="s">
        <v>5908</v>
      </c>
      <c r="C5137" t="s">
        <v>5919</v>
      </c>
      <c r="D5137">
        <v>2</v>
      </c>
      <c r="E5137">
        <v>2</v>
      </c>
      <c r="F5137">
        <v>2</v>
      </c>
      <c r="G5137" t="s">
        <v>961</v>
      </c>
      <c r="H5137" s="4" t="str">
        <f t="shared" si="160"/>
        <v>CD25.2</v>
      </c>
      <c r="I5137" s="4" t="str">
        <f t="shared" si="161"/>
        <v>DGND</v>
      </c>
    </row>
    <row r="5138" spans="1:9" x14ac:dyDescent="0.25">
      <c r="A5138" t="s">
        <v>2698</v>
      </c>
      <c r="B5138" t="s">
        <v>5908</v>
      </c>
      <c r="C5138" t="s">
        <v>3003</v>
      </c>
      <c r="D5138">
        <v>1</v>
      </c>
      <c r="E5138">
        <v>1</v>
      </c>
      <c r="F5138">
        <v>1</v>
      </c>
      <c r="G5138" t="s">
        <v>294</v>
      </c>
      <c r="H5138" s="4" t="str">
        <f t="shared" si="160"/>
        <v>CD26.1</v>
      </c>
      <c r="I5138" s="4" t="str">
        <f t="shared" si="161"/>
        <v>S0_AVDD09</v>
      </c>
    </row>
    <row r="5139" spans="1:9" x14ac:dyDescent="0.25">
      <c r="A5139" t="s">
        <v>2698</v>
      </c>
      <c r="B5139" t="s">
        <v>5908</v>
      </c>
      <c r="C5139" t="s">
        <v>3003</v>
      </c>
      <c r="D5139">
        <v>2</v>
      </c>
      <c r="E5139">
        <v>2</v>
      </c>
      <c r="F5139">
        <v>2</v>
      </c>
      <c r="G5139" t="s">
        <v>961</v>
      </c>
      <c r="H5139" s="4" t="str">
        <f t="shared" si="160"/>
        <v>CD26.2</v>
      </c>
      <c r="I5139" s="4" t="str">
        <f t="shared" si="161"/>
        <v>DGND</v>
      </c>
    </row>
    <row r="5140" spans="1:9" x14ac:dyDescent="0.25">
      <c r="A5140" t="s">
        <v>2698</v>
      </c>
      <c r="B5140" t="s">
        <v>5908</v>
      </c>
      <c r="C5140" t="s">
        <v>3004</v>
      </c>
      <c r="D5140">
        <v>1</v>
      </c>
      <c r="E5140">
        <v>1</v>
      </c>
      <c r="F5140">
        <v>1</v>
      </c>
      <c r="G5140" t="s">
        <v>294</v>
      </c>
      <c r="H5140" s="4" t="str">
        <f t="shared" si="160"/>
        <v>CD27.1</v>
      </c>
      <c r="I5140" s="4" t="str">
        <f t="shared" si="161"/>
        <v>S0_AVDD09</v>
      </c>
    </row>
    <row r="5141" spans="1:9" x14ac:dyDescent="0.25">
      <c r="A5141" t="s">
        <v>2698</v>
      </c>
      <c r="B5141" t="s">
        <v>5908</v>
      </c>
      <c r="C5141" t="s">
        <v>3004</v>
      </c>
      <c r="D5141">
        <v>2</v>
      </c>
      <c r="E5141">
        <v>2</v>
      </c>
      <c r="F5141">
        <v>2</v>
      </c>
      <c r="G5141" t="s">
        <v>961</v>
      </c>
      <c r="H5141" s="4" t="str">
        <f t="shared" si="160"/>
        <v>CD27.2</v>
      </c>
      <c r="I5141" s="4" t="str">
        <f t="shared" si="161"/>
        <v>DGND</v>
      </c>
    </row>
    <row r="5142" spans="1:9" x14ac:dyDescent="0.25">
      <c r="A5142" t="s">
        <v>2698</v>
      </c>
      <c r="B5142" t="s">
        <v>5908</v>
      </c>
      <c r="C5142" t="s">
        <v>3005</v>
      </c>
      <c r="D5142">
        <v>1</v>
      </c>
      <c r="E5142">
        <v>1</v>
      </c>
      <c r="F5142">
        <v>1</v>
      </c>
      <c r="G5142" t="s">
        <v>294</v>
      </c>
      <c r="H5142" s="4" t="str">
        <f t="shared" si="160"/>
        <v>CD28.1</v>
      </c>
      <c r="I5142" s="4" t="str">
        <f t="shared" si="161"/>
        <v>S0_AVDD09</v>
      </c>
    </row>
    <row r="5143" spans="1:9" x14ac:dyDescent="0.25">
      <c r="A5143" t="s">
        <v>2698</v>
      </c>
      <c r="B5143" t="s">
        <v>5908</v>
      </c>
      <c r="C5143" t="s">
        <v>3005</v>
      </c>
      <c r="D5143">
        <v>2</v>
      </c>
      <c r="E5143">
        <v>2</v>
      </c>
      <c r="F5143">
        <v>2</v>
      </c>
      <c r="G5143" t="s">
        <v>961</v>
      </c>
      <c r="H5143" s="4" t="str">
        <f t="shared" si="160"/>
        <v>CD28.2</v>
      </c>
      <c r="I5143" s="4" t="str">
        <f t="shared" si="161"/>
        <v>DGND</v>
      </c>
    </row>
    <row r="5144" spans="1:9" x14ac:dyDescent="0.25">
      <c r="A5144" t="s">
        <v>2698</v>
      </c>
      <c r="B5144" t="s">
        <v>5908</v>
      </c>
      <c r="C5144" t="s">
        <v>3006</v>
      </c>
      <c r="D5144">
        <v>1</v>
      </c>
      <c r="E5144">
        <v>1</v>
      </c>
      <c r="F5144">
        <v>1</v>
      </c>
      <c r="G5144" t="s">
        <v>294</v>
      </c>
      <c r="H5144" s="4" t="str">
        <f t="shared" si="160"/>
        <v>CD29.1</v>
      </c>
      <c r="I5144" s="4" t="str">
        <f t="shared" si="161"/>
        <v>S0_AVDD09</v>
      </c>
    </row>
    <row r="5145" spans="1:9" x14ac:dyDescent="0.25">
      <c r="A5145" t="s">
        <v>2698</v>
      </c>
      <c r="B5145" t="s">
        <v>5908</v>
      </c>
      <c r="C5145" t="s">
        <v>3006</v>
      </c>
      <c r="D5145">
        <v>2</v>
      </c>
      <c r="E5145">
        <v>2</v>
      </c>
      <c r="F5145">
        <v>2</v>
      </c>
      <c r="G5145" t="s">
        <v>961</v>
      </c>
      <c r="H5145" s="4" t="str">
        <f t="shared" si="160"/>
        <v>CD29.2</v>
      </c>
      <c r="I5145" s="4" t="str">
        <f t="shared" si="161"/>
        <v>DGND</v>
      </c>
    </row>
    <row r="5146" spans="1:9" x14ac:dyDescent="0.25">
      <c r="A5146" t="s">
        <v>2698</v>
      </c>
      <c r="B5146" t="s">
        <v>5908</v>
      </c>
      <c r="C5146" t="s">
        <v>3007</v>
      </c>
      <c r="D5146">
        <v>1</v>
      </c>
      <c r="E5146">
        <v>1</v>
      </c>
      <c r="F5146">
        <v>1</v>
      </c>
      <c r="G5146" t="s">
        <v>1376</v>
      </c>
      <c r="H5146" s="4" t="str">
        <f t="shared" si="160"/>
        <v>CD30.1</v>
      </c>
      <c r="I5146" s="4" t="str">
        <f t="shared" si="161"/>
        <v>S0_AVDD09_FE</v>
      </c>
    </row>
    <row r="5147" spans="1:9" x14ac:dyDescent="0.25">
      <c r="A5147" t="s">
        <v>2698</v>
      </c>
      <c r="B5147" t="s">
        <v>5908</v>
      </c>
      <c r="C5147" t="s">
        <v>3007</v>
      </c>
      <c r="D5147">
        <v>2</v>
      </c>
      <c r="E5147">
        <v>2</v>
      </c>
      <c r="F5147">
        <v>2</v>
      </c>
      <c r="G5147" t="s">
        <v>961</v>
      </c>
      <c r="H5147" s="4" t="str">
        <f t="shared" si="160"/>
        <v>CD30.2</v>
      </c>
      <c r="I5147" s="4" t="str">
        <f t="shared" si="161"/>
        <v>DGND</v>
      </c>
    </row>
    <row r="5148" spans="1:9" x14ac:dyDescent="0.25">
      <c r="A5148" t="s">
        <v>2698</v>
      </c>
      <c r="B5148" t="s">
        <v>5908</v>
      </c>
      <c r="C5148" t="s">
        <v>3008</v>
      </c>
      <c r="D5148">
        <v>1</v>
      </c>
      <c r="E5148">
        <v>1</v>
      </c>
      <c r="F5148">
        <v>1</v>
      </c>
      <c r="G5148" t="s">
        <v>1377</v>
      </c>
      <c r="H5148" s="4" t="str">
        <f t="shared" si="160"/>
        <v>CD31.1</v>
      </c>
      <c r="I5148" s="4" t="str">
        <f t="shared" si="161"/>
        <v>S0_AVDD09_GIGA</v>
      </c>
    </row>
    <row r="5149" spans="1:9" x14ac:dyDescent="0.25">
      <c r="A5149" t="s">
        <v>2698</v>
      </c>
      <c r="B5149" t="s">
        <v>5908</v>
      </c>
      <c r="C5149" t="s">
        <v>3008</v>
      </c>
      <c r="D5149">
        <v>2</v>
      </c>
      <c r="E5149">
        <v>2</v>
      </c>
      <c r="F5149">
        <v>2</v>
      </c>
      <c r="G5149" t="s">
        <v>961</v>
      </c>
      <c r="H5149" s="4" t="str">
        <f t="shared" si="160"/>
        <v>CD31.2</v>
      </c>
      <c r="I5149" s="4" t="str">
        <f t="shared" si="161"/>
        <v>DGND</v>
      </c>
    </row>
    <row r="5150" spans="1:9" x14ac:dyDescent="0.25">
      <c r="A5150" t="s">
        <v>2698</v>
      </c>
      <c r="B5150" t="s">
        <v>5908</v>
      </c>
      <c r="C5150" t="s">
        <v>3009</v>
      </c>
      <c r="D5150">
        <v>1</v>
      </c>
      <c r="E5150">
        <v>1</v>
      </c>
      <c r="F5150">
        <v>1</v>
      </c>
      <c r="G5150" t="s">
        <v>1377</v>
      </c>
      <c r="H5150" s="4" t="str">
        <f t="shared" si="160"/>
        <v>CD32.1</v>
      </c>
      <c r="I5150" s="4" t="str">
        <f t="shared" si="161"/>
        <v>S0_AVDD09_GIGA</v>
      </c>
    </row>
    <row r="5151" spans="1:9" x14ac:dyDescent="0.25">
      <c r="A5151" t="s">
        <v>2698</v>
      </c>
      <c r="B5151" t="s">
        <v>5908</v>
      </c>
      <c r="C5151" t="s">
        <v>3009</v>
      </c>
      <c r="D5151">
        <v>2</v>
      </c>
      <c r="E5151">
        <v>2</v>
      </c>
      <c r="F5151">
        <v>2</v>
      </c>
      <c r="G5151" t="s">
        <v>961</v>
      </c>
      <c r="H5151" s="4" t="str">
        <f t="shared" si="160"/>
        <v>CD32.2</v>
      </c>
      <c r="I5151" s="4" t="str">
        <f t="shared" si="161"/>
        <v>DGND</v>
      </c>
    </row>
    <row r="5152" spans="1:9" x14ac:dyDescent="0.25">
      <c r="A5152" t="s">
        <v>2698</v>
      </c>
      <c r="B5152" t="s">
        <v>5908</v>
      </c>
      <c r="C5152" t="s">
        <v>3010</v>
      </c>
      <c r="D5152">
        <v>1</v>
      </c>
      <c r="E5152">
        <v>1</v>
      </c>
      <c r="F5152">
        <v>1</v>
      </c>
      <c r="G5152" t="s">
        <v>1378</v>
      </c>
      <c r="H5152" s="4" t="str">
        <f t="shared" si="160"/>
        <v>CD33.1</v>
      </c>
      <c r="I5152" s="4" t="str">
        <f t="shared" si="161"/>
        <v>S0_AVDD09_MCK</v>
      </c>
    </row>
    <row r="5153" spans="1:9" x14ac:dyDescent="0.25">
      <c r="A5153" t="s">
        <v>2698</v>
      </c>
      <c r="B5153" t="s">
        <v>5908</v>
      </c>
      <c r="C5153" t="s">
        <v>3010</v>
      </c>
      <c r="D5153">
        <v>2</v>
      </c>
      <c r="E5153">
        <v>2</v>
      </c>
      <c r="F5153">
        <v>2</v>
      </c>
      <c r="G5153" t="s">
        <v>961</v>
      </c>
      <c r="H5153" s="4" t="str">
        <f t="shared" si="160"/>
        <v>CD33.2</v>
      </c>
      <c r="I5153" s="4" t="str">
        <f t="shared" si="161"/>
        <v>DGND</v>
      </c>
    </row>
    <row r="5154" spans="1:9" x14ac:dyDescent="0.25">
      <c r="A5154" t="s">
        <v>2698</v>
      </c>
      <c r="B5154" t="s">
        <v>5908</v>
      </c>
      <c r="C5154" t="s">
        <v>3011</v>
      </c>
      <c r="D5154">
        <v>1</v>
      </c>
      <c r="E5154">
        <v>1</v>
      </c>
      <c r="F5154">
        <v>1</v>
      </c>
      <c r="G5154" t="s">
        <v>6168</v>
      </c>
      <c r="H5154" s="4" t="str">
        <f t="shared" si="160"/>
        <v>CD38.1</v>
      </c>
      <c r="I5154" s="4" t="str">
        <f t="shared" si="161"/>
        <v>S0_AVDD09_TRX</v>
      </c>
    </row>
    <row r="5155" spans="1:9" x14ac:dyDescent="0.25">
      <c r="A5155" t="s">
        <v>2698</v>
      </c>
      <c r="B5155" t="s">
        <v>5908</v>
      </c>
      <c r="C5155" t="s">
        <v>3011</v>
      </c>
      <c r="D5155">
        <v>2</v>
      </c>
      <c r="E5155">
        <v>2</v>
      </c>
      <c r="F5155">
        <v>2</v>
      </c>
      <c r="G5155" t="s">
        <v>961</v>
      </c>
      <c r="H5155" s="4" t="str">
        <f t="shared" si="160"/>
        <v>CD38.2</v>
      </c>
      <c r="I5155" s="4" t="str">
        <f t="shared" si="161"/>
        <v>DGND</v>
      </c>
    </row>
    <row r="5156" spans="1:9" x14ac:dyDescent="0.25">
      <c r="A5156" t="s">
        <v>2698</v>
      </c>
      <c r="B5156" t="s">
        <v>5908</v>
      </c>
      <c r="C5156" t="s">
        <v>3012</v>
      </c>
      <c r="D5156">
        <v>1</v>
      </c>
      <c r="E5156">
        <v>1</v>
      </c>
      <c r="F5156">
        <v>1</v>
      </c>
      <c r="G5156" t="s">
        <v>6168</v>
      </c>
      <c r="H5156" s="4" t="str">
        <f t="shared" si="160"/>
        <v>CD39.1</v>
      </c>
      <c r="I5156" s="4" t="str">
        <f t="shared" si="161"/>
        <v>S0_AVDD09_TRX</v>
      </c>
    </row>
    <row r="5157" spans="1:9" x14ac:dyDescent="0.25">
      <c r="A5157" t="s">
        <v>2698</v>
      </c>
      <c r="B5157" t="s">
        <v>5908</v>
      </c>
      <c r="C5157" t="s">
        <v>3012</v>
      </c>
      <c r="D5157">
        <v>2</v>
      </c>
      <c r="E5157">
        <v>2</v>
      </c>
      <c r="F5157">
        <v>2</v>
      </c>
      <c r="G5157" t="s">
        <v>961</v>
      </c>
      <c r="H5157" s="4" t="str">
        <f t="shared" si="160"/>
        <v>CD39.2</v>
      </c>
      <c r="I5157" s="4" t="str">
        <f t="shared" si="161"/>
        <v>DGND</v>
      </c>
    </row>
    <row r="5158" spans="1:9" x14ac:dyDescent="0.25">
      <c r="A5158" t="s">
        <v>2698</v>
      </c>
      <c r="B5158" t="s">
        <v>5908</v>
      </c>
      <c r="C5158" t="s">
        <v>3013</v>
      </c>
      <c r="D5158">
        <v>1</v>
      </c>
      <c r="E5158">
        <v>1</v>
      </c>
      <c r="F5158">
        <v>1</v>
      </c>
      <c r="G5158" t="s">
        <v>1379</v>
      </c>
      <c r="H5158" s="4" t="str">
        <f t="shared" si="160"/>
        <v>CD40.1</v>
      </c>
      <c r="I5158" s="4" t="str">
        <f t="shared" si="161"/>
        <v>S0_AVDD09_CMU</v>
      </c>
    </row>
    <row r="5159" spans="1:9" x14ac:dyDescent="0.25">
      <c r="A5159" t="s">
        <v>2698</v>
      </c>
      <c r="B5159" t="s">
        <v>5908</v>
      </c>
      <c r="C5159" t="s">
        <v>3013</v>
      </c>
      <c r="D5159">
        <v>2</v>
      </c>
      <c r="E5159">
        <v>2</v>
      </c>
      <c r="F5159">
        <v>2</v>
      </c>
      <c r="G5159" t="s">
        <v>961</v>
      </c>
      <c r="H5159" s="4" t="str">
        <f t="shared" si="160"/>
        <v>CD40.2</v>
      </c>
      <c r="I5159" s="4" t="str">
        <f t="shared" si="161"/>
        <v>DGND</v>
      </c>
    </row>
    <row r="5160" spans="1:9" x14ac:dyDescent="0.25">
      <c r="A5160" t="s">
        <v>2698</v>
      </c>
      <c r="B5160" t="s">
        <v>5908</v>
      </c>
      <c r="C5160" t="s">
        <v>3014</v>
      </c>
      <c r="D5160">
        <v>1</v>
      </c>
      <c r="E5160">
        <v>1</v>
      </c>
      <c r="F5160">
        <v>1</v>
      </c>
      <c r="G5160" t="s">
        <v>1379</v>
      </c>
      <c r="H5160" s="4" t="str">
        <f t="shared" si="160"/>
        <v>CD41.1</v>
      </c>
      <c r="I5160" s="4" t="str">
        <f t="shared" si="161"/>
        <v>S0_AVDD09_CMU</v>
      </c>
    </row>
    <row r="5161" spans="1:9" x14ac:dyDescent="0.25">
      <c r="A5161" t="s">
        <v>2698</v>
      </c>
      <c r="B5161" t="s">
        <v>5908</v>
      </c>
      <c r="C5161" t="s">
        <v>3014</v>
      </c>
      <c r="D5161">
        <v>2</v>
      </c>
      <c r="E5161">
        <v>2</v>
      </c>
      <c r="F5161">
        <v>2</v>
      </c>
      <c r="G5161" t="s">
        <v>961</v>
      </c>
      <c r="H5161" s="4" t="str">
        <f t="shared" si="160"/>
        <v>CD41.2</v>
      </c>
      <c r="I5161" s="4" t="str">
        <f t="shared" si="161"/>
        <v>DGND</v>
      </c>
    </row>
    <row r="5162" spans="1:9" x14ac:dyDescent="0.25">
      <c r="A5162" t="s">
        <v>2698</v>
      </c>
      <c r="B5162" t="s">
        <v>5908</v>
      </c>
      <c r="C5162" t="s">
        <v>3015</v>
      </c>
      <c r="D5162">
        <v>1</v>
      </c>
      <c r="E5162">
        <v>1</v>
      </c>
      <c r="F5162">
        <v>1</v>
      </c>
      <c r="G5162" t="s">
        <v>1375</v>
      </c>
      <c r="H5162" s="4" t="str">
        <f t="shared" si="160"/>
        <v>CD47.1</v>
      </c>
      <c r="I5162" s="4" t="str">
        <f t="shared" si="161"/>
        <v>S0_APWR_FF03</v>
      </c>
    </row>
    <row r="5163" spans="1:9" x14ac:dyDescent="0.25">
      <c r="A5163" t="s">
        <v>2698</v>
      </c>
      <c r="B5163" t="s">
        <v>5908</v>
      </c>
      <c r="C5163" t="s">
        <v>3015</v>
      </c>
      <c r="D5163">
        <v>2</v>
      </c>
      <c r="E5163">
        <v>2</v>
      </c>
      <c r="F5163">
        <v>2</v>
      </c>
      <c r="G5163" t="s">
        <v>961</v>
      </c>
      <c r="H5163" s="4" t="str">
        <f t="shared" si="160"/>
        <v>CD47.2</v>
      </c>
      <c r="I5163" s="4" t="str">
        <f t="shared" si="161"/>
        <v>DGND</v>
      </c>
    </row>
    <row r="5164" spans="1:9" x14ac:dyDescent="0.25">
      <c r="A5164" t="s">
        <v>2698</v>
      </c>
      <c r="B5164" t="s">
        <v>5908</v>
      </c>
      <c r="C5164" t="s">
        <v>3016</v>
      </c>
      <c r="D5164">
        <v>1</v>
      </c>
      <c r="E5164">
        <v>1</v>
      </c>
      <c r="F5164">
        <v>1</v>
      </c>
      <c r="G5164" t="s">
        <v>1375</v>
      </c>
      <c r="H5164" s="4" t="str">
        <f t="shared" si="160"/>
        <v>CD48.1</v>
      </c>
      <c r="I5164" s="4" t="str">
        <f t="shared" si="161"/>
        <v>S0_APWR_FF03</v>
      </c>
    </row>
    <row r="5165" spans="1:9" x14ac:dyDescent="0.25">
      <c r="A5165" t="s">
        <v>2698</v>
      </c>
      <c r="B5165" t="s">
        <v>5908</v>
      </c>
      <c r="C5165" t="s">
        <v>3016</v>
      </c>
      <c r="D5165">
        <v>2</v>
      </c>
      <c r="E5165">
        <v>2</v>
      </c>
      <c r="F5165">
        <v>2</v>
      </c>
      <c r="G5165" t="s">
        <v>961</v>
      </c>
      <c r="H5165" s="4" t="str">
        <f t="shared" si="160"/>
        <v>CD48.2</v>
      </c>
      <c r="I5165" s="4" t="str">
        <f t="shared" si="161"/>
        <v>DGND</v>
      </c>
    </row>
    <row r="5166" spans="1:9" x14ac:dyDescent="0.25">
      <c r="A5166" t="s">
        <v>2698</v>
      </c>
      <c r="B5166" t="s">
        <v>5908</v>
      </c>
      <c r="C5166" t="s">
        <v>3017</v>
      </c>
      <c r="D5166">
        <v>1</v>
      </c>
      <c r="E5166">
        <v>1</v>
      </c>
      <c r="F5166">
        <v>1</v>
      </c>
      <c r="G5166" t="s">
        <v>293</v>
      </c>
      <c r="H5166" s="4" t="str">
        <f t="shared" si="160"/>
        <v>CD80.1</v>
      </c>
      <c r="I5166" s="4" t="str">
        <f t="shared" si="161"/>
        <v>S0_DVDD09</v>
      </c>
    </row>
    <row r="5167" spans="1:9" x14ac:dyDescent="0.25">
      <c r="A5167" t="s">
        <v>2698</v>
      </c>
      <c r="B5167" t="s">
        <v>5908</v>
      </c>
      <c r="C5167" t="s">
        <v>3017</v>
      </c>
      <c r="D5167">
        <v>2</v>
      </c>
      <c r="E5167">
        <v>2</v>
      </c>
      <c r="F5167">
        <v>2</v>
      </c>
      <c r="G5167" t="s">
        <v>961</v>
      </c>
      <c r="H5167" s="4" t="str">
        <f t="shared" si="160"/>
        <v>CD80.2</v>
      </c>
      <c r="I5167" s="4" t="str">
        <f t="shared" si="161"/>
        <v>DGND</v>
      </c>
    </row>
    <row r="5168" spans="1:9" x14ac:dyDescent="0.25">
      <c r="A5168" t="s">
        <v>2698</v>
      </c>
      <c r="B5168" t="s">
        <v>5908</v>
      </c>
      <c r="C5168" t="s">
        <v>3018</v>
      </c>
      <c r="D5168">
        <v>1</v>
      </c>
      <c r="E5168">
        <v>1</v>
      </c>
      <c r="F5168">
        <v>1</v>
      </c>
      <c r="G5168" t="s">
        <v>293</v>
      </c>
      <c r="H5168" s="4" t="str">
        <f t="shared" si="160"/>
        <v>CD81.1</v>
      </c>
      <c r="I5168" s="4" t="str">
        <f t="shared" si="161"/>
        <v>S0_DVDD09</v>
      </c>
    </row>
    <row r="5169" spans="1:9" x14ac:dyDescent="0.25">
      <c r="A5169" t="s">
        <v>2698</v>
      </c>
      <c r="B5169" t="s">
        <v>5908</v>
      </c>
      <c r="C5169" t="s">
        <v>3018</v>
      </c>
      <c r="D5169">
        <v>2</v>
      </c>
      <c r="E5169">
        <v>2</v>
      </c>
      <c r="F5169">
        <v>2</v>
      </c>
      <c r="G5169" t="s">
        <v>961</v>
      </c>
      <c r="H5169" s="4" t="str">
        <f t="shared" si="160"/>
        <v>CD81.2</v>
      </c>
      <c r="I5169" s="4" t="str">
        <f t="shared" si="161"/>
        <v>DGND</v>
      </c>
    </row>
    <row r="5170" spans="1:9" x14ac:dyDescent="0.25">
      <c r="A5170" t="s">
        <v>2698</v>
      </c>
      <c r="B5170" t="s">
        <v>5908</v>
      </c>
      <c r="C5170" t="s">
        <v>3019</v>
      </c>
      <c r="D5170">
        <v>1</v>
      </c>
      <c r="E5170">
        <v>1</v>
      </c>
      <c r="F5170">
        <v>1</v>
      </c>
      <c r="G5170" t="s">
        <v>1374</v>
      </c>
      <c r="H5170" s="4" t="str">
        <f t="shared" si="160"/>
        <v>CD109.1</v>
      </c>
      <c r="I5170" s="4" t="str">
        <f t="shared" si="161"/>
        <v>S0_APWR_FF01</v>
      </c>
    </row>
    <row r="5171" spans="1:9" x14ac:dyDescent="0.25">
      <c r="A5171" t="s">
        <v>2698</v>
      </c>
      <c r="B5171" t="s">
        <v>5908</v>
      </c>
      <c r="C5171" t="s">
        <v>3019</v>
      </c>
      <c r="D5171">
        <v>2</v>
      </c>
      <c r="E5171">
        <v>2</v>
      </c>
      <c r="F5171">
        <v>2</v>
      </c>
      <c r="G5171" t="s">
        <v>961</v>
      </c>
      <c r="H5171" s="4" t="str">
        <f t="shared" si="160"/>
        <v>CD109.2</v>
      </c>
      <c r="I5171" s="4" t="str">
        <f t="shared" si="161"/>
        <v>DGND</v>
      </c>
    </row>
    <row r="5172" spans="1:9" x14ac:dyDescent="0.25">
      <c r="A5172" t="s">
        <v>2698</v>
      </c>
      <c r="B5172" t="s">
        <v>5908</v>
      </c>
      <c r="C5172" t="s">
        <v>3020</v>
      </c>
      <c r="D5172">
        <v>1</v>
      </c>
      <c r="E5172">
        <v>1</v>
      </c>
      <c r="F5172">
        <v>1</v>
      </c>
      <c r="G5172" t="s">
        <v>1375</v>
      </c>
      <c r="H5172" s="4" t="str">
        <f t="shared" si="160"/>
        <v>CD110.1</v>
      </c>
      <c r="I5172" s="4" t="str">
        <f t="shared" si="161"/>
        <v>S0_APWR_FF03</v>
      </c>
    </row>
    <row r="5173" spans="1:9" x14ac:dyDescent="0.25">
      <c r="A5173" t="s">
        <v>2698</v>
      </c>
      <c r="B5173" t="s">
        <v>5908</v>
      </c>
      <c r="C5173" t="s">
        <v>3020</v>
      </c>
      <c r="D5173">
        <v>2</v>
      </c>
      <c r="E5173">
        <v>2</v>
      </c>
      <c r="F5173">
        <v>2</v>
      </c>
      <c r="G5173" t="s">
        <v>961</v>
      </c>
      <c r="H5173" s="4" t="str">
        <f t="shared" si="160"/>
        <v>CD110.2</v>
      </c>
      <c r="I5173" s="4" t="str">
        <f t="shared" si="161"/>
        <v>DGND</v>
      </c>
    </row>
    <row r="5174" spans="1:9" x14ac:dyDescent="0.25">
      <c r="A5174" t="s">
        <v>2698</v>
      </c>
      <c r="B5174" t="s">
        <v>5908</v>
      </c>
      <c r="C5174" t="s">
        <v>3021</v>
      </c>
      <c r="D5174">
        <v>1</v>
      </c>
      <c r="E5174">
        <v>1</v>
      </c>
      <c r="F5174">
        <v>1</v>
      </c>
      <c r="G5174" t="s">
        <v>1374</v>
      </c>
      <c r="H5174" s="4" t="str">
        <f t="shared" si="160"/>
        <v>CD178.1</v>
      </c>
      <c r="I5174" s="4" t="str">
        <f t="shared" si="161"/>
        <v>S0_APWR_FF01</v>
      </c>
    </row>
    <row r="5175" spans="1:9" x14ac:dyDescent="0.25">
      <c r="A5175" t="s">
        <v>2698</v>
      </c>
      <c r="B5175" t="s">
        <v>5908</v>
      </c>
      <c r="C5175" t="s">
        <v>3021</v>
      </c>
      <c r="D5175">
        <v>2</v>
      </c>
      <c r="E5175">
        <v>2</v>
      </c>
      <c r="F5175">
        <v>2</v>
      </c>
      <c r="G5175" t="s">
        <v>961</v>
      </c>
      <c r="H5175" s="4" t="str">
        <f t="shared" si="160"/>
        <v>CD178.2</v>
      </c>
      <c r="I5175" s="4" t="str">
        <f t="shared" si="161"/>
        <v>DGND</v>
      </c>
    </row>
    <row r="5176" spans="1:9" x14ac:dyDescent="0.25">
      <c r="A5176" t="s">
        <v>2698</v>
      </c>
      <c r="B5176" t="s">
        <v>5908</v>
      </c>
      <c r="C5176" t="s">
        <v>3022</v>
      </c>
      <c r="D5176">
        <v>1</v>
      </c>
      <c r="E5176">
        <v>1</v>
      </c>
      <c r="F5176">
        <v>1</v>
      </c>
      <c r="G5176" t="s">
        <v>1375</v>
      </c>
      <c r="H5176" s="4" t="str">
        <f t="shared" si="160"/>
        <v>CD179.1</v>
      </c>
      <c r="I5176" s="4" t="str">
        <f t="shared" si="161"/>
        <v>S0_APWR_FF03</v>
      </c>
    </row>
    <row r="5177" spans="1:9" x14ac:dyDescent="0.25">
      <c r="A5177" t="s">
        <v>2698</v>
      </c>
      <c r="B5177" t="s">
        <v>5908</v>
      </c>
      <c r="C5177" t="s">
        <v>3022</v>
      </c>
      <c r="D5177">
        <v>2</v>
      </c>
      <c r="E5177">
        <v>2</v>
      </c>
      <c r="F5177">
        <v>2</v>
      </c>
      <c r="G5177" t="s">
        <v>961</v>
      </c>
      <c r="H5177" s="4" t="str">
        <f t="shared" si="160"/>
        <v>CD179.2</v>
      </c>
      <c r="I5177" s="4" t="str">
        <f t="shared" si="161"/>
        <v>DGND</v>
      </c>
    </row>
    <row r="5178" spans="1:9" x14ac:dyDescent="0.25">
      <c r="A5178" t="s">
        <v>2698</v>
      </c>
      <c r="B5178" t="s">
        <v>5908</v>
      </c>
      <c r="C5178" t="s">
        <v>3023</v>
      </c>
      <c r="D5178">
        <v>1</v>
      </c>
      <c r="E5178">
        <v>1</v>
      </c>
      <c r="F5178">
        <v>1</v>
      </c>
      <c r="G5178" t="s">
        <v>1375</v>
      </c>
      <c r="H5178" s="4" t="str">
        <f t="shared" si="160"/>
        <v>CD191.1</v>
      </c>
      <c r="I5178" s="4" t="str">
        <f t="shared" si="161"/>
        <v>S0_APWR_FF03</v>
      </c>
    </row>
    <row r="5179" spans="1:9" x14ac:dyDescent="0.25">
      <c r="A5179" t="s">
        <v>2698</v>
      </c>
      <c r="B5179" t="s">
        <v>5908</v>
      </c>
      <c r="C5179" t="s">
        <v>3023</v>
      </c>
      <c r="D5179">
        <v>2</v>
      </c>
      <c r="E5179">
        <v>2</v>
      </c>
      <c r="F5179">
        <v>2</v>
      </c>
      <c r="G5179" t="s">
        <v>961</v>
      </c>
      <c r="H5179" s="4" t="str">
        <f t="shared" si="160"/>
        <v>CD191.2</v>
      </c>
      <c r="I5179" s="4" t="str">
        <f t="shared" si="161"/>
        <v>DGND</v>
      </c>
    </row>
    <row r="5180" spans="1:9" x14ac:dyDescent="0.25">
      <c r="A5180" t="s">
        <v>2698</v>
      </c>
      <c r="B5180" t="s">
        <v>5908</v>
      </c>
      <c r="C5180" t="s">
        <v>3024</v>
      </c>
      <c r="D5180">
        <v>1</v>
      </c>
      <c r="E5180">
        <v>1</v>
      </c>
      <c r="F5180">
        <v>1</v>
      </c>
      <c r="G5180" t="s">
        <v>1375</v>
      </c>
      <c r="H5180" s="4" t="str">
        <f t="shared" si="160"/>
        <v>CD192.1</v>
      </c>
      <c r="I5180" s="4" t="str">
        <f t="shared" si="161"/>
        <v>S0_APWR_FF03</v>
      </c>
    </row>
    <row r="5181" spans="1:9" x14ac:dyDescent="0.25">
      <c r="A5181" t="s">
        <v>2698</v>
      </c>
      <c r="B5181" t="s">
        <v>5908</v>
      </c>
      <c r="C5181" t="s">
        <v>3024</v>
      </c>
      <c r="D5181">
        <v>2</v>
      </c>
      <c r="E5181">
        <v>2</v>
      </c>
      <c r="F5181">
        <v>2</v>
      </c>
      <c r="G5181" t="s">
        <v>961</v>
      </c>
      <c r="H5181" s="4" t="str">
        <f t="shared" si="160"/>
        <v>CD192.2</v>
      </c>
      <c r="I5181" s="4" t="str">
        <f t="shared" si="161"/>
        <v>DGND</v>
      </c>
    </row>
    <row r="5182" spans="1:9" x14ac:dyDescent="0.25">
      <c r="A5182" t="s">
        <v>2698</v>
      </c>
      <c r="B5182" t="s">
        <v>5908</v>
      </c>
      <c r="C5182" t="s">
        <v>3025</v>
      </c>
      <c r="D5182">
        <v>1</v>
      </c>
      <c r="E5182">
        <v>1</v>
      </c>
      <c r="F5182">
        <v>1</v>
      </c>
      <c r="G5182" t="s">
        <v>1375</v>
      </c>
      <c r="H5182" s="4" t="str">
        <f t="shared" si="160"/>
        <v>CD193.1</v>
      </c>
      <c r="I5182" s="4" t="str">
        <f t="shared" si="161"/>
        <v>S0_APWR_FF03</v>
      </c>
    </row>
    <row r="5183" spans="1:9" x14ac:dyDescent="0.25">
      <c r="A5183" t="s">
        <v>2698</v>
      </c>
      <c r="B5183" t="s">
        <v>5908</v>
      </c>
      <c r="C5183" t="s">
        <v>3025</v>
      </c>
      <c r="D5183">
        <v>2</v>
      </c>
      <c r="E5183">
        <v>2</v>
      </c>
      <c r="F5183">
        <v>2</v>
      </c>
      <c r="G5183" t="s">
        <v>961</v>
      </c>
      <c r="H5183" s="4" t="str">
        <f t="shared" si="160"/>
        <v>CD193.2</v>
      </c>
      <c r="I5183" s="4" t="str">
        <f t="shared" si="161"/>
        <v>DGND</v>
      </c>
    </row>
    <row r="5184" spans="1:9" x14ac:dyDescent="0.25">
      <c r="A5184" t="s">
        <v>2698</v>
      </c>
      <c r="B5184" t="s">
        <v>5908</v>
      </c>
      <c r="C5184" t="s">
        <v>3026</v>
      </c>
      <c r="D5184">
        <v>1</v>
      </c>
      <c r="E5184">
        <v>1</v>
      </c>
      <c r="F5184">
        <v>1</v>
      </c>
      <c r="G5184" t="s">
        <v>1375</v>
      </c>
      <c r="H5184" s="4" t="str">
        <f t="shared" si="160"/>
        <v>CD194.1</v>
      </c>
      <c r="I5184" s="4" t="str">
        <f t="shared" si="161"/>
        <v>S0_APWR_FF03</v>
      </c>
    </row>
    <row r="5185" spans="1:9" x14ac:dyDescent="0.25">
      <c r="A5185" t="s">
        <v>2698</v>
      </c>
      <c r="B5185" t="s">
        <v>5908</v>
      </c>
      <c r="C5185" t="s">
        <v>3026</v>
      </c>
      <c r="D5185">
        <v>2</v>
      </c>
      <c r="E5185">
        <v>2</v>
      </c>
      <c r="F5185">
        <v>2</v>
      </c>
      <c r="G5185" t="s">
        <v>961</v>
      </c>
      <c r="H5185" s="4" t="str">
        <f t="shared" si="160"/>
        <v>CD194.2</v>
      </c>
      <c r="I5185" s="4" t="str">
        <f t="shared" si="161"/>
        <v>DGND</v>
      </c>
    </row>
    <row r="5186" spans="1:9" x14ac:dyDescent="0.25">
      <c r="A5186" t="s">
        <v>2698</v>
      </c>
      <c r="B5186" t="s">
        <v>5908</v>
      </c>
      <c r="C5186" t="s">
        <v>3027</v>
      </c>
      <c r="D5186">
        <v>1</v>
      </c>
      <c r="E5186">
        <v>1</v>
      </c>
      <c r="F5186">
        <v>1</v>
      </c>
      <c r="G5186" t="s">
        <v>1375</v>
      </c>
      <c r="H5186" s="4" t="str">
        <f t="shared" ref="H5186:H5249" si="162">CONCATENATE(C5186,".",F5186)</f>
        <v>CD197.1</v>
      </c>
      <c r="I5186" s="4" t="str">
        <f t="shared" ref="I5186:I5249" si="163">G5186</f>
        <v>S0_APWR_FF03</v>
      </c>
    </row>
    <row r="5187" spans="1:9" x14ac:dyDescent="0.25">
      <c r="A5187" t="s">
        <v>2698</v>
      </c>
      <c r="B5187" t="s">
        <v>5908</v>
      </c>
      <c r="C5187" t="s">
        <v>3027</v>
      </c>
      <c r="D5187">
        <v>2</v>
      </c>
      <c r="E5187">
        <v>2</v>
      </c>
      <c r="F5187">
        <v>2</v>
      </c>
      <c r="G5187" t="s">
        <v>961</v>
      </c>
      <c r="H5187" s="4" t="str">
        <f t="shared" si="162"/>
        <v>CD197.2</v>
      </c>
      <c r="I5187" s="4" t="str">
        <f t="shared" si="163"/>
        <v>DGND</v>
      </c>
    </row>
    <row r="5188" spans="1:9" x14ac:dyDescent="0.25">
      <c r="A5188" t="s">
        <v>2698</v>
      </c>
      <c r="B5188" t="s">
        <v>5908</v>
      </c>
      <c r="C5188" t="s">
        <v>3028</v>
      </c>
      <c r="D5188">
        <v>1</v>
      </c>
      <c r="E5188">
        <v>1</v>
      </c>
      <c r="F5188">
        <v>1</v>
      </c>
      <c r="G5188" t="s">
        <v>1375</v>
      </c>
      <c r="H5188" s="4" t="str">
        <f t="shared" si="162"/>
        <v>CD198.1</v>
      </c>
      <c r="I5188" s="4" t="str">
        <f t="shared" si="163"/>
        <v>S0_APWR_FF03</v>
      </c>
    </row>
    <row r="5189" spans="1:9" x14ac:dyDescent="0.25">
      <c r="A5189" t="s">
        <v>2698</v>
      </c>
      <c r="B5189" t="s">
        <v>5908</v>
      </c>
      <c r="C5189" t="s">
        <v>3028</v>
      </c>
      <c r="D5189">
        <v>2</v>
      </c>
      <c r="E5189">
        <v>2</v>
      </c>
      <c r="F5189">
        <v>2</v>
      </c>
      <c r="G5189" t="s">
        <v>961</v>
      </c>
      <c r="H5189" s="4" t="str">
        <f t="shared" si="162"/>
        <v>CD198.2</v>
      </c>
      <c r="I5189" s="4" t="str">
        <f t="shared" si="163"/>
        <v>DGND</v>
      </c>
    </row>
    <row r="5190" spans="1:9" x14ac:dyDescent="0.25">
      <c r="A5190" t="s">
        <v>2698</v>
      </c>
      <c r="B5190" t="s">
        <v>5908</v>
      </c>
      <c r="C5190" t="s">
        <v>5920</v>
      </c>
      <c r="D5190">
        <v>1</v>
      </c>
      <c r="E5190">
        <v>1</v>
      </c>
      <c r="F5190">
        <v>1</v>
      </c>
      <c r="G5190" t="s">
        <v>6168</v>
      </c>
      <c r="H5190" s="4" t="str">
        <f t="shared" si="162"/>
        <v>CD219.1</v>
      </c>
      <c r="I5190" s="4" t="str">
        <f t="shared" si="163"/>
        <v>S0_AVDD09_TRX</v>
      </c>
    </row>
    <row r="5191" spans="1:9" x14ac:dyDescent="0.25">
      <c r="A5191" t="s">
        <v>2698</v>
      </c>
      <c r="B5191" t="s">
        <v>5908</v>
      </c>
      <c r="C5191" t="s">
        <v>5920</v>
      </c>
      <c r="D5191">
        <v>2</v>
      </c>
      <c r="E5191">
        <v>2</v>
      </c>
      <c r="F5191">
        <v>2</v>
      </c>
      <c r="G5191" t="s">
        <v>961</v>
      </c>
      <c r="H5191" s="4" t="str">
        <f t="shared" si="162"/>
        <v>CD219.2</v>
      </c>
      <c r="I5191" s="4" t="str">
        <f t="shared" si="163"/>
        <v>DGND</v>
      </c>
    </row>
    <row r="5192" spans="1:9" x14ac:dyDescent="0.25">
      <c r="A5192" t="s">
        <v>2698</v>
      </c>
      <c r="B5192" t="s">
        <v>5908</v>
      </c>
      <c r="C5192" t="s">
        <v>5921</v>
      </c>
      <c r="D5192">
        <v>1</v>
      </c>
      <c r="E5192">
        <v>1</v>
      </c>
      <c r="F5192">
        <v>1</v>
      </c>
      <c r="G5192" t="s">
        <v>294</v>
      </c>
      <c r="H5192" s="4" t="str">
        <f t="shared" si="162"/>
        <v>CD220.1</v>
      </c>
      <c r="I5192" s="4" t="str">
        <f t="shared" si="163"/>
        <v>S0_AVDD09</v>
      </c>
    </row>
    <row r="5193" spans="1:9" x14ac:dyDescent="0.25">
      <c r="A5193" t="s">
        <v>2698</v>
      </c>
      <c r="B5193" t="s">
        <v>5908</v>
      </c>
      <c r="C5193" t="s">
        <v>5921</v>
      </c>
      <c r="D5193">
        <v>2</v>
      </c>
      <c r="E5193">
        <v>2</v>
      </c>
      <c r="F5193">
        <v>2</v>
      </c>
      <c r="G5193" t="s">
        <v>961</v>
      </c>
      <c r="H5193" s="4" t="str">
        <f t="shared" si="162"/>
        <v>CD220.2</v>
      </c>
      <c r="I5193" s="4" t="str">
        <f t="shared" si="163"/>
        <v>DGND</v>
      </c>
    </row>
    <row r="5194" spans="1:9" x14ac:dyDescent="0.25">
      <c r="A5194" t="s">
        <v>2698</v>
      </c>
      <c r="B5194" t="s">
        <v>5908</v>
      </c>
      <c r="C5194" t="s">
        <v>6193</v>
      </c>
      <c r="D5194">
        <v>1</v>
      </c>
      <c r="E5194">
        <v>1</v>
      </c>
      <c r="F5194">
        <v>1</v>
      </c>
      <c r="G5194" t="s">
        <v>293</v>
      </c>
      <c r="H5194" s="4" t="str">
        <f t="shared" si="162"/>
        <v>CD222.1</v>
      </c>
      <c r="I5194" s="4" t="str">
        <f t="shared" si="163"/>
        <v>S0_DVDD09</v>
      </c>
    </row>
    <row r="5195" spans="1:9" x14ac:dyDescent="0.25">
      <c r="A5195" t="s">
        <v>2698</v>
      </c>
      <c r="B5195" t="s">
        <v>5908</v>
      </c>
      <c r="C5195" t="s">
        <v>6193</v>
      </c>
      <c r="D5195">
        <v>2</v>
      </c>
      <c r="E5195">
        <v>2</v>
      </c>
      <c r="F5195">
        <v>2</v>
      </c>
      <c r="G5195" t="s">
        <v>961</v>
      </c>
      <c r="H5195" s="4" t="str">
        <f t="shared" si="162"/>
        <v>CD222.2</v>
      </c>
      <c r="I5195" s="4" t="str">
        <f t="shared" si="163"/>
        <v>DGND</v>
      </c>
    </row>
    <row r="5196" spans="1:9" x14ac:dyDescent="0.25">
      <c r="A5196" t="s">
        <v>2698</v>
      </c>
      <c r="B5196" t="s">
        <v>5908</v>
      </c>
      <c r="C5196" t="s">
        <v>6194</v>
      </c>
      <c r="D5196">
        <v>1</v>
      </c>
      <c r="E5196">
        <v>1</v>
      </c>
      <c r="F5196">
        <v>1</v>
      </c>
      <c r="G5196" t="s">
        <v>293</v>
      </c>
      <c r="H5196" s="4" t="str">
        <f t="shared" si="162"/>
        <v>CD223.1</v>
      </c>
      <c r="I5196" s="4" t="str">
        <f t="shared" si="163"/>
        <v>S0_DVDD09</v>
      </c>
    </row>
    <row r="5197" spans="1:9" x14ac:dyDescent="0.25">
      <c r="A5197" t="s">
        <v>2698</v>
      </c>
      <c r="B5197" t="s">
        <v>5908</v>
      </c>
      <c r="C5197" t="s">
        <v>6194</v>
      </c>
      <c r="D5197">
        <v>2</v>
      </c>
      <c r="E5197">
        <v>2</v>
      </c>
      <c r="F5197">
        <v>2</v>
      </c>
      <c r="G5197" t="s">
        <v>961</v>
      </c>
      <c r="H5197" s="4" t="str">
        <f t="shared" si="162"/>
        <v>CD223.2</v>
      </c>
      <c r="I5197" s="4" t="str">
        <f t="shared" si="163"/>
        <v>DGND</v>
      </c>
    </row>
    <row r="5198" spans="1:9" x14ac:dyDescent="0.25">
      <c r="A5198" t="s">
        <v>2698</v>
      </c>
      <c r="B5198" t="s">
        <v>5908</v>
      </c>
      <c r="C5198" t="s">
        <v>6437</v>
      </c>
      <c r="D5198">
        <v>1</v>
      </c>
      <c r="E5198">
        <v>1</v>
      </c>
      <c r="F5198">
        <v>1</v>
      </c>
      <c r="G5198" t="s">
        <v>6168</v>
      </c>
      <c r="H5198" s="4" t="str">
        <f t="shared" si="162"/>
        <v>CD328.1</v>
      </c>
      <c r="I5198" s="4" t="str">
        <f t="shared" si="163"/>
        <v>S0_AVDD09_TRX</v>
      </c>
    </row>
    <row r="5199" spans="1:9" x14ac:dyDescent="0.25">
      <c r="A5199" t="s">
        <v>2698</v>
      </c>
      <c r="B5199" t="s">
        <v>5908</v>
      </c>
      <c r="C5199" t="s">
        <v>6437</v>
      </c>
      <c r="D5199">
        <v>2</v>
      </c>
      <c r="E5199">
        <v>2</v>
      </c>
      <c r="F5199">
        <v>2</v>
      </c>
      <c r="G5199" t="s">
        <v>961</v>
      </c>
      <c r="H5199" s="4" t="str">
        <f t="shared" si="162"/>
        <v>CD328.2</v>
      </c>
      <c r="I5199" s="4" t="str">
        <f t="shared" si="163"/>
        <v>DGND</v>
      </c>
    </row>
    <row r="5200" spans="1:9" x14ac:dyDescent="0.25">
      <c r="A5200" t="s">
        <v>2698</v>
      </c>
      <c r="B5200" t="s">
        <v>5908</v>
      </c>
      <c r="C5200" t="s">
        <v>6438</v>
      </c>
      <c r="D5200">
        <v>1</v>
      </c>
      <c r="E5200">
        <v>1</v>
      </c>
      <c r="F5200">
        <v>1</v>
      </c>
      <c r="G5200" t="s">
        <v>6168</v>
      </c>
      <c r="H5200" s="4" t="str">
        <f t="shared" si="162"/>
        <v>CD331.1</v>
      </c>
      <c r="I5200" s="4" t="str">
        <f t="shared" si="163"/>
        <v>S0_AVDD09_TRX</v>
      </c>
    </row>
    <row r="5201" spans="1:9" x14ac:dyDescent="0.25">
      <c r="A5201" t="s">
        <v>2698</v>
      </c>
      <c r="B5201" t="s">
        <v>5908</v>
      </c>
      <c r="C5201" t="s">
        <v>6438</v>
      </c>
      <c r="D5201">
        <v>2</v>
      </c>
      <c r="E5201">
        <v>2</v>
      </c>
      <c r="F5201">
        <v>2</v>
      </c>
      <c r="G5201" t="s">
        <v>961</v>
      </c>
      <c r="H5201" s="4" t="str">
        <f t="shared" si="162"/>
        <v>CD331.2</v>
      </c>
      <c r="I5201" s="4" t="str">
        <f t="shared" si="163"/>
        <v>DGND</v>
      </c>
    </row>
    <row r="5202" spans="1:9" x14ac:dyDescent="0.25">
      <c r="A5202" t="s">
        <v>2698</v>
      </c>
      <c r="B5202" t="s">
        <v>5908</v>
      </c>
      <c r="C5202" t="s">
        <v>6195</v>
      </c>
      <c r="D5202">
        <v>1</v>
      </c>
      <c r="E5202">
        <v>1</v>
      </c>
      <c r="F5202">
        <v>1</v>
      </c>
      <c r="G5202" t="s">
        <v>1379</v>
      </c>
      <c r="H5202" s="4" t="str">
        <f t="shared" si="162"/>
        <v>CD350.1</v>
      </c>
      <c r="I5202" s="4" t="str">
        <f t="shared" si="163"/>
        <v>S0_AVDD09_CMU</v>
      </c>
    </row>
    <row r="5203" spans="1:9" x14ac:dyDescent="0.25">
      <c r="A5203" t="s">
        <v>2698</v>
      </c>
      <c r="B5203" t="s">
        <v>5908</v>
      </c>
      <c r="C5203" t="s">
        <v>6195</v>
      </c>
      <c r="D5203">
        <v>2</v>
      </c>
      <c r="E5203">
        <v>2</v>
      </c>
      <c r="F5203">
        <v>2</v>
      </c>
      <c r="G5203" t="s">
        <v>961</v>
      </c>
      <c r="H5203" s="4" t="str">
        <f t="shared" si="162"/>
        <v>CD350.2</v>
      </c>
      <c r="I5203" s="4" t="str">
        <f t="shared" si="163"/>
        <v>DGND</v>
      </c>
    </row>
    <row r="5204" spans="1:9" x14ac:dyDescent="0.25">
      <c r="A5204" t="s">
        <v>2698</v>
      </c>
      <c r="B5204" t="s">
        <v>5908</v>
      </c>
      <c r="C5204" t="s">
        <v>6439</v>
      </c>
      <c r="D5204">
        <v>1</v>
      </c>
      <c r="E5204">
        <v>1</v>
      </c>
      <c r="F5204">
        <v>1</v>
      </c>
      <c r="G5204" t="s">
        <v>6168</v>
      </c>
      <c r="H5204" s="4" t="str">
        <f t="shared" si="162"/>
        <v>CD351.1</v>
      </c>
      <c r="I5204" s="4" t="str">
        <f t="shared" si="163"/>
        <v>S0_AVDD09_TRX</v>
      </c>
    </row>
    <row r="5205" spans="1:9" x14ac:dyDescent="0.25">
      <c r="A5205" t="s">
        <v>2698</v>
      </c>
      <c r="B5205" t="s">
        <v>5908</v>
      </c>
      <c r="C5205" t="s">
        <v>6439</v>
      </c>
      <c r="D5205">
        <v>2</v>
      </c>
      <c r="E5205">
        <v>2</v>
      </c>
      <c r="F5205">
        <v>2</v>
      </c>
      <c r="G5205" t="s">
        <v>961</v>
      </c>
      <c r="H5205" s="4" t="str">
        <f t="shared" si="162"/>
        <v>CD351.2</v>
      </c>
      <c r="I5205" s="4" t="str">
        <f t="shared" si="163"/>
        <v>DGND</v>
      </c>
    </row>
    <row r="5206" spans="1:9" x14ac:dyDescent="0.25">
      <c r="A5206" t="s">
        <v>2698</v>
      </c>
      <c r="B5206" t="s">
        <v>5908</v>
      </c>
      <c r="C5206" t="s">
        <v>6440</v>
      </c>
      <c r="D5206">
        <v>1</v>
      </c>
      <c r="E5206">
        <v>1</v>
      </c>
      <c r="F5206">
        <v>1</v>
      </c>
      <c r="G5206" t="s">
        <v>6168</v>
      </c>
      <c r="H5206" s="4" t="str">
        <f t="shared" si="162"/>
        <v>CD352.1</v>
      </c>
      <c r="I5206" s="4" t="str">
        <f t="shared" si="163"/>
        <v>S0_AVDD09_TRX</v>
      </c>
    </row>
    <row r="5207" spans="1:9" x14ac:dyDescent="0.25">
      <c r="A5207" t="s">
        <v>2698</v>
      </c>
      <c r="B5207" t="s">
        <v>5908</v>
      </c>
      <c r="C5207" t="s">
        <v>6440</v>
      </c>
      <c r="D5207">
        <v>2</v>
      </c>
      <c r="E5207">
        <v>2</v>
      </c>
      <c r="F5207">
        <v>2</v>
      </c>
      <c r="G5207" t="s">
        <v>961</v>
      </c>
      <c r="H5207" s="4" t="str">
        <f t="shared" si="162"/>
        <v>CD352.2</v>
      </c>
      <c r="I5207" s="4" t="str">
        <f t="shared" si="163"/>
        <v>DGND</v>
      </c>
    </row>
    <row r="5208" spans="1:9" x14ac:dyDescent="0.25">
      <c r="A5208" t="s">
        <v>2698</v>
      </c>
      <c r="B5208" t="s">
        <v>5908</v>
      </c>
      <c r="C5208" t="s">
        <v>6441</v>
      </c>
      <c r="D5208">
        <v>1</v>
      </c>
      <c r="E5208">
        <v>1</v>
      </c>
      <c r="F5208">
        <v>1</v>
      </c>
      <c r="G5208" t="s">
        <v>6168</v>
      </c>
      <c r="H5208" s="4" t="str">
        <f t="shared" si="162"/>
        <v>CD353.1</v>
      </c>
      <c r="I5208" s="4" t="str">
        <f t="shared" si="163"/>
        <v>S0_AVDD09_TRX</v>
      </c>
    </row>
    <row r="5209" spans="1:9" x14ac:dyDescent="0.25">
      <c r="A5209" t="s">
        <v>2698</v>
      </c>
      <c r="B5209" t="s">
        <v>5908</v>
      </c>
      <c r="C5209" t="s">
        <v>6441</v>
      </c>
      <c r="D5209">
        <v>2</v>
      </c>
      <c r="E5209">
        <v>2</v>
      </c>
      <c r="F5209">
        <v>2</v>
      </c>
      <c r="G5209" t="s">
        <v>961</v>
      </c>
      <c r="H5209" s="4" t="str">
        <f t="shared" si="162"/>
        <v>CD353.2</v>
      </c>
      <c r="I5209" s="4" t="str">
        <f t="shared" si="163"/>
        <v>DGND</v>
      </c>
    </row>
    <row r="5210" spans="1:9" x14ac:dyDescent="0.25">
      <c r="A5210" t="s">
        <v>2698</v>
      </c>
      <c r="B5210" t="s">
        <v>5908</v>
      </c>
      <c r="C5210" t="s">
        <v>6442</v>
      </c>
      <c r="D5210">
        <v>1</v>
      </c>
      <c r="E5210">
        <v>1</v>
      </c>
      <c r="F5210">
        <v>1</v>
      </c>
      <c r="G5210" t="s">
        <v>6168</v>
      </c>
      <c r="H5210" s="4" t="str">
        <f t="shared" si="162"/>
        <v>CD354.1</v>
      </c>
      <c r="I5210" s="4" t="str">
        <f t="shared" si="163"/>
        <v>S0_AVDD09_TRX</v>
      </c>
    </row>
    <row r="5211" spans="1:9" x14ac:dyDescent="0.25">
      <c r="A5211" t="s">
        <v>2698</v>
      </c>
      <c r="B5211" t="s">
        <v>5908</v>
      </c>
      <c r="C5211" t="s">
        <v>6442</v>
      </c>
      <c r="D5211">
        <v>2</v>
      </c>
      <c r="E5211">
        <v>2</v>
      </c>
      <c r="F5211">
        <v>2</v>
      </c>
      <c r="G5211" t="s">
        <v>961</v>
      </c>
      <c r="H5211" s="4" t="str">
        <f t="shared" si="162"/>
        <v>CD354.2</v>
      </c>
      <c r="I5211" s="4" t="str">
        <f t="shared" si="163"/>
        <v>DGND</v>
      </c>
    </row>
    <row r="5212" spans="1:9" x14ac:dyDescent="0.25">
      <c r="A5212" t="s">
        <v>2698</v>
      </c>
      <c r="B5212" t="s">
        <v>5908</v>
      </c>
      <c r="C5212" t="s">
        <v>6443</v>
      </c>
      <c r="D5212">
        <v>1</v>
      </c>
      <c r="E5212">
        <v>1</v>
      </c>
      <c r="F5212">
        <v>1</v>
      </c>
      <c r="G5212" t="s">
        <v>293</v>
      </c>
      <c r="H5212" s="4" t="str">
        <f t="shared" si="162"/>
        <v>CD355.1</v>
      </c>
      <c r="I5212" s="4" t="str">
        <f t="shared" si="163"/>
        <v>S0_DVDD09</v>
      </c>
    </row>
    <row r="5213" spans="1:9" x14ac:dyDescent="0.25">
      <c r="A5213" t="s">
        <v>2698</v>
      </c>
      <c r="B5213" t="s">
        <v>5908</v>
      </c>
      <c r="C5213" t="s">
        <v>6443</v>
      </c>
      <c r="D5213">
        <v>2</v>
      </c>
      <c r="E5213">
        <v>2</v>
      </c>
      <c r="F5213">
        <v>2</v>
      </c>
      <c r="G5213" t="s">
        <v>961</v>
      </c>
      <c r="H5213" s="4" t="str">
        <f t="shared" si="162"/>
        <v>CD355.2</v>
      </c>
      <c r="I5213" s="4" t="str">
        <f t="shared" si="163"/>
        <v>DGND</v>
      </c>
    </row>
    <row r="5214" spans="1:9" x14ac:dyDescent="0.25">
      <c r="A5214" t="s">
        <v>2698</v>
      </c>
      <c r="B5214" t="s">
        <v>5908</v>
      </c>
      <c r="C5214" t="s">
        <v>3029</v>
      </c>
      <c r="D5214">
        <v>1</v>
      </c>
      <c r="E5214">
        <v>1</v>
      </c>
      <c r="F5214">
        <v>1</v>
      </c>
      <c r="G5214" t="s">
        <v>1380</v>
      </c>
      <c r="H5214" s="4" t="str">
        <f t="shared" si="162"/>
        <v>RS11.1</v>
      </c>
      <c r="I5214" s="4" t="str">
        <f t="shared" si="163"/>
        <v>S0_APWR_SS01</v>
      </c>
    </row>
    <row r="5215" spans="1:9" x14ac:dyDescent="0.25">
      <c r="A5215" t="s">
        <v>2698</v>
      </c>
      <c r="B5215" t="s">
        <v>5908</v>
      </c>
      <c r="C5215" t="s">
        <v>3029</v>
      </c>
      <c r="D5215">
        <v>2</v>
      </c>
      <c r="E5215">
        <v>2</v>
      </c>
      <c r="F5215">
        <v>2</v>
      </c>
      <c r="G5215" t="s">
        <v>1381</v>
      </c>
      <c r="H5215" s="4" t="str">
        <f t="shared" si="162"/>
        <v>RS11.2</v>
      </c>
      <c r="I5215" s="4" t="str">
        <f t="shared" si="163"/>
        <v>S0_APWR_SS01+1</v>
      </c>
    </row>
    <row r="5216" spans="1:9" x14ac:dyDescent="0.25">
      <c r="A5216" t="s">
        <v>2698</v>
      </c>
      <c r="B5216" t="s">
        <v>5908</v>
      </c>
      <c r="C5216" t="s">
        <v>3030</v>
      </c>
      <c r="D5216">
        <v>1</v>
      </c>
      <c r="E5216">
        <v>1</v>
      </c>
      <c r="F5216">
        <v>1</v>
      </c>
      <c r="G5216" t="s">
        <v>1380</v>
      </c>
      <c r="H5216" s="4" t="str">
        <f t="shared" si="162"/>
        <v>RS12.1</v>
      </c>
      <c r="I5216" s="4" t="str">
        <f t="shared" si="163"/>
        <v>S0_APWR_SS01</v>
      </c>
    </row>
    <row r="5217" spans="1:9" x14ac:dyDescent="0.25">
      <c r="A5217" t="s">
        <v>2698</v>
      </c>
      <c r="B5217" t="s">
        <v>5908</v>
      </c>
      <c r="C5217" t="s">
        <v>3030</v>
      </c>
      <c r="D5217">
        <v>2</v>
      </c>
      <c r="E5217">
        <v>2</v>
      </c>
      <c r="F5217">
        <v>2</v>
      </c>
      <c r="G5217" t="s">
        <v>1382</v>
      </c>
      <c r="H5217" s="4" t="str">
        <f t="shared" si="162"/>
        <v>RS12.2</v>
      </c>
      <c r="I5217" s="4" t="str">
        <f t="shared" si="163"/>
        <v>S0_APWR_SS01+2</v>
      </c>
    </row>
    <row r="5218" spans="1:9" x14ac:dyDescent="0.25">
      <c r="A5218" t="s">
        <v>2698</v>
      </c>
      <c r="B5218" t="s">
        <v>5908</v>
      </c>
      <c r="C5218" t="s">
        <v>1377</v>
      </c>
      <c r="D5218" t="s">
        <v>1278</v>
      </c>
      <c r="E5218" t="s">
        <v>1278</v>
      </c>
      <c r="F5218">
        <v>1</v>
      </c>
      <c r="G5218" t="s">
        <v>1377</v>
      </c>
      <c r="H5218" s="4" t="str">
        <f t="shared" si="162"/>
        <v>S0_AVDD09_GIGA.1</v>
      </c>
      <c r="I5218" s="4" t="str">
        <f t="shared" si="163"/>
        <v>S0_AVDD09_GIGA</v>
      </c>
    </row>
    <row r="5219" spans="1:9" x14ac:dyDescent="0.25">
      <c r="A5219" t="s">
        <v>2698</v>
      </c>
      <c r="B5219" t="s">
        <v>5908</v>
      </c>
      <c r="C5219" t="s">
        <v>293</v>
      </c>
      <c r="D5219" t="s">
        <v>1278</v>
      </c>
      <c r="E5219" t="s">
        <v>1278</v>
      </c>
      <c r="F5219">
        <v>1</v>
      </c>
      <c r="G5219" t="s">
        <v>293</v>
      </c>
      <c r="H5219" s="4" t="str">
        <f t="shared" si="162"/>
        <v>S0_DVDD09.1</v>
      </c>
      <c r="I5219" s="4" t="str">
        <f t="shared" si="163"/>
        <v>S0_DVDD09</v>
      </c>
    </row>
    <row r="5220" spans="1:9" x14ac:dyDescent="0.25">
      <c r="A5220" t="s">
        <v>2698</v>
      </c>
      <c r="B5220" t="s">
        <v>5908</v>
      </c>
      <c r="C5220" t="s">
        <v>3031</v>
      </c>
      <c r="D5220">
        <v>1</v>
      </c>
      <c r="E5220">
        <v>1</v>
      </c>
      <c r="F5220">
        <v>1</v>
      </c>
      <c r="G5220" t="s">
        <v>293</v>
      </c>
      <c r="H5220" s="4" t="str">
        <f t="shared" si="162"/>
        <v>ST1.1</v>
      </c>
      <c r="I5220" s="4" t="str">
        <f t="shared" si="163"/>
        <v>S0_DVDD09</v>
      </c>
    </row>
    <row r="5221" spans="1:9" x14ac:dyDescent="0.25">
      <c r="A5221" t="s">
        <v>2698</v>
      </c>
      <c r="B5221" t="s">
        <v>5908</v>
      </c>
      <c r="C5221" t="s">
        <v>3031</v>
      </c>
      <c r="D5221">
        <v>2</v>
      </c>
      <c r="E5221">
        <v>2</v>
      </c>
      <c r="F5221">
        <v>2</v>
      </c>
      <c r="G5221" t="s">
        <v>1380</v>
      </c>
      <c r="H5221" s="4" t="str">
        <f t="shared" si="162"/>
        <v>ST1.2</v>
      </c>
      <c r="I5221" s="4" t="str">
        <f t="shared" si="163"/>
        <v>S0_APWR_SS01</v>
      </c>
    </row>
    <row r="5222" spans="1:9" x14ac:dyDescent="0.25">
      <c r="A5222" t="s">
        <v>2698</v>
      </c>
      <c r="B5222" t="s">
        <v>5908</v>
      </c>
      <c r="C5222" t="s">
        <v>3032</v>
      </c>
      <c r="D5222">
        <v>1</v>
      </c>
      <c r="E5222">
        <v>1</v>
      </c>
      <c r="F5222">
        <v>1</v>
      </c>
      <c r="G5222" t="s">
        <v>1377</v>
      </c>
      <c r="H5222" s="4" t="str">
        <f t="shared" si="162"/>
        <v>ST2.1</v>
      </c>
      <c r="I5222" s="4" t="str">
        <f t="shared" si="163"/>
        <v>S0_AVDD09_GIGA</v>
      </c>
    </row>
    <row r="5223" spans="1:9" x14ac:dyDescent="0.25">
      <c r="A5223" t="s">
        <v>2698</v>
      </c>
      <c r="B5223" t="s">
        <v>5908</v>
      </c>
      <c r="C5223" t="s">
        <v>3032</v>
      </c>
      <c r="D5223">
        <v>2</v>
      </c>
      <c r="E5223">
        <v>2</v>
      </c>
      <c r="F5223">
        <v>2</v>
      </c>
      <c r="G5223" t="s">
        <v>1383</v>
      </c>
      <c r="H5223" s="4" t="str">
        <f t="shared" si="162"/>
        <v>ST2.2</v>
      </c>
      <c r="I5223" s="4" t="str">
        <f t="shared" si="163"/>
        <v>S0_APWR_SS03</v>
      </c>
    </row>
    <row r="5224" spans="1:9" x14ac:dyDescent="0.25">
      <c r="A5224" t="s">
        <v>2698</v>
      </c>
      <c r="B5224" t="s">
        <v>5908</v>
      </c>
      <c r="C5224" t="s">
        <v>3033</v>
      </c>
      <c r="D5224">
        <v>1</v>
      </c>
      <c r="E5224">
        <v>1</v>
      </c>
      <c r="F5224">
        <v>1</v>
      </c>
      <c r="G5224" t="s">
        <v>961</v>
      </c>
      <c r="H5224" s="4" t="str">
        <f t="shared" si="162"/>
        <v>STG1.1</v>
      </c>
      <c r="I5224" s="4" t="str">
        <f t="shared" si="163"/>
        <v>DGND</v>
      </c>
    </row>
    <row r="5225" spans="1:9" x14ac:dyDescent="0.25">
      <c r="A5225" t="s">
        <v>2698</v>
      </c>
      <c r="B5225" t="s">
        <v>5908</v>
      </c>
      <c r="C5225" t="s">
        <v>3033</v>
      </c>
      <c r="D5225">
        <v>2</v>
      </c>
      <c r="E5225">
        <v>2</v>
      </c>
      <c r="F5225">
        <v>2</v>
      </c>
      <c r="G5225" t="s">
        <v>1384</v>
      </c>
      <c r="H5225" s="4" t="str">
        <f t="shared" si="162"/>
        <v>STG1.2</v>
      </c>
      <c r="I5225" s="4" t="str">
        <f t="shared" si="163"/>
        <v>S0_APWR_GS01</v>
      </c>
    </row>
    <row r="5226" spans="1:9" x14ac:dyDescent="0.25">
      <c r="A5226" t="s">
        <v>2698</v>
      </c>
      <c r="B5226" t="s">
        <v>5908</v>
      </c>
      <c r="C5226" t="s">
        <v>3034</v>
      </c>
      <c r="D5226">
        <v>1</v>
      </c>
      <c r="E5226">
        <v>1</v>
      </c>
      <c r="F5226">
        <v>1</v>
      </c>
      <c r="G5226" t="s">
        <v>961</v>
      </c>
      <c r="H5226" s="4" t="str">
        <f t="shared" si="162"/>
        <v>STG2.1</v>
      </c>
      <c r="I5226" s="4" t="str">
        <f t="shared" si="163"/>
        <v>DGND</v>
      </c>
    </row>
    <row r="5227" spans="1:9" x14ac:dyDescent="0.25">
      <c r="A5227" t="s">
        <v>2698</v>
      </c>
      <c r="B5227" t="s">
        <v>5908</v>
      </c>
      <c r="C5227" t="s">
        <v>3034</v>
      </c>
      <c r="D5227">
        <v>2</v>
      </c>
      <c r="E5227">
        <v>2</v>
      </c>
      <c r="F5227">
        <v>2</v>
      </c>
      <c r="G5227" t="s">
        <v>1385</v>
      </c>
      <c r="H5227" s="4" t="str">
        <f t="shared" si="162"/>
        <v>STG2.2</v>
      </c>
      <c r="I5227" s="4" t="str">
        <f t="shared" si="163"/>
        <v>S0_APWR_GS03</v>
      </c>
    </row>
    <row r="5228" spans="1:9" x14ac:dyDescent="0.25">
      <c r="A5228" t="s">
        <v>2698</v>
      </c>
      <c r="B5228" t="s">
        <v>5922</v>
      </c>
      <c r="C5228" t="s">
        <v>5086</v>
      </c>
      <c r="D5228">
        <v>1</v>
      </c>
      <c r="E5228">
        <v>1</v>
      </c>
      <c r="F5228">
        <v>1</v>
      </c>
      <c r="G5228" t="s">
        <v>572</v>
      </c>
      <c r="H5228" s="4" t="str">
        <f t="shared" si="162"/>
        <v>3C197.1</v>
      </c>
      <c r="I5228" s="4" t="str">
        <f t="shared" si="163"/>
        <v>S3_U3_P1_RC</v>
      </c>
    </row>
    <row r="5229" spans="1:9" x14ac:dyDescent="0.25">
      <c r="A5229" t="s">
        <v>2698</v>
      </c>
      <c r="B5229" t="s">
        <v>5922</v>
      </c>
      <c r="C5229" t="s">
        <v>5086</v>
      </c>
      <c r="D5229">
        <v>2</v>
      </c>
      <c r="E5229">
        <v>2</v>
      </c>
      <c r="F5229">
        <v>2</v>
      </c>
      <c r="G5229" t="s">
        <v>961</v>
      </c>
      <c r="H5229" s="4" t="str">
        <f t="shared" si="162"/>
        <v>3C197.2</v>
      </c>
      <c r="I5229" s="4" t="str">
        <f t="shared" si="163"/>
        <v>DGND</v>
      </c>
    </row>
    <row r="5230" spans="1:9" x14ac:dyDescent="0.25">
      <c r="A5230" t="s">
        <v>2698</v>
      </c>
      <c r="B5230" t="s">
        <v>5922</v>
      </c>
      <c r="C5230" t="s">
        <v>5087</v>
      </c>
      <c r="D5230">
        <v>1</v>
      </c>
      <c r="E5230">
        <v>1</v>
      </c>
      <c r="F5230">
        <v>1</v>
      </c>
      <c r="G5230" t="s">
        <v>573</v>
      </c>
      <c r="H5230" s="4" t="str">
        <f t="shared" si="162"/>
        <v>3C198.1</v>
      </c>
      <c r="I5230" s="4" t="str">
        <f t="shared" si="163"/>
        <v>S3_U2_P1_MDI+</v>
      </c>
    </row>
    <row r="5231" spans="1:9" x14ac:dyDescent="0.25">
      <c r="A5231" t="s">
        <v>2698</v>
      </c>
      <c r="B5231" t="s">
        <v>5922</v>
      </c>
      <c r="C5231" t="s">
        <v>5087</v>
      </c>
      <c r="D5231">
        <v>2</v>
      </c>
      <c r="E5231">
        <v>2</v>
      </c>
      <c r="F5231">
        <v>2</v>
      </c>
      <c r="G5231" t="s">
        <v>574</v>
      </c>
      <c r="H5231" s="4" t="str">
        <f t="shared" si="162"/>
        <v>3C198.2</v>
      </c>
      <c r="I5231" s="4" t="str">
        <f t="shared" si="163"/>
        <v>S3_U3_P1_MDI+</v>
      </c>
    </row>
    <row r="5232" spans="1:9" x14ac:dyDescent="0.25">
      <c r="A5232" t="s">
        <v>2698</v>
      </c>
      <c r="B5232" t="s">
        <v>5922</v>
      </c>
      <c r="C5232" t="s">
        <v>5088</v>
      </c>
      <c r="D5232">
        <v>1</v>
      </c>
      <c r="E5232">
        <v>1</v>
      </c>
      <c r="F5232">
        <v>1</v>
      </c>
      <c r="G5232" t="s">
        <v>575</v>
      </c>
      <c r="H5232" s="4" t="str">
        <f t="shared" si="162"/>
        <v>3C199.1</v>
      </c>
      <c r="I5232" s="4" t="str">
        <f t="shared" si="163"/>
        <v>S3_U2_P1_MDI-</v>
      </c>
    </row>
    <row r="5233" spans="1:9" x14ac:dyDescent="0.25">
      <c r="A5233" t="s">
        <v>2698</v>
      </c>
      <c r="B5233" t="s">
        <v>5922</v>
      </c>
      <c r="C5233" t="s">
        <v>5088</v>
      </c>
      <c r="D5233">
        <v>2</v>
      </c>
      <c r="E5233">
        <v>2</v>
      </c>
      <c r="F5233">
        <v>2</v>
      </c>
      <c r="G5233" t="s">
        <v>576</v>
      </c>
      <c r="H5233" s="4" t="str">
        <f t="shared" si="162"/>
        <v>3C199.2</v>
      </c>
      <c r="I5233" s="4" t="str">
        <f t="shared" si="163"/>
        <v>S3_U3_P1_MDI-</v>
      </c>
    </row>
    <row r="5234" spans="1:9" x14ac:dyDescent="0.25">
      <c r="A5234" t="s">
        <v>2698</v>
      </c>
      <c r="B5234" t="s">
        <v>5922</v>
      </c>
      <c r="C5234" t="s">
        <v>5089</v>
      </c>
      <c r="D5234">
        <v>1</v>
      </c>
      <c r="E5234">
        <v>1</v>
      </c>
      <c r="F5234">
        <v>1</v>
      </c>
      <c r="G5234" t="s">
        <v>2611</v>
      </c>
      <c r="H5234" s="4" t="str">
        <f t="shared" si="162"/>
        <v>3C200.1</v>
      </c>
      <c r="I5234" s="4" t="str">
        <f t="shared" si="163"/>
        <v>S3_U3_P2_RC</v>
      </c>
    </row>
    <row r="5235" spans="1:9" x14ac:dyDescent="0.25">
      <c r="A5235" t="s">
        <v>2698</v>
      </c>
      <c r="B5235" t="s">
        <v>5922</v>
      </c>
      <c r="C5235" t="s">
        <v>5089</v>
      </c>
      <c r="D5235">
        <v>2</v>
      </c>
      <c r="E5235">
        <v>2</v>
      </c>
      <c r="F5235">
        <v>2</v>
      </c>
      <c r="G5235" t="s">
        <v>961</v>
      </c>
      <c r="H5235" s="4" t="str">
        <f t="shared" si="162"/>
        <v>3C200.2</v>
      </c>
      <c r="I5235" s="4" t="str">
        <f t="shared" si="163"/>
        <v>DGND</v>
      </c>
    </row>
    <row r="5236" spans="1:9" x14ac:dyDescent="0.25">
      <c r="A5236" t="s">
        <v>2698</v>
      </c>
      <c r="B5236" t="s">
        <v>5922</v>
      </c>
      <c r="C5236" t="s">
        <v>5090</v>
      </c>
      <c r="D5236">
        <v>1</v>
      </c>
      <c r="E5236">
        <v>1</v>
      </c>
      <c r="F5236">
        <v>1</v>
      </c>
      <c r="G5236" t="s">
        <v>2612</v>
      </c>
      <c r="H5236" s="4" t="str">
        <f t="shared" si="162"/>
        <v>3C201.1</v>
      </c>
      <c r="I5236" s="4" t="str">
        <f t="shared" si="163"/>
        <v>S3_U2_P2_MDI+</v>
      </c>
    </row>
    <row r="5237" spans="1:9" x14ac:dyDescent="0.25">
      <c r="A5237" t="s">
        <v>2698</v>
      </c>
      <c r="B5237" t="s">
        <v>5922</v>
      </c>
      <c r="C5237" t="s">
        <v>5090</v>
      </c>
      <c r="D5237">
        <v>2</v>
      </c>
      <c r="E5237">
        <v>2</v>
      </c>
      <c r="F5237">
        <v>2</v>
      </c>
      <c r="G5237" t="s">
        <v>2049</v>
      </c>
      <c r="H5237" s="4" t="str">
        <f t="shared" si="162"/>
        <v>3C201.2</v>
      </c>
      <c r="I5237" s="4" t="str">
        <f t="shared" si="163"/>
        <v>S3_U3_P2_MDI+</v>
      </c>
    </row>
    <row r="5238" spans="1:9" x14ac:dyDescent="0.25">
      <c r="A5238" t="s">
        <v>2698</v>
      </c>
      <c r="B5238" t="s">
        <v>5922</v>
      </c>
      <c r="C5238" t="s">
        <v>5091</v>
      </c>
      <c r="D5238">
        <v>1</v>
      </c>
      <c r="E5238">
        <v>1</v>
      </c>
      <c r="F5238">
        <v>1</v>
      </c>
      <c r="G5238" t="s">
        <v>2613</v>
      </c>
      <c r="H5238" s="4" t="str">
        <f t="shared" si="162"/>
        <v>3C202.1</v>
      </c>
      <c r="I5238" s="4" t="str">
        <f t="shared" si="163"/>
        <v>S3_U2_P2_MDI-</v>
      </c>
    </row>
    <row r="5239" spans="1:9" x14ac:dyDescent="0.25">
      <c r="A5239" t="s">
        <v>2698</v>
      </c>
      <c r="B5239" t="s">
        <v>5922</v>
      </c>
      <c r="C5239" t="s">
        <v>5091</v>
      </c>
      <c r="D5239">
        <v>2</v>
      </c>
      <c r="E5239">
        <v>2</v>
      </c>
      <c r="F5239">
        <v>2</v>
      </c>
      <c r="G5239" t="s">
        <v>2051</v>
      </c>
      <c r="H5239" s="4" t="str">
        <f t="shared" si="162"/>
        <v>3C202.2</v>
      </c>
      <c r="I5239" s="4" t="str">
        <f t="shared" si="163"/>
        <v>S3_U3_P2_MDI-</v>
      </c>
    </row>
    <row r="5240" spans="1:9" x14ac:dyDescent="0.25">
      <c r="A5240" t="s">
        <v>2698</v>
      </c>
      <c r="B5240" t="s">
        <v>5922</v>
      </c>
      <c r="C5240" t="s">
        <v>5092</v>
      </c>
      <c r="D5240">
        <v>1</v>
      </c>
      <c r="E5240">
        <v>1</v>
      </c>
      <c r="F5240">
        <v>1</v>
      </c>
      <c r="G5240" t="s">
        <v>2614</v>
      </c>
      <c r="H5240" s="4" t="str">
        <f t="shared" si="162"/>
        <v>3C203.1</v>
      </c>
      <c r="I5240" s="4" t="str">
        <f t="shared" si="163"/>
        <v>S3_U3_P3_RC</v>
      </c>
    </row>
    <row r="5241" spans="1:9" x14ac:dyDescent="0.25">
      <c r="A5241" t="s">
        <v>2698</v>
      </c>
      <c r="B5241" t="s">
        <v>5922</v>
      </c>
      <c r="C5241" t="s">
        <v>5092</v>
      </c>
      <c r="D5241">
        <v>2</v>
      </c>
      <c r="E5241">
        <v>2</v>
      </c>
      <c r="F5241">
        <v>2</v>
      </c>
      <c r="G5241" t="s">
        <v>961</v>
      </c>
      <c r="H5241" s="4" t="str">
        <f t="shared" si="162"/>
        <v>3C203.2</v>
      </c>
      <c r="I5241" s="4" t="str">
        <f t="shared" si="163"/>
        <v>DGND</v>
      </c>
    </row>
    <row r="5242" spans="1:9" x14ac:dyDescent="0.25">
      <c r="A5242" t="s">
        <v>2698</v>
      </c>
      <c r="B5242" t="s">
        <v>5922</v>
      </c>
      <c r="C5242" t="s">
        <v>5093</v>
      </c>
      <c r="D5242">
        <v>1</v>
      </c>
      <c r="E5242">
        <v>1</v>
      </c>
      <c r="F5242">
        <v>1</v>
      </c>
      <c r="G5242" t="s">
        <v>2615</v>
      </c>
      <c r="H5242" s="4" t="str">
        <f t="shared" si="162"/>
        <v>3C204.1</v>
      </c>
      <c r="I5242" s="4" t="str">
        <f t="shared" si="163"/>
        <v>S3_U2_P3_MDI+</v>
      </c>
    </row>
    <row r="5243" spans="1:9" x14ac:dyDescent="0.25">
      <c r="A5243" t="s">
        <v>2698</v>
      </c>
      <c r="B5243" t="s">
        <v>5922</v>
      </c>
      <c r="C5243" t="s">
        <v>5093</v>
      </c>
      <c r="D5243">
        <v>2</v>
      </c>
      <c r="E5243">
        <v>2</v>
      </c>
      <c r="F5243">
        <v>2</v>
      </c>
      <c r="G5243" t="s">
        <v>2045</v>
      </c>
      <c r="H5243" s="4" t="str">
        <f t="shared" si="162"/>
        <v>3C204.2</v>
      </c>
      <c r="I5243" s="4" t="str">
        <f t="shared" si="163"/>
        <v>S3_U3_P3_MDI+</v>
      </c>
    </row>
    <row r="5244" spans="1:9" x14ac:dyDescent="0.25">
      <c r="A5244" t="s">
        <v>2698</v>
      </c>
      <c r="B5244" t="s">
        <v>5922</v>
      </c>
      <c r="C5244" t="s">
        <v>5094</v>
      </c>
      <c r="D5244">
        <v>1</v>
      </c>
      <c r="E5244">
        <v>1</v>
      </c>
      <c r="F5244">
        <v>1</v>
      </c>
      <c r="G5244" t="s">
        <v>2616</v>
      </c>
      <c r="H5244" s="4" t="str">
        <f t="shared" si="162"/>
        <v>3C205.1</v>
      </c>
      <c r="I5244" s="4" t="str">
        <f t="shared" si="163"/>
        <v>S3_U2_P3_MDI-</v>
      </c>
    </row>
    <row r="5245" spans="1:9" x14ac:dyDescent="0.25">
      <c r="A5245" t="s">
        <v>2698</v>
      </c>
      <c r="B5245" t="s">
        <v>5922</v>
      </c>
      <c r="C5245" t="s">
        <v>5094</v>
      </c>
      <c r="D5245">
        <v>2</v>
      </c>
      <c r="E5245">
        <v>2</v>
      </c>
      <c r="F5245">
        <v>2</v>
      </c>
      <c r="G5245" t="s">
        <v>2047</v>
      </c>
      <c r="H5245" s="4" t="str">
        <f t="shared" si="162"/>
        <v>3C205.2</v>
      </c>
      <c r="I5245" s="4" t="str">
        <f t="shared" si="163"/>
        <v>S3_U3_P3_MDI-</v>
      </c>
    </row>
    <row r="5246" spans="1:9" x14ac:dyDescent="0.25">
      <c r="A5246" t="s">
        <v>2698</v>
      </c>
      <c r="B5246" t="s">
        <v>5922</v>
      </c>
      <c r="C5246" t="s">
        <v>5095</v>
      </c>
      <c r="D5246">
        <v>1</v>
      </c>
      <c r="E5246">
        <v>1</v>
      </c>
      <c r="F5246">
        <v>1</v>
      </c>
      <c r="G5246" t="s">
        <v>2617</v>
      </c>
      <c r="H5246" s="4" t="str">
        <f t="shared" si="162"/>
        <v>3C206.1</v>
      </c>
      <c r="I5246" s="4" t="str">
        <f t="shared" si="163"/>
        <v>S3_U3_P4_RC</v>
      </c>
    </row>
    <row r="5247" spans="1:9" x14ac:dyDescent="0.25">
      <c r="A5247" t="s">
        <v>2698</v>
      </c>
      <c r="B5247" t="s">
        <v>5922</v>
      </c>
      <c r="C5247" t="s">
        <v>5095</v>
      </c>
      <c r="D5247">
        <v>2</v>
      </c>
      <c r="E5247">
        <v>2</v>
      </c>
      <c r="F5247">
        <v>2</v>
      </c>
      <c r="G5247" t="s">
        <v>961</v>
      </c>
      <c r="H5247" s="4" t="str">
        <f t="shared" si="162"/>
        <v>3C206.2</v>
      </c>
      <c r="I5247" s="4" t="str">
        <f t="shared" si="163"/>
        <v>DGND</v>
      </c>
    </row>
    <row r="5248" spans="1:9" x14ac:dyDescent="0.25">
      <c r="A5248" t="s">
        <v>2698</v>
      </c>
      <c r="B5248" t="s">
        <v>5922</v>
      </c>
      <c r="C5248" t="s">
        <v>5096</v>
      </c>
      <c r="D5248">
        <v>1</v>
      </c>
      <c r="E5248">
        <v>1</v>
      </c>
      <c r="F5248">
        <v>1</v>
      </c>
      <c r="G5248" t="s">
        <v>2618</v>
      </c>
      <c r="H5248" s="4" t="str">
        <f t="shared" si="162"/>
        <v>3C207.1</v>
      </c>
      <c r="I5248" s="4" t="str">
        <f t="shared" si="163"/>
        <v>S3_U2_P4_MDI+</v>
      </c>
    </row>
    <row r="5249" spans="1:9" x14ac:dyDescent="0.25">
      <c r="A5249" t="s">
        <v>2698</v>
      </c>
      <c r="B5249" t="s">
        <v>5922</v>
      </c>
      <c r="C5249" t="s">
        <v>5096</v>
      </c>
      <c r="D5249">
        <v>2</v>
      </c>
      <c r="E5249">
        <v>2</v>
      </c>
      <c r="F5249">
        <v>2</v>
      </c>
      <c r="G5249" t="s">
        <v>2041</v>
      </c>
      <c r="H5249" s="4" t="str">
        <f t="shared" si="162"/>
        <v>3C207.2</v>
      </c>
      <c r="I5249" s="4" t="str">
        <f t="shared" si="163"/>
        <v>S3_U3_P4_MDI+</v>
      </c>
    </row>
    <row r="5250" spans="1:9" x14ac:dyDescent="0.25">
      <c r="A5250" t="s">
        <v>2698</v>
      </c>
      <c r="B5250" t="s">
        <v>5922</v>
      </c>
      <c r="C5250" t="s">
        <v>5097</v>
      </c>
      <c r="D5250">
        <v>1</v>
      </c>
      <c r="E5250">
        <v>1</v>
      </c>
      <c r="F5250">
        <v>1</v>
      </c>
      <c r="G5250" t="s">
        <v>2619</v>
      </c>
      <c r="H5250" s="4" t="str">
        <f t="shared" ref="H5250:H5313" si="164">CONCATENATE(C5250,".",F5250)</f>
        <v>3C208.1</v>
      </c>
      <c r="I5250" s="4" t="str">
        <f t="shared" ref="I5250:I5313" si="165">G5250</f>
        <v>S3_U2_P4_MDI-</v>
      </c>
    </row>
    <row r="5251" spans="1:9" x14ac:dyDescent="0.25">
      <c r="A5251" t="s">
        <v>2698</v>
      </c>
      <c r="B5251" t="s">
        <v>5922</v>
      </c>
      <c r="C5251" t="s">
        <v>5097</v>
      </c>
      <c r="D5251">
        <v>2</v>
      </c>
      <c r="E5251">
        <v>2</v>
      </c>
      <c r="F5251">
        <v>2</v>
      </c>
      <c r="G5251" t="s">
        <v>2043</v>
      </c>
      <c r="H5251" s="4" t="str">
        <f t="shared" si="164"/>
        <v>3C208.2</v>
      </c>
      <c r="I5251" s="4" t="str">
        <f t="shared" si="165"/>
        <v>S3_U3_P4_MDI-</v>
      </c>
    </row>
    <row r="5252" spans="1:9" x14ac:dyDescent="0.25">
      <c r="A5252" t="s">
        <v>2698</v>
      </c>
      <c r="B5252" t="s">
        <v>5922</v>
      </c>
      <c r="C5252" t="s">
        <v>5098</v>
      </c>
      <c r="D5252">
        <v>2</v>
      </c>
      <c r="E5252">
        <v>2</v>
      </c>
      <c r="F5252">
        <v>2</v>
      </c>
      <c r="G5252" t="s">
        <v>851</v>
      </c>
      <c r="H5252" s="4" t="str">
        <f t="shared" si="164"/>
        <v>3K64.2</v>
      </c>
      <c r="I5252" s="4" t="str">
        <f t="shared" si="165"/>
        <v>S3_HSD006+</v>
      </c>
    </row>
    <row r="5253" spans="1:9" x14ac:dyDescent="0.25">
      <c r="A5253" t="s">
        <v>2698</v>
      </c>
      <c r="B5253" t="s">
        <v>5922</v>
      </c>
      <c r="C5253" t="s">
        <v>5098</v>
      </c>
      <c r="D5253">
        <v>3</v>
      </c>
      <c r="E5253">
        <v>3</v>
      </c>
      <c r="F5253">
        <v>3</v>
      </c>
      <c r="G5253" t="s">
        <v>577</v>
      </c>
      <c r="H5253" s="4" t="str">
        <f t="shared" si="164"/>
        <v>3K64.3</v>
      </c>
      <c r="I5253" s="4" t="str">
        <f t="shared" si="165"/>
        <v>S3_P1_MDI+</v>
      </c>
    </row>
    <row r="5254" spans="1:9" x14ac:dyDescent="0.25">
      <c r="A5254" t="s">
        <v>2698</v>
      </c>
      <c r="B5254" t="s">
        <v>5922</v>
      </c>
      <c r="C5254" t="s">
        <v>5098</v>
      </c>
      <c r="D5254">
        <v>4</v>
      </c>
      <c r="E5254">
        <v>4</v>
      </c>
      <c r="F5254">
        <v>4</v>
      </c>
      <c r="G5254" t="s">
        <v>579</v>
      </c>
      <c r="H5254" s="4" t="str">
        <f t="shared" si="164"/>
        <v>3K64.4</v>
      </c>
      <c r="I5254" s="4" t="str">
        <f t="shared" si="165"/>
        <v>S3_U1_P1_MDI+</v>
      </c>
    </row>
    <row r="5255" spans="1:9" x14ac:dyDescent="0.25">
      <c r="A5255" t="s">
        <v>2698</v>
      </c>
      <c r="B5255" t="s">
        <v>5922</v>
      </c>
      <c r="C5255" t="s">
        <v>5098</v>
      </c>
      <c r="D5255">
        <v>5</v>
      </c>
      <c r="E5255">
        <v>5</v>
      </c>
      <c r="F5255">
        <v>5</v>
      </c>
      <c r="G5255" t="s">
        <v>580</v>
      </c>
      <c r="H5255" s="4" t="str">
        <f t="shared" si="164"/>
        <v>3K64.5</v>
      </c>
      <c r="I5255" s="4" t="str">
        <f t="shared" si="165"/>
        <v>S3_U1_P1_MDI-</v>
      </c>
    </row>
    <row r="5256" spans="1:9" x14ac:dyDescent="0.25">
      <c r="A5256" t="s">
        <v>2698</v>
      </c>
      <c r="B5256" t="s">
        <v>5922</v>
      </c>
      <c r="C5256" t="s">
        <v>5098</v>
      </c>
      <c r="D5256">
        <v>6</v>
      </c>
      <c r="E5256">
        <v>6</v>
      </c>
      <c r="F5256">
        <v>6</v>
      </c>
      <c r="G5256" t="s">
        <v>578</v>
      </c>
      <c r="H5256" s="4" t="str">
        <f t="shared" si="164"/>
        <v>3K64.6</v>
      </c>
      <c r="I5256" s="4" t="str">
        <f t="shared" si="165"/>
        <v>S3_P1_MDI-</v>
      </c>
    </row>
    <row r="5257" spans="1:9" x14ac:dyDescent="0.25">
      <c r="A5257" t="s">
        <v>2698</v>
      </c>
      <c r="B5257" t="s">
        <v>5922</v>
      </c>
      <c r="C5257" t="s">
        <v>5098</v>
      </c>
      <c r="D5257">
        <v>7</v>
      </c>
      <c r="E5257">
        <v>7</v>
      </c>
      <c r="F5257">
        <v>7</v>
      </c>
      <c r="G5257" t="s">
        <v>852</v>
      </c>
      <c r="H5257" s="4" t="str">
        <f t="shared" si="164"/>
        <v>3K64.7</v>
      </c>
      <c r="I5257" s="4" t="str">
        <f t="shared" si="165"/>
        <v>S3_HSD006-</v>
      </c>
    </row>
    <row r="5258" spans="1:9" x14ac:dyDescent="0.25">
      <c r="A5258" t="s">
        <v>2698</v>
      </c>
      <c r="B5258" t="s">
        <v>5922</v>
      </c>
      <c r="C5258" t="s">
        <v>5098</v>
      </c>
      <c r="D5258" t="s">
        <v>1041</v>
      </c>
      <c r="E5258" t="s">
        <v>1041</v>
      </c>
      <c r="F5258">
        <v>1</v>
      </c>
      <c r="G5258" t="s">
        <v>1040</v>
      </c>
      <c r="H5258" s="4" t="str">
        <f t="shared" si="164"/>
        <v>3K64.1</v>
      </c>
      <c r="I5258" s="4" t="str">
        <f t="shared" si="165"/>
        <v>VP12</v>
      </c>
    </row>
    <row r="5259" spans="1:9" x14ac:dyDescent="0.25">
      <c r="A5259" t="s">
        <v>2698</v>
      </c>
      <c r="B5259" t="s">
        <v>5922</v>
      </c>
      <c r="C5259" t="s">
        <v>5098</v>
      </c>
      <c r="D5259" t="s">
        <v>1042</v>
      </c>
      <c r="E5259" t="s">
        <v>1042</v>
      </c>
      <c r="F5259">
        <v>8</v>
      </c>
      <c r="G5259" t="s">
        <v>796</v>
      </c>
      <c r="H5259" s="4" t="str">
        <f t="shared" si="164"/>
        <v>3K64.8</v>
      </c>
      <c r="I5259" s="4" t="str">
        <f t="shared" si="165"/>
        <v>SC_UDB064</v>
      </c>
    </row>
    <row r="5260" spans="1:9" x14ac:dyDescent="0.25">
      <c r="A5260" t="s">
        <v>2698</v>
      </c>
      <c r="B5260" t="s">
        <v>5922</v>
      </c>
      <c r="C5260" t="s">
        <v>5099</v>
      </c>
      <c r="D5260">
        <v>2</v>
      </c>
      <c r="E5260">
        <v>2</v>
      </c>
      <c r="F5260">
        <v>2</v>
      </c>
      <c r="G5260" t="s">
        <v>2620</v>
      </c>
      <c r="H5260" s="4" t="str">
        <f t="shared" si="164"/>
        <v>3K68.2</v>
      </c>
      <c r="I5260" s="4" t="str">
        <f t="shared" si="165"/>
        <v>S3_HSD038+</v>
      </c>
    </row>
    <row r="5261" spans="1:9" x14ac:dyDescent="0.25">
      <c r="A5261" t="s">
        <v>2698</v>
      </c>
      <c r="B5261" t="s">
        <v>5922</v>
      </c>
      <c r="C5261" t="s">
        <v>5099</v>
      </c>
      <c r="D5261">
        <v>3</v>
      </c>
      <c r="E5261">
        <v>3</v>
      </c>
      <c r="F5261">
        <v>3</v>
      </c>
      <c r="G5261" t="s">
        <v>2621</v>
      </c>
      <c r="H5261" s="4" t="str">
        <f t="shared" si="164"/>
        <v>3K68.3</v>
      </c>
      <c r="I5261" s="4" t="str">
        <f t="shared" si="165"/>
        <v>S3_P2_MDI+</v>
      </c>
    </row>
    <row r="5262" spans="1:9" x14ac:dyDescent="0.25">
      <c r="A5262" t="s">
        <v>2698</v>
      </c>
      <c r="B5262" t="s">
        <v>5922</v>
      </c>
      <c r="C5262" t="s">
        <v>5099</v>
      </c>
      <c r="D5262">
        <v>4</v>
      </c>
      <c r="E5262">
        <v>4</v>
      </c>
      <c r="F5262">
        <v>4</v>
      </c>
      <c r="G5262" t="s">
        <v>2622</v>
      </c>
      <c r="H5262" s="4" t="str">
        <f t="shared" si="164"/>
        <v>3K68.4</v>
      </c>
      <c r="I5262" s="4" t="str">
        <f t="shared" si="165"/>
        <v>S3_U1_P2_MDI+</v>
      </c>
    </row>
    <row r="5263" spans="1:9" x14ac:dyDescent="0.25">
      <c r="A5263" t="s">
        <v>2698</v>
      </c>
      <c r="B5263" t="s">
        <v>5922</v>
      </c>
      <c r="C5263" t="s">
        <v>5099</v>
      </c>
      <c r="D5263">
        <v>5</v>
      </c>
      <c r="E5263">
        <v>5</v>
      </c>
      <c r="F5263">
        <v>5</v>
      </c>
      <c r="G5263" t="s">
        <v>2623</v>
      </c>
      <c r="H5263" s="4" t="str">
        <f t="shared" si="164"/>
        <v>3K68.5</v>
      </c>
      <c r="I5263" s="4" t="str">
        <f t="shared" si="165"/>
        <v>S3_U1_P2_MDI-</v>
      </c>
    </row>
    <row r="5264" spans="1:9" x14ac:dyDescent="0.25">
      <c r="A5264" t="s">
        <v>2698</v>
      </c>
      <c r="B5264" t="s">
        <v>5922</v>
      </c>
      <c r="C5264" t="s">
        <v>5099</v>
      </c>
      <c r="D5264">
        <v>6</v>
      </c>
      <c r="E5264">
        <v>6</v>
      </c>
      <c r="F5264">
        <v>6</v>
      </c>
      <c r="G5264" t="s">
        <v>2624</v>
      </c>
      <c r="H5264" s="4" t="str">
        <f t="shared" si="164"/>
        <v>3K68.6</v>
      </c>
      <c r="I5264" s="4" t="str">
        <f t="shared" si="165"/>
        <v>S3_P2_MDI-</v>
      </c>
    </row>
    <row r="5265" spans="1:9" x14ac:dyDescent="0.25">
      <c r="A5265" t="s">
        <v>2698</v>
      </c>
      <c r="B5265" t="s">
        <v>5922</v>
      </c>
      <c r="C5265" t="s">
        <v>5099</v>
      </c>
      <c r="D5265">
        <v>7</v>
      </c>
      <c r="E5265">
        <v>7</v>
      </c>
      <c r="F5265">
        <v>7</v>
      </c>
      <c r="G5265" t="s">
        <v>2625</v>
      </c>
      <c r="H5265" s="4" t="str">
        <f t="shared" si="164"/>
        <v>3K68.7</v>
      </c>
      <c r="I5265" s="4" t="str">
        <f t="shared" si="165"/>
        <v>S3_HSD038-</v>
      </c>
    </row>
    <row r="5266" spans="1:9" x14ac:dyDescent="0.25">
      <c r="A5266" t="s">
        <v>2698</v>
      </c>
      <c r="B5266" t="s">
        <v>5922</v>
      </c>
      <c r="C5266" t="s">
        <v>5099</v>
      </c>
      <c r="D5266" t="s">
        <v>1041</v>
      </c>
      <c r="E5266" t="s">
        <v>1041</v>
      </c>
      <c r="F5266">
        <v>1</v>
      </c>
      <c r="G5266" t="s">
        <v>1040</v>
      </c>
      <c r="H5266" s="4" t="str">
        <f t="shared" si="164"/>
        <v>3K68.1</v>
      </c>
      <c r="I5266" s="4" t="str">
        <f t="shared" si="165"/>
        <v>VP12</v>
      </c>
    </row>
    <row r="5267" spans="1:9" x14ac:dyDescent="0.25">
      <c r="A5267" t="s">
        <v>2698</v>
      </c>
      <c r="B5267" t="s">
        <v>5922</v>
      </c>
      <c r="C5267" t="s">
        <v>5099</v>
      </c>
      <c r="D5267" t="s">
        <v>1042</v>
      </c>
      <c r="E5267" t="s">
        <v>1042</v>
      </c>
      <c r="F5267">
        <v>8</v>
      </c>
      <c r="G5267" t="s">
        <v>2380</v>
      </c>
      <c r="H5267" s="4" t="str">
        <f t="shared" si="164"/>
        <v>3K68.8</v>
      </c>
      <c r="I5267" s="4" t="str">
        <f t="shared" si="165"/>
        <v>SC_UDB068</v>
      </c>
    </row>
    <row r="5268" spans="1:9" x14ac:dyDescent="0.25">
      <c r="A5268" t="s">
        <v>2698</v>
      </c>
      <c r="B5268" t="s">
        <v>5922</v>
      </c>
      <c r="C5268" t="s">
        <v>5100</v>
      </c>
      <c r="D5268">
        <v>2</v>
      </c>
      <c r="E5268">
        <v>2</v>
      </c>
      <c r="F5268">
        <v>2</v>
      </c>
      <c r="G5268" t="s">
        <v>2626</v>
      </c>
      <c r="H5268" s="4" t="str">
        <f t="shared" si="164"/>
        <v>3K72.2</v>
      </c>
      <c r="I5268" s="4" t="str">
        <f t="shared" si="165"/>
        <v>S3_HSD016+</v>
      </c>
    </row>
    <row r="5269" spans="1:9" x14ac:dyDescent="0.25">
      <c r="A5269" t="s">
        <v>2698</v>
      </c>
      <c r="B5269" t="s">
        <v>5922</v>
      </c>
      <c r="C5269" t="s">
        <v>5100</v>
      </c>
      <c r="D5269">
        <v>3</v>
      </c>
      <c r="E5269">
        <v>3</v>
      </c>
      <c r="F5269">
        <v>3</v>
      </c>
      <c r="G5269" t="s">
        <v>2627</v>
      </c>
      <c r="H5269" s="4" t="str">
        <f t="shared" si="164"/>
        <v>3K72.3</v>
      </c>
      <c r="I5269" s="4" t="str">
        <f t="shared" si="165"/>
        <v>S3_P3_MDI+</v>
      </c>
    </row>
    <row r="5270" spans="1:9" x14ac:dyDescent="0.25">
      <c r="A5270" t="s">
        <v>2698</v>
      </c>
      <c r="B5270" t="s">
        <v>5922</v>
      </c>
      <c r="C5270" t="s">
        <v>5100</v>
      </c>
      <c r="D5270">
        <v>4</v>
      </c>
      <c r="E5270">
        <v>4</v>
      </c>
      <c r="F5270">
        <v>4</v>
      </c>
      <c r="G5270" t="s">
        <v>2628</v>
      </c>
      <c r="H5270" s="4" t="str">
        <f t="shared" si="164"/>
        <v>3K72.4</v>
      </c>
      <c r="I5270" s="4" t="str">
        <f t="shared" si="165"/>
        <v>S3_U1_P3_MDI+</v>
      </c>
    </row>
    <row r="5271" spans="1:9" x14ac:dyDescent="0.25">
      <c r="A5271" t="s">
        <v>2698</v>
      </c>
      <c r="B5271" t="s">
        <v>5922</v>
      </c>
      <c r="C5271" t="s">
        <v>5100</v>
      </c>
      <c r="D5271">
        <v>5</v>
      </c>
      <c r="E5271">
        <v>5</v>
      </c>
      <c r="F5271">
        <v>5</v>
      </c>
      <c r="G5271" t="s">
        <v>2629</v>
      </c>
      <c r="H5271" s="4" t="str">
        <f t="shared" si="164"/>
        <v>3K72.5</v>
      </c>
      <c r="I5271" s="4" t="str">
        <f t="shared" si="165"/>
        <v>S3_U1_P3_MDI-</v>
      </c>
    </row>
    <row r="5272" spans="1:9" x14ac:dyDescent="0.25">
      <c r="A5272" t="s">
        <v>2698</v>
      </c>
      <c r="B5272" t="s">
        <v>5922</v>
      </c>
      <c r="C5272" t="s">
        <v>5100</v>
      </c>
      <c r="D5272">
        <v>6</v>
      </c>
      <c r="E5272">
        <v>6</v>
      </c>
      <c r="F5272">
        <v>6</v>
      </c>
      <c r="G5272" t="s">
        <v>2630</v>
      </c>
      <c r="H5272" s="4" t="str">
        <f t="shared" si="164"/>
        <v>3K72.6</v>
      </c>
      <c r="I5272" s="4" t="str">
        <f t="shared" si="165"/>
        <v>S3_P3_MDI-</v>
      </c>
    </row>
    <row r="5273" spans="1:9" x14ac:dyDescent="0.25">
      <c r="A5273" t="s">
        <v>2698</v>
      </c>
      <c r="B5273" t="s">
        <v>5922</v>
      </c>
      <c r="C5273" t="s">
        <v>5100</v>
      </c>
      <c r="D5273">
        <v>7</v>
      </c>
      <c r="E5273">
        <v>7</v>
      </c>
      <c r="F5273">
        <v>7</v>
      </c>
      <c r="G5273" t="s">
        <v>2631</v>
      </c>
      <c r="H5273" s="4" t="str">
        <f t="shared" si="164"/>
        <v>3K72.7</v>
      </c>
      <c r="I5273" s="4" t="str">
        <f t="shared" si="165"/>
        <v>S3_HSD016-</v>
      </c>
    </row>
    <row r="5274" spans="1:9" x14ac:dyDescent="0.25">
      <c r="A5274" t="s">
        <v>2698</v>
      </c>
      <c r="B5274" t="s">
        <v>5922</v>
      </c>
      <c r="C5274" t="s">
        <v>5100</v>
      </c>
      <c r="D5274" t="s">
        <v>1041</v>
      </c>
      <c r="E5274" t="s">
        <v>1041</v>
      </c>
      <c r="F5274">
        <v>1</v>
      </c>
      <c r="G5274" t="s">
        <v>1040</v>
      </c>
      <c r="H5274" s="4" t="str">
        <f t="shared" si="164"/>
        <v>3K72.1</v>
      </c>
      <c r="I5274" s="4" t="str">
        <f t="shared" si="165"/>
        <v>VP12</v>
      </c>
    </row>
    <row r="5275" spans="1:9" x14ac:dyDescent="0.25">
      <c r="A5275" t="s">
        <v>2698</v>
      </c>
      <c r="B5275" t="s">
        <v>5922</v>
      </c>
      <c r="C5275" t="s">
        <v>5100</v>
      </c>
      <c r="D5275" t="s">
        <v>1042</v>
      </c>
      <c r="E5275" t="s">
        <v>1042</v>
      </c>
      <c r="F5275">
        <v>8</v>
      </c>
      <c r="G5275" t="s">
        <v>2387</v>
      </c>
      <c r="H5275" s="4" t="str">
        <f t="shared" si="164"/>
        <v>3K72.8</v>
      </c>
      <c r="I5275" s="4" t="str">
        <f t="shared" si="165"/>
        <v>SC_UDB072</v>
      </c>
    </row>
    <row r="5276" spans="1:9" x14ac:dyDescent="0.25">
      <c r="A5276" t="s">
        <v>2698</v>
      </c>
      <c r="B5276" t="s">
        <v>5922</v>
      </c>
      <c r="C5276" t="s">
        <v>5101</v>
      </c>
      <c r="D5276">
        <v>2</v>
      </c>
      <c r="E5276">
        <v>2</v>
      </c>
      <c r="F5276">
        <v>2</v>
      </c>
      <c r="G5276" t="s">
        <v>2632</v>
      </c>
      <c r="H5276" s="4" t="str">
        <f t="shared" si="164"/>
        <v>3K76.2</v>
      </c>
      <c r="I5276" s="4" t="str">
        <f t="shared" si="165"/>
        <v>S3_HSD026+</v>
      </c>
    </row>
    <row r="5277" spans="1:9" x14ac:dyDescent="0.25">
      <c r="A5277" t="s">
        <v>2698</v>
      </c>
      <c r="B5277" t="s">
        <v>5922</v>
      </c>
      <c r="C5277" t="s">
        <v>5101</v>
      </c>
      <c r="D5277">
        <v>3</v>
      </c>
      <c r="E5277">
        <v>3</v>
      </c>
      <c r="F5277">
        <v>3</v>
      </c>
      <c r="G5277" t="s">
        <v>2633</v>
      </c>
      <c r="H5277" s="4" t="str">
        <f t="shared" si="164"/>
        <v>3K76.3</v>
      </c>
      <c r="I5277" s="4" t="str">
        <f t="shared" si="165"/>
        <v>S3_P4_MDI+</v>
      </c>
    </row>
    <row r="5278" spans="1:9" x14ac:dyDescent="0.25">
      <c r="A5278" t="s">
        <v>2698</v>
      </c>
      <c r="B5278" t="s">
        <v>5922</v>
      </c>
      <c r="C5278" t="s">
        <v>5101</v>
      </c>
      <c r="D5278">
        <v>4</v>
      </c>
      <c r="E5278">
        <v>4</v>
      </c>
      <c r="F5278">
        <v>4</v>
      </c>
      <c r="G5278" t="s">
        <v>2634</v>
      </c>
      <c r="H5278" s="4" t="str">
        <f t="shared" si="164"/>
        <v>3K76.4</v>
      </c>
      <c r="I5278" s="4" t="str">
        <f t="shared" si="165"/>
        <v>S3_U1_P4_MDI+</v>
      </c>
    </row>
    <row r="5279" spans="1:9" x14ac:dyDescent="0.25">
      <c r="A5279" t="s">
        <v>2698</v>
      </c>
      <c r="B5279" t="s">
        <v>5922</v>
      </c>
      <c r="C5279" t="s">
        <v>5101</v>
      </c>
      <c r="D5279">
        <v>5</v>
      </c>
      <c r="E5279">
        <v>5</v>
      </c>
      <c r="F5279">
        <v>5</v>
      </c>
      <c r="G5279" t="s">
        <v>2635</v>
      </c>
      <c r="H5279" s="4" t="str">
        <f t="shared" si="164"/>
        <v>3K76.5</v>
      </c>
      <c r="I5279" s="4" t="str">
        <f t="shared" si="165"/>
        <v>S3_U1_P4_MDI-</v>
      </c>
    </row>
    <row r="5280" spans="1:9" x14ac:dyDescent="0.25">
      <c r="A5280" t="s">
        <v>2698</v>
      </c>
      <c r="B5280" t="s">
        <v>5922</v>
      </c>
      <c r="C5280" t="s">
        <v>5101</v>
      </c>
      <c r="D5280">
        <v>6</v>
      </c>
      <c r="E5280">
        <v>6</v>
      </c>
      <c r="F5280">
        <v>6</v>
      </c>
      <c r="G5280" t="s">
        <v>2636</v>
      </c>
      <c r="H5280" s="4" t="str">
        <f t="shared" si="164"/>
        <v>3K76.6</v>
      </c>
      <c r="I5280" s="4" t="str">
        <f t="shared" si="165"/>
        <v>S3_P4_MDI-</v>
      </c>
    </row>
    <row r="5281" spans="1:9" x14ac:dyDescent="0.25">
      <c r="A5281" t="s">
        <v>2698</v>
      </c>
      <c r="B5281" t="s">
        <v>5922</v>
      </c>
      <c r="C5281" t="s">
        <v>5101</v>
      </c>
      <c r="D5281">
        <v>7</v>
      </c>
      <c r="E5281">
        <v>7</v>
      </c>
      <c r="F5281">
        <v>7</v>
      </c>
      <c r="G5281" t="s">
        <v>2637</v>
      </c>
      <c r="H5281" s="4" t="str">
        <f t="shared" si="164"/>
        <v>3K76.7</v>
      </c>
      <c r="I5281" s="4" t="str">
        <f t="shared" si="165"/>
        <v>S3_HSD026-</v>
      </c>
    </row>
    <row r="5282" spans="1:9" x14ac:dyDescent="0.25">
      <c r="A5282" t="s">
        <v>2698</v>
      </c>
      <c r="B5282" t="s">
        <v>5922</v>
      </c>
      <c r="C5282" t="s">
        <v>5101</v>
      </c>
      <c r="D5282" t="s">
        <v>1041</v>
      </c>
      <c r="E5282" t="s">
        <v>1041</v>
      </c>
      <c r="F5282">
        <v>1</v>
      </c>
      <c r="G5282" t="s">
        <v>1040</v>
      </c>
      <c r="H5282" s="4" t="str">
        <f t="shared" si="164"/>
        <v>3K76.1</v>
      </c>
      <c r="I5282" s="4" t="str">
        <f t="shared" si="165"/>
        <v>VP12</v>
      </c>
    </row>
    <row r="5283" spans="1:9" x14ac:dyDescent="0.25">
      <c r="A5283" t="s">
        <v>2698</v>
      </c>
      <c r="B5283" t="s">
        <v>5922</v>
      </c>
      <c r="C5283" t="s">
        <v>5101</v>
      </c>
      <c r="D5283" t="s">
        <v>1042</v>
      </c>
      <c r="E5283" t="s">
        <v>1042</v>
      </c>
      <c r="F5283">
        <v>8</v>
      </c>
      <c r="G5283" t="s">
        <v>2394</v>
      </c>
      <c r="H5283" s="4" t="str">
        <f t="shared" si="164"/>
        <v>3K76.8</v>
      </c>
      <c r="I5283" s="4" t="str">
        <f t="shared" si="165"/>
        <v>SC_UDB076</v>
      </c>
    </row>
    <row r="5284" spans="1:9" x14ac:dyDescent="0.25">
      <c r="A5284" t="s">
        <v>2698</v>
      </c>
      <c r="B5284" t="s">
        <v>5922</v>
      </c>
      <c r="C5284" t="s">
        <v>5102</v>
      </c>
      <c r="D5284">
        <v>1</v>
      </c>
      <c r="E5284">
        <v>1</v>
      </c>
      <c r="F5284">
        <v>1</v>
      </c>
      <c r="G5284" t="s">
        <v>572</v>
      </c>
      <c r="H5284" s="4" t="str">
        <f t="shared" si="164"/>
        <v>3R3.1</v>
      </c>
      <c r="I5284" s="4" t="str">
        <f t="shared" si="165"/>
        <v>S3_U3_P1_RC</v>
      </c>
    </row>
    <row r="5285" spans="1:9" x14ac:dyDescent="0.25">
      <c r="A5285" t="s">
        <v>2698</v>
      </c>
      <c r="B5285" t="s">
        <v>5922</v>
      </c>
      <c r="C5285" t="s">
        <v>5102</v>
      </c>
      <c r="D5285">
        <v>2</v>
      </c>
      <c r="E5285">
        <v>2</v>
      </c>
      <c r="F5285">
        <v>2</v>
      </c>
      <c r="G5285" t="s">
        <v>961</v>
      </c>
      <c r="H5285" s="4" t="str">
        <f t="shared" si="164"/>
        <v>3R3.2</v>
      </c>
      <c r="I5285" s="4" t="str">
        <f t="shared" si="165"/>
        <v>DGND</v>
      </c>
    </row>
    <row r="5286" spans="1:9" x14ac:dyDescent="0.25">
      <c r="A5286" t="s">
        <v>2698</v>
      </c>
      <c r="B5286" t="s">
        <v>5922</v>
      </c>
      <c r="C5286" t="s">
        <v>5103</v>
      </c>
      <c r="D5286">
        <v>1</v>
      </c>
      <c r="E5286">
        <v>1</v>
      </c>
      <c r="F5286">
        <v>1</v>
      </c>
      <c r="G5286" t="s">
        <v>2617</v>
      </c>
      <c r="H5286" s="4" t="str">
        <f t="shared" si="164"/>
        <v>3R4.1</v>
      </c>
      <c r="I5286" s="4" t="str">
        <f t="shared" si="165"/>
        <v>S3_U3_P4_RC</v>
      </c>
    </row>
    <row r="5287" spans="1:9" x14ac:dyDescent="0.25">
      <c r="A5287" t="s">
        <v>2698</v>
      </c>
      <c r="B5287" t="s">
        <v>5922</v>
      </c>
      <c r="C5287" t="s">
        <v>5103</v>
      </c>
      <c r="D5287">
        <v>2</v>
      </c>
      <c r="E5287">
        <v>2</v>
      </c>
      <c r="F5287">
        <v>2</v>
      </c>
      <c r="G5287" t="s">
        <v>961</v>
      </c>
      <c r="H5287" s="4" t="str">
        <f t="shared" si="164"/>
        <v>3R4.2</v>
      </c>
      <c r="I5287" s="4" t="str">
        <f t="shared" si="165"/>
        <v>DGND</v>
      </c>
    </row>
    <row r="5288" spans="1:9" x14ac:dyDescent="0.25">
      <c r="A5288" t="s">
        <v>2698</v>
      </c>
      <c r="B5288" t="s">
        <v>5922</v>
      </c>
      <c r="C5288" t="s">
        <v>5104</v>
      </c>
      <c r="D5288">
        <v>1</v>
      </c>
      <c r="E5288">
        <v>1</v>
      </c>
      <c r="F5288">
        <v>1</v>
      </c>
      <c r="G5288" t="s">
        <v>2611</v>
      </c>
      <c r="H5288" s="4" t="str">
        <f t="shared" si="164"/>
        <v>3R19.1</v>
      </c>
      <c r="I5288" s="4" t="str">
        <f t="shared" si="165"/>
        <v>S3_U3_P2_RC</v>
      </c>
    </row>
    <row r="5289" spans="1:9" x14ac:dyDescent="0.25">
      <c r="A5289" t="s">
        <v>2698</v>
      </c>
      <c r="B5289" t="s">
        <v>5922</v>
      </c>
      <c r="C5289" t="s">
        <v>5104</v>
      </c>
      <c r="D5289">
        <v>2</v>
      </c>
      <c r="E5289">
        <v>2</v>
      </c>
      <c r="F5289">
        <v>2</v>
      </c>
      <c r="G5289" t="s">
        <v>961</v>
      </c>
      <c r="H5289" s="4" t="str">
        <f t="shared" si="164"/>
        <v>3R19.2</v>
      </c>
      <c r="I5289" s="4" t="str">
        <f t="shared" si="165"/>
        <v>DGND</v>
      </c>
    </row>
    <row r="5290" spans="1:9" x14ac:dyDescent="0.25">
      <c r="A5290" t="s">
        <v>2698</v>
      </c>
      <c r="B5290" t="s">
        <v>5922</v>
      </c>
      <c r="C5290" t="s">
        <v>5105</v>
      </c>
      <c r="D5290">
        <v>1</v>
      </c>
      <c r="E5290">
        <v>1</v>
      </c>
      <c r="F5290">
        <v>1</v>
      </c>
      <c r="G5290" t="s">
        <v>2614</v>
      </c>
      <c r="H5290" s="4" t="str">
        <f t="shared" si="164"/>
        <v>3R22.1</v>
      </c>
      <c r="I5290" s="4" t="str">
        <f t="shared" si="165"/>
        <v>S3_U3_P3_RC</v>
      </c>
    </row>
    <row r="5291" spans="1:9" x14ac:dyDescent="0.25">
      <c r="A5291" t="s">
        <v>2698</v>
      </c>
      <c r="B5291" t="s">
        <v>5922</v>
      </c>
      <c r="C5291" t="s">
        <v>5105</v>
      </c>
      <c r="D5291">
        <v>2</v>
      </c>
      <c r="E5291">
        <v>2</v>
      </c>
      <c r="F5291">
        <v>2</v>
      </c>
      <c r="G5291" t="s">
        <v>961</v>
      </c>
      <c r="H5291" s="4" t="str">
        <f t="shared" si="164"/>
        <v>3R22.2</v>
      </c>
      <c r="I5291" s="4" t="str">
        <f t="shared" si="165"/>
        <v>DGND</v>
      </c>
    </row>
    <row r="5292" spans="1:9" x14ac:dyDescent="0.25">
      <c r="A5292" t="s">
        <v>2698</v>
      </c>
      <c r="B5292" t="s">
        <v>5922</v>
      </c>
      <c r="C5292" t="s">
        <v>5106</v>
      </c>
      <c r="D5292">
        <v>1</v>
      </c>
      <c r="E5292">
        <v>1</v>
      </c>
      <c r="F5292">
        <v>1</v>
      </c>
      <c r="G5292" t="s">
        <v>574</v>
      </c>
      <c r="H5292" s="4" t="str">
        <f t="shared" si="164"/>
        <v>3R155.1</v>
      </c>
      <c r="I5292" s="4" t="str">
        <f t="shared" si="165"/>
        <v>S3_U3_P1_MDI+</v>
      </c>
    </row>
    <row r="5293" spans="1:9" x14ac:dyDescent="0.25">
      <c r="A5293" t="s">
        <v>2698</v>
      </c>
      <c r="B5293" t="s">
        <v>5922</v>
      </c>
      <c r="C5293" t="s">
        <v>5106</v>
      </c>
      <c r="D5293">
        <v>2</v>
      </c>
      <c r="E5293">
        <v>2</v>
      </c>
      <c r="F5293">
        <v>2</v>
      </c>
      <c r="G5293" t="s">
        <v>572</v>
      </c>
      <c r="H5293" s="4" t="str">
        <f t="shared" si="164"/>
        <v>3R155.2</v>
      </c>
      <c r="I5293" s="4" t="str">
        <f t="shared" si="165"/>
        <v>S3_U3_P1_RC</v>
      </c>
    </row>
    <row r="5294" spans="1:9" x14ac:dyDescent="0.25">
      <c r="A5294" t="s">
        <v>2698</v>
      </c>
      <c r="B5294" t="s">
        <v>5922</v>
      </c>
      <c r="C5294" t="s">
        <v>5107</v>
      </c>
      <c r="D5294">
        <v>1</v>
      </c>
      <c r="E5294">
        <v>1</v>
      </c>
      <c r="F5294">
        <v>1</v>
      </c>
      <c r="G5294" t="s">
        <v>576</v>
      </c>
      <c r="H5294" s="4" t="str">
        <f t="shared" si="164"/>
        <v>3R156.1</v>
      </c>
      <c r="I5294" s="4" t="str">
        <f t="shared" si="165"/>
        <v>S3_U3_P1_MDI-</v>
      </c>
    </row>
    <row r="5295" spans="1:9" x14ac:dyDescent="0.25">
      <c r="A5295" t="s">
        <v>2698</v>
      </c>
      <c r="B5295" t="s">
        <v>5922</v>
      </c>
      <c r="C5295" t="s">
        <v>5107</v>
      </c>
      <c r="D5295">
        <v>2</v>
      </c>
      <c r="E5295">
        <v>2</v>
      </c>
      <c r="F5295">
        <v>2</v>
      </c>
      <c r="G5295" t="s">
        <v>572</v>
      </c>
      <c r="H5295" s="4" t="str">
        <f t="shared" si="164"/>
        <v>3R156.2</v>
      </c>
      <c r="I5295" s="4" t="str">
        <f t="shared" si="165"/>
        <v>S3_U3_P1_RC</v>
      </c>
    </row>
    <row r="5296" spans="1:9" x14ac:dyDescent="0.25">
      <c r="A5296" t="s">
        <v>2698</v>
      </c>
      <c r="B5296" t="s">
        <v>5922</v>
      </c>
      <c r="C5296" t="s">
        <v>5108</v>
      </c>
      <c r="D5296">
        <v>1</v>
      </c>
      <c r="E5296">
        <v>1</v>
      </c>
      <c r="F5296">
        <v>1</v>
      </c>
      <c r="G5296" t="s">
        <v>2049</v>
      </c>
      <c r="H5296" s="4" t="str">
        <f t="shared" si="164"/>
        <v>3R161.1</v>
      </c>
      <c r="I5296" s="4" t="str">
        <f t="shared" si="165"/>
        <v>S3_U3_P2_MDI+</v>
      </c>
    </row>
    <row r="5297" spans="1:9" x14ac:dyDescent="0.25">
      <c r="A5297" t="s">
        <v>2698</v>
      </c>
      <c r="B5297" t="s">
        <v>5922</v>
      </c>
      <c r="C5297" t="s">
        <v>5108</v>
      </c>
      <c r="D5297">
        <v>2</v>
      </c>
      <c r="E5297">
        <v>2</v>
      </c>
      <c r="F5297">
        <v>2</v>
      </c>
      <c r="G5297" t="s">
        <v>2611</v>
      </c>
      <c r="H5297" s="4" t="str">
        <f t="shared" si="164"/>
        <v>3R161.2</v>
      </c>
      <c r="I5297" s="4" t="str">
        <f t="shared" si="165"/>
        <v>S3_U3_P2_RC</v>
      </c>
    </row>
    <row r="5298" spans="1:9" x14ac:dyDescent="0.25">
      <c r="A5298" t="s">
        <v>2698</v>
      </c>
      <c r="B5298" t="s">
        <v>5922</v>
      </c>
      <c r="C5298" t="s">
        <v>5109</v>
      </c>
      <c r="D5298">
        <v>1</v>
      </c>
      <c r="E5298">
        <v>1</v>
      </c>
      <c r="F5298">
        <v>1</v>
      </c>
      <c r="G5298" t="s">
        <v>2051</v>
      </c>
      <c r="H5298" s="4" t="str">
        <f t="shared" si="164"/>
        <v>3R162.1</v>
      </c>
      <c r="I5298" s="4" t="str">
        <f t="shared" si="165"/>
        <v>S3_U3_P2_MDI-</v>
      </c>
    </row>
    <row r="5299" spans="1:9" x14ac:dyDescent="0.25">
      <c r="A5299" t="s">
        <v>2698</v>
      </c>
      <c r="B5299" t="s">
        <v>5922</v>
      </c>
      <c r="C5299" t="s">
        <v>5109</v>
      </c>
      <c r="D5299">
        <v>2</v>
      </c>
      <c r="E5299">
        <v>2</v>
      </c>
      <c r="F5299">
        <v>2</v>
      </c>
      <c r="G5299" t="s">
        <v>2611</v>
      </c>
      <c r="H5299" s="4" t="str">
        <f t="shared" si="164"/>
        <v>3R162.2</v>
      </c>
      <c r="I5299" s="4" t="str">
        <f t="shared" si="165"/>
        <v>S3_U3_P2_RC</v>
      </c>
    </row>
    <row r="5300" spans="1:9" x14ac:dyDescent="0.25">
      <c r="A5300" t="s">
        <v>2698</v>
      </c>
      <c r="B5300" t="s">
        <v>5922</v>
      </c>
      <c r="C5300" t="s">
        <v>5110</v>
      </c>
      <c r="D5300">
        <v>1</v>
      </c>
      <c r="E5300">
        <v>1</v>
      </c>
      <c r="F5300">
        <v>1</v>
      </c>
      <c r="G5300" t="s">
        <v>2045</v>
      </c>
      <c r="H5300" s="4" t="str">
        <f t="shared" si="164"/>
        <v>3R167.1</v>
      </c>
      <c r="I5300" s="4" t="str">
        <f t="shared" si="165"/>
        <v>S3_U3_P3_MDI+</v>
      </c>
    </row>
    <row r="5301" spans="1:9" x14ac:dyDescent="0.25">
      <c r="A5301" t="s">
        <v>2698</v>
      </c>
      <c r="B5301" t="s">
        <v>5922</v>
      </c>
      <c r="C5301" t="s">
        <v>5110</v>
      </c>
      <c r="D5301">
        <v>2</v>
      </c>
      <c r="E5301">
        <v>2</v>
      </c>
      <c r="F5301">
        <v>2</v>
      </c>
      <c r="G5301" t="s">
        <v>2614</v>
      </c>
      <c r="H5301" s="4" t="str">
        <f t="shared" si="164"/>
        <v>3R167.2</v>
      </c>
      <c r="I5301" s="4" t="str">
        <f t="shared" si="165"/>
        <v>S3_U3_P3_RC</v>
      </c>
    </row>
    <row r="5302" spans="1:9" x14ac:dyDescent="0.25">
      <c r="A5302" t="s">
        <v>2698</v>
      </c>
      <c r="B5302" t="s">
        <v>5922</v>
      </c>
      <c r="C5302" t="s">
        <v>5111</v>
      </c>
      <c r="D5302">
        <v>1</v>
      </c>
      <c r="E5302">
        <v>1</v>
      </c>
      <c r="F5302">
        <v>1</v>
      </c>
      <c r="G5302" t="s">
        <v>2047</v>
      </c>
      <c r="H5302" s="4" t="str">
        <f t="shared" si="164"/>
        <v>3R168.1</v>
      </c>
      <c r="I5302" s="4" t="str">
        <f t="shared" si="165"/>
        <v>S3_U3_P3_MDI-</v>
      </c>
    </row>
    <row r="5303" spans="1:9" x14ac:dyDescent="0.25">
      <c r="A5303" t="s">
        <v>2698</v>
      </c>
      <c r="B5303" t="s">
        <v>5922</v>
      </c>
      <c r="C5303" t="s">
        <v>5111</v>
      </c>
      <c r="D5303">
        <v>2</v>
      </c>
      <c r="E5303">
        <v>2</v>
      </c>
      <c r="F5303">
        <v>2</v>
      </c>
      <c r="G5303" t="s">
        <v>2614</v>
      </c>
      <c r="H5303" s="4" t="str">
        <f t="shared" si="164"/>
        <v>3R168.2</v>
      </c>
      <c r="I5303" s="4" t="str">
        <f t="shared" si="165"/>
        <v>S3_U3_P3_RC</v>
      </c>
    </row>
    <row r="5304" spans="1:9" x14ac:dyDescent="0.25">
      <c r="A5304" t="s">
        <v>2698</v>
      </c>
      <c r="B5304" t="s">
        <v>5922</v>
      </c>
      <c r="C5304" t="s">
        <v>5112</v>
      </c>
      <c r="D5304">
        <v>1</v>
      </c>
      <c r="E5304">
        <v>1</v>
      </c>
      <c r="F5304">
        <v>1</v>
      </c>
      <c r="G5304" t="s">
        <v>2041</v>
      </c>
      <c r="H5304" s="4" t="str">
        <f t="shared" si="164"/>
        <v>3R173.1</v>
      </c>
      <c r="I5304" s="4" t="str">
        <f t="shared" si="165"/>
        <v>S3_U3_P4_MDI+</v>
      </c>
    </row>
    <row r="5305" spans="1:9" x14ac:dyDescent="0.25">
      <c r="A5305" t="s">
        <v>2698</v>
      </c>
      <c r="B5305" t="s">
        <v>5922</v>
      </c>
      <c r="C5305" t="s">
        <v>5112</v>
      </c>
      <c r="D5305">
        <v>2</v>
      </c>
      <c r="E5305">
        <v>2</v>
      </c>
      <c r="F5305">
        <v>2</v>
      </c>
      <c r="G5305" t="s">
        <v>2617</v>
      </c>
      <c r="H5305" s="4" t="str">
        <f t="shared" si="164"/>
        <v>3R173.2</v>
      </c>
      <c r="I5305" s="4" t="str">
        <f t="shared" si="165"/>
        <v>S3_U3_P4_RC</v>
      </c>
    </row>
    <row r="5306" spans="1:9" x14ac:dyDescent="0.25">
      <c r="A5306" t="s">
        <v>2698</v>
      </c>
      <c r="B5306" t="s">
        <v>5922</v>
      </c>
      <c r="C5306" t="s">
        <v>5113</v>
      </c>
      <c r="D5306">
        <v>1</v>
      </c>
      <c r="E5306">
        <v>1</v>
      </c>
      <c r="F5306">
        <v>1</v>
      </c>
      <c r="G5306" t="s">
        <v>2043</v>
      </c>
      <c r="H5306" s="4" t="str">
        <f t="shared" si="164"/>
        <v>3R174.1</v>
      </c>
      <c r="I5306" s="4" t="str">
        <f t="shared" si="165"/>
        <v>S3_U3_P4_MDI-</v>
      </c>
    </row>
    <row r="5307" spans="1:9" x14ac:dyDescent="0.25">
      <c r="A5307" t="s">
        <v>2698</v>
      </c>
      <c r="B5307" t="s">
        <v>5922</v>
      </c>
      <c r="C5307" t="s">
        <v>5113</v>
      </c>
      <c r="D5307">
        <v>2</v>
      </c>
      <c r="E5307">
        <v>2</v>
      </c>
      <c r="F5307">
        <v>2</v>
      </c>
      <c r="G5307" t="s">
        <v>2617</v>
      </c>
      <c r="H5307" s="4" t="str">
        <f t="shared" si="164"/>
        <v>3R174.2</v>
      </c>
      <c r="I5307" s="4" t="str">
        <f t="shared" si="165"/>
        <v>S3_U3_P4_RC</v>
      </c>
    </row>
    <row r="5308" spans="1:9" x14ac:dyDescent="0.25">
      <c r="A5308" t="s">
        <v>2698</v>
      </c>
      <c r="B5308" t="s">
        <v>5922</v>
      </c>
      <c r="C5308" t="s">
        <v>5114</v>
      </c>
      <c r="D5308">
        <v>1</v>
      </c>
      <c r="E5308">
        <v>1</v>
      </c>
      <c r="F5308">
        <v>1</v>
      </c>
      <c r="G5308" t="s">
        <v>575</v>
      </c>
      <c r="H5308" s="4" t="str">
        <f t="shared" si="164"/>
        <v>3T8.1</v>
      </c>
      <c r="I5308" s="4" t="str">
        <f t="shared" si="165"/>
        <v>S3_U2_P1_MDI-</v>
      </c>
    </row>
    <row r="5309" spans="1:9" x14ac:dyDescent="0.25">
      <c r="A5309" t="s">
        <v>2698</v>
      </c>
      <c r="B5309" t="s">
        <v>5922</v>
      </c>
      <c r="C5309" t="s">
        <v>5114</v>
      </c>
      <c r="D5309">
        <v>2</v>
      </c>
      <c r="E5309">
        <v>2</v>
      </c>
      <c r="F5309">
        <v>2</v>
      </c>
      <c r="G5309" t="s">
        <v>573</v>
      </c>
      <c r="H5309" s="4" t="str">
        <f t="shared" si="164"/>
        <v>3T8.2</v>
      </c>
      <c r="I5309" s="4" t="str">
        <f t="shared" si="165"/>
        <v>S3_U2_P1_MDI+</v>
      </c>
    </row>
    <row r="5310" spans="1:9" x14ac:dyDescent="0.25">
      <c r="A5310" t="s">
        <v>2698</v>
      </c>
      <c r="B5310" t="s">
        <v>5922</v>
      </c>
      <c r="C5310" t="s">
        <v>5114</v>
      </c>
      <c r="D5310">
        <v>3</v>
      </c>
      <c r="E5310">
        <v>3</v>
      </c>
      <c r="F5310">
        <v>3</v>
      </c>
      <c r="G5310" t="s">
        <v>579</v>
      </c>
      <c r="H5310" s="4" t="str">
        <f t="shared" si="164"/>
        <v>3T8.3</v>
      </c>
      <c r="I5310" s="4" t="str">
        <f t="shared" si="165"/>
        <v>S3_U1_P1_MDI+</v>
      </c>
    </row>
    <row r="5311" spans="1:9" x14ac:dyDescent="0.25">
      <c r="A5311" t="s">
        <v>2698</v>
      </c>
      <c r="B5311" t="s">
        <v>5922</v>
      </c>
      <c r="C5311" t="s">
        <v>5114</v>
      </c>
      <c r="D5311">
        <v>4</v>
      </c>
      <c r="E5311">
        <v>4</v>
      </c>
      <c r="F5311">
        <v>4</v>
      </c>
      <c r="G5311" t="s">
        <v>580</v>
      </c>
      <c r="H5311" s="4" t="str">
        <f t="shared" si="164"/>
        <v>3T8.4</v>
      </c>
      <c r="I5311" s="4" t="str">
        <f t="shared" si="165"/>
        <v>S3_U1_P1_MDI-</v>
      </c>
    </row>
    <row r="5312" spans="1:9" x14ac:dyDescent="0.25">
      <c r="A5312" t="s">
        <v>2698</v>
      </c>
      <c r="B5312" t="s">
        <v>5922</v>
      </c>
      <c r="C5312" t="s">
        <v>5115</v>
      </c>
      <c r="D5312">
        <v>1</v>
      </c>
      <c r="E5312">
        <v>1</v>
      </c>
      <c r="F5312">
        <v>1</v>
      </c>
      <c r="G5312" t="s">
        <v>2613</v>
      </c>
      <c r="H5312" s="4" t="str">
        <f t="shared" si="164"/>
        <v>3T9.1</v>
      </c>
      <c r="I5312" s="4" t="str">
        <f t="shared" si="165"/>
        <v>S3_U2_P2_MDI-</v>
      </c>
    </row>
    <row r="5313" spans="1:9" x14ac:dyDescent="0.25">
      <c r="A5313" t="s">
        <v>2698</v>
      </c>
      <c r="B5313" t="s">
        <v>5922</v>
      </c>
      <c r="C5313" t="s">
        <v>5115</v>
      </c>
      <c r="D5313">
        <v>2</v>
      </c>
      <c r="E5313">
        <v>2</v>
      </c>
      <c r="F5313">
        <v>2</v>
      </c>
      <c r="G5313" t="s">
        <v>2612</v>
      </c>
      <c r="H5313" s="4" t="str">
        <f t="shared" si="164"/>
        <v>3T9.2</v>
      </c>
      <c r="I5313" s="4" t="str">
        <f t="shared" si="165"/>
        <v>S3_U2_P2_MDI+</v>
      </c>
    </row>
    <row r="5314" spans="1:9" x14ac:dyDescent="0.25">
      <c r="A5314" t="s">
        <v>2698</v>
      </c>
      <c r="B5314" t="s">
        <v>5922</v>
      </c>
      <c r="C5314" t="s">
        <v>5115</v>
      </c>
      <c r="D5314">
        <v>3</v>
      </c>
      <c r="E5314">
        <v>3</v>
      </c>
      <c r="F5314">
        <v>3</v>
      </c>
      <c r="G5314" t="s">
        <v>2622</v>
      </c>
      <c r="H5314" s="4" t="str">
        <f t="shared" ref="H5314:H5377" si="166">CONCATENATE(C5314,".",F5314)</f>
        <v>3T9.3</v>
      </c>
      <c r="I5314" s="4" t="str">
        <f t="shared" ref="I5314:I5377" si="167">G5314</f>
        <v>S3_U1_P2_MDI+</v>
      </c>
    </row>
    <row r="5315" spans="1:9" x14ac:dyDescent="0.25">
      <c r="A5315" t="s">
        <v>2698</v>
      </c>
      <c r="B5315" t="s">
        <v>5922</v>
      </c>
      <c r="C5315" t="s">
        <v>5115</v>
      </c>
      <c r="D5315">
        <v>4</v>
      </c>
      <c r="E5315">
        <v>4</v>
      </c>
      <c r="F5315">
        <v>4</v>
      </c>
      <c r="G5315" t="s">
        <v>2623</v>
      </c>
      <c r="H5315" s="4" t="str">
        <f t="shared" si="166"/>
        <v>3T9.4</v>
      </c>
      <c r="I5315" s="4" t="str">
        <f t="shared" si="167"/>
        <v>S3_U1_P2_MDI-</v>
      </c>
    </row>
    <row r="5316" spans="1:9" x14ac:dyDescent="0.25">
      <c r="A5316" t="s">
        <v>2698</v>
      </c>
      <c r="B5316" t="s">
        <v>5922</v>
      </c>
      <c r="C5316" t="s">
        <v>5116</v>
      </c>
      <c r="D5316">
        <v>1</v>
      </c>
      <c r="E5316">
        <v>1</v>
      </c>
      <c r="F5316">
        <v>1</v>
      </c>
      <c r="G5316" t="s">
        <v>2616</v>
      </c>
      <c r="H5316" s="4" t="str">
        <f t="shared" si="166"/>
        <v>3T10.1</v>
      </c>
      <c r="I5316" s="4" t="str">
        <f t="shared" si="167"/>
        <v>S3_U2_P3_MDI-</v>
      </c>
    </row>
    <row r="5317" spans="1:9" x14ac:dyDescent="0.25">
      <c r="A5317" t="s">
        <v>2698</v>
      </c>
      <c r="B5317" t="s">
        <v>5922</v>
      </c>
      <c r="C5317" t="s">
        <v>5116</v>
      </c>
      <c r="D5317">
        <v>2</v>
      </c>
      <c r="E5317">
        <v>2</v>
      </c>
      <c r="F5317">
        <v>2</v>
      </c>
      <c r="G5317" t="s">
        <v>2615</v>
      </c>
      <c r="H5317" s="4" t="str">
        <f t="shared" si="166"/>
        <v>3T10.2</v>
      </c>
      <c r="I5317" s="4" t="str">
        <f t="shared" si="167"/>
        <v>S3_U2_P3_MDI+</v>
      </c>
    </row>
    <row r="5318" spans="1:9" x14ac:dyDescent="0.25">
      <c r="A5318" t="s">
        <v>2698</v>
      </c>
      <c r="B5318" t="s">
        <v>5922</v>
      </c>
      <c r="C5318" t="s">
        <v>5116</v>
      </c>
      <c r="D5318">
        <v>3</v>
      </c>
      <c r="E5318">
        <v>3</v>
      </c>
      <c r="F5318">
        <v>3</v>
      </c>
      <c r="G5318" t="s">
        <v>2628</v>
      </c>
      <c r="H5318" s="4" t="str">
        <f t="shared" si="166"/>
        <v>3T10.3</v>
      </c>
      <c r="I5318" s="4" t="str">
        <f t="shared" si="167"/>
        <v>S3_U1_P3_MDI+</v>
      </c>
    </row>
    <row r="5319" spans="1:9" x14ac:dyDescent="0.25">
      <c r="A5319" t="s">
        <v>2698</v>
      </c>
      <c r="B5319" t="s">
        <v>5922</v>
      </c>
      <c r="C5319" t="s">
        <v>5116</v>
      </c>
      <c r="D5319">
        <v>4</v>
      </c>
      <c r="E5319">
        <v>4</v>
      </c>
      <c r="F5319">
        <v>4</v>
      </c>
      <c r="G5319" t="s">
        <v>2629</v>
      </c>
      <c r="H5319" s="4" t="str">
        <f t="shared" si="166"/>
        <v>3T10.4</v>
      </c>
      <c r="I5319" s="4" t="str">
        <f t="shared" si="167"/>
        <v>S3_U1_P3_MDI-</v>
      </c>
    </row>
    <row r="5320" spans="1:9" x14ac:dyDescent="0.25">
      <c r="A5320" t="s">
        <v>2698</v>
      </c>
      <c r="B5320" t="s">
        <v>5922</v>
      </c>
      <c r="C5320" t="s">
        <v>5117</v>
      </c>
      <c r="D5320">
        <v>1</v>
      </c>
      <c r="E5320">
        <v>1</v>
      </c>
      <c r="F5320">
        <v>1</v>
      </c>
      <c r="G5320" t="s">
        <v>2619</v>
      </c>
      <c r="H5320" s="4" t="str">
        <f t="shared" si="166"/>
        <v>3T11.1</v>
      </c>
      <c r="I5320" s="4" t="str">
        <f t="shared" si="167"/>
        <v>S3_U2_P4_MDI-</v>
      </c>
    </row>
    <row r="5321" spans="1:9" x14ac:dyDescent="0.25">
      <c r="A5321" t="s">
        <v>2698</v>
      </c>
      <c r="B5321" t="s">
        <v>5922</v>
      </c>
      <c r="C5321" t="s">
        <v>5117</v>
      </c>
      <c r="D5321">
        <v>2</v>
      </c>
      <c r="E5321">
        <v>2</v>
      </c>
      <c r="F5321">
        <v>2</v>
      </c>
      <c r="G5321" t="s">
        <v>2618</v>
      </c>
      <c r="H5321" s="4" t="str">
        <f t="shared" si="166"/>
        <v>3T11.2</v>
      </c>
      <c r="I5321" s="4" t="str">
        <f t="shared" si="167"/>
        <v>S3_U2_P4_MDI+</v>
      </c>
    </row>
    <row r="5322" spans="1:9" x14ac:dyDescent="0.25">
      <c r="A5322" t="s">
        <v>2698</v>
      </c>
      <c r="B5322" t="s">
        <v>5922</v>
      </c>
      <c r="C5322" t="s">
        <v>5117</v>
      </c>
      <c r="D5322">
        <v>3</v>
      </c>
      <c r="E5322">
        <v>3</v>
      </c>
      <c r="F5322">
        <v>3</v>
      </c>
      <c r="G5322" t="s">
        <v>2634</v>
      </c>
      <c r="H5322" s="4" t="str">
        <f t="shared" si="166"/>
        <v>3T11.3</v>
      </c>
      <c r="I5322" s="4" t="str">
        <f t="shared" si="167"/>
        <v>S3_U1_P4_MDI+</v>
      </c>
    </row>
    <row r="5323" spans="1:9" x14ac:dyDescent="0.25">
      <c r="A5323" t="s">
        <v>2698</v>
      </c>
      <c r="B5323" t="s">
        <v>5922</v>
      </c>
      <c r="C5323" t="s">
        <v>5117</v>
      </c>
      <c r="D5323">
        <v>4</v>
      </c>
      <c r="E5323">
        <v>4</v>
      </c>
      <c r="F5323">
        <v>4</v>
      </c>
      <c r="G5323" t="s">
        <v>2635</v>
      </c>
      <c r="H5323" s="4" t="str">
        <f t="shared" si="166"/>
        <v>3T11.4</v>
      </c>
      <c r="I5323" s="4" t="str">
        <f t="shared" si="167"/>
        <v>S3_U1_P4_MDI-</v>
      </c>
    </row>
    <row r="5324" spans="1:9" x14ac:dyDescent="0.25">
      <c r="A5324" t="s">
        <v>2698</v>
      </c>
      <c r="B5324" t="s">
        <v>5923</v>
      </c>
      <c r="C5324" t="s">
        <v>5118</v>
      </c>
      <c r="D5324">
        <v>1</v>
      </c>
      <c r="E5324">
        <v>1</v>
      </c>
      <c r="F5324">
        <v>1</v>
      </c>
      <c r="G5324" t="s">
        <v>583</v>
      </c>
      <c r="H5324" s="4" t="str">
        <f t="shared" si="166"/>
        <v>3C182.1</v>
      </c>
      <c r="I5324" s="4" t="str">
        <f t="shared" si="167"/>
        <v>SG3_2_P1_RC</v>
      </c>
    </row>
    <row r="5325" spans="1:9" x14ac:dyDescent="0.25">
      <c r="A5325" t="s">
        <v>2698</v>
      </c>
      <c r="B5325" t="s">
        <v>5923</v>
      </c>
      <c r="C5325" t="s">
        <v>5118</v>
      </c>
      <c r="D5325">
        <v>2</v>
      </c>
      <c r="E5325">
        <v>2</v>
      </c>
      <c r="F5325">
        <v>2</v>
      </c>
      <c r="G5325" t="s">
        <v>961</v>
      </c>
      <c r="H5325" s="4" t="str">
        <f t="shared" si="166"/>
        <v>3C182.2</v>
      </c>
      <c r="I5325" s="4" t="str">
        <f t="shared" si="167"/>
        <v>DGND</v>
      </c>
    </row>
    <row r="5326" spans="1:9" x14ac:dyDescent="0.25">
      <c r="A5326" t="s">
        <v>2698</v>
      </c>
      <c r="B5326" t="s">
        <v>5923</v>
      </c>
      <c r="C5326" t="s">
        <v>5119</v>
      </c>
      <c r="D5326">
        <v>1</v>
      </c>
      <c r="E5326">
        <v>1</v>
      </c>
      <c r="F5326">
        <v>1</v>
      </c>
      <c r="G5326" t="s">
        <v>584</v>
      </c>
      <c r="H5326" s="4" t="str">
        <f t="shared" si="166"/>
        <v>3C183.1</v>
      </c>
      <c r="I5326" s="4" t="str">
        <f t="shared" si="167"/>
        <v>SG3_1_P1_MDI+</v>
      </c>
    </row>
    <row r="5327" spans="1:9" x14ac:dyDescent="0.25">
      <c r="A5327" t="s">
        <v>2698</v>
      </c>
      <c r="B5327" t="s">
        <v>5923</v>
      </c>
      <c r="C5327" t="s">
        <v>5119</v>
      </c>
      <c r="D5327">
        <v>2</v>
      </c>
      <c r="E5327">
        <v>2</v>
      </c>
      <c r="F5327">
        <v>2</v>
      </c>
      <c r="G5327" t="s">
        <v>585</v>
      </c>
      <c r="H5327" s="4" t="str">
        <f t="shared" si="166"/>
        <v>3C183.2</v>
      </c>
      <c r="I5327" s="4" t="str">
        <f t="shared" si="167"/>
        <v>SG3_2_P1_MDI+</v>
      </c>
    </row>
    <row r="5328" spans="1:9" x14ac:dyDescent="0.25">
      <c r="A5328" t="s">
        <v>2698</v>
      </c>
      <c r="B5328" t="s">
        <v>5923</v>
      </c>
      <c r="C5328" t="s">
        <v>5120</v>
      </c>
      <c r="D5328">
        <v>1</v>
      </c>
      <c r="E5328">
        <v>1</v>
      </c>
      <c r="F5328">
        <v>1</v>
      </c>
      <c r="G5328" t="s">
        <v>586</v>
      </c>
      <c r="H5328" s="4" t="str">
        <f t="shared" si="166"/>
        <v>3C184.1</v>
      </c>
      <c r="I5328" s="4" t="str">
        <f t="shared" si="167"/>
        <v>SG3_1_P1_MDI-</v>
      </c>
    </row>
    <row r="5329" spans="1:9" x14ac:dyDescent="0.25">
      <c r="A5329" t="s">
        <v>2698</v>
      </c>
      <c r="B5329" t="s">
        <v>5923</v>
      </c>
      <c r="C5329" t="s">
        <v>5120</v>
      </c>
      <c r="D5329">
        <v>2</v>
      </c>
      <c r="E5329">
        <v>2</v>
      </c>
      <c r="F5329">
        <v>2</v>
      </c>
      <c r="G5329" t="s">
        <v>587</v>
      </c>
      <c r="H5329" s="4" t="str">
        <f t="shared" si="166"/>
        <v>3C184.2</v>
      </c>
      <c r="I5329" s="4" t="str">
        <f t="shared" si="167"/>
        <v>SG3_2_P1_MDI-</v>
      </c>
    </row>
    <row r="5330" spans="1:9" x14ac:dyDescent="0.25">
      <c r="A5330" t="s">
        <v>2698</v>
      </c>
      <c r="B5330" t="s">
        <v>5923</v>
      </c>
      <c r="C5330" t="s">
        <v>5121</v>
      </c>
      <c r="D5330">
        <v>1</v>
      </c>
      <c r="E5330">
        <v>1</v>
      </c>
      <c r="F5330">
        <v>1</v>
      </c>
      <c r="G5330" t="s">
        <v>2638</v>
      </c>
      <c r="H5330" s="4" t="str">
        <f t="shared" si="166"/>
        <v>3C186.1</v>
      </c>
      <c r="I5330" s="4" t="str">
        <f t="shared" si="167"/>
        <v>SG3_1_P2_MDI+</v>
      </c>
    </row>
    <row r="5331" spans="1:9" x14ac:dyDescent="0.25">
      <c r="A5331" t="s">
        <v>2698</v>
      </c>
      <c r="B5331" t="s">
        <v>5923</v>
      </c>
      <c r="C5331" t="s">
        <v>5121</v>
      </c>
      <c r="D5331">
        <v>2</v>
      </c>
      <c r="E5331">
        <v>2</v>
      </c>
      <c r="F5331">
        <v>2</v>
      </c>
      <c r="G5331" t="s">
        <v>2053</v>
      </c>
      <c r="H5331" s="4" t="str">
        <f t="shared" si="166"/>
        <v>3C186.2</v>
      </c>
      <c r="I5331" s="4" t="str">
        <f t="shared" si="167"/>
        <v>SG3_2_P2_MDI+</v>
      </c>
    </row>
    <row r="5332" spans="1:9" x14ac:dyDescent="0.25">
      <c r="A5332" t="s">
        <v>2698</v>
      </c>
      <c r="B5332" t="s">
        <v>5923</v>
      </c>
      <c r="C5332" t="s">
        <v>5122</v>
      </c>
      <c r="D5332">
        <v>1</v>
      </c>
      <c r="E5332">
        <v>1</v>
      </c>
      <c r="F5332">
        <v>1</v>
      </c>
      <c r="G5332" t="s">
        <v>2639</v>
      </c>
      <c r="H5332" s="4" t="str">
        <f t="shared" si="166"/>
        <v>3C187.1</v>
      </c>
      <c r="I5332" s="4" t="str">
        <f t="shared" si="167"/>
        <v>SG3_1_P2_MDI-</v>
      </c>
    </row>
    <row r="5333" spans="1:9" x14ac:dyDescent="0.25">
      <c r="A5333" t="s">
        <v>2698</v>
      </c>
      <c r="B5333" t="s">
        <v>5923</v>
      </c>
      <c r="C5333" t="s">
        <v>5122</v>
      </c>
      <c r="D5333">
        <v>2</v>
      </c>
      <c r="E5333">
        <v>2</v>
      </c>
      <c r="F5333">
        <v>2</v>
      </c>
      <c r="G5333" t="s">
        <v>2054</v>
      </c>
      <c r="H5333" s="4" t="str">
        <f t="shared" si="166"/>
        <v>3C187.2</v>
      </c>
      <c r="I5333" s="4" t="str">
        <f t="shared" si="167"/>
        <v>SG3_2_P2_MDI-</v>
      </c>
    </row>
    <row r="5334" spans="1:9" x14ac:dyDescent="0.25">
      <c r="A5334" t="s">
        <v>2698</v>
      </c>
      <c r="B5334" t="s">
        <v>5923</v>
      </c>
      <c r="C5334" t="s">
        <v>5123</v>
      </c>
      <c r="D5334">
        <v>1</v>
      </c>
      <c r="E5334">
        <v>1</v>
      </c>
      <c r="F5334">
        <v>1</v>
      </c>
      <c r="G5334" t="s">
        <v>593</v>
      </c>
      <c r="H5334" s="4" t="str">
        <f t="shared" si="166"/>
        <v>3C188.1</v>
      </c>
      <c r="I5334" s="4" t="str">
        <f t="shared" si="167"/>
        <v>SG3_2_P3_RC</v>
      </c>
    </row>
    <row r="5335" spans="1:9" x14ac:dyDescent="0.25">
      <c r="A5335" t="s">
        <v>2698</v>
      </c>
      <c r="B5335" t="s">
        <v>5923</v>
      </c>
      <c r="C5335" t="s">
        <v>5123</v>
      </c>
      <c r="D5335">
        <v>2</v>
      </c>
      <c r="E5335">
        <v>2</v>
      </c>
      <c r="F5335">
        <v>2</v>
      </c>
      <c r="G5335" t="s">
        <v>961</v>
      </c>
      <c r="H5335" s="4" t="str">
        <f t="shared" si="166"/>
        <v>3C188.2</v>
      </c>
      <c r="I5335" s="4" t="str">
        <f t="shared" si="167"/>
        <v>DGND</v>
      </c>
    </row>
    <row r="5336" spans="1:9" x14ac:dyDescent="0.25">
      <c r="A5336" t="s">
        <v>2698</v>
      </c>
      <c r="B5336" t="s">
        <v>5923</v>
      </c>
      <c r="C5336" t="s">
        <v>5124</v>
      </c>
      <c r="D5336">
        <v>1</v>
      </c>
      <c r="E5336">
        <v>1</v>
      </c>
      <c r="F5336">
        <v>1</v>
      </c>
      <c r="G5336" t="s">
        <v>2640</v>
      </c>
      <c r="H5336" s="4" t="str">
        <f t="shared" si="166"/>
        <v>3C189.1</v>
      </c>
      <c r="I5336" s="4" t="str">
        <f t="shared" si="167"/>
        <v>SG3_1_P3_MDI+</v>
      </c>
    </row>
    <row r="5337" spans="1:9" x14ac:dyDescent="0.25">
      <c r="A5337" t="s">
        <v>2698</v>
      </c>
      <c r="B5337" t="s">
        <v>5923</v>
      </c>
      <c r="C5337" t="s">
        <v>5124</v>
      </c>
      <c r="D5337">
        <v>2</v>
      </c>
      <c r="E5337">
        <v>2</v>
      </c>
      <c r="F5337">
        <v>2</v>
      </c>
      <c r="G5337" t="s">
        <v>2055</v>
      </c>
      <c r="H5337" s="4" t="str">
        <f t="shared" si="166"/>
        <v>3C189.2</v>
      </c>
      <c r="I5337" s="4" t="str">
        <f t="shared" si="167"/>
        <v>SG3_2_P3_MDI+</v>
      </c>
    </row>
    <row r="5338" spans="1:9" x14ac:dyDescent="0.25">
      <c r="A5338" t="s">
        <v>2698</v>
      </c>
      <c r="B5338" t="s">
        <v>5923</v>
      </c>
      <c r="C5338" t="s">
        <v>5125</v>
      </c>
      <c r="D5338">
        <v>1</v>
      </c>
      <c r="E5338">
        <v>1</v>
      </c>
      <c r="F5338">
        <v>1</v>
      </c>
      <c r="G5338" t="s">
        <v>2641</v>
      </c>
      <c r="H5338" s="4" t="str">
        <f t="shared" si="166"/>
        <v>3C190.1</v>
      </c>
      <c r="I5338" s="4" t="str">
        <f t="shared" si="167"/>
        <v>SG3_1_P3_MDI-</v>
      </c>
    </row>
    <row r="5339" spans="1:9" x14ac:dyDescent="0.25">
      <c r="A5339" t="s">
        <v>2698</v>
      </c>
      <c r="B5339" t="s">
        <v>5923</v>
      </c>
      <c r="C5339" t="s">
        <v>5125</v>
      </c>
      <c r="D5339">
        <v>2</v>
      </c>
      <c r="E5339">
        <v>2</v>
      </c>
      <c r="F5339">
        <v>2</v>
      </c>
      <c r="G5339" t="s">
        <v>2056</v>
      </c>
      <c r="H5339" s="4" t="str">
        <f t="shared" si="166"/>
        <v>3C190.2</v>
      </c>
      <c r="I5339" s="4" t="str">
        <f t="shared" si="167"/>
        <v>SG3_2_P3_MDI-</v>
      </c>
    </row>
    <row r="5340" spans="1:9" x14ac:dyDescent="0.25">
      <c r="A5340" t="s">
        <v>2698</v>
      </c>
      <c r="B5340" t="s">
        <v>5923</v>
      </c>
      <c r="C5340" t="s">
        <v>5126</v>
      </c>
      <c r="D5340">
        <v>1</v>
      </c>
      <c r="E5340">
        <v>1</v>
      </c>
      <c r="F5340">
        <v>1</v>
      </c>
      <c r="G5340" t="s">
        <v>2642</v>
      </c>
      <c r="H5340" s="4" t="str">
        <f t="shared" si="166"/>
        <v>3C191.1</v>
      </c>
      <c r="I5340" s="4" t="str">
        <f t="shared" si="167"/>
        <v>SG3_2_P4_RC</v>
      </c>
    </row>
    <row r="5341" spans="1:9" x14ac:dyDescent="0.25">
      <c r="A5341" t="s">
        <v>2698</v>
      </c>
      <c r="B5341" t="s">
        <v>5923</v>
      </c>
      <c r="C5341" t="s">
        <v>5126</v>
      </c>
      <c r="D5341">
        <v>2</v>
      </c>
      <c r="E5341">
        <v>2</v>
      </c>
      <c r="F5341">
        <v>2</v>
      </c>
      <c r="G5341" t="s">
        <v>961</v>
      </c>
      <c r="H5341" s="4" t="str">
        <f t="shared" si="166"/>
        <v>3C191.2</v>
      </c>
      <c r="I5341" s="4" t="str">
        <f t="shared" si="167"/>
        <v>DGND</v>
      </c>
    </row>
    <row r="5342" spans="1:9" x14ac:dyDescent="0.25">
      <c r="A5342" t="s">
        <v>2698</v>
      </c>
      <c r="B5342" t="s">
        <v>5923</v>
      </c>
      <c r="C5342" t="s">
        <v>5127</v>
      </c>
      <c r="D5342">
        <v>1</v>
      </c>
      <c r="E5342">
        <v>1</v>
      </c>
      <c r="F5342">
        <v>1</v>
      </c>
      <c r="G5342" t="s">
        <v>2643</v>
      </c>
      <c r="H5342" s="4" t="str">
        <f t="shared" si="166"/>
        <v>3C192.1</v>
      </c>
      <c r="I5342" s="4" t="str">
        <f t="shared" si="167"/>
        <v>SG3_1_P4_MDI+</v>
      </c>
    </row>
    <row r="5343" spans="1:9" x14ac:dyDescent="0.25">
      <c r="A5343" t="s">
        <v>2698</v>
      </c>
      <c r="B5343" t="s">
        <v>5923</v>
      </c>
      <c r="C5343" t="s">
        <v>5127</v>
      </c>
      <c r="D5343">
        <v>2</v>
      </c>
      <c r="E5343">
        <v>2</v>
      </c>
      <c r="F5343">
        <v>2</v>
      </c>
      <c r="G5343" t="s">
        <v>2057</v>
      </c>
      <c r="H5343" s="4" t="str">
        <f t="shared" si="166"/>
        <v>3C192.2</v>
      </c>
      <c r="I5343" s="4" t="str">
        <f t="shared" si="167"/>
        <v>SG3_2_P4_MDI+</v>
      </c>
    </row>
    <row r="5344" spans="1:9" x14ac:dyDescent="0.25">
      <c r="A5344" t="s">
        <v>2698</v>
      </c>
      <c r="B5344" t="s">
        <v>5923</v>
      </c>
      <c r="C5344" t="s">
        <v>5128</v>
      </c>
      <c r="D5344">
        <v>1</v>
      </c>
      <c r="E5344">
        <v>1</v>
      </c>
      <c r="F5344">
        <v>1</v>
      </c>
      <c r="G5344" t="s">
        <v>2644</v>
      </c>
      <c r="H5344" s="4" t="str">
        <f t="shared" si="166"/>
        <v>3C193.1</v>
      </c>
      <c r="I5344" s="4" t="str">
        <f t="shared" si="167"/>
        <v>SG3_1_P4_MDI-</v>
      </c>
    </row>
    <row r="5345" spans="1:9" x14ac:dyDescent="0.25">
      <c r="A5345" t="s">
        <v>2698</v>
      </c>
      <c r="B5345" t="s">
        <v>5923</v>
      </c>
      <c r="C5345" t="s">
        <v>5128</v>
      </c>
      <c r="D5345">
        <v>2</v>
      </c>
      <c r="E5345">
        <v>2</v>
      </c>
      <c r="F5345">
        <v>2</v>
      </c>
      <c r="G5345" t="s">
        <v>2058</v>
      </c>
      <c r="H5345" s="4" t="str">
        <f t="shared" si="166"/>
        <v>3C193.2</v>
      </c>
      <c r="I5345" s="4" t="str">
        <f t="shared" si="167"/>
        <v>SG3_2_P4_MDI-</v>
      </c>
    </row>
    <row r="5346" spans="1:9" x14ac:dyDescent="0.25">
      <c r="A5346" t="s">
        <v>2698</v>
      </c>
      <c r="B5346" t="s">
        <v>5923</v>
      </c>
      <c r="C5346" t="s">
        <v>5129</v>
      </c>
      <c r="D5346">
        <v>1</v>
      </c>
      <c r="E5346">
        <v>1</v>
      </c>
      <c r="F5346">
        <v>1</v>
      </c>
      <c r="G5346" t="s">
        <v>592</v>
      </c>
      <c r="H5346" s="4" t="str">
        <f t="shared" si="166"/>
        <v>3C443.1</v>
      </c>
      <c r="I5346" s="4" t="str">
        <f t="shared" si="167"/>
        <v>SG3_2_P2_RC</v>
      </c>
    </row>
    <row r="5347" spans="1:9" x14ac:dyDescent="0.25">
      <c r="A5347" t="s">
        <v>2698</v>
      </c>
      <c r="B5347" t="s">
        <v>5923</v>
      </c>
      <c r="C5347" t="s">
        <v>5129</v>
      </c>
      <c r="D5347">
        <v>2</v>
      </c>
      <c r="E5347">
        <v>2</v>
      </c>
      <c r="F5347">
        <v>2</v>
      </c>
      <c r="G5347" t="s">
        <v>961</v>
      </c>
      <c r="H5347" s="4" t="str">
        <f t="shared" si="166"/>
        <v>3C443.2</v>
      </c>
      <c r="I5347" s="4" t="str">
        <f t="shared" si="167"/>
        <v>DGND</v>
      </c>
    </row>
    <row r="5348" spans="1:9" x14ac:dyDescent="0.25">
      <c r="A5348" t="s">
        <v>2698</v>
      </c>
      <c r="B5348" t="s">
        <v>5923</v>
      </c>
      <c r="C5348" t="s">
        <v>5130</v>
      </c>
      <c r="D5348">
        <v>1</v>
      </c>
      <c r="E5348">
        <v>1</v>
      </c>
      <c r="F5348">
        <v>1</v>
      </c>
      <c r="G5348" t="s">
        <v>583</v>
      </c>
      <c r="H5348" s="4" t="str">
        <f t="shared" si="166"/>
        <v>3R7.1</v>
      </c>
      <c r="I5348" s="4" t="str">
        <f t="shared" si="167"/>
        <v>SG3_2_P1_RC</v>
      </c>
    </row>
    <row r="5349" spans="1:9" x14ac:dyDescent="0.25">
      <c r="A5349" t="s">
        <v>2698</v>
      </c>
      <c r="B5349" t="s">
        <v>5923</v>
      </c>
      <c r="C5349" t="s">
        <v>5130</v>
      </c>
      <c r="D5349">
        <v>2</v>
      </c>
      <c r="E5349">
        <v>2</v>
      </c>
      <c r="F5349">
        <v>2</v>
      </c>
      <c r="G5349" t="s">
        <v>961</v>
      </c>
      <c r="H5349" s="4" t="str">
        <f t="shared" si="166"/>
        <v>3R7.2</v>
      </c>
      <c r="I5349" s="4" t="str">
        <f t="shared" si="167"/>
        <v>DGND</v>
      </c>
    </row>
    <row r="5350" spans="1:9" x14ac:dyDescent="0.25">
      <c r="A5350" t="s">
        <v>2698</v>
      </c>
      <c r="B5350" t="s">
        <v>5923</v>
      </c>
      <c r="C5350" t="s">
        <v>5131</v>
      </c>
      <c r="D5350">
        <v>1</v>
      </c>
      <c r="E5350">
        <v>1</v>
      </c>
      <c r="F5350">
        <v>1</v>
      </c>
      <c r="G5350" t="s">
        <v>2642</v>
      </c>
      <c r="H5350" s="4" t="str">
        <f t="shared" si="166"/>
        <v>3R8.1</v>
      </c>
      <c r="I5350" s="4" t="str">
        <f t="shared" si="167"/>
        <v>SG3_2_P4_RC</v>
      </c>
    </row>
    <row r="5351" spans="1:9" x14ac:dyDescent="0.25">
      <c r="A5351" t="s">
        <v>2698</v>
      </c>
      <c r="B5351" t="s">
        <v>5923</v>
      </c>
      <c r="C5351" t="s">
        <v>5131</v>
      </c>
      <c r="D5351">
        <v>2</v>
      </c>
      <c r="E5351">
        <v>2</v>
      </c>
      <c r="F5351">
        <v>2</v>
      </c>
      <c r="G5351" t="s">
        <v>961</v>
      </c>
      <c r="H5351" s="4" t="str">
        <f t="shared" si="166"/>
        <v>3R8.2</v>
      </c>
      <c r="I5351" s="4" t="str">
        <f t="shared" si="167"/>
        <v>DGND</v>
      </c>
    </row>
    <row r="5352" spans="1:9" x14ac:dyDescent="0.25">
      <c r="A5352" t="s">
        <v>2698</v>
      </c>
      <c r="B5352" t="s">
        <v>5923</v>
      </c>
      <c r="C5352" t="s">
        <v>5132</v>
      </c>
      <c r="D5352">
        <v>1</v>
      </c>
      <c r="E5352">
        <v>1</v>
      </c>
      <c r="F5352">
        <v>1</v>
      </c>
      <c r="G5352" t="s">
        <v>592</v>
      </c>
      <c r="H5352" s="4" t="str">
        <f t="shared" si="166"/>
        <v>3R23.1</v>
      </c>
      <c r="I5352" s="4" t="str">
        <f t="shared" si="167"/>
        <v>SG3_2_P2_RC</v>
      </c>
    </row>
    <row r="5353" spans="1:9" x14ac:dyDescent="0.25">
      <c r="A5353" t="s">
        <v>2698</v>
      </c>
      <c r="B5353" t="s">
        <v>5923</v>
      </c>
      <c r="C5353" t="s">
        <v>5132</v>
      </c>
      <c r="D5353">
        <v>2</v>
      </c>
      <c r="E5353">
        <v>2</v>
      </c>
      <c r="F5353">
        <v>2</v>
      </c>
      <c r="G5353" t="s">
        <v>961</v>
      </c>
      <c r="H5353" s="4" t="str">
        <f t="shared" si="166"/>
        <v>3R23.2</v>
      </c>
      <c r="I5353" s="4" t="str">
        <f t="shared" si="167"/>
        <v>DGND</v>
      </c>
    </row>
    <row r="5354" spans="1:9" x14ac:dyDescent="0.25">
      <c r="A5354" t="s">
        <v>2698</v>
      </c>
      <c r="B5354" t="s">
        <v>5923</v>
      </c>
      <c r="C5354" t="s">
        <v>5133</v>
      </c>
      <c r="D5354">
        <v>1</v>
      </c>
      <c r="E5354">
        <v>1</v>
      </c>
      <c r="F5354">
        <v>1</v>
      </c>
      <c r="G5354" t="s">
        <v>593</v>
      </c>
      <c r="H5354" s="4" t="str">
        <f t="shared" si="166"/>
        <v>3R25.1</v>
      </c>
      <c r="I5354" s="4" t="str">
        <f t="shared" si="167"/>
        <v>SG3_2_P3_RC</v>
      </c>
    </row>
    <row r="5355" spans="1:9" x14ac:dyDescent="0.25">
      <c r="A5355" t="s">
        <v>2698</v>
      </c>
      <c r="B5355" t="s">
        <v>5923</v>
      </c>
      <c r="C5355" t="s">
        <v>5133</v>
      </c>
      <c r="D5355">
        <v>2</v>
      </c>
      <c r="E5355">
        <v>2</v>
      </c>
      <c r="F5355">
        <v>2</v>
      </c>
      <c r="G5355" t="s">
        <v>961</v>
      </c>
      <c r="H5355" s="4" t="str">
        <f t="shared" si="166"/>
        <v>3R25.2</v>
      </c>
      <c r="I5355" s="4" t="str">
        <f t="shared" si="167"/>
        <v>DGND</v>
      </c>
    </row>
    <row r="5356" spans="1:9" x14ac:dyDescent="0.25">
      <c r="A5356" t="s">
        <v>2698</v>
      </c>
      <c r="B5356" t="s">
        <v>5923</v>
      </c>
      <c r="C5356" t="s">
        <v>5134</v>
      </c>
      <c r="D5356">
        <v>1</v>
      </c>
      <c r="E5356">
        <v>1</v>
      </c>
      <c r="F5356">
        <v>1</v>
      </c>
      <c r="G5356" t="s">
        <v>585</v>
      </c>
      <c r="H5356" s="4" t="str">
        <f t="shared" si="166"/>
        <v>3R141.1</v>
      </c>
      <c r="I5356" s="4" t="str">
        <f t="shared" si="167"/>
        <v>SG3_2_P1_MDI+</v>
      </c>
    </row>
    <row r="5357" spans="1:9" x14ac:dyDescent="0.25">
      <c r="A5357" t="s">
        <v>2698</v>
      </c>
      <c r="B5357" t="s">
        <v>5923</v>
      </c>
      <c r="C5357" t="s">
        <v>5134</v>
      </c>
      <c r="D5357">
        <v>2</v>
      </c>
      <c r="E5357">
        <v>2</v>
      </c>
      <c r="F5357">
        <v>2</v>
      </c>
      <c r="G5357" t="s">
        <v>583</v>
      </c>
      <c r="H5357" s="4" t="str">
        <f t="shared" si="166"/>
        <v>3R141.2</v>
      </c>
      <c r="I5357" s="4" t="str">
        <f t="shared" si="167"/>
        <v>SG3_2_P1_RC</v>
      </c>
    </row>
    <row r="5358" spans="1:9" x14ac:dyDescent="0.25">
      <c r="A5358" t="s">
        <v>2698</v>
      </c>
      <c r="B5358" t="s">
        <v>5923</v>
      </c>
      <c r="C5358" t="s">
        <v>5135</v>
      </c>
      <c r="D5358">
        <v>1</v>
      </c>
      <c r="E5358">
        <v>1</v>
      </c>
      <c r="F5358">
        <v>1</v>
      </c>
      <c r="G5358" t="s">
        <v>587</v>
      </c>
      <c r="H5358" s="4" t="str">
        <f t="shared" si="166"/>
        <v>3R142.1</v>
      </c>
      <c r="I5358" s="4" t="str">
        <f t="shared" si="167"/>
        <v>SG3_2_P1_MDI-</v>
      </c>
    </row>
    <row r="5359" spans="1:9" x14ac:dyDescent="0.25">
      <c r="A5359" t="s">
        <v>2698</v>
      </c>
      <c r="B5359" t="s">
        <v>5923</v>
      </c>
      <c r="C5359" t="s">
        <v>5135</v>
      </c>
      <c r="D5359">
        <v>2</v>
      </c>
      <c r="E5359">
        <v>2</v>
      </c>
      <c r="F5359">
        <v>2</v>
      </c>
      <c r="G5359" t="s">
        <v>583</v>
      </c>
      <c r="H5359" s="4" t="str">
        <f t="shared" si="166"/>
        <v>3R142.2</v>
      </c>
      <c r="I5359" s="4" t="str">
        <f t="shared" si="167"/>
        <v>SG3_2_P1_RC</v>
      </c>
    </row>
    <row r="5360" spans="1:9" x14ac:dyDescent="0.25">
      <c r="A5360" t="s">
        <v>2698</v>
      </c>
      <c r="B5360" t="s">
        <v>5923</v>
      </c>
      <c r="C5360" t="s">
        <v>5136</v>
      </c>
      <c r="D5360">
        <v>1</v>
      </c>
      <c r="E5360">
        <v>1</v>
      </c>
      <c r="F5360">
        <v>1</v>
      </c>
      <c r="G5360" t="s">
        <v>2053</v>
      </c>
      <c r="H5360" s="4" t="str">
        <f t="shared" si="166"/>
        <v>3R143.1</v>
      </c>
      <c r="I5360" s="4" t="str">
        <f t="shared" si="167"/>
        <v>SG3_2_P2_MDI+</v>
      </c>
    </row>
    <row r="5361" spans="1:9" x14ac:dyDescent="0.25">
      <c r="A5361" t="s">
        <v>2698</v>
      </c>
      <c r="B5361" t="s">
        <v>5923</v>
      </c>
      <c r="C5361" t="s">
        <v>5136</v>
      </c>
      <c r="D5361">
        <v>2</v>
      </c>
      <c r="E5361">
        <v>2</v>
      </c>
      <c r="F5361">
        <v>2</v>
      </c>
      <c r="G5361" t="s">
        <v>592</v>
      </c>
      <c r="H5361" s="4" t="str">
        <f t="shared" si="166"/>
        <v>3R143.2</v>
      </c>
      <c r="I5361" s="4" t="str">
        <f t="shared" si="167"/>
        <v>SG3_2_P2_RC</v>
      </c>
    </row>
    <row r="5362" spans="1:9" x14ac:dyDescent="0.25">
      <c r="A5362" t="s">
        <v>2698</v>
      </c>
      <c r="B5362" t="s">
        <v>5923</v>
      </c>
      <c r="C5362" t="s">
        <v>5137</v>
      </c>
      <c r="D5362">
        <v>1</v>
      </c>
      <c r="E5362">
        <v>1</v>
      </c>
      <c r="F5362">
        <v>1</v>
      </c>
      <c r="G5362" t="s">
        <v>2054</v>
      </c>
      <c r="H5362" s="4" t="str">
        <f t="shared" si="166"/>
        <v>3R144.1</v>
      </c>
      <c r="I5362" s="4" t="str">
        <f t="shared" si="167"/>
        <v>SG3_2_P2_MDI-</v>
      </c>
    </row>
    <row r="5363" spans="1:9" x14ac:dyDescent="0.25">
      <c r="A5363" t="s">
        <v>2698</v>
      </c>
      <c r="B5363" t="s">
        <v>5923</v>
      </c>
      <c r="C5363" t="s">
        <v>5137</v>
      </c>
      <c r="D5363">
        <v>2</v>
      </c>
      <c r="E5363">
        <v>2</v>
      </c>
      <c r="F5363">
        <v>2</v>
      </c>
      <c r="G5363" t="s">
        <v>592</v>
      </c>
      <c r="H5363" s="4" t="str">
        <f t="shared" si="166"/>
        <v>3R144.2</v>
      </c>
      <c r="I5363" s="4" t="str">
        <f t="shared" si="167"/>
        <v>SG3_2_P2_RC</v>
      </c>
    </row>
    <row r="5364" spans="1:9" x14ac:dyDescent="0.25">
      <c r="A5364" t="s">
        <v>2698</v>
      </c>
      <c r="B5364" t="s">
        <v>5923</v>
      </c>
      <c r="C5364" t="s">
        <v>5138</v>
      </c>
      <c r="D5364">
        <v>1</v>
      </c>
      <c r="E5364">
        <v>1</v>
      </c>
      <c r="F5364">
        <v>1</v>
      </c>
      <c r="G5364" t="s">
        <v>2055</v>
      </c>
      <c r="H5364" s="4" t="str">
        <f t="shared" si="166"/>
        <v>3R145.1</v>
      </c>
      <c r="I5364" s="4" t="str">
        <f t="shared" si="167"/>
        <v>SG3_2_P3_MDI+</v>
      </c>
    </row>
    <row r="5365" spans="1:9" x14ac:dyDescent="0.25">
      <c r="A5365" t="s">
        <v>2698</v>
      </c>
      <c r="B5365" t="s">
        <v>5923</v>
      </c>
      <c r="C5365" t="s">
        <v>5138</v>
      </c>
      <c r="D5365">
        <v>2</v>
      </c>
      <c r="E5365">
        <v>2</v>
      </c>
      <c r="F5365">
        <v>2</v>
      </c>
      <c r="G5365" t="s">
        <v>593</v>
      </c>
      <c r="H5365" s="4" t="str">
        <f t="shared" si="166"/>
        <v>3R145.2</v>
      </c>
      <c r="I5365" s="4" t="str">
        <f t="shared" si="167"/>
        <v>SG3_2_P3_RC</v>
      </c>
    </row>
    <row r="5366" spans="1:9" x14ac:dyDescent="0.25">
      <c r="A5366" t="s">
        <v>2698</v>
      </c>
      <c r="B5366" t="s">
        <v>5923</v>
      </c>
      <c r="C5366" t="s">
        <v>5139</v>
      </c>
      <c r="D5366">
        <v>1</v>
      </c>
      <c r="E5366">
        <v>1</v>
      </c>
      <c r="F5366">
        <v>1</v>
      </c>
      <c r="G5366" t="s">
        <v>2056</v>
      </c>
      <c r="H5366" s="4" t="str">
        <f t="shared" si="166"/>
        <v>3R146.1</v>
      </c>
      <c r="I5366" s="4" t="str">
        <f t="shared" si="167"/>
        <v>SG3_2_P3_MDI-</v>
      </c>
    </row>
    <row r="5367" spans="1:9" x14ac:dyDescent="0.25">
      <c r="A5367" t="s">
        <v>2698</v>
      </c>
      <c r="B5367" t="s">
        <v>5923</v>
      </c>
      <c r="C5367" t="s">
        <v>5139</v>
      </c>
      <c r="D5367">
        <v>2</v>
      </c>
      <c r="E5367">
        <v>2</v>
      </c>
      <c r="F5367">
        <v>2</v>
      </c>
      <c r="G5367" t="s">
        <v>593</v>
      </c>
      <c r="H5367" s="4" t="str">
        <f t="shared" si="166"/>
        <v>3R146.2</v>
      </c>
      <c r="I5367" s="4" t="str">
        <f t="shared" si="167"/>
        <v>SG3_2_P3_RC</v>
      </c>
    </row>
    <row r="5368" spans="1:9" x14ac:dyDescent="0.25">
      <c r="A5368" t="s">
        <v>2698</v>
      </c>
      <c r="B5368" t="s">
        <v>5923</v>
      </c>
      <c r="C5368" t="s">
        <v>5140</v>
      </c>
      <c r="D5368">
        <v>1</v>
      </c>
      <c r="E5368">
        <v>1</v>
      </c>
      <c r="F5368">
        <v>1</v>
      </c>
      <c r="G5368" t="s">
        <v>2057</v>
      </c>
      <c r="H5368" s="4" t="str">
        <f t="shared" si="166"/>
        <v>3R147.1</v>
      </c>
      <c r="I5368" s="4" t="str">
        <f t="shared" si="167"/>
        <v>SG3_2_P4_MDI+</v>
      </c>
    </row>
    <row r="5369" spans="1:9" x14ac:dyDescent="0.25">
      <c r="A5369" t="s">
        <v>2698</v>
      </c>
      <c r="B5369" t="s">
        <v>5923</v>
      </c>
      <c r="C5369" t="s">
        <v>5140</v>
      </c>
      <c r="D5369">
        <v>2</v>
      </c>
      <c r="E5369">
        <v>2</v>
      </c>
      <c r="F5369">
        <v>2</v>
      </c>
      <c r="G5369" t="s">
        <v>2642</v>
      </c>
      <c r="H5369" s="4" t="str">
        <f t="shared" si="166"/>
        <v>3R147.2</v>
      </c>
      <c r="I5369" s="4" t="str">
        <f t="shared" si="167"/>
        <v>SG3_2_P4_RC</v>
      </c>
    </row>
    <row r="5370" spans="1:9" x14ac:dyDescent="0.25">
      <c r="A5370" t="s">
        <v>2698</v>
      </c>
      <c r="B5370" t="s">
        <v>5923</v>
      </c>
      <c r="C5370" t="s">
        <v>5141</v>
      </c>
      <c r="D5370">
        <v>1</v>
      </c>
      <c r="E5370">
        <v>1</v>
      </c>
      <c r="F5370">
        <v>1</v>
      </c>
      <c r="G5370" t="s">
        <v>2058</v>
      </c>
      <c r="H5370" s="4" t="str">
        <f t="shared" si="166"/>
        <v>3R148.1</v>
      </c>
      <c r="I5370" s="4" t="str">
        <f t="shared" si="167"/>
        <v>SG3_2_P4_MDI-</v>
      </c>
    </row>
    <row r="5371" spans="1:9" x14ac:dyDescent="0.25">
      <c r="A5371" t="s">
        <v>2698</v>
      </c>
      <c r="B5371" t="s">
        <v>5923</v>
      </c>
      <c r="C5371" t="s">
        <v>5141</v>
      </c>
      <c r="D5371">
        <v>2</v>
      </c>
      <c r="E5371">
        <v>2</v>
      </c>
      <c r="F5371">
        <v>2</v>
      </c>
      <c r="G5371" t="s">
        <v>2642</v>
      </c>
      <c r="H5371" s="4" t="str">
        <f t="shared" si="166"/>
        <v>3R148.2</v>
      </c>
      <c r="I5371" s="4" t="str">
        <f t="shared" si="167"/>
        <v>SG3_2_P4_RC</v>
      </c>
    </row>
    <row r="5372" spans="1:9" x14ac:dyDescent="0.25">
      <c r="A5372" t="s">
        <v>2698</v>
      </c>
      <c r="B5372" t="s">
        <v>5923</v>
      </c>
      <c r="C5372" t="s">
        <v>5142</v>
      </c>
      <c r="D5372">
        <v>1</v>
      </c>
      <c r="E5372">
        <v>1</v>
      </c>
      <c r="F5372">
        <v>1</v>
      </c>
      <c r="G5372" t="s">
        <v>584</v>
      </c>
      <c r="H5372" s="4" t="str">
        <f t="shared" si="166"/>
        <v>3T3.1</v>
      </c>
      <c r="I5372" s="4" t="str">
        <f t="shared" si="167"/>
        <v>SG3_1_P1_MDI+</v>
      </c>
    </row>
    <row r="5373" spans="1:9" x14ac:dyDescent="0.25">
      <c r="A5373" t="s">
        <v>2698</v>
      </c>
      <c r="B5373" t="s">
        <v>5923</v>
      </c>
      <c r="C5373" t="s">
        <v>5142</v>
      </c>
      <c r="D5373">
        <v>2</v>
      </c>
      <c r="E5373">
        <v>2</v>
      </c>
      <c r="F5373">
        <v>2</v>
      </c>
      <c r="G5373" t="s">
        <v>586</v>
      </c>
      <c r="H5373" s="4" t="str">
        <f t="shared" si="166"/>
        <v>3T3.2</v>
      </c>
      <c r="I5373" s="4" t="str">
        <f t="shared" si="167"/>
        <v>SG3_1_P1_MDI-</v>
      </c>
    </row>
    <row r="5374" spans="1:9" x14ac:dyDescent="0.25">
      <c r="A5374" t="s">
        <v>2698</v>
      </c>
      <c r="B5374" t="s">
        <v>5923</v>
      </c>
      <c r="C5374" t="s">
        <v>5142</v>
      </c>
      <c r="D5374">
        <v>3</v>
      </c>
      <c r="E5374">
        <v>3</v>
      </c>
      <c r="F5374">
        <v>3</v>
      </c>
      <c r="G5374" t="s">
        <v>589</v>
      </c>
      <c r="H5374" s="4" t="str">
        <f t="shared" si="166"/>
        <v>3T3.3</v>
      </c>
      <c r="I5374" s="4" t="str">
        <f t="shared" si="167"/>
        <v>SG3_P1_MDI-</v>
      </c>
    </row>
    <row r="5375" spans="1:9" x14ac:dyDescent="0.25">
      <c r="A5375" t="s">
        <v>2698</v>
      </c>
      <c r="B5375" t="s">
        <v>5923</v>
      </c>
      <c r="C5375" t="s">
        <v>5142</v>
      </c>
      <c r="D5375">
        <v>4</v>
      </c>
      <c r="E5375">
        <v>4</v>
      </c>
      <c r="F5375">
        <v>4</v>
      </c>
      <c r="G5375" t="s">
        <v>588</v>
      </c>
      <c r="H5375" s="4" t="str">
        <f t="shared" si="166"/>
        <v>3T3.4</v>
      </c>
      <c r="I5375" s="4" t="str">
        <f t="shared" si="167"/>
        <v>SG3_P1_MDI+</v>
      </c>
    </row>
    <row r="5376" spans="1:9" x14ac:dyDescent="0.25">
      <c r="A5376" t="s">
        <v>2698</v>
      </c>
      <c r="B5376" t="s">
        <v>5923</v>
      </c>
      <c r="C5376" t="s">
        <v>5143</v>
      </c>
      <c r="D5376">
        <v>1</v>
      </c>
      <c r="E5376">
        <v>1</v>
      </c>
      <c r="F5376">
        <v>1</v>
      </c>
      <c r="G5376" t="s">
        <v>2638</v>
      </c>
      <c r="H5376" s="4" t="str">
        <f t="shared" si="166"/>
        <v>3T4.1</v>
      </c>
      <c r="I5376" s="4" t="str">
        <f t="shared" si="167"/>
        <v>SG3_1_P2_MDI+</v>
      </c>
    </row>
    <row r="5377" spans="1:9" x14ac:dyDescent="0.25">
      <c r="A5377" t="s">
        <v>2698</v>
      </c>
      <c r="B5377" t="s">
        <v>5923</v>
      </c>
      <c r="C5377" t="s">
        <v>5143</v>
      </c>
      <c r="D5377">
        <v>2</v>
      </c>
      <c r="E5377">
        <v>2</v>
      </c>
      <c r="F5377">
        <v>2</v>
      </c>
      <c r="G5377" t="s">
        <v>2639</v>
      </c>
      <c r="H5377" s="4" t="str">
        <f t="shared" si="166"/>
        <v>3T4.2</v>
      </c>
      <c r="I5377" s="4" t="str">
        <f t="shared" si="167"/>
        <v>SG3_1_P2_MDI-</v>
      </c>
    </row>
    <row r="5378" spans="1:9" x14ac:dyDescent="0.25">
      <c r="A5378" t="s">
        <v>2698</v>
      </c>
      <c r="B5378" t="s">
        <v>5923</v>
      </c>
      <c r="C5378" t="s">
        <v>5143</v>
      </c>
      <c r="D5378">
        <v>3</v>
      </c>
      <c r="E5378">
        <v>3</v>
      </c>
      <c r="F5378">
        <v>3</v>
      </c>
      <c r="G5378" t="s">
        <v>2645</v>
      </c>
      <c r="H5378" s="4" t="str">
        <f t="shared" ref="H5378:H5441" si="168">CONCATENATE(C5378,".",F5378)</f>
        <v>3T4.3</v>
      </c>
      <c r="I5378" s="4" t="str">
        <f t="shared" ref="I5378:I5441" si="169">G5378</f>
        <v>SG3_P2_MDI-</v>
      </c>
    </row>
    <row r="5379" spans="1:9" x14ac:dyDescent="0.25">
      <c r="A5379" t="s">
        <v>2698</v>
      </c>
      <c r="B5379" t="s">
        <v>5923</v>
      </c>
      <c r="C5379" t="s">
        <v>5143</v>
      </c>
      <c r="D5379">
        <v>4</v>
      </c>
      <c r="E5379">
        <v>4</v>
      </c>
      <c r="F5379">
        <v>4</v>
      </c>
      <c r="G5379" t="s">
        <v>2646</v>
      </c>
      <c r="H5379" s="4" t="str">
        <f t="shared" si="168"/>
        <v>3T4.4</v>
      </c>
      <c r="I5379" s="4" t="str">
        <f t="shared" si="169"/>
        <v>SG3_P2_MDI+</v>
      </c>
    </row>
    <row r="5380" spans="1:9" x14ac:dyDescent="0.25">
      <c r="A5380" t="s">
        <v>2698</v>
      </c>
      <c r="B5380" t="s">
        <v>5923</v>
      </c>
      <c r="C5380" t="s">
        <v>5144</v>
      </c>
      <c r="D5380">
        <v>1</v>
      </c>
      <c r="E5380">
        <v>1</v>
      </c>
      <c r="F5380">
        <v>1</v>
      </c>
      <c r="G5380" t="s">
        <v>2640</v>
      </c>
      <c r="H5380" s="4" t="str">
        <f t="shared" si="168"/>
        <v>3T5.1</v>
      </c>
      <c r="I5380" s="4" t="str">
        <f t="shared" si="169"/>
        <v>SG3_1_P3_MDI+</v>
      </c>
    </row>
    <row r="5381" spans="1:9" x14ac:dyDescent="0.25">
      <c r="A5381" t="s">
        <v>2698</v>
      </c>
      <c r="B5381" t="s">
        <v>5923</v>
      </c>
      <c r="C5381" t="s">
        <v>5144</v>
      </c>
      <c r="D5381">
        <v>2</v>
      </c>
      <c r="E5381">
        <v>2</v>
      </c>
      <c r="F5381">
        <v>2</v>
      </c>
      <c r="G5381" t="s">
        <v>2641</v>
      </c>
      <c r="H5381" s="4" t="str">
        <f t="shared" si="168"/>
        <v>3T5.2</v>
      </c>
      <c r="I5381" s="4" t="str">
        <f t="shared" si="169"/>
        <v>SG3_1_P3_MDI-</v>
      </c>
    </row>
    <row r="5382" spans="1:9" x14ac:dyDescent="0.25">
      <c r="A5382" t="s">
        <v>2698</v>
      </c>
      <c r="B5382" t="s">
        <v>5923</v>
      </c>
      <c r="C5382" t="s">
        <v>5144</v>
      </c>
      <c r="D5382">
        <v>3</v>
      </c>
      <c r="E5382">
        <v>3</v>
      </c>
      <c r="F5382">
        <v>3</v>
      </c>
      <c r="G5382" t="s">
        <v>2647</v>
      </c>
      <c r="H5382" s="4" t="str">
        <f t="shared" si="168"/>
        <v>3T5.3</v>
      </c>
      <c r="I5382" s="4" t="str">
        <f t="shared" si="169"/>
        <v>SG3_P3_MDI-</v>
      </c>
    </row>
    <row r="5383" spans="1:9" x14ac:dyDescent="0.25">
      <c r="A5383" t="s">
        <v>2698</v>
      </c>
      <c r="B5383" t="s">
        <v>5923</v>
      </c>
      <c r="C5383" t="s">
        <v>5144</v>
      </c>
      <c r="D5383">
        <v>4</v>
      </c>
      <c r="E5383">
        <v>4</v>
      </c>
      <c r="F5383">
        <v>4</v>
      </c>
      <c r="G5383" t="s">
        <v>2648</v>
      </c>
      <c r="H5383" s="4" t="str">
        <f t="shared" si="168"/>
        <v>3T5.4</v>
      </c>
      <c r="I5383" s="4" t="str">
        <f t="shared" si="169"/>
        <v>SG3_P3_MDI+</v>
      </c>
    </row>
    <row r="5384" spans="1:9" x14ac:dyDescent="0.25">
      <c r="A5384" t="s">
        <v>2698</v>
      </c>
      <c r="B5384" t="s">
        <v>5923</v>
      </c>
      <c r="C5384" t="s">
        <v>5145</v>
      </c>
      <c r="D5384">
        <v>1</v>
      </c>
      <c r="E5384">
        <v>1</v>
      </c>
      <c r="F5384">
        <v>1</v>
      </c>
      <c r="G5384" t="s">
        <v>2643</v>
      </c>
      <c r="H5384" s="4" t="str">
        <f t="shared" si="168"/>
        <v>3T6.1</v>
      </c>
      <c r="I5384" s="4" t="str">
        <f t="shared" si="169"/>
        <v>SG3_1_P4_MDI+</v>
      </c>
    </row>
    <row r="5385" spans="1:9" x14ac:dyDescent="0.25">
      <c r="A5385" t="s">
        <v>2698</v>
      </c>
      <c r="B5385" t="s">
        <v>5923</v>
      </c>
      <c r="C5385" t="s">
        <v>5145</v>
      </c>
      <c r="D5385">
        <v>2</v>
      </c>
      <c r="E5385">
        <v>2</v>
      </c>
      <c r="F5385">
        <v>2</v>
      </c>
      <c r="G5385" t="s">
        <v>2644</v>
      </c>
      <c r="H5385" s="4" t="str">
        <f t="shared" si="168"/>
        <v>3T6.2</v>
      </c>
      <c r="I5385" s="4" t="str">
        <f t="shared" si="169"/>
        <v>SG3_1_P4_MDI-</v>
      </c>
    </row>
    <row r="5386" spans="1:9" x14ac:dyDescent="0.25">
      <c r="A5386" t="s">
        <v>2698</v>
      </c>
      <c r="B5386" t="s">
        <v>5923</v>
      </c>
      <c r="C5386" t="s">
        <v>5145</v>
      </c>
      <c r="D5386">
        <v>3</v>
      </c>
      <c r="E5386">
        <v>3</v>
      </c>
      <c r="F5386">
        <v>3</v>
      </c>
      <c r="G5386" t="s">
        <v>2649</v>
      </c>
      <c r="H5386" s="4" t="str">
        <f t="shared" si="168"/>
        <v>3T6.3</v>
      </c>
      <c r="I5386" s="4" t="str">
        <f t="shared" si="169"/>
        <v>SG3_P4_MDI-</v>
      </c>
    </row>
    <row r="5387" spans="1:9" x14ac:dyDescent="0.25">
      <c r="A5387" t="s">
        <v>2698</v>
      </c>
      <c r="B5387" t="s">
        <v>5923</v>
      </c>
      <c r="C5387" t="s">
        <v>5145</v>
      </c>
      <c r="D5387">
        <v>4</v>
      </c>
      <c r="E5387">
        <v>4</v>
      </c>
      <c r="F5387">
        <v>4</v>
      </c>
      <c r="G5387" t="s">
        <v>2650</v>
      </c>
      <c r="H5387" s="4" t="str">
        <f t="shared" si="168"/>
        <v>3T6.4</v>
      </c>
      <c r="I5387" s="4" t="str">
        <f t="shared" si="169"/>
        <v>SG3_P4_MDI+</v>
      </c>
    </row>
    <row r="5388" spans="1:9" x14ac:dyDescent="0.25">
      <c r="A5388" t="s">
        <v>2698</v>
      </c>
      <c r="B5388" t="s">
        <v>5924</v>
      </c>
      <c r="C5388" t="s">
        <v>6444</v>
      </c>
      <c r="D5388">
        <v>1</v>
      </c>
      <c r="E5388">
        <v>1</v>
      </c>
      <c r="F5388">
        <v>1</v>
      </c>
      <c r="G5388" t="s">
        <v>6340</v>
      </c>
      <c r="H5388" s="4" t="str">
        <f t="shared" si="168"/>
        <v>3CU17.1</v>
      </c>
      <c r="I5388" s="4" t="str">
        <f t="shared" si="169"/>
        <v>S3_U17_GPU_SEL</v>
      </c>
    </row>
    <row r="5389" spans="1:9" x14ac:dyDescent="0.25">
      <c r="A5389" t="s">
        <v>2698</v>
      </c>
      <c r="B5389" t="s">
        <v>5924</v>
      </c>
      <c r="C5389" t="s">
        <v>6444</v>
      </c>
      <c r="D5389">
        <v>2</v>
      </c>
      <c r="E5389">
        <v>2</v>
      </c>
      <c r="F5389">
        <v>2</v>
      </c>
      <c r="G5389" t="s">
        <v>961</v>
      </c>
      <c r="H5389" s="4" t="str">
        <f t="shared" si="168"/>
        <v>3CU17.2</v>
      </c>
      <c r="I5389" s="4" t="str">
        <f t="shared" si="169"/>
        <v>DGND</v>
      </c>
    </row>
    <row r="5390" spans="1:9" x14ac:dyDescent="0.25">
      <c r="A5390" t="s">
        <v>2698</v>
      </c>
      <c r="B5390" t="s">
        <v>5924</v>
      </c>
      <c r="C5390" t="s">
        <v>6445</v>
      </c>
      <c r="D5390">
        <v>1</v>
      </c>
      <c r="E5390">
        <v>1</v>
      </c>
      <c r="F5390">
        <v>1</v>
      </c>
      <c r="G5390" t="s">
        <v>6341</v>
      </c>
      <c r="H5390" s="4" t="str">
        <f t="shared" si="168"/>
        <v>3CU18.1</v>
      </c>
      <c r="I5390" s="4" t="str">
        <f t="shared" si="169"/>
        <v>S3_U18_GPU_SEL</v>
      </c>
    </row>
    <row r="5391" spans="1:9" x14ac:dyDescent="0.25">
      <c r="A5391" t="s">
        <v>2698</v>
      </c>
      <c r="B5391" t="s">
        <v>5924</v>
      </c>
      <c r="C5391" t="s">
        <v>6445</v>
      </c>
      <c r="D5391">
        <v>2</v>
      </c>
      <c r="E5391">
        <v>2</v>
      </c>
      <c r="F5391">
        <v>2</v>
      </c>
      <c r="G5391" t="s">
        <v>961</v>
      </c>
      <c r="H5391" s="4" t="str">
        <f t="shared" si="168"/>
        <v>3CU18.2</v>
      </c>
      <c r="I5391" s="4" t="str">
        <f t="shared" si="169"/>
        <v>DGND</v>
      </c>
    </row>
    <row r="5392" spans="1:9" x14ac:dyDescent="0.25">
      <c r="A5392" t="s">
        <v>2698</v>
      </c>
      <c r="B5392" t="s">
        <v>5924</v>
      </c>
      <c r="C5392" t="s">
        <v>6446</v>
      </c>
      <c r="D5392">
        <v>1</v>
      </c>
      <c r="E5392">
        <v>1</v>
      </c>
      <c r="F5392">
        <v>1</v>
      </c>
      <c r="G5392" t="s">
        <v>6342</v>
      </c>
      <c r="H5392" s="4" t="str">
        <f t="shared" si="168"/>
        <v>3CU171.1</v>
      </c>
      <c r="I5392" s="4" t="str">
        <f t="shared" si="169"/>
        <v>S3_U17_OE</v>
      </c>
    </row>
    <row r="5393" spans="1:9" x14ac:dyDescent="0.25">
      <c r="A5393" t="s">
        <v>2698</v>
      </c>
      <c r="B5393" t="s">
        <v>5924</v>
      </c>
      <c r="C5393" t="s">
        <v>6446</v>
      </c>
      <c r="D5393">
        <v>2</v>
      </c>
      <c r="E5393">
        <v>2</v>
      </c>
      <c r="F5393">
        <v>2</v>
      </c>
      <c r="G5393" t="s">
        <v>961</v>
      </c>
      <c r="H5393" s="4" t="str">
        <f t="shared" si="168"/>
        <v>3CU171.2</v>
      </c>
      <c r="I5393" s="4" t="str">
        <f t="shared" si="169"/>
        <v>DGND</v>
      </c>
    </row>
    <row r="5394" spans="1:9" x14ac:dyDescent="0.25">
      <c r="A5394" t="s">
        <v>2698</v>
      </c>
      <c r="B5394" t="s">
        <v>5924</v>
      </c>
      <c r="C5394" t="s">
        <v>6447</v>
      </c>
      <c r="D5394">
        <v>1</v>
      </c>
      <c r="E5394">
        <v>1</v>
      </c>
      <c r="F5394">
        <v>1</v>
      </c>
      <c r="G5394" t="s">
        <v>962</v>
      </c>
      <c r="H5394" s="4" t="str">
        <f t="shared" si="168"/>
        <v>3CU172.1</v>
      </c>
      <c r="I5394" s="4" t="str">
        <f t="shared" si="169"/>
        <v>VDD33_ATX</v>
      </c>
    </row>
    <row r="5395" spans="1:9" x14ac:dyDescent="0.25">
      <c r="A5395" t="s">
        <v>2698</v>
      </c>
      <c r="B5395" t="s">
        <v>5924</v>
      </c>
      <c r="C5395" t="s">
        <v>6447</v>
      </c>
      <c r="D5395">
        <v>2</v>
      </c>
      <c r="E5395">
        <v>2</v>
      </c>
      <c r="F5395">
        <v>2</v>
      </c>
      <c r="G5395" t="s">
        <v>961</v>
      </c>
      <c r="H5395" s="4" t="str">
        <f t="shared" si="168"/>
        <v>3CU172.2</v>
      </c>
      <c r="I5395" s="4" t="str">
        <f t="shared" si="169"/>
        <v>DGND</v>
      </c>
    </row>
    <row r="5396" spans="1:9" x14ac:dyDescent="0.25">
      <c r="A5396" t="s">
        <v>2698</v>
      </c>
      <c r="B5396" t="s">
        <v>5924</v>
      </c>
      <c r="C5396" t="s">
        <v>6448</v>
      </c>
      <c r="D5396">
        <v>1</v>
      </c>
      <c r="E5396">
        <v>1</v>
      </c>
      <c r="F5396">
        <v>1</v>
      </c>
      <c r="G5396" t="s">
        <v>6343</v>
      </c>
      <c r="H5396" s="4" t="str">
        <f t="shared" si="168"/>
        <v>3CU181.1</v>
      </c>
      <c r="I5396" s="4" t="str">
        <f t="shared" si="169"/>
        <v>S3_U18_OE</v>
      </c>
    </row>
    <row r="5397" spans="1:9" x14ac:dyDescent="0.25">
      <c r="A5397" t="s">
        <v>2698</v>
      </c>
      <c r="B5397" t="s">
        <v>5924</v>
      </c>
      <c r="C5397" t="s">
        <v>6448</v>
      </c>
      <c r="D5397">
        <v>2</v>
      </c>
      <c r="E5397">
        <v>2</v>
      </c>
      <c r="F5397">
        <v>2</v>
      </c>
      <c r="G5397" t="s">
        <v>961</v>
      </c>
      <c r="H5397" s="4" t="str">
        <f t="shared" si="168"/>
        <v>3CU181.2</v>
      </c>
      <c r="I5397" s="4" t="str">
        <f t="shared" si="169"/>
        <v>DGND</v>
      </c>
    </row>
    <row r="5398" spans="1:9" x14ac:dyDescent="0.25">
      <c r="A5398" t="s">
        <v>2698</v>
      </c>
      <c r="B5398" t="s">
        <v>5924</v>
      </c>
      <c r="C5398" t="s">
        <v>6449</v>
      </c>
      <c r="D5398">
        <v>1</v>
      </c>
      <c r="E5398">
        <v>1</v>
      </c>
      <c r="F5398">
        <v>1</v>
      </c>
      <c r="G5398" t="s">
        <v>962</v>
      </c>
      <c r="H5398" s="4" t="str">
        <f t="shared" si="168"/>
        <v>3CU182.1</v>
      </c>
      <c r="I5398" s="4" t="str">
        <f t="shared" si="169"/>
        <v>VDD33_ATX</v>
      </c>
    </row>
    <row r="5399" spans="1:9" x14ac:dyDescent="0.25">
      <c r="A5399" t="s">
        <v>2698</v>
      </c>
      <c r="B5399" t="s">
        <v>5924</v>
      </c>
      <c r="C5399" t="s">
        <v>6449</v>
      </c>
      <c r="D5399">
        <v>2</v>
      </c>
      <c r="E5399">
        <v>2</v>
      </c>
      <c r="F5399">
        <v>2</v>
      </c>
      <c r="G5399" t="s">
        <v>961</v>
      </c>
      <c r="H5399" s="4" t="str">
        <f t="shared" si="168"/>
        <v>3CU182.2</v>
      </c>
      <c r="I5399" s="4" t="str">
        <f t="shared" si="169"/>
        <v>DGND</v>
      </c>
    </row>
    <row r="5400" spans="1:9" x14ac:dyDescent="0.25">
      <c r="A5400" t="s">
        <v>2698</v>
      </c>
      <c r="B5400" t="s">
        <v>5924</v>
      </c>
      <c r="C5400" t="s">
        <v>3684</v>
      </c>
      <c r="D5400">
        <v>1</v>
      </c>
      <c r="E5400">
        <v>1</v>
      </c>
      <c r="F5400">
        <v>1</v>
      </c>
      <c r="G5400" t="s">
        <v>853</v>
      </c>
      <c r="H5400" s="4" t="str">
        <f t="shared" si="168"/>
        <v>3MQS1.1</v>
      </c>
      <c r="I5400" s="4" t="str">
        <f t="shared" si="169"/>
        <v>S3_U4PI_P1_MDI+</v>
      </c>
    </row>
    <row r="5401" spans="1:9" x14ac:dyDescent="0.25">
      <c r="A5401" t="s">
        <v>2698</v>
      </c>
      <c r="B5401" t="s">
        <v>5924</v>
      </c>
      <c r="C5401" t="s">
        <v>3684</v>
      </c>
      <c r="D5401">
        <v>2</v>
      </c>
      <c r="E5401">
        <v>2</v>
      </c>
      <c r="F5401">
        <v>2</v>
      </c>
      <c r="G5401" t="s">
        <v>854</v>
      </c>
      <c r="H5401" s="4" t="str">
        <f t="shared" si="168"/>
        <v>3MQS1.2</v>
      </c>
      <c r="I5401" s="4" t="str">
        <f t="shared" si="169"/>
        <v>S3_U4PI_P1_MDI-</v>
      </c>
    </row>
    <row r="5402" spans="1:9" x14ac:dyDescent="0.25">
      <c r="A5402" t="s">
        <v>2698</v>
      </c>
      <c r="B5402" t="s">
        <v>5924</v>
      </c>
      <c r="C5402" t="s">
        <v>3684</v>
      </c>
      <c r="D5402">
        <v>3</v>
      </c>
      <c r="E5402">
        <v>3</v>
      </c>
      <c r="F5402">
        <v>3</v>
      </c>
      <c r="G5402" t="s">
        <v>2029</v>
      </c>
      <c r="H5402" s="4" t="str">
        <f t="shared" si="168"/>
        <v>3MQS1.3</v>
      </c>
      <c r="I5402" s="4" t="str">
        <f t="shared" si="169"/>
        <v>S3_U4PI_P3_MDI+</v>
      </c>
    </row>
    <row r="5403" spans="1:9" x14ac:dyDescent="0.25">
      <c r="A5403" t="s">
        <v>2698</v>
      </c>
      <c r="B5403" t="s">
        <v>5924</v>
      </c>
      <c r="C5403" t="s">
        <v>3684</v>
      </c>
      <c r="D5403">
        <v>4</v>
      </c>
      <c r="E5403">
        <v>4</v>
      </c>
      <c r="F5403">
        <v>4</v>
      </c>
      <c r="G5403" t="s">
        <v>2030</v>
      </c>
      <c r="H5403" s="4" t="str">
        <f t="shared" si="168"/>
        <v>3MQS1.4</v>
      </c>
      <c r="I5403" s="4" t="str">
        <f t="shared" si="169"/>
        <v>S3_U4PI_P3_MDI-</v>
      </c>
    </row>
    <row r="5404" spans="1:9" x14ac:dyDescent="0.25">
      <c r="A5404" t="s">
        <v>2698</v>
      </c>
      <c r="B5404" t="s">
        <v>5924</v>
      </c>
      <c r="C5404" t="s">
        <v>3684</v>
      </c>
      <c r="D5404">
        <v>5</v>
      </c>
      <c r="E5404">
        <v>5</v>
      </c>
      <c r="F5404">
        <v>5</v>
      </c>
      <c r="H5404" s="4" t="str">
        <f t="shared" si="168"/>
        <v>3MQS1.5</v>
      </c>
      <c r="I5404" s="4">
        <f t="shared" si="169"/>
        <v>0</v>
      </c>
    </row>
    <row r="5405" spans="1:9" x14ac:dyDescent="0.25">
      <c r="A5405" t="s">
        <v>2698</v>
      </c>
      <c r="B5405" t="s">
        <v>5924</v>
      </c>
      <c r="C5405" t="s">
        <v>3684</v>
      </c>
      <c r="D5405">
        <v>6</v>
      </c>
      <c r="E5405">
        <v>6</v>
      </c>
      <c r="F5405">
        <v>6</v>
      </c>
      <c r="G5405" t="s">
        <v>594</v>
      </c>
      <c r="H5405" s="4" t="str">
        <f t="shared" si="168"/>
        <v>3MQS1.6</v>
      </c>
      <c r="I5405" s="4" t="str">
        <f t="shared" si="169"/>
        <v>SG3_3PI_P1_MDI+</v>
      </c>
    </row>
    <row r="5406" spans="1:9" x14ac:dyDescent="0.25">
      <c r="A5406" t="s">
        <v>2698</v>
      </c>
      <c r="B5406" t="s">
        <v>5924</v>
      </c>
      <c r="C5406" t="s">
        <v>3684</v>
      </c>
      <c r="D5406">
        <v>7</v>
      </c>
      <c r="E5406">
        <v>7</v>
      </c>
      <c r="F5406">
        <v>7</v>
      </c>
      <c r="G5406" t="s">
        <v>595</v>
      </c>
      <c r="H5406" s="4" t="str">
        <f t="shared" si="168"/>
        <v>3MQS1.7</v>
      </c>
      <c r="I5406" s="4" t="str">
        <f t="shared" si="169"/>
        <v>SG3_3PI_P1_MDI-</v>
      </c>
    </row>
    <row r="5407" spans="1:9" x14ac:dyDescent="0.25">
      <c r="A5407" t="s">
        <v>2698</v>
      </c>
      <c r="B5407" t="s">
        <v>5924</v>
      </c>
      <c r="C5407" t="s">
        <v>3684</v>
      </c>
      <c r="D5407">
        <v>8</v>
      </c>
      <c r="E5407">
        <v>8</v>
      </c>
      <c r="F5407">
        <v>8</v>
      </c>
      <c r="G5407" t="s">
        <v>2031</v>
      </c>
      <c r="H5407" s="4" t="str">
        <f t="shared" si="168"/>
        <v>3MQS1.8</v>
      </c>
      <c r="I5407" s="4" t="str">
        <f t="shared" si="169"/>
        <v>SG3_3PI_P3_MDI+</v>
      </c>
    </row>
    <row r="5408" spans="1:9" x14ac:dyDescent="0.25">
      <c r="A5408" t="s">
        <v>2698</v>
      </c>
      <c r="B5408" t="s">
        <v>5924</v>
      </c>
      <c r="C5408" t="s">
        <v>3684</v>
      </c>
      <c r="D5408">
        <v>9</v>
      </c>
      <c r="E5408">
        <v>9</v>
      </c>
      <c r="F5408">
        <v>9</v>
      </c>
      <c r="G5408" t="s">
        <v>2032</v>
      </c>
      <c r="H5408" s="4" t="str">
        <f t="shared" si="168"/>
        <v>3MQS1.9</v>
      </c>
      <c r="I5408" s="4" t="str">
        <f t="shared" si="169"/>
        <v>SG3_3PI_P3_MDI-</v>
      </c>
    </row>
    <row r="5409" spans="1:9" x14ac:dyDescent="0.25">
      <c r="A5409" t="s">
        <v>2698</v>
      </c>
      <c r="B5409" t="s">
        <v>5924</v>
      </c>
      <c r="C5409" t="s">
        <v>3684</v>
      </c>
      <c r="D5409">
        <v>10</v>
      </c>
      <c r="E5409">
        <v>10</v>
      </c>
      <c r="F5409">
        <v>10</v>
      </c>
      <c r="G5409" t="s">
        <v>2033</v>
      </c>
      <c r="H5409" s="4" t="str">
        <f t="shared" si="168"/>
        <v>3MQS1.10</v>
      </c>
      <c r="I5409" s="4" t="str">
        <f t="shared" si="169"/>
        <v>S3_U4PI_P2_MDI+</v>
      </c>
    </row>
    <row r="5410" spans="1:9" x14ac:dyDescent="0.25">
      <c r="A5410" t="s">
        <v>2698</v>
      </c>
      <c r="B5410" t="s">
        <v>5924</v>
      </c>
      <c r="C5410" t="s">
        <v>3684</v>
      </c>
      <c r="D5410">
        <v>11</v>
      </c>
      <c r="E5410">
        <v>11</v>
      </c>
      <c r="F5410">
        <v>11</v>
      </c>
      <c r="G5410" t="s">
        <v>2034</v>
      </c>
      <c r="H5410" s="4" t="str">
        <f t="shared" si="168"/>
        <v>3MQS1.11</v>
      </c>
      <c r="I5410" s="4" t="str">
        <f t="shared" si="169"/>
        <v>S3_U4PI_P2_MDI-</v>
      </c>
    </row>
    <row r="5411" spans="1:9" x14ac:dyDescent="0.25">
      <c r="A5411" t="s">
        <v>2698</v>
      </c>
      <c r="B5411" t="s">
        <v>5924</v>
      </c>
      <c r="C5411" t="s">
        <v>3684</v>
      </c>
      <c r="D5411">
        <v>12</v>
      </c>
      <c r="E5411">
        <v>12</v>
      </c>
      <c r="F5411">
        <v>12</v>
      </c>
      <c r="G5411" t="s">
        <v>2035</v>
      </c>
      <c r="H5411" s="4" t="str">
        <f t="shared" si="168"/>
        <v>3MQS1.12</v>
      </c>
      <c r="I5411" s="4" t="str">
        <f t="shared" si="169"/>
        <v>S3_U4PI_P4_MDI+</v>
      </c>
    </row>
    <row r="5412" spans="1:9" x14ac:dyDescent="0.25">
      <c r="A5412" t="s">
        <v>2698</v>
      </c>
      <c r="B5412" t="s">
        <v>5924</v>
      </c>
      <c r="C5412" t="s">
        <v>3684</v>
      </c>
      <c r="D5412">
        <v>13</v>
      </c>
      <c r="E5412">
        <v>13</v>
      </c>
      <c r="F5412">
        <v>13</v>
      </c>
      <c r="G5412" t="s">
        <v>2036</v>
      </c>
      <c r="H5412" s="4" t="str">
        <f t="shared" si="168"/>
        <v>3MQS1.13</v>
      </c>
      <c r="I5412" s="4" t="str">
        <f t="shared" si="169"/>
        <v>S3_U4PI_P4_MDI-</v>
      </c>
    </row>
    <row r="5413" spans="1:9" x14ac:dyDescent="0.25">
      <c r="A5413" t="s">
        <v>2698</v>
      </c>
      <c r="B5413" t="s">
        <v>5924</v>
      </c>
      <c r="C5413" t="s">
        <v>3684</v>
      </c>
      <c r="D5413">
        <v>14</v>
      </c>
      <c r="E5413">
        <v>14</v>
      </c>
      <c r="F5413">
        <v>14</v>
      </c>
      <c r="H5413" s="4" t="str">
        <f t="shared" si="168"/>
        <v>3MQS1.14</v>
      </c>
      <c r="I5413" s="4">
        <f t="shared" si="169"/>
        <v>0</v>
      </c>
    </row>
    <row r="5414" spans="1:9" x14ac:dyDescent="0.25">
      <c r="A5414" t="s">
        <v>2698</v>
      </c>
      <c r="B5414" t="s">
        <v>5924</v>
      </c>
      <c r="C5414" t="s">
        <v>3684</v>
      </c>
      <c r="D5414">
        <v>15</v>
      </c>
      <c r="E5414">
        <v>15</v>
      </c>
      <c r="F5414">
        <v>15</v>
      </c>
      <c r="G5414" t="s">
        <v>2037</v>
      </c>
      <c r="H5414" s="4" t="str">
        <f t="shared" si="168"/>
        <v>3MQS1.15</v>
      </c>
      <c r="I5414" s="4" t="str">
        <f t="shared" si="169"/>
        <v>SG3_3PI_P2_MDI+</v>
      </c>
    </row>
    <row r="5415" spans="1:9" x14ac:dyDescent="0.25">
      <c r="A5415" t="s">
        <v>2698</v>
      </c>
      <c r="B5415" t="s">
        <v>5924</v>
      </c>
      <c r="C5415" t="s">
        <v>3684</v>
      </c>
      <c r="D5415">
        <v>16</v>
      </c>
      <c r="E5415">
        <v>16</v>
      </c>
      <c r="F5415">
        <v>16</v>
      </c>
      <c r="G5415" t="s">
        <v>2038</v>
      </c>
      <c r="H5415" s="4" t="str">
        <f t="shared" si="168"/>
        <v>3MQS1.16</v>
      </c>
      <c r="I5415" s="4" t="str">
        <f t="shared" si="169"/>
        <v>SG3_3PI_P2_MDI-</v>
      </c>
    </row>
    <row r="5416" spans="1:9" x14ac:dyDescent="0.25">
      <c r="A5416" t="s">
        <v>2698</v>
      </c>
      <c r="B5416" t="s">
        <v>5924</v>
      </c>
      <c r="C5416" t="s">
        <v>3684</v>
      </c>
      <c r="D5416">
        <v>17</v>
      </c>
      <c r="E5416">
        <v>17</v>
      </c>
      <c r="F5416">
        <v>17</v>
      </c>
      <c r="G5416" t="s">
        <v>2039</v>
      </c>
      <c r="H5416" s="4" t="str">
        <f t="shared" si="168"/>
        <v>3MQS1.17</v>
      </c>
      <c r="I5416" s="4" t="str">
        <f t="shared" si="169"/>
        <v>SG3_3PI_P4_MDI+</v>
      </c>
    </row>
    <row r="5417" spans="1:9" x14ac:dyDescent="0.25">
      <c r="A5417" t="s">
        <v>2698</v>
      </c>
      <c r="B5417" t="s">
        <v>5924</v>
      </c>
      <c r="C5417" t="s">
        <v>3684</v>
      </c>
      <c r="D5417">
        <v>18</v>
      </c>
      <c r="E5417">
        <v>18</v>
      </c>
      <c r="F5417">
        <v>18</v>
      </c>
      <c r="G5417" t="s">
        <v>2040</v>
      </c>
      <c r="H5417" s="4" t="str">
        <f t="shared" si="168"/>
        <v>3MQS1.18</v>
      </c>
      <c r="I5417" s="4" t="str">
        <f t="shared" si="169"/>
        <v>SG3_3PI_P4_MDI-</v>
      </c>
    </row>
    <row r="5418" spans="1:9" x14ac:dyDescent="0.25">
      <c r="A5418" t="s">
        <v>2698</v>
      </c>
      <c r="B5418" t="s">
        <v>5924</v>
      </c>
      <c r="C5418" t="s">
        <v>3684</v>
      </c>
      <c r="D5418" t="s">
        <v>23</v>
      </c>
      <c r="E5418" t="s">
        <v>23</v>
      </c>
      <c r="F5418" t="s">
        <v>23</v>
      </c>
      <c r="H5418" s="4" t="str">
        <f t="shared" si="168"/>
        <v>3MQS1.NUT1</v>
      </c>
      <c r="I5418" s="4">
        <f t="shared" si="169"/>
        <v>0</v>
      </c>
    </row>
    <row r="5419" spans="1:9" x14ac:dyDescent="0.25">
      <c r="A5419" t="s">
        <v>2698</v>
      </c>
      <c r="B5419" t="s">
        <v>5924</v>
      </c>
      <c r="C5419" t="s">
        <v>3684</v>
      </c>
      <c r="D5419" t="s">
        <v>24</v>
      </c>
      <c r="E5419" t="s">
        <v>24</v>
      </c>
      <c r="F5419" t="s">
        <v>24</v>
      </c>
      <c r="H5419" s="4" t="str">
        <f t="shared" si="168"/>
        <v>3MQS1.NUT2</v>
      </c>
      <c r="I5419" s="4">
        <f t="shared" si="169"/>
        <v>0</v>
      </c>
    </row>
    <row r="5420" spans="1:9" x14ac:dyDescent="0.25">
      <c r="A5420" t="s">
        <v>2698</v>
      </c>
      <c r="B5420" t="s">
        <v>5924</v>
      </c>
      <c r="C5420" t="s">
        <v>6450</v>
      </c>
      <c r="D5420">
        <v>1</v>
      </c>
      <c r="E5420">
        <v>1</v>
      </c>
      <c r="F5420">
        <v>1</v>
      </c>
      <c r="G5420" t="s">
        <v>961</v>
      </c>
      <c r="H5420" s="4" t="str">
        <f t="shared" si="168"/>
        <v>3RLU17.1</v>
      </c>
      <c r="I5420" s="4" t="str">
        <f t="shared" si="169"/>
        <v>DGND</v>
      </c>
    </row>
    <row r="5421" spans="1:9" x14ac:dyDescent="0.25">
      <c r="A5421" t="s">
        <v>2698</v>
      </c>
      <c r="B5421" t="s">
        <v>5924</v>
      </c>
      <c r="C5421" t="s">
        <v>6450</v>
      </c>
      <c r="D5421">
        <v>2</v>
      </c>
      <c r="E5421">
        <v>2</v>
      </c>
      <c r="F5421">
        <v>2</v>
      </c>
      <c r="G5421" t="s">
        <v>6344</v>
      </c>
      <c r="H5421" s="4" t="str">
        <f t="shared" si="168"/>
        <v>3RLU17.2</v>
      </c>
      <c r="I5421" s="4" t="str">
        <f t="shared" si="169"/>
        <v>S3_U17_DDC_AUX_SEL</v>
      </c>
    </row>
    <row r="5422" spans="1:9" x14ac:dyDescent="0.25">
      <c r="A5422" t="s">
        <v>2698</v>
      </c>
      <c r="B5422" t="s">
        <v>5924</v>
      </c>
      <c r="C5422" t="s">
        <v>6451</v>
      </c>
      <c r="D5422">
        <v>1</v>
      </c>
      <c r="E5422">
        <v>1</v>
      </c>
      <c r="F5422">
        <v>1</v>
      </c>
      <c r="G5422" t="s">
        <v>961</v>
      </c>
      <c r="H5422" s="4" t="str">
        <f t="shared" si="168"/>
        <v>3RLU18.1</v>
      </c>
      <c r="I5422" s="4" t="str">
        <f t="shared" si="169"/>
        <v>DGND</v>
      </c>
    </row>
    <row r="5423" spans="1:9" x14ac:dyDescent="0.25">
      <c r="A5423" t="s">
        <v>2698</v>
      </c>
      <c r="B5423" t="s">
        <v>5924</v>
      </c>
      <c r="C5423" t="s">
        <v>6451</v>
      </c>
      <c r="D5423">
        <v>2</v>
      </c>
      <c r="E5423">
        <v>2</v>
      </c>
      <c r="F5423">
        <v>2</v>
      </c>
      <c r="G5423" t="s">
        <v>6345</v>
      </c>
      <c r="H5423" s="4" t="str">
        <f t="shared" si="168"/>
        <v>3RLU18.2</v>
      </c>
      <c r="I5423" s="4" t="str">
        <f t="shared" si="169"/>
        <v>S3_U18_DDC_AUX_SEL</v>
      </c>
    </row>
    <row r="5424" spans="1:9" x14ac:dyDescent="0.25">
      <c r="A5424" t="s">
        <v>2698</v>
      </c>
      <c r="B5424" t="s">
        <v>5924</v>
      </c>
      <c r="C5424" t="s">
        <v>6452</v>
      </c>
      <c r="D5424">
        <v>1</v>
      </c>
      <c r="E5424">
        <v>1</v>
      </c>
      <c r="F5424">
        <v>1</v>
      </c>
      <c r="G5424" t="s">
        <v>6236</v>
      </c>
      <c r="H5424" s="4" t="str">
        <f t="shared" si="168"/>
        <v>3RU17.1</v>
      </c>
      <c r="I5424" s="4" t="str">
        <f t="shared" si="169"/>
        <v>S3_U17_HSD302</v>
      </c>
    </row>
    <row r="5425" spans="1:9" x14ac:dyDescent="0.25">
      <c r="A5425" t="s">
        <v>2698</v>
      </c>
      <c r="B5425" t="s">
        <v>5924</v>
      </c>
      <c r="C5425" t="s">
        <v>6452</v>
      </c>
      <c r="D5425">
        <v>2</v>
      </c>
      <c r="E5425">
        <v>2</v>
      </c>
      <c r="F5425">
        <v>2</v>
      </c>
      <c r="G5425" t="s">
        <v>6340</v>
      </c>
      <c r="H5425" s="4" t="str">
        <f t="shared" si="168"/>
        <v>3RU17.2</v>
      </c>
      <c r="I5425" s="4" t="str">
        <f t="shared" si="169"/>
        <v>S3_U17_GPU_SEL</v>
      </c>
    </row>
    <row r="5426" spans="1:9" x14ac:dyDescent="0.25">
      <c r="A5426" t="s">
        <v>2698</v>
      </c>
      <c r="B5426" t="s">
        <v>5924</v>
      </c>
      <c r="C5426" t="s">
        <v>6453</v>
      </c>
      <c r="D5426">
        <v>1</v>
      </c>
      <c r="E5426">
        <v>1</v>
      </c>
      <c r="F5426">
        <v>1</v>
      </c>
      <c r="G5426" t="s">
        <v>6240</v>
      </c>
      <c r="H5426" s="4" t="str">
        <f t="shared" si="168"/>
        <v>3RU18.1</v>
      </c>
      <c r="I5426" s="4" t="str">
        <f t="shared" si="169"/>
        <v>S3_U18_HSD305</v>
      </c>
    </row>
    <row r="5427" spans="1:9" x14ac:dyDescent="0.25">
      <c r="A5427" t="s">
        <v>2698</v>
      </c>
      <c r="B5427" t="s">
        <v>5924</v>
      </c>
      <c r="C5427" t="s">
        <v>6453</v>
      </c>
      <c r="D5427">
        <v>2</v>
      </c>
      <c r="E5427">
        <v>2</v>
      </c>
      <c r="F5427">
        <v>2</v>
      </c>
      <c r="G5427" t="s">
        <v>6341</v>
      </c>
      <c r="H5427" s="4" t="str">
        <f t="shared" si="168"/>
        <v>3RU18.2</v>
      </c>
      <c r="I5427" s="4" t="str">
        <f t="shared" si="169"/>
        <v>S3_U18_GPU_SEL</v>
      </c>
    </row>
    <row r="5428" spans="1:9" x14ac:dyDescent="0.25">
      <c r="A5428" t="s">
        <v>2698</v>
      </c>
      <c r="B5428" t="s">
        <v>5924</v>
      </c>
      <c r="C5428" t="s">
        <v>6454</v>
      </c>
      <c r="D5428">
        <v>1</v>
      </c>
      <c r="E5428">
        <v>1</v>
      </c>
      <c r="F5428">
        <v>1</v>
      </c>
      <c r="G5428" t="s">
        <v>962</v>
      </c>
      <c r="H5428" s="4" t="str">
        <f t="shared" si="168"/>
        <v>3RU171.1</v>
      </c>
      <c r="I5428" s="4" t="str">
        <f t="shared" si="169"/>
        <v>VDD33_ATX</v>
      </c>
    </row>
    <row r="5429" spans="1:9" x14ac:dyDescent="0.25">
      <c r="A5429" t="s">
        <v>2698</v>
      </c>
      <c r="B5429" t="s">
        <v>5924</v>
      </c>
      <c r="C5429" t="s">
        <v>6454</v>
      </c>
      <c r="D5429">
        <v>2</v>
      </c>
      <c r="E5429">
        <v>2</v>
      </c>
      <c r="F5429">
        <v>2</v>
      </c>
      <c r="G5429" t="s">
        <v>6342</v>
      </c>
      <c r="H5429" s="4" t="str">
        <f t="shared" si="168"/>
        <v>3RU171.2</v>
      </c>
      <c r="I5429" s="4" t="str">
        <f t="shared" si="169"/>
        <v>S3_U17_OE</v>
      </c>
    </row>
    <row r="5430" spans="1:9" x14ac:dyDescent="0.25">
      <c r="A5430" t="s">
        <v>2698</v>
      </c>
      <c r="B5430" t="s">
        <v>5924</v>
      </c>
      <c r="C5430" t="s">
        <v>6455</v>
      </c>
      <c r="D5430">
        <v>1</v>
      </c>
      <c r="E5430">
        <v>1</v>
      </c>
      <c r="F5430">
        <v>1</v>
      </c>
      <c r="G5430" t="s">
        <v>962</v>
      </c>
      <c r="H5430" s="4" t="str">
        <f t="shared" si="168"/>
        <v>3RU181.1</v>
      </c>
      <c r="I5430" s="4" t="str">
        <f t="shared" si="169"/>
        <v>VDD33_ATX</v>
      </c>
    </row>
    <row r="5431" spans="1:9" x14ac:dyDescent="0.25">
      <c r="A5431" t="s">
        <v>2698</v>
      </c>
      <c r="B5431" t="s">
        <v>5924</v>
      </c>
      <c r="C5431" t="s">
        <v>6455</v>
      </c>
      <c r="D5431">
        <v>2</v>
      </c>
      <c r="E5431">
        <v>2</v>
      </c>
      <c r="F5431">
        <v>2</v>
      </c>
      <c r="G5431" t="s">
        <v>6343</v>
      </c>
      <c r="H5431" s="4" t="str">
        <f t="shared" si="168"/>
        <v>3RU181.2</v>
      </c>
      <c r="I5431" s="4" t="str">
        <f t="shared" si="169"/>
        <v>S3_U18_OE</v>
      </c>
    </row>
    <row r="5432" spans="1:9" x14ac:dyDescent="0.25">
      <c r="A5432" t="s">
        <v>2698</v>
      </c>
      <c r="B5432" t="s">
        <v>5924</v>
      </c>
      <c r="C5432" t="s">
        <v>6456</v>
      </c>
      <c r="D5432" t="s">
        <v>6258</v>
      </c>
      <c r="E5432" t="s">
        <v>6258</v>
      </c>
      <c r="F5432">
        <v>18</v>
      </c>
      <c r="H5432" s="4" t="str">
        <f t="shared" si="168"/>
        <v>3U17.18</v>
      </c>
      <c r="I5432" s="4">
        <f t="shared" si="169"/>
        <v>0</v>
      </c>
    </row>
    <row r="5433" spans="1:9" x14ac:dyDescent="0.25">
      <c r="A5433" t="s">
        <v>2698</v>
      </c>
      <c r="B5433" t="s">
        <v>5924</v>
      </c>
      <c r="C5433" t="s">
        <v>6456</v>
      </c>
      <c r="D5433" t="s">
        <v>6259</v>
      </c>
      <c r="E5433" t="s">
        <v>6259</v>
      </c>
      <c r="F5433">
        <v>28</v>
      </c>
      <c r="H5433" s="4" t="str">
        <f t="shared" si="168"/>
        <v>3U17.28</v>
      </c>
      <c r="I5433" s="4">
        <f t="shared" si="169"/>
        <v>0</v>
      </c>
    </row>
    <row r="5434" spans="1:9" x14ac:dyDescent="0.25">
      <c r="A5434" t="s">
        <v>2698</v>
      </c>
      <c r="B5434" t="s">
        <v>5924</v>
      </c>
      <c r="C5434" t="s">
        <v>6456</v>
      </c>
      <c r="D5434" t="s">
        <v>6260</v>
      </c>
      <c r="E5434" t="s">
        <v>6260</v>
      </c>
      <c r="F5434">
        <v>27</v>
      </c>
      <c r="H5434" s="4" t="str">
        <f t="shared" si="168"/>
        <v>3U17.27</v>
      </c>
      <c r="I5434" s="4">
        <f t="shared" si="169"/>
        <v>0</v>
      </c>
    </row>
    <row r="5435" spans="1:9" x14ac:dyDescent="0.25">
      <c r="A5435" t="s">
        <v>2698</v>
      </c>
      <c r="B5435" t="s">
        <v>5924</v>
      </c>
      <c r="C5435" t="s">
        <v>6456</v>
      </c>
      <c r="D5435" t="s">
        <v>6261</v>
      </c>
      <c r="E5435" t="s">
        <v>6261</v>
      </c>
      <c r="F5435">
        <v>17</v>
      </c>
      <c r="H5435" s="4" t="str">
        <f t="shared" si="168"/>
        <v>3U17.17</v>
      </c>
      <c r="I5435" s="4">
        <f t="shared" si="169"/>
        <v>0</v>
      </c>
    </row>
    <row r="5436" spans="1:9" x14ac:dyDescent="0.25">
      <c r="A5436" t="s">
        <v>2698</v>
      </c>
      <c r="B5436" t="s">
        <v>5924</v>
      </c>
      <c r="C5436" t="s">
        <v>6456</v>
      </c>
      <c r="D5436" t="s">
        <v>6262</v>
      </c>
      <c r="E5436" t="s">
        <v>6262</v>
      </c>
      <c r="F5436">
        <v>29</v>
      </c>
      <c r="H5436" s="4" t="str">
        <f t="shared" si="168"/>
        <v>3U17.29</v>
      </c>
      <c r="I5436" s="4">
        <f t="shared" si="169"/>
        <v>0</v>
      </c>
    </row>
    <row r="5437" spans="1:9" x14ac:dyDescent="0.25">
      <c r="A5437" t="s">
        <v>2698</v>
      </c>
      <c r="B5437" t="s">
        <v>5924</v>
      </c>
      <c r="C5437" t="s">
        <v>6456</v>
      </c>
      <c r="D5437" t="s">
        <v>6263</v>
      </c>
      <c r="E5437" t="s">
        <v>6263</v>
      </c>
      <c r="F5437">
        <v>26</v>
      </c>
      <c r="H5437" s="4" t="str">
        <f t="shared" si="168"/>
        <v>3U17.26</v>
      </c>
      <c r="I5437" s="4">
        <f t="shared" si="169"/>
        <v>0</v>
      </c>
    </row>
    <row r="5438" spans="1:9" x14ac:dyDescent="0.25">
      <c r="A5438" t="s">
        <v>2698</v>
      </c>
      <c r="B5438" t="s">
        <v>5924</v>
      </c>
      <c r="C5438" t="s">
        <v>6456</v>
      </c>
      <c r="D5438" t="s">
        <v>6264</v>
      </c>
      <c r="E5438" t="s">
        <v>6264</v>
      </c>
      <c r="F5438">
        <v>6</v>
      </c>
      <c r="G5438" t="s">
        <v>2041</v>
      </c>
      <c r="H5438" s="4" t="str">
        <f t="shared" si="168"/>
        <v>3U17.6</v>
      </c>
      <c r="I5438" s="4" t="str">
        <f t="shared" si="169"/>
        <v>S3_U3_P4_MDI+</v>
      </c>
    </row>
    <row r="5439" spans="1:9" x14ac:dyDescent="0.25">
      <c r="A5439" t="s">
        <v>2698</v>
      </c>
      <c r="B5439" t="s">
        <v>5924</v>
      </c>
      <c r="C5439" t="s">
        <v>6456</v>
      </c>
      <c r="D5439" t="s">
        <v>6265</v>
      </c>
      <c r="E5439" t="s">
        <v>6265</v>
      </c>
      <c r="F5439">
        <v>2</v>
      </c>
      <c r="G5439" t="s">
        <v>2035</v>
      </c>
      <c r="H5439" s="4" t="str">
        <f t="shared" si="168"/>
        <v>3U17.2</v>
      </c>
      <c r="I5439" s="4" t="str">
        <f t="shared" si="169"/>
        <v>S3_U4PI_P4_MDI+</v>
      </c>
    </row>
    <row r="5440" spans="1:9" x14ac:dyDescent="0.25">
      <c r="A5440" t="s">
        <v>2698</v>
      </c>
      <c r="B5440" t="s">
        <v>5924</v>
      </c>
      <c r="C5440" t="s">
        <v>6456</v>
      </c>
      <c r="D5440" t="s">
        <v>6266</v>
      </c>
      <c r="E5440" t="s">
        <v>6266</v>
      </c>
      <c r="F5440">
        <v>42</v>
      </c>
      <c r="G5440" t="s">
        <v>2042</v>
      </c>
      <c r="H5440" s="4" t="str">
        <f t="shared" si="168"/>
        <v>3U17.42</v>
      </c>
      <c r="I5440" s="4" t="str">
        <f t="shared" si="169"/>
        <v>S3_U4PILB_P4_MDI+</v>
      </c>
    </row>
    <row r="5441" spans="1:9" x14ac:dyDescent="0.25">
      <c r="A5441" t="s">
        <v>2698</v>
      </c>
      <c r="B5441" t="s">
        <v>5924</v>
      </c>
      <c r="C5441" t="s">
        <v>6456</v>
      </c>
      <c r="D5441" t="s">
        <v>6267</v>
      </c>
      <c r="E5441" t="s">
        <v>6267</v>
      </c>
      <c r="F5441">
        <v>5</v>
      </c>
      <c r="G5441" t="s">
        <v>2043</v>
      </c>
      <c r="H5441" s="4" t="str">
        <f t="shared" si="168"/>
        <v>3U17.5</v>
      </c>
      <c r="I5441" s="4" t="str">
        <f t="shared" si="169"/>
        <v>S3_U3_P4_MDI-</v>
      </c>
    </row>
    <row r="5442" spans="1:9" x14ac:dyDescent="0.25">
      <c r="A5442" t="s">
        <v>2698</v>
      </c>
      <c r="B5442" t="s">
        <v>5924</v>
      </c>
      <c r="C5442" t="s">
        <v>6456</v>
      </c>
      <c r="D5442" t="s">
        <v>6268</v>
      </c>
      <c r="E5442" t="s">
        <v>6268</v>
      </c>
      <c r="F5442">
        <v>3</v>
      </c>
      <c r="G5442" t="s">
        <v>2036</v>
      </c>
      <c r="H5442" s="4" t="str">
        <f t="shared" ref="H5442:H5505" si="170">CONCATENATE(C5442,".",F5442)</f>
        <v>3U17.3</v>
      </c>
      <c r="I5442" s="4" t="str">
        <f t="shared" ref="I5442:I5505" si="171">G5442</f>
        <v>S3_U4PI_P4_MDI-</v>
      </c>
    </row>
    <row r="5443" spans="1:9" x14ac:dyDescent="0.25">
      <c r="A5443" t="s">
        <v>2698</v>
      </c>
      <c r="B5443" t="s">
        <v>5924</v>
      </c>
      <c r="C5443" t="s">
        <v>6456</v>
      </c>
      <c r="D5443" t="s">
        <v>6269</v>
      </c>
      <c r="E5443" t="s">
        <v>6269</v>
      </c>
      <c r="F5443">
        <v>43</v>
      </c>
      <c r="G5443" t="s">
        <v>2044</v>
      </c>
      <c r="H5443" s="4" t="str">
        <f t="shared" si="170"/>
        <v>3U17.43</v>
      </c>
      <c r="I5443" s="4" t="str">
        <f t="shared" si="171"/>
        <v>S3_U4PILB_P4_MDI-</v>
      </c>
    </row>
    <row r="5444" spans="1:9" x14ac:dyDescent="0.25">
      <c r="A5444" t="s">
        <v>2698</v>
      </c>
      <c r="B5444" t="s">
        <v>5924</v>
      </c>
      <c r="C5444" t="s">
        <v>6456</v>
      </c>
      <c r="D5444" t="s">
        <v>6270</v>
      </c>
      <c r="E5444" t="s">
        <v>6270</v>
      </c>
      <c r="F5444">
        <v>9</v>
      </c>
      <c r="G5444" t="s">
        <v>2045</v>
      </c>
      <c r="H5444" s="4" t="str">
        <f t="shared" si="170"/>
        <v>3U17.9</v>
      </c>
      <c r="I5444" s="4" t="str">
        <f t="shared" si="171"/>
        <v>S3_U3_P3_MDI+</v>
      </c>
    </row>
    <row r="5445" spans="1:9" x14ac:dyDescent="0.25">
      <c r="A5445" t="s">
        <v>2698</v>
      </c>
      <c r="B5445" t="s">
        <v>5924</v>
      </c>
      <c r="C5445" t="s">
        <v>6456</v>
      </c>
      <c r="D5445" t="s">
        <v>6271</v>
      </c>
      <c r="E5445" t="s">
        <v>6271</v>
      </c>
      <c r="F5445">
        <v>51</v>
      </c>
      <c r="G5445" t="s">
        <v>2029</v>
      </c>
      <c r="H5445" s="4" t="str">
        <f t="shared" si="170"/>
        <v>3U17.51</v>
      </c>
      <c r="I5445" s="4" t="str">
        <f t="shared" si="171"/>
        <v>S3_U4PI_P3_MDI+</v>
      </c>
    </row>
    <row r="5446" spans="1:9" x14ac:dyDescent="0.25">
      <c r="A5446" t="s">
        <v>2698</v>
      </c>
      <c r="B5446" t="s">
        <v>5924</v>
      </c>
      <c r="C5446" t="s">
        <v>6456</v>
      </c>
      <c r="D5446" t="s">
        <v>6272</v>
      </c>
      <c r="E5446" t="s">
        <v>6272</v>
      </c>
      <c r="F5446">
        <v>39</v>
      </c>
      <c r="G5446" t="s">
        <v>2046</v>
      </c>
      <c r="H5446" s="4" t="str">
        <f t="shared" si="170"/>
        <v>3U17.39</v>
      </c>
      <c r="I5446" s="4" t="str">
        <f t="shared" si="171"/>
        <v>S3_U4PILB_P3_MDI+</v>
      </c>
    </row>
    <row r="5447" spans="1:9" x14ac:dyDescent="0.25">
      <c r="A5447" t="s">
        <v>2698</v>
      </c>
      <c r="B5447" t="s">
        <v>5924</v>
      </c>
      <c r="C5447" t="s">
        <v>6456</v>
      </c>
      <c r="D5447" t="s">
        <v>6273</v>
      </c>
      <c r="E5447" t="s">
        <v>6273</v>
      </c>
      <c r="F5447">
        <v>8</v>
      </c>
      <c r="G5447" t="s">
        <v>2047</v>
      </c>
      <c r="H5447" s="4" t="str">
        <f t="shared" si="170"/>
        <v>3U17.8</v>
      </c>
      <c r="I5447" s="4" t="str">
        <f t="shared" si="171"/>
        <v>S3_U3_P3_MDI-</v>
      </c>
    </row>
    <row r="5448" spans="1:9" x14ac:dyDescent="0.25">
      <c r="A5448" t="s">
        <v>2698</v>
      </c>
      <c r="B5448" t="s">
        <v>5924</v>
      </c>
      <c r="C5448" t="s">
        <v>6456</v>
      </c>
      <c r="D5448" t="s">
        <v>6274</v>
      </c>
      <c r="E5448" t="s">
        <v>6274</v>
      </c>
      <c r="F5448">
        <v>52</v>
      </c>
      <c r="G5448" t="s">
        <v>2030</v>
      </c>
      <c r="H5448" s="4" t="str">
        <f t="shared" si="170"/>
        <v>3U17.52</v>
      </c>
      <c r="I5448" s="4" t="str">
        <f t="shared" si="171"/>
        <v>S3_U4PI_P3_MDI-</v>
      </c>
    </row>
    <row r="5449" spans="1:9" x14ac:dyDescent="0.25">
      <c r="A5449" t="s">
        <v>2698</v>
      </c>
      <c r="B5449" t="s">
        <v>5924</v>
      </c>
      <c r="C5449" t="s">
        <v>6456</v>
      </c>
      <c r="D5449" t="s">
        <v>6275</v>
      </c>
      <c r="E5449" t="s">
        <v>6275</v>
      </c>
      <c r="F5449">
        <v>40</v>
      </c>
      <c r="G5449" t="s">
        <v>2048</v>
      </c>
      <c r="H5449" s="4" t="str">
        <f t="shared" si="170"/>
        <v>3U17.40</v>
      </c>
      <c r="I5449" s="4" t="str">
        <f t="shared" si="171"/>
        <v>S3_U4PILB_P3_MDI-</v>
      </c>
    </row>
    <row r="5450" spans="1:9" x14ac:dyDescent="0.25">
      <c r="A5450" t="s">
        <v>2698</v>
      </c>
      <c r="B5450" t="s">
        <v>5924</v>
      </c>
      <c r="C5450" t="s">
        <v>6456</v>
      </c>
      <c r="D5450" t="s">
        <v>6276</v>
      </c>
      <c r="E5450" t="s">
        <v>6276</v>
      </c>
      <c r="F5450">
        <v>12</v>
      </c>
      <c r="G5450" t="s">
        <v>574</v>
      </c>
      <c r="H5450" s="4" t="str">
        <f t="shared" si="170"/>
        <v>3U17.12</v>
      </c>
      <c r="I5450" s="4" t="str">
        <f t="shared" si="171"/>
        <v>S3_U3_P1_MDI+</v>
      </c>
    </row>
    <row r="5451" spans="1:9" x14ac:dyDescent="0.25">
      <c r="A5451" t="s">
        <v>2698</v>
      </c>
      <c r="B5451" t="s">
        <v>5924</v>
      </c>
      <c r="C5451" t="s">
        <v>6456</v>
      </c>
      <c r="D5451" t="s">
        <v>6277</v>
      </c>
      <c r="E5451" t="s">
        <v>6277</v>
      </c>
      <c r="F5451">
        <v>48</v>
      </c>
      <c r="G5451" t="s">
        <v>853</v>
      </c>
      <c r="H5451" s="4" t="str">
        <f t="shared" si="170"/>
        <v>3U17.48</v>
      </c>
      <c r="I5451" s="4" t="str">
        <f t="shared" si="171"/>
        <v>S3_U4PI_P1_MDI+</v>
      </c>
    </row>
    <row r="5452" spans="1:9" x14ac:dyDescent="0.25">
      <c r="A5452" t="s">
        <v>2698</v>
      </c>
      <c r="B5452" t="s">
        <v>5924</v>
      </c>
      <c r="C5452" t="s">
        <v>6456</v>
      </c>
      <c r="D5452" t="s">
        <v>6278</v>
      </c>
      <c r="E5452" t="s">
        <v>6278</v>
      </c>
      <c r="F5452">
        <v>36</v>
      </c>
      <c r="G5452" t="s">
        <v>855</v>
      </c>
      <c r="H5452" s="4" t="str">
        <f t="shared" si="170"/>
        <v>3U17.36</v>
      </c>
      <c r="I5452" s="4" t="str">
        <f t="shared" si="171"/>
        <v>S3_U4PILB_P1_MDI+</v>
      </c>
    </row>
    <row r="5453" spans="1:9" x14ac:dyDescent="0.25">
      <c r="A5453" t="s">
        <v>2698</v>
      </c>
      <c r="B5453" t="s">
        <v>5924</v>
      </c>
      <c r="C5453" t="s">
        <v>6456</v>
      </c>
      <c r="D5453" t="s">
        <v>6279</v>
      </c>
      <c r="E5453" t="s">
        <v>6279</v>
      </c>
      <c r="F5453">
        <v>11</v>
      </c>
      <c r="G5453" t="s">
        <v>576</v>
      </c>
      <c r="H5453" s="4" t="str">
        <f t="shared" si="170"/>
        <v>3U17.11</v>
      </c>
      <c r="I5453" s="4" t="str">
        <f t="shared" si="171"/>
        <v>S3_U3_P1_MDI-</v>
      </c>
    </row>
    <row r="5454" spans="1:9" x14ac:dyDescent="0.25">
      <c r="A5454" t="s">
        <v>2698</v>
      </c>
      <c r="B5454" t="s">
        <v>5924</v>
      </c>
      <c r="C5454" t="s">
        <v>6456</v>
      </c>
      <c r="D5454" t="s">
        <v>6280</v>
      </c>
      <c r="E5454" t="s">
        <v>6280</v>
      </c>
      <c r="F5454">
        <v>49</v>
      </c>
      <c r="G5454" t="s">
        <v>854</v>
      </c>
      <c r="H5454" s="4" t="str">
        <f t="shared" si="170"/>
        <v>3U17.49</v>
      </c>
      <c r="I5454" s="4" t="str">
        <f t="shared" si="171"/>
        <v>S3_U4PI_P1_MDI-</v>
      </c>
    </row>
    <row r="5455" spans="1:9" x14ac:dyDescent="0.25">
      <c r="A5455" t="s">
        <v>2698</v>
      </c>
      <c r="B5455" t="s">
        <v>5924</v>
      </c>
      <c r="C5455" t="s">
        <v>6456</v>
      </c>
      <c r="D5455" t="s">
        <v>6281</v>
      </c>
      <c r="E5455" t="s">
        <v>6281</v>
      </c>
      <c r="F5455">
        <v>37</v>
      </c>
      <c r="G5455" t="s">
        <v>856</v>
      </c>
      <c r="H5455" s="4" t="str">
        <f t="shared" si="170"/>
        <v>3U17.37</v>
      </c>
      <c r="I5455" s="4" t="str">
        <f t="shared" si="171"/>
        <v>S3_U4PILB_P1_MDI-</v>
      </c>
    </row>
    <row r="5456" spans="1:9" x14ac:dyDescent="0.25">
      <c r="A5456" t="s">
        <v>2698</v>
      </c>
      <c r="B5456" t="s">
        <v>5924</v>
      </c>
      <c r="C5456" t="s">
        <v>6456</v>
      </c>
      <c r="D5456" t="s">
        <v>6282</v>
      </c>
      <c r="E5456" t="s">
        <v>6282</v>
      </c>
      <c r="F5456">
        <v>15</v>
      </c>
      <c r="G5456" t="s">
        <v>2049</v>
      </c>
      <c r="H5456" s="4" t="str">
        <f t="shared" si="170"/>
        <v>3U17.15</v>
      </c>
      <c r="I5456" s="4" t="str">
        <f t="shared" si="171"/>
        <v>S3_U3_P2_MDI+</v>
      </c>
    </row>
    <row r="5457" spans="1:9" x14ac:dyDescent="0.25">
      <c r="A5457" t="s">
        <v>2698</v>
      </c>
      <c r="B5457" t="s">
        <v>5924</v>
      </c>
      <c r="C5457" t="s">
        <v>6456</v>
      </c>
      <c r="D5457" t="s">
        <v>6283</v>
      </c>
      <c r="E5457" t="s">
        <v>6283</v>
      </c>
      <c r="F5457">
        <v>45</v>
      </c>
      <c r="G5457" t="s">
        <v>2033</v>
      </c>
      <c r="H5457" s="4" t="str">
        <f t="shared" si="170"/>
        <v>3U17.45</v>
      </c>
      <c r="I5457" s="4" t="str">
        <f t="shared" si="171"/>
        <v>S3_U4PI_P2_MDI+</v>
      </c>
    </row>
    <row r="5458" spans="1:9" x14ac:dyDescent="0.25">
      <c r="A5458" t="s">
        <v>2698</v>
      </c>
      <c r="B5458" t="s">
        <v>5924</v>
      </c>
      <c r="C5458" t="s">
        <v>6456</v>
      </c>
      <c r="D5458" t="s">
        <v>6284</v>
      </c>
      <c r="E5458" t="s">
        <v>6284</v>
      </c>
      <c r="F5458">
        <v>33</v>
      </c>
      <c r="G5458" t="s">
        <v>2050</v>
      </c>
      <c r="H5458" s="4" t="str">
        <f t="shared" si="170"/>
        <v>3U17.33</v>
      </c>
      <c r="I5458" s="4" t="str">
        <f t="shared" si="171"/>
        <v>S3_U4PILB_P2_MDI+</v>
      </c>
    </row>
    <row r="5459" spans="1:9" x14ac:dyDescent="0.25">
      <c r="A5459" t="s">
        <v>2698</v>
      </c>
      <c r="B5459" t="s">
        <v>5924</v>
      </c>
      <c r="C5459" t="s">
        <v>6456</v>
      </c>
      <c r="D5459" t="s">
        <v>6285</v>
      </c>
      <c r="E5459" t="s">
        <v>6285</v>
      </c>
      <c r="F5459">
        <v>14</v>
      </c>
      <c r="G5459" t="s">
        <v>2051</v>
      </c>
      <c r="H5459" s="4" t="str">
        <f t="shared" si="170"/>
        <v>3U17.14</v>
      </c>
      <c r="I5459" s="4" t="str">
        <f t="shared" si="171"/>
        <v>S3_U3_P2_MDI-</v>
      </c>
    </row>
    <row r="5460" spans="1:9" x14ac:dyDescent="0.25">
      <c r="A5460" t="s">
        <v>2698</v>
      </c>
      <c r="B5460" t="s">
        <v>5924</v>
      </c>
      <c r="C5460" t="s">
        <v>6456</v>
      </c>
      <c r="D5460" t="s">
        <v>6286</v>
      </c>
      <c r="E5460" t="s">
        <v>6286</v>
      </c>
      <c r="F5460">
        <v>46</v>
      </c>
      <c r="G5460" t="s">
        <v>2034</v>
      </c>
      <c r="H5460" s="4" t="str">
        <f t="shared" si="170"/>
        <v>3U17.46</v>
      </c>
      <c r="I5460" s="4" t="str">
        <f t="shared" si="171"/>
        <v>S3_U4PI_P2_MDI-</v>
      </c>
    </row>
    <row r="5461" spans="1:9" x14ac:dyDescent="0.25">
      <c r="A5461" t="s">
        <v>2698</v>
      </c>
      <c r="B5461" t="s">
        <v>5924</v>
      </c>
      <c r="C5461" t="s">
        <v>6456</v>
      </c>
      <c r="D5461" t="s">
        <v>6287</v>
      </c>
      <c r="E5461" t="s">
        <v>6287</v>
      </c>
      <c r="F5461">
        <v>34</v>
      </c>
      <c r="G5461" t="s">
        <v>2052</v>
      </c>
      <c r="H5461" s="4" t="str">
        <f t="shared" si="170"/>
        <v>3U17.34</v>
      </c>
      <c r="I5461" s="4" t="str">
        <f t="shared" si="171"/>
        <v>S3_U4PILB_P2_MDI-</v>
      </c>
    </row>
    <row r="5462" spans="1:9" x14ac:dyDescent="0.25">
      <c r="A5462" t="s">
        <v>2698</v>
      </c>
      <c r="B5462" t="s">
        <v>5924</v>
      </c>
      <c r="C5462" t="s">
        <v>6456</v>
      </c>
      <c r="D5462" t="s">
        <v>6288</v>
      </c>
      <c r="E5462" t="s">
        <v>6288</v>
      </c>
      <c r="F5462">
        <v>7</v>
      </c>
      <c r="G5462" t="s">
        <v>6344</v>
      </c>
      <c r="H5462" s="4" t="str">
        <f t="shared" si="170"/>
        <v>3U17.7</v>
      </c>
      <c r="I5462" s="4" t="str">
        <f t="shared" si="171"/>
        <v>S3_U17_DDC_AUX_SEL</v>
      </c>
    </row>
    <row r="5463" spans="1:9" x14ac:dyDescent="0.25">
      <c r="A5463" t="s">
        <v>2698</v>
      </c>
      <c r="B5463" t="s">
        <v>5924</v>
      </c>
      <c r="C5463" t="s">
        <v>6456</v>
      </c>
      <c r="D5463" t="s">
        <v>6289</v>
      </c>
      <c r="E5463" t="s">
        <v>6289</v>
      </c>
      <c r="F5463" t="s">
        <v>11</v>
      </c>
      <c r="G5463" t="s">
        <v>961</v>
      </c>
      <c r="H5463" s="4" t="str">
        <f t="shared" si="170"/>
        <v>3U17.EP</v>
      </c>
      <c r="I5463" s="4" t="str">
        <f t="shared" si="171"/>
        <v>DGND</v>
      </c>
    </row>
    <row r="5464" spans="1:9" x14ac:dyDescent="0.25">
      <c r="A5464" t="s">
        <v>2698</v>
      </c>
      <c r="B5464" t="s">
        <v>5924</v>
      </c>
      <c r="C5464" t="s">
        <v>6456</v>
      </c>
      <c r="D5464" t="s">
        <v>987</v>
      </c>
      <c r="E5464" t="s">
        <v>987</v>
      </c>
      <c r="F5464">
        <v>35</v>
      </c>
      <c r="G5464" t="s">
        <v>961</v>
      </c>
      <c r="H5464" s="4" t="str">
        <f t="shared" si="170"/>
        <v>3U17.35</v>
      </c>
      <c r="I5464" s="4" t="str">
        <f t="shared" si="171"/>
        <v>DGND</v>
      </c>
    </row>
    <row r="5465" spans="1:9" x14ac:dyDescent="0.25">
      <c r="A5465" t="s">
        <v>2698</v>
      </c>
      <c r="B5465" t="s">
        <v>5924</v>
      </c>
      <c r="C5465" t="s">
        <v>6456</v>
      </c>
      <c r="D5465" t="s">
        <v>988</v>
      </c>
      <c r="E5465" t="s">
        <v>988</v>
      </c>
      <c r="F5465">
        <v>1</v>
      </c>
      <c r="G5465" t="s">
        <v>961</v>
      </c>
      <c r="H5465" s="4" t="str">
        <f t="shared" si="170"/>
        <v>3U17.1</v>
      </c>
      <c r="I5465" s="4" t="str">
        <f t="shared" si="171"/>
        <v>DGND</v>
      </c>
    </row>
    <row r="5466" spans="1:9" x14ac:dyDescent="0.25">
      <c r="A5466" t="s">
        <v>2698</v>
      </c>
      <c r="B5466" t="s">
        <v>5924</v>
      </c>
      <c r="C5466" t="s">
        <v>6456</v>
      </c>
      <c r="D5466" t="s">
        <v>989</v>
      </c>
      <c r="E5466" t="s">
        <v>989</v>
      </c>
      <c r="F5466">
        <v>10</v>
      </c>
      <c r="G5466" t="s">
        <v>961</v>
      </c>
      <c r="H5466" s="4" t="str">
        <f t="shared" si="170"/>
        <v>3U17.10</v>
      </c>
      <c r="I5466" s="4" t="str">
        <f t="shared" si="171"/>
        <v>DGND</v>
      </c>
    </row>
    <row r="5467" spans="1:9" x14ac:dyDescent="0.25">
      <c r="A5467" t="s">
        <v>2698</v>
      </c>
      <c r="B5467" t="s">
        <v>5924</v>
      </c>
      <c r="C5467" t="s">
        <v>6456</v>
      </c>
      <c r="D5467" t="s">
        <v>990</v>
      </c>
      <c r="E5467" t="s">
        <v>990</v>
      </c>
      <c r="F5467">
        <v>13</v>
      </c>
      <c r="G5467" t="s">
        <v>961</v>
      </c>
      <c r="H5467" s="4" t="str">
        <f t="shared" si="170"/>
        <v>3U17.13</v>
      </c>
      <c r="I5467" s="4" t="str">
        <f t="shared" si="171"/>
        <v>DGND</v>
      </c>
    </row>
    <row r="5468" spans="1:9" x14ac:dyDescent="0.25">
      <c r="A5468" t="s">
        <v>2698</v>
      </c>
      <c r="B5468" t="s">
        <v>5924</v>
      </c>
      <c r="C5468" t="s">
        <v>6456</v>
      </c>
      <c r="D5468" t="s">
        <v>991</v>
      </c>
      <c r="E5468" t="s">
        <v>991</v>
      </c>
      <c r="F5468">
        <v>32</v>
      </c>
      <c r="G5468" t="s">
        <v>961</v>
      </c>
      <c r="H5468" s="4" t="str">
        <f t="shared" si="170"/>
        <v>3U17.32</v>
      </c>
      <c r="I5468" s="4" t="str">
        <f t="shared" si="171"/>
        <v>DGND</v>
      </c>
    </row>
    <row r="5469" spans="1:9" x14ac:dyDescent="0.25">
      <c r="A5469" t="s">
        <v>2698</v>
      </c>
      <c r="B5469" t="s">
        <v>5924</v>
      </c>
      <c r="C5469" t="s">
        <v>6456</v>
      </c>
      <c r="D5469" t="s">
        <v>992</v>
      </c>
      <c r="E5469" t="s">
        <v>992</v>
      </c>
      <c r="F5469">
        <v>38</v>
      </c>
      <c r="G5469" t="s">
        <v>961</v>
      </c>
      <c r="H5469" s="4" t="str">
        <f t="shared" si="170"/>
        <v>3U17.38</v>
      </c>
      <c r="I5469" s="4" t="str">
        <f t="shared" si="171"/>
        <v>DGND</v>
      </c>
    </row>
    <row r="5470" spans="1:9" x14ac:dyDescent="0.25">
      <c r="A5470" t="s">
        <v>2698</v>
      </c>
      <c r="B5470" t="s">
        <v>5924</v>
      </c>
      <c r="C5470" t="s">
        <v>6456</v>
      </c>
      <c r="D5470" t="s">
        <v>993</v>
      </c>
      <c r="E5470" t="s">
        <v>993</v>
      </c>
      <c r="F5470">
        <v>41</v>
      </c>
      <c r="G5470" t="s">
        <v>961</v>
      </c>
      <c r="H5470" s="4" t="str">
        <f t="shared" si="170"/>
        <v>3U17.41</v>
      </c>
      <c r="I5470" s="4" t="str">
        <f t="shared" si="171"/>
        <v>DGND</v>
      </c>
    </row>
    <row r="5471" spans="1:9" x14ac:dyDescent="0.25">
      <c r="A5471" t="s">
        <v>2698</v>
      </c>
      <c r="B5471" t="s">
        <v>5924</v>
      </c>
      <c r="C5471" t="s">
        <v>6456</v>
      </c>
      <c r="D5471" t="s">
        <v>6290</v>
      </c>
      <c r="E5471" t="s">
        <v>6290</v>
      </c>
      <c r="F5471">
        <v>47</v>
      </c>
      <c r="G5471" t="s">
        <v>961</v>
      </c>
      <c r="H5471" s="4" t="str">
        <f t="shared" si="170"/>
        <v>3U17.47</v>
      </c>
      <c r="I5471" s="4" t="str">
        <f t="shared" si="171"/>
        <v>DGND</v>
      </c>
    </row>
    <row r="5472" spans="1:9" x14ac:dyDescent="0.25">
      <c r="A5472" t="s">
        <v>2698</v>
      </c>
      <c r="B5472" t="s">
        <v>5924</v>
      </c>
      <c r="C5472" t="s">
        <v>6456</v>
      </c>
      <c r="D5472" t="s">
        <v>6291</v>
      </c>
      <c r="E5472" t="s">
        <v>6291</v>
      </c>
      <c r="F5472">
        <v>4</v>
      </c>
      <c r="G5472" t="s">
        <v>6340</v>
      </c>
      <c r="H5472" s="4" t="str">
        <f t="shared" si="170"/>
        <v>3U17.4</v>
      </c>
      <c r="I5472" s="4" t="str">
        <f t="shared" si="171"/>
        <v>S3_U17_GPU_SEL</v>
      </c>
    </row>
    <row r="5473" spans="1:9" x14ac:dyDescent="0.25">
      <c r="A5473" t="s">
        <v>2698</v>
      </c>
      <c r="B5473" t="s">
        <v>5924</v>
      </c>
      <c r="C5473" t="s">
        <v>6456</v>
      </c>
      <c r="D5473" t="s">
        <v>6292</v>
      </c>
      <c r="E5473" t="s">
        <v>6292</v>
      </c>
      <c r="F5473">
        <v>21</v>
      </c>
      <c r="H5473" s="4" t="str">
        <f t="shared" si="170"/>
        <v>3U17.21</v>
      </c>
      <c r="I5473" s="4">
        <f t="shared" si="171"/>
        <v>0</v>
      </c>
    </row>
    <row r="5474" spans="1:9" x14ac:dyDescent="0.25">
      <c r="A5474" t="s">
        <v>2698</v>
      </c>
      <c r="B5474" t="s">
        <v>5924</v>
      </c>
      <c r="C5474" t="s">
        <v>6456</v>
      </c>
      <c r="D5474" t="s">
        <v>6293</v>
      </c>
      <c r="E5474" t="s">
        <v>6293</v>
      </c>
      <c r="F5474">
        <v>20</v>
      </c>
      <c r="H5474" s="4" t="str">
        <f t="shared" si="170"/>
        <v>3U17.20</v>
      </c>
      <c r="I5474" s="4">
        <f t="shared" si="171"/>
        <v>0</v>
      </c>
    </row>
    <row r="5475" spans="1:9" x14ac:dyDescent="0.25">
      <c r="A5475" t="s">
        <v>2698</v>
      </c>
      <c r="B5475" t="s">
        <v>5924</v>
      </c>
      <c r="C5475" t="s">
        <v>6456</v>
      </c>
      <c r="D5475" t="s">
        <v>6294</v>
      </c>
      <c r="E5475" t="s">
        <v>6294</v>
      </c>
      <c r="F5475">
        <v>19</v>
      </c>
      <c r="H5475" s="4" t="str">
        <f t="shared" si="170"/>
        <v>3U17.19</v>
      </c>
      <c r="I5475" s="4">
        <f t="shared" si="171"/>
        <v>0</v>
      </c>
    </row>
    <row r="5476" spans="1:9" x14ac:dyDescent="0.25">
      <c r="A5476" t="s">
        <v>2698</v>
      </c>
      <c r="B5476" t="s">
        <v>5924</v>
      </c>
      <c r="C5476" t="s">
        <v>6456</v>
      </c>
      <c r="D5476" t="s">
        <v>6295</v>
      </c>
      <c r="E5476" t="s">
        <v>6295</v>
      </c>
      <c r="F5476">
        <v>50</v>
      </c>
      <c r="G5476" t="s">
        <v>6342</v>
      </c>
      <c r="H5476" s="4" t="str">
        <f t="shared" si="170"/>
        <v>3U17.50</v>
      </c>
      <c r="I5476" s="4" t="str">
        <f t="shared" si="171"/>
        <v>S3_U17_OE</v>
      </c>
    </row>
    <row r="5477" spans="1:9" x14ac:dyDescent="0.25">
      <c r="A5477" t="s">
        <v>2698</v>
      </c>
      <c r="B5477" t="s">
        <v>5924</v>
      </c>
      <c r="C5477" t="s">
        <v>6456</v>
      </c>
      <c r="D5477" t="s">
        <v>6296</v>
      </c>
      <c r="E5477" t="s">
        <v>6296</v>
      </c>
      <c r="F5477">
        <v>22</v>
      </c>
      <c r="H5477" s="4" t="str">
        <f t="shared" si="170"/>
        <v>3U17.22</v>
      </c>
      <c r="I5477" s="4">
        <f t="shared" si="171"/>
        <v>0</v>
      </c>
    </row>
    <row r="5478" spans="1:9" x14ac:dyDescent="0.25">
      <c r="A5478" t="s">
        <v>2698</v>
      </c>
      <c r="B5478" t="s">
        <v>5924</v>
      </c>
      <c r="C5478" t="s">
        <v>6456</v>
      </c>
      <c r="D5478" t="s">
        <v>6297</v>
      </c>
      <c r="E5478" t="s">
        <v>6297</v>
      </c>
      <c r="F5478">
        <v>30</v>
      </c>
      <c r="H5478" s="4" t="str">
        <f t="shared" si="170"/>
        <v>3U17.30</v>
      </c>
      <c r="I5478" s="4">
        <f t="shared" si="171"/>
        <v>0</v>
      </c>
    </row>
    <row r="5479" spans="1:9" x14ac:dyDescent="0.25">
      <c r="A5479" t="s">
        <v>2698</v>
      </c>
      <c r="B5479" t="s">
        <v>5924</v>
      </c>
      <c r="C5479" t="s">
        <v>6456</v>
      </c>
      <c r="D5479" t="s">
        <v>6298</v>
      </c>
      <c r="E5479" t="s">
        <v>6298</v>
      </c>
      <c r="F5479">
        <v>25</v>
      </c>
      <c r="H5479" s="4" t="str">
        <f t="shared" si="170"/>
        <v>3U17.25</v>
      </c>
      <c r="I5479" s="4">
        <f t="shared" si="171"/>
        <v>0</v>
      </c>
    </row>
    <row r="5480" spans="1:9" x14ac:dyDescent="0.25">
      <c r="A5480" t="s">
        <v>2698</v>
      </c>
      <c r="B5480" t="s">
        <v>5924</v>
      </c>
      <c r="C5480" t="s">
        <v>6456</v>
      </c>
      <c r="D5480" t="s">
        <v>6299</v>
      </c>
      <c r="E5480" t="s">
        <v>6299</v>
      </c>
      <c r="F5480">
        <v>23</v>
      </c>
      <c r="H5480" s="4" t="str">
        <f t="shared" si="170"/>
        <v>3U17.23</v>
      </c>
      <c r="I5480" s="4">
        <f t="shared" si="171"/>
        <v>0</v>
      </c>
    </row>
    <row r="5481" spans="1:9" x14ac:dyDescent="0.25">
      <c r="A5481" t="s">
        <v>2698</v>
      </c>
      <c r="B5481" t="s">
        <v>5924</v>
      </c>
      <c r="C5481" t="s">
        <v>6456</v>
      </c>
      <c r="D5481" t="s">
        <v>6300</v>
      </c>
      <c r="E5481" t="s">
        <v>6300</v>
      </c>
      <c r="F5481">
        <v>31</v>
      </c>
      <c r="H5481" s="4" t="str">
        <f t="shared" si="170"/>
        <v>3U17.31</v>
      </c>
      <c r="I5481" s="4">
        <f t="shared" si="171"/>
        <v>0</v>
      </c>
    </row>
    <row r="5482" spans="1:9" x14ac:dyDescent="0.25">
      <c r="A5482" t="s">
        <v>2698</v>
      </c>
      <c r="B5482" t="s">
        <v>5924</v>
      </c>
      <c r="C5482" t="s">
        <v>6456</v>
      </c>
      <c r="D5482" t="s">
        <v>6301</v>
      </c>
      <c r="E5482" t="s">
        <v>6301</v>
      </c>
      <c r="F5482">
        <v>24</v>
      </c>
      <c r="H5482" s="4" t="str">
        <f t="shared" si="170"/>
        <v>3U17.24</v>
      </c>
      <c r="I5482" s="4">
        <f t="shared" si="171"/>
        <v>0</v>
      </c>
    </row>
    <row r="5483" spans="1:9" x14ac:dyDescent="0.25">
      <c r="A5483" t="s">
        <v>2698</v>
      </c>
      <c r="B5483" t="s">
        <v>5924</v>
      </c>
      <c r="C5483" t="s">
        <v>6456</v>
      </c>
      <c r="D5483" t="s">
        <v>994</v>
      </c>
      <c r="E5483" t="s">
        <v>994</v>
      </c>
      <c r="F5483">
        <v>16</v>
      </c>
      <c r="G5483" t="s">
        <v>962</v>
      </c>
      <c r="H5483" s="4" t="str">
        <f t="shared" si="170"/>
        <v>3U17.16</v>
      </c>
      <c r="I5483" s="4" t="str">
        <f t="shared" si="171"/>
        <v>VDD33_ATX</v>
      </c>
    </row>
    <row r="5484" spans="1:9" x14ac:dyDescent="0.25">
      <c r="A5484" t="s">
        <v>2698</v>
      </c>
      <c r="B5484" t="s">
        <v>5924</v>
      </c>
      <c r="C5484" t="s">
        <v>6456</v>
      </c>
      <c r="D5484" t="s">
        <v>995</v>
      </c>
      <c r="E5484" t="s">
        <v>995</v>
      </c>
      <c r="F5484">
        <v>44</v>
      </c>
      <c r="G5484" t="s">
        <v>962</v>
      </c>
      <c r="H5484" s="4" t="str">
        <f t="shared" si="170"/>
        <v>3U17.44</v>
      </c>
      <c r="I5484" s="4" t="str">
        <f t="shared" si="171"/>
        <v>VDD33_ATX</v>
      </c>
    </row>
    <row r="5485" spans="1:9" x14ac:dyDescent="0.25">
      <c r="A5485" t="s">
        <v>2698</v>
      </c>
      <c r="B5485" t="s">
        <v>5924</v>
      </c>
      <c r="C5485" t="s">
        <v>6457</v>
      </c>
      <c r="D5485" t="s">
        <v>6258</v>
      </c>
      <c r="E5485" t="s">
        <v>6258</v>
      </c>
      <c r="F5485">
        <v>18</v>
      </c>
      <c r="H5485" s="4" t="str">
        <f t="shared" si="170"/>
        <v>3U18.18</v>
      </c>
      <c r="I5485" s="4">
        <f t="shared" si="171"/>
        <v>0</v>
      </c>
    </row>
    <row r="5486" spans="1:9" x14ac:dyDescent="0.25">
      <c r="A5486" t="s">
        <v>2698</v>
      </c>
      <c r="B5486" t="s">
        <v>5924</v>
      </c>
      <c r="C5486" t="s">
        <v>6457</v>
      </c>
      <c r="D5486" t="s">
        <v>6259</v>
      </c>
      <c r="E5486" t="s">
        <v>6259</v>
      </c>
      <c r="F5486">
        <v>28</v>
      </c>
      <c r="H5486" s="4" t="str">
        <f t="shared" si="170"/>
        <v>3U18.28</v>
      </c>
      <c r="I5486" s="4">
        <f t="shared" si="171"/>
        <v>0</v>
      </c>
    </row>
    <row r="5487" spans="1:9" x14ac:dyDescent="0.25">
      <c r="A5487" t="s">
        <v>2698</v>
      </c>
      <c r="B5487" t="s">
        <v>5924</v>
      </c>
      <c r="C5487" t="s">
        <v>6457</v>
      </c>
      <c r="D5487" t="s">
        <v>6260</v>
      </c>
      <c r="E5487" t="s">
        <v>6260</v>
      </c>
      <c r="F5487">
        <v>27</v>
      </c>
      <c r="H5487" s="4" t="str">
        <f t="shared" si="170"/>
        <v>3U18.27</v>
      </c>
      <c r="I5487" s="4">
        <f t="shared" si="171"/>
        <v>0</v>
      </c>
    </row>
    <row r="5488" spans="1:9" x14ac:dyDescent="0.25">
      <c r="A5488" t="s">
        <v>2698</v>
      </c>
      <c r="B5488" t="s">
        <v>5924</v>
      </c>
      <c r="C5488" t="s">
        <v>6457</v>
      </c>
      <c r="D5488" t="s">
        <v>6261</v>
      </c>
      <c r="E5488" t="s">
        <v>6261</v>
      </c>
      <c r="F5488">
        <v>17</v>
      </c>
      <c r="H5488" s="4" t="str">
        <f t="shared" si="170"/>
        <v>3U18.17</v>
      </c>
      <c r="I5488" s="4">
        <f t="shared" si="171"/>
        <v>0</v>
      </c>
    </row>
    <row r="5489" spans="1:9" x14ac:dyDescent="0.25">
      <c r="A5489" t="s">
        <v>2698</v>
      </c>
      <c r="B5489" t="s">
        <v>5924</v>
      </c>
      <c r="C5489" t="s">
        <v>6457</v>
      </c>
      <c r="D5489" t="s">
        <v>6262</v>
      </c>
      <c r="E5489" t="s">
        <v>6262</v>
      </c>
      <c r="F5489">
        <v>29</v>
      </c>
      <c r="H5489" s="4" t="str">
        <f t="shared" si="170"/>
        <v>3U18.29</v>
      </c>
      <c r="I5489" s="4">
        <f t="shared" si="171"/>
        <v>0</v>
      </c>
    </row>
    <row r="5490" spans="1:9" x14ac:dyDescent="0.25">
      <c r="A5490" t="s">
        <v>2698</v>
      </c>
      <c r="B5490" t="s">
        <v>5924</v>
      </c>
      <c r="C5490" t="s">
        <v>6457</v>
      </c>
      <c r="D5490" t="s">
        <v>6263</v>
      </c>
      <c r="E5490" t="s">
        <v>6263</v>
      </c>
      <c r="F5490">
        <v>26</v>
      </c>
      <c r="H5490" s="4" t="str">
        <f t="shared" si="170"/>
        <v>3U18.26</v>
      </c>
      <c r="I5490" s="4">
        <f t="shared" si="171"/>
        <v>0</v>
      </c>
    </row>
    <row r="5491" spans="1:9" x14ac:dyDescent="0.25">
      <c r="A5491" t="s">
        <v>2698</v>
      </c>
      <c r="B5491" t="s">
        <v>5924</v>
      </c>
      <c r="C5491" t="s">
        <v>6457</v>
      </c>
      <c r="D5491" t="s">
        <v>6264</v>
      </c>
      <c r="E5491" t="s">
        <v>6264</v>
      </c>
      <c r="F5491">
        <v>6</v>
      </c>
      <c r="G5491" t="s">
        <v>585</v>
      </c>
      <c r="H5491" s="4" t="str">
        <f t="shared" si="170"/>
        <v>3U18.6</v>
      </c>
      <c r="I5491" s="4" t="str">
        <f t="shared" si="171"/>
        <v>SG3_2_P1_MDI+</v>
      </c>
    </row>
    <row r="5492" spans="1:9" x14ac:dyDescent="0.25">
      <c r="A5492" t="s">
        <v>2698</v>
      </c>
      <c r="B5492" t="s">
        <v>5924</v>
      </c>
      <c r="C5492" t="s">
        <v>6457</v>
      </c>
      <c r="D5492" t="s">
        <v>6265</v>
      </c>
      <c r="E5492" t="s">
        <v>6265</v>
      </c>
      <c r="F5492">
        <v>2</v>
      </c>
      <c r="G5492" t="s">
        <v>594</v>
      </c>
      <c r="H5492" s="4" t="str">
        <f t="shared" si="170"/>
        <v>3U18.2</v>
      </c>
      <c r="I5492" s="4" t="str">
        <f t="shared" si="171"/>
        <v>SG3_3PI_P1_MDI+</v>
      </c>
    </row>
    <row r="5493" spans="1:9" x14ac:dyDescent="0.25">
      <c r="A5493" t="s">
        <v>2698</v>
      </c>
      <c r="B5493" t="s">
        <v>5924</v>
      </c>
      <c r="C5493" t="s">
        <v>6457</v>
      </c>
      <c r="D5493" t="s">
        <v>6266</v>
      </c>
      <c r="E5493" t="s">
        <v>6266</v>
      </c>
      <c r="F5493">
        <v>42</v>
      </c>
      <c r="G5493" t="s">
        <v>855</v>
      </c>
      <c r="H5493" s="4" t="str">
        <f t="shared" si="170"/>
        <v>3U18.42</v>
      </c>
      <c r="I5493" s="4" t="str">
        <f t="shared" si="171"/>
        <v>S3_U4PILB_P1_MDI+</v>
      </c>
    </row>
    <row r="5494" spans="1:9" x14ac:dyDescent="0.25">
      <c r="A5494" t="s">
        <v>2698</v>
      </c>
      <c r="B5494" t="s">
        <v>5924</v>
      </c>
      <c r="C5494" t="s">
        <v>6457</v>
      </c>
      <c r="D5494" t="s">
        <v>6267</v>
      </c>
      <c r="E5494" t="s">
        <v>6267</v>
      </c>
      <c r="F5494">
        <v>5</v>
      </c>
      <c r="G5494" t="s">
        <v>587</v>
      </c>
      <c r="H5494" s="4" t="str">
        <f t="shared" si="170"/>
        <v>3U18.5</v>
      </c>
      <c r="I5494" s="4" t="str">
        <f t="shared" si="171"/>
        <v>SG3_2_P1_MDI-</v>
      </c>
    </row>
    <row r="5495" spans="1:9" x14ac:dyDescent="0.25">
      <c r="A5495" t="s">
        <v>2698</v>
      </c>
      <c r="B5495" t="s">
        <v>5924</v>
      </c>
      <c r="C5495" t="s">
        <v>6457</v>
      </c>
      <c r="D5495" t="s">
        <v>6268</v>
      </c>
      <c r="E5495" t="s">
        <v>6268</v>
      </c>
      <c r="F5495">
        <v>3</v>
      </c>
      <c r="G5495" t="s">
        <v>595</v>
      </c>
      <c r="H5495" s="4" t="str">
        <f t="shared" si="170"/>
        <v>3U18.3</v>
      </c>
      <c r="I5495" s="4" t="str">
        <f t="shared" si="171"/>
        <v>SG3_3PI_P1_MDI-</v>
      </c>
    </row>
    <row r="5496" spans="1:9" x14ac:dyDescent="0.25">
      <c r="A5496" t="s">
        <v>2698</v>
      </c>
      <c r="B5496" t="s">
        <v>5924</v>
      </c>
      <c r="C5496" t="s">
        <v>6457</v>
      </c>
      <c r="D5496" t="s">
        <v>6269</v>
      </c>
      <c r="E5496" t="s">
        <v>6269</v>
      </c>
      <c r="F5496">
        <v>43</v>
      </c>
      <c r="G5496" t="s">
        <v>856</v>
      </c>
      <c r="H5496" s="4" t="str">
        <f t="shared" si="170"/>
        <v>3U18.43</v>
      </c>
      <c r="I5496" s="4" t="str">
        <f t="shared" si="171"/>
        <v>S3_U4PILB_P1_MDI-</v>
      </c>
    </row>
    <row r="5497" spans="1:9" x14ac:dyDescent="0.25">
      <c r="A5497" t="s">
        <v>2698</v>
      </c>
      <c r="B5497" t="s">
        <v>5924</v>
      </c>
      <c r="C5497" t="s">
        <v>6457</v>
      </c>
      <c r="D5497" t="s">
        <v>6270</v>
      </c>
      <c r="E5497" t="s">
        <v>6270</v>
      </c>
      <c r="F5497">
        <v>9</v>
      </c>
      <c r="G5497" t="s">
        <v>2053</v>
      </c>
      <c r="H5497" s="4" t="str">
        <f t="shared" si="170"/>
        <v>3U18.9</v>
      </c>
      <c r="I5497" s="4" t="str">
        <f t="shared" si="171"/>
        <v>SG3_2_P2_MDI+</v>
      </c>
    </row>
    <row r="5498" spans="1:9" x14ac:dyDescent="0.25">
      <c r="A5498" t="s">
        <v>2698</v>
      </c>
      <c r="B5498" t="s">
        <v>5924</v>
      </c>
      <c r="C5498" t="s">
        <v>6457</v>
      </c>
      <c r="D5498" t="s">
        <v>6271</v>
      </c>
      <c r="E5498" t="s">
        <v>6271</v>
      </c>
      <c r="F5498">
        <v>51</v>
      </c>
      <c r="G5498" t="s">
        <v>2037</v>
      </c>
      <c r="H5498" s="4" t="str">
        <f t="shared" si="170"/>
        <v>3U18.51</v>
      </c>
      <c r="I5498" s="4" t="str">
        <f t="shared" si="171"/>
        <v>SG3_3PI_P2_MDI+</v>
      </c>
    </row>
    <row r="5499" spans="1:9" x14ac:dyDescent="0.25">
      <c r="A5499" t="s">
        <v>2698</v>
      </c>
      <c r="B5499" t="s">
        <v>5924</v>
      </c>
      <c r="C5499" t="s">
        <v>6457</v>
      </c>
      <c r="D5499" t="s">
        <v>6272</v>
      </c>
      <c r="E5499" t="s">
        <v>6272</v>
      </c>
      <c r="F5499">
        <v>39</v>
      </c>
      <c r="G5499" t="s">
        <v>2050</v>
      </c>
      <c r="H5499" s="4" t="str">
        <f t="shared" si="170"/>
        <v>3U18.39</v>
      </c>
      <c r="I5499" s="4" t="str">
        <f t="shared" si="171"/>
        <v>S3_U4PILB_P2_MDI+</v>
      </c>
    </row>
    <row r="5500" spans="1:9" x14ac:dyDescent="0.25">
      <c r="A5500" t="s">
        <v>2698</v>
      </c>
      <c r="B5500" t="s">
        <v>5924</v>
      </c>
      <c r="C5500" t="s">
        <v>6457</v>
      </c>
      <c r="D5500" t="s">
        <v>6273</v>
      </c>
      <c r="E5500" t="s">
        <v>6273</v>
      </c>
      <c r="F5500">
        <v>8</v>
      </c>
      <c r="G5500" t="s">
        <v>2054</v>
      </c>
      <c r="H5500" s="4" t="str">
        <f t="shared" si="170"/>
        <v>3U18.8</v>
      </c>
      <c r="I5500" s="4" t="str">
        <f t="shared" si="171"/>
        <v>SG3_2_P2_MDI-</v>
      </c>
    </row>
    <row r="5501" spans="1:9" x14ac:dyDescent="0.25">
      <c r="A5501" t="s">
        <v>2698</v>
      </c>
      <c r="B5501" t="s">
        <v>5924</v>
      </c>
      <c r="C5501" t="s">
        <v>6457</v>
      </c>
      <c r="D5501" t="s">
        <v>6274</v>
      </c>
      <c r="E5501" t="s">
        <v>6274</v>
      </c>
      <c r="F5501">
        <v>52</v>
      </c>
      <c r="G5501" t="s">
        <v>2038</v>
      </c>
      <c r="H5501" s="4" t="str">
        <f t="shared" si="170"/>
        <v>3U18.52</v>
      </c>
      <c r="I5501" s="4" t="str">
        <f t="shared" si="171"/>
        <v>SG3_3PI_P2_MDI-</v>
      </c>
    </row>
    <row r="5502" spans="1:9" x14ac:dyDescent="0.25">
      <c r="A5502" t="s">
        <v>2698</v>
      </c>
      <c r="B5502" t="s">
        <v>5924</v>
      </c>
      <c r="C5502" t="s">
        <v>6457</v>
      </c>
      <c r="D5502" t="s">
        <v>6275</v>
      </c>
      <c r="E5502" t="s">
        <v>6275</v>
      </c>
      <c r="F5502">
        <v>40</v>
      </c>
      <c r="G5502" t="s">
        <v>2052</v>
      </c>
      <c r="H5502" s="4" t="str">
        <f t="shared" si="170"/>
        <v>3U18.40</v>
      </c>
      <c r="I5502" s="4" t="str">
        <f t="shared" si="171"/>
        <v>S3_U4PILB_P2_MDI-</v>
      </c>
    </row>
    <row r="5503" spans="1:9" x14ac:dyDescent="0.25">
      <c r="A5503" t="s">
        <v>2698</v>
      </c>
      <c r="B5503" t="s">
        <v>5924</v>
      </c>
      <c r="C5503" t="s">
        <v>6457</v>
      </c>
      <c r="D5503" t="s">
        <v>6276</v>
      </c>
      <c r="E5503" t="s">
        <v>6276</v>
      </c>
      <c r="F5503">
        <v>12</v>
      </c>
      <c r="G5503" t="s">
        <v>2055</v>
      </c>
      <c r="H5503" s="4" t="str">
        <f t="shared" si="170"/>
        <v>3U18.12</v>
      </c>
      <c r="I5503" s="4" t="str">
        <f t="shared" si="171"/>
        <v>SG3_2_P3_MDI+</v>
      </c>
    </row>
    <row r="5504" spans="1:9" x14ac:dyDescent="0.25">
      <c r="A5504" t="s">
        <v>2698</v>
      </c>
      <c r="B5504" t="s">
        <v>5924</v>
      </c>
      <c r="C5504" t="s">
        <v>6457</v>
      </c>
      <c r="D5504" t="s">
        <v>6277</v>
      </c>
      <c r="E5504" t="s">
        <v>6277</v>
      </c>
      <c r="F5504">
        <v>48</v>
      </c>
      <c r="G5504" t="s">
        <v>2031</v>
      </c>
      <c r="H5504" s="4" t="str">
        <f t="shared" si="170"/>
        <v>3U18.48</v>
      </c>
      <c r="I5504" s="4" t="str">
        <f t="shared" si="171"/>
        <v>SG3_3PI_P3_MDI+</v>
      </c>
    </row>
    <row r="5505" spans="1:9" x14ac:dyDescent="0.25">
      <c r="A5505" t="s">
        <v>2698</v>
      </c>
      <c r="B5505" t="s">
        <v>5924</v>
      </c>
      <c r="C5505" t="s">
        <v>6457</v>
      </c>
      <c r="D5505" t="s">
        <v>6278</v>
      </c>
      <c r="E5505" t="s">
        <v>6278</v>
      </c>
      <c r="F5505">
        <v>36</v>
      </c>
      <c r="G5505" t="s">
        <v>2046</v>
      </c>
      <c r="H5505" s="4" t="str">
        <f t="shared" si="170"/>
        <v>3U18.36</v>
      </c>
      <c r="I5505" s="4" t="str">
        <f t="shared" si="171"/>
        <v>S3_U4PILB_P3_MDI+</v>
      </c>
    </row>
    <row r="5506" spans="1:9" x14ac:dyDescent="0.25">
      <c r="A5506" t="s">
        <v>2698</v>
      </c>
      <c r="B5506" t="s">
        <v>5924</v>
      </c>
      <c r="C5506" t="s">
        <v>6457</v>
      </c>
      <c r="D5506" t="s">
        <v>6279</v>
      </c>
      <c r="E5506" t="s">
        <v>6279</v>
      </c>
      <c r="F5506">
        <v>11</v>
      </c>
      <c r="G5506" t="s">
        <v>2056</v>
      </c>
      <c r="H5506" s="4" t="str">
        <f t="shared" ref="H5506:H5569" si="172">CONCATENATE(C5506,".",F5506)</f>
        <v>3U18.11</v>
      </c>
      <c r="I5506" s="4" t="str">
        <f t="shared" ref="I5506:I5569" si="173">G5506</f>
        <v>SG3_2_P3_MDI-</v>
      </c>
    </row>
    <row r="5507" spans="1:9" x14ac:dyDescent="0.25">
      <c r="A5507" t="s">
        <v>2698</v>
      </c>
      <c r="B5507" t="s">
        <v>5924</v>
      </c>
      <c r="C5507" t="s">
        <v>6457</v>
      </c>
      <c r="D5507" t="s">
        <v>6280</v>
      </c>
      <c r="E5507" t="s">
        <v>6280</v>
      </c>
      <c r="F5507">
        <v>49</v>
      </c>
      <c r="G5507" t="s">
        <v>2032</v>
      </c>
      <c r="H5507" s="4" t="str">
        <f t="shared" si="172"/>
        <v>3U18.49</v>
      </c>
      <c r="I5507" s="4" t="str">
        <f t="shared" si="173"/>
        <v>SG3_3PI_P3_MDI-</v>
      </c>
    </row>
    <row r="5508" spans="1:9" x14ac:dyDescent="0.25">
      <c r="A5508" t="s">
        <v>2698</v>
      </c>
      <c r="B5508" t="s">
        <v>5924</v>
      </c>
      <c r="C5508" t="s">
        <v>6457</v>
      </c>
      <c r="D5508" t="s">
        <v>6281</v>
      </c>
      <c r="E5508" t="s">
        <v>6281</v>
      </c>
      <c r="F5508">
        <v>37</v>
      </c>
      <c r="G5508" t="s">
        <v>2048</v>
      </c>
      <c r="H5508" s="4" t="str">
        <f t="shared" si="172"/>
        <v>3U18.37</v>
      </c>
      <c r="I5508" s="4" t="str">
        <f t="shared" si="173"/>
        <v>S3_U4PILB_P3_MDI-</v>
      </c>
    </row>
    <row r="5509" spans="1:9" x14ac:dyDescent="0.25">
      <c r="A5509" t="s">
        <v>2698</v>
      </c>
      <c r="B5509" t="s">
        <v>5924</v>
      </c>
      <c r="C5509" t="s">
        <v>6457</v>
      </c>
      <c r="D5509" t="s">
        <v>6282</v>
      </c>
      <c r="E5509" t="s">
        <v>6282</v>
      </c>
      <c r="F5509">
        <v>15</v>
      </c>
      <c r="G5509" t="s">
        <v>2057</v>
      </c>
      <c r="H5509" s="4" t="str">
        <f t="shared" si="172"/>
        <v>3U18.15</v>
      </c>
      <c r="I5509" s="4" t="str">
        <f t="shared" si="173"/>
        <v>SG3_2_P4_MDI+</v>
      </c>
    </row>
    <row r="5510" spans="1:9" x14ac:dyDescent="0.25">
      <c r="A5510" t="s">
        <v>2698</v>
      </c>
      <c r="B5510" t="s">
        <v>5924</v>
      </c>
      <c r="C5510" t="s">
        <v>6457</v>
      </c>
      <c r="D5510" t="s">
        <v>6283</v>
      </c>
      <c r="E5510" t="s">
        <v>6283</v>
      </c>
      <c r="F5510">
        <v>45</v>
      </c>
      <c r="G5510" t="s">
        <v>2039</v>
      </c>
      <c r="H5510" s="4" t="str">
        <f t="shared" si="172"/>
        <v>3U18.45</v>
      </c>
      <c r="I5510" s="4" t="str">
        <f t="shared" si="173"/>
        <v>SG3_3PI_P4_MDI+</v>
      </c>
    </row>
    <row r="5511" spans="1:9" x14ac:dyDescent="0.25">
      <c r="A5511" t="s">
        <v>2698</v>
      </c>
      <c r="B5511" t="s">
        <v>5924</v>
      </c>
      <c r="C5511" t="s">
        <v>6457</v>
      </c>
      <c r="D5511" t="s">
        <v>6284</v>
      </c>
      <c r="E5511" t="s">
        <v>6284</v>
      </c>
      <c r="F5511">
        <v>33</v>
      </c>
      <c r="G5511" t="s">
        <v>2042</v>
      </c>
      <c r="H5511" s="4" t="str">
        <f t="shared" si="172"/>
        <v>3U18.33</v>
      </c>
      <c r="I5511" s="4" t="str">
        <f t="shared" si="173"/>
        <v>S3_U4PILB_P4_MDI+</v>
      </c>
    </row>
    <row r="5512" spans="1:9" x14ac:dyDescent="0.25">
      <c r="A5512" t="s">
        <v>2698</v>
      </c>
      <c r="B5512" t="s">
        <v>5924</v>
      </c>
      <c r="C5512" t="s">
        <v>6457</v>
      </c>
      <c r="D5512" t="s">
        <v>6285</v>
      </c>
      <c r="E5512" t="s">
        <v>6285</v>
      </c>
      <c r="F5512">
        <v>14</v>
      </c>
      <c r="G5512" t="s">
        <v>2058</v>
      </c>
      <c r="H5512" s="4" t="str">
        <f t="shared" si="172"/>
        <v>3U18.14</v>
      </c>
      <c r="I5512" s="4" t="str">
        <f t="shared" si="173"/>
        <v>SG3_2_P4_MDI-</v>
      </c>
    </row>
    <row r="5513" spans="1:9" x14ac:dyDescent="0.25">
      <c r="A5513" t="s">
        <v>2698</v>
      </c>
      <c r="B5513" t="s">
        <v>5924</v>
      </c>
      <c r="C5513" t="s">
        <v>6457</v>
      </c>
      <c r="D5513" t="s">
        <v>6286</v>
      </c>
      <c r="E5513" t="s">
        <v>6286</v>
      </c>
      <c r="F5513">
        <v>46</v>
      </c>
      <c r="G5513" t="s">
        <v>2040</v>
      </c>
      <c r="H5513" s="4" t="str">
        <f t="shared" si="172"/>
        <v>3U18.46</v>
      </c>
      <c r="I5513" s="4" t="str">
        <f t="shared" si="173"/>
        <v>SG3_3PI_P4_MDI-</v>
      </c>
    </row>
    <row r="5514" spans="1:9" x14ac:dyDescent="0.25">
      <c r="A5514" t="s">
        <v>2698</v>
      </c>
      <c r="B5514" t="s">
        <v>5924</v>
      </c>
      <c r="C5514" t="s">
        <v>6457</v>
      </c>
      <c r="D5514" t="s">
        <v>6287</v>
      </c>
      <c r="E5514" t="s">
        <v>6287</v>
      </c>
      <c r="F5514">
        <v>34</v>
      </c>
      <c r="G5514" t="s">
        <v>2044</v>
      </c>
      <c r="H5514" s="4" t="str">
        <f t="shared" si="172"/>
        <v>3U18.34</v>
      </c>
      <c r="I5514" s="4" t="str">
        <f t="shared" si="173"/>
        <v>S3_U4PILB_P4_MDI-</v>
      </c>
    </row>
    <row r="5515" spans="1:9" x14ac:dyDescent="0.25">
      <c r="A5515" t="s">
        <v>2698</v>
      </c>
      <c r="B5515" t="s">
        <v>5924</v>
      </c>
      <c r="C5515" t="s">
        <v>6457</v>
      </c>
      <c r="D5515" t="s">
        <v>6288</v>
      </c>
      <c r="E5515" t="s">
        <v>6288</v>
      </c>
      <c r="F5515">
        <v>7</v>
      </c>
      <c r="G5515" t="s">
        <v>6345</v>
      </c>
      <c r="H5515" s="4" t="str">
        <f t="shared" si="172"/>
        <v>3U18.7</v>
      </c>
      <c r="I5515" s="4" t="str">
        <f t="shared" si="173"/>
        <v>S3_U18_DDC_AUX_SEL</v>
      </c>
    </row>
    <row r="5516" spans="1:9" x14ac:dyDescent="0.25">
      <c r="A5516" t="s">
        <v>2698</v>
      </c>
      <c r="B5516" t="s">
        <v>5924</v>
      </c>
      <c r="C5516" t="s">
        <v>6457</v>
      </c>
      <c r="D5516" t="s">
        <v>6289</v>
      </c>
      <c r="E5516" t="s">
        <v>6289</v>
      </c>
      <c r="F5516" t="s">
        <v>11</v>
      </c>
      <c r="G5516" t="s">
        <v>961</v>
      </c>
      <c r="H5516" s="4" t="str">
        <f t="shared" si="172"/>
        <v>3U18.EP</v>
      </c>
      <c r="I5516" s="4" t="str">
        <f t="shared" si="173"/>
        <v>DGND</v>
      </c>
    </row>
    <row r="5517" spans="1:9" x14ac:dyDescent="0.25">
      <c r="A5517" t="s">
        <v>2698</v>
      </c>
      <c r="B5517" t="s">
        <v>5924</v>
      </c>
      <c r="C5517" t="s">
        <v>6457</v>
      </c>
      <c r="D5517" t="s">
        <v>987</v>
      </c>
      <c r="E5517" t="s">
        <v>987</v>
      </c>
      <c r="F5517">
        <v>35</v>
      </c>
      <c r="G5517" t="s">
        <v>961</v>
      </c>
      <c r="H5517" s="4" t="str">
        <f t="shared" si="172"/>
        <v>3U18.35</v>
      </c>
      <c r="I5517" s="4" t="str">
        <f t="shared" si="173"/>
        <v>DGND</v>
      </c>
    </row>
    <row r="5518" spans="1:9" x14ac:dyDescent="0.25">
      <c r="A5518" t="s">
        <v>2698</v>
      </c>
      <c r="B5518" t="s">
        <v>5924</v>
      </c>
      <c r="C5518" t="s">
        <v>6457</v>
      </c>
      <c r="D5518" t="s">
        <v>988</v>
      </c>
      <c r="E5518" t="s">
        <v>988</v>
      </c>
      <c r="F5518">
        <v>1</v>
      </c>
      <c r="G5518" t="s">
        <v>961</v>
      </c>
      <c r="H5518" s="4" t="str">
        <f t="shared" si="172"/>
        <v>3U18.1</v>
      </c>
      <c r="I5518" s="4" t="str">
        <f t="shared" si="173"/>
        <v>DGND</v>
      </c>
    </row>
    <row r="5519" spans="1:9" x14ac:dyDescent="0.25">
      <c r="A5519" t="s">
        <v>2698</v>
      </c>
      <c r="B5519" t="s">
        <v>5924</v>
      </c>
      <c r="C5519" t="s">
        <v>6457</v>
      </c>
      <c r="D5519" t="s">
        <v>989</v>
      </c>
      <c r="E5519" t="s">
        <v>989</v>
      </c>
      <c r="F5519">
        <v>10</v>
      </c>
      <c r="G5519" t="s">
        <v>961</v>
      </c>
      <c r="H5519" s="4" t="str">
        <f t="shared" si="172"/>
        <v>3U18.10</v>
      </c>
      <c r="I5519" s="4" t="str">
        <f t="shared" si="173"/>
        <v>DGND</v>
      </c>
    </row>
    <row r="5520" spans="1:9" x14ac:dyDescent="0.25">
      <c r="A5520" t="s">
        <v>2698</v>
      </c>
      <c r="B5520" t="s">
        <v>5924</v>
      </c>
      <c r="C5520" t="s">
        <v>6457</v>
      </c>
      <c r="D5520" t="s">
        <v>990</v>
      </c>
      <c r="E5520" t="s">
        <v>990</v>
      </c>
      <c r="F5520">
        <v>13</v>
      </c>
      <c r="G5520" t="s">
        <v>961</v>
      </c>
      <c r="H5520" s="4" t="str">
        <f t="shared" si="172"/>
        <v>3U18.13</v>
      </c>
      <c r="I5520" s="4" t="str">
        <f t="shared" si="173"/>
        <v>DGND</v>
      </c>
    </row>
    <row r="5521" spans="1:9" x14ac:dyDescent="0.25">
      <c r="A5521" t="s">
        <v>2698</v>
      </c>
      <c r="B5521" t="s">
        <v>5924</v>
      </c>
      <c r="C5521" t="s">
        <v>6457</v>
      </c>
      <c r="D5521" t="s">
        <v>991</v>
      </c>
      <c r="E5521" t="s">
        <v>991</v>
      </c>
      <c r="F5521">
        <v>32</v>
      </c>
      <c r="G5521" t="s">
        <v>961</v>
      </c>
      <c r="H5521" s="4" t="str">
        <f t="shared" si="172"/>
        <v>3U18.32</v>
      </c>
      <c r="I5521" s="4" t="str">
        <f t="shared" si="173"/>
        <v>DGND</v>
      </c>
    </row>
    <row r="5522" spans="1:9" x14ac:dyDescent="0.25">
      <c r="A5522" t="s">
        <v>2698</v>
      </c>
      <c r="B5522" t="s">
        <v>5924</v>
      </c>
      <c r="C5522" t="s">
        <v>6457</v>
      </c>
      <c r="D5522" t="s">
        <v>992</v>
      </c>
      <c r="E5522" t="s">
        <v>992</v>
      </c>
      <c r="F5522">
        <v>38</v>
      </c>
      <c r="G5522" t="s">
        <v>961</v>
      </c>
      <c r="H5522" s="4" t="str">
        <f t="shared" si="172"/>
        <v>3U18.38</v>
      </c>
      <c r="I5522" s="4" t="str">
        <f t="shared" si="173"/>
        <v>DGND</v>
      </c>
    </row>
    <row r="5523" spans="1:9" x14ac:dyDescent="0.25">
      <c r="A5523" t="s">
        <v>2698</v>
      </c>
      <c r="B5523" t="s">
        <v>5924</v>
      </c>
      <c r="C5523" t="s">
        <v>6457</v>
      </c>
      <c r="D5523" t="s">
        <v>993</v>
      </c>
      <c r="E5523" t="s">
        <v>993</v>
      </c>
      <c r="F5523">
        <v>41</v>
      </c>
      <c r="G5523" t="s">
        <v>961</v>
      </c>
      <c r="H5523" s="4" t="str">
        <f t="shared" si="172"/>
        <v>3U18.41</v>
      </c>
      <c r="I5523" s="4" t="str">
        <f t="shared" si="173"/>
        <v>DGND</v>
      </c>
    </row>
    <row r="5524" spans="1:9" x14ac:dyDescent="0.25">
      <c r="A5524" t="s">
        <v>2698</v>
      </c>
      <c r="B5524" t="s">
        <v>5924</v>
      </c>
      <c r="C5524" t="s">
        <v>6457</v>
      </c>
      <c r="D5524" t="s">
        <v>6290</v>
      </c>
      <c r="E5524" t="s">
        <v>6290</v>
      </c>
      <c r="F5524">
        <v>47</v>
      </c>
      <c r="G5524" t="s">
        <v>961</v>
      </c>
      <c r="H5524" s="4" t="str">
        <f t="shared" si="172"/>
        <v>3U18.47</v>
      </c>
      <c r="I5524" s="4" t="str">
        <f t="shared" si="173"/>
        <v>DGND</v>
      </c>
    </row>
    <row r="5525" spans="1:9" x14ac:dyDescent="0.25">
      <c r="A5525" t="s">
        <v>2698</v>
      </c>
      <c r="B5525" t="s">
        <v>5924</v>
      </c>
      <c r="C5525" t="s">
        <v>6457</v>
      </c>
      <c r="D5525" t="s">
        <v>6291</v>
      </c>
      <c r="E5525" t="s">
        <v>6291</v>
      </c>
      <c r="F5525">
        <v>4</v>
      </c>
      <c r="G5525" t="s">
        <v>6341</v>
      </c>
      <c r="H5525" s="4" t="str">
        <f t="shared" si="172"/>
        <v>3U18.4</v>
      </c>
      <c r="I5525" s="4" t="str">
        <f t="shared" si="173"/>
        <v>S3_U18_GPU_SEL</v>
      </c>
    </row>
    <row r="5526" spans="1:9" x14ac:dyDescent="0.25">
      <c r="A5526" t="s">
        <v>2698</v>
      </c>
      <c r="B5526" t="s">
        <v>5924</v>
      </c>
      <c r="C5526" t="s">
        <v>6457</v>
      </c>
      <c r="D5526" t="s">
        <v>6292</v>
      </c>
      <c r="E5526" t="s">
        <v>6292</v>
      </c>
      <c r="F5526">
        <v>21</v>
      </c>
      <c r="H5526" s="4" t="str">
        <f t="shared" si="172"/>
        <v>3U18.21</v>
      </c>
      <c r="I5526" s="4">
        <f t="shared" si="173"/>
        <v>0</v>
      </c>
    </row>
    <row r="5527" spans="1:9" x14ac:dyDescent="0.25">
      <c r="A5527" t="s">
        <v>2698</v>
      </c>
      <c r="B5527" t="s">
        <v>5924</v>
      </c>
      <c r="C5527" t="s">
        <v>6457</v>
      </c>
      <c r="D5527" t="s">
        <v>6293</v>
      </c>
      <c r="E5527" t="s">
        <v>6293</v>
      </c>
      <c r="F5527">
        <v>20</v>
      </c>
      <c r="H5527" s="4" t="str">
        <f t="shared" si="172"/>
        <v>3U18.20</v>
      </c>
      <c r="I5527" s="4">
        <f t="shared" si="173"/>
        <v>0</v>
      </c>
    </row>
    <row r="5528" spans="1:9" x14ac:dyDescent="0.25">
      <c r="A5528" t="s">
        <v>2698</v>
      </c>
      <c r="B5528" t="s">
        <v>5924</v>
      </c>
      <c r="C5528" t="s">
        <v>6457</v>
      </c>
      <c r="D5528" t="s">
        <v>6294</v>
      </c>
      <c r="E5528" t="s">
        <v>6294</v>
      </c>
      <c r="F5528">
        <v>19</v>
      </c>
      <c r="H5528" s="4" t="str">
        <f t="shared" si="172"/>
        <v>3U18.19</v>
      </c>
      <c r="I5528" s="4">
        <f t="shared" si="173"/>
        <v>0</v>
      </c>
    </row>
    <row r="5529" spans="1:9" x14ac:dyDescent="0.25">
      <c r="A5529" t="s">
        <v>2698</v>
      </c>
      <c r="B5529" t="s">
        <v>5924</v>
      </c>
      <c r="C5529" t="s">
        <v>6457</v>
      </c>
      <c r="D5529" t="s">
        <v>6295</v>
      </c>
      <c r="E5529" t="s">
        <v>6295</v>
      </c>
      <c r="F5529">
        <v>50</v>
      </c>
      <c r="G5529" t="s">
        <v>6343</v>
      </c>
      <c r="H5529" s="4" t="str">
        <f t="shared" si="172"/>
        <v>3U18.50</v>
      </c>
      <c r="I5529" s="4" t="str">
        <f t="shared" si="173"/>
        <v>S3_U18_OE</v>
      </c>
    </row>
    <row r="5530" spans="1:9" x14ac:dyDescent="0.25">
      <c r="A5530" t="s">
        <v>2698</v>
      </c>
      <c r="B5530" t="s">
        <v>5924</v>
      </c>
      <c r="C5530" t="s">
        <v>6457</v>
      </c>
      <c r="D5530" t="s">
        <v>6296</v>
      </c>
      <c r="E5530" t="s">
        <v>6296</v>
      </c>
      <c r="F5530">
        <v>22</v>
      </c>
      <c r="H5530" s="4" t="str">
        <f t="shared" si="172"/>
        <v>3U18.22</v>
      </c>
      <c r="I5530" s="4">
        <f t="shared" si="173"/>
        <v>0</v>
      </c>
    </row>
    <row r="5531" spans="1:9" x14ac:dyDescent="0.25">
      <c r="A5531" t="s">
        <v>2698</v>
      </c>
      <c r="B5531" t="s">
        <v>5924</v>
      </c>
      <c r="C5531" t="s">
        <v>6457</v>
      </c>
      <c r="D5531" t="s">
        <v>6297</v>
      </c>
      <c r="E5531" t="s">
        <v>6297</v>
      </c>
      <c r="F5531">
        <v>30</v>
      </c>
      <c r="H5531" s="4" t="str">
        <f t="shared" si="172"/>
        <v>3U18.30</v>
      </c>
      <c r="I5531" s="4">
        <f t="shared" si="173"/>
        <v>0</v>
      </c>
    </row>
    <row r="5532" spans="1:9" x14ac:dyDescent="0.25">
      <c r="A5532" t="s">
        <v>2698</v>
      </c>
      <c r="B5532" t="s">
        <v>5924</v>
      </c>
      <c r="C5532" t="s">
        <v>6457</v>
      </c>
      <c r="D5532" t="s">
        <v>6298</v>
      </c>
      <c r="E5532" t="s">
        <v>6298</v>
      </c>
      <c r="F5532">
        <v>25</v>
      </c>
      <c r="H5532" s="4" t="str">
        <f t="shared" si="172"/>
        <v>3U18.25</v>
      </c>
      <c r="I5532" s="4">
        <f t="shared" si="173"/>
        <v>0</v>
      </c>
    </row>
    <row r="5533" spans="1:9" x14ac:dyDescent="0.25">
      <c r="A5533" t="s">
        <v>2698</v>
      </c>
      <c r="B5533" t="s">
        <v>5924</v>
      </c>
      <c r="C5533" t="s">
        <v>6457</v>
      </c>
      <c r="D5533" t="s">
        <v>6299</v>
      </c>
      <c r="E5533" t="s">
        <v>6299</v>
      </c>
      <c r="F5533">
        <v>23</v>
      </c>
      <c r="H5533" s="4" t="str">
        <f t="shared" si="172"/>
        <v>3U18.23</v>
      </c>
      <c r="I5533" s="4">
        <f t="shared" si="173"/>
        <v>0</v>
      </c>
    </row>
    <row r="5534" spans="1:9" x14ac:dyDescent="0.25">
      <c r="A5534" t="s">
        <v>2698</v>
      </c>
      <c r="B5534" t="s">
        <v>5924</v>
      </c>
      <c r="C5534" t="s">
        <v>6457</v>
      </c>
      <c r="D5534" t="s">
        <v>6300</v>
      </c>
      <c r="E5534" t="s">
        <v>6300</v>
      </c>
      <c r="F5534">
        <v>31</v>
      </c>
      <c r="H5534" s="4" t="str">
        <f t="shared" si="172"/>
        <v>3U18.31</v>
      </c>
      <c r="I5534" s="4">
        <f t="shared" si="173"/>
        <v>0</v>
      </c>
    </row>
    <row r="5535" spans="1:9" x14ac:dyDescent="0.25">
      <c r="A5535" t="s">
        <v>2698</v>
      </c>
      <c r="B5535" t="s">
        <v>5924</v>
      </c>
      <c r="C5535" t="s">
        <v>6457</v>
      </c>
      <c r="D5535" t="s">
        <v>6301</v>
      </c>
      <c r="E5535" t="s">
        <v>6301</v>
      </c>
      <c r="F5535">
        <v>24</v>
      </c>
      <c r="H5535" s="4" t="str">
        <f t="shared" si="172"/>
        <v>3U18.24</v>
      </c>
      <c r="I5535" s="4">
        <f t="shared" si="173"/>
        <v>0</v>
      </c>
    </row>
    <row r="5536" spans="1:9" x14ac:dyDescent="0.25">
      <c r="A5536" t="s">
        <v>2698</v>
      </c>
      <c r="B5536" t="s">
        <v>5924</v>
      </c>
      <c r="C5536" t="s">
        <v>6457</v>
      </c>
      <c r="D5536" t="s">
        <v>994</v>
      </c>
      <c r="E5536" t="s">
        <v>994</v>
      </c>
      <c r="F5536">
        <v>16</v>
      </c>
      <c r="G5536" t="s">
        <v>962</v>
      </c>
      <c r="H5536" s="4" t="str">
        <f t="shared" si="172"/>
        <v>3U18.16</v>
      </c>
      <c r="I5536" s="4" t="str">
        <f t="shared" si="173"/>
        <v>VDD33_ATX</v>
      </c>
    </row>
    <row r="5537" spans="1:9" x14ac:dyDescent="0.25">
      <c r="A5537" t="s">
        <v>2698</v>
      </c>
      <c r="B5537" t="s">
        <v>5924</v>
      </c>
      <c r="C5537" t="s">
        <v>6457</v>
      </c>
      <c r="D5537" t="s">
        <v>995</v>
      </c>
      <c r="E5537" t="s">
        <v>995</v>
      </c>
      <c r="F5537">
        <v>44</v>
      </c>
      <c r="G5537" t="s">
        <v>962</v>
      </c>
      <c r="H5537" s="4" t="str">
        <f t="shared" si="172"/>
        <v>3U18.44</v>
      </c>
      <c r="I5537" s="4" t="str">
        <f t="shared" si="173"/>
        <v>VDD33_ATX</v>
      </c>
    </row>
    <row r="5538" spans="1:9" x14ac:dyDescent="0.25">
      <c r="A5538" t="s">
        <v>2698</v>
      </c>
      <c r="B5538" t="s">
        <v>5925</v>
      </c>
      <c r="C5538" t="s">
        <v>3685</v>
      </c>
      <c r="D5538">
        <v>1</v>
      </c>
      <c r="E5538">
        <v>1</v>
      </c>
      <c r="F5538">
        <v>1</v>
      </c>
      <c r="G5538" t="s">
        <v>962</v>
      </c>
      <c r="H5538" s="4" t="str">
        <f t="shared" si="172"/>
        <v>3C144.1</v>
      </c>
      <c r="I5538" s="4" t="str">
        <f t="shared" si="173"/>
        <v>VDD33_ATX</v>
      </c>
    </row>
    <row r="5539" spans="1:9" x14ac:dyDescent="0.25">
      <c r="A5539" t="s">
        <v>2698</v>
      </c>
      <c r="B5539" t="s">
        <v>5925</v>
      </c>
      <c r="C5539" t="s">
        <v>3685</v>
      </c>
      <c r="D5539">
        <v>2</v>
      </c>
      <c r="E5539">
        <v>2</v>
      </c>
      <c r="F5539">
        <v>2</v>
      </c>
      <c r="G5539" t="s">
        <v>961</v>
      </c>
      <c r="H5539" s="4" t="str">
        <f t="shared" si="172"/>
        <v>3C144.2</v>
      </c>
      <c r="I5539" s="4" t="str">
        <f t="shared" si="173"/>
        <v>DGND</v>
      </c>
    </row>
    <row r="5540" spans="1:9" x14ac:dyDescent="0.25">
      <c r="A5540" t="s">
        <v>2698</v>
      </c>
      <c r="B5540" t="s">
        <v>5925</v>
      </c>
      <c r="C5540" t="s">
        <v>3686</v>
      </c>
      <c r="D5540">
        <v>1</v>
      </c>
      <c r="E5540">
        <v>1</v>
      </c>
      <c r="F5540">
        <v>1</v>
      </c>
      <c r="G5540" t="s">
        <v>962</v>
      </c>
      <c r="H5540" s="4" t="str">
        <f t="shared" si="172"/>
        <v>3C145.1</v>
      </c>
      <c r="I5540" s="4" t="str">
        <f t="shared" si="173"/>
        <v>VDD33_ATX</v>
      </c>
    </row>
    <row r="5541" spans="1:9" x14ac:dyDescent="0.25">
      <c r="A5541" t="s">
        <v>2698</v>
      </c>
      <c r="B5541" t="s">
        <v>5925</v>
      </c>
      <c r="C5541" t="s">
        <v>3686</v>
      </c>
      <c r="D5541">
        <v>2</v>
      </c>
      <c r="E5541">
        <v>2</v>
      </c>
      <c r="F5541">
        <v>2</v>
      </c>
      <c r="G5541" t="s">
        <v>961</v>
      </c>
      <c r="H5541" s="4" t="str">
        <f t="shared" si="172"/>
        <v>3C145.2</v>
      </c>
      <c r="I5541" s="4" t="str">
        <f t="shared" si="173"/>
        <v>DGND</v>
      </c>
    </row>
    <row r="5542" spans="1:9" x14ac:dyDescent="0.25">
      <c r="A5542" t="s">
        <v>2698</v>
      </c>
      <c r="B5542" t="s">
        <v>5925</v>
      </c>
      <c r="C5542" t="s">
        <v>3687</v>
      </c>
      <c r="D5542">
        <v>1</v>
      </c>
      <c r="E5542">
        <v>1</v>
      </c>
      <c r="F5542">
        <v>1</v>
      </c>
      <c r="G5542" t="s">
        <v>2059</v>
      </c>
      <c r="H5542" s="4" t="str">
        <f t="shared" si="172"/>
        <v>3C384.1</v>
      </c>
      <c r="I5542" s="4" t="str">
        <f t="shared" si="173"/>
        <v>S3_U2_P5_GIGA_MDI-</v>
      </c>
    </row>
    <row r="5543" spans="1:9" x14ac:dyDescent="0.25">
      <c r="A5543" t="s">
        <v>2698</v>
      </c>
      <c r="B5543" t="s">
        <v>5925</v>
      </c>
      <c r="C5543" t="s">
        <v>3687</v>
      </c>
      <c r="D5543">
        <v>2</v>
      </c>
      <c r="E5543">
        <v>2</v>
      </c>
      <c r="F5543">
        <v>2</v>
      </c>
      <c r="G5543" t="s">
        <v>2060</v>
      </c>
      <c r="H5543" s="4" t="str">
        <f t="shared" si="172"/>
        <v>3C384.2</v>
      </c>
      <c r="I5543" s="4" t="str">
        <f t="shared" si="173"/>
        <v>S3_U3_P5_GIGA_MDI-</v>
      </c>
    </row>
    <row r="5544" spans="1:9" x14ac:dyDescent="0.25">
      <c r="A5544" t="s">
        <v>2698</v>
      </c>
      <c r="B5544" t="s">
        <v>5925</v>
      </c>
      <c r="C5544" t="s">
        <v>3688</v>
      </c>
      <c r="D5544">
        <v>1</v>
      </c>
      <c r="E5544">
        <v>1</v>
      </c>
      <c r="F5544">
        <v>1</v>
      </c>
      <c r="G5544" t="s">
        <v>2061</v>
      </c>
      <c r="H5544" s="4" t="str">
        <f t="shared" si="172"/>
        <v>3C385.1</v>
      </c>
      <c r="I5544" s="4" t="str">
        <f t="shared" si="173"/>
        <v>S3_U2_P5_GIGA_MDI+</v>
      </c>
    </row>
    <row r="5545" spans="1:9" x14ac:dyDescent="0.25">
      <c r="A5545" t="s">
        <v>2698</v>
      </c>
      <c r="B5545" t="s">
        <v>5925</v>
      </c>
      <c r="C5545" t="s">
        <v>3688</v>
      </c>
      <c r="D5545">
        <v>2</v>
      </c>
      <c r="E5545">
        <v>2</v>
      </c>
      <c r="F5545">
        <v>2</v>
      </c>
      <c r="G5545" t="s">
        <v>2062</v>
      </c>
      <c r="H5545" s="4" t="str">
        <f t="shared" si="172"/>
        <v>3C385.2</v>
      </c>
      <c r="I5545" s="4" t="str">
        <f t="shared" si="173"/>
        <v>S3_U3_P5_GIGA_MDI+</v>
      </c>
    </row>
    <row r="5546" spans="1:9" x14ac:dyDescent="0.25">
      <c r="A5546" t="s">
        <v>2698</v>
      </c>
      <c r="B5546" t="s">
        <v>5925</v>
      </c>
      <c r="C5546" t="s">
        <v>3689</v>
      </c>
      <c r="D5546">
        <v>1</v>
      </c>
      <c r="E5546">
        <v>1</v>
      </c>
      <c r="F5546">
        <v>1</v>
      </c>
      <c r="G5546" t="s">
        <v>582</v>
      </c>
      <c r="H5546" s="4" t="str">
        <f t="shared" si="172"/>
        <v>3C391.1</v>
      </c>
      <c r="I5546" s="4" t="str">
        <f t="shared" si="173"/>
        <v>S3_U3_P5_RC</v>
      </c>
    </row>
    <row r="5547" spans="1:9" x14ac:dyDescent="0.25">
      <c r="A5547" t="s">
        <v>2698</v>
      </c>
      <c r="B5547" t="s">
        <v>5925</v>
      </c>
      <c r="C5547" t="s">
        <v>3689</v>
      </c>
      <c r="D5547">
        <v>2</v>
      </c>
      <c r="E5547">
        <v>2</v>
      </c>
      <c r="F5547">
        <v>2</v>
      </c>
      <c r="G5547" t="s">
        <v>961</v>
      </c>
      <c r="H5547" s="4" t="str">
        <f t="shared" si="172"/>
        <v>3C391.2</v>
      </c>
      <c r="I5547" s="4" t="str">
        <f t="shared" si="173"/>
        <v>DGND</v>
      </c>
    </row>
    <row r="5548" spans="1:9" x14ac:dyDescent="0.25">
      <c r="A5548" t="s">
        <v>2698</v>
      </c>
      <c r="B5548" t="s">
        <v>5925</v>
      </c>
      <c r="C5548" t="s">
        <v>3690</v>
      </c>
      <c r="D5548">
        <v>1</v>
      </c>
      <c r="E5548">
        <v>1</v>
      </c>
      <c r="F5548">
        <v>1</v>
      </c>
      <c r="G5548" t="s">
        <v>2063</v>
      </c>
      <c r="H5548" s="4" t="str">
        <f t="shared" si="172"/>
        <v>3C412.1</v>
      </c>
      <c r="I5548" s="4" t="str">
        <f t="shared" si="173"/>
        <v>S3_U2_P6_GIGA_MDI-</v>
      </c>
    </row>
    <row r="5549" spans="1:9" x14ac:dyDescent="0.25">
      <c r="A5549" t="s">
        <v>2698</v>
      </c>
      <c r="B5549" t="s">
        <v>5925</v>
      </c>
      <c r="C5549" t="s">
        <v>3690</v>
      </c>
      <c r="D5549">
        <v>2</v>
      </c>
      <c r="E5549">
        <v>2</v>
      </c>
      <c r="F5549">
        <v>2</v>
      </c>
      <c r="G5549" t="s">
        <v>2064</v>
      </c>
      <c r="H5549" s="4" t="str">
        <f t="shared" si="172"/>
        <v>3C412.2</v>
      </c>
      <c r="I5549" s="4" t="str">
        <f t="shared" si="173"/>
        <v>S3_U3_P6_GIGA_MDI-</v>
      </c>
    </row>
    <row r="5550" spans="1:9" x14ac:dyDescent="0.25">
      <c r="A5550" t="s">
        <v>2698</v>
      </c>
      <c r="B5550" t="s">
        <v>5925</v>
      </c>
      <c r="C5550" t="s">
        <v>3691</v>
      </c>
      <c r="D5550">
        <v>1</v>
      </c>
      <c r="E5550">
        <v>1</v>
      </c>
      <c r="F5550">
        <v>1</v>
      </c>
      <c r="G5550" t="s">
        <v>2065</v>
      </c>
      <c r="H5550" s="4" t="str">
        <f t="shared" si="172"/>
        <v>3C413.1</v>
      </c>
      <c r="I5550" s="4" t="str">
        <f t="shared" si="173"/>
        <v>S3_U2_P6_GIGA_MDI+</v>
      </c>
    </row>
    <row r="5551" spans="1:9" x14ac:dyDescent="0.25">
      <c r="A5551" t="s">
        <v>2698</v>
      </c>
      <c r="B5551" t="s">
        <v>5925</v>
      </c>
      <c r="C5551" t="s">
        <v>3691</v>
      </c>
      <c r="D5551">
        <v>2</v>
      </c>
      <c r="E5551">
        <v>2</v>
      </c>
      <c r="F5551">
        <v>2</v>
      </c>
      <c r="G5551" t="s">
        <v>2066</v>
      </c>
      <c r="H5551" s="4" t="str">
        <f t="shared" si="172"/>
        <v>3C413.2</v>
      </c>
      <c r="I5551" s="4" t="str">
        <f t="shared" si="173"/>
        <v>S3_U3_P6_GIGA_MDI+</v>
      </c>
    </row>
    <row r="5552" spans="1:9" x14ac:dyDescent="0.25">
      <c r="A5552" t="s">
        <v>2698</v>
      </c>
      <c r="B5552" t="s">
        <v>5925</v>
      </c>
      <c r="C5552" t="s">
        <v>3692</v>
      </c>
      <c r="D5552">
        <v>1</v>
      </c>
      <c r="E5552">
        <v>1</v>
      </c>
      <c r="F5552">
        <v>1</v>
      </c>
      <c r="G5552" t="s">
        <v>581</v>
      </c>
      <c r="H5552" s="4" t="str">
        <f t="shared" si="172"/>
        <v>3C418.1</v>
      </c>
      <c r="I5552" s="4" t="str">
        <f t="shared" si="173"/>
        <v>S3_U3_P6_RC</v>
      </c>
    </row>
    <row r="5553" spans="1:9" x14ac:dyDescent="0.25">
      <c r="A5553" t="s">
        <v>2698</v>
      </c>
      <c r="B5553" t="s">
        <v>5925</v>
      </c>
      <c r="C5553" t="s">
        <v>3692</v>
      </c>
      <c r="D5553">
        <v>2</v>
      </c>
      <c r="E5553">
        <v>2</v>
      </c>
      <c r="F5553">
        <v>2</v>
      </c>
      <c r="G5553" t="s">
        <v>961</v>
      </c>
      <c r="H5553" s="4" t="str">
        <f t="shared" si="172"/>
        <v>3C418.2</v>
      </c>
      <c r="I5553" s="4" t="str">
        <f t="shared" si="173"/>
        <v>DGND</v>
      </c>
    </row>
    <row r="5554" spans="1:9" x14ac:dyDescent="0.25">
      <c r="A5554" t="s">
        <v>2698</v>
      </c>
      <c r="B5554" t="s">
        <v>5925</v>
      </c>
      <c r="C5554" t="s">
        <v>3693</v>
      </c>
      <c r="D5554">
        <v>1</v>
      </c>
      <c r="E5554">
        <v>1</v>
      </c>
      <c r="F5554">
        <v>1</v>
      </c>
      <c r="G5554" t="s">
        <v>2067</v>
      </c>
      <c r="H5554" s="4" t="str">
        <f t="shared" si="172"/>
        <v>3C421.1</v>
      </c>
      <c r="I5554" s="4" t="str">
        <f t="shared" si="173"/>
        <v>SG3_1_P5_GIGA_MDI-</v>
      </c>
    </row>
    <row r="5555" spans="1:9" x14ac:dyDescent="0.25">
      <c r="A5555" t="s">
        <v>2698</v>
      </c>
      <c r="B5555" t="s">
        <v>5925</v>
      </c>
      <c r="C5555" t="s">
        <v>3693</v>
      </c>
      <c r="D5555">
        <v>2</v>
      </c>
      <c r="E5555">
        <v>2</v>
      </c>
      <c r="F5555">
        <v>2</v>
      </c>
      <c r="G5555" t="s">
        <v>2068</v>
      </c>
      <c r="H5555" s="4" t="str">
        <f t="shared" si="172"/>
        <v>3C421.2</v>
      </c>
      <c r="I5555" s="4" t="str">
        <f t="shared" si="173"/>
        <v>SG3_2_P5_GIGA_MDI-</v>
      </c>
    </row>
    <row r="5556" spans="1:9" x14ac:dyDescent="0.25">
      <c r="A5556" t="s">
        <v>2698</v>
      </c>
      <c r="B5556" t="s">
        <v>5925</v>
      </c>
      <c r="C5556" t="s">
        <v>3694</v>
      </c>
      <c r="D5556">
        <v>1</v>
      </c>
      <c r="E5556">
        <v>1</v>
      </c>
      <c r="F5556">
        <v>1</v>
      </c>
      <c r="G5556" t="s">
        <v>2069</v>
      </c>
      <c r="H5556" s="4" t="str">
        <f t="shared" si="172"/>
        <v>3C422.1</v>
      </c>
      <c r="I5556" s="4" t="str">
        <f t="shared" si="173"/>
        <v>SG3_1_P5_GIGA_MDI+</v>
      </c>
    </row>
    <row r="5557" spans="1:9" x14ac:dyDescent="0.25">
      <c r="A5557" t="s">
        <v>2698</v>
      </c>
      <c r="B5557" t="s">
        <v>5925</v>
      </c>
      <c r="C5557" t="s">
        <v>3694</v>
      </c>
      <c r="D5557">
        <v>2</v>
      </c>
      <c r="E5557">
        <v>2</v>
      </c>
      <c r="F5557">
        <v>2</v>
      </c>
      <c r="G5557" t="s">
        <v>2070</v>
      </c>
      <c r="H5557" s="4" t="str">
        <f t="shared" si="172"/>
        <v>3C422.2</v>
      </c>
      <c r="I5557" s="4" t="str">
        <f t="shared" si="173"/>
        <v>SG3_2_P5_GIGA_MDI+</v>
      </c>
    </row>
    <row r="5558" spans="1:9" x14ac:dyDescent="0.25">
      <c r="A5558" t="s">
        <v>2698</v>
      </c>
      <c r="B5558" t="s">
        <v>5925</v>
      </c>
      <c r="C5558" t="s">
        <v>3695</v>
      </c>
      <c r="D5558">
        <v>1</v>
      </c>
      <c r="E5558">
        <v>1</v>
      </c>
      <c r="F5558">
        <v>1</v>
      </c>
      <c r="G5558" t="s">
        <v>591</v>
      </c>
      <c r="H5558" s="4" t="str">
        <f t="shared" si="172"/>
        <v>3C427.1</v>
      </c>
      <c r="I5558" s="4" t="str">
        <f t="shared" si="173"/>
        <v>SG3_2_P5_RC</v>
      </c>
    </row>
    <row r="5559" spans="1:9" x14ac:dyDescent="0.25">
      <c r="A5559" t="s">
        <v>2698</v>
      </c>
      <c r="B5559" t="s">
        <v>5925</v>
      </c>
      <c r="C5559" t="s">
        <v>3695</v>
      </c>
      <c r="D5559">
        <v>2</v>
      </c>
      <c r="E5559">
        <v>2</v>
      </c>
      <c r="F5559">
        <v>2</v>
      </c>
      <c r="G5559" t="s">
        <v>961</v>
      </c>
      <c r="H5559" s="4" t="str">
        <f t="shared" si="172"/>
        <v>3C427.2</v>
      </c>
      <c r="I5559" s="4" t="str">
        <f t="shared" si="173"/>
        <v>DGND</v>
      </c>
    </row>
    <row r="5560" spans="1:9" x14ac:dyDescent="0.25">
      <c r="A5560" t="s">
        <v>2698</v>
      </c>
      <c r="B5560" t="s">
        <v>5925</v>
      </c>
      <c r="C5560" t="s">
        <v>3696</v>
      </c>
      <c r="D5560">
        <v>1</v>
      </c>
      <c r="E5560">
        <v>1</v>
      </c>
      <c r="F5560">
        <v>1</v>
      </c>
      <c r="G5560" t="s">
        <v>2071</v>
      </c>
      <c r="H5560" s="4" t="str">
        <f t="shared" si="172"/>
        <v>3C430.1</v>
      </c>
      <c r="I5560" s="4" t="str">
        <f t="shared" si="173"/>
        <v>SG3_1_P6_GIGA_MDI-</v>
      </c>
    </row>
    <row r="5561" spans="1:9" x14ac:dyDescent="0.25">
      <c r="A5561" t="s">
        <v>2698</v>
      </c>
      <c r="B5561" t="s">
        <v>5925</v>
      </c>
      <c r="C5561" t="s">
        <v>3696</v>
      </c>
      <c r="D5561">
        <v>2</v>
      </c>
      <c r="E5561">
        <v>2</v>
      </c>
      <c r="F5561">
        <v>2</v>
      </c>
      <c r="G5561" t="s">
        <v>2072</v>
      </c>
      <c r="H5561" s="4" t="str">
        <f t="shared" si="172"/>
        <v>3C430.2</v>
      </c>
      <c r="I5561" s="4" t="str">
        <f t="shared" si="173"/>
        <v>SG3_2_P6_GIGA_MDI-</v>
      </c>
    </row>
    <row r="5562" spans="1:9" x14ac:dyDescent="0.25">
      <c r="A5562" t="s">
        <v>2698</v>
      </c>
      <c r="B5562" t="s">
        <v>5925</v>
      </c>
      <c r="C5562" t="s">
        <v>3697</v>
      </c>
      <c r="D5562">
        <v>1</v>
      </c>
      <c r="E5562">
        <v>1</v>
      </c>
      <c r="F5562">
        <v>1</v>
      </c>
      <c r="G5562" t="s">
        <v>2073</v>
      </c>
      <c r="H5562" s="4" t="str">
        <f t="shared" si="172"/>
        <v>3C431.1</v>
      </c>
      <c r="I5562" s="4" t="str">
        <f t="shared" si="173"/>
        <v>SG3_1_P6_GIGA_MDI+</v>
      </c>
    </row>
    <row r="5563" spans="1:9" x14ac:dyDescent="0.25">
      <c r="A5563" t="s">
        <v>2698</v>
      </c>
      <c r="B5563" t="s">
        <v>5925</v>
      </c>
      <c r="C5563" t="s">
        <v>3697</v>
      </c>
      <c r="D5563">
        <v>2</v>
      </c>
      <c r="E5563">
        <v>2</v>
      </c>
      <c r="F5563">
        <v>2</v>
      </c>
      <c r="G5563" t="s">
        <v>2074</v>
      </c>
      <c r="H5563" s="4" t="str">
        <f t="shared" si="172"/>
        <v>3C431.2</v>
      </c>
      <c r="I5563" s="4" t="str">
        <f t="shared" si="173"/>
        <v>SG3_2_P6_GIGA_MDI+</v>
      </c>
    </row>
    <row r="5564" spans="1:9" x14ac:dyDescent="0.25">
      <c r="A5564" t="s">
        <v>2698</v>
      </c>
      <c r="B5564" t="s">
        <v>5925</v>
      </c>
      <c r="C5564" t="s">
        <v>3698</v>
      </c>
      <c r="D5564">
        <v>1</v>
      </c>
      <c r="E5564">
        <v>1</v>
      </c>
      <c r="F5564">
        <v>1</v>
      </c>
      <c r="G5564" t="s">
        <v>590</v>
      </c>
      <c r="H5564" s="4" t="str">
        <f t="shared" si="172"/>
        <v>3C436.1</v>
      </c>
      <c r="I5564" s="4" t="str">
        <f t="shared" si="173"/>
        <v>SG3_2_P6_RC</v>
      </c>
    </row>
    <row r="5565" spans="1:9" x14ac:dyDescent="0.25">
      <c r="A5565" t="s">
        <v>2698</v>
      </c>
      <c r="B5565" t="s">
        <v>5925</v>
      </c>
      <c r="C5565" t="s">
        <v>3698</v>
      </c>
      <c r="D5565">
        <v>2</v>
      </c>
      <c r="E5565">
        <v>2</v>
      </c>
      <c r="F5565">
        <v>2</v>
      </c>
      <c r="G5565" t="s">
        <v>961</v>
      </c>
      <c r="H5565" s="4" t="str">
        <f t="shared" si="172"/>
        <v>3C436.2</v>
      </c>
      <c r="I5565" s="4" t="str">
        <f t="shared" si="173"/>
        <v>DGND</v>
      </c>
    </row>
    <row r="5566" spans="1:9" x14ac:dyDescent="0.25">
      <c r="A5566" t="s">
        <v>2698</v>
      </c>
      <c r="B5566" t="s">
        <v>5925</v>
      </c>
      <c r="C5566" t="s">
        <v>3699</v>
      </c>
      <c r="D5566">
        <v>1</v>
      </c>
      <c r="E5566">
        <v>1</v>
      </c>
      <c r="F5566">
        <v>1</v>
      </c>
      <c r="G5566" t="s">
        <v>2075</v>
      </c>
      <c r="H5566" s="4" t="str">
        <f t="shared" si="172"/>
        <v>3C439.1</v>
      </c>
      <c r="I5566" s="4" t="str">
        <f t="shared" si="173"/>
        <v>S3_U4_P6_RC_1</v>
      </c>
    </row>
    <row r="5567" spans="1:9" x14ac:dyDescent="0.25">
      <c r="A5567" t="s">
        <v>2698</v>
      </c>
      <c r="B5567" t="s">
        <v>5925</v>
      </c>
      <c r="C5567" t="s">
        <v>3699</v>
      </c>
      <c r="D5567">
        <v>2</v>
      </c>
      <c r="E5567">
        <v>2</v>
      </c>
      <c r="F5567">
        <v>2</v>
      </c>
      <c r="G5567" t="s">
        <v>961</v>
      </c>
      <c r="H5567" s="4" t="str">
        <f t="shared" si="172"/>
        <v>3C439.2</v>
      </c>
      <c r="I5567" s="4" t="str">
        <f t="shared" si="173"/>
        <v>DGND</v>
      </c>
    </row>
    <row r="5568" spans="1:9" x14ac:dyDescent="0.25">
      <c r="A5568" t="s">
        <v>2698</v>
      </c>
      <c r="B5568" t="s">
        <v>5925</v>
      </c>
      <c r="C5568" t="s">
        <v>3700</v>
      </c>
      <c r="D5568">
        <v>1</v>
      </c>
      <c r="E5568">
        <v>1</v>
      </c>
      <c r="F5568">
        <v>1</v>
      </c>
      <c r="G5568" t="s">
        <v>2076</v>
      </c>
      <c r="H5568" s="4" t="str">
        <f t="shared" si="172"/>
        <v>3C440.1</v>
      </c>
      <c r="I5568" s="4" t="str">
        <f t="shared" si="173"/>
        <v>S3_U4_P6_RC_2</v>
      </c>
    </row>
    <row r="5569" spans="1:9" x14ac:dyDescent="0.25">
      <c r="A5569" t="s">
        <v>2698</v>
      </c>
      <c r="B5569" t="s">
        <v>5925</v>
      </c>
      <c r="C5569" t="s">
        <v>3700</v>
      </c>
      <c r="D5569">
        <v>2</v>
      </c>
      <c r="E5569">
        <v>2</v>
      </c>
      <c r="F5569">
        <v>2</v>
      </c>
      <c r="G5569" t="s">
        <v>961</v>
      </c>
      <c r="H5569" s="4" t="str">
        <f t="shared" si="172"/>
        <v>3C440.2</v>
      </c>
      <c r="I5569" s="4" t="str">
        <f t="shared" si="173"/>
        <v>DGND</v>
      </c>
    </row>
    <row r="5570" spans="1:9" x14ac:dyDescent="0.25">
      <c r="A5570" t="s">
        <v>2698</v>
      </c>
      <c r="B5570" t="s">
        <v>5925</v>
      </c>
      <c r="C5570" t="s">
        <v>3701</v>
      </c>
      <c r="D5570">
        <v>1</v>
      </c>
      <c r="E5570">
        <v>1</v>
      </c>
      <c r="F5570">
        <v>1</v>
      </c>
      <c r="G5570" t="s">
        <v>2077</v>
      </c>
      <c r="H5570" s="4" t="str">
        <f t="shared" ref="H5570:H5633" si="174">CONCATENATE(C5570,".",F5570)</f>
        <v>3C441.1</v>
      </c>
      <c r="I5570" s="4" t="str">
        <f t="shared" ref="I5570:I5633" si="175">G5570</f>
        <v>S3_U4_P5_RC_1</v>
      </c>
    </row>
    <row r="5571" spans="1:9" x14ac:dyDescent="0.25">
      <c r="A5571" t="s">
        <v>2698</v>
      </c>
      <c r="B5571" t="s">
        <v>5925</v>
      </c>
      <c r="C5571" t="s">
        <v>3701</v>
      </c>
      <c r="D5571">
        <v>2</v>
      </c>
      <c r="E5571">
        <v>2</v>
      </c>
      <c r="F5571">
        <v>2</v>
      </c>
      <c r="G5571" t="s">
        <v>961</v>
      </c>
      <c r="H5571" s="4" t="str">
        <f t="shared" si="174"/>
        <v>3C441.2</v>
      </c>
      <c r="I5571" s="4" t="str">
        <f t="shared" si="175"/>
        <v>DGND</v>
      </c>
    </row>
    <row r="5572" spans="1:9" x14ac:dyDescent="0.25">
      <c r="A5572" t="s">
        <v>2698</v>
      </c>
      <c r="B5572" t="s">
        <v>5925</v>
      </c>
      <c r="C5572" t="s">
        <v>3702</v>
      </c>
      <c r="D5572">
        <v>1</v>
      </c>
      <c r="E5572">
        <v>1</v>
      </c>
      <c r="F5572">
        <v>1</v>
      </c>
      <c r="G5572" t="s">
        <v>2078</v>
      </c>
      <c r="H5572" s="4" t="str">
        <f t="shared" si="174"/>
        <v>3C442.1</v>
      </c>
      <c r="I5572" s="4" t="str">
        <f t="shared" si="175"/>
        <v>S3_U4_P5_RC_2</v>
      </c>
    </row>
    <row r="5573" spans="1:9" x14ac:dyDescent="0.25">
      <c r="A5573" t="s">
        <v>2698</v>
      </c>
      <c r="B5573" t="s">
        <v>5925</v>
      </c>
      <c r="C5573" t="s">
        <v>3702</v>
      </c>
      <c r="D5573">
        <v>2</v>
      </c>
      <c r="E5573">
        <v>2</v>
      </c>
      <c r="F5573">
        <v>2</v>
      </c>
      <c r="G5573" t="s">
        <v>961</v>
      </c>
      <c r="H5573" s="4" t="str">
        <f t="shared" si="174"/>
        <v>3C442.2</v>
      </c>
      <c r="I5573" s="4" t="str">
        <f t="shared" si="175"/>
        <v>DGND</v>
      </c>
    </row>
    <row r="5574" spans="1:9" x14ac:dyDescent="0.25">
      <c r="A5574" t="s">
        <v>2698</v>
      </c>
      <c r="B5574" t="s">
        <v>5925</v>
      </c>
      <c r="C5574" t="s">
        <v>3703</v>
      </c>
      <c r="D5574">
        <v>1</v>
      </c>
      <c r="E5574">
        <v>1</v>
      </c>
      <c r="F5574">
        <v>1</v>
      </c>
      <c r="G5574" t="s">
        <v>2079</v>
      </c>
      <c r="H5574" s="4" t="str">
        <f t="shared" si="174"/>
        <v>3GPHY5.1</v>
      </c>
      <c r="I5574" s="4" t="str">
        <f t="shared" si="175"/>
        <v>SG3_U5_GIGA_MDI+</v>
      </c>
    </row>
    <row r="5575" spans="1:9" x14ac:dyDescent="0.25">
      <c r="A5575" t="s">
        <v>2698</v>
      </c>
      <c r="B5575" t="s">
        <v>5925</v>
      </c>
      <c r="C5575" t="s">
        <v>3703</v>
      </c>
      <c r="D5575">
        <v>2</v>
      </c>
      <c r="E5575">
        <v>2</v>
      </c>
      <c r="F5575">
        <v>2</v>
      </c>
      <c r="G5575" t="s">
        <v>2080</v>
      </c>
      <c r="H5575" s="4" t="str">
        <f t="shared" si="174"/>
        <v>3GPHY5.2</v>
      </c>
      <c r="I5575" s="4" t="str">
        <f t="shared" si="175"/>
        <v>SG3_U5_GIGA_MDI-</v>
      </c>
    </row>
    <row r="5576" spans="1:9" x14ac:dyDescent="0.25">
      <c r="A5576" t="s">
        <v>2698</v>
      </c>
      <c r="B5576" t="s">
        <v>5925</v>
      </c>
      <c r="C5576" t="s">
        <v>3703</v>
      </c>
      <c r="D5576" t="s">
        <v>12</v>
      </c>
      <c r="E5576" t="s">
        <v>12</v>
      </c>
      <c r="F5576" t="s">
        <v>12</v>
      </c>
      <c r="G5576" t="s">
        <v>2081</v>
      </c>
      <c r="H5576" s="4" t="str">
        <f t="shared" si="174"/>
        <v>3GPHY5.G1</v>
      </c>
      <c r="I5576" s="4" t="str">
        <f t="shared" si="175"/>
        <v>S3_U4_P5_R_1</v>
      </c>
    </row>
    <row r="5577" spans="1:9" x14ac:dyDescent="0.25">
      <c r="A5577" t="s">
        <v>2698</v>
      </c>
      <c r="B5577" t="s">
        <v>5925</v>
      </c>
      <c r="C5577" t="s">
        <v>3703</v>
      </c>
      <c r="D5577" t="s">
        <v>13</v>
      </c>
      <c r="E5577" t="s">
        <v>13</v>
      </c>
      <c r="F5577" t="s">
        <v>13</v>
      </c>
      <c r="G5577" t="s">
        <v>2081</v>
      </c>
      <c r="H5577" s="4" t="str">
        <f t="shared" si="174"/>
        <v>3GPHY5.G2</v>
      </c>
      <c r="I5577" s="4" t="str">
        <f t="shared" si="175"/>
        <v>S3_U4_P5_R_1</v>
      </c>
    </row>
    <row r="5578" spans="1:9" x14ac:dyDescent="0.25">
      <c r="A5578" t="s">
        <v>2698</v>
      </c>
      <c r="B5578" t="s">
        <v>5925</v>
      </c>
      <c r="C5578" t="s">
        <v>3703</v>
      </c>
      <c r="D5578" t="s">
        <v>14</v>
      </c>
      <c r="E5578" t="s">
        <v>14</v>
      </c>
      <c r="F5578" t="s">
        <v>14</v>
      </c>
      <c r="G5578" t="s">
        <v>2081</v>
      </c>
      <c r="H5578" s="4" t="str">
        <f t="shared" si="174"/>
        <v>3GPHY5.G3</v>
      </c>
      <c r="I5578" s="4" t="str">
        <f t="shared" si="175"/>
        <v>S3_U4_P5_R_1</v>
      </c>
    </row>
    <row r="5579" spans="1:9" x14ac:dyDescent="0.25">
      <c r="A5579" t="s">
        <v>2698</v>
      </c>
      <c r="B5579" t="s">
        <v>5925</v>
      </c>
      <c r="C5579" t="s">
        <v>3703</v>
      </c>
      <c r="D5579" t="s">
        <v>15</v>
      </c>
      <c r="E5579" t="s">
        <v>15</v>
      </c>
      <c r="F5579" t="s">
        <v>15</v>
      </c>
      <c r="G5579" t="s">
        <v>2082</v>
      </c>
      <c r="H5579" s="4" t="str">
        <f t="shared" si="174"/>
        <v>3GPHY5.G4</v>
      </c>
      <c r="I5579" s="4" t="str">
        <f t="shared" si="175"/>
        <v>S3_U4_P5_R_2</v>
      </c>
    </row>
    <row r="5580" spans="1:9" x14ac:dyDescent="0.25">
      <c r="A5580" t="s">
        <v>2698</v>
      </c>
      <c r="B5580" t="s">
        <v>5925</v>
      </c>
      <c r="C5580" t="s">
        <v>3703</v>
      </c>
      <c r="D5580" t="s">
        <v>16</v>
      </c>
      <c r="E5580" t="s">
        <v>16</v>
      </c>
      <c r="F5580" t="s">
        <v>16</v>
      </c>
      <c r="G5580" t="s">
        <v>2082</v>
      </c>
      <c r="H5580" s="4" t="str">
        <f t="shared" si="174"/>
        <v>3GPHY5.G5</v>
      </c>
      <c r="I5580" s="4" t="str">
        <f t="shared" si="175"/>
        <v>S3_U4_P5_R_2</v>
      </c>
    </row>
    <row r="5581" spans="1:9" x14ac:dyDescent="0.25">
      <c r="A5581" t="s">
        <v>2698</v>
      </c>
      <c r="B5581" t="s">
        <v>5925</v>
      </c>
      <c r="C5581" t="s">
        <v>3703</v>
      </c>
      <c r="D5581" t="s">
        <v>17</v>
      </c>
      <c r="E5581" t="s">
        <v>17</v>
      </c>
      <c r="F5581" t="s">
        <v>17</v>
      </c>
      <c r="G5581" t="s">
        <v>2082</v>
      </c>
      <c r="H5581" s="4" t="str">
        <f t="shared" si="174"/>
        <v>3GPHY5.G6</v>
      </c>
      <c r="I5581" s="4" t="str">
        <f t="shared" si="175"/>
        <v>S3_U4_P5_R_2</v>
      </c>
    </row>
    <row r="5582" spans="1:9" x14ac:dyDescent="0.25">
      <c r="A5582" t="s">
        <v>2698</v>
      </c>
      <c r="B5582" t="s">
        <v>5925</v>
      </c>
      <c r="C5582" t="s">
        <v>3703</v>
      </c>
      <c r="D5582" t="s">
        <v>19</v>
      </c>
      <c r="E5582" t="s">
        <v>19</v>
      </c>
      <c r="F5582" t="s">
        <v>19</v>
      </c>
      <c r="H5582" s="4" t="str">
        <f t="shared" si="174"/>
        <v>3GPHY5.GH1</v>
      </c>
      <c r="I5582" s="4">
        <f t="shared" si="175"/>
        <v>0</v>
      </c>
    </row>
    <row r="5583" spans="1:9" x14ac:dyDescent="0.25">
      <c r="A5583" t="s">
        <v>2698</v>
      </c>
      <c r="B5583" t="s">
        <v>5925</v>
      </c>
      <c r="C5583" t="s">
        <v>3703</v>
      </c>
      <c r="D5583" t="s">
        <v>20</v>
      </c>
      <c r="E5583" t="s">
        <v>20</v>
      </c>
      <c r="F5583" t="s">
        <v>20</v>
      </c>
      <c r="H5583" s="4" t="str">
        <f t="shared" si="174"/>
        <v>3GPHY5.GH2</v>
      </c>
      <c r="I5583" s="4">
        <f t="shared" si="175"/>
        <v>0</v>
      </c>
    </row>
    <row r="5584" spans="1:9" x14ac:dyDescent="0.25">
      <c r="A5584" t="s">
        <v>2698</v>
      </c>
      <c r="B5584" t="s">
        <v>5925</v>
      </c>
      <c r="C5584" t="s">
        <v>3704</v>
      </c>
      <c r="D5584">
        <v>1</v>
      </c>
      <c r="E5584">
        <v>1</v>
      </c>
      <c r="F5584">
        <v>1</v>
      </c>
      <c r="G5584" t="s">
        <v>2083</v>
      </c>
      <c r="H5584" s="4" t="str">
        <f t="shared" si="174"/>
        <v>3GPHY6.1</v>
      </c>
      <c r="I5584" s="4" t="str">
        <f t="shared" si="175"/>
        <v>S3_U5_GIGA_MDI+</v>
      </c>
    </row>
    <row r="5585" spans="1:9" x14ac:dyDescent="0.25">
      <c r="A5585" t="s">
        <v>2698</v>
      </c>
      <c r="B5585" t="s">
        <v>5925</v>
      </c>
      <c r="C5585" t="s">
        <v>3704</v>
      </c>
      <c r="D5585">
        <v>2</v>
      </c>
      <c r="E5585">
        <v>2</v>
      </c>
      <c r="F5585">
        <v>2</v>
      </c>
      <c r="G5585" t="s">
        <v>2084</v>
      </c>
      <c r="H5585" s="4" t="str">
        <f t="shared" si="174"/>
        <v>3GPHY6.2</v>
      </c>
      <c r="I5585" s="4" t="str">
        <f t="shared" si="175"/>
        <v>S3_U5_GIGA_MDI-</v>
      </c>
    </row>
    <row r="5586" spans="1:9" x14ac:dyDescent="0.25">
      <c r="A5586" t="s">
        <v>2698</v>
      </c>
      <c r="B5586" t="s">
        <v>5925</v>
      </c>
      <c r="C5586" t="s">
        <v>3704</v>
      </c>
      <c r="D5586" t="s">
        <v>12</v>
      </c>
      <c r="E5586" t="s">
        <v>12</v>
      </c>
      <c r="F5586" t="s">
        <v>12</v>
      </c>
      <c r="G5586" t="s">
        <v>2085</v>
      </c>
      <c r="H5586" s="4" t="str">
        <f t="shared" si="174"/>
        <v>3GPHY6.G1</v>
      </c>
      <c r="I5586" s="4" t="str">
        <f t="shared" si="175"/>
        <v>S3_U4_P6_R_1</v>
      </c>
    </row>
    <row r="5587" spans="1:9" x14ac:dyDescent="0.25">
      <c r="A5587" t="s">
        <v>2698</v>
      </c>
      <c r="B5587" t="s">
        <v>5925</v>
      </c>
      <c r="C5587" t="s">
        <v>3704</v>
      </c>
      <c r="D5587" t="s">
        <v>13</v>
      </c>
      <c r="E5587" t="s">
        <v>13</v>
      </c>
      <c r="F5587" t="s">
        <v>13</v>
      </c>
      <c r="G5587" t="s">
        <v>2085</v>
      </c>
      <c r="H5587" s="4" t="str">
        <f t="shared" si="174"/>
        <v>3GPHY6.G2</v>
      </c>
      <c r="I5587" s="4" t="str">
        <f t="shared" si="175"/>
        <v>S3_U4_P6_R_1</v>
      </c>
    </row>
    <row r="5588" spans="1:9" x14ac:dyDescent="0.25">
      <c r="A5588" t="s">
        <v>2698</v>
      </c>
      <c r="B5588" t="s">
        <v>5925</v>
      </c>
      <c r="C5588" t="s">
        <v>3704</v>
      </c>
      <c r="D5588" t="s">
        <v>14</v>
      </c>
      <c r="E5588" t="s">
        <v>14</v>
      </c>
      <c r="F5588" t="s">
        <v>14</v>
      </c>
      <c r="G5588" t="s">
        <v>2085</v>
      </c>
      <c r="H5588" s="4" t="str">
        <f t="shared" si="174"/>
        <v>3GPHY6.G3</v>
      </c>
      <c r="I5588" s="4" t="str">
        <f t="shared" si="175"/>
        <v>S3_U4_P6_R_1</v>
      </c>
    </row>
    <row r="5589" spans="1:9" x14ac:dyDescent="0.25">
      <c r="A5589" t="s">
        <v>2698</v>
      </c>
      <c r="B5589" t="s">
        <v>5925</v>
      </c>
      <c r="C5589" t="s">
        <v>3704</v>
      </c>
      <c r="D5589" t="s">
        <v>15</v>
      </c>
      <c r="E5589" t="s">
        <v>15</v>
      </c>
      <c r="F5589" t="s">
        <v>15</v>
      </c>
      <c r="G5589" t="s">
        <v>2086</v>
      </c>
      <c r="H5589" s="4" t="str">
        <f t="shared" si="174"/>
        <v>3GPHY6.G4</v>
      </c>
      <c r="I5589" s="4" t="str">
        <f t="shared" si="175"/>
        <v>S3_U4_P6_R_2</v>
      </c>
    </row>
    <row r="5590" spans="1:9" x14ac:dyDescent="0.25">
      <c r="A5590" t="s">
        <v>2698</v>
      </c>
      <c r="B5590" t="s">
        <v>5925</v>
      </c>
      <c r="C5590" t="s">
        <v>3704</v>
      </c>
      <c r="D5590" t="s">
        <v>16</v>
      </c>
      <c r="E5590" t="s">
        <v>16</v>
      </c>
      <c r="F5590" t="s">
        <v>16</v>
      </c>
      <c r="G5590" t="s">
        <v>2086</v>
      </c>
      <c r="H5590" s="4" t="str">
        <f t="shared" si="174"/>
        <v>3GPHY6.G5</v>
      </c>
      <c r="I5590" s="4" t="str">
        <f t="shared" si="175"/>
        <v>S3_U4_P6_R_2</v>
      </c>
    </row>
    <row r="5591" spans="1:9" x14ac:dyDescent="0.25">
      <c r="A5591" t="s">
        <v>2698</v>
      </c>
      <c r="B5591" t="s">
        <v>5925</v>
      </c>
      <c r="C5591" t="s">
        <v>3704</v>
      </c>
      <c r="D5591" t="s">
        <v>17</v>
      </c>
      <c r="E5591" t="s">
        <v>17</v>
      </c>
      <c r="F5591" t="s">
        <v>17</v>
      </c>
      <c r="G5591" t="s">
        <v>2086</v>
      </c>
      <c r="H5591" s="4" t="str">
        <f t="shared" si="174"/>
        <v>3GPHY6.G6</v>
      </c>
      <c r="I5591" s="4" t="str">
        <f t="shared" si="175"/>
        <v>S3_U4_P6_R_2</v>
      </c>
    </row>
    <row r="5592" spans="1:9" x14ac:dyDescent="0.25">
      <c r="A5592" t="s">
        <v>2698</v>
      </c>
      <c r="B5592" t="s">
        <v>5925</v>
      </c>
      <c r="C5592" t="s">
        <v>3704</v>
      </c>
      <c r="D5592" t="s">
        <v>19</v>
      </c>
      <c r="E5592" t="s">
        <v>19</v>
      </c>
      <c r="F5592" t="s">
        <v>19</v>
      </c>
      <c r="H5592" s="4" t="str">
        <f t="shared" si="174"/>
        <v>3GPHY6.GH1</v>
      </c>
      <c r="I5592" s="4">
        <f t="shared" si="175"/>
        <v>0</v>
      </c>
    </row>
    <row r="5593" spans="1:9" x14ac:dyDescent="0.25">
      <c r="A5593" t="s">
        <v>2698</v>
      </c>
      <c r="B5593" t="s">
        <v>5925</v>
      </c>
      <c r="C5593" t="s">
        <v>3704</v>
      </c>
      <c r="D5593" t="s">
        <v>20</v>
      </c>
      <c r="E5593" t="s">
        <v>20</v>
      </c>
      <c r="F5593" t="s">
        <v>20</v>
      </c>
      <c r="H5593" s="4" t="str">
        <f t="shared" si="174"/>
        <v>3GPHY6.GH2</v>
      </c>
      <c r="I5593" s="4">
        <f t="shared" si="175"/>
        <v>0</v>
      </c>
    </row>
    <row r="5594" spans="1:9" x14ac:dyDescent="0.25">
      <c r="A5594" t="s">
        <v>2698</v>
      </c>
      <c r="B5594" t="s">
        <v>5925</v>
      </c>
      <c r="C5594" t="s">
        <v>3705</v>
      </c>
      <c r="D5594">
        <v>2</v>
      </c>
      <c r="E5594">
        <v>2</v>
      </c>
      <c r="F5594">
        <v>2</v>
      </c>
      <c r="G5594" t="s">
        <v>2087</v>
      </c>
      <c r="H5594" s="4" t="str">
        <f t="shared" si="174"/>
        <v>3K129.2</v>
      </c>
      <c r="I5594" s="4" t="str">
        <f t="shared" si="175"/>
        <v>S3_P5_GIGA_MDI-</v>
      </c>
    </row>
    <row r="5595" spans="1:9" x14ac:dyDescent="0.25">
      <c r="A5595" t="s">
        <v>2698</v>
      </c>
      <c r="B5595" t="s">
        <v>5925</v>
      </c>
      <c r="C5595" t="s">
        <v>3705</v>
      </c>
      <c r="D5595">
        <v>3</v>
      </c>
      <c r="E5595">
        <v>3</v>
      </c>
      <c r="F5595">
        <v>3</v>
      </c>
      <c r="G5595" t="s">
        <v>2088</v>
      </c>
      <c r="H5595" s="4" t="str">
        <f t="shared" si="174"/>
        <v>3K129.3</v>
      </c>
      <c r="I5595" s="4" t="str">
        <f t="shared" si="175"/>
        <v>S3_U1_P5_GIGA_MDI-</v>
      </c>
    </row>
    <row r="5596" spans="1:9" x14ac:dyDescent="0.25">
      <c r="A5596" t="s">
        <v>2698</v>
      </c>
      <c r="B5596" t="s">
        <v>5925</v>
      </c>
      <c r="C5596" t="s">
        <v>3705</v>
      </c>
      <c r="D5596">
        <v>4</v>
      </c>
      <c r="E5596">
        <v>4</v>
      </c>
      <c r="F5596">
        <v>4</v>
      </c>
      <c r="G5596" t="s">
        <v>2089</v>
      </c>
      <c r="H5596" s="4" t="str">
        <f t="shared" si="174"/>
        <v>3K129.4</v>
      </c>
      <c r="I5596" s="4" t="str">
        <f t="shared" si="175"/>
        <v>S3_HSD163-</v>
      </c>
    </row>
    <row r="5597" spans="1:9" x14ac:dyDescent="0.25">
      <c r="A5597" t="s">
        <v>2698</v>
      </c>
      <c r="B5597" t="s">
        <v>5925</v>
      </c>
      <c r="C5597" t="s">
        <v>3705</v>
      </c>
      <c r="D5597">
        <v>6</v>
      </c>
      <c r="E5597">
        <v>6</v>
      </c>
      <c r="F5597">
        <v>6</v>
      </c>
      <c r="G5597" t="s">
        <v>2090</v>
      </c>
      <c r="H5597" s="4" t="str">
        <f t="shared" si="174"/>
        <v>3K129.6</v>
      </c>
      <c r="I5597" s="4" t="str">
        <f t="shared" si="175"/>
        <v>S3_HSD163+</v>
      </c>
    </row>
    <row r="5598" spans="1:9" x14ac:dyDescent="0.25">
      <c r="A5598" t="s">
        <v>2698</v>
      </c>
      <c r="B5598" t="s">
        <v>5925</v>
      </c>
      <c r="C5598" t="s">
        <v>3705</v>
      </c>
      <c r="D5598">
        <v>7</v>
      </c>
      <c r="E5598">
        <v>7</v>
      </c>
      <c r="F5598">
        <v>7</v>
      </c>
      <c r="G5598" t="s">
        <v>2091</v>
      </c>
      <c r="H5598" s="4" t="str">
        <f t="shared" si="174"/>
        <v>3K129.7</v>
      </c>
      <c r="I5598" s="4" t="str">
        <f t="shared" si="175"/>
        <v>S3_U1_P5_GIGA_MDI+</v>
      </c>
    </row>
    <row r="5599" spans="1:9" x14ac:dyDescent="0.25">
      <c r="A5599" t="s">
        <v>2698</v>
      </c>
      <c r="B5599" t="s">
        <v>5925</v>
      </c>
      <c r="C5599" t="s">
        <v>3705</v>
      </c>
      <c r="D5599">
        <v>8</v>
      </c>
      <c r="E5599">
        <v>8</v>
      </c>
      <c r="F5599">
        <v>8</v>
      </c>
      <c r="G5599" t="s">
        <v>2092</v>
      </c>
      <c r="H5599" s="4" t="str">
        <f t="shared" si="174"/>
        <v>3K129.8</v>
      </c>
      <c r="I5599" s="4" t="str">
        <f t="shared" si="175"/>
        <v>S3_P5_GIGA_MDI+</v>
      </c>
    </row>
    <row r="5600" spans="1:9" x14ac:dyDescent="0.25">
      <c r="A5600" t="s">
        <v>2698</v>
      </c>
      <c r="B5600" t="s">
        <v>5925</v>
      </c>
      <c r="C5600" t="s">
        <v>3705</v>
      </c>
      <c r="D5600" t="s">
        <v>1041</v>
      </c>
      <c r="E5600" t="s">
        <v>1041</v>
      </c>
      <c r="F5600">
        <v>1</v>
      </c>
      <c r="G5600" t="s">
        <v>5386</v>
      </c>
      <c r="H5600" s="4" t="str">
        <f t="shared" si="174"/>
        <v>3K129.1</v>
      </c>
      <c r="I5600" s="4" t="str">
        <f t="shared" si="175"/>
        <v>SC_RF303_PWR</v>
      </c>
    </row>
    <row r="5601" spans="1:9" x14ac:dyDescent="0.25">
      <c r="A5601" t="s">
        <v>2698</v>
      </c>
      <c r="B5601" t="s">
        <v>5925</v>
      </c>
      <c r="C5601" t="s">
        <v>3705</v>
      </c>
      <c r="D5601" t="s">
        <v>1042</v>
      </c>
      <c r="E5601" t="s">
        <v>1042</v>
      </c>
      <c r="F5601">
        <v>9</v>
      </c>
      <c r="G5601" t="s">
        <v>5325</v>
      </c>
      <c r="H5601" s="4" t="str">
        <f t="shared" si="174"/>
        <v>3K129.9</v>
      </c>
      <c r="I5601" s="4" t="str">
        <f t="shared" si="175"/>
        <v>S3_UDB129</v>
      </c>
    </row>
    <row r="5602" spans="1:9" x14ac:dyDescent="0.25">
      <c r="A5602" t="s">
        <v>2698</v>
      </c>
      <c r="B5602" t="s">
        <v>5925</v>
      </c>
      <c r="C5602" t="s">
        <v>3706</v>
      </c>
      <c r="D5602">
        <v>2</v>
      </c>
      <c r="E5602">
        <v>2</v>
      </c>
      <c r="F5602">
        <v>2</v>
      </c>
      <c r="G5602" t="s">
        <v>2093</v>
      </c>
      <c r="H5602" s="4" t="str">
        <f t="shared" si="174"/>
        <v>3K141.2</v>
      </c>
      <c r="I5602" s="4" t="str">
        <f t="shared" si="175"/>
        <v>S3_P6_GIGA_MDI-</v>
      </c>
    </row>
    <row r="5603" spans="1:9" x14ac:dyDescent="0.25">
      <c r="A5603" t="s">
        <v>2698</v>
      </c>
      <c r="B5603" t="s">
        <v>5925</v>
      </c>
      <c r="C5603" t="s">
        <v>3706</v>
      </c>
      <c r="D5603">
        <v>3</v>
      </c>
      <c r="E5603">
        <v>3</v>
      </c>
      <c r="F5603">
        <v>3</v>
      </c>
      <c r="G5603" t="s">
        <v>2094</v>
      </c>
      <c r="H5603" s="4" t="str">
        <f t="shared" si="174"/>
        <v>3K141.3</v>
      </c>
      <c r="I5603" s="4" t="str">
        <f t="shared" si="175"/>
        <v>S3_U1_P6_GIGA_MDI-</v>
      </c>
    </row>
    <row r="5604" spans="1:9" x14ac:dyDescent="0.25">
      <c r="A5604" t="s">
        <v>2698</v>
      </c>
      <c r="B5604" t="s">
        <v>5925</v>
      </c>
      <c r="C5604" t="s">
        <v>3706</v>
      </c>
      <c r="D5604">
        <v>4</v>
      </c>
      <c r="E5604">
        <v>4</v>
      </c>
      <c r="F5604">
        <v>4</v>
      </c>
      <c r="G5604" t="s">
        <v>2095</v>
      </c>
      <c r="H5604" s="4" t="str">
        <f t="shared" si="174"/>
        <v>3K141.4</v>
      </c>
      <c r="I5604" s="4" t="str">
        <f t="shared" si="175"/>
        <v>S3_HSD169-</v>
      </c>
    </row>
    <row r="5605" spans="1:9" x14ac:dyDescent="0.25">
      <c r="A5605" t="s">
        <v>2698</v>
      </c>
      <c r="B5605" t="s">
        <v>5925</v>
      </c>
      <c r="C5605" t="s">
        <v>3706</v>
      </c>
      <c r="D5605">
        <v>6</v>
      </c>
      <c r="E5605">
        <v>6</v>
      </c>
      <c r="F5605">
        <v>6</v>
      </c>
      <c r="G5605" t="s">
        <v>2096</v>
      </c>
      <c r="H5605" s="4" t="str">
        <f t="shared" si="174"/>
        <v>3K141.6</v>
      </c>
      <c r="I5605" s="4" t="str">
        <f t="shared" si="175"/>
        <v>S3_HSD169+</v>
      </c>
    </row>
    <row r="5606" spans="1:9" x14ac:dyDescent="0.25">
      <c r="A5606" t="s">
        <v>2698</v>
      </c>
      <c r="B5606" t="s">
        <v>5925</v>
      </c>
      <c r="C5606" t="s">
        <v>3706</v>
      </c>
      <c r="D5606">
        <v>7</v>
      </c>
      <c r="E5606">
        <v>7</v>
      </c>
      <c r="F5606">
        <v>7</v>
      </c>
      <c r="G5606" t="s">
        <v>2097</v>
      </c>
      <c r="H5606" s="4" t="str">
        <f t="shared" si="174"/>
        <v>3K141.7</v>
      </c>
      <c r="I5606" s="4" t="str">
        <f t="shared" si="175"/>
        <v>S3_U1_P6_GIGA_MDI+</v>
      </c>
    </row>
    <row r="5607" spans="1:9" x14ac:dyDescent="0.25">
      <c r="A5607" t="s">
        <v>2698</v>
      </c>
      <c r="B5607" t="s">
        <v>5925</v>
      </c>
      <c r="C5607" t="s">
        <v>3706</v>
      </c>
      <c r="D5607">
        <v>8</v>
      </c>
      <c r="E5607">
        <v>8</v>
      </c>
      <c r="F5607">
        <v>8</v>
      </c>
      <c r="G5607" t="s">
        <v>2098</v>
      </c>
      <c r="H5607" s="4" t="str">
        <f t="shared" si="174"/>
        <v>3K141.8</v>
      </c>
      <c r="I5607" s="4" t="str">
        <f t="shared" si="175"/>
        <v>S3_P6_GIGA_MDI+</v>
      </c>
    </row>
    <row r="5608" spans="1:9" x14ac:dyDescent="0.25">
      <c r="A5608" t="s">
        <v>2698</v>
      </c>
      <c r="B5608" t="s">
        <v>5925</v>
      </c>
      <c r="C5608" t="s">
        <v>3706</v>
      </c>
      <c r="D5608" t="s">
        <v>1041</v>
      </c>
      <c r="E5608" t="s">
        <v>1041</v>
      </c>
      <c r="F5608">
        <v>1</v>
      </c>
      <c r="G5608" t="s">
        <v>5386</v>
      </c>
      <c r="H5608" s="4" t="str">
        <f t="shared" si="174"/>
        <v>3K141.1</v>
      </c>
      <c r="I5608" s="4" t="str">
        <f t="shared" si="175"/>
        <v>SC_RF303_PWR</v>
      </c>
    </row>
    <row r="5609" spans="1:9" x14ac:dyDescent="0.25">
      <c r="A5609" t="s">
        <v>2698</v>
      </c>
      <c r="B5609" t="s">
        <v>5925</v>
      </c>
      <c r="C5609" t="s">
        <v>3706</v>
      </c>
      <c r="D5609" t="s">
        <v>1042</v>
      </c>
      <c r="E5609" t="s">
        <v>1042</v>
      </c>
      <c r="F5609">
        <v>9</v>
      </c>
      <c r="G5609" t="s">
        <v>5326</v>
      </c>
      <c r="H5609" s="4" t="str">
        <f t="shared" si="174"/>
        <v>3K141.9</v>
      </c>
      <c r="I5609" s="4" t="str">
        <f t="shared" si="175"/>
        <v>S3_UDB141</v>
      </c>
    </row>
    <row r="5610" spans="1:9" x14ac:dyDescent="0.25">
      <c r="A5610" t="s">
        <v>2698</v>
      </c>
      <c r="B5610" t="s">
        <v>5925</v>
      </c>
      <c r="C5610" t="s">
        <v>3707</v>
      </c>
      <c r="D5610" t="s">
        <v>1049</v>
      </c>
      <c r="E5610" t="s">
        <v>1049</v>
      </c>
      <c r="F5610">
        <v>1</v>
      </c>
      <c r="G5610" t="s">
        <v>596</v>
      </c>
      <c r="H5610" s="4" t="str">
        <f t="shared" si="174"/>
        <v>3K144.1</v>
      </c>
      <c r="I5610" s="4" t="str">
        <f t="shared" si="175"/>
        <v>S3_OE_K144</v>
      </c>
    </row>
    <row r="5611" spans="1:9" x14ac:dyDescent="0.25">
      <c r="A5611" t="s">
        <v>2698</v>
      </c>
      <c r="B5611" t="s">
        <v>5925</v>
      </c>
      <c r="C5611" t="s">
        <v>3707</v>
      </c>
      <c r="D5611" t="s">
        <v>1050</v>
      </c>
      <c r="E5611" t="s">
        <v>1050</v>
      </c>
      <c r="F5611">
        <v>10</v>
      </c>
      <c r="G5611" t="s">
        <v>596</v>
      </c>
      <c r="H5611" s="4" t="str">
        <f t="shared" si="174"/>
        <v>3K144.10</v>
      </c>
      <c r="I5611" s="4" t="str">
        <f t="shared" si="175"/>
        <v>S3_OE_K144</v>
      </c>
    </row>
    <row r="5612" spans="1:9" x14ac:dyDescent="0.25">
      <c r="A5612" t="s">
        <v>2698</v>
      </c>
      <c r="B5612" t="s">
        <v>5925</v>
      </c>
      <c r="C5612" t="s">
        <v>3707</v>
      </c>
      <c r="D5612" t="s">
        <v>1051</v>
      </c>
      <c r="E5612" t="s">
        <v>1051</v>
      </c>
      <c r="F5612">
        <v>2</v>
      </c>
      <c r="G5612" t="s">
        <v>2066</v>
      </c>
      <c r="H5612" s="4" t="str">
        <f t="shared" si="174"/>
        <v>3K144.2</v>
      </c>
      <c r="I5612" s="4" t="str">
        <f t="shared" si="175"/>
        <v>S3_U3_P6_GIGA_MDI+</v>
      </c>
    </row>
    <row r="5613" spans="1:9" x14ac:dyDescent="0.25">
      <c r="A5613" t="s">
        <v>2698</v>
      </c>
      <c r="B5613" t="s">
        <v>5925</v>
      </c>
      <c r="C5613" t="s">
        <v>3707</v>
      </c>
      <c r="D5613" t="s">
        <v>1052</v>
      </c>
      <c r="E5613" t="s">
        <v>1052</v>
      </c>
      <c r="F5613">
        <v>3</v>
      </c>
      <c r="G5613" t="s">
        <v>2064</v>
      </c>
      <c r="H5613" s="4" t="str">
        <f t="shared" si="174"/>
        <v>3K144.3</v>
      </c>
      <c r="I5613" s="4" t="str">
        <f t="shared" si="175"/>
        <v>S3_U3_P6_GIGA_MDI-</v>
      </c>
    </row>
    <row r="5614" spans="1:9" x14ac:dyDescent="0.25">
      <c r="A5614" t="s">
        <v>2698</v>
      </c>
      <c r="B5614" t="s">
        <v>5925</v>
      </c>
      <c r="C5614" t="s">
        <v>3707</v>
      </c>
      <c r="D5614" t="s">
        <v>1053</v>
      </c>
      <c r="E5614" t="s">
        <v>1053</v>
      </c>
      <c r="F5614">
        <v>6</v>
      </c>
      <c r="G5614" t="s">
        <v>2074</v>
      </c>
      <c r="H5614" s="4" t="str">
        <f t="shared" si="174"/>
        <v>3K144.6</v>
      </c>
      <c r="I5614" s="4" t="str">
        <f t="shared" si="175"/>
        <v>SG3_2_P6_GIGA_MDI+</v>
      </c>
    </row>
    <row r="5615" spans="1:9" x14ac:dyDescent="0.25">
      <c r="A5615" t="s">
        <v>2698</v>
      </c>
      <c r="B5615" t="s">
        <v>5925</v>
      </c>
      <c r="C5615" t="s">
        <v>3707</v>
      </c>
      <c r="D5615" t="s">
        <v>1054</v>
      </c>
      <c r="E5615" t="s">
        <v>1054</v>
      </c>
      <c r="F5615">
        <v>7</v>
      </c>
      <c r="G5615" t="s">
        <v>2072</v>
      </c>
      <c r="H5615" s="4" t="str">
        <f t="shared" si="174"/>
        <v>3K144.7</v>
      </c>
      <c r="I5615" s="4" t="str">
        <f t="shared" si="175"/>
        <v>SG3_2_P6_GIGA_MDI-</v>
      </c>
    </row>
    <row r="5616" spans="1:9" x14ac:dyDescent="0.25">
      <c r="A5616" t="s">
        <v>2698</v>
      </c>
      <c r="B5616" t="s">
        <v>5925</v>
      </c>
      <c r="C5616" t="s">
        <v>3707</v>
      </c>
      <c r="D5616" t="s">
        <v>1055</v>
      </c>
      <c r="E5616" t="s">
        <v>1055</v>
      </c>
      <c r="F5616">
        <v>11</v>
      </c>
      <c r="G5616" t="s">
        <v>2062</v>
      </c>
      <c r="H5616" s="4" t="str">
        <f t="shared" si="174"/>
        <v>3K144.11</v>
      </c>
      <c r="I5616" s="4" t="str">
        <f t="shared" si="175"/>
        <v>S3_U3_P5_GIGA_MDI+</v>
      </c>
    </row>
    <row r="5617" spans="1:9" x14ac:dyDescent="0.25">
      <c r="A5617" t="s">
        <v>2698</v>
      </c>
      <c r="B5617" t="s">
        <v>5925</v>
      </c>
      <c r="C5617" t="s">
        <v>3707</v>
      </c>
      <c r="D5617" t="s">
        <v>1056</v>
      </c>
      <c r="E5617" t="s">
        <v>1056</v>
      </c>
      <c r="F5617">
        <v>12</v>
      </c>
      <c r="G5617" t="s">
        <v>2060</v>
      </c>
      <c r="H5617" s="4" t="str">
        <f t="shared" si="174"/>
        <v>3K144.12</v>
      </c>
      <c r="I5617" s="4" t="str">
        <f t="shared" si="175"/>
        <v>S3_U3_P5_GIGA_MDI-</v>
      </c>
    </row>
    <row r="5618" spans="1:9" x14ac:dyDescent="0.25">
      <c r="A5618" t="s">
        <v>2698</v>
      </c>
      <c r="B5618" t="s">
        <v>5925</v>
      </c>
      <c r="C5618" t="s">
        <v>3707</v>
      </c>
      <c r="D5618" t="s">
        <v>1057</v>
      </c>
      <c r="E5618" t="s">
        <v>1057</v>
      </c>
      <c r="F5618">
        <v>15</v>
      </c>
      <c r="G5618" t="s">
        <v>2070</v>
      </c>
      <c r="H5618" s="4" t="str">
        <f t="shared" si="174"/>
        <v>3K144.15</v>
      </c>
      <c r="I5618" s="4" t="str">
        <f t="shared" si="175"/>
        <v>SG3_2_P5_GIGA_MDI+</v>
      </c>
    </row>
    <row r="5619" spans="1:9" x14ac:dyDescent="0.25">
      <c r="A5619" t="s">
        <v>2698</v>
      </c>
      <c r="B5619" t="s">
        <v>5925</v>
      </c>
      <c r="C5619" t="s">
        <v>3707</v>
      </c>
      <c r="D5619" t="s">
        <v>1058</v>
      </c>
      <c r="E5619" t="s">
        <v>1058</v>
      </c>
      <c r="F5619">
        <v>16</v>
      </c>
      <c r="G5619" t="s">
        <v>2068</v>
      </c>
      <c r="H5619" s="4" t="str">
        <f t="shared" si="174"/>
        <v>3K144.16</v>
      </c>
      <c r="I5619" s="4" t="str">
        <f t="shared" si="175"/>
        <v>SG3_2_P5_GIGA_MDI-</v>
      </c>
    </row>
    <row r="5620" spans="1:9" x14ac:dyDescent="0.25">
      <c r="A5620" t="s">
        <v>2698</v>
      </c>
      <c r="B5620" t="s">
        <v>5925</v>
      </c>
      <c r="C5620" t="s">
        <v>3707</v>
      </c>
      <c r="D5620" t="s">
        <v>1060</v>
      </c>
      <c r="E5620" t="s">
        <v>1060</v>
      </c>
      <c r="F5620">
        <v>38</v>
      </c>
      <c r="G5620" t="s">
        <v>2099</v>
      </c>
      <c r="H5620" s="4" t="str">
        <f t="shared" si="174"/>
        <v>3K144.38</v>
      </c>
      <c r="I5620" s="4" t="str">
        <f t="shared" si="175"/>
        <v>S3_U4_P6_GIGA_MDI+</v>
      </c>
    </row>
    <row r="5621" spans="1:9" x14ac:dyDescent="0.25">
      <c r="A5621" t="s">
        <v>2698</v>
      </c>
      <c r="B5621" t="s">
        <v>5925</v>
      </c>
      <c r="C5621" t="s">
        <v>3707</v>
      </c>
      <c r="D5621" t="s">
        <v>1062</v>
      </c>
      <c r="E5621" t="s">
        <v>1062</v>
      </c>
      <c r="F5621">
        <v>37</v>
      </c>
      <c r="G5621" t="s">
        <v>2100</v>
      </c>
      <c r="H5621" s="4" t="str">
        <f t="shared" si="174"/>
        <v>3K144.37</v>
      </c>
      <c r="I5621" s="4" t="str">
        <f t="shared" si="175"/>
        <v>S3_U4_P6_GIGA_MDI-</v>
      </c>
    </row>
    <row r="5622" spans="1:9" x14ac:dyDescent="0.25">
      <c r="A5622" t="s">
        <v>2698</v>
      </c>
      <c r="B5622" t="s">
        <v>5925</v>
      </c>
      <c r="C5622" t="s">
        <v>3707</v>
      </c>
      <c r="D5622" t="s">
        <v>1064</v>
      </c>
      <c r="E5622" t="s">
        <v>1064</v>
      </c>
      <c r="F5622">
        <v>36</v>
      </c>
      <c r="G5622" t="s">
        <v>2101</v>
      </c>
      <c r="H5622" s="4" t="str">
        <f t="shared" si="174"/>
        <v>3K144.36</v>
      </c>
      <c r="I5622" s="4" t="str">
        <f t="shared" si="175"/>
        <v>SG3_3_P6_GIGA_MDI+</v>
      </c>
    </row>
    <row r="5623" spans="1:9" x14ac:dyDescent="0.25">
      <c r="A5623" t="s">
        <v>2698</v>
      </c>
      <c r="B5623" t="s">
        <v>5925</v>
      </c>
      <c r="C5623" t="s">
        <v>3707</v>
      </c>
      <c r="D5623" t="s">
        <v>1066</v>
      </c>
      <c r="E5623" t="s">
        <v>1066</v>
      </c>
      <c r="F5623">
        <v>35</v>
      </c>
      <c r="G5623" t="s">
        <v>2102</v>
      </c>
      <c r="H5623" s="4" t="str">
        <f t="shared" si="174"/>
        <v>3K144.35</v>
      </c>
      <c r="I5623" s="4" t="str">
        <f t="shared" si="175"/>
        <v>SG3_3_P6_GIGA_MDI-</v>
      </c>
    </row>
    <row r="5624" spans="1:9" x14ac:dyDescent="0.25">
      <c r="A5624" t="s">
        <v>2698</v>
      </c>
      <c r="B5624" t="s">
        <v>5925</v>
      </c>
      <c r="C5624" t="s">
        <v>3707</v>
      </c>
      <c r="D5624" t="s">
        <v>1068</v>
      </c>
      <c r="E5624" t="s">
        <v>1068</v>
      </c>
      <c r="F5624">
        <v>29</v>
      </c>
      <c r="G5624" t="s">
        <v>2103</v>
      </c>
      <c r="H5624" s="4" t="str">
        <f t="shared" si="174"/>
        <v>3K144.29</v>
      </c>
      <c r="I5624" s="4" t="str">
        <f t="shared" si="175"/>
        <v>S3_U4_P5_GIGA_MDI+</v>
      </c>
    </row>
    <row r="5625" spans="1:9" x14ac:dyDescent="0.25">
      <c r="A5625" t="s">
        <v>2698</v>
      </c>
      <c r="B5625" t="s">
        <v>5925</v>
      </c>
      <c r="C5625" t="s">
        <v>3707</v>
      </c>
      <c r="D5625" t="s">
        <v>1070</v>
      </c>
      <c r="E5625" t="s">
        <v>1070</v>
      </c>
      <c r="F5625">
        <v>28</v>
      </c>
      <c r="G5625" t="s">
        <v>2104</v>
      </c>
      <c r="H5625" s="4" t="str">
        <f t="shared" si="174"/>
        <v>3K144.28</v>
      </c>
      <c r="I5625" s="4" t="str">
        <f t="shared" si="175"/>
        <v>S3_U4_P5_GIGA_MDI-</v>
      </c>
    </row>
    <row r="5626" spans="1:9" x14ac:dyDescent="0.25">
      <c r="A5626" t="s">
        <v>2698</v>
      </c>
      <c r="B5626" t="s">
        <v>5925</v>
      </c>
      <c r="C5626" t="s">
        <v>3707</v>
      </c>
      <c r="D5626" t="s">
        <v>1072</v>
      </c>
      <c r="E5626" t="s">
        <v>1072</v>
      </c>
      <c r="F5626">
        <v>27</v>
      </c>
      <c r="G5626" t="s">
        <v>2105</v>
      </c>
      <c r="H5626" s="4" t="str">
        <f t="shared" si="174"/>
        <v>3K144.27</v>
      </c>
      <c r="I5626" s="4" t="str">
        <f t="shared" si="175"/>
        <v>SG3_3_P5_GIGA_MDI+</v>
      </c>
    </row>
    <row r="5627" spans="1:9" x14ac:dyDescent="0.25">
      <c r="A5627" t="s">
        <v>2698</v>
      </c>
      <c r="B5627" t="s">
        <v>5925</v>
      </c>
      <c r="C5627" t="s">
        <v>3707</v>
      </c>
      <c r="D5627" t="s">
        <v>1074</v>
      </c>
      <c r="E5627" t="s">
        <v>1074</v>
      </c>
      <c r="F5627">
        <v>26</v>
      </c>
      <c r="G5627" t="s">
        <v>2106</v>
      </c>
      <c r="H5627" s="4" t="str">
        <f t="shared" si="174"/>
        <v>3K144.26</v>
      </c>
      <c r="I5627" s="4" t="str">
        <f t="shared" si="175"/>
        <v>SG3_3_P5_GIGA_MDI-</v>
      </c>
    </row>
    <row r="5628" spans="1:9" x14ac:dyDescent="0.25">
      <c r="A5628" t="s">
        <v>2698</v>
      </c>
      <c r="B5628" t="s">
        <v>5925</v>
      </c>
      <c r="C5628" t="s">
        <v>3707</v>
      </c>
      <c r="D5628" t="s">
        <v>1076</v>
      </c>
      <c r="E5628" t="s">
        <v>1076</v>
      </c>
      <c r="F5628">
        <v>34</v>
      </c>
      <c r="G5628" t="s">
        <v>2107</v>
      </c>
      <c r="H5628" s="4" t="str">
        <f t="shared" si="174"/>
        <v>3K144.34</v>
      </c>
      <c r="I5628" s="4" t="str">
        <f t="shared" si="175"/>
        <v>S3_LB_P6_GIGA_MDI+</v>
      </c>
    </row>
    <row r="5629" spans="1:9" x14ac:dyDescent="0.25">
      <c r="A5629" t="s">
        <v>2698</v>
      </c>
      <c r="B5629" t="s">
        <v>5925</v>
      </c>
      <c r="C5629" t="s">
        <v>3707</v>
      </c>
      <c r="D5629" t="s">
        <v>1078</v>
      </c>
      <c r="E5629" t="s">
        <v>1078</v>
      </c>
      <c r="F5629">
        <v>33</v>
      </c>
      <c r="G5629" t="s">
        <v>2108</v>
      </c>
      <c r="H5629" s="4" t="str">
        <f t="shared" si="174"/>
        <v>3K144.33</v>
      </c>
      <c r="I5629" s="4" t="str">
        <f t="shared" si="175"/>
        <v>S3_LB_P6_GIGA_MDI-</v>
      </c>
    </row>
    <row r="5630" spans="1:9" x14ac:dyDescent="0.25">
      <c r="A5630" t="s">
        <v>2698</v>
      </c>
      <c r="B5630" t="s">
        <v>5925</v>
      </c>
      <c r="C5630" t="s">
        <v>3707</v>
      </c>
      <c r="D5630" t="s">
        <v>1079</v>
      </c>
      <c r="E5630" t="s">
        <v>1079</v>
      </c>
      <c r="F5630">
        <v>32</v>
      </c>
      <c r="G5630" t="s">
        <v>2107</v>
      </c>
      <c r="H5630" s="4" t="str">
        <f t="shared" si="174"/>
        <v>3K144.32</v>
      </c>
      <c r="I5630" s="4" t="str">
        <f t="shared" si="175"/>
        <v>S3_LB_P6_GIGA_MDI+</v>
      </c>
    </row>
    <row r="5631" spans="1:9" x14ac:dyDescent="0.25">
      <c r="A5631" t="s">
        <v>2698</v>
      </c>
      <c r="B5631" t="s">
        <v>5925</v>
      </c>
      <c r="C5631" t="s">
        <v>3707</v>
      </c>
      <c r="D5631" t="s">
        <v>1080</v>
      </c>
      <c r="E5631" t="s">
        <v>1080</v>
      </c>
      <c r="F5631">
        <v>31</v>
      </c>
      <c r="G5631" t="s">
        <v>2108</v>
      </c>
      <c r="H5631" s="4" t="str">
        <f t="shared" si="174"/>
        <v>3K144.31</v>
      </c>
      <c r="I5631" s="4" t="str">
        <f t="shared" si="175"/>
        <v>S3_LB_P6_GIGA_MDI-</v>
      </c>
    </row>
    <row r="5632" spans="1:9" x14ac:dyDescent="0.25">
      <c r="A5632" t="s">
        <v>2698</v>
      </c>
      <c r="B5632" t="s">
        <v>5925</v>
      </c>
      <c r="C5632" t="s">
        <v>3707</v>
      </c>
      <c r="D5632" t="s">
        <v>1082</v>
      </c>
      <c r="E5632" t="s">
        <v>1082</v>
      </c>
      <c r="F5632">
        <v>25</v>
      </c>
      <c r="G5632" t="s">
        <v>2109</v>
      </c>
      <c r="H5632" s="4" t="str">
        <f t="shared" si="174"/>
        <v>3K144.25</v>
      </c>
      <c r="I5632" s="4" t="str">
        <f t="shared" si="175"/>
        <v>S3_LB_P5_GIGA_MDI+</v>
      </c>
    </row>
    <row r="5633" spans="1:9" x14ac:dyDescent="0.25">
      <c r="A5633" t="s">
        <v>2698</v>
      </c>
      <c r="B5633" t="s">
        <v>5925</v>
      </c>
      <c r="C5633" t="s">
        <v>3707</v>
      </c>
      <c r="D5633" t="s">
        <v>1084</v>
      </c>
      <c r="E5633" t="s">
        <v>1084</v>
      </c>
      <c r="F5633">
        <v>24</v>
      </c>
      <c r="G5633" t="s">
        <v>2110</v>
      </c>
      <c r="H5633" s="4" t="str">
        <f t="shared" si="174"/>
        <v>3K144.24</v>
      </c>
      <c r="I5633" s="4" t="str">
        <f t="shared" si="175"/>
        <v>S3_LB_P5_GIGA_MDI-</v>
      </c>
    </row>
    <row r="5634" spans="1:9" x14ac:dyDescent="0.25">
      <c r="A5634" t="s">
        <v>2698</v>
      </c>
      <c r="B5634" t="s">
        <v>5925</v>
      </c>
      <c r="C5634" t="s">
        <v>3707</v>
      </c>
      <c r="D5634" t="s">
        <v>1085</v>
      </c>
      <c r="E5634" t="s">
        <v>1085</v>
      </c>
      <c r="F5634">
        <v>23</v>
      </c>
      <c r="G5634" t="s">
        <v>2109</v>
      </c>
      <c r="H5634" s="4" t="str">
        <f t="shared" ref="H5634:H5697" si="176">CONCATENATE(C5634,".",F5634)</f>
        <v>3K144.23</v>
      </c>
      <c r="I5634" s="4" t="str">
        <f t="shared" ref="I5634:I5697" si="177">G5634</f>
        <v>S3_LB_P5_GIGA_MDI+</v>
      </c>
    </row>
    <row r="5635" spans="1:9" x14ac:dyDescent="0.25">
      <c r="A5635" t="s">
        <v>2698</v>
      </c>
      <c r="B5635" t="s">
        <v>5925</v>
      </c>
      <c r="C5635" t="s">
        <v>3707</v>
      </c>
      <c r="D5635" t="s">
        <v>1086</v>
      </c>
      <c r="E5635" t="s">
        <v>1086</v>
      </c>
      <c r="F5635">
        <v>22</v>
      </c>
      <c r="G5635" t="s">
        <v>2110</v>
      </c>
      <c r="H5635" s="4" t="str">
        <f t="shared" si="176"/>
        <v>3K144.22</v>
      </c>
      <c r="I5635" s="4" t="str">
        <f t="shared" si="177"/>
        <v>S3_LB_P5_GIGA_MDI-</v>
      </c>
    </row>
    <row r="5636" spans="1:9" x14ac:dyDescent="0.25">
      <c r="A5636" t="s">
        <v>2698</v>
      </c>
      <c r="B5636" t="s">
        <v>5925</v>
      </c>
      <c r="C5636" t="s">
        <v>3707</v>
      </c>
      <c r="D5636" t="s">
        <v>11</v>
      </c>
      <c r="E5636" t="s">
        <v>11</v>
      </c>
      <c r="F5636" t="s">
        <v>11</v>
      </c>
      <c r="G5636" t="s">
        <v>961</v>
      </c>
      <c r="H5636" s="4" t="str">
        <f t="shared" si="176"/>
        <v>3K144.EP</v>
      </c>
      <c r="I5636" s="4" t="str">
        <f t="shared" si="177"/>
        <v>DGND</v>
      </c>
    </row>
    <row r="5637" spans="1:9" x14ac:dyDescent="0.25">
      <c r="A5637" t="s">
        <v>2698</v>
      </c>
      <c r="B5637" t="s">
        <v>5925</v>
      </c>
      <c r="C5637" t="s">
        <v>3707</v>
      </c>
      <c r="D5637" t="s">
        <v>988</v>
      </c>
      <c r="E5637" t="s">
        <v>988</v>
      </c>
      <c r="F5637">
        <v>4</v>
      </c>
      <c r="G5637" t="s">
        <v>961</v>
      </c>
      <c r="H5637" s="4" t="str">
        <f t="shared" si="176"/>
        <v>3K144.4</v>
      </c>
      <c r="I5637" s="4" t="str">
        <f t="shared" si="177"/>
        <v>DGND</v>
      </c>
    </row>
    <row r="5638" spans="1:9" x14ac:dyDescent="0.25">
      <c r="A5638" t="s">
        <v>2698</v>
      </c>
      <c r="B5638" t="s">
        <v>5925</v>
      </c>
      <c r="C5638" t="s">
        <v>3707</v>
      </c>
      <c r="D5638" t="s">
        <v>989</v>
      </c>
      <c r="E5638" t="s">
        <v>989</v>
      </c>
      <c r="F5638">
        <v>14</v>
      </c>
      <c r="G5638" t="s">
        <v>961</v>
      </c>
      <c r="H5638" s="4" t="str">
        <f t="shared" si="176"/>
        <v>3K144.14</v>
      </c>
      <c r="I5638" s="4" t="str">
        <f t="shared" si="177"/>
        <v>DGND</v>
      </c>
    </row>
    <row r="5639" spans="1:9" x14ac:dyDescent="0.25">
      <c r="A5639" t="s">
        <v>2698</v>
      </c>
      <c r="B5639" t="s">
        <v>5925</v>
      </c>
      <c r="C5639" t="s">
        <v>3707</v>
      </c>
      <c r="D5639" t="s">
        <v>990</v>
      </c>
      <c r="E5639" t="s">
        <v>990</v>
      </c>
      <c r="F5639">
        <v>19</v>
      </c>
      <c r="G5639" t="s">
        <v>961</v>
      </c>
      <c r="H5639" s="4" t="str">
        <f t="shared" si="176"/>
        <v>3K144.19</v>
      </c>
      <c r="I5639" s="4" t="str">
        <f t="shared" si="177"/>
        <v>DGND</v>
      </c>
    </row>
    <row r="5640" spans="1:9" x14ac:dyDescent="0.25">
      <c r="A5640" t="s">
        <v>2698</v>
      </c>
      <c r="B5640" t="s">
        <v>5925</v>
      </c>
      <c r="C5640" t="s">
        <v>3707</v>
      </c>
      <c r="D5640" t="s">
        <v>991</v>
      </c>
      <c r="E5640" t="s">
        <v>991</v>
      </c>
      <c r="F5640">
        <v>21</v>
      </c>
      <c r="G5640" t="s">
        <v>961</v>
      </c>
      <c r="H5640" s="4" t="str">
        <f t="shared" si="176"/>
        <v>3K144.21</v>
      </c>
      <c r="I5640" s="4" t="str">
        <f t="shared" si="177"/>
        <v>DGND</v>
      </c>
    </row>
    <row r="5641" spans="1:9" x14ac:dyDescent="0.25">
      <c r="A5641" t="s">
        <v>2698</v>
      </c>
      <c r="B5641" t="s">
        <v>5925</v>
      </c>
      <c r="C5641" t="s">
        <v>3707</v>
      </c>
      <c r="D5641" t="s">
        <v>992</v>
      </c>
      <c r="E5641" t="s">
        <v>992</v>
      </c>
      <c r="F5641">
        <v>39</v>
      </c>
      <c r="G5641" t="s">
        <v>961</v>
      </c>
      <c r="H5641" s="4" t="str">
        <f t="shared" si="176"/>
        <v>3K144.39</v>
      </c>
      <c r="I5641" s="4" t="str">
        <f t="shared" si="177"/>
        <v>DGND</v>
      </c>
    </row>
    <row r="5642" spans="1:9" x14ac:dyDescent="0.25">
      <c r="A5642" t="s">
        <v>2698</v>
      </c>
      <c r="B5642" t="s">
        <v>5925</v>
      </c>
      <c r="C5642" t="s">
        <v>3707</v>
      </c>
      <c r="D5642" t="s">
        <v>993</v>
      </c>
      <c r="E5642" t="s">
        <v>993</v>
      </c>
      <c r="F5642">
        <v>41</v>
      </c>
      <c r="G5642" t="s">
        <v>961</v>
      </c>
      <c r="H5642" s="4" t="str">
        <f t="shared" si="176"/>
        <v>3K144.41</v>
      </c>
      <c r="I5642" s="4" t="str">
        <f t="shared" si="177"/>
        <v>DGND</v>
      </c>
    </row>
    <row r="5643" spans="1:9" x14ac:dyDescent="0.25">
      <c r="A5643" t="s">
        <v>2698</v>
      </c>
      <c r="B5643" t="s">
        <v>5925</v>
      </c>
      <c r="C5643" t="s">
        <v>3707</v>
      </c>
      <c r="D5643" t="s">
        <v>1087</v>
      </c>
      <c r="E5643" t="s">
        <v>1087</v>
      </c>
      <c r="F5643">
        <v>18</v>
      </c>
      <c r="H5643" s="4" t="str">
        <f t="shared" si="176"/>
        <v>3K144.18</v>
      </c>
      <c r="I5643" s="4">
        <f t="shared" si="177"/>
        <v>0</v>
      </c>
    </row>
    <row r="5644" spans="1:9" x14ac:dyDescent="0.25">
      <c r="A5644" t="s">
        <v>2698</v>
      </c>
      <c r="B5644" t="s">
        <v>5925</v>
      </c>
      <c r="C5644" t="s">
        <v>3707</v>
      </c>
      <c r="D5644" t="s">
        <v>1088</v>
      </c>
      <c r="E5644" t="s">
        <v>1088</v>
      </c>
      <c r="F5644">
        <v>42</v>
      </c>
      <c r="H5644" s="4" t="str">
        <f t="shared" si="176"/>
        <v>3K144.42</v>
      </c>
      <c r="I5644" s="4">
        <f t="shared" si="177"/>
        <v>0</v>
      </c>
    </row>
    <row r="5645" spans="1:9" x14ac:dyDescent="0.25">
      <c r="A5645" t="s">
        <v>2698</v>
      </c>
      <c r="B5645" t="s">
        <v>5925</v>
      </c>
      <c r="C5645" t="s">
        <v>3707</v>
      </c>
      <c r="D5645" t="s">
        <v>1089</v>
      </c>
      <c r="E5645" t="s">
        <v>1089</v>
      </c>
      <c r="F5645">
        <v>8</v>
      </c>
      <c r="G5645" t="s">
        <v>597</v>
      </c>
      <c r="H5645" s="4" t="str">
        <f t="shared" si="176"/>
        <v>3K144.8</v>
      </c>
      <c r="I5645" s="4" t="str">
        <f t="shared" si="177"/>
        <v>S3_SEL1_K144</v>
      </c>
    </row>
    <row r="5646" spans="1:9" x14ac:dyDescent="0.25">
      <c r="A5646" t="s">
        <v>2698</v>
      </c>
      <c r="B5646" t="s">
        <v>5925</v>
      </c>
      <c r="C5646" t="s">
        <v>3707</v>
      </c>
      <c r="D5646" t="s">
        <v>1091</v>
      </c>
      <c r="E5646" t="s">
        <v>1091</v>
      </c>
      <c r="F5646">
        <v>17</v>
      </c>
      <c r="G5646" t="s">
        <v>2111</v>
      </c>
      <c r="H5646" s="4" t="str">
        <f t="shared" si="176"/>
        <v>3K144.17</v>
      </c>
      <c r="I5646" s="4" t="str">
        <f t="shared" si="177"/>
        <v>S3_SEL2_K144</v>
      </c>
    </row>
    <row r="5647" spans="1:9" x14ac:dyDescent="0.25">
      <c r="A5647" t="s">
        <v>2698</v>
      </c>
      <c r="B5647" t="s">
        <v>5925</v>
      </c>
      <c r="C5647" t="s">
        <v>3707</v>
      </c>
      <c r="D5647" t="s">
        <v>994</v>
      </c>
      <c r="E5647" t="s">
        <v>994</v>
      </c>
      <c r="F5647">
        <v>5</v>
      </c>
      <c r="G5647" t="s">
        <v>962</v>
      </c>
      <c r="H5647" s="4" t="str">
        <f t="shared" si="176"/>
        <v>3K144.5</v>
      </c>
      <c r="I5647" s="4" t="str">
        <f t="shared" si="177"/>
        <v>VDD33_ATX</v>
      </c>
    </row>
    <row r="5648" spans="1:9" x14ac:dyDescent="0.25">
      <c r="A5648" t="s">
        <v>2698</v>
      </c>
      <c r="B5648" t="s">
        <v>5925</v>
      </c>
      <c r="C5648" t="s">
        <v>3707</v>
      </c>
      <c r="D5648" t="s">
        <v>995</v>
      </c>
      <c r="E5648" t="s">
        <v>995</v>
      </c>
      <c r="F5648">
        <v>9</v>
      </c>
      <c r="G5648" t="s">
        <v>962</v>
      </c>
      <c r="H5648" s="4" t="str">
        <f t="shared" si="176"/>
        <v>3K144.9</v>
      </c>
      <c r="I5648" s="4" t="str">
        <f t="shared" si="177"/>
        <v>VDD33_ATX</v>
      </c>
    </row>
    <row r="5649" spans="1:9" x14ac:dyDescent="0.25">
      <c r="A5649" t="s">
        <v>2698</v>
      </c>
      <c r="B5649" t="s">
        <v>5925</v>
      </c>
      <c r="C5649" t="s">
        <v>3707</v>
      </c>
      <c r="D5649" t="s">
        <v>1092</v>
      </c>
      <c r="E5649" t="s">
        <v>1092</v>
      </c>
      <c r="F5649">
        <v>13</v>
      </c>
      <c r="G5649" t="s">
        <v>962</v>
      </c>
      <c r="H5649" s="4" t="str">
        <f t="shared" si="176"/>
        <v>3K144.13</v>
      </c>
      <c r="I5649" s="4" t="str">
        <f t="shared" si="177"/>
        <v>VDD33_ATX</v>
      </c>
    </row>
    <row r="5650" spans="1:9" x14ac:dyDescent="0.25">
      <c r="A5650" t="s">
        <v>2698</v>
      </c>
      <c r="B5650" t="s">
        <v>5925</v>
      </c>
      <c r="C5650" t="s">
        <v>3707</v>
      </c>
      <c r="D5650" t="s">
        <v>1093</v>
      </c>
      <c r="E5650" t="s">
        <v>1093</v>
      </c>
      <c r="F5650">
        <v>20</v>
      </c>
      <c r="G5650" t="s">
        <v>962</v>
      </c>
      <c r="H5650" s="4" t="str">
        <f t="shared" si="176"/>
        <v>3K144.20</v>
      </c>
      <c r="I5650" s="4" t="str">
        <f t="shared" si="177"/>
        <v>VDD33_ATX</v>
      </c>
    </row>
    <row r="5651" spans="1:9" x14ac:dyDescent="0.25">
      <c r="A5651" t="s">
        <v>2698</v>
      </c>
      <c r="B5651" t="s">
        <v>5925</v>
      </c>
      <c r="C5651" t="s">
        <v>3707</v>
      </c>
      <c r="D5651" t="s">
        <v>1094</v>
      </c>
      <c r="E5651" t="s">
        <v>1094</v>
      </c>
      <c r="F5651">
        <v>30</v>
      </c>
      <c r="G5651" t="s">
        <v>962</v>
      </c>
      <c r="H5651" s="4" t="str">
        <f t="shared" si="176"/>
        <v>3K144.30</v>
      </c>
      <c r="I5651" s="4" t="str">
        <f t="shared" si="177"/>
        <v>VDD33_ATX</v>
      </c>
    </row>
    <row r="5652" spans="1:9" x14ac:dyDescent="0.25">
      <c r="A5652" t="s">
        <v>2698</v>
      </c>
      <c r="B5652" t="s">
        <v>5925</v>
      </c>
      <c r="C5652" t="s">
        <v>3707</v>
      </c>
      <c r="D5652" t="s">
        <v>1095</v>
      </c>
      <c r="E5652" t="s">
        <v>1095</v>
      </c>
      <c r="F5652">
        <v>40</v>
      </c>
      <c r="G5652" t="s">
        <v>962</v>
      </c>
      <c r="H5652" s="4" t="str">
        <f t="shared" si="176"/>
        <v>3K144.40</v>
      </c>
      <c r="I5652" s="4" t="str">
        <f t="shared" si="177"/>
        <v>VDD33_ATX</v>
      </c>
    </row>
    <row r="5653" spans="1:9" x14ac:dyDescent="0.25">
      <c r="A5653" t="s">
        <v>2698</v>
      </c>
      <c r="B5653" t="s">
        <v>5925</v>
      </c>
      <c r="C5653" t="s">
        <v>3708</v>
      </c>
      <c r="D5653" t="s">
        <v>1049</v>
      </c>
      <c r="E5653" t="s">
        <v>1049</v>
      </c>
      <c r="F5653">
        <v>1</v>
      </c>
      <c r="G5653" t="s">
        <v>598</v>
      </c>
      <c r="H5653" s="4" t="str">
        <f t="shared" si="176"/>
        <v>3K145.1</v>
      </c>
      <c r="I5653" s="4" t="str">
        <f t="shared" si="177"/>
        <v>S3_OE_K145</v>
      </c>
    </row>
    <row r="5654" spans="1:9" x14ac:dyDescent="0.25">
      <c r="A5654" t="s">
        <v>2698</v>
      </c>
      <c r="B5654" t="s">
        <v>5925</v>
      </c>
      <c r="C5654" t="s">
        <v>3708</v>
      </c>
      <c r="D5654" t="s">
        <v>1050</v>
      </c>
      <c r="E5654" t="s">
        <v>1050</v>
      </c>
      <c r="F5654">
        <v>10</v>
      </c>
      <c r="G5654" t="s">
        <v>598</v>
      </c>
      <c r="H5654" s="4" t="str">
        <f t="shared" si="176"/>
        <v>3K145.10</v>
      </c>
      <c r="I5654" s="4" t="str">
        <f t="shared" si="177"/>
        <v>S3_OE_K145</v>
      </c>
    </row>
    <row r="5655" spans="1:9" x14ac:dyDescent="0.25">
      <c r="A5655" t="s">
        <v>2698</v>
      </c>
      <c r="B5655" t="s">
        <v>5925</v>
      </c>
      <c r="C5655" t="s">
        <v>3708</v>
      </c>
      <c r="D5655" t="s">
        <v>1051</v>
      </c>
      <c r="E5655" t="s">
        <v>1051</v>
      </c>
      <c r="F5655">
        <v>2</v>
      </c>
      <c r="G5655" t="s">
        <v>2080</v>
      </c>
      <c r="H5655" s="4" t="str">
        <f t="shared" si="176"/>
        <v>3K145.2</v>
      </c>
      <c r="I5655" s="4" t="str">
        <f t="shared" si="177"/>
        <v>SG3_U5_GIGA_MDI-</v>
      </c>
    </row>
    <row r="5656" spans="1:9" x14ac:dyDescent="0.25">
      <c r="A5656" t="s">
        <v>2698</v>
      </c>
      <c r="B5656" t="s">
        <v>5925</v>
      </c>
      <c r="C5656" t="s">
        <v>3708</v>
      </c>
      <c r="D5656" t="s">
        <v>1052</v>
      </c>
      <c r="E5656" t="s">
        <v>1052</v>
      </c>
      <c r="F5656">
        <v>3</v>
      </c>
      <c r="G5656" t="s">
        <v>2079</v>
      </c>
      <c r="H5656" s="4" t="str">
        <f t="shared" si="176"/>
        <v>3K145.3</v>
      </c>
      <c r="I5656" s="4" t="str">
        <f t="shared" si="177"/>
        <v>SG3_U5_GIGA_MDI+</v>
      </c>
    </row>
    <row r="5657" spans="1:9" x14ac:dyDescent="0.25">
      <c r="A5657" t="s">
        <v>2698</v>
      </c>
      <c r="B5657" t="s">
        <v>5925</v>
      </c>
      <c r="C5657" t="s">
        <v>3708</v>
      </c>
      <c r="D5657" t="s">
        <v>1053</v>
      </c>
      <c r="E5657" t="s">
        <v>1053</v>
      </c>
      <c r="F5657">
        <v>6</v>
      </c>
      <c r="H5657" s="4" t="str">
        <f t="shared" si="176"/>
        <v>3K145.6</v>
      </c>
      <c r="I5657" s="4">
        <f t="shared" si="177"/>
        <v>0</v>
      </c>
    </row>
    <row r="5658" spans="1:9" x14ac:dyDescent="0.25">
      <c r="A5658" t="s">
        <v>2698</v>
      </c>
      <c r="B5658" t="s">
        <v>5925</v>
      </c>
      <c r="C5658" t="s">
        <v>3708</v>
      </c>
      <c r="D5658" t="s">
        <v>1054</v>
      </c>
      <c r="E5658" t="s">
        <v>1054</v>
      </c>
      <c r="F5658">
        <v>7</v>
      </c>
      <c r="H5658" s="4" t="str">
        <f t="shared" si="176"/>
        <v>3K145.7</v>
      </c>
      <c r="I5658" s="4">
        <f t="shared" si="177"/>
        <v>0</v>
      </c>
    </row>
    <row r="5659" spans="1:9" x14ac:dyDescent="0.25">
      <c r="A5659" t="s">
        <v>2698</v>
      </c>
      <c r="B5659" t="s">
        <v>5925</v>
      </c>
      <c r="C5659" t="s">
        <v>3708</v>
      </c>
      <c r="D5659" t="s">
        <v>1055</v>
      </c>
      <c r="E5659" t="s">
        <v>1055</v>
      </c>
      <c r="F5659">
        <v>11</v>
      </c>
      <c r="G5659" t="s">
        <v>2084</v>
      </c>
      <c r="H5659" s="4" t="str">
        <f t="shared" si="176"/>
        <v>3K145.11</v>
      </c>
      <c r="I5659" s="4" t="str">
        <f t="shared" si="177"/>
        <v>S3_U5_GIGA_MDI-</v>
      </c>
    </row>
    <row r="5660" spans="1:9" x14ac:dyDescent="0.25">
      <c r="A5660" t="s">
        <v>2698</v>
      </c>
      <c r="B5660" t="s">
        <v>5925</v>
      </c>
      <c r="C5660" t="s">
        <v>3708</v>
      </c>
      <c r="D5660" t="s">
        <v>1056</v>
      </c>
      <c r="E5660" t="s">
        <v>1056</v>
      </c>
      <c r="F5660">
        <v>12</v>
      </c>
      <c r="G5660" t="s">
        <v>2083</v>
      </c>
      <c r="H5660" s="4" t="str">
        <f t="shared" si="176"/>
        <v>3K145.12</v>
      </c>
      <c r="I5660" s="4" t="str">
        <f t="shared" si="177"/>
        <v>S3_U5_GIGA_MDI+</v>
      </c>
    </row>
    <row r="5661" spans="1:9" x14ac:dyDescent="0.25">
      <c r="A5661" t="s">
        <v>2698</v>
      </c>
      <c r="B5661" t="s">
        <v>5925</v>
      </c>
      <c r="C5661" t="s">
        <v>3708</v>
      </c>
      <c r="D5661" t="s">
        <v>1057</v>
      </c>
      <c r="E5661" t="s">
        <v>1057</v>
      </c>
      <c r="F5661">
        <v>15</v>
      </c>
      <c r="H5661" s="4" t="str">
        <f t="shared" si="176"/>
        <v>3K145.15</v>
      </c>
      <c r="I5661" s="4">
        <f t="shared" si="177"/>
        <v>0</v>
      </c>
    </row>
    <row r="5662" spans="1:9" x14ac:dyDescent="0.25">
      <c r="A5662" t="s">
        <v>2698</v>
      </c>
      <c r="B5662" t="s">
        <v>5925</v>
      </c>
      <c r="C5662" t="s">
        <v>3708</v>
      </c>
      <c r="D5662" t="s">
        <v>1058</v>
      </c>
      <c r="E5662" t="s">
        <v>1058</v>
      </c>
      <c r="F5662">
        <v>16</v>
      </c>
      <c r="H5662" s="4" t="str">
        <f t="shared" si="176"/>
        <v>3K145.16</v>
      </c>
      <c r="I5662" s="4">
        <f t="shared" si="177"/>
        <v>0</v>
      </c>
    </row>
    <row r="5663" spans="1:9" x14ac:dyDescent="0.25">
      <c r="A5663" t="s">
        <v>2698</v>
      </c>
      <c r="B5663" t="s">
        <v>5925</v>
      </c>
      <c r="C5663" t="s">
        <v>3708</v>
      </c>
      <c r="D5663" t="s">
        <v>1060</v>
      </c>
      <c r="E5663" t="s">
        <v>1060</v>
      </c>
      <c r="F5663">
        <v>38</v>
      </c>
      <c r="G5663" t="s">
        <v>2102</v>
      </c>
      <c r="H5663" s="4" t="str">
        <f t="shared" si="176"/>
        <v>3K145.38</v>
      </c>
      <c r="I5663" s="4" t="str">
        <f t="shared" si="177"/>
        <v>SG3_3_P6_GIGA_MDI-</v>
      </c>
    </row>
    <row r="5664" spans="1:9" x14ac:dyDescent="0.25">
      <c r="A5664" t="s">
        <v>2698</v>
      </c>
      <c r="B5664" t="s">
        <v>5925</v>
      </c>
      <c r="C5664" t="s">
        <v>3708</v>
      </c>
      <c r="D5664" t="s">
        <v>1062</v>
      </c>
      <c r="E5664" t="s">
        <v>1062</v>
      </c>
      <c r="F5664">
        <v>37</v>
      </c>
      <c r="G5664" t="s">
        <v>2101</v>
      </c>
      <c r="H5664" s="4" t="str">
        <f t="shared" si="176"/>
        <v>3K145.37</v>
      </c>
      <c r="I5664" s="4" t="str">
        <f t="shared" si="177"/>
        <v>SG3_3_P6_GIGA_MDI+</v>
      </c>
    </row>
    <row r="5665" spans="1:9" x14ac:dyDescent="0.25">
      <c r="A5665" t="s">
        <v>2698</v>
      </c>
      <c r="B5665" t="s">
        <v>5925</v>
      </c>
      <c r="C5665" t="s">
        <v>3708</v>
      </c>
      <c r="D5665" t="s">
        <v>1064</v>
      </c>
      <c r="E5665" t="s">
        <v>1064</v>
      </c>
      <c r="F5665">
        <v>36</v>
      </c>
      <c r="H5665" s="4" t="str">
        <f t="shared" si="176"/>
        <v>3K145.36</v>
      </c>
      <c r="I5665" s="4">
        <f t="shared" si="177"/>
        <v>0</v>
      </c>
    </row>
    <row r="5666" spans="1:9" x14ac:dyDescent="0.25">
      <c r="A5666" t="s">
        <v>2698</v>
      </c>
      <c r="B5666" t="s">
        <v>5925</v>
      </c>
      <c r="C5666" t="s">
        <v>3708</v>
      </c>
      <c r="D5666" t="s">
        <v>1066</v>
      </c>
      <c r="E5666" t="s">
        <v>1066</v>
      </c>
      <c r="F5666">
        <v>35</v>
      </c>
      <c r="H5666" s="4" t="str">
        <f t="shared" si="176"/>
        <v>3K145.35</v>
      </c>
      <c r="I5666" s="4">
        <f t="shared" si="177"/>
        <v>0</v>
      </c>
    </row>
    <row r="5667" spans="1:9" x14ac:dyDescent="0.25">
      <c r="A5667" t="s">
        <v>2698</v>
      </c>
      <c r="B5667" t="s">
        <v>5925</v>
      </c>
      <c r="C5667" t="s">
        <v>3708</v>
      </c>
      <c r="D5667" t="s">
        <v>1068</v>
      </c>
      <c r="E5667" t="s">
        <v>1068</v>
      </c>
      <c r="F5667">
        <v>29</v>
      </c>
      <c r="G5667" t="s">
        <v>2100</v>
      </c>
      <c r="H5667" s="4" t="str">
        <f t="shared" si="176"/>
        <v>3K145.29</v>
      </c>
      <c r="I5667" s="4" t="str">
        <f t="shared" si="177"/>
        <v>S3_U4_P6_GIGA_MDI-</v>
      </c>
    </row>
    <row r="5668" spans="1:9" x14ac:dyDescent="0.25">
      <c r="A5668" t="s">
        <v>2698</v>
      </c>
      <c r="B5668" t="s">
        <v>5925</v>
      </c>
      <c r="C5668" t="s">
        <v>3708</v>
      </c>
      <c r="D5668" t="s">
        <v>1070</v>
      </c>
      <c r="E5668" t="s">
        <v>1070</v>
      </c>
      <c r="F5668">
        <v>28</v>
      </c>
      <c r="G5668" t="s">
        <v>2099</v>
      </c>
      <c r="H5668" s="4" t="str">
        <f t="shared" si="176"/>
        <v>3K145.28</v>
      </c>
      <c r="I5668" s="4" t="str">
        <f t="shared" si="177"/>
        <v>S3_U4_P6_GIGA_MDI+</v>
      </c>
    </row>
    <row r="5669" spans="1:9" x14ac:dyDescent="0.25">
      <c r="A5669" t="s">
        <v>2698</v>
      </c>
      <c r="B5669" t="s">
        <v>5925</v>
      </c>
      <c r="C5669" t="s">
        <v>3708</v>
      </c>
      <c r="D5669" t="s">
        <v>1072</v>
      </c>
      <c r="E5669" t="s">
        <v>1072</v>
      </c>
      <c r="F5669">
        <v>27</v>
      </c>
      <c r="H5669" s="4" t="str">
        <f t="shared" si="176"/>
        <v>3K145.27</v>
      </c>
      <c r="I5669" s="4">
        <f t="shared" si="177"/>
        <v>0</v>
      </c>
    </row>
    <row r="5670" spans="1:9" x14ac:dyDescent="0.25">
      <c r="A5670" t="s">
        <v>2698</v>
      </c>
      <c r="B5670" t="s">
        <v>5925</v>
      </c>
      <c r="C5670" t="s">
        <v>3708</v>
      </c>
      <c r="D5670" t="s">
        <v>1074</v>
      </c>
      <c r="E5670" t="s">
        <v>1074</v>
      </c>
      <c r="F5670">
        <v>26</v>
      </c>
      <c r="H5670" s="4" t="str">
        <f t="shared" si="176"/>
        <v>3K145.26</v>
      </c>
      <c r="I5670" s="4">
        <f t="shared" si="177"/>
        <v>0</v>
      </c>
    </row>
    <row r="5671" spans="1:9" x14ac:dyDescent="0.25">
      <c r="A5671" t="s">
        <v>2698</v>
      </c>
      <c r="B5671" t="s">
        <v>5925</v>
      </c>
      <c r="C5671" t="s">
        <v>3708</v>
      </c>
      <c r="D5671" t="s">
        <v>1076</v>
      </c>
      <c r="E5671" t="s">
        <v>1076</v>
      </c>
      <c r="F5671">
        <v>34</v>
      </c>
      <c r="G5671" t="s">
        <v>2106</v>
      </c>
      <c r="H5671" s="4" t="str">
        <f t="shared" si="176"/>
        <v>3K145.34</v>
      </c>
      <c r="I5671" s="4" t="str">
        <f t="shared" si="177"/>
        <v>SG3_3_P5_GIGA_MDI-</v>
      </c>
    </row>
    <row r="5672" spans="1:9" x14ac:dyDescent="0.25">
      <c r="A5672" t="s">
        <v>2698</v>
      </c>
      <c r="B5672" t="s">
        <v>5925</v>
      </c>
      <c r="C5672" t="s">
        <v>3708</v>
      </c>
      <c r="D5672" t="s">
        <v>1078</v>
      </c>
      <c r="E5672" t="s">
        <v>1078</v>
      </c>
      <c r="F5672">
        <v>33</v>
      </c>
      <c r="G5672" t="s">
        <v>2105</v>
      </c>
      <c r="H5672" s="4" t="str">
        <f t="shared" si="176"/>
        <v>3K145.33</v>
      </c>
      <c r="I5672" s="4" t="str">
        <f t="shared" si="177"/>
        <v>SG3_3_P5_GIGA_MDI+</v>
      </c>
    </row>
    <row r="5673" spans="1:9" x14ac:dyDescent="0.25">
      <c r="A5673" t="s">
        <v>2698</v>
      </c>
      <c r="B5673" t="s">
        <v>5925</v>
      </c>
      <c r="C5673" t="s">
        <v>3708</v>
      </c>
      <c r="D5673" t="s">
        <v>1079</v>
      </c>
      <c r="E5673" t="s">
        <v>1079</v>
      </c>
      <c r="F5673">
        <v>32</v>
      </c>
      <c r="H5673" s="4" t="str">
        <f t="shared" si="176"/>
        <v>3K145.32</v>
      </c>
      <c r="I5673" s="4">
        <f t="shared" si="177"/>
        <v>0</v>
      </c>
    </row>
    <row r="5674" spans="1:9" x14ac:dyDescent="0.25">
      <c r="A5674" t="s">
        <v>2698</v>
      </c>
      <c r="B5674" t="s">
        <v>5925</v>
      </c>
      <c r="C5674" t="s">
        <v>3708</v>
      </c>
      <c r="D5674" t="s">
        <v>1080</v>
      </c>
      <c r="E5674" t="s">
        <v>1080</v>
      </c>
      <c r="F5674">
        <v>31</v>
      </c>
      <c r="H5674" s="4" t="str">
        <f t="shared" si="176"/>
        <v>3K145.31</v>
      </c>
      <c r="I5674" s="4">
        <f t="shared" si="177"/>
        <v>0</v>
      </c>
    </row>
    <row r="5675" spans="1:9" x14ac:dyDescent="0.25">
      <c r="A5675" t="s">
        <v>2698</v>
      </c>
      <c r="B5675" t="s">
        <v>5925</v>
      </c>
      <c r="C5675" t="s">
        <v>3708</v>
      </c>
      <c r="D5675" t="s">
        <v>1082</v>
      </c>
      <c r="E5675" t="s">
        <v>1082</v>
      </c>
      <c r="F5675">
        <v>25</v>
      </c>
      <c r="G5675" t="s">
        <v>2104</v>
      </c>
      <c r="H5675" s="4" t="str">
        <f t="shared" si="176"/>
        <v>3K145.25</v>
      </c>
      <c r="I5675" s="4" t="str">
        <f t="shared" si="177"/>
        <v>S3_U4_P5_GIGA_MDI-</v>
      </c>
    </row>
    <row r="5676" spans="1:9" x14ac:dyDescent="0.25">
      <c r="A5676" t="s">
        <v>2698</v>
      </c>
      <c r="B5676" t="s">
        <v>5925</v>
      </c>
      <c r="C5676" t="s">
        <v>3708</v>
      </c>
      <c r="D5676" t="s">
        <v>1084</v>
      </c>
      <c r="E5676" t="s">
        <v>1084</v>
      </c>
      <c r="F5676">
        <v>24</v>
      </c>
      <c r="G5676" t="s">
        <v>2103</v>
      </c>
      <c r="H5676" s="4" t="str">
        <f t="shared" si="176"/>
        <v>3K145.24</v>
      </c>
      <c r="I5676" s="4" t="str">
        <f t="shared" si="177"/>
        <v>S3_U4_P5_GIGA_MDI+</v>
      </c>
    </row>
    <row r="5677" spans="1:9" x14ac:dyDescent="0.25">
      <c r="A5677" t="s">
        <v>2698</v>
      </c>
      <c r="B5677" t="s">
        <v>5925</v>
      </c>
      <c r="C5677" t="s">
        <v>3708</v>
      </c>
      <c r="D5677" t="s">
        <v>1085</v>
      </c>
      <c r="E5677" t="s">
        <v>1085</v>
      </c>
      <c r="F5677">
        <v>23</v>
      </c>
      <c r="H5677" s="4" t="str">
        <f t="shared" si="176"/>
        <v>3K145.23</v>
      </c>
      <c r="I5677" s="4">
        <f t="shared" si="177"/>
        <v>0</v>
      </c>
    </row>
    <row r="5678" spans="1:9" x14ac:dyDescent="0.25">
      <c r="A5678" t="s">
        <v>2698</v>
      </c>
      <c r="B5678" t="s">
        <v>5925</v>
      </c>
      <c r="C5678" t="s">
        <v>3708</v>
      </c>
      <c r="D5678" t="s">
        <v>1086</v>
      </c>
      <c r="E5678" t="s">
        <v>1086</v>
      </c>
      <c r="F5678">
        <v>22</v>
      </c>
      <c r="H5678" s="4" t="str">
        <f t="shared" si="176"/>
        <v>3K145.22</v>
      </c>
      <c r="I5678" s="4">
        <f t="shared" si="177"/>
        <v>0</v>
      </c>
    </row>
    <row r="5679" spans="1:9" x14ac:dyDescent="0.25">
      <c r="A5679" t="s">
        <v>2698</v>
      </c>
      <c r="B5679" t="s">
        <v>5925</v>
      </c>
      <c r="C5679" t="s">
        <v>3708</v>
      </c>
      <c r="D5679" t="s">
        <v>11</v>
      </c>
      <c r="E5679" t="s">
        <v>11</v>
      </c>
      <c r="F5679" t="s">
        <v>11</v>
      </c>
      <c r="G5679" t="s">
        <v>961</v>
      </c>
      <c r="H5679" s="4" t="str">
        <f t="shared" si="176"/>
        <v>3K145.EP</v>
      </c>
      <c r="I5679" s="4" t="str">
        <f t="shared" si="177"/>
        <v>DGND</v>
      </c>
    </row>
    <row r="5680" spans="1:9" x14ac:dyDescent="0.25">
      <c r="A5680" t="s">
        <v>2698</v>
      </c>
      <c r="B5680" t="s">
        <v>5925</v>
      </c>
      <c r="C5680" t="s">
        <v>3708</v>
      </c>
      <c r="D5680" t="s">
        <v>988</v>
      </c>
      <c r="E5680" t="s">
        <v>988</v>
      </c>
      <c r="F5680">
        <v>4</v>
      </c>
      <c r="G5680" t="s">
        <v>961</v>
      </c>
      <c r="H5680" s="4" t="str">
        <f t="shared" si="176"/>
        <v>3K145.4</v>
      </c>
      <c r="I5680" s="4" t="str">
        <f t="shared" si="177"/>
        <v>DGND</v>
      </c>
    </row>
    <row r="5681" spans="1:9" x14ac:dyDescent="0.25">
      <c r="A5681" t="s">
        <v>2698</v>
      </c>
      <c r="B5681" t="s">
        <v>5925</v>
      </c>
      <c r="C5681" t="s">
        <v>3708</v>
      </c>
      <c r="D5681" t="s">
        <v>989</v>
      </c>
      <c r="E5681" t="s">
        <v>989</v>
      </c>
      <c r="F5681">
        <v>14</v>
      </c>
      <c r="G5681" t="s">
        <v>961</v>
      </c>
      <c r="H5681" s="4" t="str">
        <f t="shared" si="176"/>
        <v>3K145.14</v>
      </c>
      <c r="I5681" s="4" t="str">
        <f t="shared" si="177"/>
        <v>DGND</v>
      </c>
    </row>
    <row r="5682" spans="1:9" x14ac:dyDescent="0.25">
      <c r="A5682" t="s">
        <v>2698</v>
      </c>
      <c r="B5682" t="s">
        <v>5925</v>
      </c>
      <c r="C5682" t="s">
        <v>3708</v>
      </c>
      <c r="D5682" t="s">
        <v>990</v>
      </c>
      <c r="E5682" t="s">
        <v>990</v>
      </c>
      <c r="F5682">
        <v>19</v>
      </c>
      <c r="G5682" t="s">
        <v>961</v>
      </c>
      <c r="H5682" s="4" t="str">
        <f t="shared" si="176"/>
        <v>3K145.19</v>
      </c>
      <c r="I5682" s="4" t="str">
        <f t="shared" si="177"/>
        <v>DGND</v>
      </c>
    </row>
    <row r="5683" spans="1:9" x14ac:dyDescent="0.25">
      <c r="A5683" t="s">
        <v>2698</v>
      </c>
      <c r="B5683" t="s">
        <v>5925</v>
      </c>
      <c r="C5683" t="s">
        <v>3708</v>
      </c>
      <c r="D5683" t="s">
        <v>991</v>
      </c>
      <c r="E5683" t="s">
        <v>991</v>
      </c>
      <c r="F5683">
        <v>21</v>
      </c>
      <c r="G5683" t="s">
        <v>961</v>
      </c>
      <c r="H5683" s="4" t="str">
        <f t="shared" si="176"/>
        <v>3K145.21</v>
      </c>
      <c r="I5683" s="4" t="str">
        <f t="shared" si="177"/>
        <v>DGND</v>
      </c>
    </row>
    <row r="5684" spans="1:9" x14ac:dyDescent="0.25">
      <c r="A5684" t="s">
        <v>2698</v>
      </c>
      <c r="B5684" t="s">
        <v>5925</v>
      </c>
      <c r="C5684" t="s">
        <v>3708</v>
      </c>
      <c r="D5684" t="s">
        <v>992</v>
      </c>
      <c r="E5684" t="s">
        <v>992</v>
      </c>
      <c r="F5684">
        <v>39</v>
      </c>
      <c r="G5684" t="s">
        <v>961</v>
      </c>
      <c r="H5684" s="4" t="str">
        <f t="shared" si="176"/>
        <v>3K145.39</v>
      </c>
      <c r="I5684" s="4" t="str">
        <f t="shared" si="177"/>
        <v>DGND</v>
      </c>
    </row>
    <row r="5685" spans="1:9" x14ac:dyDescent="0.25">
      <c r="A5685" t="s">
        <v>2698</v>
      </c>
      <c r="B5685" t="s">
        <v>5925</v>
      </c>
      <c r="C5685" t="s">
        <v>3708</v>
      </c>
      <c r="D5685" t="s">
        <v>993</v>
      </c>
      <c r="E5685" t="s">
        <v>993</v>
      </c>
      <c r="F5685">
        <v>41</v>
      </c>
      <c r="G5685" t="s">
        <v>961</v>
      </c>
      <c r="H5685" s="4" t="str">
        <f t="shared" si="176"/>
        <v>3K145.41</v>
      </c>
      <c r="I5685" s="4" t="str">
        <f t="shared" si="177"/>
        <v>DGND</v>
      </c>
    </row>
    <row r="5686" spans="1:9" x14ac:dyDescent="0.25">
      <c r="A5686" t="s">
        <v>2698</v>
      </c>
      <c r="B5686" t="s">
        <v>5925</v>
      </c>
      <c r="C5686" t="s">
        <v>3708</v>
      </c>
      <c r="D5686" t="s">
        <v>1087</v>
      </c>
      <c r="E5686" t="s">
        <v>1087</v>
      </c>
      <c r="F5686">
        <v>18</v>
      </c>
      <c r="H5686" s="4" t="str">
        <f t="shared" si="176"/>
        <v>3K145.18</v>
      </c>
      <c r="I5686" s="4">
        <f t="shared" si="177"/>
        <v>0</v>
      </c>
    </row>
    <row r="5687" spans="1:9" x14ac:dyDescent="0.25">
      <c r="A5687" t="s">
        <v>2698</v>
      </c>
      <c r="B5687" t="s">
        <v>5925</v>
      </c>
      <c r="C5687" t="s">
        <v>3708</v>
      </c>
      <c r="D5687" t="s">
        <v>1088</v>
      </c>
      <c r="E5687" t="s">
        <v>1088</v>
      </c>
      <c r="F5687">
        <v>42</v>
      </c>
      <c r="H5687" s="4" t="str">
        <f t="shared" si="176"/>
        <v>3K145.42</v>
      </c>
      <c r="I5687" s="4">
        <f t="shared" si="177"/>
        <v>0</v>
      </c>
    </row>
    <row r="5688" spans="1:9" x14ac:dyDescent="0.25">
      <c r="A5688" t="s">
        <v>2698</v>
      </c>
      <c r="B5688" t="s">
        <v>5925</v>
      </c>
      <c r="C5688" t="s">
        <v>3708</v>
      </c>
      <c r="D5688" t="s">
        <v>1089</v>
      </c>
      <c r="E5688" t="s">
        <v>1089</v>
      </c>
      <c r="F5688">
        <v>8</v>
      </c>
      <c r="G5688" t="s">
        <v>599</v>
      </c>
      <c r="H5688" s="4" t="str">
        <f t="shared" si="176"/>
        <v>3K145.8</v>
      </c>
      <c r="I5688" s="4" t="str">
        <f t="shared" si="177"/>
        <v>S3_SEL1_K145</v>
      </c>
    </row>
    <row r="5689" spans="1:9" x14ac:dyDescent="0.25">
      <c r="A5689" t="s">
        <v>2698</v>
      </c>
      <c r="B5689" t="s">
        <v>5925</v>
      </c>
      <c r="C5689" t="s">
        <v>3708</v>
      </c>
      <c r="D5689" t="s">
        <v>1091</v>
      </c>
      <c r="E5689" t="s">
        <v>1091</v>
      </c>
      <c r="F5689">
        <v>17</v>
      </c>
      <c r="G5689" t="s">
        <v>600</v>
      </c>
      <c r="H5689" s="4" t="str">
        <f t="shared" si="176"/>
        <v>3K145.17</v>
      </c>
      <c r="I5689" s="4" t="str">
        <f t="shared" si="177"/>
        <v>S3_SEL2_K145</v>
      </c>
    </row>
    <row r="5690" spans="1:9" x14ac:dyDescent="0.25">
      <c r="A5690" t="s">
        <v>2698</v>
      </c>
      <c r="B5690" t="s">
        <v>5925</v>
      </c>
      <c r="C5690" t="s">
        <v>3708</v>
      </c>
      <c r="D5690" t="s">
        <v>994</v>
      </c>
      <c r="E5690" t="s">
        <v>994</v>
      </c>
      <c r="F5690">
        <v>5</v>
      </c>
      <c r="G5690" t="s">
        <v>962</v>
      </c>
      <c r="H5690" s="4" t="str">
        <f t="shared" si="176"/>
        <v>3K145.5</v>
      </c>
      <c r="I5690" s="4" t="str">
        <f t="shared" si="177"/>
        <v>VDD33_ATX</v>
      </c>
    </row>
    <row r="5691" spans="1:9" x14ac:dyDescent="0.25">
      <c r="A5691" t="s">
        <v>2698</v>
      </c>
      <c r="B5691" t="s">
        <v>5925</v>
      </c>
      <c r="C5691" t="s">
        <v>3708</v>
      </c>
      <c r="D5691" t="s">
        <v>995</v>
      </c>
      <c r="E5691" t="s">
        <v>995</v>
      </c>
      <c r="F5691">
        <v>9</v>
      </c>
      <c r="G5691" t="s">
        <v>962</v>
      </c>
      <c r="H5691" s="4" t="str">
        <f t="shared" si="176"/>
        <v>3K145.9</v>
      </c>
      <c r="I5691" s="4" t="str">
        <f t="shared" si="177"/>
        <v>VDD33_ATX</v>
      </c>
    </row>
    <row r="5692" spans="1:9" x14ac:dyDescent="0.25">
      <c r="A5692" t="s">
        <v>2698</v>
      </c>
      <c r="B5692" t="s">
        <v>5925</v>
      </c>
      <c r="C5692" t="s">
        <v>3708</v>
      </c>
      <c r="D5692" t="s">
        <v>1092</v>
      </c>
      <c r="E5692" t="s">
        <v>1092</v>
      </c>
      <c r="F5692">
        <v>13</v>
      </c>
      <c r="G5692" t="s">
        <v>962</v>
      </c>
      <c r="H5692" s="4" t="str">
        <f t="shared" si="176"/>
        <v>3K145.13</v>
      </c>
      <c r="I5692" s="4" t="str">
        <f t="shared" si="177"/>
        <v>VDD33_ATX</v>
      </c>
    </row>
    <row r="5693" spans="1:9" x14ac:dyDescent="0.25">
      <c r="A5693" t="s">
        <v>2698</v>
      </c>
      <c r="B5693" t="s">
        <v>5925</v>
      </c>
      <c r="C5693" t="s">
        <v>3708</v>
      </c>
      <c r="D5693" t="s">
        <v>1093</v>
      </c>
      <c r="E5693" t="s">
        <v>1093</v>
      </c>
      <c r="F5693">
        <v>20</v>
      </c>
      <c r="G5693" t="s">
        <v>962</v>
      </c>
      <c r="H5693" s="4" t="str">
        <f t="shared" si="176"/>
        <v>3K145.20</v>
      </c>
      <c r="I5693" s="4" t="str">
        <f t="shared" si="177"/>
        <v>VDD33_ATX</v>
      </c>
    </row>
    <row r="5694" spans="1:9" x14ac:dyDescent="0.25">
      <c r="A5694" t="s">
        <v>2698</v>
      </c>
      <c r="B5694" t="s">
        <v>5925</v>
      </c>
      <c r="C5694" t="s">
        <v>3708</v>
      </c>
      <c r="D5694" t="s">
        <v>1094</v>
      </c>
      <c r="E5694" t="s">
        <v>1094</v>
      </c>
      <c r="F5694">
        <v>30</v>
      </c>
      <c r="G5694" t="s">
        <v>962</v>
      </c>
      <c r="H5694" s="4" t="str">
        <f t="shared" si="176"/>
        <v>3K145.30</v>
      </c>
      <c r="I5694" s="4" t="str">
        <f t="shared" si="177"/>
        <v>VDD33_ATX</v>
      </c>
    </row>
    <row r="5695" spans="1:9" x14ac:dyDescent="0.25">
      <c r="A5695" t="s">
        <v>2698</v>
      </c>
      <c r="B5695" t="s">
        <v>5925</v>
      </c>
      <c r="C5695" t="s">
        <v>3708</v>
      </c>
      <c r="D5695" t="s">
        <v>1095</v>
      </c>
      <c r="E5695" t="s">
        <v>1095</v>
      </c>
      <c r="F5695">
        <v>40</v>
      </c>
      <c r="G5695" t="s">
        <v>962</v>
      </c>
      <c r="H5695" s="4" t="str">
        <f t="shared" si="176"/>
        <v>3K145.40</v>
      </c>
      <c r="I5695" s="4" t="str">
        <f t="shared" si="177"/>
        <v>VDD33_ATX</v>
      </c>
    </row>
    <row r="5696" spans="1:9" x14ac:dyDescent="0.25">
      <c r="A5696" t="s">
        <v>2698</v>
      </c>
      <c r="B5696" t="s">
        <v>5925</v>
      </c>
      <c r="C5696" t="s">
        <v>3709</v>
      </c>
      <c r="D5696" t="s">
        <v>23</v>
      </c>
      <c r="E5696" t="s">
        <v>23</v>
      </c>
      <c r="F5696" t="s">
        <v>23</v>
      </c>
      <c r="H5696" s="4" t="str">
        <f t="shared" si="176"/>
        <v>3PT56.NUT1</v>
      </c>
      <c r="I5696" s="4">
        <f t="shared" si="177"/>
        <v>0</v>
      </c>
    </row>
    <row r="5697" spans="1:9" x14ac:dyDescent="0.25">
      <c r="A5697" t="s">
        <v>2698</v>
      </c>
      <c r="B5697" t="s">
        <v>5925</v>
      </c>
      <c r="C5697" t="s">
        <v>3709</v>
      </c>
      <c r="D5697" t="s">
        <v>24</v>
      </c>
      <c r="E5697" t="s">
        <v>24</v>
      </c>
      <c r="F5697" t="s">
        <v>24</v>
      </c>
      <c r="H5697" s="4" t="str">
        <f t="shared" si="176"/>
        <v>3PT56.NUT2</v>
      </c>
      <c r="I5697" s="4">
        <f t="shared" si="177"/>
        <v>0</v>
      </c>
    </row>
    <row r="5698" spans="1:9" x14ac:dyDescent="0.25">
      <c r="A5698" t="s">
        <v>2698</v>
      </c>
      <c r="B5698" t="s">
        <v>5925</v>
      </c>
      <c r="C5698" t="s">
        <v>3710</v>
      </c>
      <c r="D5698">
        <v>1</v>
      </c>
      <c r="E5698">
        <v>1</v>
      </c>
      <c r="F5698">
        <v>1</v>
      </c>
      <c r="G5698" t="s">
        <v>2062</v>
      </c>
      <c r="H5698" s="4" t="str">
        <f t="shared" ref="H5698:H5761" si="178">CONCATENATE(C5698,".",F5698)</f>
        <v>3R454.1</v>
      </c>
      <c r="I5698" s="4" t="str">
        <f t="shared" ref="I5698:I5761" si="179">G5698</f>
        <v>S3_U3_P5_GIGA_MDI+</v>
      </c>
    </row>
    <row r="5699" spans="1:9" x14ac:dyDescent="0.25">
      <c r="A5699" t="s">
        <v>2698</v>
      </c>
      <c r="B5699" t="s">
        <v>5925</v>
      </c>
      <c r="C5699" t="s">
        <v>3710</v>
      </c>
      <c r="D5699">
        <v>2</v>
      </c>
      <c r="E5699">
        <v>2</v>
      </c>
      <c r="F5699">
        <v>2</v>
      </c>
      <c r="G5699" t="s">
        <v>582</v>
      </c>
      <c r="H5699" s="4" t="str">
        <f t="shared" si="178"/>
        <v>3R454.2</v>
      </c>
      <c r="I5699" s="4" t="str">
        <f t="shared" si="179"/>
        <v>S3_U3_P5_RC</v>
      </c>
    </row>
    <row r="5700" spans="1:9" x14ac:dyDescent="0.25">
      <c r="A5700" t="s">
        <v>2698</v>
      </c>
      <c r="B5700" t="s">
        <v>5925</v>
      </c>
      <c r="C5700" t="s">
        <v>3711</v>
      </c>
      <c r="D5700">
        <v>1</v>
      </c>
      <c r="E5700">
        <v>1</v>
      </c>
      <c r="F5700">
        <v>1</v>
      </c>
      <c r="G5700" t="s">
        <v>2060</v>
      </c>
      <c r="H5700" s="4" t="str">
        <f t="shared" si="178"/>
        <v>3R455.1</v>
      </c>
      <c r="I5700" s="4" t="str">
        <f t="shared" si="179"/>
        <v>S3_U3_P5_GIGA_MDI-</v>
      </c>
    </row>
    <row r="5701" spans="1:9" x14ac:dyDescent="0.25">
      <c r="A5701" t="s">
        <v>2698</v>
      </c>
      <c r="B5701" t="s">
        <v>5925</v>
      </c>
      <c r="C5701" t="s">
        <v>3711</v>
      </c>
      <c r="D5701">
        <v>2</v>
      </c>
      <c r="E5701">
        <v>2</v>
      </c>
      <c r="F5701">
        <v>2</v>
      </c>
      <c r="G5701" t="s">
        <v>582</v>
      </c>
      <c r="H5701" s="4" t="str">
        <f t="shared" si="178"/>
        <v>3R455.2</v>
      </c>
      <c r="I5701" s="4" t="str">
        <f t="shared" si="179"/>
        <v>S3_U3_P5_RC</v>
      </c>
    </row>
    <row r="5702" spans="1:9" x14ac:dyDescent="0.25">
      <c r="A5702" t="s">
        <v>2698</v>
      </c>
      <c r="B5702" t="s">
        <v>5925</v>
      </c>
      <c r="C5702" t="s">
        <v>3712</v>
      </c>
      <c r="D5702">
        <v>1</v>
      </c>
      <c r="E5702">
        <v>1</v>
      </c>
      <c r="F5702">
        <v>1</v>
      </c>
      <c r="G5702" t="s">
        <v>582</v>
      </c>
      <c r="H5702" s="4" t="str">
        <f t="shared" si="178"/>
        <v>3R456.1</v>
      </c>
      <c r="I5702" s="4" t="str">
        <f t="shared" si="179"/>
        <v>S3_U3_P5_RC</v>
      </c>
    </row>
    <row r="5703" spans="1:9" x14ac:dyDescent="0.25">
      <c r="A5703" t="s">
        <v>2698</v>
      </c>
      <c r="B5703" t="s">
        <v>5925</v>
      </c>
      <c r="C5703" t="s">
        <v>3712</v>
      </c>
      <c r="D5703">
        <v>2</v>
      </c>
      <c r="E5703">
        <v>2</v>
      </c>
      <c r="F5703">
        <v>2</v>
      </c>
      <c r="G5703" t="s">
        <v>961</v>
      </c>
      <c r="H5703" s="4" t="str">
        <f t="shared" si="178"/>
        <v>3R456.2</v>
      </c>
      <c r="I5703" s="4" t="str">
        <f t="shared" si="179"/>
        <v>DGND</v>
      </c>
    </row>
    <row r="5704" spans="1:9" x14ac:dyDescent="0.25">
      <c r="A5704" t="s">
        <v>2698</v>
      </c>
      <c r="B5704" t="s">
        <v>5925</v>
      </c>
      <c r="C5704" t="s">
        <v>3713</v>
      </c>
      <c r="D5704">
        <v>1</v>
      </c>
      <c r="E5704">
        <v>1</v>
      </c>
      <c r="F5704">
        <v>1</v>
      </c>
      <c r="G5704" t="s">
        <v>2066</v>
      </c>
      <c r="H5704" s="4" t="str">
        <f t="shared" si="178"/>
        <v>3R498.1</v>
      </c>
      <c r="I5704" s="4" t="str">
        <f t="shared" si="179"/>
        <v>S3_U3_P6_GIGA_MDI+</v>
      </c>
    </row>
    <row r="5705" spans="1:9" x14ac:dyDescent="0.25">
      <c r="A5705" t="s">
        <v>2698</v>
      </c>
      <c r="B5705" t="s">
        <v>5925</v>
      </c>
      <c r="C5705" t="s">
        <v>3713</v>
      </c>
      <c r="D5705">
        <v>2</v>
      </c>
      <c r="E5705">
        <v>2</v>
      </c>
      <c r="F5705">
        <v>2</v>
      </c>
      <c r="G5705" t="s">
        <v>581</v>
      </c>
      <c r="H5705" s="4" t="str">
        <f t="shared" si="178"/>
        <v>3R498.2</v>
      </c>
      <c r="I5705" s="4" t="str">
        <f t="shared" si="179"/>
        <v>S3_U3_P6_RC</v>
      </c>
    </row>
    <row r="5706" spans="1:9" x14ac:dyDescent="0.25">
      <c r="A5706" t="s">
        <v>2698</v>
      </c>
      <c r="B5706" t="s">
        <v>5925</v>
      </c>
      <c r="C5706" t="s">
        <v>3714</v>
      </c>
      <c r="D5706">
        <v>1</v>
      </c>
      <c r="E5706">
        <v>1</v>
      </c>
      <c r="F5706">
        <v>1</v>
      </c>
      <c r="G5706" t="s">
        <v>2064</v>
      </c>
      <c r="H5706" s="4" t="str">
        <f t="shared" si="178"/>
        <v>3R499.1</v>
      </c>
      <c r="I5706" s="4" t="str">
        <f t="shared" si="179"/>
        <v>S3_U3_P6_GIGA_MDI-</v>
      </c>
    </row>
    <row r="5707" spans="1:9" x14ac:dyDescent="0.25">
      <c r="A5707" t="s">
        <v>2698</v>
      </c>
      <c r="B5707" t="s">
        <v>5925</v>
      </c>
      <c r="C5707" t="s">
        <v>3714</v>
      </c>
      <c r="D5707">
        <v>2</v>
      </c>
      <c r="E5707">
        <v>2</v>
      </c>
      <c r="F5707">
        <v>2</v>
      </c>
      <c r="G5707" t="s">
        <v>581</v>
      </c>
      <c r="H5707" s="4" t="str">
        <f t="shared" si="178"/>
        <v>3R499.2</v>
      </c>
      <c r="I5707" s="4" t="str">
        <f t="shared" si="179"/>
        <v>S3_U3_P6_RC</v>
      </c>
    </row>
    <row r="5708" spans="1:9" x14ac:dyDescent="0.25">
      <c r="A5708" t="s">
        <v>2698</v>
      </c>
      <c r="B5708" t="s">
        <v>5925</v>
      </c>
      <c r="C5708" t="s">
        <v>3715</v>
      </c>
      <c r="D5708">
        <v>1</v>
      </c>
      <c r="E5708">
        <v>1</v>
      </c>
      <c r="F5708">
        <v>1</v>
      </c>
      <c r="G5708" t="s">
        <v>581</v>
      </c>
      <c r="H5708" s="4" t="str">
        <f t="shared" si="178"/>
        <v>3R500.1</v>
      </c>
      <c r="I5708" s="4" t="str">
        <f t="shared" si="179"/>
        <v>S3_U3_P6_RC</v>
      </c>
    </row>
    <row r="5709" spans="1:9" x14ac:dyDescent="0.25">
      <c r="A5709" t="s">
        <v>2698</v>
      </c>
      <c r="B5709" t="s">
        <v>5925</v>
      </c>
      <c r="C5709" t="s">
        <v>3715</v>
      </c>
      <c r="D5709">
        <v>2</v>
      </c>
      <c r="E5709">
        <v>2</v>
      </c>
      <c r="F5709">
        <v>2</v>
      </c>
      <c r="G5709" t="s">
        <v>961</v>
      </c>
      <c r="H5709" s="4" t="str">
        <f t="shared" si="178"/>
        <v>3R500.2</v>
      </c>
      <c r="I5709" s="4" t="str">
        <f t="shared" si="179"/>
        <v>DGND</v>
      </c>
    </row>
    <row r="5710" spans="1:9" x14ac:dyDescent="0.25">
      <c r="A5710" t="s">
        <v>2698</v>
      </c>
      <c r="B5710" t="s">
        <v>5925</v>
      </c>
      <c r="C5710" t="s">
        <v>3716</v>
      </c>
      <c r="D5710">
        <v>1</v>
      </c>
      <c r="E5710">
        <v>1</v>
      </c>
      <c r="F5710">
        <v>1</v>
      </c>
      <c r="G5710" t="s">
        <v>2070</v>
      </c>
      <c r="H5710" s="4" t="str">
        <f t="shared" si="178"/>
        <v>3R517.1</v>
      </c>
      <c r="I5710" s="4" t="str">
        <f t="shared" si="179"/>
        <v>SG3_2_P5_GIGA_MDI+</v>
      </c>
    </row>
    <row r="5711" spans="1:9" x14ac:dyDescent="0.25">
      <c r="A5711" t="s">
        <v>2698</v>
      </c>
      <c r="B5711" t="s">
        <v>5925</v>
      </c>
      <c r="C5711" t="s">
        <v>3716</v>
      </c>
      <c r="D5711">
        <v>2</v>
      </c>
      <c r="E5711">
        <v>2</v>
      </c>
      <c r="F5711">
        <v>2</v>
      </c>
      <c r="G5711" t="s">
        <v>591</v>
      </c>
      <c r="H5711" s="4" t="str">
        <f t="shared" si="178"/>
        <v>3R517.2</v>
      </c>
      <c r="I5711" s="4" t="str">
        <f t="shared" si="179"/>
        <v>SG3_2_P5_RC</v>
      </c>
    </row>
    <row r="5712" spans="1:9" x14ac:dyDescent="0.25">
      <c r="A5712" t="s">
        <v>2698</v>
      </c>
      <c r="B5712" t="s">
        <v>5925</v>
      </c>
      <c r="C5712" t="s">
        <v>3717</v>
      </c>
      <c r="D5712">
        <v>1</v>
      </c>
      <c r="E5712">
        <v>1</v>
      </c>
      <c r="F5712">
        <v>1</v>
      </c>
      <c r="G5712" t="s">
        <v>2068</v>
      </c>
      <c r="H5712" s="4" t="str">
        <f t="shared" si="178"/>
        <v>3R518.1</v>
      </c>
      <c r="I5712" s="4" t="str">
        <f t="shared" si="179"/>
        <v>SG3_2_P5_GIGA_MDI-</v>
      </c>
    </row>
    <row r="5713" spans="1:9" x14ac:dyDescent="0.25">
      <c r="A5713" t="s">
        <v>2698</v>
      </c>
      <c r="B5713" t="s">
        <v>5925</v>
      </c>
      <c r="C5713" t="s">
        <v>3717</v>
      </c>
      <c r="D5713">
        <v>2</v>
      </c>
      <c r="E5713">
        <v>2</v>
      </c>
      <c r="F5713">
        <v>2</v>
      </c>
      <c r="G5713" t="s">
        <v>591</v>
      </c>
      <c r="H5713" s="4" t="str">
        <f t="shared" si="178"/>
        <v>3R518.2</v>
      </c>
      <c r="I5713" s="4" t="str">
        <f t="shared" si="179"/>
        <v>SG3_2_P5_RC</v>
      </c>
    </row>
    <row r="5714" spans="1:9" x14ac:dyDescent="0.25">
      <c r="A5714" t="s">
        <v>2698</v>
      </c>
      <c r="B5714" t="s">
        <v>5925</v>
      </c>
      <c r="C5714" t="s">
        <v>3718</v>
      </c>
      <c r="D5714">
        <v>1</v>
      </c>
      <c r="E5714">
        <v>1</v>
      </c>
      <c r="F5714">
        <v>1</v>
      </c>
      <c r="G5714" t="s">
        <v>591</v>
      </c>
      <c r="H5714" s="4" t="str">
        <f t="shared" si="178"/>
        <v>3R519.1</v>
      </c>
      <c r="I5714" s="4" t="str">
        <f t="shared" si="179"/>
        <v>SG3_2_P5_RC</v>
      </c>
    </row>
    <row r="5715" spans="1:9" x14ac:dyDescent="0.25">
      <c r="A5715" t="s">
        <v>2698</v>
      </c>
      <c r="B5715" t="s">
        <v>5925</v>
      </c>
      <c r="C5715" t="s">
        <v>3718</v>
      </c>
      <c r="D5715">
        <v>2</v>
      </c>
      <c r="E5715">
        <v>2</v>
      </c>
      <c r="F5715">
        <v>2</v>
      </c>
      <c r="G5715" t="s">
        <v>961</v>
      </c>
      <c r="H5715" s="4" t="str">
        <f t="shared" si="178"/>
        <v>3R519.2</v>
      </c>
      <c r="I5715" s="4" t="str">
        <f t="shared" si="179"/>
        <v>DGND</v>
      </c>
    </row>
    <row r="5716" spans="1:9" x14ac:dyDescent="0.25">
      <c r="A5716" t="s">
        <v>2698</v>
      </c>
      <c r="B5716" t="s">
        <v>5925</v>
      </c>
      <c r="C5716" t="s">
        <v>3719</v>
      </c>
      <c r="D5716">
        <v>1</v>
      </c>
      <c r="E5716">
        <v>1</v>
      </c>
      <c r="F5716">
        <v>1</v>
      </c>
      <c r="G5716" t="s">
        <v>2074</v>
      </c>
      <c r="H5716" s="4" t="str">
        <f t="shared" si="178"/>
        <v>3R536.1</v>
      </c>
      <c r="I5716" s="4" t="str">
        <f t="shared" si="179"/>
        <v>SG3_2_P6_GIGA_MDI+</v>
      </c>
    </row>
    <row r="5717" spans="1:9" x14ac:dyDescent="0.25">
      <c r="A5717" t="s">
        <v>2698</v>
      </c>
      <c r="B5717" t="s">
        <v>5925</v>
      </c>
      <c r="C5717" t="s">
        <v>3719</v>
      </c>
      <c r="D5717">
        <v>2</v>
      </c>
      <c r="E5717">
        <v>2</v>
      </c>
      <c r="F5717">
        <v>2</v>
      </c>
      <c r="G5717" t="s">
        <v>590</v>
      </c>
      <c r="H5717" s="4" t="str">
        <f t="shared" si="178"/>
        <v>3R536.2</v>
      </c>
      <c r="I5717" s="4" t="str">
        <f t="shared" si="179"/>
        <v>SG3_2_P6_RC</v>
      </c>
    </row>
    <row r="5718" spans="1:9" x14ac:dyDescent="0.25">
      <c r="A5718" t="s">
        <v>2698</v>
      </c>
      <c r="B5718" t="s">
        <v>5925</v>
      </c>
      <c r="C5718" t="s">
        <v>3720</v>
      </c>
      <c r="D5718">
        <v>1</v>
      </c>
      <c r="E5718">
        <v>1</v>
      </c>
      <c r="F5718">
        <v>1</v>
      </c>
      <c r="G5718" t="s">
        <v>2072</v>
      </c>
      <c r="H5718" s="4" t="str">
        <f t="shared" si="178"/>
        <v>3R537.1</v>
      </c>
      <c r="I5718" s="4" t="str">
        <f t="shared" si="179"/>
        <v>SG3_2_P6_GIGA_MDI-</v>
      </c>
    </row>
    <row r="5719" spans="1:9" x14ac:dyDescent="0.25">
      <c r="A5719" t="s">
        <v>2698</v>
      </c>
      <c r="B5719" t="s">
        <v>5925</v>
      </c>
      <c r="C5719" t="s">
        <v>3720</v>
      </c>
      <c r="D5719">
        <v>2</v>
      </c>
      <c r="E5719">
        <v>2</v>
      </c>
      <c r="F5719">
        <v>2</v>
      </c>
      <c r="G5719" t="s">
        <v>590</v>
      </c>
      <c r="H5719" s="4" t="str">
        <f t="shared" si="178"/>
        <v>3R537.2</v>
      </c>
      <c r="I5719" s="4" t="str">
        <f t="shared" si="179"/>
        <v>SG3_2_P6_RC</v>
      </c>
    </row>
    <row r="5720" spans="1:9" x14ac:dyDescent="0.25">
      <c r="A5720" t="s">
        <v>2698</v>
      </c>
      <c r="B5720" t="s">
        <v>5925</v>
      </c>
      <c r="C5720" t="s">
        <v>3721</v>
      </c>
      <c r="D5720">
        <v>1</v>
      </c>
      <c r="E5720">
        <v>1</v>
      </c>
      <c r="F5720">
        <v>1</v>
      </c>
      <c r="G5720" t="s">
        <v>590</v>
      </c>
      <c r="H5720" s="4" t="str">
        <f t="shared" si="178"/>
        <v>3R538.1</v>
      </c>
      <c r="I5720" s="4" t="str">
        <f t="shared" si="179"/>
        <v>SG3_2_P6_RC</v>
      </c>
    </row>
    <row r="5721" spans="1:9" x14ac:dyDescent="0.25">
      <c r="A5721" t="s">
        <v>2698</v>
      </c>
      <c r="B5721" t="s">
        <v>5925</v>
      </c>
      <c r="C5721" t="s">
        <v>3721</v>
      </c>
      <c r="D5721">
        <v>2</v>
      </c>
      <c r="E5721">
        <v>2</v>
      </c>
      <c r="F5721">
        <v>2</v>
      </c>
      <c r="G5721" t="s">
        <v>961</v>
      </c>
      <c r="H5721" s="4" t="str">
        <f t="shared" si="178"/>
        <v>3R538.2</v>
      </c>
      <c r="I5721" s="4" t="str">
        <f t="shared" si="179"/>
        <v>DGND</v>
      </c>
    </row>
    <row r="5722" spans="1:9" x14ac:dyDescent="0.25">
      <c r="A5722" t="s">
        <v>2698</v>
      </c>
      <c r="B5722" t="s">
        <v>5925</v>
      </c>
      <c r="C5722" t="s">
        <v>3722</v>
      </c>
      <c r="D5722">
        <v>1</v>
      </c>
      <c r="E5722">
        <v>1</v>
      </c>
      <c r="F5722">
        <v>1</v>
      </c>
      <c r="G5722" t="s">
        <v>2085</v>
      </c>
      <c r="H5722" s="4" t="str">
        <f t="shared" si="178"/>
        <v>3R540.1</v>
      </c>
      <c r="I5722" s="4" t="str">
        <f t="shared" si="179"/>
        <v>S3_U4_P6_R_1</v>
      </c>
    </row>
    <row r="5723" spans="1:9" x14ac:dyDescent="0.25">
      <c r="A5723" t="s">
        <v>2698</v>
      </c>
      <c r="B5723" t="s">
        <v>5925</v>
      </c>
      <c r="C5723" t="s">
        <v>3722</v>
      </c>
      <c r="D5723">
        <v>2</v>
      </c>
      <c r="E5723">
        <v>2</v>
      </c>
      <c r="F5723">
        <v>2</v>
      </c>
      <c r="G5723" t="s">
        <v>2075</v>
      </c>
      <c r="H5723" s="4" t="str">
        <f t="shared" si="178"/>
        <v>3R540.2</v>
      </c>
      <c r="I5723" s="4" t="str">
        <f t="shared" si="179"/>
        <v>S3_U4_P6_RC_1</v>
      </c>
    </row>
    <row r="5724" spans="1:9" x14ac:dyDescent="0.25">
      <c r="A5724" t="s">
        <v>2698</v>
      </c>
      <c r="B5724" t="s">
        <v>5925</v>
      </c>
      <c r="C5724" t="s">
        <v>3723</v>
      </c>
      <c r="D5724">
        <v>1</v>
      </c>
      <c r="E5724">
        <v>1</v>
      </c>
      <c r="F5724">
        <v>1</v>
      </c>
      <c r="G5724" t="s">
        <v>2076</v>
      </c>
      <c r="H5724" s="4" t="str">
        <f t="shared" si="178"/>
        <v>3R541.1</v>
      </c>
      <c r="I5724" s="4" t="str">
        <f t="shared" si="179"/>
        <v>S3_U4_P6_RC_2</v>
      </c>
    </row>
    <row r="5725" spans="1:9" x14ac:dyDescent="0.25">
      <c r="A5725" t="s">
        <v>2698</v>
      </c>
      <c r="B5725" t="s">
        <v>5925</v>
      </c>
      <c r="C5725" t="s">
        <v>3723</v>
      </c>
      <c r="D5725">
        <v>2</v>
      </c>
      <c r="E5725">
        <v>2</v>
      </c>
      <c r="F5725">
        <v>2</v>
      </c>
      <c r="G5725" t="s">
        <v>2086</v>
      </c>
      <c r="H5725" s="4" t="str">
        <f t="shared" si="178"/>
        <v>3R541.2</v>
      </c>
      <c r="I5725" s="4" t="str">
        <f t="shared" si="179"/>
        <v>S3_U4_P6_R_2</v>
      </c>
    </row>
    <row r="5726" spans="1:9" x14ac:dyDescent="0.25">
      <c r="A5726" t="s">
        <v>2698</v>
      </c>
      <c r="B5726" t="s">
        <v>5925</v>
      </c>
      <c r="C5726" t="s">
        <v>3724</v>
      </c>
      <c r="D5726">
        <v>1</v>
      </c>
      <c r="E5726">
        <v>1</v>
      </c>
      <c r="F5726">
        <v>1</v>
      </c>
      <c r="G5726" t="s">
        <v>2077</v>
      </c>
      <c r="H5726" s="4" t="str">
        <f t="shared" si="178"/>
        <v>3R542.1</v>
      </c>
      <c r="I5726" s="4" t="str">
        <f t="shared" si="179"/>
        <v>S3_U4_P5_RC_1</v>
      </c>
    </row>
    <row r="5727" spans="1:9" x14ac:dyDescent="0.25">
      <c r="A5727" t="s">
        <v>2698</v>
      </c>
      <c r="B5727" t="s">
        <v>5925</v>
      </c>
      <c r="C5727" t="s">
        <v>3724</v>
      </c>
      <c r="D5727">
        <v>2</v>
      </c>
      <c r="E5727">
        <v>2</v>
      </c>
      <c r="F5727">
        <v>2</v>
      </c>
      <c r="G5727" t="s">
        <v>2081</v>
      </c>
      <c r="H5727" s="4" t="str">
        <f t="shared" si="178"/>
        <v>3R542.2</v>
      </c>
      <c r="I5727" s="4" t="str">
        <f t="shared" si="179"/>
        <v>S3_U4_P5_R_1</v>
      </c>
    </row>
    <row r="5728" spans="1:9" x14ac:dyDescent="0.25">
      <c r="A5728" t="s">
        <v>2698</v>
      </c>
      <c r="B5728" t="s">
        <v>5925</v>
      </c>
      <c r="C5728" t="s">
        <v>3725</v>
      </c>
      <c r="D5728">
        <v>1</v>
      </c>
      <c r="E5728">
        <v>1</v>
      </c>
      <c r="F5728">
        <v>1</v>
      </c>
      <c r="G5728" t="s">
        <v>2078</v>
      </c>
      <c r="H5728" s="4" t="str">
        <f t="shared" si="178"/>
        <v>3R543.1</v>
      </c>
      <c r="I5728" s="4" t="str">
        <f t="shared" si="179"/>
        <v>S3_U4_P5_RC_2</v>
      </c>
    </row>
    <row r="5729" spans="1:9" x14ac:dyDescent="0.25">
      <c r="A5729" t="s">
        <v>2698</v>
      </c>
      <c r="B5729" t="s">
        <v>5925</v>
      </c>
      <c r="C5729" t="s">
        <v>3725</v>
      </c>
      <c r="D5729">
        <v>2</v>
      </c>
      <c r="E5729">
        <v>2</v>
      </c>
      <c r="F5729">
        <v>2</v>
      </c>
      <c r="G5729" t="s">
        <v>2082</v>
      </c>
      <c r="H5729" s="4" t="str">
        <f t="shared" si="178"/>
        <v>3R543.2</v>
      </c>
      <c r="I5729" s="4" t="str">
        <f t="shared" si="179"/>
        <v>S3_U4_P5_R_2</v>
      </c>
    </row>
    <row r="5730" spans="1:9" x14ac:dyDescent="0.25">
      <c r="A5730" t="s">
        <v>2698</v>
      </c>
      <c r="B5730" t="s">
        <v>5925</v>
      </c>
      <c r="C5730" t="s">
        <v>3726</v>
      </c>
      <c r="D5730">
        <v>1</v>
      </c>
      <c r="E5730">
        <v>1</v>
      </c>
      <c r="F5730">
        <v>1</v>
      </c>
      <c r="G5730" t="s">
        <v>431</v>
      </c>
      <c r="H5730" s="4" t="str">
        <f t="shared" si="178"/>
        <v>3RK1441.1</v>
      </c>
      <c r="I5730" s="4" t="str">
        <f t="shared" si="179"/>
        <v>SC_UDB144_1</v>
      </c>
    </row>
    <row r="5731" spans="1:9" x14ac:dyDescent="0.25">
      <c r="A5731" t="s">
        <v>2698</v>
      </c>
      <c r="B5731" t="s">
        <v>5925</v>
      </c>
      <c r="C5731" t="s">
        <v>3726</v>
      </c>
      <c r="D5731">
        <v>2</v>
      </c>
      <c r="E5731">
        <v>2</v>
      </c>
      <c r="F5731">
        <v>2</v>
      </c>
      <c r="G5731" t="s">
        <v>597</v>
      </c>
      <c r="H5731" s="4" t="str">
        <f t="shared" si="178"/>
        <v>3RK1441.2</v>
      </c>
      <c r="I5731" s="4" t="str">
        <f t="shared" si="179"/>
        <v>S3_SEL1_K144</v>
      </c>
    </row>
    <row r="5732" spans="1:9" x14ac:dyDescent="0.25">
      <c r="A5732" t="s">
        <v>2698</v>
      </c>
      <c r="B5732" t="s">
        <v>5925</v>
      </c>
      <c r="C5732" t="s">
        <v>3727</v>
      </c>
      <c r="D5732">
        <v>1</v>
      </c>
      <c r="E5732">
        <v>1</v>
      </c>
      <c r="F5732">
        <v>1</v>
      </c>
      <c r="G5732" t="s">
        <v>1096</v>
      </c>
      <c r="H5732" s="4" t="str">
        <f t="shared" si="178"/>
        <v>3RK1442.1</v>
      </c>
      <c r="I5732" s="4" t="str">
        <f t="shared" si="179"/>
        <v>SC_UDB144_2</v>
      </c>
    </row>
    <row r="5733" spans="1:9" x14ac:dyDescent="0.25">
      <c r="A5733" t="s">
        <v>2698</v>
      </c>
      <c r="B5733" t="s">
        <v>5925</v>
      </c>
      <c r="C5733" t="s">
        <v>3727</v>
      </c>
      <c r="D5733">
        <v>2</v>
      </c>
      <c r="E5733">
        <v>2</v>
      </c>
      <c r="F5733">
        <v>2</v>
      </c>
      <c r="G5733" t="s">
        <v>2111</v>
      </c>
      <c r="H5733" s="4" t="str">
        <f t="shared" si="178"/>
        <v>3RK1442.2</v>
      </c>
      <c r="I5733" s="4" t="str">
        <f t="shared" si="179"/>
        <v>S3_SEL2_K144</v>
      </c>
    </row>
    <row r="5734" spans="1:9" x14ac:dyDescent="0.25">
      <c r="A5734" t="s">
        <v>2698</v>
      </c>
      <c r="B5734" t="s">
        <v>5925</v>
      </c>
      <c r="C5734" t="s">
        <v>3728</v>
      </c>
      <c r="D5734">
        <v>1</v>
      </c>
      <c r="E5734">
        <v>1</v>
      </c>
      <c r="F5734">
        <v>1</v>
      </c>
      <c r="G5734" t="s">
        <v>432</v>
      </c>
      <c r="H5734" s="4" t="str">
        <f t="shared" si="178"/>
        <v>3RK1451.1</v>
      </c>
      <c r="I5734" s="4" t="str">
        <f t="shared" si="179"/>
        <v>SC_UDB145_1</v>
      </c>
    </row>
    <row r="5735" spans="1:9" x14ac:dyDescent="0.25">
      <c r="A5735" t="s">
        <v>2698</v>
      </c>
      <c r="B5735" t="s">
        <v>5925</v>
      </c>
      <c r="C5735" t="s">
        <v>3728</v>
      </c>
      <c r="D5735">
        <v>2</v>
      </c>
      <c r="E5735">
        <v>2</v>
      </c>
      <c r="F5735">
        <v>2</v>
      </c>
      <c r="G5735" t="s">
        <v>599</v>
      </c>
      <c r="H5735" s="4" t="str">
        <f t="shared" si="178"/>
        <v>3RK1451.2</v>
      </c>
      <c r="I5735" s="4" t="str">
        <f t="shared" si="179"/>
        <v>S3_SEL1_K145</v>
      </c>
    </row>
    <row r="5736" spans="1:9" x14ac:dyDescent="0.25">
      <c r="A5736" t="s">
        <v>2698</v>
      </c>
      <c r="B5736" t="s">
        <v>5925</v>
      </c>
      <c r="C5736" t="s">
        <v>3729</v>
      </c>
      <c r="D5736">
        <v>1</v>
      </c>
      <c r="E5736">
        <v>1</v>
      </c>
      <c r="F5736">
        <v>1</v>
      </c>
      <c r="G5736" t="s">
        <v>1097</v>
      </c>
      <c r="H5736" s="4" t="str">
        <f t="shared" si="178"/>
        <v>3RK1452.1</v>
      </c>
      <c r="I5736" s="4" t="str">
        <f t="shared" si="179"/>
        <v>SC_UDB145_2</v>
      </c>
    </row>
    <row r="5737" spans="1:9" x14ac:dyDescent="0.25">
      <c r="A5737" t="s">
        <v>2698</v>
      </c>
      <c r="B5737" t="s">
        <v>5925</v>
      </c>
      <c r="C5737" t="s">
        <v>3729</v>
      </c>
      <c r="D5737">
        <v>2</v>
      </c>
      <c r="E5737">
        <v>2</v>
      </c>
      <c r="F5737">
        <v>2</v>
      </c>
      <c r="G5737" t="s">
        <v>600</v>
      </c>
      <c r="H5737" s="4" t="str">
        <f t="shared" si="178"/>
        <v>3RK1452.2</v>
      </c>
      <c r="I5737" s="4" t="str">
        <f t="shared" si="179"/>
        <v>S3_SEL2_K145</v>
      </c>
    </row>
    <row r="5738" spans="1:9" x14ac:dyDescent="0.25">
      <c r="A5738" t="s">
        <v>2698</v>
      </c>
      <c r="B5738" t="s">
        <v>5925</v>
      </c>
      <c r="C5738" t="s">
        <v>3730</v>
      </c>
      <c r="D5738">
        <v>1</v>
      </c>
      <c r="E5738">
        <v>1</v>
      </c>
      <c r="F5738">
        <v>1</v>
      </c>
      <c r="G5738" t="s">
        <v>597</v>
      </c>
      <c r="H5738" s="4" t="str">
        <f t="shared" si="178"/>
        <v>3RL10.1</v>
      </c>
      <c r="I5738" s="4" t="str">
        <f t="shared" si="179"/>
        <v>S3_SEL1_K144</v>
      </c>
    </row>
    <row r="5739" spans="1:9" x14ac:dyDescent="0.25">
      <c r="A5739" t="s">
        <v>2698</v>
      </c>
      <c r="B5739" t="s">
        <v>5925</v>
      </c>
      <c r="C5739" t="s">
        <v>3730</v>
      </c>
      <c r="D5739">
        <v>2</v>
      </c>
      <c r="E5739">
        <v>2</v>
      </c>
      <c r="F5739">
        <v>2</v>
      </c>
      <c r="G5739" t="s">
        <v>961</v>
      </c>
      <c r="H5739" s="4" t="str">
        <f t="shared" si="178"/>
        <v>3RL10.2</v>
      </c>
      <c r="I5739" s="4" t="str">
        <f t="shared" si="179"/>
        <v>DGND</v>
      </c>
    </row>
    <row r="5740" spans="1:9" x14ac:dyDescent="0.25">
      <c r="A5740" t="s">
        <v>2698</v>
      </c>
      <c r="B5740" t="s">
        <v>5925</v>
      </c>
      <c r="C5740" t="s">
        <v>3731</v>
      </c>
      <c r="D5740">
        <v>1</v>
      </c>
      <c r="E5740">
        <v>1</v>
      </c>
      <c r="F5740">
        <v>1</v>
      </c>
      <c r="G5740" t="s">
        <v>2111</v>
      </c>
      <c r="H5740" s="4" t="str">
        <f t="shared" si="178"/>
        <v>3RL11.1</v>
      </c>
      <c r="I5740" s="4" t="str">
        <f t="shared" si="179"/>
        <v>S3_SEL2_K144</v>
      </c>
    </row>
    <row r="5741" spans="1:9" x14ac:dyDescent="0.25">
      <c r="A5741" t="s">
        <v>2698</v>
      </c>
      <c r="B5741" t="s">
        <v>5925</v>
      </c>
      <c r="C5741" t="s">
        <v>3731</v>
      </c>
      <c r="D5741">
        <v>2</v>
      </c>
      <c r="E5741">
        <v>2</v>
      </c>
      <c r="F5741">
        <v>2</v>
      </c>
      <c r="G5741" t="s">
        <v>961</v>
      </c>
      <c r="H5741" s="4" t="str">
        <f t="shared" si="178"/>
        <v>3RL11.2</v>
      </c>
      <c r="I5741" s="4" t="str">
        <f t="shared" si="179"/>
        <v>DGND</v>
      </c>
    </row>
    <row r="5742" spans="1:9" x14ac:dyDescent="0.25">
      <c r="A5742" t="s">
        <v>2698</v>
      </c>
      <c r="B5742" t="s">
        <v>5925</v>
      </c>
      <c r="C5742" t="s">
        <v>3732</v>
      </c>
      <c r="D5742">
        <v>1</v>
      </c>
      <c r="E5742">
        <v>1</v>
      </c>
      <c r="F5742">
        <v>1</v>
      </c>
      <c r="G5742" t="s">
        <v>599</v>
      </c>
      <c r="H5742" s="4" t="str">
        <f t="shared" si="178"/>
        <v>3RL15.1</v>
      </c>
      <c r="I5742" s="4" t="str">
        <f t="shared" si="179"/>
        <v>S3_SEL1_K145</v>
      </c>
    </row>
    <row r="5743" spans="1:9" x14ac:dyDescent="0.25">
      <c r="A5743" t="s">
        <v>2698</v>
      </c>
      <c r="B5743" t="s">
        <v>5925</v>
      </c>
      <c r="C5743" t="s">
        <v>3732</v>
      </c>
      <c r="D5743">
        <v>2</v>
      </c>
      <c r="E5743">
        <v>2</v>
      </c>
      <c r="F5743">
        <v>2</v>
      </c>
      <c r="G5743" t="s">
        <v>961</v>
      </c>
      <c r="H5743" s="4" t="str">
        <f t="shared" si="178"/>
        <v>3RL15.2</v>
      </c>
      <c r="I5743" s="4" t="str">
        <f t="shared" si="179"/>
        <v>DGND</v>
      </c>
    </row>
    <row r="5744" spans="1:9" x14ac:dyDescent="0.25">
      <c r="A5744" t="s">
        <v>2698</v>
      </c>
      <c r="B5744" t="s">
        <v>5925</v>
      </c>
      <c r="C5744" t="s">
        <v>3733</v>
      </c>
      <c r="D5744">
        <v>1</v>
      </c>
      <c r="E5744">
        <v>1</v>
      </c>
      <c r="F5744">
        <v>1</v>
      </c>
      <c r="G5744" t="s">
        <v>598</v>
      </c>
      <c r="H5744" s="4" t="str">
        <f t="shared" si="178"/>
        <v>3RL16.1</v>
      </c>
      <c r="I5744" s="4" t="str">
        <f t="shared" si="179"/>
        <v>S3_OE_K145</v>
      </c>
    </row>
    <row r="5745" spans="1:9" x14ac:dyDescent="0.25">
      <c r="A5745" t="s">
        <v>2698</v>
      </c>
      <c r="B5745" t="s">
        <v>5925</v>
      </c>
      <c r="C5745" t="s">
        <v>3733</v>
      </c>
      <c r="D5745">
        <v>2</v>
      </c>
      <c r="E5745">
        <v>2</v>
      </c>
      <c r="F5745">
        <v>2</v>
      </c>
      <c r="G5745" t="s">
        <v>961</v>
      </c>
      <c r="H5745" s="4" t="str">
        <f t="shared" si="178"/>
        <v>3RL16.2</v>
      </c>
      <c r="I5745" s="4" t="str">
        <f t="shared" si="179"/>
        <v>DGND</v>
      </c>
    </row>
    <row r="5746" spans="1:9" x14ac:dyDescent="0.25">
      <c r="A5746" t="s">
        <v>2698</v>
      </c>
      <c r="B5746" t="s">
        <v>5925</v>
      </c>
      <c r="C5746" t="s">
        <v>3734</v>
      </c>
      <c r="D5746">
        <v>1</v>
      </c>
      <c r="E5746">
        <v>1</v>
      </c>
      <c r="F5746">
        <v>1</v>
      </c>
      <c r="G5746" t="s">
        <v>600</v>
      </c>
      <c r="H5746" s="4" t="str">
        <f t="shared" si="178"/>
        <v>3RL17.1</v>
      </c>
      <c r="I5746" s="4" t="str">
        <f t="shared" si="179"/>
        <v>S3_SEL2_K145</v>
      </c>
    </row>
    <row r="5747" spans="1:9" x14ac:dyDescent="0.25">
      <c r="A5747" t="s">
        <v>2698</v>
      </c>
      <c r="B5747" t="s">
        <v>5925</v>
      </c>
      <c r="C5747" t="s">
        <v>3734</v>
      </c>
      <c r="D5747">
        <v>2</v>
      </c>
      <c r="E5747">
        <v>2</v>
      </c>
      <c r="F5747">
        <v>2</v>
      </c>
      <c r="G5747" t="s">
        <v>961</v>
      </c>
      <c r="H5747" s="4" t="str">
        <f t="shared" si="178"/>
        <v>3RL17.2</v>
      </c>
      <c r="I5747" s="4" t="str">
        <f t="shared" si="179"/>
        <v>DGND</v>
      </c>
    </row>
    <row r="5748" spans="1:9" x14ac:dyDescent="0.25">
      <c r="A5748" t="s">
        <v>2698</v>
      </c>
      <c r="B5748" t="s">
        <v>5925</v>
      </c>
      <c r="C5748" t="s">
        <v>3735</v>
      </c>
      <c r="D5748">
        <v>1</v>
      </c>
      <c r="E5748">
        <v>1</v>
      </c>
      <c r="F5748">
        <v>1</v>
      </c>
      <c r="G5748" t="s">
        <v>596</v>
      </c>
      <c r="H5748" s="4" t="str">
        <f t="shared" si="178"/>
        <v>3RL18.1</v>
      </c>
      <c r="I5748" s="4" t="str">
        <f t="shared" si="179"/>
        <v>S3_OE_K144</v>
      </c>
    </row>
    <row r="5749" spans="1:9" x14ac:dyDescent="0.25">
      <c r="A5749" t="s">
        <v>2698</v>
      </c>
      <c r="B5749" t="s">
        <v>5925</v>
      </c>
      <c r="C5749" t="s">
        <v>3735</v>
      </c>
      <c r="D5749">
        <v>2</v>
      </c>
      <c r="E5749">
        <v>2</v>
      </c>
      <c r="F5749">
        <v>2</v>
      </c>
      <c r="G5749" t="s">
        <v>961</v>
      </c>
      <c r="H5749" s="4" t="str">
        <f t="shared" si="178"/>
        <v>3RL18.2</v>
      </c>
      <c r="I5749" s="4" t="str">
        <f t="shared" si="179"/>
        <v>DGND</v>
      </c>
    </row>
    <row r="5750" spans="1:9" x14ac:dyDescent="0.25">
      <c r="A5750" t="s">
        <v>2698</v>
      </c>
      <c r="B5750" t="s">
        <v>5925</v>
      </c>
      <c r="C5750" t="s">
        <v>3736</v>
      </c>
      <c r="D5750">
        <v>1</v>
      </c>
      <c r="E5750">
        <v>1</v>
      </c>
      <c r="F5750">
        <v>1</v>
      </c>
      <c r="G5750" t="s">
        <v>2059</v>
      </c>
      <c r="H5750" s="4" t="str">
        <f t="shared" si="178"/>
        <v>3T18.1</v>
      </c>
      <c r="I5750" s="4" t="str">
        <f t="shared" si="179"/>
        <v>S3_U2_P5_GIGA_MDI-</v>
      </c>
    </row>
    <row r="5751" spans="1:9" x14ac:dyDescent="0.25">
      <c r="A5751" t="s">
        <v>2698</v>
      </c>
      <c r="B5751" t="s">
        <v>5925</v>
      </c>
      <c r="C5751" t="s">
        <v>3736</v>
      </c>
      <c r="D5751">
        <v>2</v>
      </c>
      <c r="E5751">
        <v>2</v>
      </c>
      <c r="F5751">
        <v>2</v>
      </c>
      <c r="G5751" t="s">
        <v>2061</v>
      </c>
      <c r="H5751" s="4" t="str">
        <f t="shared" si="178"/>
        <v>3T18.2</v>
      </c>
      <c r="I5751" s="4" t="str">
        <f t="shared" si="179"/>
        <v>S3_U2_P5_GIGA_MDI+</v>
      </c>
    </row>
    <row r="5752" spans="1:9" x14ac:dyDescent="0.25">
      <c r="A5752" t="s">
        <v>2698</v>
      </c>
      <c r="B5752" t="s">
        <v>5925</v>
      </c>
      <c r="C5752" t="s">
        <v>3736</v>
      </c>
      <c r="D5752">
        <v>3</v>
      </c>
      <c r="E5752">
        <v>3</v>
      </c>
      <c r="F5752">
        <v>3</v>
      </c>
      <c r="G5752" t="s">
        <v>2091</v>
      </c>
      <c r="H5752" s="4" t="str">
        <f t="shared" si="178"/>
        <v>3T18.3</v>
      </c>
      <c r="I5752" s="4" t="str">
        <f t="shared" si="179"/>
        <v>S3_U1_P5_GIGA_MDI+</v>
      </c>
    </row>
    <row r="5753" spans="1:9" x14ac:dyDescent="0.25">
      <c r="A5753" t="s">
        <v>2698</v>
      </c>
      <c r="B5753" t="s">
        <v>5925</v>
      </c>
      <c r="C5753" t="s">
        <v>3736</v>
      </c>
      <c r="D5753">
        <v>4</v>
      </c>
      <c r="E5753">
        <v>4</v>
      </c>
      <c r="F5753">
        <v>4</v>
      </c>
      <c r="G5753" t="s">
        <v>2088</v>
      </c>
      <c r="H5753" s="4" t="str">
        <f t="shared" si="178"/>
        <v>3T18.4</v>
      </c>
      <c r="I5753" s="4" t="str">
        <f t="shared" si="179"/>
        <v>S3_U1_P5_GIGA_MDI-</v>
      </c>
    </row>
    <row r="5754" spans="1:9" x14ac:dyDescent="0.25">
      <c r="A5754" t="s">
        <v>2698</v>
      </c>
      <c r="B5754" t="s">
        <v>5925</v>
      </c>
      <c r="C5754" t="s">
        <v>3737</v>
      </c>
      <c r="D5754">
        <v>1</v>
      </c>
      <c r="E5754">
        <v>1</v>
      </c>
      <c r="F5754">
        <v>1</v>
      </c>
      <c r="G5754" t="s">
        <v>2063</v>
      </c>
      <c r="H5754" s="4" t="str">
        <f t="shared" si="178"/>
        <v>3T23.1</v>
      </c>
      <c r="I5754" s="4" t="str">
        <f t="shared" si="179"/>
        <v>S3_U2_P6_GIGA_MDI-</v>
      </c>
    </row>
    <row r="5755" spans="1:9" x14ac:dyDescent="0.25">
      <c r="A5755" t="s">
        <v>2698</v>
      </c>
      <c r="B5755" t="s">
        <v>5925</v>
      </c>
      <c r="C5755" t="s">
        <v>3737</v>
      </c>
      <c r="D5755">
        <v>2</v>
      </c>
      <c r="E5755">
        <v>2</v>
      </c>
      <c r="F5755">
        <v>2</v>
      </c>
      <c r="G5755" t="s">
        <v>2065</v>
      </c>
      <c r="H5755" s="4" t="str">
        <f t="shared" si="178"/>
        <v>3T23.2</v>
      </c>
      <c r="I5755" s="4" t="str">
        <f t="shared" si="179"/>
        <v>S3_U2_P6_GIGA_MDI+</v>
      </c>
    </row>
    <row r="5756" spans="1:9" x14ac:dyDescent="0.25">
      <c r="A5756" t="s">
        <v>2698</v>
      </c>
      <c r="B5756" t="s">
        <v>5925</v>
      </c>
      <c r="C5756" t="s">
        <v>3737</v>
      </c>
      <c r="D5756">
        <v>3</v>
      </c>
      <c r="E5756">
        <v>3</v>
      </c>
      <c r="F5756">
        <v>3</v>
      </c>
      <c r="G5756" t="s">
        <v>2097</v>
      </c>
      <c r="H5756" s="4" t="str">
        <f t="shared" si="178"/>
        <v>3T23.3</v>
      </c>
      <c r="I5756" s="4" t="str">
        <f t="shared" si="179"/>
        <v>S3_U1_P6_GIGA_MDI+</v>
      </c>
    </row>
    <row r="5757" spans="1:9" x14ac:dyDescent="0.25">
      <c r="A5757" t="s">
        <v>2698</v>
      </c>
      <c r="B5757" t="s">
        <v>5925</v>
      </c>
      <c r="C5757" t="s">
        <v>3737</v>
      </c>
      <c r="D5757">
        <v>4</v>
      </c>
      <c r="E5757">
        <v>4</v>
      </c>
      <c r="F5757">
        <v>4</v>
      </c>
      <c r="G5757" t="s">
        <v>2094</v>
      </c>
      <c r="H5757" s="4" t="str">
        <f t="shared" si="178"/>
        <v>3T23.4</v>
      </c>
      <c r="I5757" s="4" t="str">
        <f t="shared" si="179"/>
        <v>S3_U1_P6_GIGA_MDI-</v>
      </c>
    </row>
    <row r="5758" spans="1:9" x14ac:dyDescent="0.25">
      <c r="A5758" t="s">
        <v>2698</v>
      </c>
      <c r="B5758" t="s">
        <v>5925</v>
      </c>
      <c r="C5758" t="s">
        <v>3738</v>
      </c>
      <c r="D5758">
        <v>1</v>
      </c>
      <c r="E5758">
        <v>1</v>
      </c>
      <c r="F5758">
        <v>1</v>
      </c>
      <c r="G5758" t="s">
        <v>2069</v>
      </c>
      <c r="H5758" s="4" t="str">
        <f t="shared" si="178"/>
        <v>3T24.1</v>
      </c>
      <c r="I5758" s="4" t="str">
        <f t="shared" si="179"/>
        <v>SG3_1_P5_GIGA_MDI+</v>
      </c>
    </row>
    <row r="5759" spans="1:9" x14ac:dyDescent="0.25">
      <c r="A5759" t="s">
        <v>2698</v>
      </c>
      <c r="B5759" t="s">
        <v>5925</v>
      </c>
      <c r="C5759" t="s">
        <v>3738</v>
      </c>
      <c r="D5759">
        <v>2</v>
      </c>
      <c r="E5759">
        <v>2</v>
      </c>
      <c r="F5759">
        <v>2</v>
      </c>
      <c r="G5759" t="s">
        <v>2067</v>
      </c>
      <c r="H5759" s="4" t="str">
        <f t="shared" si="178"/>
        <v>3T24.2</v>
      </c>
      <c r="I5759" s="4" t="str">
        <f t="shared" si="179"/>
        <v>SG3_1_P5_GIGA_MDI-</v>
      </c>
    </row>
    <row r="5760" spans="1:9" x14ac:dyDescent="0.25">
      <c r="A5760" t="s">
        <v>2698</v>
      </c>
      <c r="B5760" t="s">
        <v>5925</v>
      </c>
      <c r="C5760" t="s">
        <v>3738</v>
      </c>
      <c r="D5760">
        <v>3</v>
      </c>
      <c r="E5760">
        <v>3</v>
      </c>
      <c r="F5760">
        <v>3</v>
      </c>
      <c r="G5760" t="s">
        <v>2112</v>
      </c>
      <c r="H5760" s="4" t="str">
        <f t="shared" si="178"/>
        <v>3T24.3</v>
      </c>
      <c r="I5760" s="4" t="str">
        <f t="shared" si="179"/>
        <v>SG3_P5_GIGA_MDI-</v>
      </c>
    </row>
    <row r="5761" spans="1:9" x14ac:dyDescent="0.25">
      <c r="A5761" t="s">
        <v>2698</v>
      </c>
      <c r="B5761" t="s">
        <v>5925</v>
      </c>
      <c r="C5761" t="s">
        <v>3738</v>
      </c>
      <c r="D5761">
        <v>4</v>
      </c>
      <c r="E5761">
        <v>4</v>
      </c>
      <c r="F5761">
        <v>4</v>
      </c>
      <c r="G5761" t="s">
        <v>2113</v>
      </c>
      <c r="H5761" s="4" t="str">
        <f t="shared" si="178"/>
        <v>3T24.4</v>
      </c>
      <c r="I5761" s="4" t="str">
        <f t="shared" si="179"/>
        <v>SG3_P5_GIGA_MDI+</v>
      </c>
    </row>
    <row r="5762" spans="1:9" x14ac:dyDescent="0.25">
      <c r="A5762" t="s">
        <v>2698</v>
      </c>
      <c r="B5762" t="s">
        <v>5925</v>
      </c>
      <c r="C5762" t="s">
        <v>3739</v>
      </c>
      <c r="D5762">
        <v>1</v>
      </c>
      <c r="E5762">
        <v>1</v>
      </c>
      <c r="F5762">
        <v>1</v>
      </c>
      <c r="G5762" t="s">
        <v>2073</v>
      </c>
      <c r="H5762" s="4" t="str">
        <f t="shared" ref="H5762:H5825" si="180">CONCATENATE(C5762,".",F5762)</f>
        <v>3T25.1</v>
      </c>
      <c r="I5762" s="4" t="str">
        <f t="shared" ref="I5762:I5825" si="181">G5762</f>
        <v>SG3_1_P6_GIGA_MDI+</v>
      </c>
    </row>
    <row r="5763" spans="1:9" x14ac:dyDescent="0.25">
      <c r="A5763" t="s">
        <v>2698</v>
      </c>
      <c r="B5763" t="s">
        <v>5925</v>
      </c>
      <c r="C5763" t="s">
        <v>3739</v>
      </c>
      <c r="D5763">
        <v>2</v>
      </c>
      <c r="E5763">
        <v>2</v>
      </c>
      <c r="F5763">
        <v>2</v>
      </c>
      <c r="G5763" t="s">
        <v>2071</v>
      </c>
      <c r="H5763" s="4" t="str">
        <f t="shared" si="180"/>
        <v>3T25.2</v>
      </c>
      <c r="I5763" s="4" t="str">
        <f t="shared" si="181"/>
        <v>SG3_1_P6_GIGA_MDI-</v>
      </c>
    </row>
    <row r="5764" spans="1:9" x14ac:dyDescent="0.25">
      <c r="A5764" t="s">
        <v>2698</v>
      </c>
      <c r="B5764" t="s">
        <v>5925</v>
      </c>
      <c r="C5764" t="s">
        <v>3739</v>
      </c>
      <c r="D5764">
        <v>3</v>
      </c>
      <c r="E5764">
        <v>3</v>
      </c>
      <c r="F5764">
        <v>3</v>
      </c>
      <c r="G5764" t="s">
        <v>2114</v>
      </c>
      <c r="H5764" s="4" t="str">
        <f t="shared" si="180"/>
        <v>3T25.3</v>
      </c>
      <c r="I5764" s="4" t="str">
        <f t="shared" si="181"/>
        <v>SG3_P6_GIGA_MDI-</v>
      </c>
    </row>
    <row r="5765" spans="1:9" x14ac:dyDescent="0.25">
      <c r="A5765" t="s">
        <v>2698</v>
      </c>
      <c r="B5765" t="s">
        <v>5925</v>
      </c>
      <c r="C5765" t="s">
        <v>3739</v>
      </c>
      <c r="D5765">
        <v>4</v>
      </c>
      <c r="E5765">
        <v>4</v>
      </c>
      <c r="F5765">
        <v>4</v>
      </c>
      <c r="G5765" t="s">
        <v>2115</v>
      </c>
      <c r="H5765" s="4" t="str">
        <f t="shared" si="180"/>
        <v>3T25.4</v>
      </c>
      <c r="I5765" s="4" t="str">
        <f t="shared" si="181"/>
        <v>SG3_P6_GIGA_MDI+</v>
      </c>
    </row>
    <row r="5766" spans="1:9" x14ac:dyDescent="0.25">
      <c r="A5766" t="s">
        <v>2698</v>
      </c>
      <c r="B5766" t="s">
        <v>5926</v>
      </c>
      <c r="C5766" t="s">
        <v>3740</v>
      </c>
      <c r="D5766">
        <v>1</v>
      </c>
      <c r="E5766">
        <v>1</v>
      </c>
      <c r="F5766">
        <v>1</v>
      </c>
      <c r="G5766" t="s">
        <v>601</v>
      </c>
      <c r="H5766" s="4" t="str">
        <f t="shared" si="180"/>
        <v>3C119.1</v>
      </c>
      <c r="I5766" s="4" t="str">
        <f t="shared" si="181"/>
        <v>SG3_MCT_RC</v>
      </c>
    </row>
    <row r="5767" spans="1:9" x14ac:dyDescent="0.25">
      <c r="A5767" t="s">
        <v>2698</v>
      </c>
      <c r="B5767" t="s">
        <v>5926</v>
      </c>
      <c r="C5767" t="s">
        <v>3740</v>
      </c>
      <c r="D5767">
        <v>2</v>
      </c>
      <c r="E5767">
        <v>2</v>
      </c>
      <c r="F5767">
        <v>2</v>
      </c>
      <c r="G5767" t="s">
        <v>961</v>
      </c>
      <c r="H5767" s="4" t="str">
        <f t="shared" si="180"/>
        <v>3C119.2</v>
      </c>
      <c r="I5767" s="4" t="str">
        <f t="shared" si="181"/>
        <v>DGND</v>
      </c>
    </row>
    <row r="5768" spans="1:9" x14ac:dyDescent="0.25">
      <c r="A5768" t="s">
        <v>2698</v>
      </c>
      <c r="B5768" t="s">
        <v>5926</v>
      </c>
      <c r="C5768" t="s">
        <v>3741</v>
      </c>
      <c r="D5768">
        <v>1</v>
      </c>
      <c r="E5768">
        <v>1</v>
      </c>
      <c r="F5768">
        <v>1</v>
      </c>
      <c r="G5768" t="s">
        <v>602</v>
      </c>
      <c r="H5768" s="4" t="str">
        <f t="shared" si="180"/>
        <v>3C171.1</v>
      </c>
      <c r="I5768" s="4" t="str">
        <f t="shared" si="181"/>
        <v>S3_TCT</v>
      </c>
    </row>
    <row r="5769" spans="1:9" x14ac:dyDescent="0.25">
      <c r="A5769" t="s">
        <v>2698</v>
      </c>
      <c r="B5769" t="s">
        <v>5926</v>
      </c>
      <c r="C5769" t="s">
        <v>3741</v>
      </c>
      <c r="D5769">
        <v>2</v>
      </c>
      <c r="E5769">
        <v>2</v>
      </c>
      <c r="F5769">
        <v>2</v>
      </c>
      <c r="G5769" t="s">
        <v>961</v>
      </c>
      <c r="H5769" s="4" t="str">
        <f t="shared" si="180"/>
        <v>3C171.2</v>
      </c>
      <c r="I5769" s="4" t="str">
        <f t="shared" si="181"/>
        <v>DGND</v>
      </c>
    </row>
    <row r="5770" spans="1:9" x14ac:dyDescent="0.25">
      <c r="A5770" t="s">
        <v>2698</v>
      </c>
      <c r="B5770" t="s">
        <v>5926</v>
      </c>
      <c r="C5770" t="s">
        <v>3742</v>
      </c>
      <c r="D5770">
        <v>1</v>
      </c>
      <c r="E5770">
        <v>1</v>
      </c>
      <c r="F5770">
        <v>1</v>
      </c>
      <c r="G5770" t="s">
        <v>603</v>
      </c>
      <c r="H5770" s="4" t="str">
        <f t="shared" si="180"/>
        <v>3C172.1</v>
      </c>
      <c r="I5770" s="4" t="str">
        <f t="shared" si="181"/>
        <v>S3_MCT_RC</v>
      </c>
    </row>
    <row r="5771" spans="1:9" x14ac:dyDescent="0.25">
      <c r="A5771" t="s">
        <v>2698</v>
      </c>
      <c r="B5771" t="s">
        <v>5926</v>
      </c>
      <c r="C5771" t="s">
        <v>3742</v>
      </c>
      <c r="D5771">
        <v>2</v>
      </c>
      <c r="E5771">
        <v>2</v>
      </c>
      <c r="F5771">
        <v>2</v>
      </c>
      <c r="G5771" t="s">
        <v>961</v>
      </c>
      <c r="H5771" s="4" t="str">
        <f t="shared" si="180"/>
        <v>3C172.2</v>
      </c>
      <c r="I5771" s="4" t="str">
        <f t="shared" si="181"/>
        <v>DGND</v>
      </c>
    </row>
    <row r="5772" spans="1:9" x14ac:dyDescent="0.25">
      <c r="A5772" t="s">
        <v>2698</v>
      </c>
      <c r="B5772" t="s">
        <v>5926</v>
      </c>
      <c r="C5772" t="s">
        <v>3743</v>
      </c>
      <c r="D5772">
        <v>1</v>
      </c>
      <c r="E5772">
        <v>1</v>
      </c>
      <c r="F5772">
        <v>1</v>
      </c>
      <c r="G5772" t="s">
        <v>961</v>
      </c>
      <c r="H5772" s="4" t="str">
        <f t="shared" si="180"/>
        <v>3C174.1</v>
      </c>
      <c r="I5772" s="4" t="str">
        <f t="shared" si="181"/>
        <v>DGND</v>
      </c>
    </row>
    <row r="5773" spans="1:9" x14ac:dyDescent="0.25">
      <c r="A5773" t="s">
        <v>2698</v>
      </c>
      <c r="B5773" t="s">
        <v>5926</v>
      </c>
      <c r="C5773" t="s">
        <v>3743</v>
      </c>
      <c r="D5773">
        <v>2</v>
      </c>
      <c r="E5773">
        <v>2</v>
      </c>
      <c r="F5773">
        <v>2</v>
      </c>
      <c r="G5773" t="s">
        <v>961</v>
      </c>
      <c r="H5773" s="4" t="str">
        <f t="shared" si="180"/>
        <v>3C174.2</v>
      </c>
      <c r="I5773" s="4" t="str">
        <f t="shared" si="181"/>
        <v>DGND</v>
      </c>
    </row>
    <row r="5774" spans="1:9" x14ac:dyDescent="0.25">
      <c r="A5774" t="s">
        <v>2698</v>
      </c>
      <c r="B5774" t="s">
        <v>5926</v>
      </c>
      <c r="C5774" t="s">
        <v>3744</v>
      </c>
      <c r="D5774">
        <v>1</v>
      </c>
      <c r="E5774">
        <v>1</v>
      </c>
      <c r="F5774">
        <v>1</v>
      </c>
      <c r="G5774" t="s">
        <v>961</v>
      </c>
      <c r="H5774" s="4" t="str">
        <f t="shared" si="180"/>
        <v>3C175.1</v>
      </c>
      <c r="I5774" s="4" t="str">
        <f t="shared" si="181"/>
        <v>DGND</v>
      </c>
    </row>
    <row r="5775" spans="1:9" x14ac:dyDescent="0.25">
      <c r="A5775" t="s">
        <v>2698</v>
      </c>
      <c r="B5775" t="s">
        <v>5926</v>
      </c>
      <c r="C5775" t="s">
        <v>3744</v>
      </c>
      <c r="D5775">
        <v>2</v>
      </c>
      <c r="E5775">
        <v>2</v>
      </c>
      <c r="F5775">
        <v>2</v>
      </c>
      <c r="G5775" t="s">
        <v>961</v>
      </c>
      <c r="H5775" s="4" t="str">
        <f t="shared" si="180"/>
        <v>3C175.2</v>
      </c>
      <c r="I5775" s="4" t="str">
        <f t="shared" si="181"/>
        <v>DGND</v>
      </c>
    </row>
    <row r="5776" spans="1:9" x14ac:dyDescent="0.25">
      <c r="A5776" t="s">
        <v>2698</v>
      </c>
      <c r="B5776" t="s">
        <v>5926</v>
      </c>
      <c r="C5776" t="s">
        <v>3745</v>
      </c>
      <c r="D5776">
        <v>1</v>
      </c>
      <c r="E5776">
        <v>1</v>
      </c>
      <c r="F5776">
        <v>1</v>
      </c>
      <c r="G5776" t="s">
        <v>961</v>
      </c>
      <c r="H5776" s="4" t="str">
        <f t="shared" si="180"/>
        <v>3C176.1</v>
      </c>
      <c r="I5776" s="4" t="str">
        <f t="shared" si="181"/>
        <v>DGND</v>
      </c>
    </row>
    <row r="5777" spans="1:9" x14ac:dyDescent="0.25">
      <c r="A5777" t="s">
        <v>2698</v>
      </c>
      <c r="B5777" t="s">
        <v>5926</v>
      </c>
      <c r="C5777" t="s">
        <v>3745</v>
      </c>
      <c r="D5777">
        <v>2</v>
      </c>
      <c r="E5777">
        <v>2</v>
      </c>
      <c r="F5777">
        <v>2</v>
      </c>
      <c r="G5777" t="s">
        <v>961</v>
      </c>
      <c r="H5777" s="4" t="str">
        <f t="shared" si="180"/>
        <v>3C176.2</v>
      </c>
      <c r="I5777" s="4" t="str">
        <f t="shared" si="181"/>
        <v>DGND</v>
      </c>
    </row>
    <row r="5778" spans="1:9" x14ac:dyDescent="0.25">
      <c r="A5778" t="s">
        <v>2698</v>
      </c>
      <c r="B5778" t="s">
        <v>5926</v>
      </c>
      <c r="C5778" t="s">
        <v>3746</v>
      </c>
      <c r="D5778">
        <v>1</v>
      </c>
      <c r="E5778">
        <v>1</v>
      </c>
      <c r="F5778">
        <v>1</v>
      </c>
      <c r="G5778" t="s">
        <v>961</v>
      </c>
      <c r="H5778" s="4" t="str">
        <f t="shared" si="180"/>
        <v>3C177.1</v>
      </c>
      <c r="I5778" s="4" t="str">
        <f t="shared" si="181"/>
        <v>DGND</v>
      </c>
    </row>
    <row r="5779" spans="1:9" x14ac:dyDescent="0.25">
      <c r="A5779" t="s">
        <v>2698</v>
      </c>
      <c r="B5779" t="s">
        <v>5926</v>
      </c>
      <c r="C5779" t="s">
        <v>3746</v>
      </c>
      <c r="D5779">
        <v>2</v>
      </c>
      <c r="E5779">
        <v>2</v>
      </c>
      <c r="F5779">
        <v>2</v>
      </c>
      <c r="G5779" t="s">
        <v>961</v>
      </c>
      <c r="H5779" s="4" t="str">
        <f t="shared" si="180"/>
        <v>3C177.2</v>
      </c>
      <c r="I5779" s="4" t="str">
        <f t="shared" si="181"/>
        <v>DGND</v>
      </c>
    </row>
    <row r="5780" spans="1:9" x14ac:dyDescent="0.25">
      <c r="A5780" t="s">
        <v>2698</v>
      </c>
      <c r="B5780" t="s">
        <v>5926</v>
      </c>
      <c r="C5780" t="s">
        <v>3747</v>
      </c>
      <c r="D5780">
        <v>1</v>
      </c>
      <c r="E5780">
        <v>1</v>
      </c>
      <c r="F5780">
        <v>1</v>
      </c>
      <c r="G5780" t="s">
        <v>961</v>
      </c>
      <c r="H5780" s="4" t="str">
        <f t="shared" si="180"/>
        <v>3C178.1</v>
      </c>
      <c r="I5780" s="4" t="str">
        <f t="shared" si="181"/>
        <v>DGND</v>
      </c>
    </row>
    <row r="5781" spans="1:9" x14ac:dyDescent="0.25">
      <c r="A5781" t="s">
        <v>2698</v>
      </c>
      <c r="B5781" t="s">
        <v>5926</v>
      </c>
      <c r="C5781" t="s">
        <v>3747</v>
      </c>
      <c r="D5781">
        <v>2</v>
      </c>
      <c r="E5781">
        <v>2</v>
      </c>
      <c r="F5781">
        <v>2</v>
      </c>
      <c r="G5781" t="s">
        <v>961</v>
      </c>
      <c r="H5781" s="4" t="str">
        <f t="shared" si="180"/>
        <v>3C178.2</v>
      </c>
      <c r="I5781" s="4" t="str">
        <f t="shared" si="181"/>
        <v>DGND</v>
      </c>
    </row>
    <row r="5782" spans="1:9" x14ac:dyDescent="0.25">
      <c r="A5782" t="s">
        <v>2698</v>
      </c>
      <c r="B5782" t="s">
        <v>5926</v>
      </c>
      <c r="C5782" t="s">
        <v>3748</v>
      </c>
      <c r="D5782">
        <v>1</v>
      </c>
      <c r="E5782">
        <v>1</v>
      </c>
      <c r="F5782">
        <v>1</v>
      </c>
      <c r="G5782" t="s">
        <v>961</v>
      </c>
      <c r="H5782" s="4" t="str">
        <f t="shared" si="180"/>
        <v>3C319.1</v>
      </c>
      <c r="I5782" s="4" t="str">
        <f t="shared" si="181"/>
        <v>DGND</v>
      </c>
    </row>
    <row r="5783" spans="1:9" x14ac:dyDescent="0.25">
      <c r="A5783" t="s">
        <v>2698</v>
      </c>
      <c r="B5783" t="s">
        <v>5926</v>
      </c>
      <c r="C5783" t="s">
        <v>3748</v>
      </c>
      <c r="D5783">
        <v>2</v>
      </c>
      <c r="E5783">
        <v>2</v>
      </c>
      <c r="F5783">
        <v>2</v>
      </c>
      <c r="G5783" t="s">
        <v>961</v>
      </c>
      <c r="H5783" s="4" t="str">
        <f t="shared" si="180"/>
        <v>3C319.2</v>
      </c>
      <c r="I5783" s="4" t="str">
        <f t="shared" si="181"/>
        <v>DGND</v>
      </c>
    </row>
    <row r="5784" spans="1:9" x14ac:dyDescent="0.25">
      <c r="A5784" t="s">
        <v>2698</v>
      </c>
      <c r="B5784" t="s">
        <v>5926</v>
      </c>
      <c r="C5784" t="s">
        <v>3749</v>
      </c>
      <c r="D5784">
        <v>1</v>
      </c>
      <c r="E5784">
        <v>1</v>
      </c>
      <c r="F5784">
        <v>1</v>
      </c>
      <c r="G5784" t="s">
        <v>961</v>
      </c>
      <c r="H5784" s="4" t="str">
        <f t="shared" si="180"/>
        <v>3C320.1</v>
      </c>
      <c r="I5784" s="4" t="str">
        <f t="shared" si="181"/>
        <v>DGND</v>
      </c>
    </row>
    <row r="5785" spans="1:9" x14ac:dyDescent="0.25">
      <c r="A5785" t="s">
        <v>2698</v>
      </c>
      <c r="B5785" t="s">
        <v>5926</v>
      </c>
      <c r="C5785" t="s">
        <v>3749</v>
      </c>
      <c r="D5785">
        <v>2</v>
      </c>
      <c r="E5785">
        <v>2</v>
      </c>
      <c r="F5785">
        <v>2</v>
      </c>
      <c r="G5785" t="s">
        <v>961</v>
      </c>
      <c r="H5785" s="4" t="str">
        <f t="shared" si="180"/>
        <v>3C320.2</v>
      </c>
      <c r="I5785" s="4" t="str">
        <f t="shared" si="181"/>
        <v>DGND</v>
      </c>
    </row>
    <row r="5786" spans="1:9" x14ac:dyDescent="0.25">
      <c r="A5786" t="s">
        <v>2698</v>
      </c>
      <c r="B5786" t="s">
        <v>5926</v>
      </c>
      <c r="C5786" t="s">
        <v>3750</v>
      </c>
      <c r="D5786">
        <v>1</v>
      </c>
      <c r="E5786">
        <v>1</v>
      </c>
      <c r="F5786">
        <v>1</v>
      </c>
      <c r="G5786" t="s">
        <v>961</v>
      </c>
      <c r="H5786" s="4" t="str">
        <f t="shared" si="180"/>
        <v>3C321.1</v>
      </c>
      <c r="I5786" s="4" t="str">
        <f t="shared" si="181"/>
        <v>DGND</v>
      </c>
    </row>
    <row r="5787" spans="1:9" x14ac:dyDescent="0.25">
      <c r="A5787" t="s">
        <v>2698</v>
      </c>
      <c r="B5787" t="s">
        <v>5926</v>
      </c>
      <c r="C5787" t="s">
        <v>3750</v>
      </c>
      <c r="D5787">
        <v>2</v>
      </c>
      <c r="E5787">
        <v>2</v>
      </c>
      <c r="F5787">
        <v>2</v>
      </c>
      <c r="G5787" t="s">
        <v>961</v>
      </c>
      <c r="H5787" s="4" t="str">
        <f t="shared" si="180"/>
        <v>3C321.2</v>
      </c>
      <c r="I5787" s="4" t="str">
        <f t="shared" si="181"/>
        <v>DGND</v>
      </c>
    </row>
    <row r="5788" spans="1:9" x14ac:dyDescent="0.25">
      <c r="A5788" t="s">
        <v>2698</v>
      </c>
      <c r="B5788" t="s">
        <v>5926</v>
      </c>
      <c r="C5788" t="s">
        <v>3751</v>
      </c>
      <c r="D5788">
        <v>1</v>
      </c>
      <c r="E5788">
        <v>1</v>
      </c>
      <c r="F5788">
        <v>1</v>
      </c>
      <c r="G5788" t="s">
        <v>961</v>
      </c>
      <c r="H5788" s="4" t="str">
        <f t="shared" si="180"/>
        <v>3C322.1</v>
      </c>
      <c r="I5788" s="4" t="str">
        <f t="shared" si="181"/>
        <v>DGND</v>
      </c>
    </row>
    <row r="5789" spans="1:9" x14ac:dyDescent="0.25">
      <c r="A5789" t="s">
        <v>2698</v>
      </c>
      <c r="B5789" t="s">
        <v>5926</v>
      </c>
      <c r="C5789" t="s">
        <v>3751</v>
      </c>
      <c r="D5789">
        <v>2</v>
      </c>
      <c r="E5789">
        <v>2</v>
      </c>
      <c r="F5789">
        <v>2</v>
      </c>
      <c r="G5789" t="s">
        <v>961</v>
      </c>
      <c r="H5789" s="4" t="str">
        <f t="shared" si="180"/>
        <v>3C322.2</v>
      </c>
      <c r="I5789" s="4" t="str">
        <f t="shared" si="181"/>
        <v>DGND</v>
      </c>
    </row>
    <row r="5790" spans="1:9" x14ac:dyDescent="0.25">
      <c r="A5790" t="s">
        <v>2698</v>
      </c>
      <c r="B5790" t="s">
        <v>5926</v>
      </c>
      <c r="C5790" t="s">
        <v>3752</v>
      </c>
      <c r="D5790">
        <v>1</v>
      </c>
      <c r="E5790">
        <v>1</v>
      </c>
      <c r="F5790">
        <v>1</v>
      </c>
      <c r="G5790" t="s">
        <v>961</v>
      </c>
      <c r="H5790" s="4" t="str">
        <f t="shared" si="180"/>
        <v>3C323.1</v>
      </c>
      <c r="I5790" s="4" t="str">
        <f t="shared" si="181"/>
        <v>DGND</v>
      </c>
    </row>
    <row r="5791" spans="1:9" x14ac:dyDescent="0.25">
      <c r="A5791" t="s">
        <v>2698</v>
      </c>
      <c r="B5791" t="s">
        <v>5926</v>
      </c>
      <c r="C5791" t="s">
        <v>3752</v>
      </c>
      <c r="D5791">
        <v>2</v>
      </c>
      <c r="E5791">
        <v>2</v>
      </c>
      <c r="F5791">
        <v>2</v>
      </c>
      <c r="G5791" t="s">
        <v>961</v>
      </c>
      <c r="H5791" s="4" t="str">
        <f t="shared" si="180"/>
        <v>3C323.2</v>
      </c>
      <c r="I5791" s="4" t="str">
        <f t="shared" si="181"/>
        <v>DGND</v>
      </c>
    </row>
    <row r="5792" spans="1:9" x14ac:dyDescent="0.25">
      <c r="A5792" t="s">
        <v>2698</v>
      </c>
      <c r="B5792" t="s">
        <v>5926</v>
      </c>
      <c r="C5792" t="s">
        <v>3753</v>
      </c>
      <c r="D5792">
        <v>1</v>
      </c>
      <c r="E5792">
        <v>1</v>
      </c>
      <c r="F5792">
        <v>1</v>
      </c>
      <c r="G5792" t="s">
        <v>604</v>
      </c>
      <c r="H5792" s="4" t="str">
        <f t="shared" si="180"/>
        <v>3C324.1</v>
      </c>
      <c r="I5792" s="4" t="str">
        <f t="shared" si="181"/>
        <v>SG3_TCT</v>
      </c>
    </row>
    <row r="5793" spans="1:9" x14ac:dyDescent="0.25">
      <c r="A5793" t="s">
        <v>2698</v>
      </c>
      <c r="B5793" t="s">
        <v>5926</v>
      </c>
      <c r="C5793" t="s">
        <v>3753</v>
      </c>
      <c r="D5793">
        <v>2</v>
      </c>
      <c r="E5793">
        <v>2</v>
      </c>
      <c r="F5793">
        <v>2</v>
      </c>
      <c r="G5793" t="s">
        <v>961</v>
      </c>
      <c r="H5793" s="4" t="str">
        <f t="shared" si="180"/>
        <v>3C324.2</v>
      </c>
      <c r="I5793" s="4" t="str">
        <f t="shared" si="181"/>
        <v>DGND</v>
      </c>
    </row>
    <row r="5794" spans="1:9" x14ac:dyDescent="0.25">
      <c r="A5794" t="s">
        <v>2698</v>
      </c>
      <c r="B5794" t="s">
        <v>5926</v>
      </c>
      <c r="C5794" t="s">
        <v>3754</v>
      </c>
      <c r="D5794" t="s">
        <v>1098</v>
      </c>
      <c r="E5794" t="s">
        <v>1098</v>
      </c>
      <c r="F5794">
        <v>1</v>
      </c>
      <c r="G5794" t="s">
        <v>619</v>
      </c>
      <c r="H5794" s="4" t="str">
        <f t="shared" si="180"/>
        <v>3CON1.1</v>
      </c>
      <c r="I5794" s="4" t="str">
        <f t="shared" si="181"/>
        <v>S3_U3_FE_MDIX+</v>
      </c>
    </row>
    <row r="5795" spans="1:9" x14ac:dyDescent="0.25">
      <c r="A5795" t="s">
        <v>2698</v>
      </c>
      <c r="B5795" t="s">
        <v>5926</v>
      </c>
      <c r="C5795" t="s">
        <v>3754</v>
      </c>
      <c r="D5795" t="s">
        <v>1099</v>
      </c>
      <c r="E5795" t="s">
        <v>1099</v>
      </c>
      <c r="F5795">
        <v>2</v>
      </c>
      <c r="G5795" t="s">
        <v>620</v>
      </c>
      <c r="H5795" s="4" t="str">
        <f t="shared" si="180"/>
        <v>3CON1.2</v>
      </c>
      <c r="I5795" s="4" t="str">
        <f t="shared" si="181"/>
        <v>S3_U3_FE_MDIX-</v>
      </c>
    </row>
    <row r="5796" spans="1:9" x14ac:dyDescent="0.25">
      <c r="A5796" t="s">
        <v>2698</v>
      </c>
      <c r="B5796" t="s">
        <v>5926</v>
      </c>
      <c r="C5796" t="s">
        <v>3754</v>
      </c>
      <c r="D5796" t="s">
        <v>1100</v>
      </c>
      <c r="E5796" t="s">
        <v>1100</v>
      </c>
      <c r="F5796">
        <v>3</v>
      </c>
      <c r="G5796" t="s">
        <v>627</v>
      </c>
      <c r="H5796" s="4" t="str">
        <f t="shared" si="180"/>
        <v>3CON1.3</v>
      </c>
      <c r="I5796" s="4" t="str">
        <f t="shared" si="181"/>
        <v>S3_U3_FE_MDI+</v>
      </c>
    </row>
    <row r="5797" spans="1:9" x14ac:dyDescent="0.25">
      <c r="A5797" t="s">
        <v>2698</v>
      </c>
      <c r="B5797" t="s">
        <v>5926</v>
      </c>
      <c r="C5797" t="s">
        <v>3754</v>
      </c>
      <c r="D5797" t="s">
        <v>1101</v>
      </c>
      <c r="E5797" t="s">
        <v>1101</v>
      </c>
      <c r="F5797">
        <v>6</v>
      </c>
      <c r="G5797" t="s">
        <v>628</v>
      </c>
      <c r="H5797" s="4" t="str">
        <f t="shared" si="180"/>
        <v>3CON1.6</v>
      </c>
      <c r="I5797" s="4" t="str">
        <f t="shared" si="181"/>
        <v>S3_U3_FE_MDI-</v>
      </c>
    </row>
    <row r="5798" spans="1:9" x14ac:dyDescent="0.25">
      <c r="A5798" t="s">
        <v>2698</v>
      </c>
      <c r="B5798" t="s">
        <v>5926</v>
      </c>
      <c r="C5798" t="s">
        <v>3754</v>
      </c>
      <c r="D5798" t="s">
        <v>1102</v>
      </c>
      <c r="E5798" t="s">
        <v>1102</v>
      </c>
      <c r="F5798">
        <v>4</v>
      </c>
      <c r="H5798" s="4" t="str">
        <f t="shared" si="180"/>
        <v>3CON1.4</v>
      </c>
      <c r="I5798" s="4">
        <f t="shared" si="181"/>
        <v>0</v>
      </c>
    </row>
    <row r="5799" spans="1:9" x14ac:dyDescent="0.25">
      <c r="A5799" t="s">
        <v>2698</v>
      </c>
      <c r="B5799" t="s">
        <v>5926</v>
      </c>
      <c r="C5799" t="s">
        <v>3754</v>
      </c>
      <c r="D5799" t="s">
        <v>1103</v>
      </c>
      <c r="E5799" t="s">
        <v>1103</v>
      </c>
      <c r="F5799">
        <v>5</v>
      </c>
      <c r="H5799" s="4" t="str">
        <f t="shared" si="180"/>
        <v>3CON1.5</v>
      </c>
      <c r="I5799" s="4">
        <f t="shared" si="181"/>
        <v>0</v>
      </c>
    </row>
    <row r="5800" spans="1:9" x14ac:dyDescent="0.25">
      <c r="A5800" t="s">
        <v>2698</v>
      </c>
      <c r="B5800" t="s">
        <v>5926</v>
      </c>
      <c r="C5800" t="s">
        <v>3754</v>
      </c>
      <c r="D5800" t="s">
        <v>1104</v>
      </c>
      <c r="E5800" t="s">
        <v>1104</v>
      </c>
      <c r="F5800">
        <v>7</v>
      </c>
      <c r="H5800" s="4" t="str">
        <f t="shared" si="180"/>
        <v>3CON1.7</v>
      </c>
      <c r="I5800" s="4">
        <f t="shared" si="181"/>
        <v>0</v>
      </c>
    </row>
    <row r="5801" spans="1:9" x14ac:dyDescent="0.25">
      <c r="A5801" t="s">
        <v>2698</v>
      </c>
      <c r="B5801" t="s">
        <v>5926</v>
      </c>
      <c r="C5801" t="s">
        <v>3754</v>
      </c>
      <c r="D5801" t="s">
        <v>1105</v>
      </c>
      <c r="E5801" t="s">
        <v>1105</v>
      </c>
      <c r="F5801">
        <v>8</v>
      </c>
      <c r="H5801" s="4" t="str">
        <f t="shared" si="180"/>
        <v>3CON1.8</v>
      </c>
      <c r="I5801" s="4">
        <f t="shared" si="181"/>
        <v>0</v>
      </c>
    </row>
    <row r="5802" spans="1:9" x14ac:dyDescent="0.25">
      <c r="A5802" t="s">
        <v>2698</v>
      </c>
      <c r="B5802" t="s">
        <v>5926</v>
      </c>
      <c r="C5802" t="s">
        <v>3754</v>
      </c>
      <c r="D5802" t="s">
        <v>1106</v>
      </c>
      <c r="E5802" t="s">
        <v>1106</v>
      </c>
      <c r="F5802" t="s">
        <v>1106</v>
      </c>
      <c r="G5802" t="s">
        <v>961</v>
      </c>
      <c r="H5802" s="4" t="str">
        <f t="shared" si="180"/>
        <v>3CON1.FG1</v>
      </c>
      <c r="I5802" s="4" t="str">
        <f t="shared" si="181"/>
        <v>DGND</v>
      </c>
    </row>
    <row r="5803" spans="1:9" x14ac:dyDescent="0.25">
      <c r="A5803" t="s">
        <v>2698</v>
      </c>
      <c r="B5803" t="s">
        <v>5926</v>
      </c>
      <c r="C5803" t="s">
        <v>3754</v>
      </c>
      <c r="D5803" t="s">
        <v>1107</v>
      </c>
      <c r="E5803" t="s">
        <v>1107</v>
      </c>
      <c r="F5803" t="s">
        <v>1107</v>
      </c>
      <c r="G5803" t="s">
        <v>961</v>
      </c>
      <c r="H5803" s="4" t="str">
        <f t="shared" si="180"/>
        <v>3CON1.FG2</v>
      </c>
      <c r="I5803" s="4" t="str">
        <f t="shared" si="181"/>
        <v>DGND</v>
      </c>
    </row>
    <row r="5804" spans="1:9" x14ac:dyDescent="0.25">
      <c r="A5804" t="s">
        <v>2698</v>
      </c>
      <c r="B5804" t="s">
        <v>5926</v>
      </c>
      <c r="C5804" t="s">
        <v>3754</v>
      </c>
      <c r="D5804" t="s">
        <v>19</v>
      </c>
      <c r="E5804" t="s">
        <v>19</v>
      </c>
      <c r="F5804" t="s">
        <v>19</v>
      </c>
      <c r="H5804" s="4" t="str">
        <f t="shared" si="180"/>
        <v>3CON1.GH1</v>
      </c>
      <c r="I5804" s="4">
        <f t="shared" si="181"/>
        <v>0</v>
      </c>
    </row>
    <row r="5805" spans="1:9" x14ac:dyDescent="0.25">
      <c r="A5805" t="s">
        <v>2698</v>
      </c>
      <c r="B5805" t="s">
        <v>5926</v>
      </c>
      <c r="C5805" t="s">
        <v>3754</v>
      </c>
      <c r="D5805" t="s">
        <v>20</v>
      </c>
      <c r="E5805" t="s">
        <v>20</v>
      </c>
      <c r="F5805" t="s">
        <v>20</v>
      </c>
      <c r="H5805" s="4" t="str">
        <f t="shared" si="180"/>
        <v>3CON1.GH2</v>
      </c>
      <c r="I5805" s="4">
        <f t="shared" si="181"/>
        <v>0</v>
      </c>
    </row>
    <row r="5806" spans="1:9" x14ac:dyDescent="0.25">
      <c r="A5806" t="s">
        <v>2698</v>
      </c>
      <c r="B5806" t="s">
        <v>5926</v>
      </c>
      <c r="C5806" t="s">
        <v>3755</v>
      </c>
      <c r="D5806" t="s">
        <v>1098</v>
      </c>
      <c r="E5806" t="s">
        <v>1098</v>
      </c>
      <c r="F5806">
        <v>1</v>
      </c>
      <c r="G5806" t="s">
        <v>605</v>
      </c>
      <c r="H5806" s="4" t="str">
        <f t="shared" si="180"/>
        <v>3CON3.1</v>
      </c>
      <c r="I5806" s="4" t="str">
        <f t="shared" si="181"/>
        <v>SG3_U3_FE_MDI+</v>
      </c>
    </row>
    <row r="5807" spans="1:9" x14ac:dyDescent="0.25">
      <c r="A5807" t="s">
        <v>2698</v>
      </c>
      <c r="B5807" t="s">
        <v>5926</v>
      </c>
      <c r="C5807" t="s">
        <v>3755</v>
      </c>
      <c r="D5807" t="s">
        <v>1099</v>
      </c>
      <c r="E5807" t="s">
        <v>1099</v>
      </c>
      <c r="F5807">
        <v>2</v>
      </c>
      <c r="G5807" t="s">
        <v>606</v>
      </c>
      <c r="H5807" s="4" t="str">
        <f t="shared" si="180"/>
        <v>3CON3.2</v>
      </c>
      <c r="I5807" s="4" t="str">
        <f t="shared" si="181"/>
        <v>SG3_U3_FE_MDI-</v>
      </c>
    </row>
    <row r="5808" spans="1:9" x14ac:dyDescent="0.25">
      <c r="A5808" t="s">
        <v>2698</v>
      </c>
      <c r="B5808" t="s">
        <v>5926</v>
      </c>
      <c r="C5808" t="s">
        <v>3755</v>
      </c>
      <c r="D5808" t="s">
        <v>1100</v>
      </c>
      <c r="E5808" t="s">
        <v>1100</v>
      </c>
      <c r="F5808">
        <v>3</v>
      </c>
      <c r="G5808" t="s">
        <v>607</v>
      </c>
      <c r="H5808" s="4" t="str">
        <f t="shared" si="180"/>
        <v>3CON3.3</v>
      </c>
      <c r="I5808" s="4" t="str">
        <f t="shared" si="181"/>
        <v>SG3_U3_FE_MDIX+</v>
      </c>
    </row>
    <row r="5809" spans="1:9" x14ac:dyDescent="0.25">
      <c r="A5809" t="s">
        <v>2698</v>
      </c>
      <c r="B5809" t="s">
        <v>5926</v>
      </c>
      <c r="C5809" t="s">
        <v>3755</v>
      </c>
      <c r="D5809" t="s">
        <v>1101</v>
      </c>
      <c r="E5809" t="s">
        <v>1101</v>
      </c>
      <c r="F5809">
        <v>6</v>
      </c>
      <c r="G5809" t="s">
        <v>608</v>
      </c>
      <c r="H5809" s="4" t="str">
        <f t="shared" si="180"/>
        <v>3CON3.6</v>
      </c>
      <c r="I5809" s="4" t="str">
        <f t="shared" si="181"/>
        <v>SG3_U3_FE_MDIX-</v>
      </c>
    </row>
    <row r="5810" spans="1:9" x14ac:dyDescent="0.25">
      <c r="A5810" t="s">
        <v>2698</v>
      </c>
      <c r="B5810" t="s">
        <v>5926</v>
      </c>
      <c r="C5810" t="s">
        <v>3755</v>
      </c>
      <c r="D5810" t="s">
        <v>1102</v>
      </c>
      <c r="E5810" t="s">
        <v>1102</v>
      </c>
      <c r="F5810">
        <v>4</v>
      </c>
      <c r="H5810" s="4" t="str">
        <f t="shared" si="180"/>
        <v>3CON3.4</v>
      </c>
      <c r="I5810" s="4">
        <f t="shared" si="181"/>
        <v>0</v>
      </c>
    </row>
    <row r="5811" spans="1:9" x14ac:dyDescent="0.25">
      <c r="A5811" t="s">
        <v>2698</v>
      </c>
      <c r="B5811" t="s">
        <v>5926</v>
      </c>
      <c r="C5811" t="s">
        <v>3755</v>
      </c>
      <c r="D5811" t="s">
        <v>1103</v>
      </c>
      <c r="E5811" t="s">
        <v>1103</v>
      </c>
      <c r="F5811">
        <v>5</v>
      </c>
      <c r="H5811" s="4" t="str">
        <f t="shared" si="180"/>
        <v>3CON3.5</v>
      </c>
      <c r="I5811" s="4">
        <f t="shared" si="181"/>
        <v>0</v>
      </c>
    </row>
    <row r="5812" spans="1:9" x14ac:dyDescent="0.25">
      <c r="A5812" t="s">
        <v>2698</v>
      </c>
      <c r="B5812" t="s">
        <v>5926</v>
      </c>
      <c r="C5812" t="s">
        <v>3755</v>
      </c>
      <c r="D5812" t="s">
        <v>1104</v>
      </c>
      <c r="E5812" t="s">
        <v>1104</v>
      </c>
      <c r="F5812">
        <v>7</v>
      </c>
      <c r="H5812" s="4" t="str">
        <f t="shared" si="180"/>
        <v>3CON3.7</v>
      </c>
      <c r="I5812" s="4">
        <f t="shared" si="181"/>
        <v>0</v>
      </c>
    </row>
    <row r="5813" spans="1:9" x14ac:dyDescent="0.25">
      <c r="A5813" t="s">
        <v>2698</v>
      </c>
      <c r="B5813" t="s">
        <v>5926</v>
      </c>
      <c r="C5813" t="s">
        <v>3755</v>
      </c>
      <c r="D5813" t="s">
        <v>1105</v>
      </c>
      <c r="E5813" t="s">
        <v>1105</v>
      </c>
      <c r="F5813">
        <v>8</v>
      </c>
      <c r="H5813" s="4" t="str">
        <f t="shared" si="180"/>
        <v>3CON3.8</v>
      </c>
      <c r="I5813" s="4">
        <f t="shared" si="181"/>
        <v>0</v>
      </c>
    </row>
    <row r="5814" spans="1:9" x14ac:dyDescent="0.25">
      <c r="A5814" t="s">
        <v>2698</v>
      </c>
      <c r="B5814" t="s">
        <v>5926</v>
      </c>
      <c r="C5814" t="s">
        <v>3755</v>
      </c>
      <c r="D5814" t="s">
        <v>1106</v>
      </c>
      <c r="E5814" t="s">
        <v>1106</v>
      </c>
      <c r="F5814" t="s">
        <v>1106</v>
      </c>
      <c r="G5814" t="s">
        <v>961</v>
      </c>
      <c r="H5814" s="4" t="str">
        <f t="shared" si="180"/>
        <v>3CON3.FG1</v>
      </c>
      <c r="I5814" s="4" t="str">
        <f t="shared" si="181"/>
        <v>DGND</v>
      </c>
    </row>
    <row r="5815" spans="1:9" x14ac:dyDescent="0.25">
      <c r="A5815" t="s">
        <v>2698</v>
      </c>
      <c r="B5815" t="s">
        <v>5926</v>
      </c>
      <c r="C5815" t="s">
        <v>3755</v>
      </c>
      <c r="D5815" t="s">
        <v>1107</v>
      </c>
      <c r="E5815" t="s">
        <v>1107</v>
      </c>
      <c r="F5815" t="s">
        <v>1107</v>
      </c>
      <c r="G5815" t="s">
        <v>961</v>
      </c>
      <c r="H5815" s="4" t="str">
        <f t="shared" si="180"/>
        <v>3CON3.FG2</v>
      </c>
      <c r="I5815" s="4" t="str">
        <f t="shared" si="181"/>
        <v>DGND</v>
      </c>
    </row>
    <row r="5816" spans="1:9" x14ac:dyDescent="0.25">
      <c r="A5816" t="s">
        <v>2698</v>
      </c>
      <c r="B5816" t="s">
        <v>5926</v>
      </c>
      <c r="C5816" t="s">
        <v>3755</v>
      </c>
      <c r="D5816" t="s">
        <v>19</v>
      </c>
      <c r="E5816" t="s">
        <v>19</v>
      </c>
      <c r="F5816" t="s">
        <v>19</v>
      </c>
      <c r="H5816" s="4" t="str">
        <f t="shared" si="180"/>
        <v>3CON3.GH1</v>
      </c>
      <c r="I5816" s="4">
        <f t="shared" si="181"/>
        <v>0</v>
      </c>
    </row>
    <row r="5817" spans="1:9" x14ac:dyDescent="0.25">
      <c r="A5817" t="s">
        <v>2698</v>
      </c>
      <c r="B5817" t="s">
        <v>5926</v>
      </c>
      <c r="C5817" t="s">
        <v>3755</v>
      </c>
      <c r="D5817" t="s">
        <v>20</v>
      </c>
      <c r="E5817" t="s">
        <v>20</v>
      </c>
      <c r="F5817" t="s">
        <v>20</v>
      </c>
      <c r="H5817" s="4" t="str">
        <f t="shared" si="180"/>
        <v>3CON3.GH2</v>
      </c>
      <c r="I5817" s="4">
        <f t="shared" si="181"/>
        <v>0</v>
      </c>
    </row>
    <row r="5818" spans="1:9" x14ac:dyDescent="0.25">
      <c r="A5818" t="s">
        <v>2698</v>
      </c>
      <c r="B5818" t="s">
        <v>5926</v>
      </c>
      <c r="C5818" t="s">
        <v>6458</v>
      </c>
      <c r="D5818">
        <v>1</v>
      </c>
      <c r="E5818">
        <v>1</v>
      </c>
      <c r="F5818">
        <v>1</v>
      </c>
      <c r="G5818" t="s">
        <v>6346</v>
      </c>
      <c r="H5818" s="4" t="str">
        <f t="shared" si="180"/>
        <v>3CU6.1</v>
      </c>
      <c r="I5818" s="4" t="str">
        <f t="shared" si="181"/>
        <v>S3_U6_GPU_SEL</v>
      </c>
    </row>
    <row r="5819" spans="1:9" x14ac:dyDescent="0.25">
      <c r="A5819" t="s">
        <v>2698</v>
      </c>
      <c r="B5819" t="s">
        <v>5926</v>
      </c>
      <c r="C5819" t="s">
        <v>6458</v>
      </c>
      <c r="D5819">
        <v>2</v>
      </c>
      <c r="E5819">
        <v>2</v>
      </c>
      <c r="F5819">
        <v>2</v>
      </c>
      <c r="G5819" t="s">
        <v>961</v>
      </c>
      <c r="H5819" s="4" t="str">
        <f t="shared" si="180"/>
        <v>3CU6.2</v>
      </c>
      <c r="I5819" s="4" t="str">
        <f t="shared" si="181"/>
        <v>DGND</v>
      </c>
    </row>
    <row r="5820" spans="1:9" x14ac:dyDescent="0.25">
      <c r="A5820" t="s">
        <v>2698</v>
      </c>
      <c r="B5820" t="s">
        <v>5926</v>
      </c>
      <c r="C5820" t="s">
        <v>6459</v>
      </c>
      <c r="D5820">
        <v>1</v>
      </c>
      <c r="E5820">
        <v>1</v>
      </c>
      <c r="F5820">
        <v>1</v>
      </c>
      <c r="G5820" t="s">
        <v>6347</v>
      </c>
      <c r="H5820" s="4" t="str">
        <f t="shared" si="180"/>
        <v>3CU61.1</v>
      </c>
      <c r="I5820" s="4" t="str">
        <f t="shared" si="181"/>
        <v>S3_U6_OE</v>
      </c>
    </row>
    <row r="5821" spans="1:9" x14ac:dyDescent="0.25">
      <c r="A5821" t="s">
        <v>2698</v>
      </c>
      <c r="B5821" t="s">
        <v>5926</v>
      </c>
      <c r="C5821" t="s">
        <v>6459</v>
      </c>
      <c r="D5821">
        <v>2</v>
      </c>
      <c r="E5821">
        <v>2</v>
      </c>
      <c r="F5821">
        <v>2</v>
      </c>
      <c r="G5821" t="s">
        <v>961</v>
      </c>
      <c r="H5821" s="4" t="str">
        <f t="shared" si="180"/>
        <v>3CU61.2</v>
      </c>
      <c r="I5821" s="4" t="str">
        <f t="shared" si="181"/>
        <v>DGND</v>
      </c>
    </row>
    <row r="5822" spans="1:9" x14ac:dyDescent="0.25">
      <c r="A5822" t="s">
        <v>2698</v>
      </c>
      <c r="B5822" t="s">
        <v>5926</v>
      </c>
      <c r="C5822" t="s">
        <v>6460</v>
      </c>
      <c r="D5822">
        <v>1</v>
      </c>
      <c r="E5822">
        <v>1</v>
      </c>
      <c r="F5822">
        <v>1</v>
      </c>
      <c r="G5822" t="s">
        <v>962</v>
      </c>
      <c r="H5822" s="4" t="str">
        <f t="shared" si="180"/>
        <v>3CU62.1</v>
      </c>
      <c r="I5822" s="4" t="str">
        <f t="shared" si="181"/>
        <v>VDD33_ATX</v>
      </c>
    </row>
    <row r="5823" spans="1:9" x14ac:dyDescent="0.25">
      <c r="A5823" t="s">
        <v>2698</v>
      </c>
      <c r="B5823" t="s">
        <v>5926</v>
      </c>
      <c r="C5823" t="s">
        <v>6460</v>
      </c>
      <c r="D5823">
        <v>2</v>
      </c>
      <c r="E5823">
        <v>2</v>
      </c>
      <c r="F5823">
        <v>2</v>
      </c>
      <c r="G5823" t="s">
        <v>961</v>
      </c>
      <c r="H5823" s="4" t="str">
        <f t="shared" si="180"/>
        <v>3CU62.2</v>
      </c>
      <c r="I5823" s="4" t="str">
        <f t="shared" si="181"/>
        <v>DGND</v>
      </c>
    </row>
    <row r="5824" spans="1:9" x14ac:dyDescent="0.25">
      <c r="A5824" t="s">
        <v>2698</v>
      </c>
      <c r="B5824" t="s">
        <v>5926</v>
      </c>
      <c r="C5824" t="s">
        <v>3756</v>
      </c>
      <c r="D5824">
        <v>2</v>
      </c>
      <c r="E5824">
        <v>2</v>
      </c>
      <c r="F5824">
        <v>2</v>
      </c>
      <c r="G5824" t="s">
        <v>857</v>
      </c>
      <c r="H5824" s="4" t="str">
        <f t="shared" si="180"/>
        <v>3K52.2</v>
      </c>
      <c r="I5824" s="4" t="str">
        <f t="shared" si="181"/>
        <v>S3_HSD126+</v>
      </c>
    </row>
    <row r="5825" spans="1:9" x14ac:dyDescent="0.25">
      <c r="A5825" t="s">
        <v>2698</v>
      </c>
      <c r="B5825" t="s">
        <v>5926</v>
      </c>
      <c r="C5825" t="s">
        <v>3756</v>
      </c>
      <c r="D5825">
        <v>3</v>
      </c>
      <c r="E5825">
        <v>3</v>
      </c>
      <c r="F5825">
        <v>3</v>
      </c>
      <c r="G5825" t="s">
        <v>613</v>
      </c>
      <c r="H5825" s="4" t="str">
        <f t="shared" si="180"/>
        <v>3K52.3</v>
      </c>
      <c r="I5825" s="4" t="str">
        <f t="shared" si="181"/>
        <v>S3_FE_MDIX+</v>
      </c>
    </row>
    <row r="5826" spans="1:9" x14ac:dyDescent="0.25">
      <c r="A5826" t="s">
        <v>2698</v>
      </c>
      <c r="B5826" t="s">
        <v>5926</v>
      </c>
      <c r="C5826" t="s">
        <v>3756</v>
      </c>
      <c r="D5826">
        <v>4</v>
      </c>
      <c r="E5826">
        <v>4</v>
      </c>
      <c r="F5826">
        <v>4</v>
      </c>
      <c r="G5826" t="s">
        <v>615</v>
      </c>
      <c r="H5826" s="4" t="str">
        <f t="shared" ref="H5826:H5889" si="182">CONCATENATE(C5826,".",F5826)</f>
        <v>3K52.4</v>
      </c>
      <c r="I5826" s="4" t="str">
        <f t="shared" ref="I5826:I5889" si="183">G5826</f>
        <v>S3_U1_FE_MDIX+</v>
      </c>
    </row>
    <row r="5827" spans="1:9" x14ac:dyDescent="0.25">
      <c r="A5827" t="s">
        <v>2698</v>
      </c>
      <c r="B5827" t="s">
        <v>5926</v>
      </c>
      <c r="C5827" t="s">
        <v>3756</v>
      </c>
      <c r="D5827">
        <v>5</v>
      </c>
      <c r="E5827">
        <v>5</v>
      </c>
      <c r="F5827">
        <v>5</v>
      </c>
      <c r="G5827" t="s">
        <v>616</v>
      </c>
      <c r="H5827" s="4" t="str">
        <f t="shared" si="182"/>
        <v>3K52.5</v>
      </c>
      <c r="I5827" s="4" t="str">
        <f t="shared" si="183"/>
        <v>S3_U1_FE_MDIX-</v>
      </c>
    </row>
    <row r="5828" spans="1:9" x14ac:dyDescent="0.25">
      <c r="A5828" t="s">
        <v>2698</v>
      </c>
      <c r="B5828" t="s">
        <v>5926</v>
      </c>
      <c r="C5828" t="s">
        <v>3756</v>
      </c>
      <c r="D5828">
        <v>6</v>
      </c>
      <c r="E5828">
        <v>6</v>
      </c>
      <c r="F5828">
        <v>6</v>
      </c>
      <c r="G5828" t="s">
        <v>614</v>
      </c>
      <c r="H5828" s="4" t="str">
        <f t="shared" si="182"/>
        <v>3K52.6</v>
      </c>
      <c r="I5828" s="4" t="str">
        <f t="shared" si="183"/>
        <v>S3_FE_MDIX-</v>
      </c>
    </row>
    <row r="5829" spans="1:9" x14ac:dyDescent="0.25">
      <c r="A5829" t="s">
        <v>2698</v>
      </c>
      <c r="B5829" t="s">
        <v>5926</v>
      </c>
      <c r="C5829" t="s">
        <v>3756</v>
      </c>
      <c r="D5829">
        <v>7</v>
      </c>
      <c r="E5829">
        <v>7</v>
      </c>
      <c r="F5829">
        <v>7</v>
      </c>
      <c r="G5829" t="s">
        <v>858</v>
      </c>
      <c r="H5829" s="4" t="str">
        <f t="shared" si="182"/>
        <v>3K52.7</v>
      </c>
      <c r="I5829" s="4" t="str">
        <f t="shared" si="183"/>
        <v>S3_HSD126-</v>
      </c>
    </row>
    <row r="5830" spans="1:9" x14ac:dyDescent="0.25">
      <c r="A5830" t="s">
        <v>2698</v>
      </c>
      <c r="B5830" t="s">
        <v>5926</v>
      </c>
      <c r="C5830" t="s">
        <v>3756</v>
      </c>
      <c r="D5830" t="s">
        <v>1041</v>
      </c>
      <c r="E5830" t="s">
        <v>1041</v>
      </c>
      <c r="F5830">
        <v>1</v>
      </c>
      <c r="G5830" t="s">
        <v>1040</v>
      </c>
      <c r="H5830" s="4" t="str">
        <f t="shared" si="182"/>
        <v>3K52.1</v>
      </c>
      <c r="I5830" s="4" t="str">
        <f t="shared" si="183"/>
        <v>VP12</v>
      </c>
    </row>
    <row r="5831" spans="1:9" x14ac:dyDescent="0.25">
      <c r="A5831" t="s">
        <v>2698</v>
      </c>
      <c r="B5831" t="s">
        <v>5926</v>
      </c>
      <c r="C5831" t="s">
        <v>3756</v>
      </c>
      <c r="D5831" t="s">
        <v>1042</v>
      </c>
      <c r="E5831" t="s">
        <v>1042</v>
      </c>
      <c r="F5831">
        <v>8</v>
      </c>
      <c r="G5831" t="s">
        <v>258</v>
      </c>
      <c r="H5831" s="4" t="str">
        <f t="shared" si="182"/>
        <v>3K52.8</v>
      </c>
      <c r="I5831" s="4" t="str">
        <f t="shared" si="183"/>
        <v>SC_UDB052</v>
      </c>
    </row>
    <row r="5832" spans="1:9" x14ac:dyDescent="0.25">
      <c r="A5832" t="s">
        <v>2698</v>
      </c>
      <c r="B5832" t="s">
        <v>5926</v>
      </c>
      <c r="C5832" t="s">
        <v>3757</v>
      </c>
      <c r="D5832">
        <v>2</v>
      </c>
      <c r="E5832">
        <v>2</v>
      </c>
      <c r="F5832">
        <v>2</v>
      </c>
      <c r="H5832" s="4" t="str">
        <f t="shared" si="182"/>
        <v>3K54.2</v>
      </c>
      <c r="I5832" s="4">
        <f t="shared" si="183"/>
        <v>0</v>
      </c>
    </row>
    <row r="5833" spans="1:9" x14ac:dyDescent="0.25">
      <c r="A5833" t="s">
        <v>2698</v>
      </c>
      <c r="B5833" t="s">
        <v>5926</v>
      </c>
      <c r="C5833" t="s">
        <v>3757</v>
      </c>
      <c r="D5833">
        <v>3</v>
      </c>
      <c r="E5833">
        <v>3</v>
      </c>
      <c r="F5833">
        <v>3</v>
      </c>
      <c r="G5833" t="s">
        <v>857</v>
      </c>
      <c r="H5833" s="4" t="str">
        <f t="shared" si="182"/>
        <v>3K54.3</v>
      </c>
      <c r="I5833" s="4" t="str">
        <f t="shared" si="183"/>
        <v>S3_HSD126+</v>
      </c>
    </row>
    <row r="5834" spans="1:9" x14ac:dyDescent="0.25">
      <c r="A5834" t="s">
        <v>2698</v>
      </c>
      <c r="B5834" t="s">
        <v>5926</v>
      </c>
      <c r="C5834" t="s">
        <v>3757</v>
      </c>
      <c r="D5834">
        <v>4</v>
      </c>
      <c r="E5834">
        <v>4</v>
      </c>
      <c r="F5834">
        <v>4</v>
      </c>
      <c r="G5834" t="s">
        <v>609</v>
      </c>
      <c r="H5834" s="4" t="str">
        <f t="shared" si="182"/>
        <v>3K54.4</v>
      </c>
      <c r="I5834" s="4" t="str">
        <f t="shared" si="183"/>
        <v>S3_CHR_FE_MDIX+</v>
      </c>
    </row>
    <row r="5835" spans="1:9" x14ac:dyDescent="0.25">
      <c r="A5835" t="s">
        <v>2698</v>
      </c>
      <c r="B5835" t="s">
        <v>5926</v>
      </c>
      <c r="C5835" t="s">
        <v>3757</v>
      </c>
      <c r="D5835">
        <v>5</v>
      </c>
      <c r="E5835">
        <v>5</v>
      </c>
      <c r="F5835">
        <v>5</v>
      </c>
      <c r="G5835" t="s">
        <v>610</v>
      </c>
      <c r="H5835" s="4" t="str">
        <f t="shared" si="182"/>
        <v>3K54.5</v>
      </c>
      <c r="I5835" s="4" t="str">
        <f t="shared" si="183"/>
        <v>S3_CHR_FE_MDIX-</v>
      </c>
    </row>
    <row r="5836" spans="1:9" x14ac:dyDescent="0.25">
      <c r="A5836" t="s">
        <v>2698</v>
      </c>
      <c r="B5836" t="s">
        <v>5926</v>
      </c>
      <c r="C5836" t="s">
        <v>3757</v>
      </c>
      <c r="D5836">
        <v>6</v>
      </c>
      <c r="E5836">
        <v>6</v>
      </c>
      <c r="F5836">
        <v>6</v>
      </c>
      <c r="G5836" t="s">
        <v>858</v>
      </c>
      <c r="H5836" s="4" t="str">
        <f t="shared" si="182"/>
        <v>3K54.6</v>
      </c>
      <c r="I5836" s="4" t="str">
        <f t="shared" si="183"/>
        <v>S3_HSD126-</v>
      </c>
    </row>
    <row r="5837" spans="1:9" x14ac:dyDescent="0.25">
      <c r="A5837" t="s">
        <v>2698</v>
      </c>
      <c r="B5837" t="s">
        <v>5926</v>
      </c>
      <c r="C5837" t="s">
        <v>3757</v>
      </c>
      <c r="D5837">
        <v>7</v>
      </c>
      <c r="E5837">
        <v>7</v>
      </c>
      <c r="F5837">
        <v>7</v>
      </c>
      <c r="H5837" s="4" t="str">
        <f t="shared" si="182"/>
        <v>3K54.7</v>
      </c>
      <c r="I5837" s="4">
        <f t="shared" si="183"/>
        <v>0</v>
      </c>
    </row>
    <row r="5838" spans="1:9" x14ac:dyDescent="0.25">
      <c r="A5838" t="s">
        <v>2698</v>
      </c>
      <c r="B5838" t="s">
        <v>5926</v>
      </c>
      <c r="C5838" t="s">
        <v>3757</v>
      </c>
      <c r="D5838" t="s">
        <v>1041</v>
      </c>
      <c r="E5838" t="s">
        <v>1041</v>
      </c>
      <c r="F5838">
        <v>1</v>
      </c>
      <c r="G5838" t="s">
        <v>1040</v>
      </c>
      <c r="H5838" s="4" t="str">
        <f t="shared" si="182"/>
        <v>3K54.1</v>
      </c>
      <c r="I5838" s="4" t="str">
        <f t="shared" si="183"/>
        <v>VP12</v>
      </c>
    </row>
    <row r="5839" spans="1:9" x14ac:dyDescent="0.25">
      <c r="A5839" t="s">
        <v>2698</v>
      </c>
      <c r="B5839" t="s">
        <v>5926</v>
      </c>
      <c r="C5839" t="s">
        <v>3757</v>
      </c>
      <c r="D5839" t="s">
        <v>1042</v>
      </c>
      <c r="E5839" t="s">
        <v>1042</v>
      </c>
      <c r="F5839">
        <v>8</v>
      </c>
      <c r="G5839" t="s">
        <v>259</v>
      </c>
      <c r="H5839" s="4" t="str">
        <f t="shared" si="182"/>
        <v>3K54.8</v>
      </c>
      <c r="I5839" s="4" t="str">
        <f t="shared" si="183"/>
        <v>SC_UDB054</v>
      </c>
    </row>
    <row r="5840" spans="1:9" x14ac:dyDescent="0.25">
      <c r="A5840" t="s">
        <v>2698</v>
      </c>
      <c r="B5840" t="s">
        <v>5926</v>
      </c>
      <c r="C5840" t="s">
        <v>3758</v>
      </c>
      <c r="D5840">
        <v>2</v>
      </c>
      <c r="E5840">
        <v>2</v>
      </c>
      <c r="F5840">
        <v>2</v>
      </c>
      <c r="G5840" t="s">
        <v>859</v>
      </c>
      <c r="H5840" s="4" t="str">
        <f t="shared" si="182"/>
        <v>3K56.2</v>
      </c>
      <c r="I5840" s="4" t="str">
        <f t="shared" si="183"/>
        <v>S3_HSD122+</v>
      </c>
    </row>
    <row r="5841" spans="1:9" x14ac:dyDescent="0.25">
      <c r="A5841" t="s">
        <v>2698</v>
      </c>
      <c r="B5841" t="s">
        <v>5926</v>
      </c>
      <c r="C5841" t="s">
        <v>3758</v>
      </c>
      <c r="D5841">
        <v>3</v>
      </c>
      <c r="E5841">
        <v>3</v>
      </c>
      <c r="F5841">
        <v>3</v>
      </c>
      <c r="G5841" t="s">
        <v>621</v>
      </c>
      <c r="H5841" s="4" t="str">
        <f t="shared" si="182"/>
        <v>3K56.3</v>
      </c>
      <c r="I5841" s="4" t="str">
        <f t="shared" si="183"/>
        <v>S3_FE_MDI+</v>
      </c>
    </row>
    <row r="5842" spans="1:9" x14ac:dyDescent="0.25">
      <c r="A5842" t="s">
        <v>2698</v>
      </c>
      <c r="B5842" t="s">
        <v>5926</v>
      </c>
      <c r="C5842" t="s">
        <v>3758</v>
      </c>
      <c r="D5842">
        <v>4</v>
      </c>
      <c r="E5842">
        <v>4</v>
      </c>
      <c r="F5842">
        <v>4</v>
      </c>
      <c r="G5842" t="s">
        <v>623</v>
      </c>
      <c r="H5842" s="4" t="str">
        <f t="shared" si="182"/>
        <v>3K56.4</v>
      </c>
      <c r="I5842" s="4" t="str">
        <f t="shared" si="183"/>
        <v>S3_U1_FE_MDI+</v>
      </c>
    </row>
    <row r="5843" spans="1:9" x14ac:dyDescent="0.25">
      <c r="A5843" t="s">
        <v>2698</v>
      </c>
      <c r="B5843" t="s">
        <v>5926</v>
      </c>
      <c r="C5843" t="s">
        <v>3758</v>
      </c>
      <c r="D5843">
        <v>5</v>
      </c>
      <c r="E5843">
        <v>5</v>
      </c>
      <c r="F5843">
        <v>5</v>
      </c>
      <c r="G5843" t="s">
        <v>624</v>
      </c>
      <c r="H5843" s="4" t="str">
        <f t="shared" si="182"/>
        <v>3K56.5</v>
      </c>
      <c r="I5843" s="4" t="str">
        <f t="shared" si="183"/>
        <v>S3_U1_FE_MDI-</v>
      </c>
    </row>
    <row r="5844" spans="1:9" x14ac:dyDescent="0.25">
      <c r="A5844" t="s">
        <v>2698</v>
      </c>
      <c r="B5844" t="s">
        <v>5926</v>
      </c>
      <c r="C5844" t="s">
        <v>3758</v>
      </c>
      <c r="D5844">
        <v>6</v>
      </c>
      <c r="E5844">
        <v>6</v>
      </c>
      <c r="F5844">
        <v>6</v>
      </c>
      <c r="G5844" t="s">
        <v>622</v>
      </c>
      <c r="H5844" s="4" t="str">
        <f t="shared" si="182"/>
        <v>3K56.6</v>
      </c>
      <c r="I5844" s="4" t="str">
        <f t="shared" si="183"/>
        <v>S3_FE_MDI-</v>
      </c>
    </row>
    <row r="5845" spans="1:9" x14ac:dyDescent="0.25">
      <c r="A5845" t="s">
        <v>2698</v>
      </c>
      <c r="B5845" t="s">
        <v>5926</v>
      </c>
      <c r="C5845" t="s">
        <v>3758</v>
      </c>
      <c r="D5845">
        <v>7</v>
      </c>
      <c r="E5845">
        <v>7</v>
      </c>
      <c r="F5845">
        <v>7</v>
      </c>
      <c r="G5845" t="s">
        <v>860</v>
      </c>
      <c r="H5845" s="4" t="str">
        <f t="shared" si="182"/>
        <v>3K56.7</v>
      </c>
      <c r="I5845" s="4" t="str">
        <f t="shared" si="183"/>
        <v>S3_HSD122-</v>
      </c>
    </row>
    <row r="5846" spans="1:9" x14ac:dyDescent="0.25">
      <c r="A5846" t="s">
        <v>2698</v>
      </c>
      <c r="B5846" t="s">
        <v>5926</v>
      </c>
      <c r="C5846" t="s">
        <v>3758</v>
      </c>
      <c r="D5846" t="s">
        <v>1041</v>
      </c>
      <c r="E5846" t="s">
        <v>1041</v>
      </c>
      <c r="F5846">
        <v>1</v>
      </c>
      <c r="G5846" t="s">
        <v>1040</v>
      </c>
      <c r="H5846" s="4" t="str">
        <f t="shared" si="182"/>
        <v>3K56.1</v>
      </c>
      <c r="I5846" s="4" t="str">
        <f t="shared" si="183"/>
        <v>VP12</v>
      </c>
    </row>
    <row r="5847" spans="1:9" x14ac:dyDescent="0.25">
      <c r="A5847" t="s">
        <v>2698</v>
      </c>
      <c r="B5847" t="s">
        <v>5926</v>
      </c>
      <c r="C5847" t="s">
        <v>3758</v>
      </c>
      <c r="D5847" t="s">
        <v>1042</v>
      </c>
      <c r="E5847" t="s">
        <v>1042</v>
      </c>
      <c r="F5847">
        <v>8</v>
      </c>
      <c r="G5847" t="s">
        <v>260</v>
      </c>
      <c r="H5847" s="4" t="str">
        <f t="shared" si="182"/>
        <v>3K56.8</v>
      </c>
      <c r="I5847" s="4" t="str">
        <f t="shared" si="183"/>
        <v>SC_UDB056</v>
      </c>
    </row>
    <row r="5848" spans="1:9" x14ac:dyDescent="0.25">
      <c r="A5848" t="s">
        <v>2698</v>
      </c>
      <c r="B5848" t="s">
        <v>5926</v>
      </c>
      <c r="C5848" t="s">
        <v>3759</v>
      </c>
      <c r="D5848">
        <v>2</v>
      </c>
      <c r="E5848">
        <v>2</v>
      </c>
      <c r="F5848">
        <v>2</v>
      </c>
      <c r="H5848" s="4" t="str">
        <f t="shared" si="182"/>
        <v>3K58.2</v>
      </c>
      <c r="I5848" s="4">
        <f t="shared" si="183"/>
        <v>0</v>
      </c>
    </row>
    <row r="5849" spans="1:9" x14ac:dyDescent="0.25">
      <c r="A5849" t="s">
        <v>2698</v>
      </c>
      <c r="B5849" t="s">
        <v>5926</v>
      </c>
      <c r="C5849" t="s">
        <v>3759</v>
      </c>
      <c r="D5849">
        <v>3</v>
      </c>
      <c r="E5849">
        <v>3</v>
      </c>
      <c r="F5849">
        <v>3</v>
      </c>
      <c r="G5849" t="s">
        <v>859</v>
      </c>
      <c r="H5849" s="4" t="str">
        <f t="shared" si="182"/>
        <v>3K58.3</v>
      </c>
      <c r="I5849" s="4" t="str">
        <f t="shared" si="183"/>
        <v>S3_HSD122+</v>
      </c>
    </row>
    <row r="5850" spans="1:9" x14ac:dyDescent="0.25">
      <c r="A5850" t="s">
        <v>2698</v>
      </c>
      <c r="B5850" t="s">
        <v>5926</v>
      </c>
      <c r="C5850" t="s">
        <v>3759</v>
      </c>
      <c r="D5850">
        <v>4</v>
      </c>
      <c r="E5850">
        <v>4</v>
      </c>
      <c r="F5850">
        <v>4</v>
      </c>
      <c r="G5850" t="s">
        <v>611</v>
      </c>
      <c r="H5850" s="4" t="str">
        <f t="shared" si="182"/>
        <v>3K58.4</v>
      </c>
      <c r="I5850" s="4" t="str">
        <f t="shared" si="183"/>
        <v>S3_CHR_FE_MDI+</v>
      </c>
    </row>
    <row r="5851" spans="1:9" x14ac:dyDescent="0.25">
      <c r="A5851" t="s">
        <v>2698</v>
      </c>
      <c r="B5851" t="s">
        <v>5926</v>
      </c>
      <c r="C5851" t="s">
        <v>3759</v>
      </c>
      <c r="D5851">
        <v>5</v>
      </c>
      <c r="E5851">
        <v>5</v>
      </c>
      <c r="F5851">
        <v>5</v>
      </c>
      <c r="G5851" t="s">
        <v>612</v>
      </c>
      <c r="H5851" s="4" t="str">
        <f t="shared" si="182"/>
        <v>3K58.5</v>
      </c>
      <c r="I5851" s="4" t="str">
        <f t="shared" si="183"/>
        <v>S3_CHR_FE_MDI-</v>
      </c>
    </row>
    <row r="5852" spans="1:9" x14ac:dyDescent="0.25">
      <c r="A5852" t="s">
        <v>2698</v>
      </c>
      <c r="B5852" t="s">
        <v>5926</v>
      </c>
      <c r="C5852" t="s">
        <v>3759</v>
      </c>
      <c r="D5852">
        <v>6</v>
      </c>
      <c r="E5852">
        <v>6</v>
      </c>
      <c r="F5852">
        <v>6</v>
      </c>
      <c r="G5852" t="s">
        <v>860</v>
      </c>
      <c r="H5852" s="4" t="str">
        <f t="shared" si="182"/>
        <v>3K58.6</v>
      </c>
      <c r="I5852" s="4" t="str">
        <f t="shared" si="183"/>
        <v>S3_HSD122-</v>
      </c>
    </row>
    <row r="5853" spans="1:9" x14ac:dyDescent="0.25">
      <c r="A5853" t="s">
        <v>2698</v>
      </c>
      <c r="B5853" t="s">
        <v>5926</v>
      </c>
      <c r="C5853" t="s">
        <v>3759</v>
      </c>
      <c r="D5853">
        <v>7</v>
      </c>
      <c r="E5853">
        <v>7</v>
      </c>
      <c r="F5853">
        <v>7</v>
      </c>
      <c r="H5853" s="4" t="str">
        <f t="shared" si="182"/>
        <v>3K58.7</v>
      </c>
      <c r="I5853" s="4">
        <f t="shared" si="183"/>
        <v>0</v>
      </c>
    </row>
    <row r="5854" spans="1:9" x14ac:dyDescent="0.25">
      <c r="A5854" t="s">
        <v>2698</v>
      </c>
      <c r="B5854" t="s">
        <v>5926</v>
      </c>
      <c r="C5854" t="s">
        <v>3759</v>
      </c>
      <c r="D5854" t="s">
        <v>1041</v>
      </c>
      <c r="E5854" t="s">
        <v>1041</v>
      </c>
      <c r="F5854">
        <v>1</v>
      </c>
      <c r="G5854" t="s">
        <v>1040</v>
      </c>
      <c r="H5854" s="4" t="str">
        <f t="shared" si="182"/>
        <v>3K58.1</v>
      </c>
      <c r="I5854" s="4" t="str">
        <f t="shared" si="183"/>
        <v>VP12</v>
      </c>
    </row>
    <row r="5855" spans="1:9" x14ac:dyDescent="0.25">
      <c r="A5855" t="s">
        <v>2698</v>
      </c>
      <c r="B5855" t="s">
        <v>5926</v>
      </c>
      <c r="C5855" t="s">
        <v>3759</v>
      </c>
      <c r="D5855" t="s">
        <v>1042</v>
      </c>
      <c r="E5855" t="s">
        <v>1042</v>
      </c>
      <c r="F5855">
        <v>8</v>
      </c>
      <c r="G5855" t="s">
        <v>261</v>
      </c>
      <c r="H5855" s="4" t="str">
        <f t="shared" si="182"/>
        <v>3K58.8</v>
      </c>
      <c r="I5855" s="4" t="str">
        <f t="shared" si="183"/>
        <v>SC_UDB058</v>
      </c>
    </row>
    <row r="5856" spans="1:9" x14ac:dyDescent="0.25">
      <c r="A5856" t="s">
        <v>2698</v>
      </c>
      <c r="B5856" t="s">
        <v>5926</v>
      </c>
      <c r="C5856" t="s">
        <v>3760</v>
      </c>
      <c r="D5856" t="s">
        <v>19</v>
      </c>
      <c r="E5856" t="s">
        <v>19</v>
      </c>
      <c r="F5856" t="s">
        <v>19</v>
      </c>
      <c r="H5856" s="4" t="str">
        <f t="shared" si="182"/>
        <v>3PT1.GH1</v>
      </c>
      <c r="I5856" s="4">
        <f t="shared" si="183"/>
        <v>0</v>
      </c>
    </row>
    <row r="5857" spans="1:9" x14ac:dyDescent="0.25">
      <c r="A5857" t="s">
        <v>2698</v>
      </c>
      <c r="B5857" t="s">
        <v>5926</v>
      </c>
      <c r="C5857" t="s">
        <v>3760</v>
      </c>
      <c r="D5857" t="s">
        <v>20</v>
      </c>
      <c r="E5857" t="s">
        <v>20</v>
      </c>
      <c r="F5857" t="s">
        <v>20</v>
      </c>
      <c r="H5857" s="4" t="str">
        <f t="shared" si="182"/>
        <v>3PT1.GH2</v>
      </c>
      <c r="I5857" s="4">
        <f t="shared" si="183"/>
        <v>0</v>
      </c>
    </row>
    <row r="5858" spans="1:9" x14ac:dyDescent="0.25">
      <c r="A5858" t="s">
        <v>2698</v>
      </c>
      <c r="B5858" t="s">
        <v>5926</v>
      </c>
      <c r="C5858" t="s">
        <v>3761</v>
      </c>
      <c r="D5858" t="s">
        <v>19</v>
      </c>
      <c r="E5858" t="s">
        <v>19</v>
      </c>
      <c r="F5858" t="s">
        <v>19</v>
      </c>
      <c r="H5858" s="4" t="str">
        <f t="shared" si="182"/>
        <v>3PT3.GH1</v>
      </c>
      <c r="I5858" s="4">
        <f t="shared" si="183"/>
        <v>0</v>
      </c>
    </row>
    <row r="5859" spans="1:9" x14ac:dyDescent="0.25">
      <c r="A5859" t="s">
        <v>2698</v>
      </c>
      <c r="B5859" t="s">
        <v>5926</v>
      </c>
      <c r="C5859" t="s">
        <v>3761</v>
      </c>
      <c r="D5859" t="s">
        <v>20</v>
      </c>
      <c r="E5859" t="s">
        <v>20</v>
      </c>
      <c r="F5859" t="s">
        <v>20</v>
      </c>
      <c r="H5859" s="4" t="str">
        <f t="shared" si="182"/>
        <v>3PT3.GH2</v>
      </c>
      <c r="I5859" s="4">
        <f t="shared" si="183"/>
        <v>0</v>
      </c>
    </row>
    <row r="5860" spans="1:9" x14ac:dyDescent="0.25">
      <c r="A5860" t="s">
        <v>2698</v>
      </c>
      <c r="B5860" t="s">
        <v>5926</v>
      </c>
      <c r="C5860" t="s">
        <v>3762</v>
      </c>
      <c r="D5860">
        <v>1</v>
      </c>
      <c r="E5860">
        <v>1</v>
      </c>
      <c r="F5860">
        <v>1</v>
      </c>
      <c r="G5860" t="s">
        <v>609</v>
      </c>
      <c r="H5860" s="4" t="str">
        <f t="shared" si="182"/>
        <v>3R126.1</v>
      </c>
      <c r="I5860" s="4" t="str">
        <f t="shared" si="183"/>
        <v>S3_CHR_FE_MDIX+</v>
      </c>
    </row>
    <row r="5861" spans="1:9" x14ac:dyDescent="0.25">
      <c r="A5861" t="s">
        <v>2698</v>
      </c>
      <c r="B5861" t="s">
        <v>5926</v>
      </c>
      <c r="C5861" t="s">
        <v>3762</v>
      </c>
      <c r="D5861">
        <v>2</v>
      </c>
      <c r="E5861">
        <v>2</v>
      </c>
      <c r="F5861">
        <v>2</v>
      </c>
      <c r="G5861" t="s">
        <v>610</v>
      </c>
      <c r="H5861" s="4" t="str">
        <f t="shared" si="182"/>
        <v>3R126.2</v>
      </c>
      <c r="I5861" s="4" t="str">
        <f t="shared" si="183"/>
        <v>S3_CHR_FE_MDIX-</v>
      </c>
    </row>
    <row r="5862" spans="1:9" x14ac:dyDescent="0.25">
      <c r="A5862" t="s">
        <v>2698</v>
      </c>
      <c r="B5862" t="s">
        <v>5926</v>
      </c>
      <c r="C5862" t="s">
        <v>3763</v>
      </c>
      <c r="D5862">
        <v>1</v>
      </c>
      <c r="E5862">
        <v>1</v>
      </c>
      <c r="F5862">
        <v>1</v>
      </c>
      <c r="G5862" t="s">
        <v>611</v>
      </c>
      <c r="H5862" s="4" t="str">
        <f t="shared" si="182"/>
        <v>3R130.1</v>
      </c>
      <c r="I5862" s="4" t="str">
        <f t="shared" si="183"/>
        <v>S3_CHR_FE_MDI+</v>
      </c>
    </row>
    <row r="5863" spans="1:9" x14ac:dyDescent="0.25">
      <c r="A5863" t="s">
        <v>2698</v>
      </c>
      <c r="B5863" t="s">
        <v>5926</v>
      </c>
      <c r="C5863" t="s">
        <v>3763</v>
      </c>
      <c r="D5863">
        <v>2</v>
      </c>
      <c r="E5863">
        <v>2</v>
      </c>
      <c r="F5863">
        <v>2</v>
      </c>
      <c r="G5863" t="s">
        <v>612</v>
      </c>
      <c r="H5863" s="4" t="str">
        <f t="shared" si="182"/>
        <v>3R130.2</v>
      </c>
      <c r="I5863" s="4" t="str">
        <f t="shared" si="183"/>
        <v>S3_CHR_FE_MDI-</v>
      </c>
    </row>
    <row r="5864" spans="1:9" x14ac:dyDescent="0.25">
      <c r="A5864" t="s">
        <v>2698</v>
      </c>
      <c r="B5864" t="s">
        <v>5926</v>
      </c>
      <c r="C5864" t="s">
        <v>3764</v>
      </c>
      <c r="D5864">
        <v>1</v>
      </c>
      <c r="E5864">
        <v>1</v>
      </c>
      <c r="F5864">
        <v>1</v>
      </c>
      <c r="G5864" t="s">
        <v>629</v>
      </c>
      <c r="H5864" s="4" t="str">
        <f t="shared" si="182"/>
        <v>3R133.1</v>
      </c>
      <c r="I5864" s="4" t="str">
        <f t="shared" si="183"/>
        <v>S3_MCT2</v>
      </c>
    </row>
    <row r="5865" spans="1:9" x14ac:dyDescent="0.25">
      <c r="A5865" t="s">
        <v>2698</v>
      </c>
      <c r="B5865" t="s">
        <v>5926</v>
      </c>
      <c r="C5865" t="s">
        <v>3764</v>
      </c>
      <c r="D5865">
        <v>2</v>
      </c>
      <c r="E5865">
        <v>2</v>
      </c>
      <c r="F5865">
        <v>2</v>
      </c>
      <c r="G5865" t="s">
        <v>603</v>
      </c>
      <c r="H5865" s="4" t="str">
        <f t="shared" si="182"/>
        <v>3R133.2</v>
      </c>
      <c r="I5865" s="4" t="str">
        <f t="shared" si="183"/>
        <v>S3_MCT_RC</v>
      </c>
    </row>
    <row r="5866" spans="1:9" x14ac:dyDescent="0.25">
      <c r="A5866" t="s">
        <v>2698</v>
      </c>
      <c r="B5866" t="s">
        <v>5926</v>
      </c>
      <c r="C5866" t="s">
        <v>3765</v>
      </c>
      <c r="D5866">
        <v>1</v>
      </c>
      <c r="E5866">
        <v>1</v>
      </c>
      <c r="F5866">
        <v>1</v>
      </c>
      <c r="G5866" t="s">
        <v>630</v>
      </c>
      <c r="H5866" s="4" t="str">
        <f t="shared" si="182"/>
        <v>3R134.1</v>
      </c>
      <c r="I5866" s="4" t="str">
        <f t="shared" si="183"/>
        <v>S3_MCT1</v>
      </c>
    </row>
    <row r="5867" spans="1:9" x14ac:dyDescent="0.25">
      <c r="A5867" t="s">
        <v>2698</v>
      </c>
      <c r="B5867" t="s">
        <v>5926</v>
      </c>
      <c r="C5867" t="s">
        <v>3765</v>
      </c>
      <c r="D5867">
        <v>2</v>
      </c>
      <c r="E5867">
        <v>2</v>
      </c>
      <c r="F5867">
        <v>2</v>
      </c>
      <c r="G5867" t="s">
        <v>603</v>
      </c>
      <c r="H5867" s="4" t="str">
        <f t="shared" si="182"/>
        <v>3R134.2</v>
      </c>
      <c r="I5867" s="4" t="str">
        <f t="shared" si="183"/>
        <v>S3_MCT_RC</v>
      </c>
    </row>
    <row r="5868" spans="1:9" x14ac:dyDescent="0.25">
      <c r="A5868" t="s">
        <v>2698</v>
      </c>
      <c r="B5868" t="s">
        <v>5926</v>
      </c>
      <c r="C5868" t="s">
        <v>3766</v>
      </c>
      <c r="D5868">
        <v>1</v>
      </c>
      <c r="E5868">
        <v>1</v>
      </c>
      <c r="F5868">
        <v>1</v>
      </c>
      <c r="G5868" t="s">
        <v>631</v>
      </c>
      <c r="H5868" s="4" t="str">
        <f t="shared" si="182"/>
        <v>3R135.1</v>
      </c>
      <c r="I5868" s="4" t="str">
        <f t="shared" si="183"/>
        <v>SG3_MCT1</v>
      </c>
    </row>
    <row r="5869" spans="1:9" x14ac:dyDescent="0.25">
      <c r="A5869" t="s">
        <v>2698</v>
      </c>
      <c r="B5869" t="s">
        <v>5926</v>
      </c>
      <c r="C5869" t="s">
        <v>3766</v>
      </c>
      <c r="D5869">
        <v>2</v>
      </c>
      <c r="E5869">
        <v>2</v>
      </c>
      <c r="F5869">
        <v>2</v>
      </c>
      <c r="G5869" t="s">
        <v>601</v>
      </c>
      <c r="H5869" s="4" t="str">
        <f t="shared" si="182"/>
        <v>3R135.2</v>
      </c>
      <c r="I5869" s="4" t="str">
        <f t="shared" si="183"/>
        <v>SG3_MCT_RC</v>
      </c>
    </row>
    <row r="5870" spans="1:9" x14ac:dyDescent="0.25">
      <c r="A5870" t="s">
        <v>2698</v>
      </c>
      <c r="B5870" t="s">
        <v>5926</v>
      </c>
      <c r="C5870" t="s">
        <v>3767</v>
      </c>
      <c r="D5870">
        <v>1</v>
      </c>
      <c r="E5870">
        <v>1</v>
      </c>
      <c r="F5870">
        <v>1</v>
      </c>
      <c r="G5870" t="s">
        <v>632</v>
      </c>
      <c r="H5870" s="4" t="str">
        <f t="shared" si="182"/>
        <v>3R136.1</v>
      </c>
      <c r="I5870" s="4" t="str">
        <f t="shared" si="183"/>
        <v>SG3_MCT2</v>
      </c>
    </row>
    <row r="5871" spans="1:9" x14ac:dyDescent="0.25">
      <c r="A5871" t="s">
        <v>2698</v>
      </c>
      <c r="B5871" t="s">
        <v>5926</v>
      </c>
      <c r="C5871" t="s">
        <v>3767</v>
      </c>
      <c r="D5871">
        <v>2</v>
      </c>
      <c r="E5871">
        <v>2</v>
      </c>
      <c r="F5871">
        <v>2</v>
      </c>
      <c r="G5871" t="s">
        <v>601</v>
      </c>
      <c r="H5871" s="4" t="str">
        <f t="shared" si="182"/>
        <v>3R136.2</v>
      </c>
      <c r="I5871" s="4" t="str">
        <f t="shared" si="183"/>
        <v>SG3_MCT_RC</v>
      </c>
    </row>
    <row r="5872" spans="1:9" x14ac:dyDescent="0.25">
      <c r="A5872" t="s">
        <v>2698</v>
      </c>
      <c r="B5872" t="s">
        <v>5926</v>
      </c>
      <c r="C5872" t="s">
        <v>6461</v>
      </c>
      <c r="D5872">
        <v>1</v>
      </c>
      <c r="E5872">
        <v>1</v>
      </c>
      <c r="F5872">
        <v>1</v>
      </c>
      <c r="G5872" t="s">
        <v>961</v>
      </c>
      <c r="H5872" s="4" t="str">
        <f t="shared" si="182"/>
        <v>3RLU6.1</v>
      </c>
      <c r="I5872" s="4" t="str">
        <f t="shared" si="183"/>
        <v>DGND</v>
      </c>
    </row>
    <row r="5873" spans="1:9" x14ac:dyDescent="0.25">
      <c r="A5873" t="s">
        <v>2698</v>
      </c>
      <c r="B5873" t="s">
        <v>5926</v>
      </c>
      <c r="C5873" t="s">
        <v>6461</v>
      </c>
      <c r="D5873">
        <v>2</v>
      </c>
      <c r="E5873">
        <v>2</v>
      </c>
      <c r="F5873">
        <v>2</v>
      </c>
      <c r="G5873" t="s">
        <v>6348</v>
      </c>
      <c r="H5873" s="4" t="str">
        <f t="shared" si="182"/>
        <v>3RLU6.2</v>
      </c>
      <c r="I5873" s="4" t="str">
        <f t="shared" si="183"/>
        <v>S3_U6_DDC_AUX_SEL</v>
      </c>
    </row>
    <row r="5874" spans="1:9" x14ac:dyDescent="0.25">
      <c r="A5874" t="s">
        <v>2698</v>
      </c>
      <c r="B5874" t="s">
        <v>5926</v>
      </c>
      <c r="C5874" t="s">
        <v>6462</v>
      </c>
      <c r="D5874">
        <v>1</v>
      </c>
      <c r="E5874">
        <v>1</v>
      </c>
      <c r="F5874">
        <v>1</v>
      </c>
      <c r="G5874" t="s">
        <v>6244</v>
      </c>
      <c r="H5874" s="4" t="str">
        <f t="shared" si="182"/>
        <v>3RU6.1</v>
      </c>
      <c r="I5874" s="4" t="str">
        <f t="shared" si="183"/>
        <v>S3_HSD093</v>
      </c>
    </row>
    <row r="5875" spans="1:9" x14ac:dyDescent="0.25">
      <c r="A5875" t="s">
        <v>2698</v>
      </c>
      <c r="B5875" t="s">
        <v>5926</v>
      </c>
      <c r="C5875" t="s">
        <v>6462</v>
      </c>
      <c r="D5875">
        <v>2</v>
      </c>
      <c r="E5875">
        <v>2</v>
      </c>
      <c r="F5875">
        <v>2</v>
      </c>
      <c r="G5875" t="s">
        <v>6346</v>
      </c>
      <c r="H5875" s="4" t="str">
        <f t="shared" si="182"/>
        <v>3RU6.2</v>
      </c>
      <c r="I5875" s="4" t="str">
        <f t="shared" si="183"/>
        <v>S3_U6_GPU_SEL</v>
      </c>
    </row>
    <row r="5876" spans="1:9" x14ac:dyDescent="0.25">
      <c r="A5876" t="s">
        <v>2698</v>
      </c>
      <c r="B5876" t="s">
        <v>5926</v>
      </c>
      <c r="C5876" t="s">
        <v>6463</v>
      </c>
      <c r="D5876">
        <v>1</v>
      </c>
      <c r="E5876">
        <v>1</v>
      </c>
      <c r="F5876">
        <v>1</v>
      </c>
      <c r="G5876" t="s">
        <v>962</v>
      </c>
      <c r="H5876" s="4" t="str">
        <f t="shared" si="182"/>
        <v>3RU61.1</v>
      </c>
      <c r="I5876" s="4" t="str">
        <f t="shared" si="183"/>
        <v>VDD33_ATX</v>
      </c>
    </row>
    <row r="5877" spans="1:9" x14ac:dyDescent="0.25">
      <c r="A5877" t="s">
        <v>2698</v>
      </c>
      <c r="B5877" t="s">
        <v>5926</v>
      </c>
      <c r="C5877" t="s">
        <v>6463</v>
      </c>
      <c r="D5877">
        <v>2</v>
      </c>
      <c r="E5877">
        <v>2</v>
      </c>
      <c r="F5877">
        <v>2</v>
      </c>
      <c r="G5877" t="s">
        <v>6347</v>
      </c>
      <c r="H5877" s="4" t="str">
        <f t="shared" si="182"/>
        <v>3RU61.2</v>
      </c>
      <c r="I5877" s="4" t="str">
        <f t="shared" si="183"/>
        <v>S3_U6_OE</v>
      </c>
    </row>
    <row r="5878" spans="1:9" x14ac:dyDescent="0.25">
      <c r="A5878" t="s">
        <v>2698</v>
      </c>
      <c r="B5878" t="s">
        <v>5926</v>
      </c>
      <c r="C5878" t="s">
        <v>3768</v>
      </c>
      <c r="D5878" t="s">
        <v>1108</v>
      </c>
      <c r="E5878" t="s">
        <v>1108</v>
      </c>
      <c r="F5878">
        <v>2</v>
      </c>
      <c r="G5878" t="s">
        <v>630</v>
      </c>
      <c r="H5878" s="4" t="str">
        <f t="shared" si="182"/>
        <v>3T12.2</v>
      </c>
      <c r="I5878" s="4" t="str">
        <f t="shared" si="183"/>
        <v>S3_MCT1</v>
      </c>
    </row>
    <row r="5879" spans="1:9" x14ac:dyDescent="0.25">
      <c r="A5879" t="s">
        <v>2698</v>
      </c>
      <c r="B5879" t="s">
        <v>5926</v>
      </c>
      <c r="C5879" t="s">
        <v>3768</v>
      </c>
      <c r="D5879" t="s">
        <v>1109</v>
      </c>
      <c r="E5879" t="s">
        <v>1109</v>
      </c>
      <c r="F5879">
        <v>7</v>
      </c>
      <c r="G5879" t="s">
        <v>629</v>
      </c>
      <c r="H5879" s="4" t="str">
        <f t="shared" si="182"/>
        <v>3T12.7</v>
      </c>
      <c r="I5879" s="4" t="str">
        <f t="shared" si="183"/>
        <v>S3_MCT2</v>
      </c>
    </row>
    <row r="5880" spans="1:9" x14ac:dyDescent="0.25">
      <c r="A5880" t="s">
        <v>2698</v>
      </c>
      <c r="B5880" t="s">
        <v>5926</v>
      </c>
      <c r="C5880" t="s">
        <v>3768</v>
      </c>
      <c r="D5880" t="s">
        <v>1110</v>
      </c>
      <c r="E5880" t="s">
        <v>1110</v>
      </c>
      <c r="F5880">
        <v>1</v>
      </c>
      <c r="G5880" t="s">
        <v>617</v>
      </c>
      <c r="H5880" s="4" t="str">
        <f t="shared" si="182"/>
        <v>3T12.1</v>
      </c>
      <c r="I5880" s="4" t="str">
        <f t="shared" si="183"/>
        <v>S3_U2_FE_MDIX+</v>
      </c>
    </row>
    <row r="5881" spans="1:9" x14ac:dyDescent="0.25">
      <c r="A5881" t="s">
        <v>2698</v>
      </c>
      <c r="B5881" t="s">
        <v>5926</v>
      </c>
      <c r="C5881" t="s">
        <v>3768</v>
      </c>
      <c r="D5881" t="s">
        <v>1111</v>
      </c>
      <c r="E5881" t="s">
        <v>1111</v>
      </c>
      <c r="F5881">
        <v>3</v>
      </c>
      <c r="G5881" t="s">
        <v>618</v>
      </c>
      <c r="H5881" s="4" t="str">
        <f t="shared" si="182"/>
        <v>3T12.3</v>
      </c>
      <c r="I5881" s="4" t="str">
        <f t="shared" si="183"/>
        <v>S3_U2_FE_MDIX-</v>
      </c>
    </row>
    <row r="5882" spans="1:9" x14ac:dyDescent="0.25">
      <c r="A5882" t="s">
        <v>2698</v>
      </c>
      <c r="B5882" t="s">
        <v>5926</v>
      </c>
      <c r="C5882" t="s">
        <v>3768</v>
      </c>
      <c r="D5882" t="s">
        <v>1112</v>
      </c>
      <c r="E5882" t="s">
        <v>1112</v>
      </c>
      <c r="F5882">
        <v>6</v>
      </c>
      <c r="G5882" t="s">
        <v>625</v>
      </c>
      <c r="H5882" s="4" t="str">
        <f t="shared" si="182"/>
        <v>3T12.6</v>
      </c>
      <c r="I5882" s="4" t="str">
        <f t="shared" si="183"/>
        <v>S3_U2_FE_MDI+</v>
      </c>
    </row>
    <row r="5883" spans="1:9" x14ac:dyDescent="0.25">
      <c r="A5883" t="s">
        <v>2698</v>
      </c>
      <c r="B5883" t="s">
        <v>5926</v>
      </c>
      <c r="C5883" t="s">
        <v>3768</v>
      </c>
      <c r="D5883" t="s">
        <v>1113</v>
      </c>
      <c r="E5883" t="s">
        <v>1113</v>
      </c>
      <c r="F5883">
        <v>8</v>
      </c>
      <c r="G5883" t="s">
        <v>626</v>
      </c>
      <c r="H5883" s="4" t="str">
        <f t="shared" si="182"/>
        <v>3T12.8</v>
      </c>
      <c r="I5883" s="4" t="str">
        <f t="shared" si="183"/>
        <v>S3_U2_FE_MDI-</v>
      </c>
    </row>
    <row r="5884" spans="1:9" x14ac:dyDescent="0.25">
      <c r="A5884" t="s">
        <v>2698</v>
      </c>
      <c r="B5884" t="s">
        <v>5926</v>
      </c>
      <c r="C5884" t="s">
        <v>3768</v>
      </c>
      <c r="D5884" t="s">
        <v>1114</v>
      </c>
      <c r="E5884" t="s">
        <v>1114</v>
      </c>
      <c r="F5884">
        <v>4</v>
      </c>
      <c r="H5884" s="4" t="str">
        <f t="shared" si="182"/>
        <v>3T12.4</v>
      </c>
      <c r="I5884" s="4">
        <f t="shared" si="183"/>
        <v>0</v>
      </c>
    </row>
    <row r="5885" spans="1:9" x14ac:dyDescent="0.25">
      <c r="A5885" t="s">
        <v>2698</v>
      </c>
      <c r="B5885" t="s">
        <v>5926</v>
      </c>
      <c r="C5885" t="s">
        <v>3768</v>
      </c>
      <c r="D5885" t="s">
        <v>1115</v>
      </c>
      <c r="E5885" t="s">
        <v>1115</v>
      </c>
      <c r="F5885">
        <v>5</v>
      </c>
      <c r="H5885" s="4" t="str">
        <f t="shared" si="182"/>
        <v>3T12.5</v>
      </c>
      <c r="I5885" s="4">
        <f t="shared" si="183"/>
        <v>0</v>
      </c>
    </row>
    <row r="5886" spans="1:9" x14ac:dyDescent="0.25">
      <c r="A5886" t="s">
        <v>2698</v>
      </c>
      <c r="B5886" t="s">
        <v>5926</v>
      </c>
      <c r="C5886" t="s">
        <v>3768</v>
      </c>
      <c r="D5886" t="s">
        <v>1116</v>
      </c>
      <c r="E5886" t="s">
        <v>1116</v>
      </c>
      <c r="F5886">
        <v>12</v>
      </c>
      <c r="H5886" s="4" t="str">
        <f t="shared" si="182"/>
        <v>3T12.12</v>
      </c>
      <c r="I5886" s="4">
        <f t="shared" si="183"/>
        <v>0</v>
      </c>
    </row>
    <row r="5887" spans="1:9" x14ac:dyDescent="0.25">
      <c r="A5887" t="s">
        <v>2698</v>
      </c>
      <c r="B5887" t="s">
        <v>5926</v>
      </c>
      <c r="C5887" t="s">
        <v>3768</v>
      </c>
      <c r="D5887" t="s">
        <v>1117</v>
      </c>
      <c r="E5887" t="s">
        <v>1117</v>
      </c>
      <c r="F5887">
        <v>13</v>
      </c>
      <c r="H5887" s="4" t="str">
        <f t="shared" si="182"/>
        <v>3T12.13</v>
      </c>
      <c r="I5887" s="4">
        <f t="shared" si="183"/>
        <v>0</v>
      </c>
    </row>
    <row r="5888" spans="1:9" x14ac:dyDescent="0.25">
      <c r="A5888" t="s">
        <v>2698</v>
      </c>
      <c r="B5888" t="s">
        <v>5926</v>
      </c>
      <c r="C5888" t="s">
        <v>3768</v>
      </c>
      <c r="D5888" t="s">
        <v>1118</v>
      </c>
      <c r="E5888" t="s">
        <v>1118</v>
      </c>
      <c r="F5888">
        <v>15</v>
      </c>
      <c r="G5888" t="s">
        <v>602</v>
      </c>
      <c r="H5888" s="4" t="str">
        <f t="shared" si="182"/>
        <v>3T12.15</v>
      </c>
      <c r="I5888" s="4" t="str">
        <f t="shared" si="183"/>
        <v>S3_TCT</v>
      </c>
    </row>
    <row r="5889" spans="1:9" x14ac:dyDescent="0.25">
      <c r="A5889" t="s">
        <v>2698</v>
      </c>
      <c r="B5889" t="s">
        <v>5926</v>
      </c>
      <c r="C5889" t="s">
        <v>3768</v>
      </c>
      <c r="D5889" t="s">
        <v>1119</v>
      </c>
      <c r="E5889" t="s">
        <v>1119</v>
      </c>
      <c r="F5889">
        <v>10</v>
      </c>
      <c r="G5889" t="s">
        <v>602</v>
      </c>
      <c r="H5889" s="4" t="str">
        <f t="shared" si="182"/>
        <v>3T12.10</v>
      </c>
      <c r="I5889" s="4" t="str">
        <f t="shared" si="183"/>
        <v>S3_TCT</v>
      </c>
    </row>
    <row r="5890" spans="1:9" x14ac:dyDescent="0.25">
      <c r="A5890" t="s">
        <v>2698</v>
      </c>
      <c r="B5890" t="s">
        <v>5926</v>
      </c>
      <c r="C5890" t="s">
        <v>3768</v>
      </c>
      <c r="D5890" t="s">
        <v>1120</v>
      </c>
      <c r="E5890" t="s">
        <v>1120</v>
      </c>
      <c r="F5890">
        <v>16</v>
      </c>
      <c r="G5890" t="s">
        <v>615</v>
      </c>
      <c r="H5890" s="4" t="str">
        <f t="shared" ref="H5890:H5953" si="184">CONCATENATE(C5890,".",F5890)</f>
        <v>3T12.16</v>
      </c>
      <c r="I5890" s="4" t="str">
        <f t="shared" ref="I5890:I5953" si="185">G5890</f>
        <v>S3_U1_FE_MDIX+</v>
      </c>
    </row>
    <row r="5891" spans="1:9" x14ac:dyDescent="0.25">
      <c r="A5891" t="s">
        <v>2698</v>
      </c>
      <c r="B5891" t="s">
        <v>5926</v>
      </c>
      <c r="C5891" t="s">
        <v>3768</v>
      </c>
      <c r="D5891" t="s">
        <v>1121</v>
      </c>
      <c r="E5891" t="s">
        <v>1121</v>
      </c>
      <c r="F5891">
        <v>14</v>
      </c>
      <c r="G5891" t="s">
        <v>616</v>
      </c>
      <c r="H5891" s="4" t="str">
        <f t="shared" si="184"/>
        <v>3T12.14</v>
      </c>
      <c r="I5891" s="4" t="str">
        <f t="shared" si="185"/>
        <v>S3_U1_FE_MDIX-</v>
      </c>
    </row>
    <row r="5892" spans="1:9" x14ac:dyDescent="0.25">
      <c r="A5892" t="s">
        <v>2698</v>
      </c>
      <c r="B5892" t="s">
        <v>5926</v>
      </c>
      <c r="C5892" t="s">
        <v>3768</v>
      </c>
      <c r="D5892" t="s">
        <v>1122</v>
      </c>
      <c r="E5892" t="s">
        <v>1122</v>
      </c>
      <c r="F5892">
        <v>11</v>
      </c>
      <c r="G5892" t="s">
        <v>623</v>
      </c>
      <c r="H5892" s="4" t="str">
        <f t="shared" si="184"/>
        <v>3T12.11</v>
      </c>
      <c r="I5892" s="4" t="str">
        <f t="shared" si="185"/>
        <v>S3_U1_FE_MDI+</v>
      </c>
    </row>
    <row r="5893" spans="1:9" x14ac:dyDescent="0.25">
      <c r="A5893" t="s">
        <v>2698</v>
      </c>
      <c r="B5893" t="s">
        <v>5926</v>
      </c>
      <c r="C5893" t="s">
        <v>3768</v>
      </c>
      <c r="D5893" t="s">
        <v>1123</v>
      </c>
      <c r="E5893" t="s">
        <v>1123</v>
      </c>
      <c r="F5893">
        <v>9</v>
      </c>
      <c r="G5893" t="s">
        <v>624</v>
      </c>
      <c r="H5893" s="4" t="str">
        <f t="shared" si="184"/>
        <v>3T12.9</v>
      </c>
      <c r="I5893" s="4" t="str">
        <f t="shared" si="185"/>
        <v>S3_U1_FE_MDI-</v>
      </c>
    </row>
    <row r="5894" spans="1:9" x14ac:dyDescent="0.25">
      <c r="A5894" t="s">
        <v>2698</v>
      </c>
      <c r="B5894" t="s">
        <v>5926</v>
      </c>
      <c r="C5894" t="s">
        <v>3769</v>
      </c>
      <c r="D5894" t="s">
        <v>1108</v>
      </c>
      <c r="E5894" t="s">
        <v>1108</v>
      </c>
      <c r="F5894">
        <v>2</v>
      </c>
      <c r="G5894" t="s">
        <v>631</v>
      </c>
      <c r="H5894" s="4" t="str">
        <f t="shared" si="184"/>
        <v>3T13.2</v>
      </c>
      <c r="I5894" s="4" t="str">
        <f t="shared" si="185"/>
        <v>SG3_MCT1</v>
      </c>
    </row>
    <row r="5895" spans="1:9" x14ac:dyDescent="0.25">
      <c r="A5895" t="s">
        <v>2698</v>
      </c>
      <c r="B5895" t="s">
        <v>5926</v>
      </c>
      <c r="C5895" t="s">
        <v>3769</v>
      </c>
      <c r="D5895" t="s">
        <v>1109</v>
      </c>
      <c r="E5895" t="s">
        <v>1109</v>
      </c>
      <c r="F5895">
        <v>7</v>
      </c>
      <c r="G5895" t="s">
        <v>632</v>
      </c>
      <c r="H5895" s="4" t="str">
        <f t="shared" si="184"/>
        <v>3T13.7</v>
      </c>
      <c r="I5895" s="4" t="str">
        <f t="shared" si="185"/>
        <v>SG3_MCT2</v>
      </c>
    </row>
    <row r="5896" spans="1:9" x14ac:dyDescent="0.25">
      <c r="A5896" t="s">
        <v>2698</v>
      </c>
      <c r="B5896" t="s">
        <v>5926</v>
      </c>
      <c r="C5896" t="s">
        <v>3769</v>
      </c>
      <c r="D5896" t="s">
        <v>1110</v>
      </c>
      <c r="E5896" t="s">
        <v>1110</v>
      </c>
      <c r="F5896">
        <v>1</v>
      </c>
      <c r="G5896" t="s">
        <v>633</v>
      </c>
      <c r="H5896" s="4" t="str">
        <f t="shared" si="184"/>
        <v>3T13.1</v>
      </c>
      <c r="I5896" s="4" t="str">
        <f t="shared" si="185"/>
        <v>SG3_U2_FE_MDIX+</v>
      </c>
    </row>
    <row r="5897" spans="1:9" x14ac:dyDescent="0.25">
      <c r="A5897" t="s">
        <v>2698</v>
      </c>
      <c r="B5897" t="s">
        <v>5926</v>
      </c>
      <c r="C5897" t="s">
        <v>3769</v>
      </c>
      <c r="D5897" t="s">
        <v>1111</v>
      </c>
      <c r="E5897" t="s">
        <v>1111</v>
      </c>
      <c r="F5897">
        <v>3</v>
      </c>
      <c r="G5897" t="s">
        <v>634</v>
      </c>
      <c r="H5897" s="4" t="str">
        <f t="shared" si="184"/>
        <v>3T13.3</v>
      </c>
      <c r="I5897" s="4" t="str">
        <f t="shared" si="185"/>
        <v>SG3_U2_FE_MDIX-</v>
      </c>
    </row>
    <row r="5898" spans="1:9" x14ac:dyDescent="0.25">
      <c r="A5898" t="s">
        <v>2698</v>
      </c>
      <c r="B5898" t="s">
        <v>5926</v>
      </c>
      <c r="C5898" t="s">
        <v>3769</v>
      </c>
      <c r="D5898" t="s">
        <v>1112</v>
      </c>
      <c r="E5898" t="s">
        <v>1112</v>
      </c>
      <c r="F5898">
        <v>6</v>
      </c>
      <c r="G5898" t="s">
        <v>635</v>
      </c>
      <c r="H5898" s="4" t="str">
        <f t="shared" si="184"/>
        <v>3T13.6</v>
      </c>
      <c r="I5898" s="4" t="str">
        <f t="shared" si="185"/>
        <v>SG3_U2_FE_MDI+</v>
      </c>
    </row>
    <row r="5899" spans="1:9" x14ac:dyDescent="0.25">
      <c r="A5899" t="s">
        <v>2698</v>
      </c>
      <c r="B5899" t="s">
        <v>5926</v>
      </c>
      <c r="C5899" t="s">
        <v>3769</v>
      </c>
      <c r="D5899" t="s">
        <v>1113</v>
      </c>
      <c r="E5899" t="s">
        <v>1113</v>
      </c>
      <c r="F5899">
        <v>8</v>
      </c>
      <c r="G5899" t="s">
        <v>636</v>
      </c>
      <c r="H5899" s="4" t="str">
        <f t="shared" si="184"/>
        <v>3T13.8</v>
      </c>
      <c r="I5899" s="4" t="str">
        <f t="shared" si="185"/>
        <v>SG3_U2_FE_MDI-</v>
      </c>
    </row>
    <row r="5900" spans="1:9" x14ac:dyDescent="0.25">
      <c r="A5900" t="s">
        <v>2698</v>
      </c>
      <c r="B5900" t="s">
        <v>5926</v>
      </c>
      <c r="C5900" t="s">
        <v>3769</v>
      </c>
      <c r="D5900" t="s">
        <v>1114</v>
      </c>
      <c r="E5900" t="s">
        <v>1114</v>
      </c>
      <c r="F5900">
        <v>4</v>
      </c>
      <c r="H5900" s="4" t="str">
        <f t="shared" si="184"/>
        <v>3T13.4</v>
      </c>
      <c r="I5900" s="4">
        <f t="shared" si="185"/>
        <v>0</v>
      </c>
    </row>
    <row r="5901" spans="1:9" x14ac:dyDescent="0.25">
      <c r="A5901" t="s">
        <v>2698</v>
      </c>
      <c r="B5901" t="s">
        <v>5926</v>
      </c>
      <c r="C5901" t="s">
        <v>3769</v>
      </c>
      <c r="D5901" t="s">
        <v>1115</v>
      </c>
      <c r="E5901" t="s">
        <v>1115</v>
      </c>
      <c r="F5901">
        <v>5</v>
      </c>
      <c r="H5901" s="4" t="str">
        <f t="shared" si="184"/>
        <v>3T13.5</v>
      </c>
      <c r="I5901" s="4">
        <f t="shared" si="185"/>
        <v>0</v>
      </c>
    </row>
    <row r="5902" spans="1:9" x14ac:dyDescent="0.25">
      <c r="A5902" t="s">
        <v>2698</v>
      </c>
      <c r="B5902" t="s">
        <v>5926</v>
      </c>
      <c r="C5902" t="s">
        <v>3769</v>
      </c>
      <c r="D5902" t="s">
        <v>1116</v>
      </c>
      <c r="E5902" t="s">
        <v>1116</v>
      </c>
      <c r="F5902">
        <v>12</v>
      </c>
      <c r="H5902" s="4" t="str">
        <f t="shared" si="184"/>
        <v>3T13.12</v>
      </c>
      <c r="I5902" s="4">
        <f t="shared" si="185"/>
        <v>0</v>
      </c>
    </row>
    <row r="5903" spans="1:9" x14ac:dyDescent="0.25">
      <c r="A5903" t="s">
        <v>2698</v>
      </c>
      <c r="B5903" t="s">
        <v>5926</v>
      </c>
      <c r="C5903" t="s">
        <v>3769</v>
      </c>
      <c r="D5903" t="s">
        <v>1117</v>
      </c>
      <c r="E5903" t="s">
        <v>1117</v>
      </c>
      <c r="F5903">
        <v>13</v>
      </c>
      <c r="H5903" s="4" t="str">
        <f t="shared" si="184"/>
        <v>3T13.13</v>
      </c>
      <c r="I5903" s="4">
        <f t="shared" si="185"/>
        <v>0</v>
      </c>
    </row>
    <row r="5904" spans="1:9" x14ac:dyDescent="0.25">
      <c r="A5904" t="s">
        <v>2698</v>
      </c>
      <c r="B5904" t="s">
        <v>5926</v>
      </c>
      <c r="C5904" t="s">
        <v>3769</v>
      </c>
      <c r="D5904" t="s">
        <v>1118</v>
      </c>
      <c r="E5904" t="s">
        <v>1118</v>
      </c>
      <c r="F5904">
        <v>15</v>
      </c>
      <c r="G5904" t="s">
        <v>604</v>
      </c>
      <c r="H5904" s="4" t="str">
        <f t="shared" si="184"/>
        <v>3T13.15</v>
      </c>
      <c r="I5904" s="4" t="str">
        <f t="shared" si="185"/>
        <v>SG3_TCT</v>
      </c>
    </row>
    <row r="5905" spans="1:9" x14ac:dyDescent="0.25">
      <c r="A5905" t="s">
        <v>2698</v>
      </c>
      <c r="B5905" t="s">
        <v>5926</v>
      </c>
      <c r="C5905" t="s">
        <v>3769</v>
      </c>
      <c r="D5905" t="s">
        <v>1119</v>
      </c>
      <c r="E5905" t="s">
        <v>1119</v>
      </c>
      <c r="F5905">
        <v>10</v>
      </c>
      <c r="G5905" t="s">
        <v>604</v>
      </c>
      <c r="H5905" s="4" t="str">
        <f t="shared" si="184"/>
        <v>3T13.10</v>
      </c>
      <c r="I5905" s="4" t="str">
        <f t="shared" si="185"/>
        <v>SG3_TCT</v>
      </c>
    </row>
    <row r="5906" spans="1:9" x14ac:dyDescent="0.25">
      <c r="A5906" t="s">
        <v>2698</v>
      </c>
      <c r="B5906" t="s">
        <v>5926</v>
      </c>
      <c r="C5906" t="s">
        <v>3769</v>
      </c>
      <c r="D5906" t="s">
        <v>1120</v>
      </c>
      <c r="E5906" t="s">
        <v>1120</v>
      </c>
      <c r="F5906">
        <v>16</v>
      </c>
      <c r="G5906" t="s">
        <v>5665</v>
      </c>
      <c r="H5906" s="4" t="str">
        <f t="shared" si="184"/>
        <v>3T13.16</v>
      </c>
      <c r="I5906" s="4" t="str">
        <f t="shared" si="185"/>
        <v>SG3_FE_MDIX+</v>
      </c>
    </row>
    <row r="5907" spans="1:9" x14ac:dyDescent="0.25">
      <c r="A5907" t="s">
        <v>2698</v>
      </c>
      <c r="B5907" t="s">
        <v>5926</v>
      </c>
      <c r="C5907" t="s">
        <v>3769</v>
      </c>
      <c r="D5907" t="s">
        <v>1121</v>
      </c>
      <c r="E5907" t="s">
        <v>1121</v>
      </c>
      <c r="F5907">
        <v>14</v>
      </c>
      <c r="G5907" t="s">
        <v>5666</v>
      </c>
      <c r="H5907" s="4" t="str">
        <f t="shared" si="184"/>
        <v>3T13.14</v>
      </c>
      <c r="I5907" s="4" t="str">
        <f t="shared" si="185"/>
        <v>SG3_FE_MDIX-</v>
      </c>
    </row>
    <row r="5908" spans="1:9" x14ac:dyDescent="0.25">
      <c r="A5908" t="s">
        <v>2698</v>
      </c>
      <c r="B5908" t="s">
        <v>5926</v>
      </c>
      <c r="C5908" t="s">
        <v>3769</v>
      </c>
      <c r="D5908" t="s">
        <v>1122</v>
      </c>
      <c r="E5908" t="s">
        <v>1122</v>
      </c>
      <c r="F5908">
        <v>11</v>
      </c>
      <c r="G5908" t="s">
        <v>5667</v>
      </c>
      <c r="H5908" s="4" t="str">
        <f t="shared" si="184"/>
        <v>3T13.11</v>
      </c>
      <c r="I5908" s="4" t="str">
        <f t="shared" si="185"/>
        <v>SG3_FE_MDI+</v>
      </c>
    </row>
    <row r="5909" spans="1:9" x14ac:dyDescent="0.25">
      <c r="A5909" t="s">
        <v>2698</v>
      </c>
      <c r="B5909" t="s">
        <v>5926</v>
      </c>
      <c r="C5909" t="s">
        <v>3769</v>
      </c>
      <c r="D5909" t="s">
        <v>1123</v>
      </c>
      <c r="E5909" t="s">
        <v>1123</v>
      </c>
      <c r="F5909">
        <v>9</v>
      </c>
      <c r="G5909" t="s">
        <v>5668</v>
      </c>
      <c r="H5909" s="4" t="str">
        <f t="shared" si="184"/>
        <v>3T13.9</v>
      </c>
      <c r="I5909" s="4" t="str">
        <f t="shared" si="185"/>
        <v>SG3_FE_MDI-</v>
      </c>
    </row>
    <row r="5910" spans="1:9" x14ac:dyDescent="0.25">
      <c r="A5910" t="s">
        <v>2698</v>
      </c>
      <c r="B5910" t="s">
        <v>5926</v>
      </c>
      <c r="C5910" t="s">
        <v>6464</v>
      </c>
      <c r="D5910" t="s">
        <v>6258</v>
      </c>
      <c r="E5910" t="s">
        <v>6258</v>
      </c>
      <c r="F5910">
        <v>18</v>
      </c>
      <c r="H5910" s="4" t="str">
        <f t="shared" si="184"/>
        <v>3U6.18</v>
      </c>
      <c r="I5910" s="4">
        <f t="shared" si="185"/>
        <v>0</v>
      </c>
    </row>
    <row r="5911" spans="1:9" x14ac:dyDescent="0.25">
      <c r="A5911" t="s">
        <v>2698</v>
      </c>
      <c r="B5911" t="s">
        <v>5926</v>
      </c>
      <c r="C5911" t="s">
        <v>6464</v>
      </c>
      <c r="D5911" t="s">
        <v>6259</v>
      </c>
      <c r="E5911" t="s">
        <v>6259</v>
      </c>
      <c r="F5911">
        <v>28</v>
      </c>
      <c r="H5911" s="4" t="str">
        <f t="shared" si="184"/>
        <v>3U6.28</v>
      </c>
      <c r="I5911" s="4">
        <f t="shared" si="185"/>
        <v>0</v>
      </c>
    </row>
    <row r="5912" spans="1:9" x14ac:dyDescent="0.25">
      <c r="A5912" t="s">
        <v>2698</v>
      </c>
      <c r="B5912" t="s">
        <v>5926</v>
      </c>
      <c r="C5912" t="s">
        <v>6464</v>
      </c>
      <c r="D5912" t="s">
        <v>6260</v>
      </c>
      <c r="E5912" t="s">
        <v>6260</v>
      </c>
      <c r="F5912">
        <v>27</v>
      </c>
      <c r="H5912" s="4" t="str">
        <f t="shared" si="184"/>
        <v>3U6.27</v>
      </c>
      <c r="I5912" s="4">
        <f t="shared" si="185"/>
        <v>0</v>
      </c>
    </row>
    <row r="5913" spans="1:9" x14ac:dyDescent="0.25">
      <c r="A5913" t="s">
        <v>2698</v>
      </c>
      <c r="B5913" t="s">
        <v>5926</v>
      </c>
      <c r="C5913" t="s">
        <v>6464</v>
      </c>
      <c r="D5913" t="s">
        <v>6261</v>
      </c>
      <c r="E5913" t="s">
        <v>6261</v>
      </c>
      <c r="F5913">
        <v>17</v>
      </c>
      <c r="H5913" s="4" t="str">
        <f t="shared" si="184"/>
        <v>3U6.17</v>
      </c>
      <c r="I5913" s="4">
        <f t="shared" si="185"/>
        <v>0</v>
      </c>
    </row>
    <row r="5914" spans="1:9" x14ac:dyDescent="0.25">
      <c r="A5914" t="s">
        <v>2698</v>
      </c>
      <c r="B5914" t="s">
        <v>5926</v>
      </c>
      <c r="C5914" t="s">
        <v>6464</v>
      </c>
      <c r="D5914" t="s">
        <v>6262</v>
      </c>
      <c r="E5914" t="s">
        <v>6262</v>
      </c>
      <c r="F5914">
        <v>29</v>
      </c>
      <c r="H5914" s="4" t="str">
        <f t="shared" si="184"/>
        <v>3U6.29</v>
      </c>
      <c r="I5914" s="4">
        <f t="shared" si="185"/>
        <v>0</v>
      </c>
    </row>
    <row r="5915" spans="1:9" x14ac:dyDescent="0.25">
      <c r="A5915" t="s">
        <v>2698</v>
      </c>
      <c r="B5915" t="s">
        <v>5926</v>
      </c>
      <c r="C5915" t="s">
        <v>6464</v>
      </c>
      <c r="D5915" t="s">
        <v>6263</v>
      </c>
      <c r="E5915" t="s">
        <v>6263</v>
      </c>
      <c r="F5915">
        <v>26</v>
      </c>
      <c r="H5915" s="4" t="str">
        <f t="shared" si="184"/>
        <v>3U6.26</v>
      </c>
      <c r="I5915" s="4">
        <f t="shared" si="185"/>
        <v>0</v>
      </c>
    </row>
    <row r="5916" spans="1:9" x14ac:dyDescent="0.25">
      <c r="A5916" t="s">
        <v>2698</v>
      </c>
      <c r="B5916" t="s">
        <v>5926</v>
      </c>
      <c r="C5916" t="s">
        <v>6464</v>
      </c>
      <c r="D5916" t="s">
        <v>6264</v>
      </c>
      <c r="E5916" t="s">
        <v>6264</v>
      </c>
      <c r="F5916">
        <v>6</v>
      </c>
      <c r="G5916" t="s">
        <v>625</v>
      </c>
      <c r="H5916" s="4" t="str">
        <f t="shared" si="184"/>
        <v>3U6.6</v>
      </c>
      <c r="I5916" s="4" t="str">
        <f t="shared" si="185"/>
        <v>S3_U2_FE_MDI+</v>
      </c>
    </row>
    <row r="5917" spans="1:9" x14ac:dyDescent="0.25">
      <c r="A5917" t="s">
        <v>2698</v>
      </c>
      <c r="B5917" t="s">
        <v>5926</v>
      </c>
      <c r="C5917" t="s">
        <v>6464</v>
      </c>
      <c r="D5917" t="s">
        <v>6265</v>
      </c>
      <c r="E5917" t="s">
        <v>6265</v>
      </c>
      <c r="F5917">
        <v>2</v>
      </c>
      <c r="G5917" t="s">
        <v>627</v>
      </c>
      <c r="H5917" s="4" t="str">
        <f t="shared" si="184"/>
        <v>3U6.2</v>
      </c>
      <c r="I5917" s="4" t="str">
        <f t="shared" si="185"/>
        <v>S3_U3_FE_MDI+</v>
      </c>
    </row>
    <row r="5918" spans="1:9" x14ac:dyDescent="0.25">
      <c r="A5918" t="s">
        <v>2698</v>
      </c>
      <c r="B5918" t="s">
        <v>5926</v>
      </c>
      <c r="C5918" t="s">
        <v>6464</v>
      </c>
      <c r="D5918" t="s">
        <v>6266</v>
      </c>
      <c r="E5918" t="s">
        <v>6266</v>
      </c>
      <c r="F5918">
        <v>42</v>
      </c>
      <c r="G5918" t="s">
        <v>770</v>
      </c>
      <c r="H5918" s="4" t="str">
        <f t="shared" si="184"/>
        <v>3U6.42</v>
      </c>
      <c r="I5918" s="4" t="str">
        <f t="shared" si="185"/>
        <v>S3_LB_FE_MDI+</v>
      </c>
    </row>
    <row r="5919" spans="1:9" x14ac:dyDescent="0.25">
      <c r="A5919" t="s">
        <v>2698</v>
      </c>
      <c r="B5919" t="s">
        <v>5926</v>
      </c>
      <c r="C5919" t="s">
        <v>6464</v>
      </c>
      <c r="D5919" t="s">
        <v>6267</v>
      </c>
      <c r="E5919" t="s">
        <v>6267</v>
      </c>
      <c r="F5919">
        <v>5</v>
      </c>
      <c r="G5919" t="s">
        <v>626</v>
      </c>
      <c r="H5919" s="4" t="str">
        <f t="shared" si="184"/>
        <v>3U6.5</v>
      </c>
      <c r="I5919" s="4" t="str">
        <f t="shared" si="185"/>
        <v>S3_U2_FE_MDI-</v>
      </c>
    </row>
    <row r="5920" spans="1:9" x14ac:dyDescent="0.25">
      <c r="A5920" t="s">
        <v>2698</v>
      </c>
      <c r="B5920" t="s">
        <v>5926</v>
      </c>
      <c r="C5920" t="s">
        <v>6464</v>
      </c>
      <c r="D5920" t="s">
        <v>6268</v>
      </c>
      <c r="E5920" t="s">
        <v>6268</v>
      </c>
      <c r="F5920">
        <v>3</v>
      </c>
      <c r="G5920" t="s">
        <v>628</v>
      </c>
      <c r="H5920" s="4" t="str">
        <f t="shared" si="184"/>
        <v>3U6.3</v>
      </c>
      <c r="I5920" s="4" t="str">
        <f t="shared" si="185"/>
        <v>S3_U3_FE_MDI-</v>
      </c>
    </row>
    <row r="5921" spans="1:9" x14ac:dyDescent="0.25">
      <c r="A5921" t="s">
        <v>2698</v>
      </c>
      <c r="B5921" t="s">
        <v>5926</v>
      </c>
      <c r="C5921" t="s">
        <v>6464</v>
      </c>
      <c r="D5921" t="s">
        <v>6269</v>
      </c>
      <c r="E5921" t="s">
        <v>6269</v>
      </c>
      <c r="F5921">
        <v>43</v>
      </c>
      <c r="G5921" t="s">
        <v>771</v>
      </c>
      <c r="H5921" s="4" t="str">
        <f t="shared" si="184"/>
        <v>3U6.43</v>
      </c>
      <c r="I5921" s="4" t="str">
        <f t="shared" si="185"/>
        <v>S3_LB_FE_MDI-</v>
      </c>
    </row>
    <row r="5922" spans="1:9" x14ac:dyDescent="0.25">
      <c r="A5922" t="s">
        <v>2698</v>
      </c>
      <c r="B5922" t="s">
        <v>5926</v>
      </c>
      <c r="C5922" t="s">
        <v>6464</v>
      </c>
      <c r="D5922" t="s">
        <v>6270</v>
      </c>
      <c r="E5922" t="s">
        <v>6270</v>
      </c>
      <c r="F5922">
        <v>9</v>
      </c>
      <c r="G5922" t="s">
        <v>617</v>
      </c>
      <c r="H5922" s="4" t="str">
        <f t="shared" si="184"/>
        <v>3U6.9</v>
      </c>
      <c r="I5922" s="4" t="str">
        <f t="shared" si="185"/>
        <v>S3_U2_FE_MDIX+</v>
      </c>
    </row>
    <row r="5923" spans="1:9" x14ac:dyDescent="0.25">
      <c r="A5923" t="s">
        <v>2698</v>
      </c>
      <c r="B5923" t="s">
        <v>5926</v>
      </c>
      <c r="C5923" t="s">
        <v>6464</v>
      </c>
      <c r="D5923" t="s">
        <v>6271</v>
      </c>
      <c r="E5923" t="s">
        <v>6271</v>
      </c>
      <c r="F5923">
        <v>51</v>
      </c>
      <c r="G5923" t="s">
        <v>619</v>
      </c>
      <c r="H5923" s="4" t="str">
        <f t="shared" si="184"/>
        <v>3U6.51</v>
      </c>
      <c r="I5923" s="4" t="str">
        <f t="shared" si="185"/>
        <v>S3_U3_FE_MDIX+</v>
      </c>
    </row>
    <row r="5924" spans="1:9" x14ac:dyDescent="0.25">
      <c r="A5924" t="s">
        <v>2698</v>
      </c>
      <c r="B5924" t="s">
        <v>5926</v>
      </c>
      <c r="C5924" t="s">
        <v>6464</v>
      </c>
      <c r="D5924" t="s">
        <v>6272</v>
      </c>
      <c r="E5924" t="s">
        <v>6272</v>
      </c>
      <c r="F5924">
        <v>39</v>
      </c>
      <c r="G5924" t="s">
        <v>768</v>
      </c>
      <c r="H5924" s="4" t="str">
        <f t="shared" si="184"/>
        <v>3U6.39</v>
      </c>
      <c r="I5924" s="4" t="str">
        <f t="shared" si="185"/>
        <v>S3_LB_FE_MDIX+</v>
      </c>
    </row>
    <row r="5925" spans="1:9" x14ac:dyDescent="0.25">
      <c r="A5925" t="s">
        <v>2698</v>
      </c>
      <c r="B5925" t="s">
        <v>5926</v>
      </c>
      <c r="C5925" t="s">
        <v>6464</v>
      </c>
      <c r="D5925" t="s">
        <v>6273</v>
      </c>
      <c r="E5925" t="s">
        <v>6273</v>
      </c>
      <c r="F5925">
        <v>8</v>
      </c>
      <c r="G5925" t="s">
        <v>618</v>
      </c>
      <c r="H5925" s="4" t="str">
        <f t="shared" si="184"/>
        <v>3U6.8</v>
      </c>
      <c r="I5925" s="4" t="str">
        <f t="shared" si="185"/>
        <v>S3_U2_FE_MDIX-</v>
      </c>
    </row>
    <row r="5926" spans="1:9" x14ac:dyDescent="0.25">
      <c r="A5926" t="s">
        <v>2698</v>
      </c>
      <c r="B5926" t="s">
        <v>5926</v>
      </c>
      <c r="C5926" t="s">
        <v>6464</v>
      </c>
      <c r="D5926" t="s">
        <v>6274</v>
      </c>
      <c r="E5926" t="s">
        <v>6274</v>
      </c>
      <c r="F5926">
        <v>52</v>
      </c>
      <c r="G5926" t="s">
        <v>620</v>
      </c>
      <c r="H5926" s="4" t="str">
        <f t="shared" si="184"/>
        <v>3U6.52</v>
      </c>
      <c r="I5926" s="4" t="str">
        <f t="shared" si="185"/>
        <v>S3_U3_FE_MDIX-</v>
      </c>
    </row>
    <row r="5927" spans="1:9" x14ac:dyDescent="0.25">
      <c r="A5927" t="s">
        <v>2698</v>
      </c>
      <c r="B5927" t="s">
        <v>5926</v>
      </c>
      <c r="C5927" t="s">
        <v>6464</v>
      </c>
      <c r="D5927" t="s">
        <v>6275</v>
      </c>
      <c r="E5927" t="s">
        <v>6275</v>
      </c>
      <c r="F5927">
        <v>40</v>
      </c>
      <c r="G5927" t="s">
        <v>769</v>
      </c>
      <c r="H5927" s="4" t="str">
        <f t="shared" si="184"/>
        <v>3U6.40</v>
      </c>
      <c r="I5927" s="4" t="str">
        <f t="shared" si="185"/>
        <v>S3_LB_FE_MDIX-</v>
      </c>
    </row>
    <row r="5928" spans="1:9" x14ac:dyDescent="0.25">
      <c r="A5928" t="s">
        <v>2698</v>
      </c>
      <c r="B5928" t="s">
        <v>5926</v>
      </c>
      <c r="C5928" t="s">
        <v>6464</v>
      </c>
      <c r="D5928" t="s">
        <v>6276</v>
      </c>
      <c r="E5928" t="s">
        <v>6276</v>
      </c>
      <c r="F5928">
        <v>12</v>
      </c>
      <c r="G5928" t="s">
        <v>635</v>
      </c>
      <c r="H5928" s="4" t="str">
        <f t="shared" si="184"/>
        <v>3U6.12</v>
      </c>
      <c r="I5928" s="4" t="str">
        <f t="shared" si="185"/>
        <v>SG3_U2_FE_MDI+</v>
      </c>
    </row>
    <row r="5929" spans="1:9" x14ac:dyDescent="0.25">
      <c r="A5929" t="s">
        <v>2698</v>
      </c>
      <c r="B5929" t="s">
        <v>5926</v>
      </c>
      <c r="C5929" t="s">
        <v>6464</v>
      </c>
      <c r="D5929" t="s">
        <v>6277</v>
      </c>
      <c r="E5929" t="s">
        <v>6277</v>
      </c>
      <c r="F5929">
        <v>48</v>
      </c>
      <c r="G5929" t="s">
        <v>605</v>
      </c>
      <c r="H5929" s="4" t="str">
        <f t="shared" si="184"/>
        <v>3U6.48</v>
      </c>
      <c r="I5929" s="4" t="str">
        <f t="shared" si="185"/>
        <v>SG3_U3_FE_MDI+</v>
      </c>
    </row>
    <row r="5930" spans="1:9" x14ac:dyDescent="0.25">
      <c r="A5930" t="s">
        <v>2698</v>
      </c>
      <c r="B5930" t="s">
        <v>5926</v>
      </c>
      <c r="C5930" t="s">
        <v>6464</v>
      </c>
      <c r="D5930" t="s">
        <v>6278</v>
      </c>
      <c r="E5930" t="s">
        <v>6278</v>
      </c>
      <c r="F5930">
        <v>36</v>
      </c>
      <c r="G5930" t="s">
        <v>768</v>
      </c>
      <c r="H5930" s="4" t="str">
        <f t="shared" si="184"/>
        <v>3U6.36</v>
      </c>
      <c r="I5930" s="4" t="str">
        <f t="shared" si="185"/>
        <v>S3_LB_FE_MDIX+</v>
      </c>
    </row>
    <row r="5931" spans="1:9" x14ac:dyDescent="0.25">
      <c r="A5931" t="s">
        <v>2698</v>
      </c>
      <c r="B5931" t="s">
        <v>5926</v>
      </c>
      <c r="C5931" t="s">
        <v>6464</v>
      </c>
      <c r="D5931" t="s">
        <v>6279</v>
      </c>
      <c r="E5931" t="s">
        <v>6279</v>
      </c>
      <c r="F5931">
        <v>11</v>
      </c>
      <c r="G5931" t="s">
        <v>636</v>
      </c>
      <c r="H5931" s="4" t="str">
        <f t="shared" si="184"/>
        <v>3U6.11</v>
      </c>
      <c r="I5931" s="4" t="str">
        <f t="shared" si="185"/>
        <v>SG3_U2_FE_MDI-</v>
      </c>
    </row>
    <row r="5932" spans="1:9" x14ac:dyDescent="0.25">
      <c r="A5932" t="s">
        <v>2698</v>
      </c>
      <c r="B5932" t="s">
        <v>5926</v>
      </c>
      <c r="C5932" t="s">
        <v>6464</v>
      </c>
      <c r="D5932" t="s">
        <v>6280</v>
      </c>
      <c r="E5932" t="s">
        <v>6280</v>
      </c>
      <c r="F5932">
        <v>49</v>
      </c>
      <c r="G5932" t="s">
        <v>606</v>
      </c>
      <c r="H5932" s="4" t="str">
        <f t="shared" si="184"/>
        <v>3U6.49</v>
      </c>
      <c r="I5932" s="4" t="str">
        <f t="shared" si="185"/>
        <v>SG3_U3_FE_MDI-</v>
      </c>
    </row>
    <row r="5933" spans="1:9" x14ac:dyDescent="0.25">
      <c r="A5933" t="s">
        <v>2698</v>
      </c>
      <c r="B5933" t="s">
        <v>5926</v>
      </c>
      <c r="C5933" t="s">
        <v>6464</v>
      </c>
      <c r="D5933" t="s">
        <v>6281</v>
      </c>
      <c r="E5933" t="s">
        <v>6281</v>
      </c>
      <c r="F5933">
        <v>37</v>
      </c>
      <c r="G5933" t="s">
        <v>769</v>
      </c>
      <c r="H5933" s="4" t="str">
        <f t="shared" si="184"/>
        <v>3U6.37</v>
      </c>
      <c r="I5933" s="4" t="str">
        <f t="shared" si="185"/>
        <v>S3_LB_FE_MDIX-</v>
      </c>
    </row>
    <row r="5934" spans="1:9" x14ac:dyDescent="0.25">
      <c r="A5934" t="s">
        <v>2698</v>
      </c>
      <c r="B5934" t="s">
        <v>5926</v>
      </c>
      <c r="C5934" t="s">
        <v>6464</v>
      </c>
      <c r="D5934" t="s">
        <v>6282</v>
      </c>
      <c r="E5934" t="s">
        <v>6282</v>
      </c>
      <c r="F5934">
        <v>15</v>
      </c>
      <c r="G5934" t="s">
        <v>633</v>
      </c>
      <c r="H5934" s="4" t="str">
        <f t="shared" si="184"/>
        <v>3U6.15</v>
      </c>
      <c r="I5934" s="4" t="str">
        <f t="shared" si="185"/>
        <v>SG3_U2_FE_MDIX+</v>
      </c>
    </row>
    <row r="5935" spans="1:9" x14ac:dyDescent="0.25">
      <c r="A5935" t="s">
        <v>2698</v>
      </c>
      <c r="B5935" t="s">
        <v>5926</v>
      </c>
      <c r="C5935" t="s">
        <v>6464</v>
      </c>
      <c r="D5935" t="s">
        <v>6283</v>
      </c>
      <c r="E5935" t="s">
        <v>6283</v>
      </c>
      <c r="F5935">
        <v>45</v>
      </c>
      <c r="G5935" t="s">
        <v>607</v>
      </c>
      <c r="H5935" s="4" t="str">
        <f t="shared" si="184"/>
        <v>3U6.45</v>
      </c>
      <c r="I5935" s="4" t="str">
        <f t="shared" si="185"/>
        <v>SG3_U3_FE_MDIX+</v>
      </c>
    </row>
    <row r="5936" spans="1:9" x14ac:dyDescent="0.25">
      <c r="A5936" t="s">
        <v>2698</v>
      </c>
      <c r="B5936" t="s">
        <v>5926</v>
      </c>
      <c r="C5936" t="s">
        <v>6464</v>
      </c>
      <c r="D5936" t="s">
        <v>6284</v>
      </c>
      <c r="E5936" t="s">
        <v>6284</v>
      </c>
      <c r="F5936">
        <v>33</v>
      </c>
      <c r="G5936" t="s">
        <v>770</v>
      </c>
      <c r="H5936" s="4" t="str">
        <f t="shared" si="184"/>
        <v>3U6.33</v>
      </c>
      <c r="I5936" s="4" t="str">
        <f t="shared" si="185"/>
        <v>S3_LB_FE_MDI+</v>
      </c>
    </row>
    <row r="5937" spans="1:9" x14ac:dyDescent="0.25">
      <c r="A5937" t="s">
        <v>2698</v>
      </c>
      <c r="B5937" t="s">
        <v>5926</v>
      </c>
      <c r="C5937" t="s">
        <v>6464</v>
      </c>
      <c r="D5937" t="s">
        <v>6285</v>
      </c>
      <c r="E5937" t="s">
        <v>6285</v>
      </c>
      <c r="F5937">
        <v>14</v>
      </c>
      <c r="G5937" t="s">
        <v>634</v>
      </c>
      <c r="H5937" s="4" t="str">
        <f t="shared" si="184"/>
        <v>3U6.14</v>
      </c>
      <c r="I5937" s="4" t="str">
        <f t="shared" si="185"/>
        <v>SG3_U2_FE_MDIX-</v>
      </c>
    </row>
    <row r="5938" spans="1:9" x14ac:dyDescent="0.25">
      <c r="A5938" t="s">
        <v>2698</v>
      </c>
      <c r="B5938" t="s">
        <v>5926</v>
      </c>
      <c r="C5938" t="s">
        <v>6464</v>
      </c>
      <c r="D5938" t="s">
        <v>6286</v>
      </c>
      <c r="E5938" t="s">
        <v>6286</v>
      </c>
      <c r="F5938">
        <v>46</v>
      </c>
      <c r="G5938" t="s">
        <v>608</v>
      </c>
      <c r="H5938" s="4" t="str">
        <f t="shared" si="184"/>
        <v>3U6.46</v>
      </c>
      <c r="I5938" s="4" t="str">
        <f t="shared" si="185"/>
        <v>SG3_U3_FE_MDIX-</v>
      </c>
    </row>
    <row r="5939" spans="1:9" x14ac:dyDescent="0.25">
      <c r="A5939" t="s">
        <v>2698</v>
      </c>
      <c r="B5939" t="s">
        <v>5926</v>
      </c>
      <c r="C5939" t="s">
        <v>6464</v>
      </c>
      <c r="D5939" t="s">
        <v>6287</v>
      </c>
      <c r="E5939" t="s">
        <v>6287</v>
      </c>
      <c r="F5939">
        <v>34</v>
      </c>
      <c r="G5939" t="s">
        <v>771</v>
      </c>
      <c r="H5939" s="4" t="str">
        <f t="shared" si="184"/>
        <v>3U6.34</v>
      </c>
      <c r="I5939" s="4" t="str">
        <f t="shared" si="185"/>
        <v>S3_LB_FE_MDI-</v>
      </c>
    </row>
    <row r="5940" spans="1:9" x14ac:dyDescent="0.25">
      <c r="A5940" t="s">
        <v>2698</v>
      </c>
      <c r="B5940" t="s">
        <v>5926</v>
      </c>
      <c r="C5940" t="s">
        <v>6464</v>
      </c>
      <c r="D5940" t="s">
        <v>6288</v>
      </c>
      <c r="E5940" t="s">
        <v>6288</v>
      </c>
      <c r="F5940">
        <v>7</v>
      </c>
      <c r="G5940" t="s">
        <v>6348</v>
      </c>
      <c r="H5940" s="4" t="str">
        <f t="shared" si="184"/>
        <v>3U6.7</v>
      </c>
      <c r="I5940" s="4" t="str">
        <f t="shared" si="185"/>
        <v>S3_U6_DDC_AUX_SEL</v>
      </c>
    </row>
    <row r="5941" spans="1:9" x14ac:dyDescent="0.25">
      <c r="A5941" t="s">
        <v>2698</v>
      </c>
      <c r="B5941" t="s">
        <v>5926</v>
      </c>
      <c r="C5941" t="s">
        <v>6464</v>
      </c>
      <c r="D5941" t="s">
        <v>6289</v>
      </c>
      <c r="E5941" t="s">
        <v>6289</v>
      </c>
      <c r="F5941" t="s">
        <v>11</v>
      </c>
      <c r="G5941" t="s">
        <v>961</v>
      </c>
      <c r="H5941" s="4" t="str">
        <f t="shared" si="184"/>
        <v>3U6.EP</v>
      </c>
      <c r="I5941" s="4" t="str">
        <f t="shared" si="185"/>
        <v>DGND</v>
      </c>
    </row>
    <row r="5942" spans="1:9" x14ac:dyDescent="0.25">
      <c r="A5942" t="s">
        <v>2698</v>
      </c>
      <c r="B5942" t="s">
        <v>5926</v>
      </c>
      <c r="C5942" t="s">
        <v>6464</v>
      </c>
      <c r="D5942" t="s">
        <v>987</v>
      </c>
      <c r="E5942" t="s">
        <v>987</v>
      </c>
      <c r="F5942">
        <v>35</v>
      </c>
      <c r="G5942" t="s">
        <v>961</v>
      </c>
      <c r="H5942" s="4" t="str">
        <f t="shared" si="184"/>
        <v>3U6.35</v>
      </c>
      <c r="I5942" s="4" t="str">
        <f t="shared" si="185"/>
        <v>DGND</v>
      </c>
    </row>
    <row r="5943" spans="1:9" x14ac:dyDescent="0.25">
      <c r="A5943" t="s">
        <v>2698</v>
      </c>
      <c r="B5943" t="s">
        <v>5926</v>
      </c>
      <c r="C5943" t="s">
        <v>6464</v>
      </c>
      <c r="D5943" t="s">
        <v>988</v>
      </c>
      <c r="E5943" t="s">
        <v>988</v>
      </c>
      <c r="F5943">
        <v>1</v>
      </c>
      <c r="G5943" t="s">
        <v>961</v>
      </c>
      <c r="H5943" s="4" t="str">
        <f t="shared" si="184"/>
        <v>3U6.1</v>
      </c>
      <c r="I5943" s="4" t="str">
        <f t="shared" si="185"/>
        <v>DGND</v>
      </c>
    </row>
    <row r="5944" spans="1:9" x14ac:dyDescent="0.25">
      <c r="A5944" t="s">
        <v>2698</v>
      </c>
      <c r="B5944" t="s">
        <v>5926</v>
      </c>
      <c r="C5944" t="s">
        <v>6464</v>
      </c>
      <c r="D5944" t="s">
        <v>989</v>
      </c>
      <c r="E5944" t="s">
        <v>989</v>
      </c>
      <c r="F5944">
        <v>10</v>
      </c>
      <c r="G5944" t="s">
        <v>961</v>
      </c>
      <c r="H5944" s="4" t="str">
        <f t="shared" si="184"/>
        <v>3U6.10</v>
      </c>
      <c r="I5944" s="4" t="str">
        <f t="shared" si="185"/>
        <v>DGND</v>
      </c>
    </row>
    <row r="5945" spans="1:9" x14ac:dyDescent="0.25">
      <c r="A5945" t="s">
        <v>2698</v>
      </c>
      <c r="B5945" t="s">
        <v>5926</v>
      </c>
      <c r="C5945" t="s">
        <v>6464</v>
      </c>
      <c r="D5945" t="s">
        <v>990</v>
      </c>
      <c r="E5945" t="s">
        <v>990</v>
      </c>
      <c r="F5945">
        <v>13</v>
      </c>
      <c r="G5945" t="s">
        <v>961</v>
      </c>
      <c r="H5945" s="4" t="str">
        <f t="shared" si="184"/>
        <v>3U6.13</v>
      </c>
      <c r="I5945" s="4" t="str">
        <f t="shared" si="185"/>
        <v>DGND</v>
      </c>
    </row>
    <row r="5946" spans="1:9" x14ac:dyDescent="0.25">
      <c r="A5946" t="s">
        <v>2698</v>
      </c>
      <c r="B5946" t="s">
        <v>5926</v>
      </c>
      <c r="C5946" t="s">
        <v>6464</v>
      </c>
      <c r="D5946" t="s">
        <v>991</v>
      </c>
      <c r="E5946" t="s">
        <v>991</v>
      </c>
      <c r="F5946">
        <v>32</v>
      </c>
      <c r="G5946" t="s">
        <v>961</v>
      </c>
      <c r="H5946" s="4" t="str">
        <f t="shared" si="184"/>
        <v>3U6.32</v>
      </c>
      <c r="I5946" s="4" t="str">
        <f t="shared" si="185"/>
        <v>DGND</v>
      </c>
    </row>
    <row r="5947" spans="1:9" x14ac:dyDescent="0.25">
      <c r="A5947" t="s">
        <v>2698</v>
      </c>
      <c r="B5947" t="s">
        <v>5926</v>
      </c>
      <c r="C5947" t="s">
        <v>6464</v>
      </c>
      <c r="D5947" t="s">
        <v>992</v>
      </c>
      <c r="E5947" t="s">
        <v>992</v>
      </c>
      <c r="F5947">
        <v>38</v>
      </c>
      <c r="G5947" t="s">
        <v>961</v>
      </c>
      <c r="H5947" s="4" t="str">
        <f t="shared" si="184"/>
        <v>3U6.38</v>
      </c>
      <c r="I5947" s="4" t="str">
        <f t="shared" si="185"/>
        <v>DGND</v>
      </c>
    </row>
    <row r="5948" spans="1:9" x14ac:dyDescent="0.25">
      <c r="A5948" t="s">
        <v>2698</v>
      </c>
      <c r="B5948" t="s">
        <v>5926</v>
      </c>
      <c r="C5948" t="s">
        <v>6464</v>
      </c>
      <c r="D5948" t="s">
        <v>993</v>
      </c>
      <c r="E5948" t="s">
        <v>993</v>
      </c>
      <c r="F5948">
        <v>41</v>
      </c>
      <c r="G5948" t="s">
        <v>961</v>
      </c>
      <c r="H5948" s="4" t="str">
        <f t="shared" si="184"/>
        <v>3U6.41</v>
      </c>
      <c r="I5948" s="4" t="str">
        <f t="shared" si="185"/>
        <v>DGND</v>
      </c>
    </row>
    <row r="5949" spans="1:9" x14ac:dyDescent="0.25">
      <c r="A5949" t="s">
        <v>2698</v>
      </c>
      <c r="B5949" t="s">
        <v>5926</v>
      </c>
      <c r="C5949" t="s">
        <v>6464</v>
      </c>
      <c r="D5949" t="s">
        <v>6290</v>
      </c>
      <c r="E5949" t="s">
        <v>6290</v>
      </c>
      <c r="F5949">
        <v>47</v>
      </c>
      <c r="G5949" t="s">
        <v>961</v>
      </c>
      <c r="H5949" s="4" t="str">
        <f t="shared" si="184"/>
        <v>3U6.47</v>
      </c>
      <c r="I5949" s="4" t="str">
        <f t="shared" si="185"/>
        <v>DGND</v>
      </c>
    </row>
    <row r="5950" spans="1:9" x14ac:dyDescent="0.25">
      <c r="A5950" t="s">
        <v>2698</v>
      </c>
      <c r="B5950" t="s">
        <v>5926</v>
      </c>
      <c r="C5950" t="s">
        <v>6464</v>
      </c>
      <c r="D5950" t="s">
        <v>6291</v>
      </c>
      <c r="E5950" t="s">
        <v>6291</v>
      </c>
      <c r="F5950">
        <v>4</v>
      </c>
      <c r="G5950" t="s">
        <v>6346</v>
      </c>
      <c r="H5950" s="4" t="str">
        <f t="shared" si="184"/>
        <v>3U6.4</v>
      </c>
      <c r="I5950" s="4" t="str">
        <f t="shared" si="185"/>
        <v>S3_U6_GPU_SEL</v>
      </c>
    </row>
    <row r="5951" spans="1:9" x14ac:dyDescent="0.25">
      <c r="A5951" t="s">
        <v>2698</v>
      </c>
      <c r="B5951" t="s">
        <v>5926</v>
      </c>
      <c r="C5951" t="s">
        <v>6464</v>
      </c>
      <c r="D5951" t="s">
        <v>6292</v>
      </c>
      <c r="E5951" t="s">
        <v>6292</v>
      </c>
      <c r="F5951">
        <v>21</v>
      </c>
      <c r="H5951" s="4" t="str">
        <f t="shared" si="184"/>
        <v>3U6.21</v>
      </c>
      <c r="I5951" s="4">
        <f t="shared" si="185"/>
        <v>0</v>
      </c>
    </row>
    <row r="5952" spans="1:9" x14ac:dyDescent="0.25">
      <c r="A5952" t="s">
        <v>2698</v>
      </c>
      <c r="B5952" t="s">
        <v>5926</v>
      </c>
      <c r="C5952" t="s">
        <v>6464</v>
      </c>
      <c r="D5952" t="s">
        <v>6293</v>
      </c>
      <c r="E5952" t="s">
        <v>6293</v>
      </c>
      <c r="F5952">
        <v>20</v>
      </c>
      <c r="H5952" s="4" t="str">
        <f t="shared" si="184"/>
        <v>3U6.20</v>
      </c>
      <c r="I5952" s="4">
        <f t="shared" si="185"/>
        <v>0</v>
      </c>
    </row>
    <row r="5953" spans="1:9" x14ac:dyDescent="0.25">
      <c r="A5953" t="s">
        <v>2698</v>
      </c>
      <c r="B5953" t="s">
        <v>5926</v>
      </c>
      <c r="C5953" t="s">
        <v>6464</v>
      </c>
      <c r="D5953" t="s">
        <v>6294</v>
      </c>
      <c r="E5953" t="s">
        <v>6294</v>
      </c>
      <c r="F5953">
        <v>19</v>
      </c>
      <c r="H5953" s="4" t="str">
        <f t="shared" si="184"/>
        <v>3U6.19</v>
      </c>
      <c r="I5953" s="4">
        <f t="shared" si="185"/>
        <v>0</v>
      </c>
    </row>
    <row r="5954" spans="1:9" x14ac:dyDescent="0.25">
      <c r="A5954" t="s">
        <v>2698</v>
      </c>
      <c r="B5954" t="s">
        <v>5926</v>
      </c>
      <c r="C5954" t="s">
        <v>6464</v>
      </c>
      <c r="D5954" t="s">
        <v>6295</v>
      </c>
      <c r="E5954" t="s">
        <v>6295</v>
      </c>
      <c r="F5954">
        <v>50</v>
      </c>
      <c r="G5954" t="s">
        <v>6347</v>
      </c>
      <c r="H5954" s="4" t="str">
        <f t="shared" ref="H5954:H6017" si="186">CONCATENATE(C5954,".",F5954)</f>
        <v>3U6.50</v>
      </c>
      <c r="I5954" s="4" t="str">
        <f t="shared" ref="I5954:I6017" si="187">G5954</f>
        <v>S3_U6_OE</v>
      </c>
    </row>
    <row r="5955" spans="1:9" x14ac:dyDescent="0.25">
      <c r="A5955" t="s">
        <v>2698</v>
      </c>
      <c r="B5955" t="s">
        <v>5926</v>
      </c>
      <c r="C5955" t="s">
        <v>6464</v>
      </c>
      <c r="D5955" t="s">
        <v>6296</v>
      </c>
      <c r="E5955" t="s">
        <v>6296</v>
      </c>
      <c r="F5955">
        <v>22</v>
      </c>
      <c r="H5955" s="4" t="str">
        <f t="shared" si="186"/>
        <v>3U6.22</v>
      </c>
      <c r="I5955" s="4">
        <f t="shared" si="187"/>
        <v>0</v>
      </c>
    </row>
    <row r="5956" spans="1:9" x14ac:dyDescent="0.25">
      <c r="A5956" t="s">
        <v>2698</v>
      </c>
      <c r="B5956" t="s">
        <v>5926</v>
      </c>
      <c r="C5956" t="s">
        <v>6464</v>
      </c>
      <c r="D5956" t="s">
        <v>6297</v>
      </c>
      <c r="E5956" t="s">
        <v>6297</v>
      </c>
      <c r="F5956">
        <v>30</v>
      </c>
      <c r="H5956" s="4" t="str">
        <f t="shared" si="186"/>
        <v>3U6.30</v>
      </c>
      <c r="I5956" s="4">
        <f t="shared" si="187"/>
        <v>0</v>
      </c>
    </row>
    <row r="5957" spans="1:9" x14ac:dyDescent="0.25">
      <c r="A5957" t="s">
        <v>2698</v>
      </c>
      <c r="B5957" t="s">
        <v>5926</v>
      </c>
      <c r="C5957" t="s">
        <v>6464</v>
      </c>
      <c r="D5957" t="s">
        <v>6298</v>
      </c>
      <c r="E5957" t="s">
        <v>6298</v>
      </c>
      <c r="F5957">
        <v>25</v>
      </c>
      <c r="H5957" s="4" t="str">
        <f t="shared" si="186"/>
        <v>3U6.25</v>
      </c>
      <c r="I5957" s="4">
        <f t="shared" si="187"/>
        <v>0</v>
      </c>
    </row>
    <row r="5958" spans="1:9" x14ac:dyDescent="0.25">
      <c r="A5958" t="s">
        <v>2698</v>
      </c>
      <c r="B5958" t="s">
        <v>5926</v>
      </c>
      <c r="C5958" t="s">
        <v>6464</v>
      </c>
      <c r="D5958" t="s">
        <v>6299</v>
      </c>
      <c r="E5958" t="s">
        <v>6299</v>
      </c>
      <c r="F5958">
        <v>23</v>
      </c>
      <c r="H5958" s="4" t="str">
        <f t="shared" si="186"/>
        <v>3U6.23</v>
      </c>
      <c r="I5958" s="4">
        <f t="shared" si="187"/>
        <v>0</v>
      </c>
    </row>
    <row r="5959" spans="1:9" x14ac:dyDescent="0.25">
      <c r="A5959" t="s">
        <v>2698</v>
      </c>
      <c r="B5959" t="s">
        <v>5926</v>
      </c>
      <c r="C5959" t="s">
        <v>6464</v>
      </c>
      <c r="D5959" t="s">
        <v>6300</v>
      </c>
      <c r="E5959" t="s">
        <v>6300</v>
      </c>
      <c r="F5959">
        <v>31</v>
      </c>
      <c r="H5959" s="4" t="str">
        <f t="shared" si="186"/>
        <v>3U6.31</v>
      </c>
      <c r="I5959" s="4">
        <f t="shared" si="187"/>
        <v>0</v>
      </c>
    </row>
    <row r="5960" spans="1:9" x14ac:dyDescent="0.25">
      <c r="A5960" t="s">
        <v>2698</v>
      </c>
      <c r="B5960" t="s">
        <v>5926</v>
      </c>
      <c r="C5960" t="s">
        <v>6464</v>
      </c>
      <c r="D5960" t="s">
        <v>6301</v>
      </c>
      <c r="E5960" t="s">
        <v>6301</v>
      </c>
      <c r="F5960">
        <v>24</v>
      </c>
      <c r="H5960" s="4" t="str">
        <f t="shared" si="186"/>
        <v>3U6.24</v>
      </c>
      <c r="I5960" s="4">
        <f t="shared" si="187"/>
        <v>0</v>
      </c>
    </row>
    <row r="5961" spans="1:9" x14ac:dyDescent="0.25">
      <c r="A5961" t="s">
        <v>2698</v>
      </c>
      <c r="B5961" t="s">
        <v>5926</v>
      </c>
      <c r="C5961" t="s">
        <v>6464</v>
      </c>
      <c r="D5961" t="s">
        <v>994</v>
      </c>
      <c r="E5961" t="s">
        <v>994</v>
      </c>
      <c r="F5961">
        <v>16</v>
      </c>
      <c r="G5961" t="s">
        <v>962</v>
      </c>
      <c r="H5961" s="4" t="str">
        <f t="shared" si="186"/>
        <v>3U6.16</v>
      </c>
      <c r="I5961" s="4" t="str">
        <f t="shared" si="187"/>
        <v>VDD33_ATX</v>
      </c>
    </row>
    <row r="5962" spans="1:9" x14ac:dyDescent="0.25">
      <c r="A5962" t="s">
        <v>2698</v>
      </c>
      <c r="B5962" t="s">
        <v>5926</v>
      </c>
      <c r="C5962" t="s">
        <v>6464</v>
      </c>
      <c r="D5962" t="s">
        <v>995</v>
      </c>
      <c r="E5962" t="s">
        <v>995</v>
      </c>
      <c r="F5962">
        <v>44</v>
      </c>
      <c r="G5962" t="s">
        <v>962</v>
      </c>
      <c r="H5962" s="4" t="str">
        <f t="shared" si="186"/>
        <v>3U6.44</v>
      </c>
      <c r="I5962" s="4" t="str">
        <f t="shared" si="187"/>
        <v>VDD33_ATX</v>
      </c>
    </row>
    <row r="5963" spans="1:9" x14ac:dyDescent="0.25">
      <c r="A5963" t="s">
        <v>2698</v>
      </c>
      <c r="B5963" t="s">
        <v>5927</v>
      </c>
      <c r="C5963" t="s">
        <v>3770</v>
      </c>
      <c r="D5963">
        <v>1</v>
      </c>
      <c r="E5963">
        <v>1</v>
      </c>
      <c r="F5963">
        <v>1</v>
      </c>
      <c r="G5963" t="s">
        <v>2116</v>
      </c>
      <c r="H5963" s="4" t="str">
        <f t="shared" si="186"/>
        <v>3CTX0.1</v>
      </c>
      <c r="I5963" s="4" t="str">
        <f t="shared" si="187"/>
        <v>S3_R_X0_TXC</v>
      </c>
    </row>
    <row r="5964" spans="1:9" x14ac:dyDescent="0.25">
      <c r="A5964" t="s">
        <v>2698</v>
      </c>
      <c r="B5964" t="s">
        <v>5927</v>
      </c>
      <c r="C5964" t="s">
        <v>3770</v>
      </c>
      <c r="D5964">
        <v>2</v>
      </c>
      <c r="E5964">
        <v>2</v>
      </c>
      <c r="F5964">
        <v>2</v>
      </c>
      <c r="G5964" t="s">
        <v>961</v>
      </c>
      <c r="H5964" s="4" t="str">
        <f t="shared" si="186"/>
        <v>3CTX0.2</v>
      </c>
      <c r="I5964" s="4" t="str">
        <f t="shared" si="187"/>
        <v>DGND</v>
      </c>
    </row>
    <row r="5965" spans="1:9" x14ac:dyDescent="0.25">
      <c r="A5965" t="s">
        <v>2698</v>
      </c>
      <c r="B5965" t="s">
        <v>5927</v>
      </c>
      <c r="C5965" t="s">
        <v>3771</v>
      </c>
      <c r="D5965">
        <v>2</v>
      </c>
      <c r="E5965">
        <v>2</v>
      </c>
      <c r="F5965">
        <v>2</v>
      </c>
      <c r="G5965" t="s">
        <v>2117</v>
      </c>
      <c r="H5965" s="4" t="str">
        <f t="shared" si="186"/>
        <v>3K180.2</v>
      </c>
      <c r="I5965" s="4" t="str">
        <f t="shared" si="187"/>
        <v>S3_SCIN_HSD212</v>
      </c>
    </row>
    <row r="5966" spans="1:9" x14ac:dyDescent="0.25">
      <c r="A5966" t="s">
        <v>2698</v>
      </c>
      <c r="B5966" t="s">
        <v>5927</v>
      </c>
      <c r="C5966" t="s">
        <v>3771</v>
      </c>
      <c r="D5966">
        <v>3</v>
      </c>
      <c r="E5966">
        <v>3</v>
      </c>
      <c r="F5966">
        <v>3</v>
      </c>
      <c r="G5966" t="s">
        <v>2118</v>
      </c>
      <c r="H5966" s="4" t="str">
        <f t="shared" si="186"/>
        <v>3K180.3</v>
      </c>
      <c r="I5966" s="4" t="str">
        <f t="shared" si="187"/>
        <v>S3_R_X0_TXEN</v>
      </c>
    </row>
    <row r="5967" spans="1:9" x14ac:dyDescent="0.25">
      <c r="A5967" t="s">
        <v>2698</v>
      </c>
      <c r="B5967" t="s">
        <v>5927</v>
      </c>
      <c r="C5967" t="s">
        <v>3771</v>
      </c>
      <c r="D5967">
        <v>4</v>
      </c>
      <c r="E5967">
        <v>4</v>
      </c>
      <c r="F5967">
        <v>4</v>
      </c>
      <c r="G5967" t="s">
        <v>2119</v>
      </c>
      <c r="H5967" s="4" t="str">
        <f t="shared" si="186"/>
        <v>3K180.4</v>
      </c>
      <c r="I5967" s="4" t="str">
        <f t="shared" si="187"/>
        <v>SG3_X0_RXDV</v>
      </c>
    </row>
    <row r="5968" spans="1:9" x14ac:dyDescent="0.25">
      <c r="A5968" t="s">
        <v>2698</v>
      </c>
      <c r="B5968" t="s">
        <v>5927</v>
      </c>
      <c r="C5968" t="s">
        <v>3771</v>
      </c>
      <c r="D5968">
        <v>5</v>
      </c>
      <c r="E5968">
        <v>5</v>
      </c>
      <c r="F5968">
        <v>5</v>
      </c>
      <c r="G5968" t="s">
        <v>2120</v>
      </c>
      <c r="H5968" s="4" t="str">
        <f t="shared" si="186"/>
        <v>3K180.5</v>
      </c>
      <c r="I5968" s="4" t="str">
        <f t="shared" si="187"/>
        <v>SG3_X0_RXD0</v>
      </c>
    </row>
    <row r="5969" spans="1:9" x14ac:dyDescent="0.25">
      <c r="A5969" t="s">
        <v>2698</v>
      </c>
      <c r="B5969" t="s">
        <v>5927</v>
      </c>
      <c r="C5969" t="s">
        <v>3771</v>
      </c>
      <c r="D5969">
        <v>6</v>
      </c>
      <c r="E5969">
        <v>6</v>
      </c>
      <c r="F5969">
        <v>6</v>
      </c>
      <c r="G5969" t="s">
        <v>2121</v>
      </c>
      <c r="H5969" s="4" t="str">
        <f t="shared" si="186"/>
        <v>3K180.6</v>
      </c>
      <c r="I5969" s="4" t="str">
        <f t="shared" si="187"/>
        <v>S3_R_X0_TXD0</v>
      </c>
    </row>
    <row r="5970" spans="1:9" x14ac:dyDescent="0.25">
      <c r="A5970" t="s">
        <v>2698</v>
      </c>
      <c r="B5970" t="s">
        <v>5927</v>
      </c>
      <c r="C5970" t="s">
        <v>3771</v>
      </c>
      <c r="D5970">
        <v>7</v>
      </c>
      <c r="E5970">
        <v>7</v>
      </c>
      <c r="F5970">
        <v>7</v>
      </c>
      <c r="G5970" t="s">
        <v>2122</v>
      </c>
      <c r="H5970" s="4" t="str">
        <f t="shared" si="186"/>
        <v>3K180.7</v>
      </c>
      <c r="I5970" s="4" t="str">
        <f t="shared" si="187"/>
        <v>S3_SCIN_HSD213</v>
      </c>
    </row>
    <row r="5971" spans="1:9" x14ac:dyDescent="0.25">
      <c r="A5971" t="s">
        <v>2698</v>
      </c>
      <c r="B5971" t="s">
        <v>5927</v>
      </c>
      <c r="C5971" t="s">
        <v>3771</v>
      </c>
      <c r="D5971" t="s">
        <v>1041</v>
      </c>
      <c r="E5971" t="s">
        <v>1041</v>
      </c>
      <c r="F5971">
        <v>1</v>
      </c>
      <c r="G5971" t="s">
        <v>1040</v>
      </c>
      <c r="H5971" s="4" t="str">
        <f t="shared" si="186"/>
        <v>3K180.1</v>
      </c>
      <c r="I5971" s="4" t="str">
        <f t="shared" si="187"/>
        <v>VP12</v>
      </c>
    </row>
    <row r="5972" spans="1:9" x14ac:dyDescent="0.25">
      <c r="A5972" t="s">
        <v>2698</v>
      </c>
      <c r="B5972" t="s">
        <v>5927</v>
      </c>
      <c r="C5972" t="s">
        <v>3771</v>
      </c>
      <c r="D5972" t="s">
        <v>1042</v>
      </c>
      <c r="E5972" t="s">
        <v>1042</v>
      </c>
      <c r="F5972">
        <v>8</v>
      </c>
      <c r="G5972" t="s">
        <v>805</v>
      </c>
      <c r="H5972" s="4" t="str">
        <f t="shared" si="186"/>
        <v>3K180.8</v>
      </c>
      <c r="I5972" s="4" t="str">
        <f t="shared" si="187"/>
        <v>SC_UDB180</v>
      </c>
    </row>
    <row r="5973" spans="1:9" x14ac:dyDescent="0.25">
      <c r="A5973" t="s">
        <v>2698</v>
      </c>
      <c r="B5973" t="s">
        <v>5927</v>
      </c>
      <c r="C5973" t="s">
        <v>3772</v>
      </c>
      <c r="D5973">
        <v>2</v>
      </c>
      <c r="E5973">
        <v>2</v>
      </c>
      <c r="F5973">
        <v>2</v>
      </c>
      <c r="G5973" t="s">
        <v>2123</v>
      </c>
      <c r="H5973" s="4" t="str">
        <f t="shared" si="186"/>
        <v>3K181.2</v>
      </c>
      <c r="I5973" s="4" t="str">
        <f t="shared" si="187"/>
        <v>S3_SCIN_HSD214</v>
      </c>
    </row>
    <row r="5974" spans="1:9" x14ac:dyDescent="0.25">
      <c r="A5974" t="s">
        <v>2698</v>
      </c>
      <c r="B5974" t="s">
        <v>5927</v>
      </c>
      <c r="C5974" t="s">
        <v>3772</v>
      </c>
      <c r="D5974">
        <v>3</v>
      </c>
      <c r="E5974">
        <v>3</v>
      </c>
      <c r="F5974">
        <v>3</v>
      </c>
      <c r="G5974" t="s">
        <v>2124</v>
      </c>
      <c r="H5974" s="4" t="str">
        <f t="shared" si="186"/>
        <v>3K181.3</v>
      </c>
      <c r="I5974" s="4" t="str">
        <f t="shared" si="187"/>
        <v>S3_R_X0_TXD1</v>
      </c>
    </row>
    <row r="5975" spans="1:9" x14ac:dyDescent="0.25">
      <c r="A5975" t="s">
        <v>2698</v>
      </c>
      <c r="B5975" t="s">
        <v>5927</v>
      </c>
      <c r="C5975" t="s">
        <v>3772</v>
      </c>
      <c r="D5975">
        <v>4</v>
      </c>
      <c r="E5975">
        <v>4</v>
      </c>
      <c r="F5975">
        <v>4</v>
      </c>
      <c r="G5975" t="s">
        <v>2125</v>
      </c>
      <c r="H5975" s="4" t="str">
        <f t="shared" si="186"/>
        <v>3K181.4</v>
      </c>
      <c r="I5975" s="4" t="str">
        <f t="shared" si="187"/>
        <v>SG3_X0_RXD1</v>
      </c>
    </row>
    <row r="5976" spans="1:9" x14ac:dyDescent="0.25">
      <c r="A5976" t="s">
        <v>2698</v>
      </c>
      <c r="B5976" t="s">
        <v>5927</v>
      </c>
      <c r="C5976" t="s">
        <v>3772</v>
      </c>
      <c r="D5976">
        <v>5</v>
      </c>
      <c r="E5976">
        <v>5</v>
      </c>
      <c r="F5976">
        <v>5</v>
      </c>
      <c r="G5976" t="s">
        <v>2126</v>
      </c>
      <c r="H5976" s="4" t="str">
        <f t="shared" si="186"/>
        <v>3K181.5</v>
      </c>
      <c r="I5976" s="4" t="str">
        <f t="shared" si="187"/>
        <v>SG3_X0_RXC</v>
      </c>
    </row>
    <row r="5977" spans="1:9" x14ac:dyDescent="0.25">
      <c r="A5977" t="s">
        <v>2698</v>
      </c>
      <c r="B5977" t="s">
        <v>5927</v>
      </c>
      <c r="C5977" t="s">
        <v>3772</v>
      </c>
      <c r="D5977">
        <v>6</v>
      </c>
      <c r="E5977">
        <v>6</v>
      </c>
      <c r="F5977">
        <v>6</v>
      </c>
      <c r="G5977" t="s">
        <v>2116</v>
      </c>
      <c r="H5977" s="4" t="str">
        <f t="shared" si="186"/>
        <v>3K181.6</v>
      </c>
      <c r="I5977" s="4" t="str">
        <f t="shared" si="187"/>
        <v>S3_R_X0_TXC</v>
      </c>
    </row>
    <row r="5978" spans="1:9" x14ac:dyDescent="0.25">
      <c r="A5978" t="s">
        <v>2698</v>
      </c>
      <c r="B5978" t="s">
        <v>5927</v>
      </c>
      <c r="C5978" t="s">
        <v>3772</v>
      </c>
      <c r="D5978">
        <v>7</v>
      </c>
      <c r="E5978">
        <v>7</v>
      </c>
      <c r="F5978">
        <v>7</v>
      </c>
      <c r="G5978" t="s">
        <v>2127</v>
      </c>
      <c r="H5978" s="4" t="str">
        <f t="shared" si="186"/>
        <v>3K181.7</v>
      </c>
      <c r="I5978" s="4" t="str">
        <f t="shared" si="187"/>
        <v>S3_SCIN_HSD215</v>
      </c>
    </row>
    <row r="5979" spans="1:9" x14ac:dyDescent="0.25">
      <c r="A5979" t="s">
        <v>2698</v>
      </c>
      <c r="B5979" t="s">
        <v>5927</v>
      </c>
      <c r="C5979" t="s">
        <v>3772</v>
      </c>
      <c r="D5979" t="s">
        <v>1041</v>
      </c>
      <c r="E5979" t="s">
        <v>1041</v>
      </c>
      <c r="F5979">
        <v>1</v>
      </c>
      <c r="G5979" t="s">
        <v>1040</v>
      </c>
      <c r="H5979" s="4" t="str">
        <f t="shared" si="186"/>
        <v>3K181.1</v>
      </c>
      <c r="I5979" s="4" t="str">
        <f t="shared" si="187"/>
        <v>VP12</v>
      </c>
    </row>
    <row r="5980" spans="1:9" x14ac:dyDescent="0.25">
      <c r="A5980" t="s">
        <v>2698</v>
      </c>
      <c r="B5980" t="s">
        <v>5927</v>
      </c>
      <c r="C5980" t="s">
        <v>3772</v>
      </c>
      <c r="D5980" t="s">
        <v>1042</v>
      </c>
      <c r="E5980" t="s">
        <v>1042</v>
      </c>
      <c r="F5980">
        <v>8</v>
      </c>
      <c r="G5980" t="s">
        <v>806</v>
      </c>
      <c r="H5980" s="4" t="str">
        <f t="shared" si="186"/>
        <v>3K181.8</v>
      </c>
      <c r="I5980" s="4" t="str">
        <f t="shared" si="187"/>
        <v>SC_UDB181</v>
      </c>
    </row>
    <row r="5981" spans="1:9" x14ac:dyDescent="0.25">
      <c r="A5981" t="s">
        <v>2698</v>
      </c>
      <c r="B5981" t="s">
        <v>5927</v>
      </c>
      <c r="C5981" t="s">
        <v>3773</v>
      </c>
      <c r="D5981">
        <v>2</v>
      </c>
      <c r="E5981">
        <v>2</v>
      </c>
      <c r="F5981">
        <v>2</v>
      </c>
      <c r="G5981" t="s">
        <v>2128</v>
      </c>
      <c r="H5981" s="4" t="str">
        <f t="shared" si="186"/>
        <v>3K182.2</v>
      </c>
      <c r="I5981" s="4" t="str">
        <f t="shared" si="187"/>
        <v>S3_SCIN_HSD216</v>
      </c>
    </row>
    <row r="5982" spans="1:9" x14ac:dyDescent="0.25">
      <c r="A5982" t="s">
        <v>2698</v>
      </c>
      <c r="B5982" t="s">
        <v>5927</v>
      </c>
      <c r="C5982" t="s">
        <v>3773</v>
      </c>
      <c r="D5982">
        <v>3</v>
      </c>
      <c r="E5982">
        <v>3</v>
      </c>
      <c r="F5982">
        <v>3</v>
      </c>
      <c r="G5982" t="s">
        <v>2129</v>
      </c>
      <c r="H5982" s="4" t="str">
        <f t="shared" si="186"/>
        <v>3K182.3</v>
      </c>
      <c r="I5982" s="4" t="str">
        <f t="shared" si="187"/>
        <v>S3_R_X0_TXD2</v>
      </c>
    </row>
    <row r="5983" spans="1:9" x14ac:dyDescent="0.25">
      <c r="A5983" t="s">
        <v>2698</v>
      </c>
      <c r="B5983" t="s">
        <v>5927</v>
      </c>
      <c r="C5983" t="s">
        <v>3773</v>
      </c>
      <c r="D5983">
        <v>4</v>
      </c>
      <c r="E5983">
        <v>4</v>
      </c>
      <c r="F5983">
        <v>4</v>
      </c>
      <c r="G5983" t="s">
        <v>2130</v>
      </c>
      <c r="H5983" s="4" t="str">
        <f t="shared" si="186"/>
        <v>3K182.4</v>
      </c>
      <c r="I5983" s="4" t="str">
        <f t="shared" si="187"/>
        <v>SG3_X0_RXD2</v>
      </c>
    </row>
    <row r="5984" spans="1:9" x14ac:dyDescent="0.25">
      <c r="A5984" t="s">
        <v>2698</v>
      </c>
      <c r="B5984" t="s">
        <v>5927</v>
      </c>
      <c r="C5984" t="s">
        <v>3773</v>
      </c>
      <c r="D5984">
        <v>5</v>
      </c>
      <c r="E5984">
        <v>5</v>
      </c>
      <c r="F5984">
        <v>5</v>
      </c>
      <c r="G5984" t="s">
        <v>2131</v>
      </c>
      <c r="H5984" s="4" t="str">
        <f t="shared" si="186"/>
        <v>3K182.5</v>
      </c>
      <c r="I5984" s="4" t="str">
        <f t="shared" si="187"/>
        <v>SG3_1_X0_TXD0</v>
      </c>
    </row>
    <row r="5985" spans="1:9" x14ac:dyDescent="0.25">
      <c r="A5985" t="s">
        <v>2698</v>
      </c>
      <c r="B5985" t="s">
        <v>5927</v>
      </c>
      <c r="C5985" t="s">
        <v>3773</v>
      </c>
      <c r="D5985">
        <v>6</v>
      </c>
      <c r="E5985">
        <v>6</v>
      </c>
      <c r="F5985">
        <v>6</v>
      </c>
      <c r="G5985" t="s">
        <v>2132</v>
      </c>
      <c r="H5985" s="4" t="str">
        <f t="shared" si="186"/>
        <v>3K182.6</v>
      </c>
      <c r="I5985" s="4" t="str">
        <f t="shared" si="187"/>
        <v>S3_R_X0_RXD0</v>
      </c>
    </row>
    <row r="5986" spans="1:9" x14ac:dyDescent="0.25">
      <c r="A5986" t="s">
        <v>2698</v>
      </c>
      <c r="B5986" t="s">
        <v>5927</v>
      </c>
      <c r="C5986" t="s">
        <v>3773</v>
      </c>
      <c r="D5986">
        <v>7</v>
      </c>
      <c r="E5986">
        <v>7</v>
      </c>
      <c r="F5986">
        <v>7</v>
      </c>
      <c r="G5986" t="s">
        <v>2133</v>
      </c>
      <c r="H5986" s="4" t="str">
        <f t="shared" si="186"/>
        <v>3K182.7</v>
      </c>
      <c r="I5986" s="4" t="str">
        <f t="shared" si="187"/>
        <v>S3_SCOT_HSD217</v>
      </c>
    </row>
    <row r="5987" spans="1:9" x14ac:dyDescent="0.25">
      <c r="A5987" t="s">
        <v>2698</v>
      </c>
      <c r="B5987" t="s">
        <v>5927</v>
      </c>
      <c r="C5987" t="s">
        <v>3773</v>
      </c>
      <c r="D5987" t="s">
        <v>1041</v>
      </c>
      <c r="E5987" t="s">
        <v>1041</v>
      </c>
      <c r="F5987">
        <v>1</v>
      </c>
      <c r="G5987" t="s">
        <v>1040</v>
      </c>
      <c r="H5987" s="4" t="str">
        <f t="shared" si="186"/>
        <v>3K182.1</v>
      </c>
      <c r="I5987" s="4" t="str">
        <f t="shared" si="187"/>
        <v>VP12</v>
      </c>
    </row>
    <row r="5988" spans="1:9" x14ac:dyDescent="0.25">
      <c r="A5988" t="s">
        <v>2698</v>
      </c>
      <c r="B5988" t="s">
        <v>5927</v>
      </c>
      <c r="C5988" t="s">
        <v>3773</v>
      </c>
      <c r="D5988" t="s">
        <v>1042</v>
      </c>
      <c r="E5988" t="s">
        <v>1042</v>
      </c>
      <c r="F5988">
        <v>8</v>
      </c>
      <c r="G5988" t="s">
        <v>807</v>
      </c>
      <c r="H5988" s="4" t="str">
        <f t="shared" si="186"/>
        <v>3K182.8</v>
      </c>
      <c r="I5988" s="4" t="str">
        <f t="shared" si="187"/>
        <v>SC_UDB182</v>
      </c>
    </row>
    <row r="5989" spans="1:9" x14ac:dyDescent="0.25">
      <c r="A5989" t="s">
        <v>2698</v>
      </c>
      <c r="B5989" t="s">
        <v>5927</v>
      </c>
      <c r="C5989" t="s">
        <v>3774</v>
      </c>
      <c r="D5989">
        <v>2</v>
      </c>
      <c r="E5989">
        <v>2</v>
      </c>
      <c r="F5989">
        <v>2</v>
      </c>
      <c r="G5989" t="s">
        <v>2134</v>
      </c>
      <c r="H5989" s="4" t="str">
        <f t="shared" si="186"/>
        <v>3K183.2</v>
      </c>
      <c r="I5989" s="4" t="str">
        <f t="shared" si="187"/>
        <v>S3_SCIN_HSD218</v>
      </c>
    </row>
    <row r="5990" spans="1:9" x14ac:dyDescent="0.25">
      <c r="A5990" t="s">
        <v>2698</v>
      </c>
      <c r="B5990" t="s">
        <v>5927</v>
      </c>
      <c r="C5990" t="s">
        <v>3774</v>
      </c>
      <c r="D5990">
        <v>3</v>
      </c>
      <c r="E5990">
        <v>3</v>
      </c>
      <c r="F5990">
        <v>3</v>
      </c>
      <c r="G5990" t="s">
        <v>2135</v>
      </c>
      <c r="H5990" s="4" t="str">
        <f t="shared" si="186"/>
        <v>3K183.3</v>
      </c>
      <c r="I5990" s="4" t="str">
        <f t="shared" si="187"/>
        <v>S3_R_X0_TXD3</v>
      </c>
    </row>
    <row r="5991" spans="1:9" x14ac:dyDescent="0.25">
      <c r="A5991" t="s">
        <v>2698</v>
      </c>
      <c r="B5991" t="s">
        <v>5927</v>
      </c>
      <c r="C5991" t="s">
        <v>3774</v>
      </c>
      <c r="D5991">
        <v>4</v>
      </c>
      <c r="E5991">
        <v>4</v>
      </c>
      <c r="F5991">
        <v>4</v>
      </c>
      <c r="G5991" t="s">
        <v>2136</v>
      </c>
      <c r="H5991" s="4" t="str">
        <f t="shared" si="186"/>
        <v>3K183.4</v>
      </c>
      <c r="I5991" s="4" t="str">
        <f t="shared" si="187"/>
        <v>SG3_X0_RXD3</v>
      </c>
    </row>
    <row r="5992" spans="1:9" x14ac:dyDescent="0.25">
      <c r="A5992" t="s">
        <v>2698</v>
      </c>
      <c r="B5992" t="s">
        <v>5927</v>
      </c>
      <c r="C5992" t="s">
        <v>3774</v>
      </c>
      <c r="D5992">
        <v>5</v>
      </c>
      <c r="E5992">
        <v>5</v>
      </c>
      <c r="F5992">
        <v>5</v>
      </c>
      <c r="G5992" t="s">
        <v>961</v>
      </c>
      <c r="H5992" s="4" t="str">
        <f t="shared" si="186"/>
        <v>3K183.5</v>
      </c>
      <c r="I5992" s="4" t="str">
        <f t="shared" si="187"/>
        <v>DGND</v>
      </c>
    </row>
    <row r="5993" spans="1:9" x14ac:dyDescent="0.25">
      <c r="A5993" t="s">
        <v>2698</v>
      </c>
      <c r="B5993" t="s">
        <v>5927</v>
      </c>
      <c r="C5993" t="s">
        <v>3774</v>
      </c>
      <c r="D5993">
        <v>6</v>
      </c>
      <c r="E5993">
        <v>6</v>
      </c>
      <c r="F5993">
        <v>6</v>
      </c>
      <c r="G5993" t="s">
        <v>2137</v>
      </c>
      <c r="H5993" s="4" t="str">
        <f t="shared" si="186"/>
        <v>3K183.6</v>
      </c>
      <c r="I5993" s="4" t="str">
        <f t="shared" si="187"/>
        <v>S3_R_X0_RXER</v>
      </c>
    </row>
    <row r="5994" spans="1:9" x14ac:dyDescent="0.25">
      <c r="A5994" t="s">
        <v>2698</v>
      </c>
      <c r="B5994" t="s">
        <v>5927</v>
      </c>
      <c r="C5994" t="s">
        <v>3774</v>
      </c>
      <c r="D5994">
        <v>7</v>
      </c>
      <c r="E5994">
        <v>7</v>
      </c>
      <c r="F5994">
        <v>7</v>
      </c>
      <c r="G5994" t="s">
        <v>2138</v>
      </c>
      <c r="H5994" s="4" t="str">
        <f t="shared" si="186"/>
        <v>3K183.7</v>
      </c>
      <c r="I5994" s="4" t="str">
        <f t="shared" si="187"/>
        <v>S3_HSD219</v>
      </c>
    </row>
    <row r="5995" spans="1:9" x14ac:dyDescent="0.25">
      <c r="A5995" t="s">
        <v>2698</v>
      </c>
      <c r="B5995" t="s">
        <v>5927</v>
      </c>
      <c r="C5995" t="s">
        <v>3774</v>
      </c>
      <c r="D5995" t="s">
        <v>1041</v>
      </c>
      <c r="E5995" t="s">
        <v>1041</v>
      </c>
      <c r="F5995">
        <v>1</v>
      </c>
      <c r="G5995" t="s">
        <v>1040</v>
      </c>
      <c r="H5995" s="4" t="str">
        <f t="shared" si="186"/>
        <v>3K183.1</v>
      </c>
      <c r="I5995" s="4" t="str">
        <f t="shared" si="187"/>
        <v>VP12</v>
      </c>
    </row>
    <row r="5996" spans="1:9" x14ac:dyDescent="0.25">
      <c r="A5996" t="s">
        <v>2698</v>
      </c>
      <c r="B5996" t="s">
        <v>5927</v>
      </c>
      <c r="C5996" t="s">
        <v>3774</v>
      </c>
      <c r="D5996" t="s">
        <v>1042</v>
      </c>
      <c r="E5996" t="s">
        <v>1042</v>
      </c>
      <c r="F5996">
        <v>8</v>
      </c>
      <c r="G5996" t="s">
        <v>808</v>
      </c>
      <c r="H5996" s="4" t="str">
        <f t="shared" si="186"/>
        <v>3K183.8</v>
      </c>
      <c r="I5996" s="4" t="str">
        <f t="shared" si="187"/>
        <v>SC_UDB183</v>
      </c>
    </row>
    <row r="5997" spans="1:9" x14ac:dyDescent="0.25">
      <c r="A5997" t="s">
        <v>2698</v>
      </c>
      <c r="B5997" t="s">
        <v>5927</v>
      </c>
      <c r="C5997" t="s">
        <v>3775</v>
      </c>
      <c r="D5997">
        <v>2</v>
      </c>
      <c r="E5997">
        <v>2</v>
      </c>
      <c r="F5997">
        <v>2</v>
      </c>
      <c r="H5997" s="4" t="str">
        <f t="shared" si="186"/>
        <v>3K231.2</v>
      </c>
      <c r="I5997" s="4">
        <f t="shared" si="187"/>
        <v>0</v>
      </c>
    </row>
    <row r="5998" spans="1:9" x14ac:dyDescent="0.25">
      <c r="A5998" t="s">
        <v>2698</v>
      </c>
      <c r="B5998" t="s">
        <v>5927</v>
      </c>
      <c r="C5998" t="s">
        <v>3775</v>
      </c>
      <c r="D5998">
        <v>3</v>
      </c>
      <c r="E5998">
        <v>3</v>
      </c>
      <c r="F5998">
        <v>3</v>
      </c>
      <c r="H5998" s="4" t="str">
        <f t="shared" si="186"/>
        <v>3K231.3</v>
      </c>
      <c r="I5998" s="4">
        <f t="shared" si="187"/>
        <v>0</v>
      </c>
    </row>
    <row r="5999" spans="1:9" x14ac:dyDescent="0.25">
      <c r="A5999" t="s">
        <v>2698</v>
      </c>
      <c r="B5999" t="s">
        <v>5927</v>
      </c>
      <c r="C5999" t="s">
        <v>3775</v>
      </c>
      <c r="D5999">
        <v>4</v>
      </c>
      <c r="E5999">
        <v>4</v>
      </c>
      <c r="F5999">
        <v>4</v>
      </c>
      <c r="H5999" s="4" t="str">
        <f t="shared" si="186"/>
        <v>3K231.4</v>
      </c>
      <c r="I5999" s="4">
        <f t="shared" si="187"/>
        <v>0</v>
      </c>
    </row>
    <row r="6000" spans="1:9" x14ac:dyDescent="0.25">
      <c r="A6000" t="s">
        <v>2698</v>
      </c>
      <c r="B6000" t="s">
        <v>5927</v>
      </c>
      <c r="C6000" t="s">
        <v>3775</v>
      </c>
      <c r="D6000">
        <v>5</v>
      </c>
      <c r="E6000">
        <v>5</v>
      </c>
      <c r="F6000">
        <v>5</v>
      </c>
      <c r="G6000" t="s">
        <v>2139</v>
      </c>
      <c r="H6000" s="4" t="str">
        <f t="shared" si="186"/>
        <v>3K231.5</v>
      </c>
      <c r="I6000" s="4" t="str">
        <f t="shared" si="187"/>
        <v>SG3_1_X0_TXD1</v>
      </c>
    </row>
    <row r="6001" spans="1:9" x14ac:dyDescent="0.25">
      <c r="A6001" t="s">
        <v>2698</v>
      </c>
      <c r="B6001" t="s">
        <v>5927</v>
      </c>
      <c r="C6001" t="s">
        <v>3775</v>
      </c>
      <c r="D6001">
        <v>6</v>
      </c>
      <c r="E6001">
        <v>6</v>
      </c>
      <c r="F6001">
        <v>6</v>
      </c>
      <c r="G6001" t="s">
        <v>2140</v>
      </c>
      <c r="H6001" s="4" t="str">
        <f t="shared" si="186"/>
        <v>3K231.6</v>
      </c>
      <c r="I6001" s="4" t="str">
        <f t="shared" si="187"/>
        <v>S3_R_X0_RXD1</v>
      </c>
    </row>
    <row r="6002" spans="1:9" x14ac:dyDescent="0.25">
      <c r="A6002" t="s">
        <v>2698</v>
      </c>
      <c r="B6002" t="s">
        <v>5927</v>
      </c>
      <c r="C6002" t="s">
        <v>3775</v>
      </c>
      <c r="D6002">
        <v>7</v>
      </c>
      <c r="E6002">
        <v>7</v>
      </c>
      <c r="F6002">
        <v>7</v>
      </c>
      <c r="G6002" t="s">
        <v>2141</v>
      </c>
      <c r="H6002" s="4" t="str">
        <f t="shared" si="186"/>
        <v>3K231.7</v>
      </c>
      <c r="I6002" s="4" t="str">
        <f t="shared" si="187"/>
        <v>S3_SCOT_HSD207</v>
      </c>
    </row>
    <row r="6003" spans="1:9" x14ac:dyDescent="0.25">
      <c r="A6003" t="s">
        <v>2698</v>
      </c>
      <c r="B6003" t="s">
        <v>5927</v>
      </c>
      <c r="C6003" t="s">
        <v>3775</v>
      </c>
      <c r="D6003" t="s">
        <v>1041</v>
      </c>
      <c r="E6003" t="s">
        <v>1041</v>
      </c>
      <c r="F6003">
        <v>1</v>
      </c>
      <c r="G6003" t="s">
        <v>1040</v>
      </c>
      <c r="H6003" s="4" t="str">
        <f t="shared" si="186"/>
        <v>3K231.1</v>
      </c>
      <c r="I6003" s="4" t="str">
        <f t="shared" si="187"/>
        <v>VP12</v>
      </c>
    </row>
    <row r="6004" spans="1:9" x14ac:dyDescent="0.25">
      <c r="A6004" t="s">
        <v>2698</v>
      </c>
      <c r="B6004" t="s">
        <v>5927</v>
      </c>
      <c r="C6004" t="s">
        <v>3775</v>
      </c>
      <c r="D6004" t="s">
        <v>1042</v>
      </c>
      <c r="E6004" t="s">
        <v>1042</v>
      </c>
      <c r="F6004">
        <v>8</v>
      </c>
      <c r="G6004" t="s">
        <v>809</v>
      </c>
      <c r="H6004" s="4" t="str">
        <f t="shared" si="186"/>
        <v>3K231.8</v>
      </c>
      <c r="I6004" s="4" t="str">
        <f t="shared" si="187"/>
        <v>SC_UDB231</v>
      </c>
    </row>
    <row r="6005" spans="1:9" x14ac:dyDescent="0.25">
      <c r="A6005" t="s">
        <v>2698</v>
      </c>
      <c r="B6005" t="s">
        <v>5927</v>
      </c>
      <c r="C6005" t="s">
        <v>3776</v>
      </c>
      <c r="D6005">
        <v>2</v>
      </c>
      <c r="E6005">
        <v>2</v>
      </c>
      <c r="F6005">
        <v>2</v>
      </c>
      <c r="G6005" t="s">
        <v>2142</v>
      </c>
      <c r="H6005" s="4" t="str">
        <f t="shared" si="186"/>
        <v>3K232.2</v>
      </c>
      <c r="I6005" s="4" t="str">
        <f t="shared" si="187"/>
        <v>S3_SCOT_HSD208</v>
      </c>
    </row>
    <row r="6006" spans="1:9" x14ac:dyDescent="0.25">
      <c r="A6006" t="s">
        <v>2698</v>
      </c>
      <c r="B6006" t="s">
        <v>5927</v>
      </c>
      <c r="C6006" t="s">
        <v>3776</v>
      </c>
      <c r="D6006">
        <v>3</v>
      </c>
      <c r="E6006">
        <v>3</v>
      </c>
      <c r="F6006">
        <v>3</v>
      </c>
      <c r="G6006" t="s">
        <v>2143</v>
      </c>
      <c r="H6006" s="4" t="str">
        <f t="shared" si="186"/>
        <v>3K232.3</v>
      </c>
      <c r="I6006" s="4" t="str">
        <f t="shared" si="187"/>
        <v>S3_R_X0_RXD3</v>
      </c>
    </row>
    <row r="6007" spans="1:9" x14ac:dyDescent="0.25">
      <c r="A6007" t="s">
        <v>2698</v>
      </c>
      <c r="B6007" t="s">
        <v>5927</v>
      </c>
      <c r="C6007" t="s">
        <v>3776</v>
      </c>
      <c r="D6007">
        <v>4</v>
      </c>
      <c r="E6007">
        <v>4</v>
      </c>
      <c r="F6007">
        <v>4</v>
      </c>
      <c r="G6007" t="s">
        <v>2144</v>
      </c>
      <c r="H6007" s="4" t="str">
        <f t="shared" si="186"/>
        <v>3K232.4</v>
      </c>
      <c r="I6007" s="4" t="str">
        <f t="shared" si="187"/>
        <v>SG3_1_X0_TXD3</v>
      </c>
    </row>
    <row r="6008" spans="1:9" x14ac:dyDescent="0.25">
      <c r="A6008" t="s">
        <v>2698</v>
      </c>
      <c r="B6008" t="s">
        <v>5927</v>
      </c>
      <c r="C6008" t="s">
        <v>3776</v>
      </c>
      <c r="D6008">
        <v>5</v>
      </c>
      <c r="E6008">
        <v>5</v>
      </c>
      <c r="F6008">
        <v>5</v>
      </c>
      <c r="G6008" t="s">
        <v>2145</v>
      </c>
      <c r="H6008" s="4" t="str">
        <f t="shared" si="186"/>
        <v>3K232.5</v>
      </c>
      <c r="I6008" s="4" t="str">
        <f t="shared" si="187"/>
        <v>SG3_1_X0_TXEN</v>
      </c>
    </row>
    <row r="6009" spans="1:9" x14ac:dyDescent="0.25">
      <c r="A6009" t="s">
        <v>2698</v>
      </c>
      <c r="B6009" t="s">
        <v>5927</v>
      </c>
      <c r="C6009" t="s">
        <v>3776</v>
      </c>
      <c r="D6009">
        <v>6</v>
      </c>
      <c r="E6009">
        <v>6</v>
      </c>
      <c r="F6009">
        <v>6</v>
      </c>
      <c r="G6009" t="s">
        <v>2146</v>
      </c>
      <c r="H6009" s="4" t="str">
        <f t="shared" si="186"/>
        <v>3K232.6</v>
      </c>
      <c r="I6009" s="4" t="str">
        <f t="shared" si="187"/>
        <v>S3_R_X0_RXDV</v>
      </c>
    </row>
    <row r="6010" spans="1:9" x14ac:dyDescent="0.25">
      <c r="A6010" t="s">
        <v>2698</v>
      </c>
      <c r="B6010" t="s">
        <v>5927</v>
      </c>
      <c r="C6010" t="s">
        <v>3776</v>
      </c>
      <c r="D6010">
        <v>7</v>
      </c>
      <c r="E6010">
        <v>7</v>
      </c>
      <c r="F6010">
        <v>7</v>
      </c>
      <c r="G6010" t="s">
        <v>2147</v>
      </c>
      <c r="H6010" s="4" t="str">
        <f t="shared" si="186"/>
        <v>3K232.7</v>
      </c>
      <c r="I6010" s="4" t="str">
        <f t="shared" si="187"/>
        <v>S3_SCOT_HSD209</v>
      </c>
    </row>
    <row r="6011" spans="1:9" x14ac:dyDescent="0.25">
      <c r="A6011" t="s">
        <v>2698</v>
      </c>
      <c r="B6011" t="s">
        <v>5927</v>
      </c>
      <c r="C6011" t="s">
        <v>3776</v>
      </c>
      <c r="D6011" t="s">
        <v>1041</v>
      </c>
      <c r="E6011" t="s">
        <v>1041</v>
      </c>
      <c r="F6011">
        <v>1</v>
      </c>
      <c r="G6011" t="s">
        <v>1040</v>
      </c>
      <c r="H6011" s="4" t="str">
        <f t="shared" si="186"/>
        <v>3K232.1</v>
      </c>
      <c r="I6011" s="4" t="str">
        <f t="shared" si="187"/>
        <v>VP12</v>
      </c>
    </row>
    <row r="6012" spans="1:9" x14ac:dyDescent="0.25">
      <c r="A6012" t="s">
        <v>2698</v>
      </c>
      <c r="B6012" t="s">
        <v>5927</v>
      </c>
      <c r="C6012" t="s">
        <v>3776</v>
      </c>
      <c r="D6012" t="s">
        <v>1042</v>
      </c>
      <c r="E6012" t="s">
        <v>1042</v>
      </c>
      <c r="F6012">
        <v>8</v>
      </c>
      <c r="G6012" t="s">
        <v>810</v>
      </c>
      <c r="H6012" s="4" t="str">
        <f t="shared" si="186"/>
        <v>3K232.8</v>
      </c>
      <c r="I6012" s="4" t="str">
        <f t="shared" si="187"/>
        <v>SC_UDB232</v>
      </c>
    </row>
    <row r="6013" spans="1:9" x14ac:dyDescent="0.25">
      <c r="A6013" t="s">
        <v>2698</v>
      </c>
      <c r="B6013" t="s">
        <v>5927</v>
      </c>
      <c r="C6013" t="s">
        <v>3777</v>
      </c>
      <c r="D6013">
        <v>2</v>
      </c>
      <c r="E6013">
        <v>2</v>
      </c>
      <c r="F6013">
        <v>2</v>
      </c>
      <c r="G6013" t="s">
        <v>2148</v>
      </c>
      <c r="H6013" s="4" t="str">
        <f t="shared" si="186"/>
        <v>3K233.2</v>
      </c>
      <c r="I6013" s="4" t="str">
        <f t="shared" si="187"/>
        <v>S3_SCIN_HSD210</v>
      </c>
    </row>
    <row r="6014" spans="1:9" x14ac:dyDescent="0.25">
      <c r="A6014" t="s">
        <v>2698</v>
      </c>
      <c r="B6014" t="s">
        <v>5927</v>
      </c>
      <c r="C6014" t="s">
        <v>3777</v>
      </c>
      <c r="D6014">
        <v>3</v>
      </c>
      <c r="E6014">
        <v>3</v>
      </c>
      <c r="F6014">
        <v>3</v>
      </c>
      <c r="G6014" t="s">
        <v>2149</v>
      </c>
      <c r="H6014" s="4" t="str">
        <f t="shared" si="186"/>
        <v>3K233.3</v>
      </c>
      <c r="I6014" s="4" t="str">
        <f t="shared" si="187"/>
        <v>S3_R_X0_RXC</v>
      </c>
    </row>
    <row r="6015" spans="1:9" x14ac:dyDescent="0.25">
      <c r="A6015" t="s">
        <v>2698</v>
      </c>
      <c r="B6015" t="s">
        <v>5927</v>
      </c>
      <c r="C6015" t="s">
        <v>3777</v>
      </c>
      <c r="D6015">
        <v>4</v>
      </c>
      <c r="E6015">
        <v>4</v>
      </c>
      <c r="F6015">
        <v>4</v>
      </c>
      <c r="G6015" t="s">
        <v>2150</v>
      </c>
      <c r="H6015" s="4" t="str">
        <f t="shared" si="186"/>
        <v>3K233.4</v>
      </c>
      <c r="I6015" s="4" t="str">
        <f t="shared" si="187"/>
        <v>SG3_X0_TXC</v>
      </c>
    </row>
    <row r="6016" spans="1:9" x14ac:dyDescent="0.25">
      <c r="A6016" t="s">
        <v>2698</v>
      </c>
      <c r="B6016" t="s">
        <v>5927</v>
      </c>
      <c r="C6016" t="s">
        <v>3777</v>
      </c>
      <c r="D6016">
        <v>5</v>
      </c>
      <c r="E6016">
        <v>5</v>
      </c>
      <c r="F6016">
        <v>5</v>
      </c>
      <c r="G6016" t="s">
        <v>2151</v>
      </c>
      <c r="H6016" s="4" t="str">
        <f t="shared" si="186"/>
        <v>3K233.5</v>
      </c>
      <c r="I6016" s="4" t="str">
        <f t="shared" si="187"/>
        <v>SG3_1_X0_TXD2</v>
      </c>
    </row>
    <row r="6017" spans="1:9" x14ac:dyDescent="0.25">
      <c r="A6017" t="s">
        <v>2698</v>
      </c>
      <c r="B6017" t="s">
        <v>5927</v>
      </c>
      <c r="C6017" t="s">
        <v>3777</v>
      </c>
      <c r="D6017">
        <v>6</v>
      </c>
      <c r="E6017">
        <v>6</v>
      </c>
      <c r="F6017">
        <v>6</v>
      </c>
      <c r="G6017" t="s">
        <v>2152</v>
      </c>
      <c r="H6017" s="4" t="str">
        <f t="shared" si="186"/>
        <v>3K233.6</v>
      </c>
      <c r="I6017" s="4" t="str">
        <f t="shared" si="187"/>
        <v>S3_R_X0_RXD2</v>
      </c>
    </row>
    <row r="6018" spans="1:9" x14ac:dyDescent="0.25">
      <c r="A6018" t="s">
        <v>2698</v>
      </c>
      <c r="B6018" t="s">
        <v>5927</v>
      </c>
      <c r="C6018" t="s">
        <v>3777</v>
      </c>
      <c r="D6018">
        <v>7</v>
      </c>
      <c r="E6018">
        <v>7</v>
      </c>
      <c r="F6018">
        <v>7</v>
      </c>
      <c r="G6018" t="s">
        <v>2153</v>
      </c>
      <c r="H6018" s="4" t="str">
        <f t="shared" ref="H6018:H6081" si="188">CONCATENATE(C6018,".",F6018)</f>
        <v>3K233.7</v>
      </c>
      <c r="I6018" s="4" t="str">
        <f t="shared" ref="I6018:I6081" si="189">G6018</f>
        <v>S3_SCOT_HSD211</v>
      </c>
    </row>
    <row r="6019" spans="1:9" x14ac:dyDescent="0.25">
      <c r="A6019" t="s">
        <v>2698</v>
      </c>
      <c r="B6019" t="s">
        <v>5927</v>
      </c>
      <c r="C6019" t="s">
        <v>3777</v>
      </c>
      <c r="D6019" t="s">
        <v>1041</v>
      </c>
      <c r="E6019" t="s">
        <v>1041</v>
      </c>
      <c r="F6019">
        <v>1</v>
      </c>
      <c r="G6019" t="s">
        <v>1040</v>
      </c>
      <c r="H6019" s="4" t="str">
        <f t="shared" si="188"/>
        <v>3K233.1</v>
      </c>
      <c r="I6019" s="4" t="str">
        <f t="shared" si="189"/>
        <v>VP12</v>
      </c>
    </row>
    <row r="6020" spans="1:9" x14ac:dyDescent="0.25">
      <c r="A6020" t="s">
        <v>2698</v>
      </c>
      <c r="B6020" t="s">
        <v>5927</v>
      </c>
      <c r="C6020" t="s">
        <v>3777</v>
      </c>
      <c r="D6020" t="s">
        <v>1042</v>
      </c>
      <c r="E6020" t="s">
        <v>1042</v>
      </c>
      <c r="F6020">
        <v>8</v>
      </c>
      <c r="G6020" t="s">
        <v>811</v>
      </c>
      <c r="H6020" s="4" t="str">
        <f t="shared" si="188"/>
        <v>3K233.8</v>
      </c>
      <c r="I6020" s="4" t="str">
        <f t="shared" si="189"/>
        <v>SC_UDB233</v>
      </c>
    </row>
    <row r="6021" spans="1:9" x14ac:dyDescent="0.25">
      <c r="A6021" t="s">
        <v>2698</v>
      </c>
      <c r="B6021" t="s">
        <v>5927</v>
      </c>
      <c r="C6021" t="s">
        <v>3778</v>
      </c>
      <c r="D6021">
        <v>1</v>
      </c>
      <c r="E6021">
        <v>1</v>
      </c>
      <c r="F6021">
        <v>1</v>
      </c>
      <c r="G6021" t="s">
        <v>2154</v>
      </c>
      <c r="H6021" s="4" t="str">
        <f t="shared" si="188"/>
        <v>3RR400.1</v>
      </c>
      <c r="I6021" s="4" t="str">
        <f t="shared" si="189"/>
        <v>S3_X0_TXD0</v>
      </c>
    </row>
    <row r="6022" spans="1:9" x14ac:dyDescent="0.25">
      <c r="A6022" t="s">
        <v>2698</v>
      </c>
      <c r="B6022" t="s">
        <v>5927</v>
      </c>
      <c r="C6022" t="s">
        <v>3778</v>
      </c>
      <c r="D6022">
        <v>2</v>
      </c>
      <c r="E6022">
        <v>2</v>
      </c>
      <c r="F6022">
        <v>2</v>
      </c>
      <c r="G6022" t="s">
        <v>2121</v>
      </c>
      <c r="H6022" s="4" t="str">
        <f t="shared" si="188"/>
        <v>3RR400.2</v>
      </c>
      <c r="I6022" s="4" t="str">
        <f t="shared" si="189"/>
        <v>S3_R_X0_TXD0</v>
      </c>
    </row>
    <row r="6023" spans="1:9" x14ac:dyDescent="0.25">
      <c r="A6023" t="s">
        <v>2698</v>
      </c>
      <c r="B6023" t="s">
        <v>5927</v>
      </c>
      <c r="C6023" t="s">
        <v>3779</v>
      </c>
      <c r="D6023">
        <v>1</v>
      </c>
      <c r="E6023">
        <v>1</v>
      </c>
      <c r="F6023">
        <v>1</v>
      </c>
      <c r="G6023" t="s">
        <v>2155</v>
      </c>
      <c r="H6023" s="4" t="str">
        <f t="shared" si="188"/>
        <v>3RR401.1</v>
      </c>
      <c r="I6023" s="4" t="str">
        <f t="shared" si="189"/>
        <v>S3_X0_TXD1</v>
      </c>
    </row>
    <row r="6024" spans="1:9" x14ac:dyDescent="0.25">
      <c r="A6024" t="s">
        <v>2698</v>
      </c>
      <c r="B6024" t="s">
        <v>5927</v>
      </c>
      <c r="C6024" t="s">
        <v>3779</v>
      </c>
      <c r="D6024">
        <v>2</v>
      </c>
      <c r="E6024">
        <v>2</v>
      </c>
      <c r="F6024">
        <v>2</v>
      </c>
      <c r="G6024" t="s">
        <v>2124</v>
      </c>
      <c r="H6024" s="4" t="str">
        <f t="shared" si="188"/>
        <v>3RR401.2</v>
      </c>
      <c r="I6024" s="4" t="str">
        <f t="shared" si="189"/>
        <v>S3_R_X0_TXD1</v>
      </c>
    </row>
    <row r="6025" spans="1:9" x14ac:dyDescent="0.25">
      <c r="A6025" t="s">
        <v>2698</v>
      </c>
      <c r="B6025" t="s">
        <v>5927</v>
      </c>
      <c r="C6025" t="s">
        <v>3780</v>
      </c>
      <c r="D6025">
        <v>1</v>
      </c>
      <c r="E6025">
        <v>1</v>
      </c>
      <c r="F6025">
        <v>1</v>
      </c>
      <c r="G6025" t="s">
        <v>2156</v>
      </c>
      <c r="H6025" s="4" t="str">
        <f t="shared" si="188"/>
        <v>3RR402.1</v>
      </c>
      <c r="I6025" s="4" t="str">
        <f t="shared" si="189"/>
        <v>S3_X0_TXD2</v>
      </c>
    </row>
    <row r="6026" spans="1:9" x14ac:dyDescent="0.25">
      <c r="A6026" t="s">
        <v>2698</v>
      </c>
      <c r="B6026" t="s">
        <v>5927</v>
      </c>
      <c r="C6026" t="s">
        <v>3780</v>
      </c>
      <c r="D6026">
        <v>2</v>
      </c>
      <c r="E6026">
        <v>2</v>
      </c>
      <c r="F6026">
        <v>2</v>
      </c>
      <c r="G6026" t="s">
        <v>2129</v>
      </c>
      <c r="H6026" s="4" t="str">
        <f t="shared" si="188"/>
        <v>3RR402.2</v>
      </c>
      <c r="I6026" s="4" t="str">
        <f t="shared" si="189"/>
        <v>S3_R_X0_TXD2</v>
      </c>
    </row>
    <row r="6027" spans="1:9" x14ac:dyDescent="0.25">
      <c r="A6027" t="s">
        <v>2698</v>
      </c>
      <c r="B6027" t="s">
        <v>5927</v>
      </c>
      <c r="C6027" t="s">
        <v>3781</v>
      </c>
      <c r="D6027">
        <v>1</v>
      </c>
      <c r="E6027">
        <v>1</v>
      </c>
      <c r="F6027">
        <v>1</v>
      </c>
      <c r="G6027" t="s">
        <v>2157</v>
      </c>
      <c r="H6027" s="4" t="str">
        <f t="shared" si="188"/>
        <v>3RR403.1</v>
      </c>
      <c r="I6027" s="4" t="str">
        <f t="shared" si="189"/>
        <v>S3_X0_TXD3</v>
      </c>
    </row>
    <row r="6028" spans="1:9" x14ac:dyDescent="0.25">
      <c r="A6028" t="s">
        <v>2698</v>
      </c>
      <c r="B6028" t="s">
        <v>5927</v>
      </c>
      <c r="C6028" t="s">
        <v>3781</v>
      </c>
      <c r="D6028">
        <v>2</v>
      </c>
      <c r="E6028">
        <v>2</v>
      </c>
      <c r="F6028">
        <v>2</v>
      </c>
      <c r="G6028" t="s">
        <v>2135</v>
      </c>
      <c r="H6028" s="4" t="str">
        <f t="shared" si="188"/>
        <v>3RR403.2</v>
      </c>
      <c r="I6028" s="4" t="str">
        <f t="shared" si="189"/>
        <v>S3_R_X0_TXD3</v>
      </c>
    </row>
    <row r="6029" spans="1:9" x14ac:dyDescent="0.25">
      <c r="A6029" t="s">
        <v>2698</v>
      </c>
      <c r="B6029" t="s">
        <v>5927</v>
      </c>
      <c r="C6029" t="s">
        <v>3782</v>
      </c>
      <c r="D6029">
        <v>1</v>
      </c>
      <c r="E6029">
        <v>1</v>
      </c>
      <c r="F6029">
        <v>1</v>
      </c>
      <c r="G6029" t="s">
        <v>2158</v>
      </c>
      <c r="H6029" s="4" t="str">
        <f t="shared" si="188"/>
        <v>3RR404.1</v>
      </c>
      <c r="I6029" s="4" t="str">
        <f t="shared" si="189"/>
        <v>S3_X0_TXC</v>
      </c>
    </row>
    <row r="6030" spans="1:9" x14ac:dyDescent="0.25">
      <c r="A6030" t="s">
        <v>2698</v>
      </c>
      <c r="B6030" t="s">
        <v>5927</v>
      </c>
      <c r="C6030" t="s">
        <v>3782</v>
      </c>
      <c r="D6030">
        <v>2</v>
      </c>
      <c r="E6030">
        <v>2</v>
      </c>
      <c r="F6030">
        <v>2</v>
      </c>
      <c r="G6030" t="s">
        <v>2116</v>
      </c>
      <c r="H6030" s="4" t="str">
        <f t="shared" si="188"/>
        <v>3RR404.2</v>
      </c>
      <c r="I6030" s="4" t="str">
        <f t="shared" si="189"/>
        <v>S3_R_X0_TXC</v>
      </c>
    </row>
    <row r="6031" spans="1:9" x14ac:dyDescent="0.25">
      <c r="A6031" t="s">
        <v>2698</v>
      </c>
      <c r="B6031" t="s">
        <v>5927</v>
      </c>
      <c r="C6031" t="s">
        <v>3783</v>
      </c>
      <c r="D6031">
        <v>1</v>
      </c>
      <c r="E6031">
        <v>1</v>
      </c>
      <c r="F6031">
        <v>1</v>
      </c>
      <c r="G6031" t="s">
        <v>2159</v>
      </c>
      <c r="H6031" s="4" t="str">
        <f t="shared" si="188"/>
        <v>3RR405.1</v>
      </c>
      <c r="I6031" s="4" t="str">
        <f t="shared" si="189"/>
        <v>S3_X0_TXEN</v>
      </c>
    </row>
    <row r="6032" spans="1:9" x14ac:dyDescent="0.25">
      <c r="A6032" t="s">
        <v>2698</v>
      </c>
      <c r="B6032" t="s">
        <v>5927</v>
      </c>
      <c r="C6032" t="s">
        <v>3783</v>
      </c>
      <c r="D6032">
        <v>2</v>
      </c>
      <c r="E6032">
        <v>2</v>
      </c>
      <c r="F6032">
        <v>2</v>
      </c>
      <c r="G6032" t="s">
        <v>2118</v>
      </c>
      <c r="H6032" s="4" t="str">
        <f t="shared" si="188"/>
        <v>3RR405.2</v>
      </c>
      <c r="I6032" s="4" t="str">
        <f t="shared" si="189"/>
        <v>S3_R_X0_TXEN</v>
      </c>
    </row>
    <row r="6033" spans="1:9" x14ac:dyDescent="0.25">
      <c r="A6033" t="s">
        <v>2698</v>
      </c>
      <c r="B6033" t="s">
        <v>5927</v>
      </c>
      <c r="C6033" t="s">
        <v>3784</v>
      </c>
      <c r="D6033">
        <v>1</v>
      </c>
      <c r="E6033">
        <v>1</v>
      </c>
      <c r="F6033">
        <v>1</v>
      </c>
      <c r="G6033" t="s">
        <v>2160</v>
      </c>
      <c r="H6033" s="4" t="str">
        <f t="shared" si="188"/>
        <v>3RR406.1</v>
      </c>
      <c r="I6033" s="4" t="str">
        <f t="shared" si="189"/>
        <v>S3_X0_RXER</v>
      </c>
    </row>
    <row r="6034" spans="1:9" x14ac:dyDescent="0.25">
      <c r="A6034" t="s">
        <v>2698</v>
      </c>
      <c r="B6034" t="s">
        <v>5927</v>
      </c>
      <c r="C6034" t="s">
        <v>3784</v>
      </c>
      <c r="D6034">
        <v>2</v>
      </c>
      <c r="E6034">
        <v>2</v>
      </c>
      <c r="F6034">
        <v>2</v>
      </c>
      <c r="G6034" t="s">
        <v>2137</v>
      </c>
      <c r="H6034" s="4" t="str">
        <f t="shared" si="188"/>
        <v>3RR406.2</v>
      </c>
      <c r="I6034" s="4" t="str">
        <f t="shared" si="189"/>
        <v>S3_R_X0_RXER</v>
      </c>
    </row>
    <row r="6035" spans="1:9" x14ac:dyDescent="0.25">
      <c r="A6035" t="s">
        <v>2698</v>
      </c>
      <c r="B6035" t="s">
        <v>5927</v>
      </c>
      <c r="C6035" t="s">
        <v>3785</v>
      </c>
      <c r="D6035">
        <v>1</v>
      </c>
      <c r="E6035">
        <v>1</v>
      </c>
      <c r="F6035">
        <v>1</v>
      </c>
      <c r="G6035" t="s">
        <v>2161</v>
      </c>
      <c r="H6035" s="4" t="str">
        <f t="shared" si="188"/>
        <v>3RR407.1</v>
      </c>
      <c r="I6035" s="4" t="str">
        <f t="shared" si="189"/>
        <v>S3_X0_RXD1</v>
      </c>
    </row>
    <row r="6036" spans="1:9" x14ac:dyDescent="0.25">
      <c r="A6036" t="s">
        <v>2698</v>
      </c>
      <c r="B6036" t="s">
        <v>5927</v>
      </c>
      <c r="C6036" t="s">
        <v>3785</v>
      </c>
      <c r="D6036">
        <v>2</v>
      </c>
      <c r="E6036">
        <v>2</v>
      </c>
      <c r="F6036">
        <v>2</v>
      </c>
      <c r="G6036" t="s">
        <v>2140</v>
      </c>
      <c r="H6036" s="4" t="str">
        <f t="shared" si="188"/>
        <v>3RR407.2</v>
      </c>
      <c r="I6036" s="4" t="str">
        <f t="shared" si="189"/>
        <v>S3_R_X0_RXD1</v>
      </c>
    </row>
    <row r="6037" spans="1:9" x14ac:dyDescent="0.25">
      <c r="A6037" t="s">
        <v>2698</v>
      </c>
      <c r="B6037" t="s">
        <v>5927</v>
      </c>
      <c r="C6037" t="s">
        <v>3786</v>
      </c>
      <c r="D6037">
        <v>1</v>
      </c>
      <c r="E6037">
        <v>1</v>
      </c>
      <c r="F6037">
        <v>1</v>
      </c>
      <c r="G6037" t="s">
        <v>2162</v>
      </c>
      <c r="H6037" s="4" t="str">
        <f t="shared" si="188"/>
        <v>3RR408.1</v>
      </c>
      <c r="I6037" s="4" t="str">
        <f t="shared" si="189"/>
        <v>S3_X0_RXD3</v>
      </c>
    </row>
    <row r="6038" spans="1:9" x14ac:dyDescent="0.25">
      <c r="A6038" t="s">
        <v>2698</v>
      </c>
      <c r="B6038" t="s">
        <v>5927</v>
      </c>
      <c r="C6038" t="s">
        <v>3786</v>
      </c>
      <c r="D6038">
        <v>2</v>
      </c>
      <c r="E6038">
        <v>2</v>
      </c>
      <c r="F6038">
        <v>2</v>
      </c>
      <c r="G6038" t="s">
        <v>2143</v>
      </c>
      <c r="H6038" s="4" t="str">
        <f t="shared" si="188"/>
        <v>3RR408.2</v>
      </c>
      <c r="I6038" s="4" t="str">
        <f t="shared" si="189"/>
        <v>S3_R_X0_RXD3</v>
      </c>
    </row>
    <row r="6039" spans="1:9" x14ac:dyDescent="0.25">
      <c r="A6039" t="s">
        <v>2698</v>
      </c>
      <c r="B6039" t="s">
        <v>5927</v>
      </c>
      <c r="C6039" t="s">
        <v>3787</v>
      </c>
      <c r="D6039">
        <v>1</v>
      </c>
      <c r="E6039">
        <v>1</v>
      </c>
      <c r="F6039">
        <v>1</v>
      </c>
      <c r="G6039" t="s">
        <v>2163</v>
      </c>
      <c r="H6039" s="4" t="str">
        <f t="shared" si="188"/>
        <v>3RR409.1</v>
      </c>
      <c r="I6039" s="4" t="str">
        <f t="shared" si="189"/>
        <v>S3_X0_RXDV</v>
      </c>
    </row>
    <row r="6040" spans="1:9" x14ac:dyDescent="0.25">
      <c r="A6040" t="s">
        <v>2698</v>
      </c>
      <c r="B6040" t="s">
        <v>5927</v>
      </c>
      <c r="C6040" t="s">
        <v>3787</v>
      </c>
      <c r="D6040">
        <v>2</v>
      </c>
      <c r="E6040">
        <v>2</v>
      </c>
      <c r="F6040">
        <v>2</v>
      </c>
      <c r="G6040" t="s">
        <v>2146</v>
      </c>
      <c r="H6040" s="4" t="str">
        <f t="shared" si="188"/>
        <v>3RR409.2</v>
      </c>
      <c r="I6040" s="4" t="str">
        <f t="shared" si="189"/>
        <v>S3_R_X0_RXDV</v>
      </c>
    </row>
    <row r="6041" spans="1:9" x14ac:dyDescent="0.25">
      <c r="A6041" t="s">
        <v>2698</v>
      </c>
      <c r="B6041" t="s">
        <v>5927</v>
      </c>
      <c r="C6041" t="s">
        <v>3788</v>
      </c>
      <c r="D6041">
        <v>1</v>
      </c>
      <c r="E6041">
        <v>1</v>
      </c>
      <c r="F6041">
        <v>1</v>
      </c>
      <c r="G6041" t="s">
        <v>2164</v>
      </c>
      <c r="H6041" s="4" t="str">
        <f t="shared" si="188"/>
        <v>3RR410.1</v>
      </c>
      <c r="I6041" s="4" t="str">
        <f t="shared" si="189"/>
        <v>S3_X0_RXC</v>
      </c>
    </row>
    <row r="6042" spans="1:9" x14ac:dyDescent="0.25">
      <c r="A6042" t="s">
        <v>2698</v>
      </c>
      <c r="B6042" t="s">
        <v>5927</v>
      </c>
      <c r="C6042" t="s">
        <v>3788</v>
      </c>
      <c r="D6042">
        <v>2</v>
      </c>
      <c r="E6042">
        <v>2</v>
      </c>
      <c r="F6042">
        <v>2</v>
      </c>
      <c r="G6042" t="s">
        <v>2149</v>
      </c>
      <c r="H6042" s="4" t="str">
        <f t="shared" si="188"/>
        <v>3RR410.2</v>
      </c>
      <c r="I6042" s="4" t="str">
        <f t="shared" si="189"/>
        <v>S3_R_X0_RXC</v>
      </c>
    </row>
    <row r="6043" spans="1:9" x14ac:dyDescent="0.25">
      <c r="A6043" t="s">
        <v>2698</v>
      </c>
      <c r="B6043" t="s">
        <v>5927</v>
      </c>
      <c r="C6043" t="s">
        <v>3789</v>
      </c>
      <c r="D6043">
        <v>1</v>
      </c>
      <c r="E6043">
        <v>1</v>
      </c>
      <c r="F6043">
        <v>1</v>
      </c>
      <c r="G6043" t="s">
        <v>2165</v>
      </c>
      <c r="H6043" s="4" t="str">
        <f t="shared" si="188"/>
        <v>3RR411.1</v>
      </c>
      <c r="I6043" s="4" t="str">
        <f t="shared" si="189"/>
        <v>S3_X0_RXD2</v>
      </c>
    </row>
    <row r="6044" spans="1:9" x14ac:dyDescent="0.25">
      <c r="A6044" t="s">
        <v>2698</v>
      </c>
      <c r="B6044" t="s">
        <v>5927</v>
      </c>
      <c r="C6044" t="s">
        <v>3789</v>
      </c>
      <c r="D6044">
        <v>2</v>
      </c>
      <c r="E6044">
        <v>2</v>
      </c>
      <c r="F6044">
        <v>2</v>
      </c>
      <c r="G6044" t="s">
        <v>2152</v>
      </c>
      <c r="H6044" s="4" t="str">
        <f t="shared" si="188"/>
        <v>3RR411.2</v>
      </c>
      <c r="I6044" s="4" t="str">
        <f t="shared" si="189"/>
        <v>S3_R_X0_RXD2</v>
      </c>
    </row>
    <row r="6045" spans="1:9" x14ac:dyDescent="0.25">
      <c r="A6045" t="s">
        <v>2698</v>
      </c>
      <c r="B6045" t="s">
        <v>5927</v>
      </c>
      <c r="C6045" t="s">
        <v>3790</v>
      </c>
      <c r="D6045">
        <v>1</v>
      </c>
      <c r="E6045">
        <v>1</v>
      </c>
      <c r="F6045">
        <v>1</v>
      </c>
      <c r="G6045" t="s">
        <v>2166</v>
      </c>
      <c r="H6045" s="4" t="str">
        <f t="shared" si="188"/>
        <v>3RR413.1</v>
      </c>
      <c r="I6045" s="4" t="str">
        <f t="shared" si="189"/>
        <v>S3_X0_RXD0</v>
      </c>
    </row>
    <row r="6046" spans="1:9" x14ac:dyDescent="0.25">
      <c r="A6046" t="s">
        <v>2698</v>
      </c>
      <c r="B6046" t="s">
        <v>5927</v>
      </c>
      <c r="C6046" t="s">
        <v>3790</v>
      </c>
      <c r="D6046">
        <v>2</v>
      </c>
      <c r="E6046">
        <v>2</v>
      </c>
      <c r="F6046">
        <v>2</v>
      </c>
      <c r="G6046" t="s">
        <v>2132</v>
      </c>
      <c r="H6046" s="4" t="str">
        <f t="shared" si="188"/>
        <v>3RR413.2</v>
      </c>
      <c r="I6046" s="4" t="str">
        <f t="shared" si="189"/>
        <v>S3_R_X0_RXD0</v>
      </c>
    </row>
    <row r="6047" spans="1:9" x14ac:dyDescent="0.25">
      <c r="A6047" t="s">
        <v>2698</v>
      </c>
      <c r="B6047" t="s">
        <v>5927</v>
      </c>
      <c r="C6047" t="s">
        <v>3791</v>
      </c>
      <c r="D6047">
        <v>1</v>
      </c>
      <c r="E6047">
        <v>1</v>
      </c>
      <c r="F6047">
        <v>1</v>
      </c>
      <c r="G6047" t="s">
        <v>2167</v>
      </c>
      <c r="H6047" s="4" t="str">
        <f t="shared" si="188"/>
        <v>3RR414.1</v>
      </c>
      <c r="I6047" s="4" t="str">
        <f t="shared" si="189"/>
        <v>S3_X0_COL</v>
      </c>
    </row>
    <row r="6048" spans="1:9" x14ac:dyDescent="0.25">
      <c r="A6048" t="s">
        <v>2698</v>
      </c>
      <c r="B6048" t="s">
        <v>5927</v>
      </c>
      <c r="C6048" t="s">
        <v>3791</v>
      </c>
      <c r="D6048">
        <v>2</v>
      </c>
      <c r="E6048">
        <v>2</v>
      </c>
      <c r="F6048">
        <v>2</v>
      </c>
      <c r="G6048" t="s">
        <v>2168</v>
      </c>
      <c r="H6048" s="4" t="str">
        <f t="shared" si="188"/>
        <v>3RR414.2</v>
      </c>
      <c r="I6048" s="4" t="str">
        <f t="shared" si="189"/>
        <v>S3_HSD298</v>
      </c>
    </row>
    <row r="6049" spans="1:9" x14ac:dyDescent="0.25">
      <c r="A6049" t="s">
        <v>2698</v>
      </c>
      <c r="B6049" t="s">
        <v>5927</v>
      </c>
      <c r="C6049" t="s">
        <v>3792</v>
      </c>
      <c r="D6049">
        <v>1</v>
      </c>
      <c r="E6049">
        <v>1</v>
      </c>
      <c r="F6049">
        <v>1</v>
      </c>
      <c r="G6049" t="s">
        <v>2169</v>
      </c>
      <c r="H6049" s="4" t="str">
        <f t="shared" si="188"/>
        <v>3RR415.1</v>
      </c>
      <c r="I6049" s="4" t="str">
        <f t="shared" si="189"/>
        <v>S3_X0_CRS</v>
      </c>
    </row>
    <row r="6050" spans="1:9" x14ac:dyDescent="0.25">
      <c r="A6050" t="s">
        <v>2698</v>
      </c>
      <c r="B6050" t="s">
        <v>5927</v>
      </c>
      <c r="C6050" t="s">
        <v>3792</v>
      </c>
      <c r="D6050">
        <v>2</v>
      </c>
      <c r="E6050">
        <v>2</v>
      </c>
      <c r="F6050">
        <v>2</v>
      </c>
      <c r="G6050" t="s">
        <v>2170</v>
      </c>
      <c r="H6050" s="4" t="str">
        <f t="shared" si="188"/>
        <v>3RR415.2</v>
      </c>
      <c r="I6050" s="4" t="str">
        <f t="shared" si="189"/>
        <v>S3_HSD299</v>
      </c>
    </row>
    <row r="6051" spans="1:9" x14ac:dyDescent="0.25">
      <c r="A6051" t="s">
        <v>2698</v>
      </c>
      <c r="B6051" t="s">
        <v>5928</v>
      </c>
      <c r="C6051" t="s">
        <v>3793</v>
      </c>
      <c r="D6051">
        <v>1</v>
      </c>
      <c r="E6051">
        <v>1</v>
      </c>
      <c r="F6051">
        <v>1</v>
      </c>
      <c r="G6051" t="s">
        <v>2171</v>
      </c>
      <c r="H6051" s="4" t="str">
        <f t="shared" si="188"/>
        <v>3CTX1.1</v>
      </c>
      <c r="I6051" s="4" t="str">
        <f t="shared" si="189"/>
        <v>S3_R_X1_TXC</v>
      </c>
    </row>
    <row r="6052" spans="1:9" x14ac:dyDescent="0.25">
      <c r="A6052" t="s">
        <v>2698</v>
      </c>
      <c r="B6052" t="s">
        <v>5928</v>
      </c>
      <c r="C6052" t="s">
        <v>3793</v>
      </c>
      <c r="D6052">
        <v>2</v>
      </c>
      <c r="E6052">
        <v>2</v>
      </c>
      <c r="F6052">
        <v>2</v>
      </c>
      <c r="G6052" t="s">
        <v>961</v>
      </c>
      <c r="H6052" s="4" t="str">
        <f t="shared" si="188"/>
        <v>3CTX1.2</v>
      </c>
      <c r="I6052" s="4" t="str">
        <f t="shared" si="189"/>
        <v>DGND</v>
      </c>
    </row>
    <row r="6053" spans="1:9" x14ac:dyDescent="0.25">
      <c r="A6053" t="s">
        <v>2698</v>
      </c>
      <c r="B6053" t="s">
        <v>5928</v>
      </c>
      <c r="C6053" t="s">
        <v>3794</v>
      </c>
      <c r="D6053">
        <v>2</v>
      </c>
      <c r="E6053">
        <v>2</v>
      </c>
      <c r="F6053">
        <v>2</v>
      </c>
      <c r="G6053" t="s">
        <v>2172</v>
      </c>
      <c r="H6053" s="4" t="str">
        <f t="shared" si="188"/>
        <v>3K172.2</v>
      </c>
      <c r="I6053" s="4" t="str">
        <f t="shared" si="189"/>
        <v>S3_SCAN_HSD186</v>
      </c>
    </row>
    <row r="6054" spans="1:9" x14ac:dyDescent="0.25">
      <c r="A6054" t="s">
        <v>2698</v>
      </c>
      <c r="B6054" t="s">
        <v>5928</v>
      </c>
      <c r="C6054" t="s">
        <v>3794</v>
      </c>
      <c r="D6054">
        <v>3</v>
      </c>
      <c r="E6054">
        <v>3</v>
      </c>
      <c r="F6054">
        <v>3</v>
      </c>
      <c r="G6054" t="s">
        <v>2173</v>
      </c>
      <c r="H6054" s="4" t="str">
        <f t="shared" si="188"/>
        <v>3K172.3</v>
      </c>
      <c r="I6054" s="4" t="str">
        <f t="shared" si="189"/>
        <v>S3_R_X1_TXEN</v>
      </c>
    </row>
    <row r="6055" spans="1:9" x14ac:dyDescent="0.25">
      <c r="A6055" t="s">
        <v>2698</v>
      </c>
      <c r="B6055" t="s">
        <v>5928</v>
      </c>
      <c r="C6055" t="s">
        <v>3794</v>
      </c>
      <c r="D6055">
        <v>4</v>
      </c>
      <c r="E6055">
        <v>4</v>
      </c>
      <c r="F6055">
        <v>4</v>
      </c>
      <c r="G6055" t="s">
        <v>2174</v>
      </c>
      <c r="H6055" s="4" t="str">
        <f t="shared" si="188"/>
        <v>3K172.4</v>
      </c>
      <c r="I6055" s="4" t="str">
        <f t="shared" si="189"/>
        <v>SG3_X1_RXDV</v>
      </c>
    </row>
    <row r="6056" spans="1:9" x14ac:dyDescent="0.25">
      <c r="A6056" t="s">
        <v>2698</v>
      </c>
      <c r="B6056" t="s">
        <v>5928</v>
      </c>
      <c r="C6056" t="s">
        <v>3794</v>
      </c>
      <c r="D6056">
        <v>5</v>
      </c>
      <c r="E6056">
        <v>5</v>
      </c>
      <c r="F6056">
        <v>5</v>
      </c>
      <c r="G6056" t="s">
        <v>2175</v>
      </c>
      <c r="H6056" s="4" t="str">
        <f t="shared" si="188"/>
        <v>3K172.5</v>
      </c>
      <c r="I6056" s="4" t="str">
        <f t="shared" si="189"/>
        <v>SG3_X1_RXD0</v>
      </c>
    </row>
    <row r="6057" spans="1:9" x14ac:dyDescent="0.25">
      <c r="A6057" t="s">
        <v>2698</v>
      </c>
      <c r="B6057" t="s">
        <v>5928</v>
      </c>
      <c r="C6057" t="s">
        <v>3794</v>
      </c>
      <c r="D6057">
        <v>6</v>
      </c>
      <c r="E6057">
        <v>6</v>
      </c>
      <c r="F6057">
        <v>6</v>
      </c>
      <c r="G6057" t="s">
        <v>2176</v>
      </c>
      <c r="H6057" s="4" t="str">
        <f t="shared" si="188"/>
        <v>3K172.6</v>
      </c>
      <c r="I6057" s="4" t="str">
        <f t="shared" si="189"/>
        <v>S3_R_X1_TXD0</v>
      </c>
    </row>
    <row r="6058" spans="1:9" x14ac:dyDescent="0.25">
      <c r="A6058" t="s">
        <v>2698</v>
      </c>
      <c r="B6058" t="s">
        <v>5928</v>
      </c>
      <c r="C6058" t="s">
        <v>3794</v>
      </c>
      <c r="D6058">
        <v>7</v>
      </c>
      <c r="E6058">
        <v>7</v>
      </c>
      <c r="F6058">
        <v>7</v>
      </c>
      <c r="G6058" t="s">
        <v>2177</v>
      </c>
      <c r="H6058" s="4" t="str">
        <f t="shared" si="188"/>
        <v>3K172.7</v>
      </c>
      <c r="I6058" s="4" t="str">
        <f t="shared" si="189"/>
        <v>S3_SCAN_HSD187</v>
      </c>
    </row>
    <row r="6059" spans="1:9" x14ac:dyDescent="0.25">
      <c r="A6059" t="s">
        <v>2698</v>
      </c>
      <c r="B6059" t="s">
        <v>5928</v>
      </c>
      <c r="C6059" t="s">
        <v>3794</v>
      </c>
      <c r="D6059" t="s">
        <v>1041</v>
      </c>
      <c r="E6059" t="s">
        <v>1041</v>
      </c>
      <c r="F6059">
        <v>1</v>
      </c>
      <c r="G6059" t="s">
        <v>1040</v>
      </c>
      <c r="H6059" s="4" t="str">
        <f t="shared" si="188"/>
        <v>3K172.1</v>
      </c>
      <c r="I6059" s="4" t="str">
        <f t="shared" si="189"/>
        <v>VP12</v>
      </c>
    </row>
    <row r="6060" spans="1:9" x14ac:dyDescent="0.25">
      <c r="A6060" t="s">
        <v>2698</v>
      </c>
      <c r="B6060" t="s">
        <v>5928</v>
      </c>
      <c r="C6060" t="s">
        <v>3794</v>
      </c>
      <c r="D6060" t="s">
        <v>1042</v>
      </c>
      <c r="E6060" t="s">
        <v>1042</v>
      </c>
      <c r="F6060">
        <v>8</v>
      </c>
      <c r="G6060" t="s">
        <v>1186</v>
      </c>
      <c r="H6060" s="4" t="str">
        <f t="shared" si="188"/>
        <v>3K172.8</v>
      </c>
      <c r="I6060" s="4" t="str">
        <f t="shared" si="189"/>
        <v>SC_UDB172</v>
      </c>
    </row>
    <row r="6061" spans="1:9" x14ac:dyDescent="0.25">
      <c r="A6061" t="s">
        <v>2698</v>
      </c>
      <c r="B6061" t="s">
        <v>5928</v>
      </c>
      <c r="C6061" t="s">
        <v>3795</v>
      </c>
      <c r="D6061">
        <v>2</v>
      </c>
      <c r="E6061">
        <v>2</v>
      </c>
      <c r="F6061">
        <v>2</v>
      </c>
      <c r="G6061" t="s">
        <v>2178</v>
      </c>
      <c r="H6061" s="4" t="str">
        <f t="shared" si="188"/>
        <v>3K173.2</v>
      </c>
      <c r="I6061" s="4" t="str">
        <f t="shared" si="189"/>
        <v>S3_SCAN_HSD188</v>
      </c>
    </row>
    <row r="6062" spans="1:9" x14ac:dyDescent="0.25">
      <c r="A6062" t="s">
        <v>2698</v>
      </c>
      <c r="B6062" t="s">
        <v>5928</v>
      </c>
      <c r="C6062" t="s">
        <v>3795</v>
      </c>
      <c r="D6062">
        <v>3</v>
      </c>
      <c r="E6062">
        <v>3</v>
      </c>
      <c r="F6062">
        <v>3</v>
      </c>
      <c r="G6062" t="s">
        <v>2179</v>
      </c>
      <c r="H6062" s="4" t="str">
        <f t="shared" si="188"/>
        <v>3K173.3</v>
      </c>
      <c r="I6062" s="4" t="str">
        <f t="shared" si="189"/>
        <v>S3_R_X1_TXD1</v>
      </c>
    </row>
    <row r="6063" spans="1:9" x14ac:dyDescent="0.25">
      <c r="A6063" t="s">
        <v>2698</v>
      </c>
      <c r="B6063" t="s">
        <v>5928</v>
      </c>
      <c r="C6063" t="s">
        <v>3795</v>
      </c>
      <c r="D6063">
        <v>4</v>
      </c>
      <c r="E6063">
        <v>4</v>
      </c>
      <c r="F6063">
        <v>4</v>
      </c>
      <c r="G6063" t="s">
        <v>2180</v>
      </c>
      <c r="H6063" s="4" t="str">
        <f t="shared" si="188"/>
        <v>3K173.4</v>
      </c>
      <c r="I6063" s="4" t="str">
        <f t="shared" si="189"/>
        <v>SG3_X1_RXD1</v>
      </c>
    </row>
    <row r="6064" spans="1:9" x14ac:dyDescent="0.25">
      <c r="A6064" t="s">
        <v>2698</v>
      </c>
      <c r="B6064" t="s">
        <v>5928</v>
      </c>
      <c r="C6064" t="s">
        <v>3795</v>
      </c>
      <c r="D6064">
        <v>5</v>
      </c>
      <c r="E6064">
        <v>5</v>
      </c>
      <c r="F6064">
        <v>5</v>
      </c>
      <c r="G6064" t="s">
        <v>2181</v>
      </c>
      <c r="H6064" s="4" t="str">
        <f t="shared" si="188"/>
        <v>3K173.5</v>
      </c>
      <c r="I6064" s="4" t="str">
        <f t="shared" si="189"/>
        <v>SG3_X1_RXC</v>
      </c>
    </row>
    <row r="6065" spans="1:9" x14ac:dyDescent="0.25">
      <c r="A6065" t="s">
        <v>2698</v>
      </c>
      <c r="B6065" t="s">
        <v>5928</v>
      </c>
      <c r="C6065" t="s">
        <v>3795</v>
      </c>
      <c r="D6065">
        <v>6</v>
      </c>
      <c r="E6065">
        <v>6</v>
      </c>
      <c r="F6065">
        <v>6</v>
      </c>
      <c r="G6065" t="s">
        <v>2171</v>
      </c>
      <c r="H6065" s="4" t="str">
        <f t="shared" si="188"/>
        <v>3K173.6</v>
      </c>
      <c r="I6065" s="4" t="str">
        <f t="shared" si="189"/>
        <v>S3_R_X1_TXC</v>
      </c>
    </row>
    <row r="6066" spans="1:9" x14ac:dyDescent="0.25">
      <c r="A6066" t="s">
        <v>2698</v>
      </c>
      <c r="B6066" t="s">
        <v>5928</v>
      </c>
      <c r="C6066" t="s">
        <v>3795</v>
      </c>
      <c r="D6066">
        <v>7</v>
      </c>
      <c r="E6066">
        <v>7</v>
      </c>
      <c r="F6066">
        <v>7</v>
      </c>
      <c r="G6066" t="s">
        <v>2182</v>
      </c>
      <c r="H6066" s="4" t="str">
        <f t="shared" si="188"/>
        <v>3K173.7</v>
      </c>
      <c r="I6066" s="4" t="str">
        <f t="shared" si="189"/>
        <v>S3_SCIN_HSD189</v>
      </c>
    </row>
    <row r="6067" spans="1:9" x14ac:dyDescent="0.25">
      <c r="A6067" t="s">
        <v>2698</v>
      </c>
      <c r="B6067" t="s">
        <v>5928</v>
      </c>
      <c r="C6067" t="s">
        <v>3795</v>
      </c>
      <c r="D6067" t="s">
        <v>1041</v>
      </c>
      <c r="E6067" t="s">
        <v>1041</v>
      </c>
      <c r="F6067">
        <v>1</v>
      </c>
      <c r="G6067" t="s">
        <v>1040</v>
      </c>
      <c r="H6067" s="4" t="str">
        <f t="shared" si="188"/>
        <v>3K173.1</v>
      </c>
      <c r="I6067" s="4" t="str">
        <f t="shared" si="189"/>
        <v>VP12</v>
      </c>
    </row>
    <row r="6068" spans="1:9" x14ac:dyDescent="0.25">
      <c r="A6068" t="s">
        <v>2698</v>
      </c>
      <c r="B6068" t="s">
        <v>5928</v>
      </c>
      <c r="C6068" t="s">
        <v>3795</v>
      </c>
      <c r="D6068" t="s">
        <v>1042</v>
      </c>
      <c r="E6068" t="s">
        <v>1042</v>
      </c>
      <c r="F6068">
        <v>8</v>
      </c>
      <c r="G6068" t="s">
        <v>1192</v>
      </c>
      <c r="H6068" s="4" t="str">
        <f t="shared" si="188"/>
        <v>3K173.8</v>
      </c>
      <c r="I6068" s="4" t="str">
        <f t="shared" si="189"/>
        <v>SC_UDB173</v>
      </c>
    </row>
    <row r="6069" spans="1:9" x14ac:dyDescent="0.25">
      <c r="A6069" t="s">
        <v>2698</v>
      </c>
      <c r="B6069" t="s">
        <v>5928</v>
      </c>
      <c r="C6069" t="s">
        <v>3796</v>
      </c>
      <c r="D6069">
        <v>2</v>
      </c>
      <c r="E6069">
        <v>2</v>
      </c>
      <c r="F6069">
        <v>2</v>
      </c>
      <c r="G6069" t="s">
        <v>2183</v>
      </c>
      <c r="H6069" s="4" t="str">
        <f t="shared" si="188"/>
        <v>3K174.2</v>
      </c>
      <c r="I6069" s="4" t="str">
        <f t="shared" si="189"/>
        <v>S3_SCIN_HSD190</v>
      </c>
    </row>
    <row r="6070" spans="1:9" x14ac:dyDescent="0.25">
      <c r="A6070" t="s">
        <v>2698</v>
      </c>
      <c r="B6070" t="s">
        <v>5928</v>
      </c>
      <c r="C6070" t="s">
        <v>3796</v>
      </c>
      <c r="D6070">
        <v>3</v>
      </c>
      <c r="E6070">
        <v>3</v>
      </c>
      <c r="F6070">
        <v>3</v>
      </c>
      <c r="G6070" t="s">
        <v>2184</v>
      </c>
      <c r="H6070" s="4" t="str">
        <f t="shared" si="188"/>
        <v>3K174.3</v>
      </c>
      <c r="I6070" s="4" t="str">
        <f t="shared" si="189"/>
        <v>S3_R_X1_TXD2</v>
      </c>
    </row>
    <row r="6071" spans="1:9" x14ac:dyDescent="0.25">
      <c r="A6071" t="s">
        <v>2698</v>
      </c>
      <c r="B6071" t="s">
        <v>5928</v>
      </c>
      <c r="C6071" t="s">
        <v>3796</v>
      </c>
      <c r="D6071">
        <v>4</v>
      </c>
      <c r="E6071">
        <v>4</v>
      </c>
      <c r="F6071">
        <v>4</v>
      </c>
      <c r="G6071" t="s">
        <v>2185</v>
      </c>
      <c r="H6071" s="4" t="str">
        <f t="shared" si="188"/>
        <v>3K174.4</v>
      </c>
      <c r="I6071" s="4" t="str">
        <f t="shared" si="189"/>
        <v>SG3_X1_RXD2</v>
      </c>
    </row>
    <row r="6072" spans="1:9" x14ac:dyDescent="0.25">
      <c r="A6072" t="s">
        <v>2698</v>
      </c>
      <c r="B6072" t="s">
        <v>5928</v>
      </c>
      <c r="C6072" t="s">
        <v>3796</v>
      </c>
      <c r="D6072">
        <v>5</v>
      </c>
      <c r="E6072">
        <v>5</v>
      </c>
      <c r="F6072">
        <v>5</v>
      </c>
      <c r="G6072" t="s">
        <v>2186</v>
      </c>
      <c r="H6072" s="4" t="str">
        <f t="shared" si="188"/>
        <v>3K174.5</v>
      </c>
      <c r="I6072" s="4" t="str">
        <f t="shared" si="189"/>
        <v>SG3_1_X1_TXD0</v>
      </c>
    </row>
    <row r="6073" spans="1:9" x14ac:dyDescent="0.25">
      <c r="A6073" t="s">
        <v>2698</v>
      </c>
      <c r="B6073" t="s">
        <v>5928</v>
      </c>
      <c r="C6073" t="s">
        <v>3796</v>
      </c>
      <c r="D6073">
        <v>6</v>
      </c>
      <c r="E6073">
        <v>6</v>
      </c>
      <c r="F6073">
        <v>6</v>
      </c>
      <c r="G6073" t="s">
        <v>2187</v>
      </c>
      <c r="H6073" s="4" t="str">
        <f t="shared" si="188"/>
        <v>3K174.6</v>
      </c>
      <c r="I6073" s="4" t="str">
        <f t="shared" si="189"/>
        <v>S3_R_X1_RXD0</v>
      </c>
    </row>
    <row r="6074" spans="1:9" x14ac:dyDescent="0.25">
      <c r="A6074" t="s">
        <v>2698</v>
      </c>
      <c r="B6074" t="s">
        <v>5928</v>
      </c>
      <c r="C6074" t="s">
        <v>3796</v>
      </c>
      <c r="D6074">
        <v>7</v>
      </c>
      <c r="E6074">
        <v>7</v>
      </c>
      <c r="F6074">
        <v>7</v>
      </c>
      <c r="G6074" t="s">
        <v>2188</v>
      </c>
      <c r="H6074" s="4" t="str">
        <f t="shared" si="188"/>
        <v>3K174.7</v>
      </c>
      <c r="I6074" s="4" t="str">
        <f t="shared" si="189"/>
        <v>S3_SCOT_HSD191</v>
      </c>
    </row>
    <row r="6075" spans="1:9" x14ac:dyDescent="0.25">
      <c r="A6075" t="s">
        <v>2698</v>
      </c>
      <c r="B6075" t="s">
        <v>5928</v>
      </c>
      <c r="C6075" t="s">
        <v>3796</v>
      </c>
      <c r="D6075" t="s">
        <v>1041</v>
      </c>
      <c r="E6075" t="s">
        <v>1041</v>
      </c>
      <c r="F6075">
        <v>1</v>
      </c>
      <c r="G6075" t="s">
        <v>1040</v>
      </c>
      <c r="H6075" s="4" t="str">
        <f t="shared" si="188"/>
        <v>3K174.1</v>
      </c>
      <c r="I6075" s="4" t="str">
        <f t="shared" si="189"/>
        <v>VP12</v>
      </c>
    </row>
    <row r="6076" spans="1:9" x14ac:dyDescent="0.25">
      <c r="A6076" t="s">
        <v>2698</v>
      </c>
      <c r="B6076" t="s">
        <v>5928</v>
      </c>
      <c r="C6076" t="s">
        <v>3796</v>
      </c>
      <c r="D6076" t="s">
        <v>1042</v>
      </c>
      <c r="E6076" t="s">
        <v>1042</v>
      </c>
      <c r="F6076">
        <v>8</v>
      </c>
      <c r="G6076" t="s">
        <v>1199</v>
      </c>
      <c r="H6076" s="4" t="str">
        <f t="shared" si="188"/>
        <v>3K174.8</v>
      </c>
      <c r="I6076" s="4" t="str">
        <f t="shared" si="189"/>
        <v>SC_UDB174</v>
      </c>
    </row>
    <row r="6077" spans="1:9" x14ac:dyDescent="0.25">
      <c r="A6077" t="s">
        <v>2698</v>
      </c>
      <c r="B6077" t="s">
        <v>5928</v>
      </c>
      <c r="C6077" t="s">
        <v>3797</v>
      </c>
      <c r="D6077">
        <v>2</v>
      </c>
      <c r="E6077">
        <v>2</v>
      </c>
      <c r="F6077">
        <v>2</v>
      </c>
      <c r="G6077" t="s">
        <v>2189</v>
      </c>
      <c r="H6077" s="4" t="str">
        <f t="shared" si="188"/>
        <v>3K175.2</v>
      </c>
      <c r="I6077" s="4" t="str">
        <f t="shared" si="189"/>
        <v>S3_SCIN_HSD192</v>
      </c>
    </row>
    <row r="6078" spans="1:9" x14ac:dyDescent="0.25">
      <c r="A6078" t="s">
        <v>2698</v>
      </c>
      <c r="B6078" t="s">
        <v>5928</v>
      </c>
      <c r="C6078" t="s">
        <v>3797</v>
      </c>
      <c r="D6078">
        <v>3</v>
      </c>
      <c r="E6078">
        <v>3</v>
      </c>
      <c r="F6078">
        <v>3</v>
      </c>
      <c r="G6078" t="s">
        <v>2190</v>
      </c>
      <c r="H6078" s="4" t="str">
        <f t="shared" si="188"/>
        <v>3K175.3</v>
      </c>
      <c r="I6078" s="4" t="str">
        <f t="shared" si="189"/>
        <v>S3_R_X1_TXD3</v>
      </c>
    </row>
    <row r="6079" spans="1:9" x14ac:dyDescent="0.25">
      <c r="A6079" t="s">
        <v>2698</v>
      </c>
      <c r="B6079" t="s">
        <v>5928</v>
      </c>
      <c r="C6079" t="s">
        <v>3797</v>
      </c>
      <c r="D6079">
        <v>4</v>
      </c>
      <c r="E6079">
        <v>4</v>
      </c>
      <c r="F6079">
        <v>4</v>
      </c>
      <c r="G6079" t="s">
        <v>2191</v>
      </c>
      <c r="H6079" s="4" t="str">
        <f t="shared" si="188"/>
        <v>3K175.4</v>
      </c>
      <c r="I6079" s="4" t="str">
        <f t="shared" si="189"/>
        <v>SG3_X1_RXD3</v>
      </c>
    </row>
    <row r="6080" spans="1:9" x14ac:dyDescent="0.25">
      <c r="A6080" t="s">
        <v>2698</v>
      </c>
      <c r="B6080" t="s">
        <v>5928</v>
      </c>
      <c r="C6080" t="s">
        <v>3797</v>
      </c>
      <c r="D6080">
        <v>5</v>
      </c>
      <c r="E6080">
        <v>5</v>
      </c>
      <c r="F6080">
        <v>5</v>
      </c>
      <c r="G6080" t="s">
        <v>961</v>
      </c>
      <c r="H6080" s="4" t="str">
        <f t="shared" si="188"/>
        <v>3K175.5</v>
      </c>
      <c r="I6080" s="4" t="str">
        <f t="shared" si="189"/>
        <v>DGND</v>
      </c>
    </row>
    <row r="6081" spans="1:9" x14ac:dyDescent="0.25">
      <c r="A6081" t="s">
        <v>2698</v>
      </c>
      <c r="B6081" t="s">
        <v>5928</v>
      </c>
      <c r="C6081" t="s">
        <v>3797</v>
      </c>
      <c r="D6081">
        <v>6</v>
      </c>
      <c r="E6081">
        <v>6</v>
      </c>
      <c r="F6081">
        <v>6</v>
      </c>
      <c r="G6081" t="s">
        <v>2192</v>
      </c>
      <c r="H6081" s="4" t="str">
        <f t="shared" si="188"/>
        <v>3K175.6</v>
      </c>
      <c r="I6081" s="4" t="str">
        <f t="shared" si="189"/>
        <v>S3_R_X1_RXER</v>
      </c>
    </row>
    <row r="6082" spans="1:9" x14ac:dyDescent="0.25">
      <c r="A6082" t="s">
        <v>2698</v>
      </c>
      <c r="B6082" t="s">
        <v>5928</v>
      </c>
      <c r="C6082" t="s">
        <v>3797</v>
      </c>
      <c r="D6082">
        <v>7</v>
      </c>
      <c r="E6082">
        <v>7</v>
      </c>
      <c r="F6082">
        <v>7</v>
      </c>
      <c r="G6082" t="s">
        <v>861</v>
      </c>
      <c r="H6082" s="4" t="str">
        <f t="shared" ref="H6082:H6145" si="190">CONCATENATE(C6082,".",F6082)</f>
        <v>3K175.7</v>
      </c>
      <c r="I6082" s="4" t="str">
        <f t="shared" ref="I6082:I6145" si="191">G6082</f>
        <v>S3_HSD193</v>
      </c>
    </row>
    <row r="6083" spans="1:9" x14ac:dyDescent="0.25">
      <c r="A6083" t="s">
        <v>2698</v>
      </c>
      <c r="B6083" t="s">
        <v>5928</v>
      </c>
      <c r="C6083" t="s">
        <v>3797</v>
      </c>
      <c r="D6083" t="s">
        <v>1041</v>
      </c>
      <c r="E6083" t="s">
        <v>1041</v>
      </c>
      <c r="F6083">
        <v>1</v>
      </c>
      <c r="G6083" t="s">
        <v>1040</v>
      </c>
      <c r="H6083" s="4" t="str">
        <f t="shared" si="190"/>
        <v>3K175.1</v>
      </c>
      <c r="I6083" s="4" t="str">
        <f t="shared" si="191"/>
        <v>VP12</v>
      </c>
    </row>
    <row r="6084" spans="1:9" x14ac:dyDescent="0.25">
      <c r="A6084" t="s">
        <v>2698</v>
      </c>
      <c r="B6084" t="s">
        <v>5928</v>
      </c>
      <c r="C6084" t="s">
        <v>3797</v>
      </c>
      <c r="D6084" t="s">
        <v>1042</v>
      </c>
      <c r="E6084" t="s">
        <v>1042</v>
      </c>
      <c r="F6084">
        <v>8</v>
      </c>
      <c r="G6084" t="s">
        <v>1204</v>
      </c>
      <c r="H6084" s="4" t="str">
        <f t="shared" si="190"/>
        <v>3K175.8</v>
      </c>
      <c r="I6084" s="4" t="str">
        <f t="shared" si="191"/>
        <v>SC_UDB175</v>
      </c>
    </row>
    <row r="6085" spans="1:9" x14ac:dyDescent="0.25">
      <c r="A6085" t="s">
        <v>2698</v>
      </c>
      <c r="B6085" t="s">
        <v>5928</v>
      </c>
      <c r="C6085" t="s">
        <v>3798</v>
      </c>
      <c r="D6085">
        <v>2</v>
      </c>
      <c r="E6085">
        <v>2</v>
      </c>
      <c r="F6085">
        <v>2</v>
      </c>
      <c r="G6085" t="s">
        <v>2193</v>
      </c>
      <c r="H6085" s="4" t="str">
        <f t="shared" si="190"/>
        <v>3K234.2</v>
      </c>
      <c r="I6085" s="4" t="str">
        <f t="shared" si="191"/>
        <v>S3_SCIN_HSD184</v>
      </c>
    </row>
    <row r="6086" spans="1:9" x14ac:dyDescent="0.25">
      <c r="A6086" t="s">
        <v>2698</v>
      </c>
      <c r="B6086" t="s">
        <v>5928</v>
      </c>
      <c r="C6086" t="s">
        <v>3798</v>
      </c>
      <c r="D6086">
        <v>3</v>
      </c>
      <c r="E6086">
        <v>3</v>
      </c>
      <c r="F6086">
        <v>3</v>
      </c>
      <c r="G6086" t="s">
        <v>2194</v>
      </c>
      <c r="H6086" s="4" t="str">
        <f t="shared" si="190"/>
        <v>3K234.3</v>
      </c>
      <c r="I6086" s="4" t="str">
        <f t="shared" si="191"/>
        <v>S3_R_X1_RXC</v>
      </c>
    </row>
    <row r="6087" spans="1:9" x14ac:dyDescent="0.25">
      <c r="A6087" t="s">
        <v>2698</v>
      </c>
      <c r="B6087" t="s">
        <v>5928</v>
      </c>
      <c r="C6087" t="s">
        <v>3798</v>
      </c>
      <c r="D6087">
        <v>4</v>
      </c>
      <c r="E6087">
        <v>4</v>
      </c>
      <c r="F6087">
        <v>4</v>
      </c>
      <c r="G6087" t="s">
        <v>2195</v>
      </c>
      <c r="H6087" s="4" t="str">
        <f t="shared" si="190"/>
        <v>3K234.4</v>
      </c>
      <c r="I6087" s="4" t="str">
        <f t="shared" si="191"/>
        <v>SG3_X1_TXC</v>
      </c>
    </row>
    <row r="6088" spans="1:9" x14ac:dyDescent="0.25">
      <c r="A6088" t="s">
        <v>2698</v>
      </c>
      <c r="B6088" t="s">
        <v>5928</v>
      </c>
      <c r="C6088" t="s">
        <v>3798</v>
      </c>
      <c r="D6088">
        <v>5</v>
      </c>
      <c r="E6088">
        <v>5</v>
      </c>
      <c r="F6088">
        <v>5</v>
      </c>
      <c r="G6088" t="s">
        <v>2196</v>
      </c>
      <c r="H6088" s="4" t="str">
        <f t="shared" si="190"/>
        <v>3K234.5</v>
      </c>
      <c r="I6088" s="4" t="str">
        <f t="shared" si="191"/>
        <v>SG3_1_X1_TXD2</v>
      </c>
    </row>
    <row r="6089" spans="1:9" x14ac:dyDescent="0.25">
      <c r="A6089" t="s">
        <v>2698</v>
      </c>
      <c r="B6089" t="s">
        <v>5928</v>
      </c>
      <c r="C6089" t="s">
        <v>3798</v>
      </c>
      <c r="D6089">
        <v>6</v>
      </c>
      <c r="E6089">
        <v>6</v>
      </c>
      <c r="F6089">
        <v>6</v>
      </c>
      <c r="G6089" t="s">
        <v>2197</v>
      </c>
      <c r="H6089" s="4" t="str">
        <f t="shared" si="190"/>
        <v>3K234.6</v>
      </c>
      <c r="I6089" s="4" t="str">
        <f t="shared" si="191"/>
        <v>S3_R_X1_RXD2</v>
      </c>
    </row>
    <row r="6090" spans="1:9" x14ac:dyDescent="0.25">
      <c r="A6090" t="s">
        <v>2698</v>
      </c>
      <c r="B6090" t="s">
        <v>5928</v>
      </c>
      <c r="C6090" t="s">
        <v>3798</v>
      </c>
      <c r="D6090">
        <v>7</v>
      </c>
      <c r="E6090">
        <v>7</v>
      </c>
      <c r="F6090">
        <v>7</v>
      </c>
      <c r="G6090" t="s">
        <v>2198</v>
      </c>
      <c r="H6090" s="4" t="str">
        <f t="shared" si="190"/>
        <v>3K234.7</v>
      </c>
      <c r="I6090" s="4" t="str">
        <f t="shared" si="191"/>
        <v>S3_SCOT_HSD185</v>
      </c>
    </row>
    <row r="6091" spans="1:9" x14ac:dyDescent="0.25">
      <c r="A6091" t="s">
        <v>2698</v>
      </c>
      <c r="B6091" t="s">
        <v>5928</v>
      </c>
      <c r="C6091" t="s">
        <v>3798</v>
      </c>
      <c r="D6091" t="s">
        <v>1041</v>
      </c>
      <c r="E6091" t="s">
        <v>1041</v>
      </c>
      <c r="F6091">
        <v>1</v>
      </c>
      <c r="G6091" t="s">
        <v>1040</v>
      </c>
      <c r="H6091" s="4" t="str">
        <f t="shared" si="190"/>
        <v>3K234.1</v>
      </c>
      <c r="I6091" s="4" t="str">
        <f t="shared" si="191"/>
        <v>VP12</v>
      </c>
    </row>
    <row r="6092" spans="1:9" x14ac:dyDescent="0.25">
      <c r="A6092" t="s">
        <v>2698</v>
      </c>
      <c r="B6092" t="s">
        <v>5928</v>
      </c>
      <c r="C6092" t="s">
        <v>3798</v>
      </c>
      <c r="D6092" t="s">
        <v>1042</v>
      </c>
      <c r="E6092" t="s">
        <v>1042</v>
      </c>
      <c r="F6092">
        <v>8</v>
      </c>
      <c r="G6092" t="s">
        <v>1211</v>
      </c>
      <c r="H6092" s="4" t="str">
        <f t="shared" si="190"/>
        <v>3K234.8</v>
      </c>
      <c r="I6092" s="4" t="str">
        <f t="shared" si="191"/>
        <v>SC_UDB234</v>
      </c>
    </row>
    <row r="6093" spans="1:9" x14ac:dyDescent="0.25">
      <c r="A6093" t="s">
        <v>2698</v>
      </c>
      <c r="B6093" t="s">
        <v>5928</v>
      </c>
      <c r="C6093" t="s">
        <v>3799</v>
      </c>
      <c r="D6093">
        <v>2</v>
      </c>
      <c r="E6093">
        <v>2</v>
      </c>
      <c r="F6093">
        <v>2</v>
      </c>
      <c r="H6093" s="4" t="str">
        <f t="shared" si="190"/>
        <v>3K237.2</v>
      </c>
      <c r="I6093" s="4">
        <f t="shared" si="191"/>
        <v>0</v>
      </c>
    </row>
    <row r="6094" spans="1:9" x14ac:dyDescent="0.25">
      <c r="A6094" t="s">
        <v>2698</v>
      </c>
      <c r="B6094" t="s">
        <v>5928</v>
      </c>
      <c r="C6094" t="s">
        <v>3799</v>
      </c>
      <c r="D6094">
        <v>3</v>
      </c>
      <c r="E6094">
        <v>3</v>
      </c>
      <c r="F6094">
        <v>3</v>
      </c>
      <c r="H6094" s="4" t="str">
        <f t="shared" si="190"/>
        <v>3K237.3</v>
      </c>
      <c r="I6094" s="4">
        <f t="shared" si="191"/>
        <v>0</v>
      </c>
    </row>
    <row r="6095" spans="1:9" x14ac:dyDescent="0.25">
      <c r="A6095" t="s">
        <v>2698</v>
      </c>
      <c r="B6095" t="s">
        <v>5928</v>
      </c>
      <c r="C6095" t="s">
        <v>3799</v>
      </c>
      <c r="D6095">
        <v>4</v>
      </c>
      <c r="E6095">
        <v>4</v>
      </c>
      <c r="F6095">
        <v>4</v>
      </c>
      <c r="H6095" s="4" t="str">
        <f t="shared" si="190"/>
        <v>3K237.4</v>
      </c>
      <c r="I6095" s="4">
        <f t="shared" si="191"/>
        <v>0</v>
      </c>
    </row>
    <row r="6096" spans="1:9" x14ac:dyDescent="0.25">
      <c r="A6096" t="s">
        <v>2698</v>
      </c>
      <c r="B6096" t="s">
        <v>5928</v>
      </c>
      <c r="C6096" t="s">
        <v>3799</v>
      </c>
      <c r="D6096">
        <v>5</v>
      </c>
      <c r="E6096">
        <v>5</v>
      </c>
      <c r="F6096">
        <v>5</v>
      </c>
      <c r="G6096" t="s">
        <v>2199</v>
      </c>
      <c r="H6096" s="4" t="str">
        <f t="shared" si="190"/>
        <v>3K237.5</v>
      </c>
      <c r="I6096" s="4" t="str">
        <f t="shared" si="191"/>
        <v>SG3_1_X1_TXD1</v>
      </c>
    </row>
    <row r="6097" spans="1:9" x14ac:dyDescent="0.25">
      <c r="A6097" t="s">
        <v>2698</v>
      </c>
      <c r="B6097" t="s">
        <v>5928</v>
      </c>
      <c r="C6097" t="s">
        <v>3799</v>
      </c>
      <c r="D6097">
        <v>6</v>
      </c>
      <c r="E6097">
        <v>6</v>
      </c>
      <c r="F6097">
        <v>6</v>
      </c>
      <c r="G6097" t="s">
        <v>2200</v>
      </c>
      <c r="H6097" s="4" t="str">
        <f t="shared" si="190"/>
        <v>3K237.6</v>
      </c>
      <c r="I6097" s="4" t="str">
        <f t="shared" si="191"/>
        <v>S3_R_X1_RXD1</v>
      </c>
    </row>
    <row r="6098" spans="1:9" x14ac:dyDescent="0.25">
      <c r="A6098" t="s">
        <v>2698</v>
      </c>
      <c r="B6098" t="s">
        <v>5928</v>
      </c>
      <c r="C6098" t="s">
        <v>3799</v>
      </c>
      <c r="D6098">
        <v>7</v>
      </c>
      <c r="E6098">
        <v>7</v>
      </c>
      <c r="F6098">
        <v>7</v>
      </c>
      <c r="G6098" t="s">
        <v>2201</v>
      </c>
      <c r="H6098" s="4" t="str">
        <f t="shared" si="190"/>
        <v>3K237.7</v>
      </c>
      <c r="I6098" s="4" t="str">
        <f t="shared" si="191"/>
        <v>S3_SCOT_HSD181</v>
      </c>
    </row>
    <row r="6099" spans="1:9" x14ac:dyDescent="0.25">
      <c r="A6099" t="s">
        <v>2698</v>
      </c>
      <c r="B6099" t="s">
        <v>5928</v>
      </c>
      <c r="C6099" t="s">
        <v>3799</v>
      </c>
      <c r="D6099" t="s">
        <v>1041</v>
      </c>
      <c r="E6099" t="s">
        <v>1041</v>
      </c>
      <c r="F6099">
        <v>1</v>
      </c>
      <c r="G6099" t="s">
        <v>1040</v>
      </c>
      <c r="H6099" s="4" t="str">
        <f t="shared" si="190"/>
        <v>3K237.1</v>
      </c>
      <c r="I6099" s="4" t="str">
        <f t="shared" si="191"/>
        <v>VP12</v>
      </c>
    </row>
    <row r="6100" spans="1:9" x14ac:dyDescent="0.25">
      <c r="A6100" t="s">
        <v>2698</v>
      </c>
      <c r="B6100" t="s">
        <v>5928</v>
      </c>
      <c r="C6100" t="s">
        <v>3799</v>
      </c>
      <c r="D6100" t="s">
        <v>1042</v>
      </c>
      <c r="E6100" t="s">
        <v>1042</v>
      </c>
      <c r="F6100">
        <v>8</v>
      </c>
      <c r="G6100" t="s">
        <v>1215</v>
      </c>
      <c r="H6100" s="4" t="str">
        <f t="shared" si="190"/>
        <v>3K237.8</v>
      </c>
      <c r="I6100" s="4" t="str">
        <f t="shared" si="191"/>
        <v>SC_UDB237</v>
      </c>
    </row>
    <row r="6101" spans="1:9" x14ac:dyDescent="0.25">
      <c r="A6101" t="s">
        <v>2698</v>
      </c>
      <c r="B6101" t="s">
        <v>5928</v>
      </c>
      <c r="C6101" t="s">
        <v>3800</v>
      </c>
      <c r="D6101">
        <v>2</v>
      </c>
      <c r="E6101">
        <v>2</v>
      </c>
      <c r="F6101">
        <v>2</v>
      </c>
      <c r="G6101" t="s">
        <v>2202</v>
      </c>
      <c r="H6101" s="4" t="str">
        <f t="shared" si="190"/>
        <v>3K238.2</v>
      </c>
      <c r="I6101" s="4" t="str">
        <f t="shared" si="191"/>
        <v>S3_SCOT_HSD182</v>
      </c>
    </row>
    <row r="6102" spans="1:9" x14ac:dyDescent="0.25">
      <c r="A6102" t="s">
        <v>2698</v>
      </c>
      <c r="B6102" t="s">
        <v>5928</v>
      </c>
      <c r="C6102" t="s">
        <v>3800</v>
      </c>
      <c r="D6102">
        <v>3</v>
      </c>
      <c r="E6102">
        <v>3</v>
      </c>
      <c r="F6102">
        <v>3</v>
      </c>
      <c r="G6102" t="s">
        <v>2203</v>
      </c>
      <c r="H6102" s="4" t="str">
        <f t="shared" si="190"/>
        <v>3K238.3</v>
      </c>
      <c r="I6102" s="4" t="str">
        <f t="shared" si="191"/>
        <v>S3_R_X1_RXD3</v>
      </c>
    </row>
    <row r="6103" spans="1:9" x14ac:dyDescent="0.25">
      <c r="A6103" t="s">
        <v>2698</v>
      </c>
      <c r="B6103" t="s">
        <v>5928</v>
      </c>
      <c r="C6103" t="s">
        <v>3800</v>
      </c>
      <c r="D6103">
        <v>4</v>
      </c>
      <c r="E6103">
        <v>4</v>
      </c>
      <c r="F6103">
        <v>4</v>
      </c>
      <c r="G6103" t="s">
        <v>2204</v>
      </c>
      <c r="H6103" s="4" t="str">
        <f t="shared" si="190"/>
        <v>3K238.4</v>
      </c>
      <c r="I6103" s="4" t="str">
        <f t="shared" si="191"/>
        <v>SG3_X1_TXD3</v>
      </c>
    </row>
    <row r="6104" spans="1:9" x14ac:dyDescent="0.25">
      <c r="A6104" t="s">
        <v>2698</v>
      </c>
      <c r="B6104" t="s">
        <v>5928</v>
      </c>
      <c r="C6104" t="s">
        <v>3800</v>
      </c>
      <c r="D6104">
        <v>5</v>
      </c>
      <c r="E6104">
        <v>5</v>
      </c>
      <c r="F6104">
        <v>5</v>
      </c>
      <c r="G6104" t="s">
        <v>2205</v>
      </c>
      <c r="H6104" s="4" t="str">
        <f t="shared" si="190"/>
        <v>3K238.5</v>
      </c>
      <c r="I6104" s="4" t="str">
        <f t="shared" si="191"/>
        <v>SG3_1_X1_TXEN</v>
      </c>
    </row>
    <row r="6105" spans="1:9" x14ac:dyDescent="0.25">
      <c r="A6105" t="s">
        <v>2698</v>
      </c>
      <c r="B6105" t="s">
        <v>5928</v>
      </c>
      <c r="C6105" t="s">
        <v>3800</v>
      </c>
      <c r="D6105">
        <v>6</v>
      </c>
      <c r="E6105">
        <v>6</v>
      </c>
      <c r="F6105">
        <v>6</v>
      </c>
      <c r="G6105" t="s">
        <v>2206</v>
      </c>
      <c r="H6105" s="4" t="str">
        <f t="shared" si="190"/>
        <v>3K238.6</v>
      </c>
      <c r="I6105" s="4" t="str">
        <f t="shared" si="191"/>
        <v>S3_R_X1_RXDV</v>
      </c>
    </row>
    <row r="6106" spans="1:9" x14ac:dyDescent="0.25">
      <c r="A6106" t="s">
        <v>2698</v>
      </c>
      <c r="B6106" t="s">
        <v>5928</v>
      </c>
      <c r="C6106" t="s">
        <v>3800</v>
      </c>
      <c r="D6106">
        <v>7</v>
      </c>
      <c r="E6106">
        <v>7</v>
      </c>
      <c r="F6106">
        <v>7</v>
      </c>
      <c r="G6106" t="s">
        <v>2207</v>
      </c>
      <c r="H6106" s="4" t="str">
        <f t="shared" si="190"/>
        <v>3K238.7</v>
      </c>
      <c r="I6106" s="4" t="str">
        <f t="shared" si="191"/>
        <v>S3_SCOT_HSD183</v>
      </c>
    </row>
    <row r="6107" spans="1:9" x14ac:dyDescent="0.25">
      <c r="A6107" t="s">
        <v>2698</v>
      </c>
      <c r="B6107" t="s">
        <v>5928</v>
      </c>
      <c r="C6107" t="s">
        <v>3800</v>
      </c>
      <c r="D6107" t="s">
        <v>1041</v>
      </c>
      <c r="E6107" t="s">
        <v>1041</v>
      </c>
      <c r="F6107">
        <v>1</v>
      </c>
      <c r="G6107" t="s">
        <v>1040</v>
      </c>
      <c r="H6107" s="4" t="str">
        <f t="shared" si="190"/>
        <v>3K238.1</v>
      </c>
      <c r="I6107" s="4" t="str">
        <f t="shared" si="191"/>
        <v>VP12</v>
      </c>
    </row>
    <row r="6108" spans="1:9" x14ac:dyDescent="0.25">
      <c r="A6108" t="s">
        <v>2698</v>
      </c>
      <c r="B6108" t="s">
        <v>5928</v>
      </c>
      <c r="C6108" t="s">
        <v>3800</v>
      </c>
      <c r="D6108" t="s">
        <v>1042</v>
      </c>
      <c r="E6108" t="s">
        <v>1042</v>
      </c>
      <c r="F6108">
        <v>8</v>
      </c>
      <c r="G6108" t="s">
        <v>1222</v>
      </c>
      <c r="H6108" s="4" t="str">
        <f t="shared" si="190"/>
        <v>3K238.8</v>
      </c>
      <c r="I6108" s="4" t="str">
        <f t="shared" si="191"/>
        <v>SC_UDB238</v>
      </c>
    </row>
    <row r="6109" spans="1:9" x14ac:dyDescent="0.25">
      <c r="A6109" t="s">
        <v>2698</v>
      </c>
      <c r="B6109" t="s">
        <v>5928</v>
      </c>
      <c r="C6109" t="s">
        <v>3801</v>
      </c>
      <c r="D6109">
        <v>1</v>
      </c>
      <c r="E6109">
        <v>1</v>
      </c>
      <c r="F6109">
        <v>1</v>
      </c>
      <c r="G6109" t="s">
        <v>2208</v>
      </c>
      <c r="H6109" s="4" t="str">
        <f t="shared" si="190"/>
        <v>3RR500.1</v>
      </c>
      <c r="I6109" s="4" t="str">
        <f t="shared" si="191"/>
        <v>S3_X1_TXD0</v>
      </c>
    </row>
    <row r="6110" spans="1:9" x14ac:dyDescent="0.25">
      <c r="A6110" t="s">
        <v>2698</v>
      </c>
      <c r="B6110" t="s">
        <v>5928</v>
      </c>
      <c r="C6110" t="s">
        <v>3801</v>
      </c>
      <c r="D6110">
        <v>2</v>
      </c>
      <c r="E6110">
        <v>2</v>
      </c>
      <c r="F6110">
        <v>2</v>
      </c>
      <c r="G6110" t="s">
        <v>2176</v>
      </c>
      <c r="H6110" s="4" t="str">
        <f t="shared" si="190"/>
        <v>3RR500.2</v>
      </c>
      <c r="I6110" s="4" t="str">
        <f t="shared" si="191"/>
        <v>S3_R_X1_TXD0</v>
      </c>
    </row>
    <row r="6111" spans="1:9" x14ac:dyDescent="0.25">
      <c r="A6111" t="s">
        <v>2698</v>
      </c>
      <c r="B6111" t="s">
        <v>5928</v>
      </c>
      <c r="C6111" t="s">
        <v>3802</v>
      </c>
      <c r="D6111">
        <v>1</v>
      </c>
      <c r="E6111">
        <v>1</v>
      </c>
      <c r="F6111">
        <v>1</v>
      </c>
      <c r="G6111" t="s">
        <v>2209</v>
      </c>
      <c r="H6111" s="4" t="str">
        <f t="shared" si="190"/>
        <v>3RR501.1</v>
      </c>
      <c r="I6111" s="4" t="str">
        <f t="shared" si="191"/>
        <v>S3_X1_TXD1</v>
      </c>
    </row>
    <row r="6112" spans="1:9" x14ac:dyDescent="0.25">
      <c r="A6112" t="s">
        <v>2698</v>
      </c>
      <c r="B6112" t="s">
        <v>5928</v>
      </c>
      <c r="C6112" t="s">
        <v>3802</v>
      </c>
      <c r="D6112">
        <v>2</v>
      </c>
      <c r="E6112">
        <v>2</v>
      </c>
      <c r="F6112">
        <v>2</v>
      </c>
      <c r="G6112" t="s">
        <v>2179</v>
      </c>
      <c r="H6112" s="4" t="str">
        <f t="shared" si="190"/>
        <v>3RR501.2</v>
      </c>
      <c r="I6112" s="4" t="str">
        <f t="shared" si="191"/>
        <v>S3_R_X1_TXD1</v>
      </c>
    </row>
    <row r="6113" spans="1:9" x14ac:dyDescent="0.25">
      <c r="A6113" t="s">
        <v>2698</v>
      </c>
      <c r="B6113" t="s">
        <v>5928</v>
      </c>
      <c r="C6113" t="s">
        <v>3803</v>
      </c>
      <c r="D6113">
        <v>1</v>
      </c>
      <c r="E6113">
        <v>1</v>
      </c>
      <c r="F6113">
        <v>1</v>
      </c>
      <c r="G6113" t="s">
        <v>2210</v>
      </c>
      <c r="H6113" s="4" t="str">
        <f t="shared" si="190"/>
        <v>3RR502.1</v>
      </c>
      <c r="I6113" s="4" t="str">
        <f t="shared" si="191"/>
        <v>S3_X1_TXD2</v>
      </c>
    </row>
    <row r="6114" spans="1:9" x14ac:dyDescent="0.25">
      <c r="A6114" t="s">
        <v>2698</v>
      </c>
      <c r="B6114" t="s">
        <v>5928</v>
      </c>
      <c r="C6114" t="s">
        <v>3803</v>
      </c>
      <c r="D6114">
        <v>2</v>
      </c>
      <c r="E6114">
        <v>2</v>
      </c>
      <c r="F6114">
        <v>2</v>
      </c>
      <c r="G6114" t="s">
        <v>2184</v>
      </c>
      <c r="H6114" s="4" t="str">
        <f t="shared" si="190"/>
        <v>3RR502.2</v>
      </c>
      <c r="I6114" s="4" t="str">
        <f t="shared" si="191"/>
        <v>S3_R_X1_TXD2</v>
      </c>
    </row>
    <row r="6115" spans="1:9" x14ac:dyDescent="0.25">
      <c r="A6115" t="s">
        <v>2698</v>
      </c>
      <c r="B6115" t="s">
        <v>5928</v>
      </c>
      <c r="C6115" t="s">
        <v>3804</v>
      </c>
      <c r="D6115">
        <v>1</v>
      </c>
      <c r="E6115">
        <v>1</v>
      </c>
      <c r="F6115">
        <v>1</v>
      </c>
      <c r="G6115" t="s">
        <v>2211</v>
      </c>
      <c r="H6115" s="4" t="str">
        <f t="shared" si="190"/>
        <v>3RR503.1</v>
      </c>
      <c r="I6115" s="4" t="str">
        <f t="shared" si="191"/>
        <v>S3_X1_TXD3</v>
      </c>
    </row>
    <row r="6116" spans="1:9" x14ac:dyDescent="0.25">
      <c r="A6116" t="s">
        <v>2698</v>
      </c>
      <c r="B6116" t="s">
        <v>5928</v>
      </c>
      <c r="C6116" t="s">
        <v>3804</v>
      </c>
      <c r="D6116">
        <v>2</v>
      </c>
      <c r="E6116">
        <v>2</v>
      </c>
      <c r="F6116">
        <v>2</v>
      </c>
      <c r="G6116" t="s">
        <v>2190</v>
      </c>
      <c r="H6116" s="4" t="str">
        <f t="shared" si="190"/>
        <v>3RR503.2</v>
      </c>
      <c r="I6116" s="4" t="str">
        <f t="shared" si="191"/>
        <v>S3_R_X1_TXD3</v>
      </c>
    </row>
    <row r="6117" spans="1:9" x14ac:dyDescent="0.25">
      <c r="A6117" t="s">
        <v>2698</v>
      </c>
      <c r="B6117" t="s">
        <v>5928</v>
      </c>
      <c r="C6117" t="s">
        <v>3805</v>
      </c>
      <c r="D6117">
        <v>1</v>
      </c>
      <c r="E6117">
        <v>1</v>
      </c>
      <c r="F6117">
        <v>1</v>
      </c>
      <c r="G6117" t="s">
        <v>2212</v>
      </c>
      <c r="H6117" s="4" t="str">
        <f t="shared" si="190"/>
        <v>3RR504.1</v>
      </c>
      <c r="I6117" s="4" t="str">
        <f t="shared" si="191"/>
        <v>S3_X1_TXC</v>
      </c>
    </row>
    <row r="6118" spans="1:9" x14ac:dyDescent="0.25">
      <c r="A6118" t="s">
        <v>2698</v>
      </c>
      <c r="B6118" t="s">
        <v>5928</v>
      </c>
      <c r="C6118" t="s">
        <v>3805</v>
      </c>
      <c r="D6118">
        <v>2</v>
      </c>
      <c r="E6118">
        <v>2</v>
      </c>
      <c r="F6118">
        <v>2</v>
      </c>
      <c r="G6118" t="s">
        <v>2171</v>
      </c>
      <c r="H6118" s="4" t="str">
        <f t="shared" si="190"/>
        <v>3RR504.2</v>
      </c>
      <c r="I6118" s="4" t="str">
        <f t="shared" si="191"/>
        <v>S3_R_X1_TXC</v>
      </c>
    </row>
    <row r="6119" spans="1:9" x14ac:dyDescent="0.25">
      <c r="A6119" t="s">
        <v>2698</v>
      </c>
      <c r="B6119" t="s">
        <v>5928</v>
      </c>
      <c r="C6119" t="s">
        <v>3806</v>
      </c>
      <c r="D6119">
        <v>1</v>
      </c>
      <c r="E6119">
        <v>1</v>
      </c>
      <c r="F6119">
        <v>1</v>
      </c>
      <c r="G6119" t="s">
        <v>6165</v>
      </c>
      <c r="H6119" s="4" t="str">
        <f t="shared" si="190"/>
        <v>3RR505.1</v>
      </c>
      <c r="I6119" s="4" t="str">
        <f t="shared" si="191"/>
        <v>S3_X1_TXEN</v>
      </c>
    </row>
    <row r="6120" spans="1:9" x14ac:dyDescent="0.25">
      <c r="A6120" t="s">
        <v>2698</v>
      </c>
      <c r="B6120" t="s">
        <v>5928</v>
      </c>
      <c r="C6120" t="s">
        <v>3806</v>
      </c>
      <c r="D6120">
        <v>2</v>
      </c>
      <c r="E6120">
        <v>2</v>
      </c>
      <c r="F6120">
        <v>2</v>
      </c>
      <c r="G6120" t="s">
        <v>2173</v>
      </c>
      <c r="H6120" s="4" t="str">
        <f t="shared" si="190"/>
        <v>3RR505.2</v>
      </c>
      <c r="I6120" s="4" t="str">
        <f t="shared" si="191"/>
        <v>S3_R_X1_TXEN</v>
      </c>
    </row>
    <row r="6121" spans="1:9" x14ac:dyDescent="0.25">
      <c r="A6121" t="s">
        <v>2698</v>
      </c>
      <c r="B6121" t="s">
        <v>5928</v>
      </c>
      <c r="C6121" t="s">
        <v>3807</v>
      </c>
      <c r="D6121">
        <v>1</v>
      </c>
      <c r="E6121">
        <v>1</v>
      </c>
      <c r="F6121">
        <v>1</v>
      </c>
      <c r="G6121" t="s">
        <v>2213</v>
      </c>
      <c r="H6121" s="4" t="str">
        <f t="shared" si="190"/>
        <v>3RR506.1</v>
      </c>
      <c r="I6121" s="4" t="str">
        <f t="shared" si="191"/>
        <v>S3_X1_RXER</v>
      </c>
    </row>
    <row r="6122" spans="1:9" x14ac:dyDescent="0.25">
      <c r="A6122" t="s">
        <v>2698</v>
      </c>
      <c r="B6122" t="s">
        <v>5928</v>
      </c>
      <c r="C6122" t="s">
        <v>3807</v>
      </c>
      <c r="D6122">
        <v>2</v>
      </c>
      <c r="E6122">
        <v>2</v>
      </c>
      <c r="F6122">
        <v>2</v>
      </c>
      <c r="G6122" t="s">
        <v>2192</v>
      </c>
      <c r="H6122" s="4" t="str">
        <f t="shared" si="190"/>
        <v>3RR506.2</v>
      </c>
      <c r="I6122" s="4" t="str">
        <f t="shared" si="191"/>
        <v>S3_R_X1_RXER</v>
      </c>
    </row>
    <row r="6123" spans="1:9" x14ac:dyDescent="0.25">
      <c r="A6123" t="s">
        <v>2698</v>
      </c>
      <c r="B6123" t="s">
        <v>5928</v>
      </c>
      <c r="C6123" t="s">
        <v>3808</v>
      </c>
      <c r="D6123">
        <v>1</v>
      </c>
      <c r="E6123">
        <v>1</v>
      </c>
      <c r="F6123">
        <v>1</v>
      </c>
      <c r="G6123" t="s">
        <v>2214</v>
      </c>
      <c r="H6123" s="4" t="str">
        <f t="shared" si="190"/>
        <v>3RR507.1</v>
      </c>
      <c r="I6123" s="4" t="str">
        <f t="shared" si="191"/>
        <v>S3_X1_RXD1</v>
      </c>
    </row>
    <row r="6124" spans="1:9" x14ac:dyDescent="0.25">
      <c r="A6124" t="s">
        <v>2698</v>
      </c>
      <c r="B6124" t="s">
        <v>5928</v>
      </c>
      <c r="C6124" t="s">
        <v>3808</v>
      </c>
      <c r="D6124">
        <v>2</v>
      </c>
      <c r="E6124">
        <v>2</v>
      </c>
      <c r="F6124">
        <v>2</v>
      </c>
      <c r="G6124" t="s">
        <v>2200</v>
      </c>
      <c r="H6124" s="4" t="str">
        <f t="shared" si="190"/>
        <v>3RR507.2</v>
      </c>
      <c r="I6124" s="4" t="str">
        <f t="shared" si="191"/>
        <v>S3_R_X1_RXD1</v>
      </c>
    </row>
    <row r="6125" spans="1:9" x14ac:dyDescent="0.25">
      <c r="A6125" t="s">
        <v>2698</v>
      </c>
      <c r="B6125" t="s">
        <v>5928</v>
      </c>
      <c r="C6125" t="s">
        <v>3809</v>
      </c>
      <c r="D6125">
        <v>1</v>
      </c>
      <c r="E6125">
        <v>1</v>
      </c>
      <c r="F6125">
        <v>1</v>
      </c>
      <c r="G6125" t="s">
        <v>2215</v>
      </c>
      <c r="H6125" s="4" t="str">
        <f t="shared" si="190"/>
        <v>3RR508.1</v>
      </c>
      <c r="I6125" s="4" t="str">
        <f t="shared" si="191"/>
        <v>S3_X1_RXD3</v>
      </c>
    </row>
    <row r="6126" spans="1:9" x14ac:dyDescent="0.25">
      <c r="A6126" t="s">
        <v>2698</v>
      </c>
      <c r="B6126" t="s">
        <v>5928</v>
      </c>
      <c r="C6126" t="s">
        <v>3809</v>
      </c>
      <c r="D6126">
        <v>2</v>
      </c>
      <c r="E6126">
        <v>2</v>
      </c>
      <c r="F6126">
        <v>2</v>
      </c>
      <c r="G6126" t="s">
        <v>2203</v>
      </c>
      <c r="H6126" s="4" t="str">
        <f t="shared" si="190"/>
        <v>3RR508.2</v>
      </c>
      <c r="I6126" s="4" t="str">
        <f t="shared" si="191"/>
        <v>S3_R_X1_RXD3</v>
      </c>
    </row>
    <row r="6127" spans="1:9" x14ac:dyDescent="0.25">
      <c r="A6127" t="s">
        <v>2698</v>
      </c>
      <c r="B6127" t="s">
        <v>5928</v>
      </c>
      <c r="C6127" t="s">
        <v>3810</v>
      </c>
      <c r="D6127">
        <v>1</v>
      </c>
      <c r="E6127">
        <v>1</v>
      </c>
      <c r="F6127">
        <v>1</v>
      </c>
      <c r="G6127" t="s">
        <v>2216</v>
      </c>
      <c r="H6127" s="4" t="str">
        <f t="shared" si="190"/>
        <v>3RR509.1</v>
      </c>
      <c r="I6127" s="4" t="str">
        <f t="shared" si="191"/>
        <v>S3_X1_RXDV</v>
      </c>
    </row>
    <row r="6128" spans="1:9" x14ac:dyDescent="0.25">
      <c r="A6128" t="s">
        <v>2698</v>
      </c>
      <c r="B6128" t="s">
        <v>5928</v>
      </c>
      <c r="C6128" t="s">
        <v>3810</v>
      </c>
      <c r="D6128">
        <v>2</v>
      </c>
      <c r="E6128">
        <v>2</v>
      </c>
      <c r="F6128">
        <v>2</v>
      </c>
      <c r="G6128" t="s">
        <v>2206</v>
      </c>
      <c r="H6128" s="4" t="str">
        <f t="shared" si="190"/>
        <v>3RR509.2</v>
      </c>
      <c r="I6128" s="4" t="str">
        <f t="shared" si="191"/>
        <v>S3_R_X1_RXDV</v>
      </c>
    </row>
    <row r="6129" spans="1:9" x14ac:dyDescent="0.25">
      <c r="A6129" t="s">
        <v>2698</v>
      </c>
      <c r="B6129" t="s">
        <v>5928</v>
      </c>
      <c r="C6129" t="s">
        <v>3811</v>
      </c>
      <c r="D6129">
        <v>1</v>
      </c>
      <c r="E6129">
        <v>1</v>
      </c>
      <c r="F6129">
        <v>1</v>
      </c>
      <c r="G6129" t="s">
        <v>2217</v>
      </c>
      <c r="H6129" s="4" t="str">
        <f t="shared" si="190"/>
        <v>3RR510.1</v>
      </c>
      <c r="I6129" s="4" t="str">
        <f t="shared" si="191"/>
        <v>S3_X1_RXC</v>
      </c>
    </row>
    <row r="6130" spans="1:9" x14ac:dyDescent="0.25">
      <c r="A6130" t="s">
        <v>2698</v>
      </c>
      <c r="B6130" t="s">
        <v>5928</v>
      </c>
      <c r="C6130" t="s">
        <v>3811</v>
      </c>
      <c r="D6130">
        <v>2</v>
      </c>
      <c r="E6130">
        <v>2</v>
      </c>
      <c r="F6130">
        <v>2</v>
      </c>
      <c r="G6130" t="s">
        <v>2194</v>
      </c>
      <c r="H6130" s="4" t="str">
        <f t="shared" si="190"/>
        <v>3RR510.2</v>
      </c>
      <c r="I6130" s="4" t="str">
        <f t="shared" si="191"/>
        <v>S3_R_X1_RXC</v>
      </c>
    </row>
    <row r="6131" spans="1:9" x14ac:dyDescent="0.25">
      <c r="A6131" t="s">
        <v>2698</v>
      </c>
      <c r="B6131" t="s">
        <v>5928</v>
      </c>
      <c r="C6131" t="s">
        <v>3812</v>
      </c>
      <c r="D6131">
        <v>1</v>
      </c>
      <c r="E6131">
        <v>1</v>
      </c>
      <c r="F6131">
        <v>1</v>
      </c>
      <c r="G6131" t="s">
        <v>2218</v>
      </c>
      <c r="H6131" s="4" t="str">
        <f t="shared" si="190"/>
        <v>3RR511.1</v>
      </c>
      <c r="I6131" s="4" t="str">
        <f t="shared" si="191"/>
        <v>S3_X1_RXD2</v>
      </c>
    </row>
    <row r="6132" spans="1:9" x14ac:dyDescent="0.25">
      <c r="A6132" t="s">
        <v>2698</v>
      </c>
      <c r="B6132" t="s">
        <v>5928</v>
      </c>
      <c r="C6132" t="s">
        <v>3812</v>
      </c>
      <c r="D6132">
        <v>2</v>
      </c>
      <c r="E6132">
        <v>2</v>
      </c>
      <c r="F6132">
        <v>2</v>
      </c>
      <c r="G6132" t="s">
        <v>2197</v>
      </c>
      <c r="H6132" s="4" t="str">
        <f t="shared" si="190"/>
        <v>3RR511.2</v>
      </c>
      <c r="I6132" s="4" t="str">
        <f t="shared" si="191"/>
        <v>S3_R_X1_RXD2</v>
      </c>
    </row>
    <row r="6133" spans="1:9" x14ac:dyDescent="0.25">
      <c r="A6133" t="s">
        <v>2698</v>
      </c>
      <c r="B6133" t="s">
        <v>5928</v>
      </c>
      <c r="C6133" t="s">
        <v>3813</v>
      </c>
      <c r="D6133">
        <v>1</v>
      </c>
      <c r="E6133">
        <v>1</v>
      </c>
      <c r="F6133">
        <v>1</v>
      </c>
      <c r="G6133" t="s">
        <v>2219</v>
      </c>
      <c r="H6133" s="4" t="str">
        <f t="shared" si="190"/>
        <v>3RR513.1</v>
      </c>
      <c r="I6133" s="4" t="str">
        <f t="shared" si="191"/>
        <v>S3_X1_RXD0</v>
      </c>
    </row>
    <row r="6134" spans="1:9" x14ac:dyDescent="0.25">
      <c r="A6134" t="s">
        <v>2698</v>
      </c>
      <c r="B6134" t="s">
        <v>5928</v>
      </c>
      <c r="C6134" t="s">
        <v>3813</v>
      </c>
      <c r="D6134">
        <v>2</v>
      </c>
      <c r="E6134">
        <v>2</v>
      </c>
      <c r="F6134">
        <v>2</v>
      </c>
      <c r="G6134" t="s">
        <v>2187</v>
      </c>
      <c r="H6134" s="4" t="str">
        <f t="shared" si="190"/>
        <v>3RR513.2</v>
      </c>
      <c r="I6134" s="4" t="str">
        <f t="shared" si="191"/>
        <v>S3_R_X1_RXD0</v>
      </c>
    </row>
    <row r="6135" spans="1:9" x14ac:dyDescent="0.25">
      <c r="A6135" t="s">
        <v>2698</v>
      </c>
      <c r="B6135" t="s">
        <v>5928</v>
      </c>
      <c r="C6135" t="s">
        <v>3814</v>
      </c>
      <c r="D6135">
        <v>1</v>
      </c>
      <c r="E6135">
        <v>1</v>
      </c>
      <c r="F6135">
        <v>1</v>
      </c>
      <c r="G6135" t="s">
        <v>2220</v>
      </c>
      <c r="H6135" s="4" t="str">
        <f t="shared" si="190"/>
        <v>3RR514.1</v>
      </c>
      <c r="I6135" s="4" t="str">
        <f t="shared" si="191"/>
        <v>S3_X1_COL</v>
      </c>
    </row>
    <row r="6136" spans="1:9" x14ac:dyDescent="0.25">
      <c r="A6136" t="s">
        <v>2698</v>
      </c>
      <c r="B6136" t="s">
        <v>5928</v>
      </c>
      <c r="C6136" t="s">
        <v>3814</v>
      </c>
      <c r="D6136">
        <v>2</v>
      </c>
      <c r="E6136">
        <v>2</v>
      </c>
      <c r="F6136">
        <v>2</v>
      </c>
      <c r="G6136" t="s">
        <v>2221</v>
      </c>
      <c r="H6136" s="4" t="str">
        <f t="shared" si="190"/>
        <v>3RR514.2</v>
      </c>
      <c r="I6136" s="4" t="str">
        <f t="shared" si="191"/>
        <v>S3_HSD300</v>
      </c>
    </row>
    <row r="6137" spans="1:9" x14ac:dyDescent="0.25">
      <c r="A6137" t="s">
        <v>2698</v>
      </c>
      <c r="B6137" t="s">
        <v>5928</v>
      </c>
      <c r="C6137" t="s">
        <v>3815</v>
      </c>
      <c r="D6137">
        <v>1</v>
      </c>
      <c r="E6137">
        <v>1</v>
      </c>
      <c r="F6137">
        <v>1</v>
      </c>
      <c r="G6137" t="s">
        <v>2222</v>
      </c>
      <c r="H6137" s="4" t="str">
        <f t="shared" si="190"/>
        <v>3RR515.1</v>
      </c>
      <c r="I6137" s="4" t="str">
        <f t="shared" si="191"/>
        <v>S3_X1_CRS</v>
      </c>
    </row>
    <row r="6138" spans="1:9" x14ac:dyDescent="0.25">
      <c r="A6138" t="s">
        <v>2698</v>
      </c>
      <c r="B6138" t="s">
        <v>5928</v>
      </c>
      <c r="C6138" t="s">
        <v>3815</v>
      </c>
      <c r="D6138">
        <v>2</v>
      </c>
      <c r="E6138">
        <v>2</v>
      </c>
      <c r="F6138">
        <v>2</v>
      </c>
      <c r="G6138" t="s">
        <v>2223</v>
      </c>
      <c r="H6138" s="4" t="str">
        <f t="shared" si="190"/>
        <v>3RR515.2</v>
      </c>
      <c r="I6138" s="4" t="str">
        <f t="shared" si="191"/>
        <v>S3_HSD301</v>
      </c>
    </row>
    <row r="6139" spans="1:9" x14ac:dyDescent="0.25">
      <c r="A6139" t="s">
        <v>2698</v>
      </c>
      <c r="B6139" t="s">
        <v>5929</v>
      </c>
      <c r="C6139" t="s">
        <v>5930</v>
      </c>
      <c r="D6139">
        <v>1</v>
      </c>
      <c r="E6139">
        <v>1</v>
      </c>
      <c r="F6139">
        <v>1</v>
      </c>
      <c r="G6139" t="s">
        <v>5669</v>
      </c>
      <c r="H6139" s="4" t="str">
        <f t="shared" si="190"/>
        <v>3CTX2.1</v>
      </c>
      <c r="I6139" s="4" t="str">
        <f t="shared" si="191"/>
        <v>S3_R_X2_TXC</v>
      </c>
    </row>
    <row r="6140" spans="1:9" x14ac:dyDescent="0.25">
      <c r="A6140" t="s">
        <v>2698</v>
      </c>
      <c r="B6140" t="s">
        <v>5929</v>
      </c>
      <c r="C6140" t="s">
        <v>5930</v>
      </c>
      <c r="D6140">
        <v>2</v>
      </c>
      <c r="E6140">
        <v>2</v>
      </c>
      <c r="F6140">
        <v>2</v>
      </c>
      <c r="G6140" t="s">
        <v>961</v>
      </c>
      <c r="H6140" s="4" t="str">
        <f t="shared" si="190"/>
        <v>3CTX2.2</v>
      </c>
      <c r="I6140" s="4" t="str">
        <f t="shared" si="191"/>
        <v>DGND</v>
      </c>
    </row>
    <row r="6141" spans="1:9" x14ac:dyDescent="0.25">
      <c r="A6141" t="s">
        <v>2698</v>
      </c>
      <c r="B6141" t="s">
        <v>5929</v>
      </c>
      <c r="C6141" t="s">
        <v>5931</v>
      </c>
      <c r="D6141">
        <v>2</v>
      </c>
      <c r="E6141">
        <v>2</v>
      </c>
      <c r="F6141">
        <v>2</v>
      </c>
      <c r="G6141" t="s">
        <v>862</v>
      </c>
      <c r="H6141" s="4" t="str">
        <f t="shared" si="190"/>
        <v>3K176.2</v>
      </c>
      <c r="I6141" s="4" t="str">
        <f t="shared" si="191"/>
        <v>S3_HSD199</v>
      </c>
    </row>
    <row r="6142" spans="1:9" x14ac:dyDescent="0.25">
      <c r="A6142" t="s">
        <v>2698</v>
      </c>
      <c r="B6142" t="s">
        <v>5929</v>
      </c>
      <c r="C6142" t="s">
        <v>5931</v>
      </c>
      <c r="D6142">
        <v>3</v>
      </c>
      <c r="E6142">
        <v>3</v>
      </c>
      <c r="F6142">
        <v>3</v>
      </c>
      <c r="G6142" t="s">
        <v>5670</v>
      </c>
      <c r="H6142" s="4" t="str">
        <f t="shared" si="190"/>
        <v>3K176.3</v>
      </c>
      <c r="I6142" s="4" t="str">
        <f t="shared" si="191"/>
        <v>S3_R_X2_TXEN</v>
      </c>
    </row>
    <row r="6143" spans="1:9" x14ac:dyDescent="0.25">
      <c r="A6143" t="s">
        <v>2698</v>
      </c>
      <c r="B6143" t="s">
        <v>5929</v>
      </c>
      <c r="C6143" t="s">
        <v>5931</v>
      </c>
      <c r="D6143">
        <v>4</v>
      </c>
      <c r="E6143">
        <v>4</v>
      </c>
      <c r="F6143">
        <v>4</v>
      </c>
      <c r="G6143" t="s">
        <v>5671</v>
      </c>
      <c r="H6143" s="4" t="str">
        <f t="shared" si="190"/>
        <v>3K176.4</v>
      </c>
      <c r="I6143" s="4" t="str">
        <f t="shared" si="191"/>
        <v>SG3_X2_RXDV</v>
      </c>
    </row>
    <row r="6144" spans="1:9" x14ac:dyDescent="0.25">
      <c r="A6144" t="s">
        <v>2698</v>
      </c>
      <c r="B6144" t="s">
        <v>5929</v>
      </c>
      <c r="C6144" t="s">
        <v>5931</v>
      </c>
      <c r="D6144">
        <v>5</v>
      </c>
      <c r="E6144">
        <v>5</v>
      </c>
      <c r="F6144">
        <v>5</v>
      </c>
      <c r="G6144" t="s">
        <v>5672</v>
      </c>
      <c r="H6144" s="4" t="str">
        <f t="shared" si="190"/>
        <v>3K176.5</v>
      </c>
      <c r="I6144" s="4" t="str">
        <f t="shared" si="191"/>
        <v>SG3_X2_RXD0</v>
      </c>
    </row>
    <row r="6145" spans="1:9" x14ac:dyDescent="0.25">
      <c r="A6145" t="s">
        <v>2698</v>
      </c>
      <c r="B6145" t="s">
        <v>5929</v>
      </c>
      <c r="C6145" t="s">
        <v>5931</v>
      </c>
      <c r="D6145">
        <v>6</v>
      </c>
      <c r="E6145">
        <v>6</v>
      </c>
      <c r="F6145">
        <v>6</v>
      </c>
      <c r="G6145" t="s">
        <v>5673</v>
      </c>
      <c r="H6145" s="4" t="str">
        <f t="shared" si="190"/>
        <v>3K176.6</v>
      </c>
      <c r="I6145" s="4" t="str">
        <f t="shared" si="191"/>
        <v>S3_R_X2_TXD0</v>
      </c>
    </row>
    <row r="6146" spans="1:9" x14ac:dyDescent="0.25">
      <c r="A6146" t="s">
        <v>2698</v>
      </c>
      <c r="B6146" t="s">
        <v>5929</v>
      </c>
      <c r="C6146" t="s">
        <v>5931</v>
      </c>
      <c r="D6146">
        <v>7</v>
      </c>
      <c r="E6146">
        <v>7</v>
      </c>
      <c r="F6146">
        <v>7</v>
      </c>
      <c r="G6146" t="s">
        <v>2225</v>
      </c>
      <c r="H6146" s="4" t="str">
        <f t="shared" ref="H6146:H6209" si="192">CONCATENATE(C6146,".",F6146)</f>
        <v>3K176.7</v>
      </c>
      <c r="I6146" s="4" t="str">
        <f t="shared" ref="I6146:I6209" si="193">G6146</f>
        <v>S3_SCIN_HSD200</v>
      </c>
    </row>
    <row r="6147" spans="1:9" x14ac:dyDescent="0.25">
      <c r="A6147" t="s">
        <v>2698</v>
      </c>
      <c r="B6147" t="s">
        <v>5929</v>
      </c>
      <c r="C6147" t="s">
        <v>5931</v>
      </c>
      <c r="D6147" t="s">
        <v>1041</v>
      </c>
      <c r="E6147" t="s">
        <v>1041</v>
      </c>
      <c r="F6147">
        <v>1</v>
      </c>
      <c r="G6147" t="s">
        <v>1040</v>
      </c>
      <c r="H6147" s="4" t="str">
        <f t="shared" si="192"/>
        <v>3K176.1</v>
      </c>
      <c r="I6147" s="4" t="str">
        <f t="shared" si="193"/>
        <v>VP12</v>
      </c>
    </row>
    <row r="6148" spans="1:9" x14ac:dyDescent="0.25">
      <c r="A6148" t="s">
        <v>2698</v>
      </c>
      <c r="B6148" t="s">
        <v>5929</v>
      </c>
      <c r="C6148" t="s">
        <v>5931</v>
      </c>
      <c r="D6148" t="s">
        <v>1042</v>
      </c>
      <c r="E6148" t="s">
        <v>1042</v>
      </c>
      <c r="F6148">
        <v>8</v>
      </c>
      <c r="G6148" t="s">
        <v>5396</v>
      </c>
      <c r="H6148" s="4" t="str">
        <f t="shared" si="192"/>
        <v>3K176.8</v>
      </c>
      <c r="I6148" s="4" t="str">
        <f t="shared" si="193"/>
        <v>SC_UDB176</v>
      </c>
    </row>
    <row r="6149" spans="1:9" x14ac:dyDescent="0.25">
      <c r="A6149" t="s">
        <v>2698</v>
      </c>
      <c r="B6149" t="s">
        <v>5929</v>
      </c>
      <c r="C6149" t="s">
        <v>5932</v>
      </c>
      <c r="D6149">
        <v>2</v>
      </c>
      <c r="E6149">
        <v>2</v>
      </c>
      <c r="F6149">
        <v>2</v>
      </c>
      <c r="G6149" t="s">
        <v>2227</v>
      </c>
      <c r="H6149" s="4" t="str">
        <f t="shared" si="192"/>
        <v>3K177.2</v>
      </c>
      <c r="I6149" s="4" t="str">
        <f t="shared" si="193"/>
        <v>S3_SCIN_HSD201</v>
      </c>
    </row>
    <row r="6150" spans="1:9" x14ac:dyDescent="0.25">
      <c r="A6150" t="s">
        <v>2698</v>
      </c>
      <c r="B6150" t="s">
        <v>5929</v>
      </c>
      <c r="C6150" t="s">
        <v>5932</v>
      </c>
      <c r="D6150">
        <v>3</v>
      </c>
      <c r="E6150">
        <v>3</v>
      </c>
      <c r="F6150">
        <v>3</v>
      </c>
      <c r="G6150" t="s">
        <v>5674</v>
      </c>
      <c r="H6150" s="4" t="str">
        <f t="shared" si="192"/>
        <v>3K177.3</v>
      </c>
      <c r="I6150" s="4" t="str">
        <f t="shared" si="193"/>
        <v>S3_R_X2_TXD1</v>
      </c>
    </row>
    <row r="6151" spans="1:9" x14ac:dyDescent="0.25">
      <c r="A6151" t="s">
        <v>2698</v>
      </c>
      <c r="B6151" t="s">
        <v>5929</v>
      </c>
      <c r="C6151" t="s">
        <v>5932</v>
      </c>
      <c r="D6151">
        <v>4</v>
      </c>
      <c r="E6151">
        <v>4</v>
      </c>
      <c r="F6151">
        <v>4</v>
      </c>
      <c r="G6151" t="s">
        <v>5675</v>
      </c>
      <c r="H6151" s="4" t="str">
        <f t="shared" si="192"/>
        <v>3K177.4</v>
      </c>
      <c r="I6151" s="4" t="str">
        <f t="shared" si="193"/>
        <v>SG3_X2_RXD1</v>
      </c>
    </row>
    <row r="6152" spans="1:9" x14ac:dyDescent="0.25">
      <c r="A6152" t="s">
        <v>2698</v>
      </c>
      <c r="B6152" t="s">
        <v>5929</v>
      </c>
      <c r="C6152" t="s">
        <v>5932</v>
      </c>
      <c r="D6152">
        <v>5</v>
      </c>
      <c r="E6152">
        <v>5</v>
      </c>
      <c r="F6152">
        <v>5</v>
      </c>
      <c r="G6152" t="s">
        <v>5676</v>
      </c>
      <c r="H6152" s="4" t="str">
        <f t="shared" si="192"/>
        <v>3K177.5</v>
      </c>
      <c r="I6152" s="4" t="str">
        <f t="shared" si="193"/>
        <v>SG3_X2_RXC</v>
      </c>
    </row>
    <row r="6153" spans="1:9" x14ac:dyDescent="0.25">
      <c r="A6153" t="s">
        <v>2698</v>
      </c>
      <c r="B6153" t="s">
        <v>5929</v>
      </c>
      <c r="C6153" t="s">
        <v>5932</v>
      </c>
      <c r="D6153">
        <v>6</v>
      </c>
      <c r="E6153">
        <v>6</v>
      </c>
      <c r="F6153">
        <v>6</v>
      </c>
      <c r="G6153" t="s">
        <v>5669</v>
      </c>
      <c r="H6153" s="4" t="str">
        <f t="shared" si="192"/>
        <v>3K177.6</v>
      </c>
      <c r="I6153" s="4" t="str">
        <f t="shared" si="193"/>
        <v>S3_R_X2_TXC</v>
      </c>
    </row>
    <row r="6154" spans="1:9" x14ac:dyDescent="0.25">
      <c r="A6154" t="s">
        <v>2698</v>
      </c>
      <c r="B6154" t="s">
        <v>5929</v>
      </c>
      <c r="C6154" t="s">
        <v>5932</v>
      </c>
      <c r="D6154">
        <v>7</v>
      </c>
      <c r="E6154">
        <v>7</v>
      </c>
      <c r="F6154">
        <v>7</v>
      </c>
      <c r="G6154" t="s">
        <v>5677</v>
      </c>
      <c r="H6154" s="4" t="str">
        <f t="shared" si="192"/>
        <v>3K177.7</v>
      </c>
      <c r="I6154" s="4" t="str">
        <f t="shared" si="193"/>
        <v>S3_HSD202</v>
      </c>
    </row>
    <row r="6155" spans="1:9" x14ac:dyDescent="0.25">
      <c r="A6155" t="s">
        <v>2698</v>
      </c>
      <c r="B6155" t="s">
        <v>5929</v>
      </c>
      <c r="C6155" t="s">
        <v>5932</v>
      </c>
      <c r="D6155" t="s">
        <v>1041</v>
      </c>
      <c r="E6155" t="s">
        <v>1041</v>
      </c>
      <c r="F6155">
        <v>1</v>
      </c>
      <c r="G6155" t="s">
        <v>1040</v>
      </c>
      <c r="H6155" s="4" t="str">
        <f t="shared" si="192"/>
        <v>3K177.1</v>
      </c>
      <c r="I6155" s="4" t="str">
        <f t="shared" si="193"/>
        <v>VP12</v>
      </c>
    </row>
    <row r="6156" spans="1:9" x14ac:dyDescent="0.25">
      <c r="A6156" t="s">
        <v>2698</v>
      </c>
      <c r="B6156" t="s">
        <v>5929</v>
      </c>
      <c r="C6156" t="s">
        <v>5932</v>
      </c>
      <c r="D6156" t="s">
        <v>1042</v>
      </c>
      <c r="E6156" t="s">
        <v>1042</v>
      </c>
      <c r="F6156">
        <v>8</v>
      </c>
      <c r="G6156" t="s">
        <v>5401</v>
      </c>
      <c r="H6156" s="4" t="str">
        <f t="shared" si="192"/>
        <v>3K177.8</v>
      </c>
      <c r="I6156" s="4" t="str">
        <f t="shared" si="193"/>
        <v>SC_UDB177</v>
      </c>
    </row>
    <row r="6157" spans="1:9" x14ac:dyDescent="0.25">
      <c r="A6157" t="s">
        <v>2698</v>
      </c>
      <c r="B6157" t="s">
        <v>5929</v>
      </c>
      <c r="C6157" t="s">
        <v>5933</v>
      </c>
      <c r="D6157">
        <v>2</v>
      </c>
      <c r="E6157">
        <v>2</v>
      </c>
      <c r="F6157">
        <v>2</v>
      </c>
      <c r="G6157" t="s">
        <v>2229</v>
      </c>
      <c r="H6157" s="4" t="str">
        <f t="shared" si="192"/>
        <v>3K178.2</v>
      </c>
      <c r="I6157" s="4" t="str">
        <f t="shared" si="193"/>
        <v>S3_SCIN_HSD203</v>
      </c>
    </row>
    <row r="6158" spans="1:9" x14ac:dyDescent="0.25">
      <c r="A6158" t="s">
        <v>2698</v>
      </c>
      <c r="B6158" t="s">
        <v>5929</v>
      </c>
      <c r="C6158" t="s">
        <v>5933</v>
      </c>
      <c r="D6158">
        <v>3</v>
      </c>
      <c r="E6158">
        <v>3</v>
      </c>
      <c r="F6158">
        <v>3</v>
      </c>
      <c r="G6158" t="s">
        <v>5678</v>
      </c>
      <c r="H6158" s="4" t="str">
        <f t="shared" si="192"/>
        <v>3K178.3</v>
      </c>
      <c r="I6158" s="4" t="str">
        <f t="shared" si="193"/>
        <v>S3_R_X2_TXD2</v>
      </c>
    </row>
    <row r="6159" spans="1:9" x14ac:dyDescent="0.25">
      <c r="A6159" t="s">
        <v>2698</v>
      </c>
      <c r="B6159" t="s">
        <v>5929</v>
      </c>
      <c r="C6159" t="s">
        <v>5933</v>
      </c>
      <c r="D6159">
        <v>4</v>
      </c>
      <c r="E6159">
        <v>4</v>
      </c>
      <c r="F6159">
        <v>4</v>
      </c>
      <c r="G6159" t="s">
        <v>5679</v>
      </c>
      <c r="H6159" s="4" t="str">
        <f t="shared" si="192"/>
        <v>3K178.4</v>
      </c>
      <c r="I6159" s="4" t="str">
        <f t="shared" si="193"/>
        <v>SG3_X2_RXD2</v>
      </c>
    </row>
    <row r="6160" spans="1:9" x14ac:dyDescent="0.25">
      <c r="A6160" t="s">
        <v>2698</v>
      </c>
      <c r="B6160" t="s">
        <v>5929</v>
      </c>
      <c r="C6160" t="s">
        <v>5933</v>
      </c>
      <c r="D6160">
        <v>5</v>
      </c>
      <c r="E6160">
        <v>5</v>
      </c>
      <c r="F6160">
        <v>5</v>
      </c>
      <c r="G6160" t="s">
        <v>5680</v>
      </c>
      <c r="H6160" s="4" t="str">
        <f t="shared" si="192"/>
        <v>3K178.5</v>
      </c>
      <c r="I6160" s="4" t="str">
        <f t="shared" si="193"/>
        <v>SG3_1_X2_TXD0</v>
      </c>
    </row>
    <row r="6161" spans="1:9" x14ac:dyDescent="0.25">
      <c r="A6161" t="s">
        <v>2698</v>
      </c>
      <c r="B6161" t="s">
        <v>5929</v>
      </c>
      <c r="C6161" t="s">
        <v>5933</v>
      </c>
      <c r="D6161">
        <v>6</v>
      </c>
      <c r="E6161">
        <v>6</v>
      </c>
      <c r="F6161">
        <v>6</v>
      </c>
      <c r="G6161" t="s">
        <v>5681</v>
      </c>
      <c r="H6161" s="4" t="str">
        <f t="shared" si="192"/>
        <v>3K178.6</v>
      </c>
      <c r="I6161" s="4" t="str">
        <f t="shared" si="193"/>
        <v>S3_R_X2_RXD0</v>
      </c>
    </row>
    <row r="6162" spans="1:9" x14ac:dyDescent="0.25">
      <c r="A6162" t="s">
        <v>2698</v>
      </c>
      <c r="B6162" t="s">
        <v>5929</v>
      </c>
      <c r="C6162" t="s">
        <v>5933</v>
      </c>
      <c r="D6162">
        <v>7</v>
      </c>
      <c r="E6162">
        <v>7</v>
      </c>
      <c r="F6162">
        <v>7</v>
      </c>
      <c r="G6162" t="s">
        <v>5682</v>
      </c>
      <c r="H6162" s="4" t="str">
        <f t="shared" si="192"/>
        <v>3K178.7</v>
      </c>
      <c r="I6162" s="4" t="str">
        <f t="shared" si="193"/>
        <v>S3_HSD204</v>
      </c>
    </row>
    <row r="6163" spans="1:9" x14ac:dyDescent="0.25">
      <c r="A6163" t="s">
        <v>2698</v>
      </c>
      <c r="B6163" t="s">
        <v>5929</v>
      </c>
      <c r="C6163" t="s">
        <v>5933</v>
      </c>
      <c r="D6163" t="s">
        <v>1041</v>
      </c>
      <c r="E6163" t="s">
        <v>1041</v>
      </c>
      <c r="F6163">
        <v>1</v>
      </c>
      <c r="G6163" t="s">
        <v>1040</v>
      </c>
      <c r="H6163" s="4" t="str">
        <f t="shared" si="192"/>
        <v>3K178.1</v>
      </c>
      <c r="I6163" s="4" t="str">
        <f t="shared" si="193"/>
        <v>VP12</v>
      </c>
    </row>
    <row r="6164" spans="1:9" x14ac:dyDescent="0.25">
      <c r="A6164" t="s">
        <v>2698</v>
      </c>
      <c r="B6164" t="s">
        <v>5929</v>
      </c>
      <c r="C6164" t="s">
        <v>5933</v>
      </c>
      <c r="D6164" t="s">
        <v>1042</v>
      </c>
      <c r="E6164" t="s">
        <v>1042</v>
      </c>
      <c r="F6164">
        <v>8</v>
      </c>
      <c r="G6164" t="s">
        <v>5407</v>
      </c>
      <c r="H6164" s="4" t="str">
        <f t="shared" si="192"/>
        <v>3K178.8</v>
      </c>
      <c r="I6164" s="4" t="str">
        <f t="shared" si="193"/>
        <v>SC_UDB178</v>
      </c>
    </row>
    <row r="6165" spans="1:9" x14ac:dyDescent="0.25">
      <c r="A6165" t="s">
        <v>2698</v>
      </c>
      <c r="B6165" t="s">
        <v>5929</v>
      </c>
      <c r="C6165" t="s">
        <v>5934</v>
      </c>
      <c r="D6165">
        <v>2</v>
      </c>
      <c r="E6165">
        <v>2</v>
      </c>
      <c r="F6165">
        <v>2</v>
      </c>
      <c r="G6165" t="s">
        <v>2231</v>
      </c>
      <c r="H6165" s="4" t="str">
        <f t="shared" si="192"/>
        <v>3K179.2</v>
      </c>
      <c r="I6165" s="4" t="str">
        <f t="shared" si="193"/>
        <v>S3_SCIN_HSD205</v>
      </c>
    </row>
    <row r="6166" spans="1:9" x14ac:dyDescent="0.25">
      <c r="A6166" t="s">
        <v>2698</v>
      </c>
      <c r="B6166" t="s">
        <v>5929</v>
      </c>
      <c r="C6166" t="s">
        <v>5934</v>
      </c>
      <c r="D6166">
        <v>3</v>
      </c>
      <c r="E6166">
        <v>3</v>
      </c>
      <c r="F6166">
        <v>3</v>
      </c>
      <c r="G6166" t="s">
        <v>5683</v>
      </c>
      <c r="H6166" s="4" t="str">
        <f t="shared" si="192"/>
        <v>3K179.3</v>
      </c>
      <c r="I6166" s="4" t="str">
        <f t="shared" si="193"/>
        <v>S3_R_X2_TXD3</v>
      </c>
    </row>
    <row r="6167" spans="1:9" x14ac:dyDescent="0.25">
      <c r="A6167" t="s">
        <v>2698</v>
      </c>
      <c r="B6167" t="s">
        <v>5929</v>
      </c>
      <c r="C6167" t="s">
        <v>5934</v>
      </c>
      <c r="D6167">
        <v>4</v>
      </c>
      <c r="E6167">
        <v>4</v>
      </c>
      <c r="F6167">
        <v>4</v>
      </c>
      <c r="G6167" t="s">
        <v>5684</v>
      </c>
      <c r="H6167" s="4" t="str">
        <f t="shared" si="192"/>
        <v>3K179.4</v>
      </c>
      <c r="I6167" s="4" t="str">
        <f t="shared" si="193"/>
        <v>SG3_X2_RXD3</v>
      </c>
    </row>
    <row r="6168" spans="1:9" x14ac:dyDescent="0.25">
      <c r="A6168" t="s">
        <v>2698</v>
      </c>
      <c r="B6168" t="s">
        <v>5929</v>
      </c>
      <c r="C6168" t="s">
        <v>5934</v>
      </c>
      <c r="D6168">
        <v>5</v>
      </c>
      <c r="E6168">
        <v>5</v>
      </c>
      <c r="F6168">
        <v>5</v>
      </c>
      <c r="G6168" t="s">
        <v>961</v>
      </c>
      <c r="H6168" s="4" t="str">
        <f t="shared" si="192"/>
        <v>3K179.5</v>
      </c>
      <c r="I6168" s="4" t="str">
        <f t="shared" si="193"/>
        <v>DGND</v>
      </c>
    </row>
    <row r="6169" spans="1:9" x14ac:dyDescent="0.25">
      <c r="A6169" t="s">
        <v>2698</v>
      </c>
      <c r="B6169" t="s">
        <v>5929</v>
      </c>
      <c r="C6169" t="s">
        <v>5934</v>
      </c>
      <c r="D6169">
        <v>6</v>
      </c>
      <c r="E6169">
        <v>6</v>
      </c>
      <c r="F6169">
        <v>6</v>
      </c>
      <c r="G6169" t="s">
        <v>5685</v>
      </c>
      <c r="H6169" s="4" t="str">
        <f t="shared" si="192"/>
        <v>3K179.6</v>
      </c>
      <c r="I6169" s="4" t="str">
        <f t="shared" si="193"/>
        <v>S3_R_X2_RXER</v>
      </c>
    </row>
    <row r="6170" spans="1:9" x14ac:dyDescent="0.25">
      <c r="A6170" t="s">
        <v>2698</v>
      </c>
      <c r="B6170" t="s">
        <v>5929</v>
      </c>
      <c r="C6170" t="s">
        <v>5934</v>
      </c>
      <c r="D6170">
        <v>7</v>
      </c>
      <c r="E6170">
        <v>7</v>
      </c>
      <c r="F6170">
        <v>7</v>
      </c>
      <c r="G6170" t="s">
        <v>5686</v>
      </c>
      <c r="H6170" s="4" t="str">
        <f t="shared" si="192"/>
        <v>3K179.7</v>
      </c>
      <c r="I6170" s="4" t="str">
        <f t="shared" si="193"/>
        <v>S3_HSD206</v>
      </c>
    </row>
    <row r="6171" spans="1:9" x14ac:dyDescent="0.25">
      <c r="A6171" t="s">
        <v>2698</v>
      </c>
      <c r="B6171" t="s">
        <v>5929</v>
      </c>
      <c r="C6171" t="s">
        <v>5934</v>
      </c>
      <c r="D6171" t="s">
        <v>1041</v>
      </c>
      <c r="E6171" t="s">
        <v>1041</v>
      </c>
      <c r="F6171">
        <v>1</v>
      </c>
      <c r="G6171" t="s">
        <v>1040</v>
      </c>
      <c r="H6171" s="4" t="str">
        <f t="shared" si="192"/>
        <v>3K179.1</v>
      </c>
      <c r="I6171" s="4" t="str">
        <f t="shared" si="193"/>
        <v>VP12</v>
      </c>
    </row>
    <row r="6172" spans="1:9" x14ac:dyDescent="0.25">
      <c r="A6172" t="s">
        <v>2698</v>
      </c>
      <c r="B6172" t="s">
        <v>5929</v>
      </c>
      <c r="C6172" t="s">
        <v>5934</v>
      </c>
      <c r="D6172" t="s">
        <v>1042</v>
      </c>
      <c r="E6172" t="s">
        <v>1042</v>
      </c>
      <c r="F6172">
        <v>8</v>
      </c>
      <c r="G6172" t="s">
        <v>5412</v>
      </c>
      <c r="H6172" s="4" t="str">
        <f t="shared" si="192"/>
        <v>3K179.8</v>
      </c>
      <c r="I6172" s="4" t="str">
        <f t="shared" si="193"/>
        <v>SC_UDB179</v>
      </c>
    </row>
    <row r="6173" spans="1:9" x14ac:dyDescent="0.25">
      <c r="A6173" t="s">
        <v>2698</v>
      </c>
      <c r="B6173" t="s">
        <v>5929</v>
      </c>
      <c r="C6173" t="s">
        <v>5935</v>
      </c>
      <c r="D6173">
        <v>2</v>
      </c>
      <c r="E6173">
        <v>2</v>
      </c>
      <c r="F6173">
        <v>2</v>
      </c>
      <c r="G6173" t="s">
        <v>5687</v>
      </c>
      <c r="H6173" s="4" t="str">
        <f t="shared" si="192"/>
        <v>3K239.2</v>
      </c>
      <c r="I6173" s="4" t="str">
        <f t="shared" si="193"/>
        <v>S3_HSD197</v>
      </c>
    </row>
    <row r="6174" spans="1:9" x14ac:dyDescent="0.25">
      <c r="A6174" t="s">
        <v>2698</v>
      </c>
      <c r="B6174" t="s">
        <v>5929</v>
      </c>
      <c r="C6174" t="s">
        <v>5935</v>
      </c>
      <c r="D6174">
        <v>3</v>
      </c>
      <c r="E6174">
        <v>3</v>
      </c>
      <c r="F6174">
        <v>3</v>
      </c>
      <c r="G6174" t="s">
        <v>5688</v>
      </c>
      <c r="H6174" s="4" t="str">
        <f t="shared" si="192"/>
        <v>3K239.3</v>
      </c>
      <c r="I6174" s="4" t="str">
        <f t="shared" si="193"/>
        <v>S3_R_X2_RXC</v>
      </c>
    </row>
    <row r="6175" spans="1:9" x14ac:dyDescent="0.25">
      <c r="A6175" t="s">
        <v>2698</v>
      </c>
      <c r="B6175" t="s">
        <v>5929</v>
      </c>
      <c r="C6175" t="s">
        <v>5935</v>
      </c>
      <c r="D6175">
        <v>4</v>
      </c>
      <c r="E6175">
        <v>4</v>
      </c>
      <c r="F6175">
        <v>4</v>
      </c>
      <c r="G6175" t="s">
        <v>5689</v>
      </c>
      <c r="H6175" s="4" t="str">
        <f t="shared" si="192"/>
        <v>3K239.4</v>
      </c>
      <c r="I6175" s="4" t="str">
        <f t="shared" si="193"/>
        <v>SG3_X2_TXC</v>
      </c>
    </row>
    <row r="6176" spans="1:9" x14ac:dyDescent="0.25">
      <c r="A6176" t="s">
        <v>2698</v>
      </c>
      <c r="B6176" t="s">
        <v>5929</v>
      </c>
      <c r="C6176" t="s">
        <v>5935</v>
      </c>
      <c r="D6176">
        <v>5</v>
      </c>
      <c r="E6176">
        <v>5</v>
      </c>
      <c r="F6176">
        <v>5</v>
      </c>
      <c r="G6176" t="s">
        <v>5690</v>
      </c>
      <c r="H6176" s="4" t="str">
        <f t="shared" si="192"/>
        <v>3K239.5</v>
      </c>
      <c r="I6176" s="4" t="str">
        <f t="shared" si="193"/>
        <v>SG3_1_X2_TXD2</v>
      </c>
    </row>
    <row r="6177" spans="1:9" x14ac:dyDescent="0.25">
      <c r="A6177" t="s">
        <v>2698</v>
      </c>
      <c r="B6177" t="s">
        <v>5929</v>
      </c>
      <c r="C6177" t="s">
        <v>5935</v>
      </c>
      <c r="D6177">
        <v>6</v>
      </c>
      <c r="E6177">
        <v>6</v>
      </c>
      <c r="F6177">
        <v>6</v>
      </c>
      <c r="G6177" t="s">
        <v>5691</v>
      </c>
      <c r="H6177" s="4" t="str">
        <f t="shared" si="192"/>
        <v>3K239.6</v>
      </c>
      <c r="I6177" s="4" t="str">
        <f t="shared" si="193"/>
        <v>S3_R_X2_RXD2</v>
      </c>
    </row>
    <row r="6178" spans="1:9" x14ac:dyDescent="0.25">
      <c r="A6178" t="s">
        <v>2698</v>
      </c>
      <c r="B6178" t="s">
        <v>5929</v>
      </c>
      <c r="C6178" t="s">
        <v>5935</v>
      </c>
      <c r="D6178">
        <v>7</v>
      </c>
      <c r="E6178">
        <v>7</v>
      </c>
      <c r="F6178">
        <v>7</v>
      </c>
      <c r="G6178" t="s">
        <v>5692</v>
      </c>
      <c r="H6178" s="4" t="str">
        <f t="shared" si="192"/>
        <v>3K239.7</v>
      </c>
      <c r="I6178" s="4" t="str">
        <f t="shared" si="193"/>
        <v>S3_HSD198</v>
      </c>
    </row>
    <row r="6179" spans="1:9" x14ac:dyDescent="0.25">
      <c r="A6179" t="s">
        <v>2698</v>
      </c>
      <c r="B6179" t="s">
        <v>5929</v>
      </c>
      <c r="C6179" t="s">
        <v>5935</v>
      </c>
      <c r="D6179" t="s">
        <v>1041</v>
      </c>
      <c r="E6179" t="s">
        <v>1041</v>
      </c>
      <c r="F6179">
        <v>1</v>
      </c>
      <c r="G6179" t="s">
        <v>1040</v>
      </c>
      <c r="H6179" s="4" t="str">
        <f t="shared" si="192"/>
        <v>3K239.1</v>
      </c>
      <c r="I6179" s="4" t="str">
        <f t="shared" si="193"/>
        <v>VP12</v>
      </c>
    </row>
    <row r="6180" spans="1:9" x14ac:dyDescent="0.25">
      <c r="A6180" t="s">
        <v>2698</v>
      </c>
      <c r="B6180" t="s">
        <v>5929</v>
      </c>
      <c r="C6180" t="s">
        <v>5935</v>
      </c>
      <c r="D6180" t="s">
        <v>1042</v>
      </c>
      <c r="E6180" t="s">
        <v>1042</v>
      </c>
      <c r="F6180">
        <v>8</v>
      </c>
      <c r="G6180" t="s">
        <v>5419</v>
      </c>
      <c r="H6180" s="4" t="str">
        <f t="shared" si="192"/>
        <v>3K239.8</v>
      </c>
      <c r="I6180" s="4" t="str">
        <f t="shared" si="193"/>
        <v>SC_UDB239</v>
      </c>
    </row>
    <row r="6181" spans="1:9" x14ac:dyDescent="0.25">
      <c r="A6181" t="s">
        <v>2698</v>
      </c>
      <c r="B6181" t="s">
        <v>5929</v>
      </c>
      <c r="C6181" t="s">
        <v>5936</v>
      </c>
      <c r="D6181">
        <v>2</v>
      </c>
      <c r="E6181">
        <v>2</v>
      </c>
      <c r="F6181">
        <v>2</v>
      </c>
      <c r="H6181" s="4" t="str">
        <f t="shared" si="192"/>
        <v>3K242.2</v>
      </c>
      <c r="I6181" s="4">
        <f t="shared" si="193"/>
        <v>0</v>
      </c>
    </row>
    <row r="6182" spans="1:9" x14ac:dyDescent="0.25">
      <c r="A6182" t="s">
        <v>2698</v>
      </c>
      <c r="B6182" t="s">
        <v>5929</v>
      </c>
      <c r="C6182" t="s">
        <v>5936</v>
      </c>
      <c r="D6182">
        <v>3</v>
      </c>
      <c r="E6182">
        <v>3</v>
      </c>
      <c r="F6182">
        <v>3</v>
      </c>
      <c r="H6182" s="4" t="str">
        <f t="shared" si="192"/>
        <v>3K242.3</v>
      </c>
      <c r="I6182" s="4">
        <f t="shared" si="193"/>
        <v>0</v>
      </c>
    </row>
    <row r="6183" spans="1:9" x14ac:dyDescent="0.25">
      <c r="A6183" t="s">
        <v>2698</v>
      </c>
      <c r="B6183" t="s">
        <v>5929</v>
      </c>
      <c r="C6183" t="s">
        <v>5936</v>
      </c>
      <c r="D6183">
        <v>4</v>
      </c>
      <c r="E6183">
        <v>4</v>
      </c>
      <c r="F6183">
        <v>4</v>
      </c>
      <c r="H6183" s="4" t="str">
        <f t="shared" si="192"/>
        <v>3K242.4</v>
      </c>
      <c r="I6183" s="4">
        <f t="shared" si="193"/>
        <v>0</v>
      </c>
    </row>
    <row r="6184" spans="1:9" x14ac:dyDescent="0.25">
      <c r="A6184" t="s">
        <v>2698</v>
      </c>
      <c r="B6184" t="s">
        <v>5929</v>
      </c>
      <c r="C6184" t="s">
        <v>5936</v>
      </c>
      <c r="D6184">
        <v>5</v>
      </c>
      <c r="E6184">
        <v>5</v>
      </c>
      <c r="F6184">
        <v>5</v>
      </c>
      <c r="G6184" t="s">
        <v>5693</v>
      </c>
      <c r="H6184" s="4" t="str">
        <f t="shared" si="192"/>
        <v>3K242.5</v>
      </c>
      <c r="I6184" s="4" t="str">
        <f t="shared" si="193"/>
        <v>SG3_1_X2_TXD1</v>
      </c>
    </row>
    <row r="6185" spans="1:9" x14ac:dyDescent="0.25">
      <c r="A6185" t="s">
        <v>2698</v>
      </c>
      <c r="B6185" t="s">
        <v>5929</v>
      </c>
      <c r="C6185" t="s">
        <v>5936</v>
      </c>
      <c r="D6185">
        <v>6</v>
      </c>
      <c r="E6185">
        <v>6</v>
      </c>
      <c r="F6185">
        <v>6</v>
      </c>
      <c r="G6185" t="s">
        <v>5694</v>
      </c>
      <c r="H6185" s="4" t="str">
        <f t="shared" si="192"/>
        <v>3K242.6</v>
      </c>
      <c r="I6185" s="4" t="str">
        <f t="shared" si="193"/>
        <v>S3_R_X2_RXD1</v>
      </c>
    </row>
    <row r="6186" spans="1:9" x14ac:dyDescent="0.25">
      <c r="A6186" t="s">
        <v>2698</v>
      </c>
      <c r="B6186" t="s">
        <v>5929</v>
      </c>
      <c r="C6186" t="s">
        <v>5936</v>
      </c>
      <c r="D6186">
        <v>7</v>
      </c>
      <c r="E6186">
        <v>7</v>
      </c>
      <c r="F6186">
        <v>7</v>
      </c>
      <c r="G6186" t="s">
        <v>5695</v>
      </c>
      <c r="H6186" s="4" t="str">
        <f t="shared" si="192"/>
        <v>3K242.7</v>
      </c>
      <c r="I6186" s="4" t="str">
        <f t="shared" si="193"/>
        <v>S3_HSD194</v>
      </c>
    </row>
    <row r="6187" spans="1:9" x14ac:dyDescent="0.25">
      <c r="A6187" t="s">
        <v>2698</v>
      </c>
      <c r="B6187" t="s">
        <v>5929</v>
      </c>
      <c r="C6187" t="s">
        <v>5936</v>
      </c>
      <c r="D6187" t="s">
        <v>1041</v>
      </c>
      <c r="E6187" t="s">
        <v>1041</v>
      </c>
      <c r="F6187">
        <v>1</v>
      </c>
      <c r="G6187" t="s">
        <v>1040</v>
      </c>
      <c r="H6187" s="4" t="str">
        <f t="shared" si="192"/>
        <v>3K242.1</v>
      </c>
      <c r="I6187" s="4" t="str">
        <f t="shared" si="193"/>
        <v>VP12</v>
      </c>
    </row>
    <row r="6188" spans="1:9" x14ac:dyDescent="0.25">
      <c r="A6188" t="s">
        <v>2698</v>
      </c>
      <c r="B6188" t="s">
        <v>5929</v>
      </c>
      <c r="C6188" t="s">
        <v>5936</v>
      </c>
      <c r="D6188" t="s">
        <v>1042</v>
      </c>
      <c r="E6188" t="s">
        <v>1042</v>
      </c>
      <c r="F6188">
        <v>8</v>
      </c>
      <c r="G6188" t="s">
        <v>5423</v>
      </c>
      <c r="H6188" s="4" t="str">
        <f t="shared" si="192"/>
        <v>3K242.8</v>
      </c>
      <c r="I6188" s="4" t="str">
        <f t="shared" si="193"/>
        <v>SC_UDB242</v>
      </c>
    </row>
    <row r="6189" spans="1:9" x14ac:dyDescent="0.25">
      <c r="A6189" t="s">
        <v>2698</v>
      </c>
      <c r="B6189" t="s">
        <v>5929</v>
      </c>
      <c r="C6189" t="s">
        <v>5937</v>
      </c>
      <c r="D6189">
        <v>2</v>
      </c>
      <c r="E6189">
        <v>2</v>
      </c>
      <c r="F6189">
        <v>2</v>
      </c>
      <c r="G6189" t="s">
        <v>5696</v>
      </c>
      <c r="H6189" s="4" t="str">
        <f t="shared" si="192"/>
        <v>3K243.2</v>
      </c>
      <c r="I6189" s="4" t="str">
        <f t="shared" si="193"/>
        <v>S3_HSD195</v>
      </c>
    </row>
    <row r="6190" spans="1:9" x14ac:dyDescent="0.25">
      <c r="A6190" t="s">
        <v>2698</v>
      </c>
      <c r="B6190" t="s">
        <v>5929</v>
      </c>
      <c r="C6190" t="s">
        <v>5937</v>
      </c>
      <c r="D6190">
        <v>3</v>
      </c>
      <c r="E6190">
        <v>3</v>
      </c>
      <c r="F6190">
        <v>3</v>
      </c>
      <c r="G6190" t="s">
        <v>5697</v>
      </c>
      <c r="H6190" s="4" t="str">
        <f t="shared" si="192"/>
        <v>3K243.3</v>
      </c>
      <c r="I6190" s="4" t="str">
        <f t="shared" si="193"/>
        <v>S3_R_X2_RXD3</v>
      </c>
    </row>
    <row r="6191" spans="1:9" x14ac:dyDescent="0.25">
      <c r="A6191" t="s">
        <v>2698</v>
      </c>
      <c r="B6191" t="s">
        <v>5929</v>
      </c>
      <c r="C6191" t="s">
        <v>5937</v>
      </c>
      <c r="D6191">
        <v>4</v>
      </c>
      <c r="E6191">
        <v>4</v>
      </c>
      <c r="F6191">
        <v>4</v>
      </c>
      <c r="G6191" t="s">
        <v>5698</v>
      </c>
      <c r="H6191" s="4" t="str">
        <f t="shared" si="192"/>
        <v>3K243.4</v>
      </c>
      <c r="I6191" s="4" t="str">
        <f t="shared" si="193"/>
        <v>SG3_1_X2_TXD3</v>
      </c>
    </row>
    <row r="6192" spans="1:9" x14ac:dyDescent="0.25">
      <c r="A6192" t="s">
        <v>2698</v>
      </c>
      <c r="B6192" t="s">
        <v>5929</v>
      </c>
      <c r="C6192" t="s">
        <v>5937</v>
      </c>
      <c r="D6192">
        <v>5</v>
      </c>
      <c r="E6192">
        <v>5</v>
      </c>
      <c r="F6192">
        <v>5</v>
      </c>
      <c r="G6192" t="s">
        <v>5699</v>
      </c>
      <c r="H6192" s="4" t="str">
        <f t="shared" si="192"/>
        <v>3K243.5</v>
      </c>
      <c r="I6192" s="4" t="str">
        <f t="shared" si="193"/>
        <v>SG3_1_X2_TXEN</v>
      </c>
    </row>
    <row r="6193" spans="1:9" x14ac:dyDescent="0.25">
      <c r="A6193" t="s">
        <v>2698</v>
      </c>
      <c r="B6193" t="s">
        <v>5929</v>
      </c>
      <c r="C6193" t="s">
        <v>5937</v>
      </c>
      <c r="D6193">
        <v>6</v>
      </c>
      <c r="E6193">
        <v>6</v>
      </c>
      <c r="F6193">
        <v>6</v>
      </c>
      <c r="G6193" t="s">
        <v>5700</v>
      </c>
      <c r="H6193" s="4" t="str">
        <f t="shared" si="192"/>
        <v>3K243.6</v>
      </c>
      <c r="I6193" s="4" t="str">
        <f t="shared" si="193"/>
        <v>S3_R_X2_RXDV</v>
      </c>
    </row>
    <row r="6194" spans="1:9" x14ac:dyDescent="0.25">
      <c r="A6194" t="s">
        <v>2698</v>
      </c>
      <c r="B6194" t="s">
        <v>5929</v>
      </c>
      <c r="C6194" t="s">
        <v>5937</v>
      </c>
      <c r="D6194">
        <v>7</v>
      </c>
      <c r="E6194">
        <v>7</v>
      </c>
      <c r="F6194">
        <v>7</v>
      </c>
      <c r="G6194" t="s">
        <v>5701</v>
      </c>
      <c r="H6194" s="4" t="str">
        <f t="shared" si="192"/>
        <v>3K243.7</v>
      </c>
      <c r="I6194" s="4" t="str">
        <f t="shared" si="193"/>
        <v>S3_HSD196</v>
      </c>
    </row>
    <row r="6195" spans="1:9" x14ac:dyDescent="0.25">
      <c r="A6195" t="s">
        <v>2698</v>
      </c>
      <c r="B6195" t="s">
        <v>5929</v>
      </c>
      <c r="C6195" t="s">
        <v>5937</v>
      </c>
      <c r="D6195" t="s">
        <v>1041</v>
      </c>
      <c r="E6195" t="s">
        <v>1041</v>
      </c>
      <c r="F6195">
        <v>1</v>
      </c>
      <c r="G6195" t="s">
        <v>1040</v>
      </c>
      <c r="H6195" s="4" t="str">
        <f t="shared" si="192"/>
        <v>3K243.1</v>
      </c>
      <c r="I6195" s="4" t="str">
        <f t="shared" si="193"/>
        <v>VP12</v>
      </c>
    </row>
    <row r="6196" spans="1:9" x14ac:dyDescent="0.25">
      <c r="A6196" t="s">
        <v>2698</v>
      </c>
      <c r="B6196" t="s">
        <v>5929</v>
      </c>
      <c r="C6196" t="s">
        <v>5937</v>
      </c>
      <c r="D6196" t="s">
        <v>1042</v>
      </c>
      <c r="E6196" t="s">
        <v>1042</v>
      </c>
      <c r="F6196">
        <v>8</v>
      </c>
      <c r="G6196" t="s">
        <v>5430</v>
      </c>
      <c r="H6196" s="4" t="str">
        <f t="shared" si="192"/>
        <v>3K243.8</v>
      </c>
      <c r="I6196" s="4" t="str">
        <f t="shared" si="193"/>
        <v>SC_UDB243</v>
      </c>
    </row>
    <row r="6197" spans="1:9" x14ac:dyDescent="0.25">
      <c r="A6197" t="s">
        <v>2698</v>
      </c>
      <c r="B6197" t="s">
        <v>5929</v>
      </c>
      <c r="C6197" t="s">
        <v>3816</v>
      </c>
      <c r="D6197">
        <v>1</v>
      </c>
      <c r="E6197">
        <v>1</v>
      </c>
      <c r="F6197">
        <v>1</v>
      </c>
      <c r="G6197" t="s">
        <v>2224</v>
      </c>
      <c r="H6197" s="4" t="str">
        <f t="shared" si="192"/>
        <v>3RR900.1</v>
      </c>
      <c r="I6197" s="4" t="str">
        <f t="shared" si="193"/>
        <v>S3_X2_TXD0</v>
      </c>
    </row>
    <row r="6198" spans="1:9" x14ac:dyDescent="0.25">
      <c r="A6198" t="s">
        <v>2698</v>
      </c>
      <c r="B6198" t="s">
        <v>5929</v>
      </c>
      <c r="C6198" t="s">
        <v>3816</v>
      </c>
      <c r="D6198">
        <v>2</v>
      </c>
      <c r="E6198">
        <v>2</v>
      </c>
      <c r="F6198">
        <v>2</v>
      </c>
      <c r="G6198" t="s">
        <v>5673</v>
      </c>
      <c r="H6198" s="4" t="str">
        <f t="shared" si="192"/>
        <v>3RR900.2</v>
      </c>
      <c r="I6198" s="4" t="str">
        <f t="shared" si="193"/>
        <v>S3_R_X2_TXD0</v>
      </c>
    </row>
    <row r="6199" spans="1:9" x14ac:dyDescent="0.25">
      <c r="A6199" t="s">
        <v>2698</v>
      </c>
      <c r="B6199" t="s">
        <v>5929</v>
      </c>
      <c r="C6199" t="s">
        <v>3817</v>
      </c>
      <c r="D6199">
        <v>1</v>
      </c>
      <c r="E6199">
        <v>1</v>
      </c>
      <c r="F6199">
        <v>1</v>
      </c>
      <c r="G6199" t="s">
        <v>2226</v>
      </c>
      <c r="H6199" s="4" t="str">
        <f t="shared" si="192"/>
        <v>3RR901.1</v>
      </c>
      <c r="I6199" s="4" t="str">
        <f t="shared" si="193"/>
        <v>S3_X2_TXD1</v>
      </c>
    </row>
    <row r="6200" spans="1:9" x14ac:dyDescent="0.25">
      <c r="A6200" t="s">
        <v>2698</v>
      </c>
      <c r="B6200" t="s">
        <v>5929</v>
      </c>
      <c r="C6200" t="s">
        <v>3817</v>
      </c>
      <c r="D6200">
        <v>2</v>
      </c>
      <c r="E6200">
        <v>2</v>
      </c>
      <c r="F6200">
        <v>2</v>
      </c>
      <c r="G6200" t="s">
        <v>5674</v>
      </c>
      <c r="H6200" s="4" t="str">
        <f t="shared" si="192"/>
        <v>3RR901.2</v>
      </c>
      <c r="I6200" s="4" t="str">
        <f t="shared" si="193"/>
        <v>S3_R_X2_TXD1</v>
      </c>
    </row>
    <row r="6201" spans="1:9" x14ac:dyDescent="0.25">
      <c r="A6201" t="s">
        <v>2698</v>
      </c>
      <c r="B6201" t="s">
        <v>5929</v>
      </c>
      <c r="C6201" t="s">
        <v>3818</v>
      </c>
      <c r="D6201">
        <v>1</v>
      </c>
      <c r="E6201">
        <v>1</v>
      </c>
      <c r="F6201">
        <v>1</v>
      </c>
      <c r="G6201" t="s">
        <v>2228</v>
      </c>
      <c r="H6201" s="4" t="str">
        <f t="shared" si="192"/>
        <v>3RR902.1</v>
      </c>
      <c r="I6201" s="4" t="str">
        <f t="shared" si="193"/>
        <v>S3_X2_TXD2</v>
      </c>
    </row>
    <row r="6202" spans="1:9" x14ac:dyDescent="0.25">
      <c r="A6202" t="s">
        <v>2698</v>
      </c>
      <c r="B6202" t="s">
        <v>5929</v>
      </c>
      <c r="C6202" t="s">
        <v>3818</v>
      </c>
      <c r="D6202">
        <v>2</v>
      </c>
      <c r="E6202">
        <v>2</v>
      </c>
      <c r="F6202">
        <v>2</v>
      </c>
      <c r="G6202" t="s">
        <v>5678</v>
      </c>
      <c r="H6202" s="4" t="str">
        <f t="shared" si="192"/>
        <v>3RR902.2</v>
      </c>
      <c r="I6202" s="4" t="str">
        <f t="shared" si="193"/>
        <v>S3_R_X2_TXD2</v>
      </c>
    </row>
    <row r="6203" spans="1:9" x14ac:dyDescent="0.25">
      <c r="A6203" t="s">
        <v>2698</v>
      </c>
      <c r="B6203" t="s">
        <v>5929</v>
      </c>
      <c r="C6203" t="s">
        <v>3819</v>
      </c>
      <c r="D6203">
        <v>1</v>
      </c>
      <c r="E6203">
        <v>1</v>
      </c>
      <c r="F6203">
        <v>1</v>
      </c>
      <c r="G6203" t="s">
        <v>2230</v>
      </c>
      <c r="H6203" s="4" t="str">
        <f t="shared" si="192"/>
        <v>3RR903.1</v>
      </c>
      <c r="I6203" s="4" t="str">
        <f t="shared" si="193"/>
        <v>S3_X2_TXD3</v>
      </c>
    </row>
    <row r="6204" spans="1:9" x14ac:dyDescent="0.25">
      <c r="A6204" t="s">
        <v>2698</v>
      </c>
      <c r="B6204" t="s">
        <v>5929</v>
      </c>
      <c r="C6204" t="s">
        <v>3819</v>
      </c>
      <c r="D6204">
        <v>2</v>
      </c>
      <c r="E6204">
        <v>2</v>
      </c>
      <c r="F6204">
        <v>2</v>
      </c>
      <c r="G6204" t="s">
        <v>5683</v>
      </c>
      <c r="H6204" s="4" t="str">
        <f t="shared" si="192"/>
        <v>3RR903.2</v>
      </c>
      <c r="I6204" s="4" t="str">
        <f t="shared" si="193"/>
        <v>S3_R_X2_TXD3</v>
      </c>
    </row>
    <row r="6205" spans="1:9" x14ac:dyDescent="0.25">
      <c r="A6205" t="s">
        <v>2698</v>
      </c>
      <c r="B6205" t="s">
        <v>5929</v>
      </c>
      <c r="C6205" t="s">
        <v>5938</v>
      </c>
      <c r="D6205">
        <v>1</v>
      </c>
      <c r="E6205">
        <v>1</v>
      </c>
      <c r="F6205">
        <v>1</v>
      </c>
      <c r="G6205" t="s">
        <v>5702</v>
      </c>
      <c r="H6205" s="4" t="str">
        <f t="shared" si="192"/>
        <v>3RR904.1</v>
      </c>
      <c r="I6205" s="4" t="str">
        <f t="shared" si="193"/>
        <v>S3_X2_TXC</v>
      </c>
    </row>
    <row r="6206" spans="1:9" x14ac:dyDescent="0.25">
      <c r="A6206" t="s">
        <v>2698</v>
      </c>
      <c r="B6206" t="s">
        <v>5929</v>
      </c>
      <c r="C6206" t="s">
        <v>5938</v>
      </c>
      <c r="D6206">
        <v>2</v>
      </c>
      <c r="E6206">
        <v>2</v>
      </c>
      <c r="F6206">
        <v>2</v>
      </c>
      <c r="G6206" t="s">
        <v>5669</v>
      </c>
      <c r="H6206" s="4" t="str">
        <f t="shared" si="192"/>
        <v>3RR904.2</v>
      </c>
      <c r="I6206" s="4" t="str">
        <f t="shared" si="193"/>
        <v>S3_R_X2_TXC</v>
      </c>
    </row>
    <row r="6207" spans="1:9" x14ac:dyDescent="0.25">
      <c r="A6207" t="s">
        <v>2698</v>
      </c>
      <c r="B6207" t="s">
        <v>5929</v>
      </c>
      <c r="C6207" t="s">
        <v>3820</v>
      </c>
      <c r="D6207">
        <v>1</v>
      </c>
      <c r="E6207">
        <v>1</v>
      </c>
      <c r="F6207">
        <v>1</v>
      </c>
      <c r="G6207" t="s">
        <v>2232</v>
      </c>
      <c r="H6207" s="4" t="str">
        <f t="shared" si="192"/>
        <v>3RR905.1</v>
      </c>
      <c r="I6207" s="4" t="str">
        <f t="shared" si="193"/>
        <v>S3_X2_TXEN</v>
      </c>
    </row>
    <row r="6208" spans="1:9" x14ac:dyDescent="0.25">
      <c r="A6208" t="s">
        <v>2698</v>
      </c>
      <c r="B6208" t="s">
        <v>5929</v>
      </c>
      <c r="C6208" t="s">
        <v>3820</v>
      </c>
      <c r="D6208">
        <v>2</v>
      </c>
      <c r="E6208">
        <v>2</v>
      </c>
      <c r="F6208">
        <v>2</v>
      </c>
      <c r="G6208" t="s">
        <v>5670</v>
      </c>
      <c r="H6208" s="4" t="str">
        <f t="shared" si="192"/>
        <v>3RR905.2</v>
      </c>
      <c r="I6208" s="4" t="str">
        <f t="shared" si="193"/>
        <v>S3_R_X2_TXEN</v>
      </c>
    </row>
    <row r="6209" spans="1:9" x14ac:dyDescent="0.25">
      <c r="A6209" t="s">
        <v>2698</v>
      </c>
      <c r="B6209" t="s">
        <v>5929</v>
      </c>
      <c r="C6209" t="s">
        <v>5939</v>
      </c>
      <c r="D6209">
        <v>1</v>
      </c>
      <c r="E6209">
        <v>1</v>
      </c>
      <c r="F6209">
        <v>1</v>
      </c>
      <c r="G6209" t="s">
        <v>5703</v>
      </c>
      <c r="H6209" s="4" t="str">
        <f t="shared" si="192"/>
        <v>3RR906.1</v>
      </c>
      <c r="I6209" s="4" t="str">
        <f t="shared" si="193"/>
        <v>S3_X2_RXER</v>
      </c>
    </row>
    <row r="6210" spans="1:9" x14ac:dyDescent="0.25">
      <c r="A6210" t="s">
        <v>2698</v>
      </c>
      <c r="B6210" t="s">
        <v>5929</v>
      </c>
      <c r="C6210" t="s">
        <v>5939</v>
      </c>
      <c r="D6210">
        <v>2</v>
      </c>
      <c r="E6210">
        <v>2</v>
      </c>
      <c r="F6210">
        <v>2</v>
      </c>
      <c r="G6210" t="s">
        <v>5685</v>
      </c>
      <c r="H6210" s="4" t="str">
        <f t="shared" ref="H6210:H6273" si="194">CONCATENATE(C6210,".",F6210)</f>
        <v>3RR906.2</v>
      </c>
      <c r="I6210" s="4" t="str">
        <f t="shared" ref="I6210:I6273" si="195">G6210</f>
        <v>S3_R_X2_RXER</v>
      </c>
    </row>
    <row r="6211" spans="1:9" x14ac:dyDescent="0.25">
      <c r="A6211" t="s">
        <v>2698</v>
      </c>
      <c r="B6211" t="s">
        <v>5929</v>
      </c>
      <c r="C6211" t="s">
        <v>5940</v>
      </c>
      <c r="D6211">
        <v>1</v>
      </c>
      <c r="E6211">
        <v>1</v>
      </c>
      <c r="F6211">
        <v>1</v>
      </c>
      <c r="G6211" t="s">
        <v>5704</v>
      </c>
      <c r="H6211" s="4" t="str">
        <f t="shared" si="194"/>
        <v>3RR907.1</v>
      </c>
      <c r="I6211" s="4" t="str">
        <f t="shared" si="195"/>
        <v>S3_X2_RXD1</v>
      </c>
    </row>
    <row r="6212" spans="1:9" x14ac:dyDescent="0.25">
      <c r="A6212" t="s">
        <v>2698</v>
      </c>
      <c r="B6212" t="s">
        <v>5929</v>
      </c>
      <c r="C6212" t="s">
        <v>5940</v>
      </c>
      <c r="D6212">
        <v>2</v>
      </c>
      <c r="E6212">
        <v>2</v>
      </c>
      <c r="F6212">
        <v>2</v>
      </c>
      <c r="G6212" t="s">
        <v>5694</v>
      </c>
      <c r="H6212" s="4" t="str">
        <f t="shared" si="194"/>
        <v>3RR907.2</v>
      </c>
      <c r="I6212" s="4" t="str">
        <f t="shared" si="195"/>
        <v>S3_R_X2_RXD1</v>
      </c>
    </row>
    <row r="6213" spans="1:9" x14ac:dyDescent="0.25">
      <c r="A6213" t="s">
        <v>2698</v>
      </c>
      <c r="B6213" t="s">
        <v>5929</v>
      </c>
      <c r="C6213" t="s">
        <v>5941</v>
      </c>
      <c r="D6213">
        <v>1</v>
      </c>
      <c r="E6213">
        <v>1</v>
      </c>
      <c r="F6213">
        <v>1</v>
      </c>
      <c r="G6213" t="s">
        <v>5705</v>
      </c>
      <c r="H6213" s="4" t="str">
        <f t="shared" si="194"/>
        <v>3RR908.1</v>
      </c>
      <c r="I6213" s="4" t="str">
        <f t="shared" si="195"/>
        <v>S3_X2_RXD3</v>
      </c>
    </row>
    <row r="6214" spans="1:9" x14ac:dyDescent="0.25">
      <c r="A6214" t="s">
        <v>2698</v>
      </c>
      <c r="B6214" t="s">
        <v>5929</v>
      </c>
      <c r="C6214" t="s">
        <v>5941</v>
      </c>
      <c r="D6214">
        <v>2</v>
      </c>
      <c r="E6214">
        <v>2</v>
      </c>
      <c r="F6214">
        <v>2</v>
      </c>
      <c r="G6214" t="s">
        <v>5697</v>
      </c>
      <c r="H6214" s="4" t="str">
        <f t="shared" si="194"/>
        <v>3RR908.2</v>
      </c>
      <c r="I6214" s="4" t="str">
        <f t="shared" si="195"/>
        <v>S3_R_X2_RXD3</v>
      </c>
    </row>
    <row r="6215" spans="1:9" x14ac:dyDescent="0.25">
      <c r="A6215" t="s">
        <v>2698</v>
      </c>
      <c r="B6215" t="s">
        <v>5929</v>
      </c>
      <c r="C6215" t="s">
        <v>5942</v>
      </c>
      <c r="D6215">
        <v>1</v>
      </c>
      <c r="E6215">
        <v>1</v>
      </c>
      <c r="F6215">
        <v>1</v>
      </c>
      <c r="G6215" t="s">
        <v>5706</v>
      </c>
      <c r="H6215" s="4" t="str">
        <f t="shared" si="194"/>
        <v>3RR909.1</v>
      </c>
      <c r="I6215" s="4" t="str">
        <f t="shared" si="195"/>
        <v>S3_X2_RXDV</v>
      </c>
    </row>
    <row r="6216" spans="1:9" x14ac:dyDescent="0.25">
      <c r="A6216" t="s">
        <v>2698</v>
      </c>
      <c r="B6216" t="s">
        <v>5929</v>
      </c>
      <c r="C6216" t="s">
        <v>5942</v>
      </c>
      <c r="D6216">
        <v>2</v>
      </c>
      <c r="E6216">
        <v>2</v>
      </c>
      <c r="F6216">
        <v>2</v>
      </c>
      <c r="G6216" t="s">
        <v>5700</v>
      </c>
      <c r="H6216" s="4" t="str">
        <f t="shared" si="194"/>
        <v>3RR909.2</v>
      </c>
      <c r="I6216" s="4" t="str">
        <f t="shared" si="195"/>
        <v>S3_R_X2_RXDV</v>
      </c>
    </row>
    <row r="6217" spans="1:9" x14ac:dyDescent="0.25">
      <c r="A6217" t="s">
        <v>2698</v>
      </c>
      <c r="B6217" t="s">
        <v>5929</v>
      </c>
      <c r="C6217" t="s">
        <v>5943</v>
      </c>
      <c r="D6217">
        <v>1</v>
      </c>
      <c r="E6217">
        <v>1</v>
      </c>
      <c r="F6217">
        <v>1</v>
      </c>
      <c r="G6217" t="s">
        <v>5707</v>
      </c>
      <c r="H6217" s="4" t="str">
        <f t="shared" si="194"/>
        <v>3RR910.1</v>
      </c>
      <c r="I6217" s="4" t="str">
        <f t="shared" si="195"/>
        <v>S3_X2_RXC</v>
      </c>
    </row>
    <row r="6218" spans="1:9" x14ac:dyDescent="0.25">
      <c r="A6218" t="s">
        <v>2698</v>
      </c>
      <c r="B6218" t="s">
        <v>5929</v>
      </c>
      <c r="C6218" t="s">
        <v>5943</v>
      </c>
      <c r="D6218">
        <v>2</v>
      </c>
      <c r="E6218">
        <v>2</v>
      </c>
      <c r="F6218">
        <v>2</v>
      </c>
      <c r="G6218" t="s">
        <v>5688</v>
      </c>
      <c r="H6218" s="4" t="str">
        <f t="shared" si="194"/>
        <v>3RR910.2</v>
      </c>
      <c r="I6218" s="4" t="str">
        <f t="shared" si="195"/>
        <v>S3_R_X2_RXC</v>
      </c>
    </row>
    <row r="6219" spans="1:9" x14ac:dyDescent="0.25">
      <c r="A6219" t="s">
        <v>2698</v>
      </c>
      <c r="B6219" t="s">
        <v>5929</v>
      </c>
      <c r="C6219" t="s">
        <v>5944</v>
      </c>
      <c r="D6219">
        <v>1</v>
      </c>
      <c r="E6219">
        <v>1</v>
      </c>
      <c r="F6219">
        <v>1</v>
      </c>
      <c r="G6219" t="s">
        <v>5708</v>
      </c>
      <c r="H6219" s="4" t="str">
        <f t="shared" si="194"/>
        <v>3RR911.1</v>
      </c>
      <c r="I6219" s="4" t="str">
        <f t="shared" si="195"/>
        <v>S3_X2_RXD2</v>
      </c>
    </row>
    <row r="6220" spans="1:9" x14ac:dyDescent="0.25">
      <c r="A6220" t="s">
        <v>2698</v>
      </c>
      <c r="B6220" t="s">
        <v>5929</v>
      </c>
      <c r="C6220" t="s">
        <v>5944</v>
      </c>
      <c r="D6220">
        <v>2</v>
      </c>
      <c r="E6220">
        <v>2</v>
      </c>
      <c r="F6220">
        <v>2</v>
      </c>
      <c r="G6220" t="s">
        <v>5691</v>
      </c>
      <c r="H6220" s="4" t="str">
        <f t="shared" si="194"/>
        <v>3RR911.2</v>
      </c>
      <c r="I6220" s="4" t="str">
        <f t="shared" si="195"/>
        <v>S3_R_X2_RXD2</v>
      </c>
    </row>
    <row r="6221" spans="1:9" x14ac:dyDescent="0.25">
      <c r="A6221" t="s">
        <v>2698</v>
      </c>
      <c r="B6221" t="s">
        <v>5929</v>
      </c>
      <c r="C6221" t="s">
        <v>5945</v>
      </c>
      <c r="D6221">
        <v>1</v>
      </c>
      <c r="E6221">
        <v>1</v>
      </c>
      <c r="F6221">
        <v>1</v>
      </c>
      <c r="G6221" t="s">
        <v>5709</v>
      </c>
      <c r="H6221" s="4" t="str">
        <f t="shared" si="194"/>
        <v>3RR913.1</v>
      </c>
      <c r="I6221" s="4" t="str">
        <f t="shared" si="195"/>
        <v>S3_X2_RXD0</v>
      </c>
    </row>
    <row r="6222" spans="1:9" x14ac:dyDescent="0.25">
      <c r="A6222" t="s">
        <v>2698</v>
      </c>
      <c r="B6222" t="s">
        <v>5929</v>
      </c>
      <c r="C6222" t="s">
        <v>5945</v>
      </c>
      <c r="D6222">
        <v>2</v>
      </c>
      <c r="E6222">
        <v>2</v>
      </c>
      <c r="F6222">
        <v>2</v>
      </c>
      <c r="G6222" t="s">
        <v>5681</v>
      </c>
      <c r="H6222" s="4" t="str">
        <f t="shared" si="194"/>
        <v>3RR913.2</v>
      </c>
      <c r="I6222" s="4" t="str">
        <f t="shared" si="195"/>
        <v>S3_R_X2_RXD0</v>
      </c>
    </row>
    <row r="6223" spans="1:9" x14ac:dyDescent="0.25">
      <c r="A6223" t="s">
        <v>2698</v>
      </c>
      <c r="B6223" t="s">
        <v>5929</v>
      </c>
      <c r="C6223" t="s">
        <v>5946</v>
      </c>
      <c r="D6223">
        <v>1</v>
      </c>
      <c r="E6223">
        <v>1</v>
      </c>
      <c r="F6223">
        <v>1</v>
      </c>
      <c r="G6223" t="s">
        <v>5710</v>
      </c>
      <c r="H6223" s="4" t="str">
        <f t="shared" si="194"/>
        <v>3RR914.1</v>
      </c>
      <c r="I6223" s="4" t="str">
        <f t="shared" si="195"/>
        <v>S3_X2_COL</v>
      </c>
    </row>
    <row r="6224" spans="1:9" x14ac:dyDescent="0.25">
      <c r="A6224" t="s">
        <v>2698</v>
      </c>
      <c r="B6224" t="s">
        <v>5929</v>
      </c>
      <c r="C6224" t="s">
        <v>5946</v>
      </c>
      <c r="D6224">
        <v>2</v>
      </c>
      <c r="E6224">
        <v>2</v>
      </c>
      <c r="F6224">
        <v>2</v>
      </c>
      <c r="G6224" t="s">
        <v>5711</v>
      </c>
      <c r="H6224" s="4" t="str">
        <f t="shared" si="194"/>
        <v>3RR914.2</v>
      </c>
      <c r="I6224" s="4" t="str">
        <f t="shared" si="195"/>
        <v>S3_HSD319</v>
      </c>
    </row>
    <row r="6225" spans="1:9" x14ac:dyDescent="0.25">
      <c r="A6225" t="s">
        <v>2698</v>
      </c>
      <c r="B6225" t="s">
        <v>5929</v>
      </c>
      <c r="C6225" t="s">
        <v>5947</v>
      </c>
      <c r="D6225">
        <v>1</v>
      </c>
      <c r="E6225">
        <v>1</v>
      </c>
      <c r="F6225">
        <v>1</v>
      </c>
      <c r="G6225" t="s">
        <v>5712</v>
      </c>
      <c r="H6225" s="4" t="str">
        <f t="shared" si="194"/>
        <v>3RR915.1</v>
      </c>
      <c r="I6225" s="4" t="str">
        <f t="shared" si="195"/>
        <v>S3_X2_CRS</v>
      </c>
    </row>
    <row r="6226" spans="1:9" x14ac:dyDescent="0.25">
      <c r="A6226" t="s">
        <v>2698</v>
      </c>
      <c r="B6226" t="s">
        <v>5929</v>
      </c>
      <c r="C6226" t="s">
        <v>5947</v>
      </c>
      <c r="D6226">
        <v>2</v>
      </c>
      <c r="E6226">
        <v>2</v>
      </c>
      <c r="F6226">
        <v>2</v>
      </c>
      <c r="G6226" t="s">
        <v>5713</v>
      </c>
      <c r="H6226" s="4" t="str">
        <f t="shared" si="194"/>
        <v>3RR915.2</v>
      </c>
      <c r="I6226" s="4" t="str">
        <f t="shared" si="195"/>
        <v>S3_HSD320</v>
      </c>
    </row>
    <row r="6227" spans="1:9" x14ac:dyDescent="0.25">
      <c r="A6227" t="s">
        <v>2698</v>
      </c>
      <c r="B6227" t="s">
        <v>5948</v>
      </c>
      <c r="C6227" t="s">
        <v>3821</v>
      </c>
      <c r="D6227">
        <v>1</v>
      </c>
      <c r="E6227">
        <v>1</v>
      </c>
      <c r="F6227">
        <v>1</v>
      </c>
      <c r="G6227" t="s">
        <v>2150</v>
      </c>
      <c r="H6227" s="4" t="str">
        <f t="shared" si="194"/>
        <v>3CTXG0.1</v>
      </c>
      <c r="I6227" s="4" t="str">
        <f t="shared" si="195"/>
        <v>SG3_X0_TXC</v>
      </c>
    </row>
    <row r="6228" spans="1:9" x14ac:dyDescent="0.25">
      <c r="A6228" t="s">
        <v>2698</v>
      </c>
      <c r="B6228" t="s">
        <v>5948</v>
      </c>
      <c r="C6228" t="s">
        <v>3821</v>
      </c>
      <c r="D6228">
        <v>2</v>
      </c>
      <c r="E6228">
        <v>2</v>
      </c>
      <c r="F6228">
        <v>2</v>
      </c>
      <c r="G6228" t="s">
        <v>961</v>
      </c>
      <c r="H6228" s="4" t="str">
        <f t="shared" si="194"/>
        <v>3CTXG0.2</v>
      </c>
      <c r="I6228" s="4" t="str">
        <f t="shared" si="195"/>
        <v>DGND</v>
      </c>
    </row>
    <row r="6229" spans="1:9" x14ac:dyDescent="0.25">
      <c r="A6229" t="s">
        <v>2698</v>
      </c>
      <c r="B6229" t="s">
        <v>5948</v>
      </c>
      <c r="C6229" t="s">
        <v>3822</v>
      </c>
      <c r="D6229">
        <v>1</v>
      </c>
      <c r="E6229">
        <v>1</v>
      </c>
      <c r="F6229">
        <v>1</v>
      </c>
      <c r="G6229" t="s">
        <v>2195</v>
      </c>
      <c r="H6229" s="4" t="str">
        <f t="shared" si="194"/>
        <v>3CTXG1.1</v>
      </c>
      <c r="I6229" s="4" t="str">
        <f t="shared" si="195"/>
        <v>SG3_X1_TXC</v>
      </c>
    </row>
    <row r="6230" spans="1:9" x14ac:dyDescent="0.25">
      <c r="A6230" t="s">
        <v>2698</v>
      </c>
      <c r="B6230" t="s">
        <v>5948</v>
      </c>
      <c r="C6230" t="s">
        <v>3822</v>
      </c>
      <c r="D6230">
        <v>2</v>
      </c>
      <c r="E6230">
        <v>2</v>
      </c>
      <c r="F6230">
        <v>2</v>
      </c>
      <c r="G6230" t="s">
        <v>961</v>
      </c>
      <c r="H6230" s="4" t="str">
        <f t="shared" si="194"/>
        <v>3CTXG1.2</v>
      </c>
      <c r="I6230" s="4" t="str">
        <f t="shared" si="195"/>
        <v>DGND</v>
      </c>
    </row>
    <row r="6231" spans="1:9" x14ac:dyDescent="0.25">
      <c r="A6231" t="s">
        <v>2698</v>
      </c>
      <c r="B6231" t="s">
        <v>5948</v>
      </c>
      <c r="C6231" t="s">
        <v>3823</v>
      </c>
      <c r="D6231">
        <v>2</v>
      </c>
      <c r="E6231">
        <v>2</v>
      </c>
      <c r="F6231">
        <v>2</v>
      </c>
      <c r="G6231" t="s">
        <v>2233</v>
      </c>
      <c r="H6231" s="4" t="str">
        <f t="shared" si="194"/>
        <v>3K225.2</v>
      </c>
      <c r="I6231" s="4" t="str">
        <f t="shared" si="195"/>
        <v>SG3_HL_X1_TXEN</v>
      </c>
    </row>
    <row r="6232" spans="1:9" x14ac:dyDescent="0.25">
      <c r="A6232" t="s">
        <v>2698</v>
      </c>
      <c r="B6232" t="s">
        <v>5948</v>
      </c>
      <c r="C6232" t="s">
        <v>3823</v>
      </c>
      <c r="D6232">
        <v>3</v>
      </c>
      <c r="E6232">
        <v>3</v>
      </c>
      <c r="F6232">
        <v>3</v>
      </c>
      <c r="G6232" t="s">
        <v>2234</v>
      </c>
      <c r="H6232" s="4" t="str">
        <f t="shared" si="194"/>
        <v>3K225.3</v>
      </c>
      <c r="I6232" s="4" t="str">
        <f t="shared" si="195"/>
        <v>SG3_X1_TXEN</v>
      </c>
    </row>
    <row r="6233" spans="1:9" x14ac:dyDescent="0.25">
      <c r="A6233" t="s">
        <v>2698</v>
      </c>
      <c r="B6233" t="s">
        <v>5948</v>
      </c>
      <c r="C6233" t="s">
        <v>3823</v>
      </c>
      <c r="D6233">
        <v>4</v>
      </c>
      <c r="E6233">
        <v>4</v>
      </c>
      <c r="F6233">
        <v>4</v>
      </c>
      <c r="G6233" t="s">
        <v>2205</v>
      </c>
      <c r="H6233" s="4" t="str">
        <f t="shared" si="194"/>
        <v>3K225.4</v>
      </c>
      <c r="I6233" s="4" t="str">
        <f t="shared" si="195"/>
        <v>SG3_1_X1_TXEN</v>
      </c>
    </row>
    <row r="6234" spans="1:9" x14ac:dyDescent="0.25">
      <c r="A6234" t="s">
        <v>2698</v>
      </c>
      <c r="B6234" t="s">
        <v>5948</v>
      </c>
      <c r="C6234" t="s">
        <v>3823</v>
      </c>
      <c r="D6234">
        <v>5</v>
      </c>
      <c r="E6234">
        <v>5</v>
      </c>
      <c r="F6234">
        <v>5</v>
      </c>
      <c r="G6234" t="s">
        <v>2186</v>
      </c>
      <c r="H6234" s="4" t="str">
        <f t="shared" si="194"/>
        <v>3K225.5</v>
      </c>
      <c r="I6234" s="4" t="str">
        <f t="shared" si="195"/>
        <v>SG3_1_X1_TXD0</v>
      </c>
    </row>
    <row r="6235" spans="1:9" x14ac:dyDescent="0.25">
      <c r="A6235" t="s">
        <v>2698</v>
      </c>
      <c r="B6235" t="s">
        <v>5948</v>
      </c>
      <c r="C6235" t="s">
        <v>3823</v>
      </c>
      <c r="D6235">
        <v>6</v>
      </c>
      <c r="E6235">
        <v>6</v>
      </c>
      <c r="F6235">
        <v>6</v>
      </c>
      <c r="G6235" t="s">
        <v>2235</v>
      </c>
      <c r="H6235" s="4" t="str">
        <f t="shared" si="194"/>
        <v>3K225.6</v>
      </c>
      <c r="I6235" s="4" t="str">
        <f t="shared" si="195"/>
        <v>SG3_X1_TXD0</v>
      </c>
    </row>
    <row r="6236" spans="1:9" x14ac:dyDescent="0.25">
      <c r="A6236" t="s">
        <v>2698</v>
      </c>
      <c r="B6236" t="s">
        <v>5948</v>
      </c>
      <c r="C6236" t="s">
        <v>3823</v>
      </c>
      <c r="D6236">
        <v>7</v>
      </c>
      <c r="E6236">
        <v>7</v>
      </c>
      <c r="F6236">
        <v>7</v>
      </c>
      <c r="G6236" t="s">
        <v>2236</v>
      </c>
      <c r="H6236" s="4" t="str">
        <f t="shared" si="194"/>
        <v>3K225.7</v>
      </c>
      <c r="I6236" s="4" t="str">
        <f t="shared" si="195"/>
        <v>SG3_HL_X1_TXD0</v>
      </c>
    </row>
    <row r="6237" spans="1:9" x14ac:dyDescent="0.25">
      <c r="A6237" t="s">
        <v>2698</v>
      </c>
      <c r="B6237" t="s">
        <v>5948</v>
      </c>
      <c r="C6237" t="s">
        <v>3823</v>
      </c>
      <c r="D6237" t="s">
        <v>1041</v>
      </c>
      <c r="E6237" t="s">
        <v>1041</v>
      </c>
      <c r="F6237">
        <v>1</v>
      </c>
      <c r="G6237" t="s">
        <v>1040</v>
      </c>
      <c r="H6237" s="4" t="str">
        <f t="shared" si="194"/>
        <v>3K225.1</v>
      </c>
      <c r="I6237" s="4" t="str">
        <f t="shared" si="195"/>
        <v>VP12</v>
      </c>
    </row>
    <row r="6238" spans="1:9" x14ac:dyDescent="0.25">
      <c r="A6238" t="s">
        <v>2698</v>
      </c>
      <c r="B6238" t="s">
        <v>5948</v>
      </c>
      <c r="C6238" t="s">
        <v>3823</v>
      </c>
      <c r="D6238" t="s">
        <v>1042</v>
      </c>
      <c r="E6238" t="s">
        <v>1042</v>
      </c>
      <c r="F6238">
        <v>8</v>
      </c>
      <c r="G6238" t="s">
        <v>814</v>
      </c>
      <c r="H6238" s="4" t="str">
        <f t="shared" si="194"/>
        <v>3K225.8</v>
      </c>
      <c r="I6238" s="4" t="str">
        <f t="shared" si="195"/>
        <v>SC_UDB225</v>
      </c>
    </row>
    <row r="6239" spans="1:9" x14ac:dyDescent="0.25">
      <c r="A6239" t="s">
        <v>2698</v>
      </c>
      <c r="B6239" t="s">
        <v>5948</v>
      </c>
      <c r="C6239" t="s">
        <v>3824</v>
      </c>
      <c r="D6239">
        <v>2</v>
      </c>
      <c r="E6239">
        <v>2</v>
      </c>
      <c r="F6239">
        <v>2</v>
      </c>
      <c r="G6239" t="s">
        <v>2237</v>
      </c>
      <c r="H6239" s="4" t="str">
        <f t="shared" si="194"/>
        <v>3K226.2</v>
      </c>
      <c r="I6239" s="4" t="str">
        <f t="shared" si="195"/>
        <v>SG3_HL_X1_TXD1</v>
      </c>
    </row>
    <row r="6240" spans="1:9" x14ac:dyDescent="0.25">
      <c r="A6240" t="s">
        <v>2698</v>
      </c>
      <c r="B6240" t="s">
        <v>5948</v>
      </c>
      <c r="C6240" t="s">
        <v>3824</v>
      </c>
      <c r="D6240">
        <v>3</v>
      </c>
      <c r="E6240">
        <v>3</v>
      </c>
      <c r="F6240">
        <v>3</v>
      </c>
      <c r="G6240" t="s">
        <v>2238</v>
      </c>
      <c r="H6240" s="4" t="str">
        <f t="shared" si="194"/>
        <v>3K226.3</v>
      </c>
      <c r="I6240" s="4" t="str">
        <f t="shared" si="195"/>
        <v>SG3_X1_TXD1</v>
      </c>
    </row>
    <row r="6241" spans="1:9" x14ac:dyDescent="0.25">
      <c r="A6241" t="s">
        <v>2698</v>
      </c>
      <c r="B6241" t="s">
        <v>5948</v>
      </c>
      <c r="C6241" t="s">
        <v>3824</v>
      </c>
      <c r="D6241">
        <v>4</v>
      </c>
      <c r="E6241">
        <v>4</v>
      </c>
      <c r="F6241">
        <v>4</v>
      </c>
      <c r="G6241" t="s">
        <v>2199</v>
      </c>
      <c r="H6241" s="4" t="str">
        <f t="shared" si="194"/>
        <v>3K226.4</v>
      </c>
      <c r="I6241" s="4" t="str">
        <f t="shared" si="195"/>
        <v>SG3_1_X1_TXD1</v>
      </c>
    </row>
    <row r="6242" spans="1:9" x14ac:dyDescent="0.25">
      <c r="A6242" t="s">
        <v>2698</v>
      </c>
      <c r="B6242" t="s">
        <v>5948</v>
      </c>
      <c r="C6242" t="s">
        <v>3824</v>
      </c>
      <c r="D6242">
        <v>5</v>
      </c>
      <c r="E6242">
        <v>5</v>
      </c>
      <c r="F6242">
        <v>5</v>
      </c>
      <c r="G6242" t="s">
        <v>2196</v>
      </c>
      <c r="H6242" s="4" t="str">
        <f t="shared" si="194"/>
        <v>3K226.5</v>
      </c>
      <c r="I6242" s="4" t="str">
        <f t="shared" si="195"/>
        <v>SG3_1_X1_TXD2</v>
      </c>
    </row>
    <row r="6243" spans="1:9" x14ac:dyDescent="0.25">
      <c r="A6243" t="s">
        <v>2698</v>
      </c>
      <c r="B6243" t="s">
        <v>5948</v>
      </c>
      <c r="C6243" t="s">
        <v>3824</v>
      </c>
      <c r="D6243">
        <v>6</v>
      </c>
      <c r="E6243">
        <v>6</v>
      </c>
      <c r="F6243">
        <v>6</v>
      </c>
      <c r="G6243" t="s">
        <v>2239</v>
      </c>
      <c r="H6243" s="4" t="str">
        <f t="shared" si="194"/>
        <v>3K226.6</v>
      </c>
      <c r="I6243" s="4" t="str">
        <f t="shared" si="195"/>
        <v>SG3_X1_TXD2</v>
      </c>
    </row>
    <row r="6244" spans="1:9" x14ac:dyDescent="0.25">
      <c r="A6244" t="s">
        <v>2698</v>
      </c>
      <c r="B6244" t="s">
        <v>5948</v>
      </c>
      <c r="C6244" t="s">
        <v>3824</v>
      </c>
      <c r="D6244">
        <v>7</v>
      </c>
      <c r="E6244">
        <v>7</v>
      </c>
      <c r="F6244">
        <v>7</v>
      </c>
      <c r="G6244" t="s">
        <v>2240</v>
      </c>
      <c r="H6244" s="4" t="str">
        <f t="shared" si="194"/>
        <v>3K226.7</v>
      </c>
      <c r="I6244" s="4" t="str">
        <f t="shared" si="195"/>
        <v>SG3_HL_X1_TXD2</v>
      </c>
    </row>
    <row r="6245" spans="1:9" x14ac:dyDescent="0.25">
      <c r="A6245" t="s">
        <v>2698</v>
      </c>
      <c r="B6245" t="s">
        <v>5948</v>
      </c>
      <c r="C6245" t="s">
        <v>3824</v>
      </c>
      <c r="D6245" t="s">
        <v>1041</v>
      </c>
      <c r="E6245" t="s">
        <v>1041</v>
      </c>
      <c r="F6245">
        <v>1</v>
      </c>
      <c r="G6245" t="s">
        <v>1040</v>
      </c>
      <c r="H6245" s="4" t="str">
        <f t="shared" si="194"/>
        <v>3K226.1</v>
      </c>
      <c r="I6245" s="4" t="str">
        <f t="shared" si="195"/>
        <v>VP12</v>
      </c>
    </row>
    <row r="6246" spans="1:9" x14ac:dyDescent="0.25">
      <c r="A6246" t="s">
        <v>2698</v>
      </c>
      <c r="B6246" t="s">
        <v>5948</v>
      </c>
      <c r="C6246" t="s">
        <v>3824</v>
      </c>
      <c r="D6246" t="s">
        <v>1042</v>
      </c>
      <c r="E6246" t="s">
        <v>1042</v>
      </c>
      <c r="F6246">
        <v>8</v>
      </c>
      <c r="G6246" t="s">
        <v>815</v>
      </c>
      <c r="H6246" s="4" t="str">
        <f t="shared" si="194"/>
        <v>3K226.8</v>
      </c>
      <c r="I6246" s="4" t="str">
        <f t="shared" si="195"/>
        <v>SC_UDB226</v>
      </c>
    </row>
    <row r="6247" spans="1:9" x14ac:dyDescent="0.25">
      <c r="A6247" t="s">
        <v>2698</v>
      </c>
      <c r="B6247" t="s">
        <v>5948</v>
      </c>
      <c r="C6247" t="s">
        <v>3825</v>
      </c>
      <c r="D6247">
        <v>2</v>
      </c>
      <c r="E6247">
        <v>2</v>
      </c>
      <c r="F6247">
        <v>2</v>
      </c>
      <c r="G6247" t="s">
        <v>2241</v>
      </c>
      <c r="H6247" s="4" t="str">
        <f t="shared" si="194"/>
        <v>3K249.2</v>
      </c>
      <c r="I6247" s="4" t="str">
        <f t="shared" si="195"/>
        <v>SG3_HL_X0_TXD0</v>
      </c>
    </row>
    <row r="6248" spans="1:9" x14ac:dyDescent="0.25">
      <c r="A6248" t="s">
        <v>2698</v>
      </c>
      <c r="B6248" t="s">
        <v>5948</v>
      </c>
      <c r="C6248" t="s">
        <v>3825</v>
      </c>
      <c r="D6248">
        <v>3</v>
      </c>
      <c r="E6248">
        <v>3</v>
      </c>
      <c r="F6248">
        <v>3</v>
      </c>
      <c r="G6248" t="s">
        <v>2242</v>
      </c>
      <c r="H6248" s="4" t="str">
        <f t="shared" si="194"/>
        <v>3K249.3</v>
      </c>
      <c r="I6248" s="4" t="str">
        <f t="shared" si="195"/>
        <v>SG3_X0_TXD0</v>
      </c>
    </row>
    <row r="6249" spans="1:9" x14ac:dyDescent="0.25">
      <c r="A6249" t="s">
        <v>2698</v>
      </c>
      <c r="B6249" t="s">
        <v>5948</v>
      </c>
      <c r="C6249" t="s">
        <v>3825</v>
      </c>
      <c r="D6249">
        <v>4</v>
      </c>
      <c r="E6249">
        <v>4</v>
      </c>
      <c r="F6249">
        <v>4</v>
      </c>
      <c r="G6249" t="s">
        <v>2131</v>
      </c>
      <c r="H6249" s="4" t="str">
        <f t="shared" si="194"/>
        <v>3K249.4</v>
      </c>
      <c r="I6249" s="4" t="str">
        <f t="shared" si="195"/>
        <v>SG3_1_X0_TXD0</v>
      </c>
    </row>
    <row r="6250" spans="1:9" x14ac:dyDescent="0.25">
      <c r="A6250" t="s">
        <v>2698</v>
      </c>
      <c r="B6250" t="s">
        <v>5948</v>
      </c>
      <c r="C6250" t="s">
        <v>3825</v>
      </c>
      <c r="D6250">
        <v>5</v>
      </c>
      <c r="E6250">
        <v>5</v>
      </c>
      <c r="F6250">
        <v>5</v>
      </c>
      <c r="G6250" t="s">
        <v>2139</v>
      </c>
      <c r="H6250" s="4" t="str">
        <f t="shared" si="194"/>
        <v>3K249.5</v>
      </c>
      <c r="I6250" s="4" t="str">
        <f t="shared" si="195"/>
        <v>SG3_1_X0_TXD1</v>
      </c>
    </row>
    <row r="6251" spans="1:9" x14ac:dyDescent="0.25">
      <c r="A6251" t="s">
        <v>2698</v>
      </c>
      <c r="B6251" t="s">
        <v>5948</v>
      </c>
      <c r="C6251" t="s">
        <v>3825</v>
      </c>
      <c r="D6251">
        <v>6</v>
      </c>
      <c r="E6251">
        <v>6</v>
      </c>
      <c r="F6251">
        <v>6</v>
      </c>
      <c r="G6251" t="s">
        <v>2243</v>
      </c>
      <c r="H6251" s="4" t="str">
        <f t="shared" si="194"/>
        <v>3K249.6</v>
      </c>
      <c r="I6251" s="4" t="str">
        <f t="shared" si="195"/>
        <v>SG3_X0_TXD1</v>
      </c>
    </row>
    <row r="6252" spans="1:9" x14ac:dyDescent="0.25">
      <c r="A6252" t="s">
        <v>2698</v>
      </c>
      <c r="B6252" t="s">
        <v>5948</v>
      </c>
      <c r="C6252" t="s">
        <v>3825</v>
      </c>
      <c r="D6252">
        <v>7</v>
      </c>
      <c r="E6252">
        <v>7</v>
      </c>
      <c r="F6252">
        <v>7</v>
      </c>
      <c r="G6252" t="s">
        <v>2244</v>
      </c>
      <c r="H6252" s="4" t="str">
        <f t="shared" si="194"/>
        <v>3K249.7</v>
      </c>
      <c r="I6252" s="4" t="str">
        <f t="shared" si="195"/>
        <v>SG3_HL_X0_TXD1</v>
      </c>
    </row>
    <row r="6253" spans="1:9" x14ac:dyDescent="0.25">
      <c r="A6253" t="s">
        <v>2698</v>
      </c>
      <c r="B6253" t="s">
        <v>5948</v>
      </c>
      <c r="C6253" t="s">
        <v>3825</v>
      </c>
      <c r="D6253" t="s">
        <v>1041</v>
      </c>
      <c r="E6253" t="s">
        <v>1041</v>
      </c>
      <c r="F6253">
        <v>1</v>
      </c>
      <c r="G6253" t="s">
        <v>1040</v>
      </c>
      <c r="H6253" s="4" t="str">
        <f t="shared" si="194"/>
        <v>3K249.1</v>
      </c>
      <c r="I6253" s="4" t="str">
        <f t="shared" si="195"/>
        <v>VP12</v>
      </c>
    </row>
    <row r="6254" spans="1:9" x14ac:dyDescent="0.25">
      <c r="A6254" t="s">
        <v>2698</v>
      </c>
      <c r="B6254" t="s">
        <v>5948</v>
      </c>
      <c r="C6254" t="s">
        <v>3825</v>
      </c>
      <c r="D6254" t="s">
        <v>1042</v>
      </c>
      <c r="E6254" t="s">
        <v>1042</v>
      </c>
      <c r="F6254">
        <v>8</v>
      </c>
      <c r="G6254" t="s">
        <v>1272</v>
      </c>
      <c r="H6254" s="4" t="str">
        <f t="shared" si="194"/>
        <v>3K249.8</v>
      </c>
      <c r="I6254" s="4" t="str">
        <f t="shared" si="195"/>
        <v>SC_UDB249</v>
      </c>
    </row>
    <row r="6255" spans="1:9" x14ac:dyDescent="0.25">
      <c r="A6255" t="s">
        <v>2698</v>
      </c>
      <c r="B6255" t="s">
        <v>5948</v>
      </c>
      <c r="C6255" t="s">
        <v>3826</v>
      </c>
      <c r="D6255">
        <v>2</v>
      </c>
      <c r="E6255">
        <v>2</v>
      </c>
      <c r="F6255">
        <v>2</v>
      </c>
      <c r="G6255" t="s">
        <v>2245</v>
      </c>
      <c r="H6255" s="4" t="str">
        <f t="shared" si="194"/>
        <v>3K250.2</v>
      </c>
      <c r="I6255" s="4" t="str">
        <f t="shared" si="195"/>
        <v>SG3_HL_X0_TXD2</v>
      </c>
    </row>
    <row r="6256" spans="1:9" x14ac:dyDescent="0.25">
      <c r="A6256" t="s">
        <v>2698</v>
      </c>
      <c r="B6256" t="s">
        <v>5948</v>
      </c>
      <c r="C6256" t="s">
        <v>3826</v>
      </c>
      <c r="D6256">
        <v>3</v>
      </c>
      <c r="E6256">
        <v>3</v>
      </c>
      <c r="F6256">
        <v>3</v>
      </c>
      <c r="G6256" t="s">
        <v>2246</v>
      </c>
      <c r="H6256" s="4" t="str">
        <f t="shared" si="194"/>
        <v>3K250.3</v>
      </c>
      <c r="I6256" s="4" t="str">
        <f t="shared" si="195"/>
        <v>SG3_X0_TXD2</v>
      </c>
    </row>
    <row r="6257" spans="1:9" x14ac:dyDescent="0.25">
      <c r="A6257" t="s">
        <v>2698</v>
      </c>
      <c r="B6257" t="s">
        <v>5948</v>
      </c>
      <c r="C6257" t="s">
        <v>3826</v>
      </c>
      <c r="D6257">
        <v>4</v>
      </c>
      <c r="E6257">
        <v>4</v>
      </c>
      <c r="F6257">
        <v>4</v>
      </c>
      <c r="G6257" t="s">
        <v>2151</v>
      </c>
      <c r="H6257" s="4" t="str">
        <f t="shared" si="194"/>
        <v>3K250.4</v>
      </c>
      <c r="I6257" s="4" t="str">
        <f t="shared" si="195"/>
        <v>SG3_1_X0_TXD2</v>
      </c>
    </row>
    <row r="6258" spans="1:9" x14ac:dyDescent="0.25">
      <c r="A6258" t="s">
        <v>2698</v>
      </c>
      <c r="B6258" t="s">
        <v>5948</v>
      </c>
      <c r="C6258" t="s">
        <v>3826</v>
      </c>
      <c r="D6258">
        <v>5</v>
      </c>
      <c r="E6258">
        <v>5</v>
      </c>
      <c r="F6258">
        <v>5</v>
      </c>
      <c r="G6258" t="s">
        <v>2144</v>
      </c>
      <c r="H6258" s="4" t="str">
        <f t="shared" si="194"/>
        <v>3K250.5</v>
      </c>
      <c r="I6258" s="4" t="str">
        <f t="shared" si="195"/>
        <v>SG3_1_X0_TXD3</v>
      </c>
    </row>
    <row r="6259" spans="1:9" x14ac:dyDescent="0.25">
      <c r="A6259" t="s">
        <v>2698</v>
      </c>
      <c r="B6259" t="s">
        <v>5948</v>
      </c>
      <c r="C6259" t="s">
        <v>3826</v>
      </c>
      <c r="D6259">
        <v>6</v>
      </c>
      <c r="E6259">
        <v>6</v>
      </c>
      <c r="F6259">
        <v>6</v>
      </c>
      <c r="G6259" t="s">
        <v>2247</v>
      </c>
      <c r="H6259" s="4" t="str">
        <f t="shared" si="194"/>
        <v>3K250.6</v>
      </c>
      <c r="I6259" s="4" t="str">
        <f t="shared" si="195"/>
        <v>SG3_X0_TXD3</v>
      </c>
    </row>
    <row r="6260" spans="1:9" x14ac:dyDescent="0.25">
      <c r="A6260" t="s">
        <v>2698</v>
      </c>
      <c r="B6260" t="s">
        <v>5948</v>
      </c>
      <c r="C6260" t="s">
        <v>3826</v>
      </c>
      <c r="D6260">
        <v>7</v>
      </c>
      <c r="E6260">
        <v>7</v>
      </c>
      <c r="F6260">
        <v>7</v>
      </c>
      <c r="G6260" t="s">
        <v>2248</v>
      </c>
      <c r="H6260" s="4" t="str">
        <f t="shared" si="194"/>
        <v>3K250.7</v>
      </c>
      <c r="I6260" s="4" t="str">
        <f t="shared" si="195"/>
        <v>SG3_HL_X0_TXD3</v>
      </c>
    </row>
    <row r="6261" spans="1:9" x14ac:dyDescent="0.25">
      <c r="A6261" t="s">
        <v>2698</v>
      </c>
      <c r="B6261" t="s">
        <v>5948</v>
      </c>
      <c r="C6261" t="s">
        <v>3826</v>
      </c>
      <c r="D6261" t="s">
        <v>1041</v>
      </c>
      <c r="E6261" t="s">
        <v>1041</v>
      </c>
      <c r="F6261">
        <v>1</v>
      </c>
      <c r="G6261" t="s">
        <v>1040</v>
      </c>
      <c r="H6261" s="4" t="str">
        <f t="shared" si="194"/>
        <v>3K250.1</v>
      </c>
      <c r="I6261" s="4" t="str">
        <f t="shared" si="195"/>
        <v>VP12</v>
      </c>
    </row>
    <row r="6262" spans="1:9" x14ac:dyDescent="0.25">
      <c r="A6262" t="s">
        <v>2698</v>
      </c>
      <c r="B6262" t="s">
        <v>5948</v>
      </c>
      <c r="C6262" t="s">
        <v>3826</v>
      </c>
      <c r="D6262" t="s">
        <v>1042</v>
      </c>
      <c r="E6262" t="s">
        <v>1042</v>
      </c>
      <c r="F6262">
        <v>8</v>
      </c>
      <c r="G6262" t="s">
        <v>1275</v>
      </c>
      <c r="H6262" s="4" t="str">
        <f t="shared" si="194"/>
        <v>3K250.8</v>
      </c>
      <c r="I6262" s="4" t="str">
        <f t="shared" si="195"/>
        <v>SC_UDB250</v>
      </c>
    </row>
    <row r="6263" spans="1:9" x14ac:dyDescent="0.25">
      <c r="A6263" t="s">
        <v>2698</v>
      </c>
      <c r="B6263" t="s">
        <v>5948</v>
      </c>
      <c r="C6263" t="s">
        <v>3827</v>
      </c>
      <c r="D6263">
        <v>2</v>
      </c>
      <c r="E6263">
        <v>2</v>
      </c>
      <c r="F6263">
        <v>2</v>
      </c>
      <c r="G6263" t="s">
        <v>2249</v>
      </c>
      <c r="H6263" s="4" t="str">
        <f t="shared" si="194"/>
        <v>3K251.2</v>
      </c>
      <c r="I6263" s="4" t="str">
        <f t="shared" si="195"/>
        <v>SG3_HL_X0_TXEN</v>
      </c>
    </row>
    <row r="6264" spans="1:9" x14ac:dyDescent="0.25">
      <c r="A6264" t="s">
        <v>2698</v>
      </c>
      <c r="B6264" t="s">
        <v>5948</v>
      </c>
      <c r="C6264" t="s">
        <v>3827</v>
      </c>
      <c r="D6264">
        <v>3</v>
      </c>
      <c r="E6264">
        <v>3</v>
      </c>
      <c r="F6264">
        <v>3</v>
      </c>
      <c r="G6264" t="s">
        <v>2250</v>
      </c>
      <c r="H6264" s="4" t="str">
        <f t="shared" si="194"/>
        <v>3K251.3</v>
      </c>
      <c r="I6264" s="4" t="str">
        <f t="shared" si="195"/>
        <v>SG3_X0_TXEN</v>
      </c>
    </row>
    <row r="6265" spans="1:9" x14ac:dyDescent="0.25">
      <c r="A6265" t="s">
        <v>2698</v>
      </c>
      <c r="B6265" t="s">
        <v>5948</v>
      </c>
      <c r="C6265" t="s">
        <v>3827</v>
      </c>
      <c r="D6265">
        <v>4</v>
      </c>
      <c r="E6265">
        <v>4</v>
      </c>
      <c r="F6265">
        <v>4</v>
      </c>
      <c r="G6265" t="s">
        <v>2145</v>
      </c>
      <c r="H6265" s="4" t="str">
        <f t="shared" si="194"/>
        <v>3K251.4</v>
      </c>
      <c r="I6265" s="4" t="str">
        <f t="shared" si="195"/>
        <v>SG3_1_X0_TXEN</v>
      </c>
    </row>
    <row r="6266" spans="1:9" x14ac:dyDescent="0.25">
      <c r="A6266" t="s">
        <v>2698</v>
      </c>
      <c r="B6266" t="s">
        <v>5948</v>
      </c>
      <c r="C6266" t="s">
        <v>3827</v>
      </c>
      <c r="D6266">
        <v>5</v>
      </c>
      <c r="E6266">
        <v>5</v>
      </c>
      <c r="F6266">
        <v>5</v>
      </c>
      <c r="H6266" s="4" t="str">
        <f t="shared" si="194"/>
        <v>3K251.5</v>
      </c>
      <c r="I6266" s="4">
        <f t="shared" si="195"/>
        <v>0</v>
      </c>
    </row>
    <row r="6267" spans="1:9" x14ac:dyDescent="0.25">
      <c r="A6267" t="s">
        <v>2698</v>
      </c>
      <c r="B6267" t="s">
        <v>5948</v>
      </c>
      <c r="C6267" t="s">
        <v>3827</v>
      </c>
      <c r="D6267">
        <v>6</v>
      </c>
      <c r="E6267">
        <v>6</v>
      </c>
      <c r="F6267">
        <v>6</v>
      </c>
      <c r="H6267" s="4" t="str">
        <f t="shared" si="194"/>
        <v>3K251.6</v>
      </c>
      <c r="I6267" s="4">
        <f t="shared" si="195"/>
        <v>0</v>
      </c>
    </row>
    <row r="6268" spans="1:9" x14ac:dyDescent="0.25">
      <c r="A6268" t="s">
        <v>2698</v>
      </c>
      <c r="B6268" t="s">
        <v>5948</v>
      </c>
      <c r="C6268" t="s">
        <v>3827</v>
      </c>
      <c r="D6268">
        <v>7</v>
      </c>
      <c r="E6268">
        <v>7</v>
      </c>
      <c r="F6268">
        <v>7</v>
      </c>
      <c r="H6268" s="4" t="str">
        <f t="shared" si="194"/>
        <v>3K251.7</v>
      </c>
      <c r="I6268" s="4">
        <f t="shared" si="195"/>
        <v>0</v>
      </c>
    </row>
    <row r="6269" spans="1:9" x14ac:dyDescent="0.25">
      <c r="A6269" t="s">
        <v>2698</v>
      </c>
      <c r="B6269" t="s">
        <v>5948</v>
      </c>
      <c r="C6269" t="s">
        <v>3827</v>
      </c>
      <c r="D6269" t="s">
        <v>1041</v>
      </c>
      <c r="E6269" t="s">
        <v>1041</v>
      </c>
      <c r="F6269">
        <v>1</v>
      </c>
      <c r="G6269" t="s">
        <v>1040</v>
      </c>
      <c r="H6269" s="4" t="str">
        <f t="shared" si="194"/>
        <v>3K251.1</v>
      </c>
      <c r="I6269" s="4" t="str">
        <f t="shared" si="195"/>
        <v>VP12</v>
      </c>
    </row>
    <row r="6270" spans="1:9" x14ac:dyDescent="0.25">
      <c r="A6270" t="s">
        <v>2698</v>
      </c>
      <c r="B6270" t="s">
        <v>5948</v>
      </c>
      <c r="C6270" t="s">
        <v>3827</v>
      </c>
      <c r="D6270" t="s">
        <v>1042</v>
      </c>
      <c r="E6270" t="s">
        <v>1042</v>
      </c>
      <c r="F6270">
        <v>8</v>
      </c>
      <c r="G6270" t="s">
        <v>1277</v>
      </c>
      <c r="H6270" s="4" t="str">
        <f t="shared" si="194"/>
        <v>3K251.8</v>
      </c>
      <c r="I6270" s="4" t="str">
        <f t="shared" si="195"/>
        <v>SC_UDB251</v>
      </c>
    </row>
    <row r="6271" spans="1:9" x14ac:dyDescent="0.25">
      <c r="A6271" t="s">
        <v>2698</v>
      </c>
      <c r="B6271" t="s">
        <v>5948</v>
      </c>
      <c r="C6271" t="s">
        <v>3828</v>
      </c>
      <c r="D6271">
        <v>1</v>
      </c>
      <c r="E6271">
        <v>1</v>
      </c>
      <c r="F6271">
        <v>1</v>
      </c>
      <c r="G6271" t="s">
        <v>2241</v>
      </c>
      <c r="H6271" s="4" t="str">
        <f t="shared" si="194"/>
        <v>3RRG41.1</v>
      </c>
      <c r="I6271" s="4" t="str">
        <f t="shared" si="195"/>
        <v>SG3_HL_X0_TXD0</v>
      </c>
    </row>
    <row r="6272" spans="1:9" x14ac:dyDescent="0.25">
      <c r="A6272" t="s">
        <v>2698</v>
      </c>
      <c r="B6272" t="s">
        <v>5948</v>
      </c>
      <c r="C6272" t="s">
        <v>3828</v>
      </c>
      <c r="D6272">
        <v>2</v>
      </c>
      <c r="E6272">
        <v>2</v>
      </c>
      <c r="F6272">
        <v>2</v>
      </c>
      <c r="G6272" t="s">
        <v>962</v>
      </c>
      <c r="H6272" s="4" t="str">
        <f t="shared" si="194"/>
        <v>3RRG41.2</v>
      </c>
      <c r="I6272" s="4" t="str">
        <f t="shared" si="195"/>
        <v>VDD33_ATX</v>
      </c>
    </row>
    <row r="6273" spans="1:9" x14ac:dyDescent="0.25">
      <c r="A6273" t="s">
        <v>2698</v>
      </c>
      <c r="B6273" t="s">
        <v>5948</v>
      </c>
      <c r="C6273" t="s">
        <v>3829</v>
      </c>
      <c r="D6273">
        <v>1</v>
      </c>
      <c r="E6273">
        <v>1</v>
      </c>
      <c r="F6273">
        <v>1</v>
      </c>
      <c r="G6273" t="s">
        <v>2241</v>
      </c>
      <c r="H6273" s="4" t="str">
        <f t="shared" si="194"/>
        <v>3RRG42.1</v>
      </c>
      <c r="I6273" s="4" t="str">
        <f t="shared" si="195"/>
        <v>SG3_HL_X0_TXD0</v>
      </c>
    </row>
    <row r="6274" spans="1:9" x14ac:dyDescent="0.25">
      <c r="A6274" t="s">
        <v>2698</v>
      </c>
      <c r="B6274" t="s">
        <v>5948</v>
      </c>
      <c r="C6274" t="s">
        <v>3829</v>
      </c>
      <c r="D6274">
        <v>2</v>
      </c>
      <c r="E6274">
        <v>2</v>
      </c>
      <c r="F6274">
        <v>2</v>
      </c>
      <c r="G6274" t="s">
        <v>961</v>
      </c>
      <c r="H6274" s="4" t="str">
        <f t="shared" ref="H6274:H6337" si="196">CONCATENATE(C6274,".",F6274)</f>
        <v>3RRG42.2</v>
      </c>
      <c r="I6274" s="4" t="str">
        <f t="shared" ref="I6274:I6337" si="197">G6274</f>
        <v>DGND</v>
      </c>
    </row>
    <row r="6275" spans="1:9" x14ac:dyDescent="0.25">
      <c r="A6275" t="s">
        <v>2698</v>
      </c>
      <c r="B6275" t="s">
        <v>5948</v>
      </c>
      <c r="C6275" t="s">
        <v>3830</v>
      </c>
      <c r="D6275">
        <v>1</v>
      </c>
      <c r="E6275">
        <v>1</v>
      </c>
      <c r="F6275">
        <v>1</v>
      </c>
      <c r="G6275" t="s">
        <v>2244</v>
      </c>
      <c r="H6275" s="4" t="str">
        <f t="shared" si="196"/>
        <v>3RRG43.1</v>
      </c>
      <c r="I6275" s="4" t="str">
        <f t="shared" si="197"/>
        <v>SG3_HL_X0_TXD1</v>
      </c>
    </row>
    <row r="6276" spans="1:9" x14ac:dyDescent="0.25">
      <c r="A6276" t="s">
        <v>2698</v>
      </c>
      <c r="B6276" t="s">
        <v>5948</v>
      </c>
      <c r="C6276" t="s">
        <v>3830</v>
      </c>
      <c r="D6276">
        <v>2</v>
      </c>
      <c r="E6276">
        <v>2</v>
      </c>
      <c r="F6276">
        <v>2</v>
      </c>
      <c r="G6276" t="s">
        <v>962</v>
      </c>
      <c r="H6276" s="4" t="str">
        <f t="shared" si="196"/>
        <v>3RRG43.2</v>
      </c>
      <c r="I6276" s="4" t="str">
        <f t="shared" si="197"/>
        <v>VDD33_ATX</v>
      </c>
    </row>
    <row r="6277" spans="1:9" x14ac:dyDescent="0.25">
      <c r="A6277" t="s">
        <v>2698</v>
      </c>
      <c r="B6277" t="s">
        <v>5948</v>
      </c>
      <c r="C6277" t="s">
        <v>3831</v>
      </c>
      <c r="D6277">
        <v>1</v>
      </c>
      <c r="E6277">
        <v>1</v>
      </c>
      <c r="F6277">
        <v>1</v>
      </c>
      <c r="G6277" t="s">
        <v>2244</v>
      </c>
      <c r="H6277" s="4" t="str">
        <f t="shared" si="196"/>
        <v>3RRG44.1</v>
      </c>
      <c r="I6277" s="4" t="str">
        <f t="shared" si="197"/>
        <v>SG3_HL_X0_TXD1</v>
      </c>
    </row>
    <row r="6278" spans="1:9" x14ac:dyDescent="0.25">
      <c r="A6278" t="s">
        <v>2698</v>
      </c>
      <c r="B6278" t="s">
        <v>5948</v>
      </c>
      <c r="C6278" t="s">
        <v>3831</v>
      </c>
      <c r="D6278">
        <v>2</v>
      </c>
      <c r="E6278">
        <v>2</v>
      </c>
      <c r="F6278">
        <v>2</v>
      </c>
      <c r="G6278" t="s">
        <v>961</v>
      </c>
      <c r="H6278" s="4" t="str">
        <f t="shared" si="196"/>
        <v>3RRG44.2</v>
      </c>
      <c r="I6278" s="4" t="str">
        <f t="shared" si="197"/>
        <v>DGND</v>
      </c>
    </row>
    <row r="6279" spans="1:9" x14ac:dyDescent="0.25">
      <c r="A6279" t="s">
        <v>2698</v>
      </c>
      <c r="B6279" t="s">
        <v>5948</v>
      </c>
      <c r="C6279" t="s">
        <v>3832</v>
      </c>
      <c r="D6279">
        <v>1</v>
      </c>
      <c r="E6279">
        <v>1</v>
      </c>
      <c r="F6279">
        <v>1</v>
      </c>
      <c r="G6279" t="s">
        <v>2245</v>
      </c>
      <c r="H6279" s="4" t="str">
        <f t="shared" si="196"/>
        <v>3RRG45.1</v>
      </c>
      <c r="I6279" s="4" t="str">
        <f t="shared" si="197"/>
        <v>SG3_HL_X0_TXD2</v>
      </c>
    </row>
    <row r="6280" spans="1:9" x14ac:dyDescent="0.25">
      <c r="A6280" t="s">
        <v>2698</v>
      </c>
      <c r="B6280" t="s">
        <v>5948</v>
      </c>
      <c r="C6280" t="s">
        <v>3832</v>
      </c>
      <c r="D6280">
        <v>2</v>
      </c>
      <c r="E6280">
        <v>2</v>
      </c>
      <c r="F6280">
        <v>2</v>
      </c>
      <c r="G6280" t="s">
        <v>962</v>
      </c>
      <c r="H6280" s="4" t="str">
        <f t="shared" si="196"/>
        <v>3RRG45.2</v>
      </c>
      <c r="I6280" s="4" t="str">
        <f t="shared" si="197"/>
        <v>VDD33_ATX</v>
      </c>
    </row>
    <row r="6281" spans="1:9" x14ac:dyDescent="0.25">
      <c r="A6281" t="s">
        <v>2698</v>
      </c>
      <c r="B6281" t="s">
        <v>5948</v>
      </c>
      <c r="C6281" t="s">
        <v>3833</v>
      </c>
      <c r="D6281">
        <v>1</v>
      </c>
      <c r="E6281">
        <v>1</v>
      </c>
      <c r="F6281">
        <v>1</v>
      </c>
      <c r="G6281" t="s">
        <v>2245</v>
      </c>
      <c r="H6281" s="4" t="str">
        <f t="shared" si="196"/>
        <v>3RRG46.1</v>
      </c>
      <c r="I6281" s="4" t="str">
        <f t="shared" si="197"/>
        <v>SG3_HL_X0_TXD2</v>
      </c>
    </row>
    <row r="6282" spans="1:9" x14ac:dyDescent="0.25">
      <c r="A6282" t="s">
        <v>2698</v>
      </c>
      <c r="B6282" t="s">
        <v>5948</v>
      </c>
      <c r="C6282" t="s">
        <v>3833</v>
      </c>
      <c r="D6282">
        <v>2</v>
      </c>
      <c r="E6282">
        <v>2</v>
      </c>
      <c r="F6282">
        <v>2</v>
      </c>
      <c r="G6282" t="s">
        <v>961</v>
      </c>
      <c r="H6282" s="4" t="str">
        <f t="shared" si="196"/>
        <v>3RRG46.2</v>
      </c>
      <c r="I6282" s="4" t="str">
        <f t="shared" si="197"/>
        <v>DGND</v>
      </c>
    </row>
    <row r="6283" spans="1:9" x14ac:dyDescent="0.25">
      <c r="A6283" t="s">
        <v>2698</v>
      </c>
      <c r="B6283" t="s">
        <v>5948</v>
      </c>
      <c r="C6283" t="s">
        <v>3834</v>
      </c>
      <c r="D6283">
        <v>1</v>
      </c>
      <c r="E6283">
        <v>1</v>
      </c>
      <c r="F6283">
        <v>1</v>
      </c>
      <c r="G6283" t="s">
        <v>2248</v>
      </c>
      <c r="H6283" s="4" t="str">
        <f t="shared" si="196"/>
        <v>3RRG47.1</v>
      </c>
      <c r="I6283" s="4" t="str">
        <f t="shared" si="197"/>
        <v>SG3_HL_X0_TXD3</v>
      </c>
    </row>
    <row r="6284" spans="1:9" x14ac:dyDescent="0.25">
      <c r="A6284" t="s">
        <v>2698</v>
      </c>
      <c r="B6284" t="s">
        <v>5948</v>
      </c>
      <c r="C6284" t="s">
        <v>3834</v>
      </c>
      <c r="D6284">
        <v>2</v>
      </c>
      <c r="E6284">
        <v>2</v>
      </c>
      <c r="F6284">
        <v>2</v>
      </c>
      <c r="G6284" t="s">
        <v>962</v>
      </c>
      <c r="H6284" s="4" t="str">
        <f t="shared" si="196"/>
        <v>3RRG47.2</v>
      </c>
      <c r="I6284" s="4" t="str">
        <f t="shared" si="197"/>
        <v>VDD33_ATX</v>
      </c>
    </row>
    <row r="6285" spans="1:9" x14ac:dyDescent="0.25">
      <c r="A6285" t="s">
        <v>2698</v>
      </c>
      <c r="B6285" t="s">
        <v>5948</v>
      </c>
      <c r="C6285" t="s">
        <v>3835</v>
      </c>
      <c r="D6285">
        <v>1</v>
      </c>
      <c r="E6285">
        <v>1</v>
      </c>
      <c r="F6285">
        <v>1</v>
      </c>
      <c r="G6285" t="s">
        <v>2248</v>
      </c>
      <c r="H6285" s="4" t="str">
        <f t="shared" si="196"/>
        <v>3RRG48.1</v>
      </c>
      <c r="I6285" s="4" t="str">
        <f t="shared" si="197"/>
        <v>SG3_HL_X0_TXD3</v>
      </c>
    </row>
    <row r="6286" spans="1:9" x14ac:dyDescent="0.25">
      <c r="A6286" t="s">
        <v>2698</v>
      </c>
      <c r="B6286" t="s">
        <v>5948</v>
      </c>
      <c r="C6286" t="s">
        <v>3835</v>
      </c>
      <c r="D6286">
        <v>2</v>
      </c>
      <c r="E6286">
        <v>2</v>
      </c>
      <c r="F6286">
        <v>2</v>
      </c>
      <c r="G6286" t="s">
        <v>961</v>
      </c>
      <c r="H6286" s="4" t="str">
        <f t="shared" si="196"/>
        <v>3RRG48.2</v>
      </c>
      <c r="I6286" s="4" t="str">
        <f t="shared" si="197"/>
        <v>DGND</v>
      </c>
    </row>
    <row r="6287" spans="1:9" x14ac:dyDescent="0.25">
      <c r="A6287" t="s">
        <v>2698</v>
      </c>
      <c r="B6287" t="s">
        <v>5948</v>
      </c>
      <c r="C6287" t="s">
        <v>3836</v>
      </c>
      <c r="D6287">
        <v>1</v>
      </c>
      <c r="E6287">
        <v>1</v>
      </c>
      <c r="F6287">
        <v>1</v>
      </c>
      <c r="G6287" t="s">
        <v>2249</v>
      </c>
      <c r="H6287" s="4" t="str">
        <f t="shared" si="196"/>
        <v>3RRG49.1</v>
      </c>
      <c r="I6287" s="4" t="str">
        <f t="shared" si="197"/>
        <v>SG3_HL_X0_TXEN</v>
      </c>
    </row>
    <row r="6288" spans="1:9" x14ac:dyDescent="0.25">
      <c r="A6288" t="s">
        <v>2698</v>
      </c>
      <c r="B6288" t="s">
        <v>5948</v>
      </c>
      <c r="C6288" t="s">
        <v>3836</v>
      </c>
      <c r="D6288">
        <v>2</v>
      </c>
      <c r="E6288">
        <v>2</v>
      </c>
      <c r="F6288">
        <v>2</v>
      </c>
      <c r="G6288" t="s">
        <v>962</v>
      </c>
      <c r="H6288" s="4" t="str">
        <f t="shared" si="196"/>
        <v>3RRG49.2</v>
      </c>
      <c r="I6288" s="4" t="str">
        <f t="shared" si="197"/>
        <v>VDD33_ATX</v>
      </c>
    </row>
    <row r="6289" spans="1:9" x14ac:dyDescent="0.25">
      <c r="A6289" t="s">
        <v>2698</v>
      </c>
      <c r="B6289" t="s">
        <v>5948</v>
      </c>
      <c r="C6289" t="s">
        <v>3837</v>
      </c>
      <c r="D6289">
        <v>1</v>
      </c>
      <c r="E6289">
        <v>1</v>
      </c>
      <c r="F6289">
        <v>1</v>
      </c>
      <c r="G6289" t="s">
        <v>2249</v>
      </c>
      <c r="H6289" s="4" t="str">
        <f t="shared" si="196"/>
        <v>3RRG50.1</v>
      </c>
      <c r="I6289" s="4" t="str">
        <f t="shared" si="197"/>
        <v>SG3_HL_X0_TXEN</v>
      </c>
    </row>
    <row r="6290" spans="1:9" x14ac:dyDescent="0.25">
      <c r="A6290" t="s">
        <v>2698</v>
      </c>
      <c r="B6290" t="s">
        <v>5948</v>
      </c>
      <c r="C6290" t="s">
        <v>3837</v>
      </c>
      <c r="D6290">
        <v>2</v>
      </c>
      <c r="E6290">
        <v>2</v>
      </c>
      <c r="F6290">
        <v>2</v>
      </c>
      <c r="G6290" t="s">
        <v>961</v>
      </c>
      <c r="H6290" s="4" t="str">
        <f t="shared" si="196"/>
        <v>3RRG50.2</v>
      </c>
      <c r="I6290" s="4" t="str">
        <f t="shared" si="197"/>
        <v>DGND</v>
      </c>
    </row>
    <row r="6291" spans="1:9" x14ac:dyDescent="0.25">
      <c r="A6291" t="s">
        <v>2698</v>
      </c>
      <c r="B6291" t="s">
        <v>5948</v>
      </c>
      <c r="C6291" t="s">
        <v>3838</v>
      </c>
      <c r="D6291">
        <v>1</v>
      </c>
      <c r="E6291">
        <v>1</v>
      </c>
      <c r="F6291">
        <v>1</v>
      </c>
      <c r="G6291" t="s">
        <v>2236</v>
      </c>
      <c r="H6291" s="4" t="str">
        <f t="shared" si="196"/>
        <v>3RRG51.1</v>
      </c>
      <c r="I6291" s="4" t="str">
        <f t="shared" si="197"/>
        <v>SG3_HL_X1_TXD0</v>
      </c>
    </row>
    <row r="6292" spans="1:9" x14ac:dyDescent="0.25">
      <c r="A6292" t="s">
        <v>2698</v>
      </c>
      <c r="B6292" t="s">
        <v>5948</v>
      </c>
      <c r="C6292" t="s">
        <v>3838</v>
      </c>
      <c r="D6292">
        <v>2</v>
      </c>
      <c r="E6292">
        <v>2</v>
      </c>
      <c r="F6292">
        <v>2</v>
      </c>
      <c r="G6292" t="s">
        <v>962</v>
      </c>
      <c r="H6292" s="4" t="str">
        <f t="shared" si="196"/>
        <v>3RRG51.2</v>
      </c>
      <c r="I6292" s="4" t="str">
        <f t="shared" si="197"/>
        <v>VDD33_ATX</v>
      </c>
    </row>
    <row r="6293" spans="1:9" x14ac:dyDescent="0.25">
      <c r="A6293" t="s">
        <v>2698</v>
      </c>
      <c r="B6293" t="s">
        <v>5948</v>
      </c>
      <c r="C6293" t="s">
        <v>3839</v>
      </c>
      <c r="D6293">
        <v>1</v>
      </c>
      <c r="E6293">
        <v>1</v>
      </c>
      <c r="F6293">
        <v>1</v>
      </c>
      <c r="G6293" t="s">
        <v>2236</v>
      </c>
      <c r="H6293" s="4" t="str">
        <f t="shared" si="196"/>
        <v>3RRG52.1</v>
      </c>
      <c r="I6293" s="4" t="str">
        <f t="shared" si="197"/>
        <v>SG3_HL_X1_TXD0</v>
      </c>
    </row>
    <row r="6294" spans="1:9" x14ac:dyDescent="0.25">
      <c r="A6294" t="s">
        <v>2698</v>
      </c>
      <c r="B6294" t="s">
        <v>5948</v>
      </c>
      <c r="C6294" t="s">
        <v>3839</v>
      </c>
      <c r="D6294">
        <v>2</v>
      </c>
      <c r="E6294">
        <v>2</v>
      </c>
      <c r="F6294">
        <v>2</v>
      </c>
      <c r="G6294" t="s">
        <v>961</v>
      </c>
      <c r="H6294" s="4" t="str">
        <f t="shared" si="196"/>
        <v>3RRG52.2</v>
      </c>
      <c r="I6294" s="4" t="str">
        <f t="shared" si="197"/>
        <v>DGND</v>
      </c>
    </row>
    <row r="6295" spans="1:9" x14ac:dyDescent="0.25">
      <c r="A6295" t="s">
        <v>2698</v>
      </c>
      <c r="B6295" t="s">
        <v>5948</v>
      </c>
      <c r="C6295" t="s">
        <v>3840</v>
      </c>
      <c r="D6295">
        <v>1</v>
      </c>
      <c r="E6295">
        <v>1</v>
      </c>
      <c r="F6295">
        <v>1</v>
      </c>
      <c r="G6295" t="s">
        <v>2237</v>
      </c>
      <c r="H6295" s="4" t="str">
        <f t="shared" si="196"/>
        <v>3RRG53.1</v>
      </c>
      <c r="I6295" s="4" t="str">
        <f t="shared" si="197"/>
        <v>SG3_HL_X1_TXD1</v>
      </c>
    </row>
    <row r="6296" spans="1:9" x14ac:dyDescent="0.25">
      <c r="A6296" t="s">
        <v>2698</v>
      </c>
      <c r="B6296" t="s">
        <v>5948</v>
      </c>
      <c r="C6296" t="s">
        <v>3840</v>
      </c>
      <c r="D6296">
        <v>2</v>
      </c>
      <c r="E6296">
        <v>2</v>
      </c>
      <c r="F6296">
        <v>2</v>
      </c>
      <c r="G6296" t="s">
        <v>962</v>
      </c>
      <c r="H6296" s="4" t="str">
        <f t="shared" si="196"/>
        <v>3RRG53.2</v>
      </c>
      <c r="I6296" s="4" t="str">
        <f t="shared" si="197"/>
        <v>VDD33_ATX</v>
      </c>
    </row>
    <row r="6297" spans="1:9" x14ac:dyDescent="0.25">
      <c r="A6297" t="s">
        <v>2698</v>
      </c>
      <c r="B6297" t="s">
        <v>5948</v>
      </c>
      <c r="C6297" t="s">
        <v>3841</v>
      </c>
      <c r="D6297">
        <v>1</v>
      </c>
      <c r="E6297">
        <v>1</v>
      </c>
      <c r="F6297">
        <v>1</v>
      </c>
      <c r="G6297" t="s">
        <v>2237</v>
      </c>
      <c r="H6297" s="4" t="str">
        <f t="shared" si="196"/>
        <v>3RRG54.1</v>
      </c>
      <c r="I6297" s="4" t="str">
        <f t="shared" si="197"/>
        <v>SG3_HL_X1_TXD1</v>
      </c>
    </row>
    <row r="6298" spans="1:9" x14ac:dyDescent="0.25">
      <c r="A6298" t="s">
        <v>2698</v>
      </c>
      <c r="B6298" t="s">
        <v>5948</v>
      </c>
      <c r="C6298" t="s">
        <v>3841</v>
      </c>
      <c r="D6298">
        <v>2</v>
      </c>
      <c r="E6298">
        <v>2</v>
      </c>
      <c r="F6298">
        <v>2</v>
      </c>
      <c r="G6298" t="s">
        <v>961</v>
      </c>
      <c r="H6298" s="4" t="str">
        <f t="shared" si="196"/>
        <v>3RRG54.2</v>
      </c>
      <c r="I6298" s="4" t="str">
        <f t="shared" si="197"/>
        <v>DGND</v>
      </c>
    </row>
    <row r="6299" spans="1:9" x14ac:dyDescent="0.25">
      <c r="A6299" t="s">
        <v>2698</v>
      </c>
      <c r="B6299" t="s">
        <v>5948</v>
      </c>
      <c r="C6299" t="s">
        <v>3842</v>
      </c>
      <c r="D6299">
        <v>1</v>
      </c>
      <c r="E6299">
        <v>1</v>
      </c>
      <c r="F6299">
        <v>1</v>
      </c>
      <c r="G6299" t="s">
        <v>2240</v>
      </c>
      <c r="H6299" s="4" t="str">
        <f t="shared" si="196"/>
        <v>3RRG55.1</v>
      </c>
      <c r="I6299" s="4" t="str">
        <f t="shared" si="197"/>
        <v>SG3_HL_X1_TXD2</v>
      </c>
    </row>
    <row r="6300" spans="1:9" x14ac:dyDescent="0.25">
      <c r="A6300" t="s">
        <v>2698</v>
      </c>
      <c r="B6300" t="s">
        <v>5948</v>
      </c>
      <c r="C6300" t="s">
        <v>3842</v>
      </c>
      <c r="D6300">
        <v>2</v>
      </c>
      <c r="E6300">
        <v>2</v>
      </c>
      <c r="F6300">
        <v>2</v>
      </c>
      <c r="G6300" t="s">
        <v>962</v>
      </c>
      <c r="H6300" s="4" t="str">
        <f t="shared" si="196"/>
        <v>3RRG55.2</v>
      </c>
      <c r="I6300" s="4" t="str">
        <f t="shared" si="197"/>
        <v>VDD33_ATX</v>
      </c>
    </row>
    <row r="6301" spans="1:9" x14ac:dyDescent="0.25">
      <c r="A6301" t="s">
        <v>2698</v>
      </c>
      <c r="B6301" t="s">
        <v>5948</v>
      </c>
      <c r="C6301" t="s">
        <v>3843</v>
      </c>
      <c r="D6301">
        <v>1</v>
      </c>
      <c r="E6301">
        <v>1</v>
      </c>
      <c r="F6301">
        <v>1</v>
      </c>
      <c r="G6301" t="s">
        <v>2240</v>
      </c>
      <c r="H6301" s="4" t="str">
        <f t="shared" si="196"/>
        <v>3RRG56.1</v>
      </c>
      <c r="I6301" s="4" t="str">
        <f t="shared" si="197"/>
        <v>SG3_HL_X1_TXD2</v>
      </c>
    </row>
    <row r="6302" spans="1:9" x14ac:dyDescent="0.25">
      <c r="A6302" t="s">
        <v>2698</v>
      </c>
      <c r="B6302" t="s">
        <v>5948</v>
      </c>
      <c r="C6302" t="s">
        <v>3843</v>
      </c>
      <c r="D6302">
        <v>2</v>
      </c>
      <c r="E6302">
        <v>2</v>
      </c>
      <c r="F6302">
        <v>2</v>
      </c>
      <c r="G6302" t="s">
        <v>961</v>
      </c>
      <c r="H6302" s="4" t="str">
        <f t="shared" si="196"/>
        <v>3RRG56.2</v>
      </c>
      <c r="I6302" s="4" t="str">
        <f t="shared" si="197"/>
        <v>DGND</v>
      </c>
    </row>
    <row r="6303" spans="1:9" x14ac:dyDescent="0.25">
      <c r="A6303" t="s">
        <v>2698</v>
      </c>
      <c r="B6303" t="s">
        <v>5948</v>
      </c>
      <c r="C6303" t="s">
        <v>3844</v>
      </c>
      <c r="D6303">
        <v>1</v>
      </c>
      <c r="E6303">
        <v>1</v>
      </c>
      <c r="F6303">
        <v>1</v>
      </c>
      <c r="G6303" t="s">
        <v>2233</v>
      </c>
      <c r="H6303" s="4" t="str">
        <f t="shared" si="196"/>
        <v>3RRG59.1</v>
      </c>
      <c r="I6303" s="4" t="str">
        <f t="shared" si="197"/>
        <v>SG3_HL_X1_TXEN</v>
      </c>
    </row>
    <row r="6304" spans="1:9" x14ac:dyDescent="0.25">
      <c r="A6304" t="s">
        <v>2698</v>
      </c>
      <c r="B6304" t="s">
        <v>5948</v>
      </c>
      <c r="C6304" t="s">
        <v>3844</v>
      </c>
      <c r="D6304">
        <v>2</v>
      </c>
      <c r="E6304">
        <v>2</v>
      </c>
      <c r="F6304">
        <v>2</v>
      </c>
      <c r="G6304" t="s">
        <v>962</v>
      </c>
      <c r="H6304" s="4" t="str">
        <f t="shared" si="196"/>
        <v>3RRG59.2</v>
      </c>
      <c r="I6304" s="4" t="str">
        <f t="shared" si="197"/>
        <v>VDD33_ATX</v>
      </c>
    </row>
    <row r="6305" spans="1:9" x14ac:dyDescent="0.25">
      <c r="A6305" t="s">
        <v>2698</v>
      </c>
      <c r="B6305" t="s">
        <v>5948</v>
      </c>
      <c r="C6305" t="s">
        <v>3845</v>
      </c>
      <c r="D6305">
        <v>1</v>
      </c>
      <c r="E6305">
        <v>1</v>
      </c>
      <c r="F6305">
        <v>1</v>
      </c>
      <c r="G6305" t="s">
        <v>2233</v>
      </c>
      <c r="H6305" s="4" t="str">
        <f t="shared" si="196"/>
        <v>3RRG60.1</v>
      </c>
      <c r="I6305" s="4" t="str">
        <f t="shared" si="197"/>
        <v>SG3_HL_X1_TXEN</v>
      </c>
    </row>
    <row r="6306" spans="1:9" x14ac:dyDescent="0.25">
      <c r="A6306" t="s">
        <v>2698</v>
      </c>
      <c r="B6306" t="s">
        <v>5948</v>
      </c>
      <c r="C6306" t="s">
        <v>3845</v>
      </c>
      <c r="D6306">
        <v>2</v>
      </c>
      <c r="E6306">
        <v>2</v>
      </c>
      <c r="F6306">
        <v>2</v>
      </c>
      <c r="G6306" t="s">
        <v>961</v>
      </c>
      <c r="H6306" s="4" t="str">
        <f t="shared" si="196"/>
        <v>3RRG60.2</v>
      </c>
      <c r="I6306" s="4" t="str">
        <f t="shared" si="197"/>
        <v>DGND</v>
      </c>
    </row>
    <row r="6307" spans="1:9" x14ac:dyDescent="0.25">
      <c r="A6307" t="s">
        <v>2698</v>
      </c>
      <c r="B6307" t="s">
        <v>5948</v>
      </c>
      <c r="C6307" t="s">
        <v>3856</v>
      </c>
      <c r="D6307">
        <v>1</v>
      </c>
      <c r="E6307">
        <v>1</v>
      </c>
      <c r="F6307">
        <v>1</v>
      </c>
      <c r="G6307" t="s">
        <v>2256</v>
      </c>
      <c r="H6307" s="4" t="str">
        <f t="shared" si="196"/>
        <v>3RRG414.1</v>
      </c>
      <c r="I6307" s="4" t="str">
        <f t="shared" si="197"/>
        <v>SG3_X0_COL</v>
      </c>
    </row>
    <row r="6308" spans="1:9" x14ac:dyDescent="0.25">
      <c r="A6308" t="s">
        <v>2698</v>
      </c>
      <c r="B6308" t="s">
        <v>5948</v>
      </c>
      <c r="C6308" t="s">
        <v>3856</v>
      </c>
      <c r="D6308">
        <v>2</v>
      </c>
      <c r="E6308">
        <v>2</v>
      </c>
      <c r="F6308">
        <v>2</v>
      </c>
      <c r="G6308" t="s">
        <v>961</v>
      </c>
      <c r="H6308" s="4" t="str">
        <f t="shared" si="196"/>
        <v>3RRG414.2</v>
      </c>
      <c r="I6308" s="4" t="str">
        <f t="shared" si="197"/>
        <v>DGND</v>
      </c>
    </row>
    <row r="6309" spans="1:9" x14ac:dyDescent="0.25">
      <c r="A6309" t="s">
        <v>2698</v>
      </c>
      <c r="B6309" t="s">
        <v>5948</v>
      </c>
      <c r="C6309" t="s">
        <v>3857</v>
      </c>
      <c r="D6309">
        <v>1</v>
      </c>
      <c r="E6309">
        <v>1</v>
      </c>
      <c r="F6309">
        <v>1</v>
      </c>
      <c r="G6309" t="s">
        <v>2257</v>
      </c>
      <c r="H6309" s="4" t="str">
        <f t="shared" si="196"/>
        <v>3RRG415.1</v>
      </c>
      <c r="I6309" s="4" t="str">
        <f t="shared" si="197"/>
        <v>SG3_X0_CRS</v>
      </c>
    </row>
    <row r="6310" spans="1:9" x14ac:dyDescent="0.25">
      <c r="A6310" t="s">
        <v>2698</v>
      </c>
      <c r="B6310" t="s">
        <v>5948</v>
      </c>
      <c r="C6310" t="s">
        <v>3857</v>
      </c>
      <c r="D6310">
        <v>2</v>
      </c>
      <c r="E6310">
        <v>2</v>
      </c>
      <c r="F6310">
        <v>2</v>
      </c>
      <c r="G6310" t="s">
        <v>961</v>
      </c>
      <c r="H6310" s="4" t="str">
        <f t="shared" si="196"/>
        <v>3RRG415.2</v>
      </c>
      <c r="I6310" s="4" t="str">
        <f t="shared" si="197"/>
        <v>DGND</v>
      </c>
    </row>
    <row r="6311" spans="1:9" x14ac:dyDescent="0.25">
      <c r="A6311" t="s">
        <v>2698</v>
      </c>
      <c r="B6311" t="s">
        <v>5948</v>
      </c>
      <c r="C6311" t="s">
        <v>3858</v>
      </c>
      <c r="D6311">
        <v>1</v>
      </c>
      <c r="E6311">
        <v>1</v>
      </c>
      <c r="F6311">
        <v>1</v>
      </c>
      <c r="G6311" t="s">
        <v>2258</v>
      </c>
      <c r="H6311" s="4" t="str">
        <f t="shared" si="196"/>
        <v>3RRG514.1</v>
      </c>
      <c r="I6311" s="4" t="str">
        <f t="shared" si="197"/>
        <v>SG3_X1_COL</v>
      </c>
    </row>
    <row r="6312" spans="1:9" x14ac:dyDescent="0.25">
      <c r="A6312" t="s">
        <v>2698</v>
      </c>
      <c r="B6312" t="s">
        <v>5948</v>
      </c>
      <c r="C6312" t="s">
        <v>3858</v>
      </c>
      <c r="D6312">
        <v>2</v>
      </c>
      <c r="E6312">
        <v>2</v>
      </c>
      <c r="F6312">
        <v>2</v>
      </c>
      <c r="G6312" t="s">
        <v>961</v>
      </c>
      <c r="H6312" s="4" t="str">
        <f t="shared" si="196"/>
        <v>3RRG514.2</v>
      </c>
      <c r="I6312" s="4" t="str">
        <f t="shared" si="197"/>
        <v>DGND</v>
      </c>
    </row>
    <row r="6313" spans="1:9" x14ac:dyDescent="0.25">
      <c r="A6313" t="s">
        <v>2698</v>
      </c>
      <c r="B6313" t="s">
        <v>5948</v>
      </c>
      <c r="C6313" t="s">
        <v>3859</v>
      </c>
      <c r="D6313">
        <v>1</v>
      </c>
      <c r="E6313">
        <v>1</v>
      </c>
      <c r="F6313">
        <v>1</v>
      </c>
      <c r="G6313" t="s">
        <v>2259</v>
      </c>
      <c r="H6313" s="4" t="str">
        <f t="shared" si="196"/>
        <v>3RRG515.1</v>
      </c>
      <c r="I6313" s="4" t="str">
        <f t="shared" si="197"/>
        <v>SG3_X1_CRS</v>
      </c>
    </row>
    <row r="6314" spans="1:9" x14ac:dyDescent="0.25">
      <c r="A6314" t="s">
        <v>2698</v>
      </c>
      <c r="B6314" t="s">
        <v>5948</v>
      </c>
      <c r="C6314" t="s">
        <v>3859</v>
      </c>
      <c r="D6314">
        <v>2</v>
      </c>
      <c r="E6314">
        <v>2</v>
      </c>
      <c r="F6314">
        <v>2</v>
      </c>
      <c r="G6314" t="s">
        <v>961</v>
      </c>
      <c r="H6314" s="4" t="str">
        <f t="shared" si="196"/>
        <v>3RRG515.2</v>
      </c>
      <c r="I6314" s="4" t="str">
        <f t="shared" si="197"/>
        <v>DGND</v>
      </c>
    </row>
    <row r="6315" spans="1:9" x14ac:dyDescent="0.25">
      <c r="A6315" t="s">
        <v>2698</v>
      </c>
      <c r="B6315" t="s">
        <v>5948</v>
      </c>
      <c r="C6315" t="s">
        <v>2126</v>
      </c>
      <c r="D6315" t="s">
        <v>1278</v>
      </c>
      <c r="E6315" t="s">
        <v>1278</v>
      </c>
      <c r="F6315">
        <v>1</v>
      </c>
      <c r="G6315" t="s">
        <v>2126</v>
      </c>
      <c r="H6315" s="4" t="str">
        <f t="shared" si="196"/>
        <v>SG3_X0_RXC.1</v>
      </c>
      <c r="I6315" s="4" t="str">
        <f t="shared" si="197"/>
        <v>SG3_X0_RXC</v>
      </c>
    </row>
    <row r="6316" spans="1:9" x14ac:dyDescent="0.25">
      <c r="A6316" t="s">
        <v>2698</v>
      </c>
      <c r="B6316" t="s">
        <v>5948</v>
      </c>
      <c r="C6316" t="s">
        <v>2120</v>
      </c>
      <c r="D6316" t="s">
        <v>1278</v>
      </c>
      <c r="E6316" t="s">
        <v>1278</v>
      </c>
      <c r="F6316">
        <v>1</v>
      </c>
      <c r="G6316" t="s">
        <v>2120</v>
      </c>
      <c r="H6316" s="4" t="str">
        <f t="shared" si="196"/>
        <v>SG3_X0_RXD0.1</v>
      </c>
      <c r="I6316" s="4" t="str">
        <f t="shared" si="197"/>
        <v>SG3_X0_RXD0</v>
      </c>
    </row>
    <row r="6317" spans="1:9" x14ac:dyDescent="0.25">
      <c r="A6317" t="s">
        <v>2698</v>
      </c>
      <c r="B6317" t="s">
        <v>5948</v>
      </c>
      <c r="C6317" t="s">
        <v>2125</v>
      </c>
      <c r="D6317" t="s">
        <v>1278</v>
      </c>
      <c r="E6317" t="s">
        <v>1278</v>
      </c>
      <c r="F6317">
        <v>1</v>
      </c>
      <c r="G6317" t="s">
        <v>2125</v>
      </c>
      <c r="H6317" s="4" t="str">
        <f t="shared" si="196"/>
        <v>SG3_X0_RXD1.1</v>
      </c>
      <c r="I6317" s="4" t="str">
        <f t="shared" si="197"/>
        <v>SG3_X0_RXD1</v>
      </c>
    </row>
    <row r="6318" spans="1:9" x14ac:dyDescent="0.25">
      <c r="A6318" t="s">
        <v>2698</v>
      </c>
      <c r="B6318" t="s">
        <v>5948</v>
      </c>
      <c r="C6318" t="s">
        <v>2130</v>
      </c>
      <c r="D6318" t="s">
        <v>1278</v>
      </c>
      <c r="E6318" t="s">
        <v>1278</v>
      </c>
      <c r="F6318">
        <v>1</v>
      </c>
      <c r="G6318" t="s">
        <v>2130</v>
      </c>
      <c r="H6318" s="4" t="str">
        <f t="shared" si="196"/>
        <v>SG3_X0_RXD2.1</v>
      </c>
      <c r="I6318" s="4" t="str">
        <f t="shared" si="197"/>
        <v>SG3_X0_RXD2</v>
      </c>
    </row>
    <row r="6319" spans="1:9" x14ac:dyDescent="0.25">
      <c r="A6319" t="s">
        <v>2698</v>
      </c>
      <c r="B6319" t="s">
        <v>5948</v>
      </c>
      <c r="C6319" t="s">
        <v>2136</v>
      </c>
      <c r="D6319" t="s">
        <v>1278</v>
      </c>
      <c r="E6319" t="s">
        <v>1278</v>
      </c>
      <c r="F6319">
        <v>1</v>
      </c>
      <c r="G6319" t="s">
        <v>2136</v>
      </c>
      <c r="H6319" s="4" t="str">
        <f t="shared" si="196"/>
        <v>SG3_X0_RXD3.1</v>
      </c>
      <c r="I6319" s="4" t="str">
        <f t="shared" si="197"/>
        <v>SG3_X0_RXD3</v>
      </c>
    </row>
    <row r="6320" spans="1:9" x14ac:dyDescent="0.25">
      <c r="A6320" t="s">
        <v>2698</v>
      </c>
      <c r="B6320" t="s">
        <v>5948</v>
      </c>
      <c r="C6320" t="s">
        <v>2119</v>
      </c>
      <c r="D6320" t="s">
        <v>1278</v>
      </c>
      <c r="E6320" t="s">
        <v>1278</v>
      </c>
      <c r="F6320">
        <v>1</v>
      </c>
      <c r="G6320" t="s">
        <v>2119</v>
      </c>
      <c r="H6320" s="4" t="str">
        <f t="shared" si="196"/>
        <v>SG3_X0_RXDV.1</v>
      </c>
      <c r="I6320" s="4" t="str">
        <f t="shared" si="197"/>
        <v>SG3_X0_RXDV</v>
      </c>
    </row>
    <row r="6321" spans="1:9" x14ac:dyDescent="0.25">
      <c r="A6321" t="s">
        <v>2698</v>
      </c>
      <c r="B6321" t="s">
        <v>5948</v>
      </c>
      <c r="C6321" t="s">
        <v>2150</v>
      </c>
      <c r="D6321" t="s">
        <v>1278</v>
      </c>
      <c r="E6321" t="s">
        <v>1278</v>
      </c>
      <c r="F6321">
        <v>1</v>
      </c>
      <c r="G6321" t="s">
        <v>2150</v>
      </c>
      <c r="H6321" s="4" t="str">
        <f t="shared" si="196"/>
        <v>SG3_X0_TXC.1</v>
      </c>
      <c r="I6321" s="4" t="str">
        <f t="shared" si="197"/>
        <v>SG3_X0_TXC</v>
      </c>
    </row>
    <row r="6322" spans="1:9" x14ac:dyDescent="0.25">
      <c r="A6322" t="s">
        <v>2698</v>
      </c>
      <c r="B6322" t="s">
        <v>5948</v>
      </c>
      <c r="C6322" t="s">
        <v>2242</v>
      </c>
      <c r="D6322" t="s">
        <v>1278</v>
      </c>
      <c r="E6322" t="s">
        <v>1278</v>
      </c>
      <c r="F6322">
        <v>1</v>
      </c>
      <c r="G6322" t="s">
        <v>2242</v>
      </c>
      <c r="H6322" s="4" t="str">
        <f t="shared" si="196"/>
        <v>SG3_X0_TXD0.1</v>
      </c>
      <c r="I6322" s="4" t="str">
        <f t="shared" si="197"/>
        <v>SG3_X0_TXD0</v>
      </c>
    </row>
    <row r="6323" spans="1:9" x14ac:dyDescent="0.25">
      <c r="A6323" t="s">
        <v>2698</v>
      </c>
      <c r="B6323" t="s">
        <v>5948</v>
      </c>
      <c r="C6323" t="s">
        <v>2243</v>
      </c>
      <c r="D6323" t="s">
        <v>1278</v>
      </c>
      <c r="E6323" t="s">
        <v>1278</v>
      </c>
      <c r="F6323">
        <v>1</v>
      </c>
      <c r="G6323" t="s">
        <v>2243</v>
      </c>
      <c r="H6323" s="4" t="str">
        <f t="shared" si="196"/>
        <v>SG3_X0_TXD1.1</v>
      </c>
      <c r="I6323" s="4" t="str">
        <f t="shared" si="197"/>
        <v>SG3_X0_TXD1</v>
      </c>
    </row>
    <row r="6324" spans="1:9" x14ac:dyDescent="0.25">
      <c r="A6324" t="s">
        <v>2698</v>
      </c>
      <c r="B6324" t="s">
        <v>5948</v>
      </c>
      <c r="C6324" t="s">
        <v>2246</v>
      </c>
      <c r="D6324" t="s">
        <v>1278</v>
      </c>
      <c r="E6324" t="s">
        <v>1278</v>
      </c>
      <c r="F6324">
        <v>1</v>
      </c>
      <c r="G6324" t="s">
        <v>2246</v>
      </c>
      <c r="H6324" s="4" t="str">
        <f t="shared" si="196"/>
        <v>SG3_X0_TXD2.1</v>
      </c>
      <c r="I6324" s="4" t="str">
        <f t="shared" si="197"/>
        <v>SG3_X0_TXD2</v>
      </c>
    </row>
    <row r="6325" spans="1:9" x14ac:dyDescent="0.25">
      <c r="A6325" t="s">
        <v>2698</v>
      </c>
      <c r="B6325" t="s">
        <v>5948</v>
      </c>
      <c r="C6325" t="s">
        <v>2247</v>
      </c>
      <c r="D6325" t="s">
        <v>1278</v>
      </c>
      <c r="E6325" t="s">
        <v>1278</v>
      </c>
      <c r="F6325">
        <v>1</v>
      </c>
      <c r="G6325" t="s">
        <v>2247</v>
      </c>
      <c r="H6325" s="4" t="str">
        <f t="shared" si="196"/>
        <v>SG3_X0_TXD3.1</v>
      </c>
      <c r="I6325" s="4" t="str">
        <f t="shared" si="197"/>
        <v>SG3_X0_TXD3</v>
      </c>
    </row>
    <row r="6326" spans="1:9" x14ac:dyDescent="0.25">
      <c r="A6326" t="s">
        <v>2698</v>
      </c>
      <c r="B6326" t="s">
        <v>5948</v>
      </c>
      <c r="C6326" t="s">
        <v>2250</v>
      </c>
      <c r="D6326" t="s">
        <v>1278</v>
      </c>
      <c r="E6326" t="s">
        <v>1278</v>
      </c>
      <c r="F6326">
        <v>1</v>
      </c>
      <c r="G6326" t="s">
        <v>2250</v>
      </c>
      <c r="H6326" s="4" t="str">
        <f t="shared" si="196"/>
        <v>SG3_X0_TXEN.1</v>
      </c>
      <c r="I6326" s="4" t="str">
        <f t="shared" si="197"/>
        <v>SG3_X0_TXEN</v>
      </c>
    </row>
    <row r="6327" spans="1:9" x14ac:dyDescent="0.25">
      <c r="A6327" t="s">
        <v>2698</v>
      </c>
      <c r="B6327" t="s">
        <v>5948</v>
      </c>
      <c r="C6327" t="s">
        <v>2181</v>
      </c>
      <c r="D6327" t="s">
        <v>1278</v>
      </c>
      <c r="E6327" t="s">
        <v>1278</v>
      </c>
      <c r="F6327">
        <v>1</v>
      </c>
      <c r="G6327" t="s">
        <v>2181</v>
      </c>
      <c r="H6327" s="4" t="str">
        <f t="shared" si="196"/>
        <v>SG3_X1_RXC.1</v>
      </c>
      <c r="I6327" s="4" t="str">
        <f t="shared" si="197"/>
        <v>SG3_X1_RXC</v>
      </c>
    </row>
    <row r="6328" spans="1:9" x14ac:dyDescent="0.25">
      <c r="A6328" t="s">
        <v>2698</v>
      </c>
      <c r="B6328" t="s">
        <v>5948</v>
      </c>
      <c r="C6328" t="s">
        <v>2175</v>
      </c>
      <c r="D6328" t="s">
        <v>1278</v>
      </c>
      <c r="E6328" t="s">
        <v>1278</v>
      </c>
      <c r="F6328">
        <v>1</v>
      </c>
      <c r="G6328" t="s">
        <v>2175</v>
      </c>
      <c r="H6328" s="4" t="str">
        <f t="shared" si="196"/>
        <v>SG3_X1_RXD0.1</v>
      </c>
      <c r="I6328" s="4" t="str">
        <f t="shared" si="197"/>
        <v>SG3_X1_RXD0</v>
      </c>
    </row>
    <row r="6329" spans="1:9" x14ac:dyDescent="0.25">
      <c r="A6329" t="s">
        <v>2698</v>
      </c>
      <c r="B6329" t="s">
        <v>5948</v>
      </c>
      <c r="C6329" t="s">
        <v>2180</v>
      </c>
      <c r="D6329" t="s">
        <v>1278</v>
      </c>
      <c r="E6329" t="s">
        <v>1278</v>
      </c>
      <c r="F6329">
        <v>1</v>
      </c>
      <c r="G6329" t="s">
        <v>2180</v>
      </c>
      <c r="H6329" s="4" t="str">
        <f t="shared" si="196"/>
        <v>SG3_X1_RXD1.1</v>
      </c>
      <c r="I6329" s="4" t="str">
        <f t="shared" si="197"/>
        <v>SG3_X1_RXD1</v>
      </c>
    </row>
    <row r="6330" spans="1:9" x14ac:dyDescent="0.25">
      <c r="A6330" t="s">
        <v>2698</v>
      </c>
      <c r="B6330" t="s">
        <v>5948</v>
      </c>
      <c r="C6330" t="s">
        <v>2185</v>
      </c>
      <c r="D6330" t="s">
        <v>1278</v>
      </c>
      <c r="E6330" t="s">
        <v>1278</v>
      </c>
      <c r="F6330">
        <v>1</v>
      </c>
      <c r="G6330" t="s">
        <v>2185</v>
      </c>
      <c r="H6330" s="4" t="str">
        <f t="shared" si="196"/>
        <v>SG3_X1_RXD2.1</v>
      </c>
      <c r="I6330" s="4" t="str">
        <f t="shared" si="197"/>
        <v>SG3_X1_RXD2</v>
      </c>
    </row>
    <row r="6331" spans="1:9" x14ac:dyDescent="0.25">
      <c r="A6331" t="s">
        <v>2698</v>
      </c>
      <c r="B6331" t="s">
        <v>5948</v>
      </c>
      <c r="C6331" t="s">
        <v>2191</v>
      </c>
      <c r="D6331" t="s">
        <v>1278</v>
      </c>
      <c r="E6331" t="s">
        <v>1278</v>
      </c>
      <c r="F6331">
        <v>1</v>
      </c>
      <c r="G6331" t="s">
        <v>2191</v>
      </c>
      <c r="H6331" s="4" t="str">
        <f t="shared" si="196"/>
        <v>SG3_X1_RXD3.1</v>
      </c>
      <c r="I6331" s="4" t="str">
        <f t="shared" si="197"/>
        <v>SG3_X1_RXD3</v>
      </c>
    </row>
    <row r="6332" spans="1:9" x14ac:dyDescent="0.25">
      <c r="A6332" t="s">
        <v>2698</v>
      </c>
      <c r="B6332" t="s">
        <v>5948</v>
      </c>
      <c r="C6332" t="s">
        <v>2174</v>
      </c>
      <c r="D6332" t="s">
        <v>1278</v>
      </c>
      <c r="E6332" t="s">
        <v>1278</v>
      </c>
      <c r="F6332">
        <v>1</v>
      </c>
      <c r="G6332" t="s">
        <v>2174</v>
      </c>
      <c r="H6332" s="4" t="str">
        <f t="shared" si="196"/>
        <v>SG3_X1_RXDV.1</v>
      </c>
      <c r="I6332" s="4" t="str">
        <f t="shared" si="197"/>
        <v>SG3_X1_RXDV</v>
      </c>
    </row>
    <row r="6333" spans="1:9" x14ac:dyDescent="0.25">
      <c r="A6333" t="s">
        <v>2698</v>
      </c>
      <c r="B6333" t="s">
        <v>5948</v>
      </c>
      <c r="C6333" t="s">
        <v>2195</v>
      </c>
      <c r="D6333" t="s">
        <v>1278</v>
      </c>
      <c r="E6333" t="s">
        <v>1278</v>
      </c>
      <c r="F6333">
        <v>1</v>
      </c>
      <c r="G6333" t="s">
        <v>2195</v>
      </c>
      <c r="H6333" s="4" t="str">
        <f t="shared" si="196"/>
        <v>SG3_X1_TXC.1</v>
      </c>
      <c r="I6333" s="4" t="str">
        <f t="shared" si="197"/>
        <v>SG3_X1_TXC</v>
      </c>
    </row>
    <row r="6334" spans="1:9" x14ac:dyDescent="0.25">
      <c r="A6334" t="s">
        <v>2698</v>
      </c>
      <c r="B6334" t="s">
        <v>5948</v>
      </c>
      <c r="C6334" t="s">
        <v>2235</v>
      </c>
      <c r="D6334" t="s">
        <v>1278</v>
      </c>
      <c r="E6334" t="s">
        <v>1278</v>
      </c>
      <c r="F6334">
        <v>1</v>
      </c>
      <c r="G6334" t="s">
        <v>2235</v>
      </c>
      <c r="H6334" s="4" t="str">
        <f t="shared" si="196"/>
        <v>SG3_X1_TXD0.1</v>
      </c>
      <c r="I6334" s="4" t="str">
        <f t="shared" si="197"/>
        <v>SG3_X1_TXD0</v>
      </c>
    </row>
    <row r="6335" spans="1:9" x14ac:dyDescent="0.25">
      <c r="A6335" t="s">
        <v>2698</v>
      </c>
      <c r="B6335" t="s">
        <v>5948</v>
      </c>
      <c r="C6335" t="s">
        <v>2238</v>
      </c>
      <c r="D6335" t="s">
        <v>1278</v>
      </c>
      <c r="E6335" t="s">
        <v>1278</v>
      </c>
      <c r="F6335">
        <v>1</v>
      </c>
      <c r="G6335" t="s">
        <v>2238</v>
      </c>
      <c r="H6335" s="4" t="str">
        <f t="shared" si="196"/>
        <v>SG3_X1_TXD1.1</v>
      </c>
      <c r="I6335" s="4" t="str">
        <f t="shared" si="197"/>
        <v>SG3_X1_TXD1</v>
      </c>
    </row>
    <row r="6336" spans="1:9" x14ac:dyDescent="0.25">
      <c r="A6336" t="s">
        <v>2698</v>
      </c>
      <c r="B6336" t="s">
        <v>5948</v>
      </c>
      <c r="C6336" t="s">
        <v>2239</v>
      </c>
      <c r="D6336" t="s">
        <v>1278</v>
      </c>
      <c r="E6336" t="s">
        <v>1278</v>
      </c>
      <c r="F6336">
        <v>1</v>
      </c>
      <c r="G6336" t="s">
        <v>2239</v>
      </c>
      <c r="H6336" s="4" t="str">
        <f t="shared" si="196"/>
        <v>SG3_X1_TXD2.1</v>
      </c>
      <c r="I6336" s="4" t="str">
        <f t="shared" si="197"/>
        <v>SG3_X1_TXD2</v>
      </c>
    </row>
    <row r="6337" spans="1:9" x14ac:dyDescent="0.25">
      <c r="A6337" t="s">
        <v>2698</v>
      </c>
      <c r="B6337" t="s">
        <v>5948</v>
      </c>
      <c r="C6337" t="s">
        <v>2204</v>
      </c>
      <c r="D6337" t="s">
        <v>1278</v>
      </c>
      <c r="E6337" t="s">
        <v>1278</v>
      </c>
      <c r="F6337">
        <v>1</v>
      </c>
      <c r="G6337" t="s">
        <v>2204</v>
      </c>
      <c r="H6337" s="4" t="str">
        <f t="shared" si="196"/>
        <v>SG3_X1_TXD3.1</v>
      </c>
      <c r="I6337" s="4" t="str">
        <f t="shared" si="197"/>
        <v>SG3_X1_TXD3</v>
      </c>
    </row>
    <row r="6338" spans="1:9" x14ac:dyDescent="0.25">
      <c r="A6338" t="s">
        <v>2698</v>
      </c>
      <c r="B6338" t="s">
        <v>5948</v>
      </c>
      <c r="C6338" t="s">
        <v>2234</v>
      </c>
      <c r="D6338" t="s">
        <v>1278</v>
      </c>
      <c r="E6338" t="s">
        <v>1278</v>
      </c>
      <c r="F6338">
        <v>1</v>
      </c>
      <c r="G6338" t="s">
        <v>2234</v>
      </c>
      <c r="H6338" s="4" t="str">
        <f t="shared" ref="H6338:H6401" si="198">CONCATENATE(C6338,".",F6338)</f>
        <v>SG3_X1_TXEN.1</v>
      </c>
      <c r="I6338" s="4" t="str">
        <f t="shared" ref="I6338:I6401" si="199">G6338</f>
        <v>SG3_X1_TXEN</v>
      </c>
    </row>
    <row r="6339" spans="1:9" x14ac:dyDescent="0.25">
      <c r="A6339" t="s">
        <v>2698</v>
      </c>
      <c r="B6339" t="s">
        <v>5949</v>
      </c>
      <c r="C6339" t="s">
        <v>5950</v>
      </c>
      <c r="D6339">
        <v>1</v>
      </c>
      <c r="E6339">
        <v>1</v>
      </c>
      <c r="F6339">
        <v>1</v>
      </c>
      <c r="G6339" t="s">
        <v>5689</v>
      </c>
      <c r="H6339" s="4" t="str">
        <f t="shared" si="198"/>
        <v>3CTXG2.1</v>
      </c>
      <c r="I6339" s="4" t="str">
        <f t="shared" si="199"/>
        <v>SG3_X2_TXC</v>
      </c>
    </row>
    <row r="6340" spans="1:9" x14ac:dyDescent="0.25">
      <c r="A6340" t="s">
        <v>2698</v>
      </c>
      <c r="B6340" t="s">
        <v>5949</v>
      </c>
      <c r="C6340" t="s">
        <v>5950</v>
      </c>
      <c r="D6340">
        <v>2</v>
      </c>
      <c r="E6340">
        <v>2</v>
      </c>
      <c r="F6340">
        <v>2</v>
      </c>
      <c r="G6340" t="s">
        <v>961</v>
      </c>
      <c r="H6340" s="4" t="str">
        <f t="shared" si="198"/>
        <v>3CTXG2.2</v>
      </c>
      <c r="I6340" s="4" t="str">
        <f t="shared" si="199"/>
        <v>DGND</v>
      </c>
    </row>
    <row r="6341" spans="1:9" x14ac:dyDescent="0.25">
      <c r="A6341" t="s">
        <v>2698</v>
      </c>
      <c r="B6341" t="s">
        <v>5949</v>
      </c>
      <c r="C6341" t="s">
        <v>5951</v>
      </c>
      <c r="D6341">
        <v>2</v>
      </c>
      <c r="E6341">
        <v>2</v>
      </c>
      <c r="F6341">
        <v>2</v>
      </c>
      <c r="G6341" t="s">
        <v>5714</v>
      </c>
      <c r="H6341" s="4" t="str">
        <f t="shared" si="198"/>
        <v>3K227.2</v>
      </c>
      <c r="I6341" s="4" t="str">
        <f t="shared" si="199"/>
        <v>SG3_HL_X2_TXD0</v>
      </c>
    </row>
    <row r="6342" spans="1:9" x14ac:dyDescent="0.25">
      <c r="A6342" t="s">
        <v>2698</v>
      </c>
      <c r="B6342" t="s">
        <v>5949</v>
      </c>
      <c r="C6342" t="s">
        <v>5951</v>
      </c>
      <c r="D6342">
        <v>3</v>
      </c>
      <c r="E6342">
        <v>3</v>
      </c>
      <c r="F6342">
        <v>3</v>
      </c>
      <c r="G6342" t="s">
        <v>2251</v>
      </c>
      <c r="H6342" s="4" t="str">
        <f t="shared" si="198"/>
        <v>3K227.3</v>
      </c>
      <c r="I6342" s="4" t="str">
        <f t="shared" si="199"/>
        <v>SG3_X2_TXD0</v>
      </c>
    </row>
    <row r="6343" spans="1:9" x14ac:dyDescent="0.25">
      <c r="A6343" t="s">
        <v>2698</v>
      </c>
      <c r="B6343" t="s">
        <v>5949</v>
      </c>
      <c r="C6343" t="s">
        <v>5951</v>
      </c>
      <c r="D6343">
        <v>4</v>
      </c>
      <c r="E6343">
        <v>4</v>
      </c>
      <c r="F6343">
        <v>4</v>
      </c>
      <c r="G6343" t="s">
        <v>5680</v>
      </c>
      <c r="H6343" s="4" t="str">
        <f t="shared" si="198"/>
        <v>3K227.4</v>
      </c>
      <c r="I6343" s="4" t="str">
        <f t="shared" si="199"/>
        <v>SG3_1_X2_TXD0</v>
      </c>
    </row>
    <row r="6344" spans="1:9" x14ac:dyDescent="0.25">
      <c r="A6344" t="s">
        <v>2698</v>
      </c>
      <c r="B6344" t="s">
        <v>5949</v>
      </c>
      <c r="C6344" t="s">
        <v>5951</v>
      </c>
      <c r="D6344">
        <v>5</v>
      </c>
      <c r="E6344">
        <v>5</v>
      </c>
      <c r="F6344">
        <v>5</v>
      </c>
      <c r="G6344" t="s">
        <v>5693</v>
      </c>
      <c r="H6344" s="4" t="str">
        <f t="shared" si="198"/>
        <v>3K227.5</v>
      </c>
      <c r="I6344" s="4" t="str">
        <f t="shared" si="199"/>
        <v>SG3_1_X2_TXD1</v>
      </c>
    </row>
    <row r="6345" spans="1:9" x14ac:dyDescent="0.25">
      <c r="A6345" t="s">
        <v>2698</v>
      </c>
      <c r="B6345" t="s">
        <v>5949</v>
      </c>
      <c r="C6345" t="s">
        <v>5951</v>
      </c>
      <c r="D6345">
        <v>6</v>
      </c>
      <c r="E6345">
        <v>6</v>
      </c>
      <c r="F6345">
        <v>6</v>
      </c>
      <c r="G6345" t="s">
        <v>2252</v>
      </c>
      <c r="H6345" s="4" t="str">
        <f t="shared" si="198"/>
        <v>3K227.6</v>
      </c>
      <c r="I6345" s="4" t="str">
        <f t="shared" si="199"/>
        <v>SG3_X2_TXD1</v>
      </c>
    </row>
    <row r="6346" spans="1:9" x14ac:dyDescent="0.25">
      <c r="A6346" t="s">
        <v>2698</v>
      </c>
      <c r="B6346" t="s">
        <v>5949</v>
      </c>
      <c r="C6346" t="s">
        <v>5951</v>
      </c>
      <c r="D6346">
        <v>7</v>
      </c>
      <c r="E6346">
        <v>7</v>
      </c>
      <c r="F6346">
        <v>7</v>
      </c>
      <c r="G6346" t="s">
        <v>5715</v>
      </c>
      <c r="H6346" s="4" t="str">
        <f t="shared" si="198"/>
        <v>3K227.7</v>
      </c>
      <c r="I6346" s="4" t="str">
        <f t="shared" si="199"/>
        <v>SG3_HL_X2_TXD1</v>
      </c>
    </row>
    <row r="6347" spans="1:9" x14ac:dyDescent="0.25">
      <c r="A6347" t="s">
        <v>2698</v>
      </c>
      <c r="B6347" t="s">
        <v>5949</v>
      </c>
      <c r="C6347" t="s">
        <v>5951</v>
      </c>
      <c r="D6347" t="s">
        <v>1041</v>
      </c>
      <c r="E6347" t="s">
        <v>1041</v>
      </c>
      <c r="F6347">
        <v>1</v>
      </c>
      <c r="G6347" t="s">
        <v>1040</v>
      </c>
      <c r="H6347" s="4" t="str">
        <f t="shared" si="198"/>
        <v>3K227.1</v>
      </c>
      <c r="I6347" s="4" t="str">
        <f t="shared" si="199"/>
        <v>VP12</v>
      </c>
    </row>
    <row r="6348" spans="1:9" x14ac:dyDescent="0.25">
      <c r="A6348" t="s">
        <v>2698</v>
      </c>
      <c r="B6348" t="s">
        <v>5949</v>
      </c>
      <c r="C6348" t="s">
        <v>5951</v>
      </c>
      <c r="D6348" t="s">
        <v>1042</v>
      </c>
      <c r="E6348" t="s">
        <v>1042</v>
      </c>
      <c r="F6348">
        <v>8</v>
      </c>
      <c r="G6348" t="s">
        <v>5445</v>
      </c>
      <c r="H6348" s="4" t="str">
        <f t="shared" si="198"/>
        <v>3K227.8</v>
      </c>
      <c r="I6348" s="4" t="str">
        <f t="shared" si="199"/>
        <v>SC_UDB227</v>
      </c>
    </row>
    <row r="6349" spans="1:9" x14ac:dyDescent="0.25">
      <c r="A6349" t="s">
        <v>2698</v>
      </c>
      <c r="B6349" t="s">
        <v>5949</v>
      </c>
      <c r="C6349" t="s">
        <v>5952</v>
      </c>
      <c r="D6349">
        <v>2</v>
      </c>
      <c r="E6349">
        <v>2</v>
      </c>
      <c r="F6349">
        <v>2</v>
      </c>
      <c r="G6349" t="s">
        <v>5716</v>
      </c>
      <c r="H6349" s="4" t="str">
        <f t="shared" si="198"/>
        <v>3K228.2</v>
      </c>
      <c r="I6349" s="4" t="str">
        <f t="shared" si="199"/>
        <v>SG3_HL_X2_TXD2</v>
      </c>
    </row>
    <row r="6350" spans="1:9" x14ac:dyDescent="0.25">
      <c r="A6350" t="s">
        <v>2698</v>
      </c>
      <c r="B6350" t="s">
        <v>5949</v>
      </c>
      <c r="C6350" t="s">
        <v>5952</v>
      </c>
      <c r="D6350">
        <v>3</v>
      </c>
      <c r="E6350">
        <v>3</v>
      </c>
      <c r="F6350">
        <v>3</v>
      </c>
      <c r="G6350" t="s">
        <v>2253</v>
      </c>
      <c r="H6350" s="4" t="str">
        <f t="shared" si="198"/>
        <v>3K228.3</v>
      </c>
      <c r="I6350" s="4" t="str">
        <f t="shared" si="199"/>
        <v>SG3_X2_TXD2</v>
      </c>
    </row>
    <row r="6351" spans="1:9" x14ac:dyDescent="0.25">
      <c r="A6351" t="s">
        <v>2698</v>
      </c>
      <c r="B6351" t="s">
        <v>5949</v>
      </c>
      <c r="C6351" t="s">
        <v>5952</v>
      </c>
      <c r="D6351">
        <v>4</v>
      </c>
      <c r="E6351">
        <v>4</v>
      </c>
      <c r="F6351">
        <v>4</v>
      </c>
      <c r="G6351" t="s">
        <v>5690</v>
      </c>
      <c r="H6351" s="4" t="str">
        <f t="shared" si="198"/>
        <v>3K228.4</v>
      </c>
      <c r="I6351" s="4" t="str">
        <f t="shared" si="199"/>
        <v>SG3_1_X2_TXD2</v>
      </c>
    </row>
    <row r="6352" spans="1:9" x14ac:dyDescent="0.25">
      <c r="A6352" t="s">
        <v>2698</v>
      </c>
      <c r="B6352" t="s">
        <v>5949</v>
      </c>
      <c r="C6352" t="s">
        <v>5952</v>
      </c>
      <c r="D6352">
        <v>5</v>
      </c>
      <c r="E6352">
        <v>5</v>
      </c>
      <c r="F6352">
        <v>5</v>
      </c>
      <c r="G6352" t="s">
        <v>5698</v>
      </c>
      <c r="H6352" s="4" t="str">
        <f t="shared" si="198"/>
        <v>3K228.5</v>
      </c>
      <c r="I6352" s="4" t="str">
        <f t="shared" si="199"/>
        <v>SG3_1_X2_TXD3</v>
      </c>
    </row>
    <row r="6353" spans="1:9" x14ac:dyDescent="0.25">
      <c r="A6353" t="s">
        <v>2698</v>
      </c>
      <c r="B6353" t="s">
        <v>5949</v>
      </c>
      <c r="C6353" t="s">
        <v>5952</v>
      </c>
      <c r="D6353">
        <v>6</v>
      </c>
      <c r="E6353">
        <v>6</v>
      </c>
      <c r="F6353">
        <v>6</v>
      </c>
      <c r="G6353" t="s">
        <v>2254</v>
      </c>
      <c r="H6353" s="4" t="str">
        <f t="shared" si="198"/>
        <v>3K228.6</v>
      </c>
      <c r="I6353" s="4" t="str">
        <f t="shared" si="199"/>
        <v>SG3_X2_TXD3</v>
      </c>
    </row>
    <row r="6354" spans="1:9" x14ac:dyDescent="0.25">
      <c r="A6354" t="s">
        <v>2698</v>
      </c>
      <c r="B6354" t="s">
        <v>5949</v>
      </c>
      <c r="C6354" t="s">
        <v>5952</v>
      </c>
      <c r="D6354">
        <v>7</v>
      </c>
      <c r="E6354">
        <v>7</v>
      </c>
      <c r="F6354">
        <v>7</v>
      </c>
      <c r="G6354" t="s">
        <v>5717</v>
      </c>
      <c r="H6354" s="4" t="str">
        <f t="shared" si="198"/>
        <v>3K228.7</v>
      </c>
      <c r="I6354" s="4" t="str">
        <f t="shared" si="199"/>
        <v>SG3_HL_X2_TXD3</v>
      </c>
    </row>
    <row r="6355" spans="1:9" x14ac:dyDescent="0.25">
      <c r="A6355" t="s">
        <v>2698</v>
      </c>
      <c r="B6355" t="s">
        <v>5949</v>
      </c>
      <c r="C6355" t="s">
        <v>5952</v>
      </c>
      <c r="D6355" t="s">
        <v>1041</v>
      </c>
      <c r="E6355" t="s">
        <v>1041</v>
      </c>
      <c r="F6355">
        <v>1</v>
      </c>
      <c r="G6355" t="s">
        <v>1040</v>
      </c>
      <c r="H6355" s="4" t="str">
        <f t="shared" si="198"/>
        <v>3K228.1</v>
      </c>
      <c r="I6355" s="4" t="str">
        <f t="shared" si="199"/>
        <v>VP12</v>
      </c>
    </row>
    <row r="6356" spans="1:9" x14ac:dyDescent="0.25">
      <c r="A6356" t="s">
        <v>2698</v>
      </c>
      <c r="B6356" t="s">
        <v>5949</v>
      </c>
      <c r="C6356" t="s">
        <v>5952</v>
      </c>
      <c r="D6356" t="s">
        <v>1042</v>
      </c>
      <c r="E6356" t="s">
        <v>1042</v>
      </c>
      <c r="F6356">
        <v>8</v>
      </c>
      <c r="G6356" t="s">
        <v>5448</v>
      </c>
      <c r="H6356" s="4" t="str">
        <f t="shared" si="198"/>
        <v>3K228.8</v>
      </c>
      <c r="I6356" s="4" t="str">
        <f t="shared" si="199"/>
        <v>SC_UDB228</v>
      </c>
    </row>
    <row r="6357" spans="1:9" x14ac:dyDescent="0.25">
      <c r="A6357" t="s">
        <v>2698</v>
      </c>
      <c r="B6357" t="s">
        <v>5949</v>
      </c>
      <c r="C6357" t="s">
        <v>5953</v>
      </c>
      <c r="D6357">
        <v>2</v>
      </c>
      <c r="E6357">
        <v>2</v>
      </c>
      <c r="F6357">
        <v>2</v>
      </c>
      <c r="G6357" t="s">
        <v>5718</v>
      </c>
      <c r="H6357" s="4" t="str">
        <f t="shared" si="198"/>
        <v>3K229.2</v>
      </c>
      <c r="I6357" s="4" t="str">
        <f t="shared" si="199"/>
        <v>SG3_HL_X2_TXEN</v>
      </c>
    </row>
    <row r="6358" spans="1:9" x14ac:dyDescent="0.25">
      <c r="A6358" t="s">
        <v>2698</v>
      </c>
      <c r="B6358" t="s">
        <v>5949</v>
      </c>
      <c r="C6358" t="s">
        <v>5953</v>
      </c>
      <c r="D6358">
        <v>3</v>
      </c>
      <c r="E6358">
        <v>3</v>
      </c>
      <c r="F6358">
        <v>3</v>
      </c>
      <c r="G6358" t="s">
        <v>2255</v>
      </c>
      <c r="H6358" s="4" t="str">
        <f t="shared" si="198"/>
        <v>3K229.3</v>
      </c>
      <c r="I6358" s="4" t="str">
        <f t="shared" si="199"/>
        <v>SG3_X2_TXEN</v>
      </c>
    </row>
    <row r="6359" spans="1:9" x14ac:dyDescent="0.25">
      <c r="A6359" t="s">
        <v>2698</v>
      </c>
      <c r="B6359" t="s">
        <v>5949</v>
      </c>
      <c r="C6359" t="s">
        <v>5953</v>
      </c>
      <c r="D6359">
        <v>4</v>
      </c>
      <c r="E6359">
        <v>4</v>
      </c>
      <c r="F6359">
        <v>4</v>
      </c>
      <c r="G6359" t="s">
        <v>5699</v>
      </c>
      <c r="H6359" s="4" t="str">
        <f t="shared" si="198"/>
        <v>3K229.4</v>
      </c>
      <c r="I6359" s="4" t="str">
        <f t="shared" si="199"/>
        <v>SG3_1_X2_TXEN</v>
      </c>
    </row>
    <row r="6360" spans="1:9" x14ac:dyDescent="0.25">
      <c r="A6360" t="s">
        <v>2698</v>
      </c>
      <c r="B6360" t="s">
        <v>5949</v>
      </c>
      <c r="C6360" t="s">
        <v>5953</v>
      </c>
      <c r="D6360">
        <v>5</v>
      </c>
      <c r="E6360">
        <v>5</v>
      </c>
      <c r="F6360">
        <v>5</v>
      </c>
      <c r="H6360" s="4" t="str">
        <f t="shared" si="198"/>
        <v>3K229.5</v>
      </c>
      <c r="I6360" s="4">
        <f t="shared" si="199"/>
        <v>0</v>
      </c>
    </row>
    <row r="6361" spans="1:9" x14ac:dyDescent="0.25">
      <c r="A6361" t="s">
        <v>2698</v>
      </c>
      <c r="B6361" t="s">
        <v>5949</v>
      </c>
      <c r="C6361" t="s">
        <v>5953</v>
      </c>
      <c r="D6361">
        <v>6</v>
      </c>
      <c r="E6361">
        <v>6</v>
      </c>
      <c r="F6361">
        <v>6</v>
      </c>
      <c r="H6361" s="4" t="str">
        <f t="shared" si="198"/>
        <v>3K229.6</v>
      </c>
      <c r="I6361" s="4">
        <f t="shared" si="199"/>
        <v>0</v>
      </c>
    </row>
    <row r="6362" spans="1:9" x14ac:dyDescent="0.25">
      <c r="A6362" t="s">
        <v>2698</v>
      </c>
      <c r="B6362" t="s">
        <v>5949</v>
      </c>
      <c r="C6362" t="s">
        <v>5953</v>
      </c>
      <c r="D6362">
        <v>7</v>
      </c>
      <c r="E6362">
        <v>7</v>
      </c>
      <c r="F6362">
        <v>7</v>
      </c>
      <c r="H6362" s="4" t="str">
        <f t="shared" si="198"/>
        <v>3K229.7</v>
      </c>
      <c r="I6362" s="4">
        <f t="shared" si="199"/>
        <v>0</v>
      </c>
    </row>
    <row r="6363" spans="1:9" x14ac:dyDescent="0.25">
      <c r="A6363" t="s">
        <v>2698</v>
      </c>
      <c r="B6363" t="s">
        <v>5949</v>
      </c>
      <c r="C6363" t="s">
        <v>5953</v>
      </c>
      <c r="D6363" t="s">
        <v>1041</v>
      </c>
      <c r="E6363" t="s">
        <v>1041</v>
      </c>
      <c r="F6363">
        <v>1</v>
      </c>
      <c r="G6363" t="s">
        <v>1040</v>
      </c>
      <c r="H6363" s="4" t="str">
        <f t="shared" si="198"/>
        <v>3K229.1</v>
      </c>
      <c r="I6363" s="4" t="str">
        <f t="shared" si="199"/>
        <v>VP12</v>
      </c>
    </row>
    <row r="6364" spans="1:9" x14ac:dyDescent="0.25">
      <c r="A6364" t="s">
        <v>2698</v>
      </c>
      <c r="B6364" t="s">
        <v>5949</v>
      </c>
      <c r="C6364" t="s">
        <v>5953</v>
      </c>
      <c r="D6364" t="s">
        <v>1042</v>
      </c>
      <c r="E6364" t="s">
        <v>1042</v>
      </c>
      <c r="F6364">
        <v>8</v>
      </c>
      <c r="G6364" t="s">
        <v>5450</v>
      </c>
      <c r="H6364" s="4" t="str">
        <f t="shared" si="198"/>
        <v>3K229.8</v>
      </c>
      <c r="I6364" s="4" t="str">
        <f t="shared" si="199"/>
        <v>SC_UDB229</v>
      </c>
    </row>
    <row r="6365" spans="1:9" x14ac:dyDescent="0.25">
      <c r="A6365" t="s">
        <v>2698</v>
      </c>
      <c r="B6365" t="s">
        <v>5949</v>
      </c>
      <c r="C6365" t="s">
        <v>3846</v>
      </c>
      <c r="D6365">
        <v>1</v>
      </c>
      <c r="E6365">
        <v>1</v>
      </c>
      <c r="F6365">
        <v>1</v>
      </c>
      <c r="G6365" t="s">
        <v>5714</v>
      </c>
      <c r="H6365" s="4" t="str">
        <f t="shared" si="198"/>
        <v>3RRG91.1</v>
      </c>
      <c r="I6365" s="4" t="str">
        <f t="shared" si="199"/>
        <v>SG3_HL_X2_TXD0</v>
      </c>
    </row>
    <row r="6366" spans="1:9" x14ac:dyDescent="0.25">
      <c r="A6366" t="s">
        <v>2698</v>
      </c>
      <c r="B6366" t="s">
        <v>5949</v>
      </c>
      <c r="C6366" t="s">
        <v>3846</v>
      </c>
      <c r="D6366">
        <v>2</v>
      </c>
      <c r="E6366">
        <v>2</v>
      </c>
      <c r="F6366">
        <v>2</v>
      </c>
      <c r="G6366" t="s">
        <v>962</v>
      </c>
      <c r="H6366" s="4" t="str">
        <f t="shared" si="198"/>
        <v>3RRG91.2</v>
      </c>
      <c r="I6366" s="4" t="str">
        <f t="shared" si="199"/>
        <v>VDD33_ATX</v>
      </c>
    </row>
    <row r="6367" spans="1:9" x14ac:dyDescent="0.25">
      <c r="A6367" t="s">
        <v>2698</v>
      </c>
      <c r="B6367" t="s">
        <v>5949</v>
      </c>
      <c r="C6367" t="s">
        <v>3847</v>
      </c>
      <c r="D6367">
        <v>1</v>
      </c>
      <c r="E6367">
        <v>1</v>
      </c>
      <c r="F6367">
        <v>1</v>
      </c>
      <c r="G6367" t="s">
        <v>5714</v>
      </c>
      <c r="H6367" s="4" t="str">
        <f t="shared" si="198"/>
        <v>3RRG92.1</v>
      </c>
      <c r="I6367" s="4" t="str">
        <f t="shared" si="199"/>
        <v>SG3_HL_X2_TXD0</v>
      </c>
    </row>
    <row r="6368" spans="1:9" x14ac:dyDescent="0.25">
      <c r="A6368" t="s">
        <v>2698</v>
      </c>
      <c r="B6368" t="s">
        <v>5949</v>
      </c>
      <c r="C6368" t="s">
        <v>3847</v>
      </c>
      <c r="D6368">
        <v>2</v>
      </c>
      <c r="E6368">
        <v>2</v>
      </c>
      <c r="F6368">
        <v>2</v>
      </c>
      <c r="G6368" t="s">
        <v>961</v>
      </c>
      <c r="H6368" s="4" t="str">
        <f t="shared" si="198"/>
        <v>3RRG92.2</v>
      </c>
      <c r="I6368" s="4" t="str">
        <f t="shared" si="199"/>
        <v>DGND</v>
      </c>
    </row>
    <row r="6369" spans="1:9" x14ac:dyDescent="0.25">
      <c r="A6369" t="s">
        <v>2698</v>
      </c>
      <c r="B6369" t="s">
        <v>5949</v>
      </c>
      <c r="C6369" t="s">
        <v>3848</v>
      </c>
      <c r="D6369">
        <v>1</v>
      </c>
      <c r="E6369">
        <v>1</v>
      </c>
      <c r="F6369">
        <v>1</v>
      </c>
      <c r="G6369" t="s">
        <v>5715</v>
      </c>
      <c r="H6369" s="4" t="str">
        <f t="shared" si="198"/>
        <v>3RRG93.1</v>
      </c>
      <c r="I6369" s="4" t="str">
        <f t="shared" si="199"/>
        <v>SG3_HL_X2_TXD1</v>
      </c>
    </row>
    <row r="6370" spans="1:9" x14ac:dyDescent="0.25">
      <c r="A6370" t="s">
        <v>2698</v>
      </c>
      <c r="B6370" t="s">
        <v>5949</v>
      </c>
      <c r="C6370" t="s">
        <v>3848</v>
      </c>
      <c r="D6370">
        <v>2</v>
      </c>
      <c r="E6370">
        <v>2</v>
      </c>
      <c r="F6370">
        <v>2</v>
      </c>
      <c r="G6370" t="s">
        <v>962</v>
      </c>
      <c r="H6370" s="4" t="str">
        <f t="shared" si="198"/>
        <v>3RRG93.2</v>
      </c>
      <c r="I6370" s="4" t="str">
        <f t="shared" si="199"/>
        <v>VDD33_ATX</v>
      </c>
    </row>
    <row r="6371" spans="1:9" x14ac:dyDescent="0.25">
      <c r="A6371" t="s">
        <v>2698</v>
      </c>
      <c r="B6371" t="s">
        <v>5949</v>
      </c>
      <c r="C6371" t="s">
        <v>3849</v>
      </c>
      <c r="D6371">
        <v>1</v>
      </c>
      <c r="E6371">
        <v>1</v>
      </c>
      <c r="F6371">
        <v>1</v>
      </c>
      <c r="G6371" t="s">
        <v>5715</v>
      </c>
      <c r="H6371" s="4" t="str">
        <f t="shared" si="198"/>
        <v>3RRG94.1</v>
      </c>
      <c r="I6371" s="4" t="str">
        <f t="shared" si="199"/>
        <v>SG3_HL_X2_TXD1</v>
      </c>
    </row>
    <row r="6372" spans="1:9" x14ac:dyDescent="0.25">
      <c r="A6372" t="s">
        <v>2698</v>
      </c>
      <c r="B6372" t="s">
        <v>5949</v>
      </c>
      <c r="C6372" t="s">
        <v>3849</v>
      </c>
      <c r="D6372">
        <v>2</v>
      </c>
      <c r="E6372">
        <v>2</v>
      </c>
      <c r="F6372">
        <v>2</v>
      </c>
      <c r="G6372" t="s">
        <v>961</v>
      </c>
      <c r="H6372" s="4" t="str">
        <f t="shared" si="198"/>
        <v>3RRG94.2</v>
      </c>
      <c r="I6372" s="4" t="str">
        <f t="shared" si="199"/>
        <v>DGND</v>
      </c>
    </row>
    <row r="6373" spans="1:9" x14ac:dyDescent="0.25">
      <c r="A6373" t="s">
        <v>2698</v>
      </c>
      <c r="B6373" t="s">
        <v>5949</v>
      </c>
      <c r="C6373" t="s">
        <v>3850</v>
      </c>
      <c r="D6373">
        <v>1</v>
      </c>
      <c r="E6373">
        <v>1</v>
      </c>
      <c r="F6373">
        <v>1</v>
      </c>
      <c r="G6373" t="s">
        <v>5716</v>
      </c>
      <c r="H6373" s="4" t="str">
        <f t="shared" si="198"/>
        <v>3RRG95.1</v>
      </c>
      <c r="I6373" s="4" t="str">
        <f t="shared" si="199"/>
        <v>SG3_HL_X2_TXD2</v>
      </c>
    </row>
    <row r="6374" spans="1:9" x14ac:dyDescent="0.25">
      <c r="A6374" t="s">
        <v>2698</v>
      </c>
      <c r="B6374" t="s">
        <v>5949</v>
      </c>
      <c r="C6374" t="s">
        <v>3850</v>
      </c>
      <c r="D6374">
        <v>2</v>
      </c>
      <c r="E6374">
        <v>2</v>
      </c>
      <c r="F6374">
        <v>2</v>
      </c>
      <c r="G6374" t="s">
        <v>962</v>
      </c>
      <c r="H6374" s="4" t="str">
        <f t="shared" si="198"/>
        <v>3RRG95.2</v>
      </c>
      <c r="I6374" s="4" t="str">
        <f t="shared" si="199"/>
        <v>VDD33_ATX</v>
      </c>
    </row>
    <row r="6375" spans="1:9" x14ac:dyDescent="0.25">
      <c r="A6375" t="s">
        <v>2698</v>
      </c>
      <c r="B6375" t="s">
        <v>5949</v>
      </c>
      <c r="C6375" t="s">
        <v>3851</v>
      </c>
      <c r="D6375">
        <v>1</v>
      </c>
      <c r="E6375">
        <v>1</v>
      </c>
      <c r="F6375">
        <v>1</v>
      </c>
      <c r="G6375" t="s">
        <v>5716</v>
      </c>
      <c r="H6375" s="4" t="str">
        <f t="shared" si="198"/>
        <v>3RRG96.1</v>
      </c>
      <c r="I6375" s="4" t="str">
        <f t="shared" si="199"/>
        <v>SG3_HL_X2_TXD2</v>
      </c>
    </row>
    <row r="6376" spans="1:9" x14ac:dyDescent="0.25">
      <c r="A6376" t="s">
        <v>2698</v>
      </c>
      <c r="B6376" t="s">
        <v>5949</v>
      </c>
      <c r="C6376" t="s">
        <v>3851</v>
      </c>
      <c r="D6376">
        <v>2</v>
      </c>
      <c r="E6376">
        <v>2</v>
      </c>
      <c r="F6376">
        <v>2</v>
      </c>
      <c r="G6376" t="s">
        <v>961</v>
      </c>
      <c r="H6376" s="4" t="str">
        <f t="shared" si="198"/>
        <v>3RRG96.2</v>
      </c>
      <c r="I6376" s="4" t="str">
        <f t="shared" si="199"/>
        <v>DGND</v>
      </c>
    </row>
    <row r="6377" spans="1:9" x14ac:dyDescent="0.25">
      <c r="A6377" t="s">
        <v>2698</v>
      </c>
      <c r="B6377" t="s">
        <v>5949</v>
      </c>
      <c r="C6377" t="s">
        <v>3852</v>
      </c>
      <c r="D6377">
        <v>1</v>
      </c>
      <c r="E6377">
        <v>1</v>
      </c>
      <c r="F6377">
        <v>1</v>
      </c>
      <c r="G6377" t="s">
        <v>5717</v>
      </c>
      <c r="H6377" s="4" t="str">
        <f t="shared" si="198"/>
        <v>3RRG97.1</v>
      </c>
      <c r="I6377" s="4" t="str">
        <f t="shared" si="199"/>
        <v>SG3_HL_X2_TXD3</v>
      </c>
    </row>
    <row r="6378" spans="1:9" x14ac:dyDescent="0.25">
      <c r="A6378" t="s">
        <v>2698</v>
      </c>
      <c r="B6378" t="s">
        <v>5949</v>
      </c>
      <c r="C6378" t="s">
        <v>3852</v>
      </c>
      <c r="D6378">
        <v>2</v>
      </c>
      <c r="E6378">
        <v>2</v>
      </c>
      <c r="F6378">
        <v>2</v>
      </c>
      <c r="G6378" t="s">
        <v>962</v>
      </c>
      <c r="H6378" s="4" t="str">
        <f t="shared" si="198"/>
        <v>3RRG97.2</v>
      </c>
      <c r="I6378" s="4" t="str">
        <f t="shared" si="199"/>
        <v>VDD33_ATX</v>
      </c>
    </row>
    <row r="6379" spans="1:9" x14ac:dyDescent="0.25">
      <c r="A6379" t="s">
        <v>2698</v>
      </c>
      <c r="B6379" t="s">
        <v>5949</v>
      </c>
      <c r="C6379" t="s">
        <v>3853</v>
      </c>
      <c r="D6379">
        <v>1</v>
      </c>
      <c r="E6379">
        <v>1</v>
      </c>
      <c r="F6379">
        <v>1</v>
      </c>
      <c r="G6379" t="s">
        <v>5717</v>
      </c>
      <c r="H6379" s="4" t="str">
        <f t="shared" si="198"/>
        <v>3RRG98.1</v>
      </c>
      <c r="I6379" s="4" t="str">
        <f t="shared" si="199"/>
        <v>SG3_HL_X2_TXD3</v>
      </c>
    </row>
    <row r="6380" spans="1:9" x14ac:dyDescent="0.25">
      <c r="A6380" t="s">
        <v>2698</v>
      </c>
      <c r="B6380" t="s">
        <v>5949</v>
      </c>
      <c r="C6380" t="s">
        <v>3853</v>
      </c>
      <c r="D6380">
        <v>2</v>
      </c>
      <c r="E6380">
        <v>2</v>
      </c>
      <c r="F6380">
        <v>2</v>
      </c>
      <c r="G6380" t="s">
        <v>961</v>
      </c>
      <c r="H6380" s="4" t="str">
        <f t="shared" si="198"/>
        <v>3RRG98.2</v>
      </c>
      <c r="I6380" s="4" t="str">
        <f t="shared" si="199"/>
        <v>DGND</v>
      </c>
    </row>
    <row r="6381" spans="1:9" x14ac:dyDescent="0.25">
      <c r="A6381" t="s">
        <v>2698</v>
      </c>
      <c r="B6381" t="s">
        <v>5949</v>
      </c>
      <c r="C6381" t="s">
        <v>3854</v>
      </c>
      <c r="D6381">
        <v>1</v>
      </c>
      <c r="E6381">
        <v>1</v>
      </c>
      <c r="F6381">
        <v>1</v>
      </c>
      <c r="G6381" t="s">
        <v>5718</v>
      </c>
      <c r="H6381" s="4" t="str">
        <f t="shared" si="198"/>
        <v>3RRG99.1</v>
      </c>
      <c r="I6381" s="4" t="str">
        <f t="shared" si="199"/>
        <v>SG3_HL_X2_TXEN</v>
      </c>
    </row>
    <row r="6382" spans="1:9" x14ac:dyDescent="0.25">
      <c r="A6382" t="s">
        <v>2698</v>
      </c>
      <c r="B6382" t="s">
        <v>5949</v>
      </c>
      <c r="C6382" t="s">
        <v>3854</v>
      </c>
      <c r="D6382">
        <v>2</v>
      </c>
      <c r="E6382">
        <v>2</v>
      </c>
      <c r="F6382">
        <v>2</v>
      </c>
      <c r="G6382" t="s">
        <v>962</v>
      </c>
      <c r="H6382" s="4" t="str">
        <f t="shared" si="198"/>
        <v>3RRG99.2</v>
      </c>
      <c r="I6382" s="4" t="str">
        <f t="shared" si="199"/>
        <v>VDD33_ATX</v>
      </c>
    </row>
    <row r="6383" spans="1:9" x14ac:dyDescent="0.25">
      <c r="A6383" t="s">
        <v>2698</v>
      </c>
      <c r="B6383" t="s">
        <v>5949</v>
      </c>
      <c r="C6383" t="s">
        <v>3855</v>
      </c>
      <c r="D6383">
        <v>1</v>
      </c>
      <c r="E6383">
        <v>1</v>
      </c>
      <c r="F6383">
        <v>1</v>
      </c>
      <c r="G6383" t="s">
        <v>5718</v>
      </c>
      <c r="H6383" s="4" t="str">
        <f t="shared" si="198"/>
        <v>3RRG100.1</v>
      </c>
      <c r="I6383" s="4" t="str">
        <f t="shared" si="199"/>
        <v>SG3_HL_X2_TXEN</v>
      </c>
    </row>
    <row r="6384" spans="1:9" x14ac:dyDescent="0.25">
      <c r="A6384" t="s">
        <v>2698</v>
      </c>
      <c r="B6384" t="s">
        <v>5949</v>
      </c>
      <c r="C6384" t="s">
        <v>3855</v>
      </c>
      <c r="D6384">
        <v>2</v>
      </c>
      <c r="E6384">
        <v>2</v>
      </c>
      <c r="F6384">
        <v>2</v>
      </c>
      <c r="G6384" t="s">
        <v>961</v>
      </c>
      <c r="H6384" s="4" t="str">
        <f t="shared" si="198"/>
        <v>3RRG100.2</v>
      </c>
      <c r="I6384" s="4" t="str">
        <f t="shared" si="199"/>
        <v>DGND</v>
      </c>
    </row>
    <row r="6385" spans="1:9" x14ac:dyDescent="0.25">
      <c r="A6385" t="s">
        <v>2698</v>
      </c>
      <c r="B6385" t="s">
        <v>5949</v>
      </c>
      <c r="C6385" t="s">
        <v>5954</v>
      </c>
      <c r="D6385">
        <v>1</v>
      </c>
      <c r="E6385">
        <v>1</v>
      </c>
      <c r="F6385">
        <v>1</v>
      </c>
      <c r="G6385" t="s">
        <v>5719</v>
      </c>
      <c r="H6385" s="4" t="str">
        <f t="shared" si="198"/>
        <v>3RRG914.1</v>
      </c>
      <c r="I6385" s="4" t="str">
        <f t="shared" si="199"/>
        <v>SG3_X2_COL</v>
      </c>
    </row>
    <row r="6386" spans="1:9" x14ac:dyDescent="0.25">
      <c r="A6386" t="s">
        <v>2698</v>
      </c>
      <c r="B6386" t="s">
        <v>5949</v>
      </c>
      <c r="C6386" t="s">
        <v>5954</v>
      </c>
      <c r="D6386">
        <v>2</v>
      </c>
      <c r="E6386">
        <v>2</v>
      </c>
      <c r="F6386">
        <v>2</v>
      </c>
      <c r="G6386" t="s">
        <v>961</v>
      </c>
      <c r="H6386" s="4" t="str">
        <f t="shared" si="198"/>
        <v>3RRG914.2</v>
      </c>
      <c r="I6386" s="4" t="str">
        <f t="shared" si="199"/>
        <v>DGND</v>
      </c>
    </row>
    <row r="6387" spans="1:9" x14ac:dyDescent="0.25">
      <c r="A6387" t="s">
        <v>2698</v>
      </c>
      <c r="B6387" t="s">
        <v>5949</v>
      </c>
      <c r="C6387" t="s">
        <v>5955</v>
      </c>
      <c r="D6387">
        <v>1</v>
      </c>
      <c r="E6387">
        <v>1</v>
      </c>
      <c r="F6387">
        <v>1</v>
      </c>
      <c r="G6387" t="s">
        <v>5720</v>
      </c>
      <c r="H6387" s="4" t="str">
        <f t="shared" si="198"/>
        <v>3RRG915.1</v>
      </c>
      <c r="I6387" s="4" t="str">
        <f t="shared" si="199"/>
        <v>SG3_X2_CRS</v>
      </c>
    </row>
    <row r="6388" spans="1:9" x14ac:dyDescent="0.25">
      <c r="A6388" t="s">
        <v>2698</v>
      </c>
      <c r="B6388" t="s">
        <v>5949</v>
      </c>
      <c r="C6388" t="s">
        <v>5955</v>
      </c>
      <c r="D6388">
        <v>2</v>
      </c>
      <c r="E6388">
        <v>2</v>
      </c>
      <c r="F6388">
        <v>2</v>
      </c>
      <c r="G6388" t="s">
        <v>961</v>
      </c>
      <c r="H6388" s="4" t="str">
        <f t="shared" si="198"/>
        <v>3RRG915.2</v>
      </c>
      <c r="I6388" s="4" t="str">
        <f t="shared" si="199"/>
        <v>DGND</v>
      </c>
    </row>
    <row r="6389" spans="1:9" x14ac:dyDescent="0.25">
      <c r="A6389" t="s">
        <v>2698</v>
      </c>
      <c r="B6389" t="s">
        <v>5949</v>
      </c>
      <c r="C6389" t="s">
        <v>5956</v>
      </c>
      <c r="D6389" t="s">
        <v>1278</v>
      </c>
      <c r="E6389" t="s">
        <v>1278</v>
      </c>
      <c r="F6389">
        <v>1</v>
      </c>
      <c r="G6389" t="s">
        <v>5672</v>
      </c>
      <c r="H6389" s="4" t="str">
        <f t="shared" si="198"/>
        <v>SG3_X1_RXD4.1</v>
      </c>
      <c r="I6389" s="4" t="str">
        <f t="shared" si="199"/>
        <v>SG3_X2_RXD0</v>
      </c>
    </row>
    <row r="6390" spans="1:9" x14ac:dyDescent="0.25">
      <c r="A6390" t="s">
        <v>2698</v>
      </c>
      <c r="B6390" t="s">
        <v>5949</v>
      </c>
      <c r="C6390" t="s">
        <v>5676</v>
      </c>
      <c r="D6390" t="s">
        <v>1278</v>
      </c>
      <c r="E6390" t="s">
        <v>1278</v>
      </c>
      <c r="F6390">
        <v>1</v>
      </c>
      <c r="G6390" t="s">
        <v>5676</v>
      </c>
      <c r="H6390" s="4" t="str">
        <f t="shared" si="198"/>
        <v>SG3_X2_RXC.1</v>
      </c>
      <c r="I6390" s="4" t="str">
        <f t="shared" si="199"/>
        <v>SG3_X2_RXC</v>
      </c>
    </row>
    <row r="6391" spans="1:9" x14ac:dyDescent="0.25">
      <c r="A6391" t="s">
        <v>2698</v>
      </c>
      <c r="B6391" t="s">
        <v>5949</v>
      </c>
      <c r="C6391" t="s">
        <v>5675</v>
      </c>
      <c r="D6391" t="s">
        <v>1278</v>
      </c>
      <c r="E6391" t="s">
        <v>1278</v>
      </c>
      <c r="F6391">
        <v>1</v>
      </c>
      <c r="G6391" t="s">
        <v>5675</v>
      </c>
      <c r="H6391" s="4" t="str">
        <f t="shared" si="198"/>
        <v>SG3_X2_RXD1.1</v>
      </c>
      <c r="I6391" s="4" t="str">
        <f t="shared" si="199"/>
        <v>SG3_X2_RXD1</v>
      </c>
    </row>
    <row r="6392" spans="1:9" x14ac:dyDescent="0.25">
      <c r="A6392" t="s">
        <v>2698</v>
      </c>
      <c r="B6392" t="s">
        <v>5949</v>
      </c>
      <c r="C6392" t="s">
        <v>5679</v>
      </c>
      <c r="D6392" t="s">
        <v>1278</v>
      </c>
      <c r="E6392" t="s">
        <v>1278</v>
      </c>
      <c r="F6392">
        <v>1</v>
      </c>
      <c r="G6392" t="s">
        <v>5679</v>
      </c>
      <c r="H6392" s="4" t="str">
        <f t="shared" si="198"/>
        <v>SG3_X2_RXD2.1</v>
      </c>
      <c r="I6392" s="4" t="str">
        <f t="shared" si="199"/>
        <v>SG3_X2_RXD2</v>
      </c>
    </row>
    <row r="6393" spans="1:9" x14ac:dyDescent="0.25">
      <c r="A6393" t="s">
        <v>2698</v>
      </c>
      <c r="B6393" t="s">
        <v>5949</v>
      </c>
      <c r="C6393" t="s">
        <v>5684</v>
      </c>
      <c r="D6393" t="s">
        <v>1278</v>
      </c>
      <c r="E6393" t="s">
        <v>1278</v>
      </c>
      <c r="F6393">
        <v>1</v>
      </c>
      <c r="G6393" t="s">
        <v>5684</v>
      </c>
      <c r="H6393" s="4" t="str">
        <f t="shared" si="198"/>
        <v>SG3_X2_RXD3.1</v>
      </c>
      <c r="I6393" s="4" t="str">
        <f t="shared" si="199"/>
        <v>SG3_X2_RXD3</v>
      </c>
    </row>
    <row r="6394" spans="1:9" x14ac:dyDescent="0.25">
      <c r="A6394" t="s">
        <v>2698</v>
      </c>
      <c r="B6394" t="s">
        <v>5949</v>
      </c>
      <c r="C6394" t="s">
        <v>5671</v>
      </c>
      <c r="D6394" t="s">
        <v>1278</v>
      </c>
      <c r="E6394" t="s">
        <v>1278</v>
      </c>
      <c r="F6394">
        <v>1</v>
      </c>
      <c r="G6394" t="s">
        <v>5671</v>
      </c>
      <c r="H6394" s="4" t="str">
        <f t="shared" si="198"/>
        <v>SG3_X2_RXDV.1</v>
      </c>
      <c r="I6394" s="4" t="str">
        <f t="shared" si="199"/>
        <v>SG3_X2_RXDV</v>
      </c>
    </row>
    <row r="6395" spans="1:9" x14ac:dyDescent="0.25">
      <c r="A6395" t="s">
        <v>2698</v>
      </c>
      <c r="B6395" t="s">
        <v>5949</v>
      </c>
      <c r="C6395" t="s">
        <v>5689</v>
      </c>
      <c r="D6395" t="s">
        <v>1278</v>
      </c>
      <c r="E6395" t="s">
        <v>1278</v>
      </c>
      <c r="F6395">
        <v>1</v>
      </c>
      <c r="G6395" t="s">
        <v>5689</v>
      </c>
      <c r="H6395" s="4" t="str">
        <f t="shared" si="198"/>
        <v>SG3_X2_TXC.1</v>
      </c>
      <c r="I6395" s="4" t="str">
        <f t="shared" si="199"/>
        <v>SG3_X2_TXC</v>
      </c>
    </row>
    <row r="6396" spans="1:9" x14ac:dyDescent="0.25">
      <c r="A6396" t="s">
        <v>2698</v>
      </c>
      <c r="B6396" t="s">
        <v>5949</v>
      </c>
      <c r="C6396" t="s">
        <v>2251</v>
      </c>
      <c r="D6396" t="s">
        <v>1278</v>
      </c>
      <c r="E6396" t="s">
        <v>1278</v>
      </c>
      <c r="F6396">
        <v>1</v>
      </c>
      <c r="G6396" t="s">
        <v>2251</v>
      </c>
      <c r="H6396" s="4" t="str">
        <f t="shared" si="198"/>
        <v>SG3_X2_TXD0.1</v>
      </c>
      <c r="I6396" s="4" t="str">
        <f t="shared" si="199"/>
        <v>SG3_X2_TXD0</v>
      </c>
    </row>
    <row r="6397" spans="1:9" x14ac:dyDescent="0.25">
      <c r="A6397" t="s">
        <v>2698</v>
      </c>
      <c r="B6397" t="s">
        <v>5949</v>
      </c>
      <c r="C6397" t="s">
        <v>2252</v>
      </c>
      <c r="D6397" t="s">
        <v>1278</v>
      </c>
      <c r="E6397" t="s">
        <v>1278</v>
      </c>
      <c r="F6397">
        <v>1</v>
      </c>
      <c r="G6397" t="s">
        <v>2252</v>
      </c>
      <c r="H6397" s="4" t="str">
        <f t="shared" si="198"/>
        <v>SG3_X2_TXD1.1</v>
      </c>
      <c r="I6397" s="4" t="str">
        <f t="shared" si="199"/>
        <v>SG3_X2_TXD1</v>
      </c>
    </row>
    <row r="6398" spans="1:9" x14ac:dyDescent="0.25">
      <c r="A6398" t="s">
        <v>2698</v>
      </c>
      <c r="B6398" t="s">
        <v>5949</v>
      </c>
      <c r="C6398" t="s">
        <v>2253</v>
      </c>
      <c r="D6398" t="s">
        <v>1278</v>
      </c>
      <c r="E6398" t="s">
        <v>1278</v>
      </c>
      <c r="F6398">
        <v>1</v>
      </c>
      <c r="G6398" t="s">
        <v>2253</v>
      </c>
      <c r="H6398" s="4" t="str">
        <f t="shared" si="198"/>
        <v>SG3_X2_TXD2.1</v>
      </c>
      <c r="I6398" s="4" t="str">
        <f t="shared" si="199"/>
        <v>SG3_X2_TXD2</v>
      </c>
    </row>
    <row r="6399" spans="1:9" x14ac:dyDescent="0.25">
      <c r="A6399" t="s">
        <v>2698</v>
      </c>
      <c r="B6399" t="s">
        <v>5949</v>
      </c>
      <c r="C6399" t="s">
        <v>2254</v>
      </c>
      <c r="D6399" t="s">
        <v>1278</v>
      </c>
      <c r="E6399" t="s">
        <v>1278</v>
      </c>
      <c r="F6399">
        <v>1</v>
      </c>
      <c r="G6399" t="s">
        <v>2254</v>
      </c>
      <c r="H6399" s="4" t="str">
        <f t="shared" si="198"/>
        <v>SG3_X2_TXD3.1</v>
      </c>
      <c r="I6399" s="4" t="str">
        <f t="shared" si="199"/>
        <v>SG3_X2_TXD3</v>
      </c>
    </row>
    <row r="6400" spans="1:9" x14ac:dyDescent="0.25">
      <c r="A6400" t="s">
        <v>2698</v>
      </c>
      <c r="B6400" t="s">
        <v>5949</v>
      </c>
      <c r="C6400" t="s">
        <v>2255</v>
      </c>
      <c r="D6400" t="s">
        <v>1278</v>
      </c>
      <c r="E6400" t="s">
        <v>1278</v>
      </c>
      <c r="F6400">
        <v>1</v>
      </c>
      <c r="G6400" t="s">
        <v>2255</v>
      </c>
      <c r="H6400" s="4" t="str">
        <f t="shared" si="198"/>
        <v>SG3_X2_TXEN.1</v>
      </c>
      <c r="I6400" s="4" t="str">
        <f t="shared" si="199"/>
        <v>SG3_X2_TXEN</v>
      </c>
    </row>
    <row r="6401" spans="1:9" x14ac:dyDescent="0.25">
      <c r="A6401" t="s">
        <v>2698</v>
      </c>
      <c r="B6401" t="s">
        <v>6196</v>
      </c>
      <c r="C6401" t="s">
        <v>3860</v>
      </c>
      <c r="D6401">
        <v>1</v>
      </c>
      <c r="E6401">
        <v>1</v>
      </c>
      <c r="F6401">
        <v>1</v>
      </c>
      <c r="G6401" t="s">
        <v>962</v>
      </c>
      <c r="H6401" s="4" t="str">
        <f t="shared" si="198"/>
        <v>3C185.1</v>
      </c>
      <c r="I6401" s="4" t="str">
        <f t="shared" si="199"/>
        <v>VDD33_ATX</v>
      </c>
    </row>
    <row r="6402" spans="1:9" x14ac:dyDescent="0.25">
      <c r="A6402" t="s">
        <v>2698</v>
      </c>
      <c r="B6402" t="s">
        <v>6196</v>
      </c>
      <c r="C6402" t="s">
        <v>3860</v>
      </c>
      <c r="D6402">
        <v>2</v>
      </c>
      <c r="E6402">
        <v>2</v>
      </c>
      <c r="F6402">
        <v>2</v>
      </c>
      <c r="G6402" t="s">
        <v>961</v>
      </c>
      <c r="H6402" s="4" t="str">
        <f t="shared" ref="H6402:H6465" si="200">CONCATENATE(C6402,".",F6402)</f>
        <v>3C185.2</v>
      </c>
      <c r="I6402" s="4" t="str">
        <f t="shared" ref="I6402:I6465" si="201">G6402</f>
        <v>DGND</v>
      </c>
    </row>
    <row r="6403" spans="1:9" x14ac:dyDescent="0.25">
      <c r="A6403" t="s">
        <v>2698</v>
      </c>
      <c r="B6403" t="s">
        <v>6196</v>
      </c>
      <c r="C6403" t="s">
        <v>3869</v>
      </c>
      <c r="D6403">
        <v>1</v>
      </c>
      <c r="E6403">
        <v>1</v>
      </c>
      <c r="F6403">
        <v>1</v>
      </c>
      <c r="G6403" t="s">
        <v>962</v>
      </c>
      <c r="H6403" s="4" t="str">
        <f t="shared" si="200"/>
        <v>3C213.1</v>
      </c>
      <c r="I6403" s="4" t="str">
        <f t="shared" si="201"/>
        <v>VDD33_ATX</v>
      </c>
    </row>
    <row r="6404" spans="1:9" x14ac:dyDescent="0.25">
      <c r="A6404" t="s">
        <v>2698</v>
      </c>
      <c r="B6404" t="s">
        <v>6196</v>
      </c>
      <c r="C6404" t="s">
        <v>3869</v>
      </c>
      <c r="D6404">
        <v>2</v>
      </c>
      <c r="E6404">
        <v>2</v>
      </c>
      <c r="F6404">
        <v>2</v>
      </c>
      <c r="G6404" t="s">
        <v>961</v>
      </c>
      <c r="H6404" s="4" t="str">
        <f t="shared" si="200"/>
        <v>3C213.2</v>
      </c>
      <c r="I6404" s="4" t="str">
        <f t="shared" si="201"/>
        <v>DGND</v>
      </c>
    </row>
    <row r="6405" spans="1:9" x14ac:dyDescent="0.25">
      <c r="A6405" t="s">
        <v>2698</v>
      </c>
      <c r="B6405" t="s">
        <v>6196</v>
      </c>
      <c r="C6405" t="s">
        <v>3861</v>
      </c>
      <c r="D6405">
        <v>1</v>
      </c>
      <c r="E6405">
        <v>1</v>
      </c>
      <c r="F6405">
        <v>1</v>
      </c>
      <c r="G6405" t="s">
        <v>2260</v>
      </c>
      <c r="H6405" s="4" t="str">
        <f t="shared" si="200"/>
        <v>3CS91.1</v>
      </c>
      <c r="I6405" s="4" t="str">
        <f t="shared" si="201"/>
        <v>SG3_C_P9_HSO-</v>
      </c>
    </row>
    <row r="6406" spans="1:9" x14ac:dyDescent="0.25">
      <c r="A6406" t="s">
        <v>2698</v>
      </c>
      <c r="B6406" t="s">
        <v>6196</v>
      </c>
      <c r="C6406" t="s">
        <v>3861</v>
      </c>
      <c r="D6406">
        <v>2</v>
      </c>
      <c r="E6406">
        <v>2</v>
      </c>
      <c r="F6406">
        <v>2</v>
      </c>
      <c r="G6406" t="s">
        <v>2261</v>
      </c>
      <c r="H6406" s="4" t="str">
        <f t="shared" si="200"/>
        <v>3CS91.2</v>
      </c>
      <c r="I6406" s="4" t="str">
        <f t="shared" si="201"/>
        <v>SG3_P9_HSO-</v>
      </c>
    </row>
    <row r="6407" spans="1:9" x14ac:dyDescent="0.25">
      <c r="A6407" t="s">
        <v>2698</v>
      </c>
      <c r="B6407" t="s">
        <v>6196</v>
      </c>
      <c r="C6407" t="s">
        <v>3862</v>
      </c>
      <c r="D6407">
        <v>1</v>
      </c>
      <c r="E6407">
        <v>1</v>
      </c>
      <c r="F6407">
        <v>1</v>
      </c>
      <c r="G6407" t="s">
        <v>2262</v>
      </c>
      <c r="H6407" s="4" t="str">
        <f t="shared" si="200"/>
        <v>3CS92.1</v>
      </c>
      <c r="I6407" s="4" t="str">
        <f t="shared" si="201"/>
        <v>SG3_C_P9_HSO+</v>
      </c>
    </row>
    <row r="6408" spans="1:9" x14ac:dyDescent="0.25">
      <c r="A6408" t="s">
        <v>2698</v>
      </c>
      <c r="B6408" t="s">
        <v>6196</v>
      </c>
      <c r="C6408" t="s">
        <v>3862</v>
      </c>
      <c r="D6408">
        <v>2</v>
      </c>
      <c r="E6408">
        <v>2</v>
      </c>
      <c r="F6408">
        <v>2</v>
      </c>
      <c r="G6408" t="s">
        <v>2263</v>
      </c>
      <c r="H6408" s="4" t="str">
        <f t="shared" si="200"/>
        <v>3CS92.2</v>
      </c>
      <c r="I6408" s="4" t="str">
        <f t="shared" si="201"/>
        <v>SG3_P9_HSO+</v>
      </c>
    </row>
    <row r="6409" spans="1:9" x14ac:dyDescent="0.25">
      <c r="A6409" t="s">
        <v>2698</v>
      </c>
      <c r="B6409" t="s">
        <v>6196</v>
      </c>
      <c r="C6409" t="s">
        <v>3863</v>
      </c>
      <c r="D6409">
        <v>1</v>
      </c>
      <c r="E6409">
        <v>1</v>
      </c>
      <c r="F6409">
        <v>1</v>
      </c>
      <c r="G6409" t="s">
        <v>2264</v>
      </c>
      <c r="H6409" s="4" t="str">
        <f t="shared" si="200"/>
        <v>3CS93.1</v>
      </c>
      <c r="I6409" s="4" t="str">
        <f t="shared" si="201"/>
        <v>SG3_C_P9_HSI-</v>
      </c>
    </row>
    <row r="6410" spans="1:9" x14ac:dyDescent="0.25">
      <c r="A6410" t="s">
        <v>2698</v>
      </c>
      <c r="B6410" t="s">
        <v>6196</v>
      </c>
      <c r="C6410" t="s">
        <v>3863</v>
      </c>
      <c r="D6410">
        <v>2</v>
      </c>
      <c r="E6410">
        <v>2</v>
      </c>
      <c r="F6410">
        <v>2</v>
      </c>
      <c r="G6410" t="s">
        <v>2265</v>
      </c>
      <c r="H6410" s="4" t="str">
        <f t="shared" si="200"/>
        <v>3CS93.2</v>
      </c>
      <c r="I6410" s="4" t="str">
        <f t="shared" si="201"/>
        <v>SG3_P9_HSI-</v>
      </c>
    </row>
    <row r="6411" spans="1:9" x14ac:dyDescent="0.25">
      <c r="A6411" t="s">
        <v>2698</v>
      </c>
      <c r="B6411" t="s">
        <v>6196</v>
      </c>
      <c r="C6411" t="s">
        <v>3864</v>
      </c>
      <c r="D6411">
        <v>1</v>
      </c>
      <c r="E6411">
        <v>1</v>
      </c>
      <c r="F6411">
        <v>1</v>
      </c>
      <c r="G6411" t="s">
        <v>2266</v>
      </c>
      <c r="H6411" s="4" t="str">
        <f t="shared" si="200"/>
        <v>3CS94.1</v>
      </c>
      <c r="I6411" s="4" t="str">
        <f t="shared" si="201"/>
        <v>SG3_C_P9_HSI+</v>
      </c>
    </row>
    <row r="6412" spans="1:9" x14ac:dyDescent="0.25">
      <c r="A6412" t="s">
        <v>2698</v>
      </c>
      <c r="B6412" t="s">
        <v>6196</v>
      </c>
      <c r="C6412" t="s">
        <v>3864</v>
      </c>
      <c r="D6412">
        <v>2</v>
      </c>
      <c r="E6412">
        <v>2</v>
      </c>
      <c r="F6412">
        <v>2</v>
      </c>
      <c r="G6412" t="s">
        <v>2267</v>
      </c>
      <c r="H6412" s="4" t="str">
        <f t="shared" si="200"/>
        <v>3CS94.2</v>
      </c>
      <c r="I6412" s="4" t="str">
        <f t="shared" si="201"/>
        <v>SG3_P9_HSI+</v>
      </c>
    </row>
    <row r="6413" spans="1:9" x14ac:dyDescent="0.25">
      <c r="A6413" t="s">
        <v>2698</v>
      </c>
      <c r="B6413" t="s">
        <v>6196</v>
      </c>
      <c r="C6413" t="s">
        <v>3870</v>
      </c>
      <c r="D6413">
        <v>1</v>
      </c>
      <c r="E6413">
        <v>1</v>
      </c>
      <c r="F6413">
        <v>1</v>
      </c>
      <c r="G6413" t="s">
        <v>2276</v>
      </c>
      <c r="H6413" s="4" t="str">
        <f t="shared" si="200"/>
        <v>3CS101.1</v>
      </c>
      <c r="I6413" s="4" t="str">
        <f t="shared" si="201"/>
        <v>SG3_C_P10_HSO-</v>
      </c>
    </row>
    <row r="6414" spans="1:9" x14ac:dyDescent="0.25">
      <c r="A6414" t="s">
        <v>2698</v>
      </c>
      <c r="B6414" t="s">
        <v>6196</v>
      </c>
      <c r="C6414" t="s">
        <v>3870</v>
      </c>
      <c r="D6414">
        <v>2</v>
      </c>
      <c r="E6414">
        <v>2</v>
      </c>
      <c r="F6414">
        <v>2</v>
      </c>
      <c r="G6414" t="s">
        <v>2277</v>
      </c>
      <c r="H6414" s="4" t="str">
        <f t="shared" si="200"/>
        <v>3CS101.2</v>
      </c>
      <c r="I6414" s="4" t="str">
        <f t="shared" si="201"/>
        <v>SG3_P10_HSO-</v>
      </c>
    </row>
    <row r="6415" spans="1:9" x14ac:dyDescent="0.25">
      <c r="A6415" t="s">
        <v>2698</v>
      </c>
      <c r="B6415" t="s">
        <v>6196</v>
      </c>
      <c r="C6415" t="s">
        <v>3871</v>
      </c>
      <c r="D6415">
        <v>1</v>
      </c>
      <c r="E6415">
        <v>1</v>
      </c>
      <c r="F6415">
        <v>1</v>
      </c>
      <c r="G6415" t="s">
        <v>2278</v>
      </c>
      <c r="H6415" s="4" t="str">
        <f t="shared" si="200"/>
        <v>3CS102.1</v>
      </c>
      <c r="I6415" s="4" t="str">
        <f t="shared" si="201"/>
        <v>SG3_C_P10_HSO+</v>
      </c>
    </row>
    <row r="6416" spans="1:9" x14ac:dyDescent="0.25">
      <c r="A6416" t="s">
        <v>2698</v>
      </c>
      <c r="B6416" t="s">
        <v>6196</v>
      </c>
      <c r="C6416" t="s">
        <v>3871</v>
      </c>
      <c r="D6416">
        <v>2</v>
      </c>
      <c r="E6416">
        <v>2</v>
      </c>
      <c r="F6416">
        <v>2</v>
      </c>
      <c r="G6416" t="s">
        <v>2279</v>
      </c>
      <c r="H6416" s="4" t="str">
        <f t="shared" si="200"/>
        <v>3CS102.2</v>
      </c>
      <c r="I6416" s="4" t="str">
        <f t="shared" si="201"/>
        <v>SG3_P10_HSO+</v>
      </c>
    </row>
    <row r="6417" spans="1:9" x14ac:dyDescent="0.25">
      <c r="A6417" t="s">
        <v>2698</v>
      </c>
      <c r="B6417" t="s">
        <v>6196</v>
      </c>
      <c r="C6417" t="s">
        <v>3872</v>
      </c>
      <c r="D6417">
        <v>1</v>
      </c>
      <c r="E6417">
        <v>1</v>
      </c>
      <c r="F6417">
        <v>1</v>
      </c>
      <c r="G6417" t="s">
        <v>2280</v>
      </c>
      <c r="H6417" s="4" t="str">
        <f t="shared" si="200"/>
        <v>3CS107.1</v>
      </c>
      <c r="I6417" s="4" t="str">
        <f t="shared" si="201"/>
        <v>SG3_C_P10_HSI+</v>
      </c>
    </row>
    <row r="6418" spans="1:9" x14ac:dyDescent="0.25">
      <c r="A6418" t="s">
        <v>2698</v>
      </c>
      <c r="B6418" t="s">
        <v>6196</v>
      </c>
      <c r="C6418" t="s">
        <v>3872</v>
      </c>
      <c r="D6418">
        <v>2</v>
      </c>
      <c r="E6418">
        <v>2</v>
      </c>
      <c r="F6418">
        <v>2</v>
      </c>
      <c r="G6418" t="s">
        <v>2281</v>
      </c>
      <c r="H6418" s="4" t="str">
        <f t="shared" si="200"/>
        <v>3CS107.2</v>
      </c>
      <c r="I6418" s="4" t="str">
        <f t="shared" si="201"/>
        <v>SG3_P10_HSI+</v>
      </c>
    </row>
    <row r="6419" spans="1:9" x14ac:dyDescent="0.25">
      <c r="A6419" t="s">
        <v>2698</v>
      </c>
      <c r="B6419" t="s">
        <v>6196</v>
      </c>
      <c r="C6419" t="s">
        <v>3873</v>
      </c>
      <c r="D6419">
        <v>1</v>
      </c>
      <c r="E6419">
        <v>1</v>
      </c>
      <c r="F6419">
        <v>1</v>
      </c>
      <c r="G6419" t="s">
        <v>2282</v>
      </c>
      <c r="H6419" s="4" t="str">
        <f t="shared" si="200"/>
        <v>3CS108.1</v>
      </c>
      <c r="I6419" s="4" t="str">
        <f t="shared" si="201"/>
        <v>SG3_C_P10_HSI-</v>
      </c>
    </row>
    <row r="6420" spans="1:9" x14ac:dyDescent="0.25">
      <c r="A6420" t="s">
        <v>2698</v>
      </c>
      <c r="B6420" t="s">
        <v>6196</v>
      </c>
      <c r="C6420" t="s">
        <v>3873</v>
      </c>
      <c r="D6420">
        <v>2</v>
      </c>
      <c r="E6420">
        <v>2</v>
      </c>
      <c r="F6420">
        <v>2</v>
      </c>
      <c r="G6420" t="s">
        <v>2283</v>
      </c>
      <c r="H6420" s="4" t="str">
        <f t="shared" si="200"/>
        <v>3CS108.2</v>
      </c>
      <c r="I6420" s="4" t="str">
        <f t="shared" si="201"/>
        <v>SG3_P10_HSI-</v>
      </c>
    </row>
    <row r="6421" spans="1:9" x14ac:dyDescent="0.25">
      <c r="A6421" t="s">
        <v>2698</v>
      </c>
      <c r="B6421" t="s">
        <v>6196</v>
      </c>
      <c r="C6421" t="s">
        <v>3874</v>
      </c>
      <c r="D6421">
        <v>1</v>
      </c>
      <c r="E6421">
        <v>1</v>
      </c>
      <c r="F6421">
        <v>1</v>
      </c>
      <c r="G6421" t="s">
        <v>2284</v>
      </c>
      <c r="H6421" s="4" t="str">
        <f t="shared" si="200"/>
        <v>3CS111.1</v>
      </c>
      <c r="I6421" s="4" t="str">
        <f t="shared" si="201"/>
        <v>SG3_C_P11_HSO-</v>
      </c>
    </row>
    <row r="6422" spans="1:9" x14ac:dyDescent="0.25">
      <c r="A6422" t="s">
        <v>2698</v>
      </c>
      <c r="B6422" t="s">
        <v>6196</v>
      </c>
      <c r="C6422" t="s">
        <v>3874</v>
      </c>
      <c r="D6422">
        <v>2</v>
      </c>
      <c r="E6422">
        <v>2</v>
      </c>
      <c r="F6422">
        <v>2</v>
      </c>
      <c r="G6422" t="s">
        <v>2285</v>
      </c>
      <c r="H6422" s="4" t="str">
        <f t="shared" si="200"/>
        <v>3CS111.2</v>
      </c>
      <c r="I6422" s="4" t="str">
        <f t="shared" si="201"/>
        <v>SG3_P11_HSO-</v>
      </c>
    </row>
    <row r="6423" spans="1:9" x14ac:dyDescent="0.25">
      <c r="A6423" t="s">
        <v>2698</v>
      </c>
      <c r="B6423" t="s">
        <v>6196</v>
      </c>
      <c r="C6423" t="s">
        <v>3875</v>
      </c>
      <c r="D6423">
        <v>1</v>
      </c>
      <c r="E6423">
        <v>1</v>
      </c>
      <c r="F6423">
        <v>1</v>
      </c>
      <c r="G6423" t="s">
        <v>2286</v>
      </c>
      <c r="H6423" s="4" t="str">
        <f t="shared" si="200"/>
        <v>3CS112.1</v>
      </c>
      <c r="I6423" s="4" t="str">
        <f t="shared" si="201"/>
        <v>SG3_C_P11_HSO+</v>
      </c>
    </row>
    <row r="6424" spans="1:9" x14ac:dyDescent="0.25">
      <c r="A6424" t="s">
        <v>2698</v>
      </c>
      <c r="B6424" t="s">
        <v>6196</v>
      </c>
      <c r="C6424" t="s">
        <v>3875</v>
      </c>
      <c r="D6424">
        <v>2</v>
      </c>
      <c r="E6424">
        <v>2</v>
      </c>
      <c r="F6424">
        <v>2</v>
      </c>
      <c r="G6424" t="s">
        <v>2287</v>
      </c>
      <c r="H6424" s="4" t="str">
        <f t="shared" si="200"/>
        <v>3CS112.2</v>
      </c>
      <c r="I6424" s="4" t="str">
        <f t="shared" si="201"/>
        <v>SG3_P11_HSO+</v>
      </c>
    </row>
    <row r="6425" spans="1:9" x14ac:dyDescent="0.25">
      <c r="A6425" t="s">
        <v>2698</v>
      </c>
      <c r="B6425" t="s">
        <v>6196</v>
      </c>
      <c r="C6425" t="s">
        <v>3876</v>
      </c>
      <c r="D6425">
        <v>1</v>
      </c>
      <c r="E6425">
        <v>1</v>
      </c>
      <c r="F6425">
        <v>1</v>
      </c>
      <c r="G6425" t="s">
        <v>2288</v>
      </c>
      <c r="H6425" s="4" t="str">
        <f t="shared" si="200"/>
        <v>3CS117.1</v>
      </c>
      <c r="I6425" s="4" t="str">
        <f t="shared" si="201"/>
        <v>SG3_C_P11_HSI+</v>
      </c>
    </row>
    <row r="6426" spans="1:9" x14ac:dyDescent="0.25">
      <c r="A6426" t="s">
        <v>2698</v>
      </c>
      <c r="B6426" t="s">
        <v>6196</v>
      </c>
      <c r="C6426" t="s">
        <v>3876</v>
      </c>
      <c r="D6426">
        <v>2</v>
      </c>
      <c r="E6426">
        <v>2</v>
      </c>
      <c r="F6426">
        <v>2</v>
      </c>
      <c r="G6426" t="s">
        <v>2289</v>
      </c>
      <c r="H6426" s="4" t="str">
        <f t="shared" si="200"/>
        <v>3CS117.2</v>
      </c>
      <c r="I6426" s="4" t="str">
        <f t="shared" si="201"/>
        <v>SG3_P11_HSI+</v>
      </c>
    </row>
    <row r="6427" spans="1:9" x14ac:dyDescent="0.25">
      <c r="A6427" t="s">
        <v>2698</v>
      </c>
      <c r="B6427" t="s">
        <v>6196</v>
      </c>
      <c r="C6427" t="s">
        <v>3877</v>
      </c>
      <c r="D6427">
        <v>1</v>
      </c>
      <c r="E6427">
        <v>1</v>
      </c>
      <c r="F6427">
        <v>1</v>
      </c>
      <c r="G6427" t="s">
        <v>2290</v>
      </c>
      <c r="H6427" s="4" t="str">
        <f t="shared" si="200"/>
        <v>3CS118.1</v>
      </c>
      <c r="I6427" s="4" t="str">
        <f t="shared" si="201"/>
        <v>SG3_C_P11_HSI-</v>
      </c>
    </row>
    <row r="6428" spans="1:9" x14ac:dyDescent="0.25">
      <c r="A6428" t="s">
        <v>2698</v>
      </c>
      <c r="B6428" t="s">
        <v>6196</v>
      </c>
      <c r="C6428" t="s">
        <v>3877</v>
      </c>
      <c r="D6428">
        <v>2</v>
      </c>
      <c r="E6428">
        <v>2</v>
      </c>
      <c r="F6428">
        <v>2</v>
      </c>
      <c r="G6428" t="s">
        <v>2291</v>
      </c>
      <c r="H6428" s="4" t="str">
        <f t="shared" si="200"/>
        <v>3CS118.2</v>
      </c>
      <c r="I6428" s="4" t="str">
        <f t="shared" si="201"/>
        <v>SG3_P11_HSI-</v>
      </c>
    </row>
    <row r="6429" spans="1:9" x14ac:dyDescent="0.25">
      <c r="A6429" t="s">
        <v>2698</v>
      </c>
      <c r="B6429" t="s">
        <v>6196</v>
      </c>
      <c r="C6429" t="s">
        <v>3865</v>
      </c>
      <c r="D6429" t="s">
        <v>1049</v>
      </c>
      <c r="E6429" t="s">
        <v>1049</v>
      </c>
      <c r="F6429">
        <v>1</v>
      </c>
      <c r="G6429" t="s">
        <v>638</v>
      </c>
      <c r="H6429" s="4" t="str">
        <f t="shared" si="200"/>
        <v>3K184.1</v>
      </c>
      <c r="I6429" s="4" t="str">
        <f t="shared" si="201"/>
        <v>S3_OE_K184</v>
      </c>
    </row>
    <row r="6430" spans="1:9" x14ac:dyDescent="0.25">
      <c r="A6430" t="s">
        <v>2698</v>
      </c>
      <c r="B6430" t="s">
        <v>6196</v>
      </c>
      <c r="C6430" t="s">
        <v>3865</v>
      </c>
      <c r="D6430" t="s">
        <v>1050</v>
      </c>
      <c r="E6430" t="s">
        <v>1050</v>
      </c>
      <c r="F6430">
        <v>10</v>
      </c>
      <c r="G6430" t="s">
        <v>638</v>
      </c>
      <c r="H6430" s="4" t="str">
        <f t="shared" si="200"/>
        <v>3K184.10</v>
      </c>
      <c r="I6430" s="4" t="str">
        <f t="shared" si="201"/>
        <v>S3_OE_K184</v>
      </c>
    </row>
    <row r="6431" spans="1:9" x14ac:dyDescent="0.25">
      <c r="A6431" t="s">
        <v>2698</v>
      </c>
      <c r="B6431" t="s">
        <v>6196</v>
      </c>
      <c r="C6431" t="s">
        <v>3865</v>
      </c>
      <c r="D6431" t="s">
        <v>1051</v>
      </c>
      <c r="E6431" t="s">
        <v>1051</v>
      </c>
      <c r="F6431">
        <v>2</v>
      </c>
      <c r="G6431" t="s">
        <v>2295</v>
      </c>
      <c r="H6431" s="4" t="str">
        <f t="shared" si="200"/>
        <v>3K184.2</v>
      </c>
      <c r="I6431" s="4" t="str">
        <f t="shared" si="201"/>
        <v>S3_P10_HSO+</v>
      </c>
    </row>
    <row r="6432" spans="1:9" x14ac:dyDescent="0.25">
      <c r="A6432" t="s">
        <v>2698</v>
      </c>
      <c r="B6432" t="s">
        <v>6196</v>
      </c>
      <c r="C6432" t="s">
        <v>3865</v>
      </c>
      <c r="D6432" t="s">
        <v>1052</v>
      </c>
      <c r="E6432" t="s">
        <v>1052</v>
      </c>
      <c r="F6432">
        <v>3</v>
      </c>
      <c r="G6432" t="s">
        <v>2294</v>
      </c>
      <c r="H6432" s="4" t="str">
        <f t="shared" si="200"/>
        <v>3K184.3</v>
      </c>
      <c r="I6432" s="4" t="str">
        <f t="shared" si="201"/>
        <v>S3_P10_HSO-</v>
      </c>
    </row>
    <row r="6433" spans="1:9" x14ac:dyDescent="0.25">
      <c r="A6433" t="s">
        <v>2698</v>
      </c>
      <c r="B6433" t="s">
        <v>6196</v>
      </c>
      <c r="C6433" t="s">
        <v>3865</v>
      </c>
      <c r="D6433" t="s">
        <v>1053</v>
      </c>
      <c r="E6433" t="s">
        <v>1053</v>
      </c>
      <c r="F6433">
        <v>6</v>
      </c>
      <c r="G6433" t="s">
        <v>2293</v>
      </c>
      <c r="H6433" s="4" t="str">
        <f t="shared" si="200"/>
        <v>3K184.6</v>
      </c>
      <c r="I6433" s="4" t="str">
        <f t="shared" si="201"/>
        <v>S3_P10_HSI-</v>
      </c>
    </row>
    <row r="6434" spans="1:9" x14ac:dyDescent="0.25">
      <c r="A6434" t="s">
        <v>2698</v>
      </c>
      <c r="B6434" t="s">
        <v>6196</v>
      </c>
      <c r="C6434" t="s">
        <v>3865</v>
      </c>
      <c r="D6434" t="s">
        <v>1054</v>
      </c>
      <c r="E6434" t="s">
        <v>1054</v>
      </c>
      <c r="F6434">
        <v>7</v>
      </c>
      <c r="G6434" t="s">
        <v>2292</v>
      </c>
      <c r="H6434" s="4" t="str">
        <f t="shared" si="200"/>
        <v>3K184.7</v>
      </c>
      <c r="I6434" s="4" t="str">
        <f t="shared" si="201"/>
        <v>S3_P10_HSI+</v>
      </c>
    </row>
    <row r="6435" spans="1:9" x14ac:dyDescent="0.25">
      <c r="A6435" t="s">
        <v>2698</v>
      </c>
      <c r="B6435" t="s">
        <v>6196</v>
      </c>
      <c r="C6435" t="s">
        <v>3865</v>
      </c>
      <c r="D6435" t="s">
        <v>1055</v>
      </c>
      <c r="E6435" t="s">
        <v>1055</v>
      </c>
      <c r="F6435">
        <v>11</v>
      </c>
      <c r="H6435" s="4" t="str">
        <f t="shared" si="200"/>
        <v>3K184.11</v>
      </c>
      <c r="I6435" s="4">
        <f t="shared" si="201"/>
        <v>0</v>
      </c>
    </row>
    <row r="6436" spans="1:9" x14ac:dyDescent="0.25">
      <c r="A6436" t="s">
        <v>2698</v>
      </c>
      <c r="B6436" t="s">
        <v>6196</v>
      </c>
      <c r="C6436" t="s">
        <v>3865</v>
      </c>
      <c r="D6436" t="s">
        <v>1056</v>
      </c>
      <c r="E6436" t="s">
        <v>1056</v>
      </c>
      <c r="F6436">
        <v>12</v>
      </c>
      <c r="H6436" s="4" t="str">
        <f t="shared" si="200"/>
        <v>3K184.12</v>
      </c>
      <c r="I6436" s="4">
        <f t="shared" si="201"/>
        <v>0</v>
      </c>
    </row>
    <row r="6437" spans="1:9" x14ac:dyDescent="0.25">
      <c r="A6437" t="s">
        <v>2698</v>
      </c>
      <c r="B6437" t="s">
        <v>6196</v>
      </c>
      <c r="C6437" t="s">
        <v>3865</v>
      </c>
      <c r="D6437" t="s">
        <v>1057</v>
      </c>
      <c r="E6437" t="s">
        <v>1057</v>
      </c>
      <c r="F6437">
        <v>15</v>
      </c>
      <c r="H6437" s="4" t="str">
        <f t="shared" si="200"/>
        <v>3K184.15</v>
      </c>
      <c r="I6437" s="4">
        <f t="shared" si="201"/>
        <v>0</v>
      </c>
    </row>
    <row r="6438" spans="1:9" x14ac:dyDescent="0.25">
      <c r="A6438" t="s">
        <v>2698</v>
      </c>
      <c r="B6438" t="s">
        <v>6196</v>
      </c>
      <c r="C6438" t="s">
        <v>3865</v>
      </c>
      <c r="D6438" t="s">
        <v>1058</v>
      </c>
      <c r="E6438" t="s">
        <v>1058</v>
      </c>
      <c r="F6438">
        <v>16</v>
      </c>
      <c r="H6438" s="4" t="str">
        <f t="shared" si="200"/>
        <v>3K184.16</v>
      </c>
      <c r="I6438" s="4">
        <f t="shared" si="201"/>
        <v>0</v>
      </c>
    </row>
    <row r="6439" spans="1:9" x14ac:dyDescent="0.25">
      <c r="A6439" t="s">
        <v>2698</v>
      </c>
      <c r="B6439" t="s">
        <v>6196</v>
      </c>
      <c r="C6439" t="s">
        <v>3865</v>
      </c>
      <c r="D6439" t="s">
        <v>1060</v>
      </c>
      <c r="E6439" t="s">
        <v>1060</v>
      </c>
      <c r="F6439">
        <v>38</v>
      </c>
      <c r="G6439" t="s">
        <v>2280</v>
      </c>
      <c r="H6439" s="4" t="str">
        <f t="shared" si="200"/>
        <v>3K184.38</v>
      </c>
      <c r="I6439" s="4" t="str">
        <f t="shared" si="201"/>
        <v>SG3_C_P10_HSI+</v>
      </c>
    </row>
    <row r="6440" spans="1:9" x14ac:dyDescent="0.25">
      <c r="A6440" t="s">
        <v>2698</v>
      </c>
      <c r="B6440" t="s">
        <v>6196</v>
      </c>
      <c r="C6440" t="s">
        <v>3865</v>
      </c>
      <c r="D6440" t="s">
        <v>1062</v>
      </c>
      <c r="E6440" t="s">
        <v>1062</v>
      </c>
      <c r="F6440">
        <v>37</v>
      </c>
      <c r="G6440" t="s">
        <v>2282</v>
      </c>
      <c r="H6440" s="4" t="str">
        <f t="shared" si="200"/>
        <v>3K184.37</v>
      </c>
      <c r="I6440" s="4" t="str">
        <f t="shared" si="201"/>
        <v>SG3_C_P10_HSI-</v>
      </c>
    </row>
    <row r="6441" spans="1:9" x14ac:dyDescent="0.25">
      <c r="A6441" t="s">
        <v>2698</v>
      </c>
      <c r="B6441" t="s">
        <v>6196</v>
      </c>
      <c r="C6441" t="s">
        <v>3865</v>
      </c>
      <c r="D6441" t="s">
        <v>1064</v>
      </c>
      <c r="E6441" t="s">
        <v>1064</v>
      </c>
      <c r="F6441">
        <v>36</v>
      </c>
      <c r="G6441" t="s">
        <v>2276</v>
      </c>
      <c r="H6441" s="4" t="str">
        <f t="shared" si="200"/>
        <v>3K184.36</v>
      </c>
      <c r="I6441" s="4" t="str">
        <f t="shared" si="201"/>
        <v>SG3_C_P10_HSO-</v>
      </c>
    </row>
    <row r="6442" spans="1:9" x14ac:dyDescent="0.25">
      <c r="A6442" t="s">
        <v>2698</v>
      </c>
      <c r="B6442" t="s">
        <v>6196</v>
      </c>
      <c r="C6442" t="s">
        <v>3865</v>
      </c>
      <c r="D6442" t="s">
        <v>1066</v>
      </c>
      <c r="E6442" t="s">
        <v>1066</v>
      </c>
      <c r="F6442">
        <v>35</v>
      </c>
      <c r="G6442" t="s">
        <v>2278</v>
      </c>
      <c r="H6442" s="4" t="str">
        <f t="shared" si="200"/>
        <v>3K184.35</v>
      </c>
      <c r="I6442" s="4" t="str">
        <f t="shared" si="201"/>
        <v>SG3_C_P10_HSO+</v>
      </c>
    </row>
    <row r="6443" spans="1:9" x14ac:dyDescent="0.25">
      <c r="A6443" t="s">
        <v>2698</v>
      </c>
      <c r="B6443" t="s">
        <v>6196</v>
      </c>
      <c r="C6443" t="s">
        <v>3865</v>
      </c>
      <c r="D6443" t="s">
        <v>1068</v>
      </c>
      <c r="E6443" t="s">
        <v>1068</v>
      </c>
      <c r="F6443">
        <v>29</v>
      </c>
      <c r="H6443" s="4" t="str">
        <f t="shared" si="200"/>
        <v>3K184.29</v>
      </c>
      <c r="I6443" s="4">
        <f t="shared" si="201"/>
        <v>0</v>
      </c>
    </row>
    <row r="6444" spans="1:9" x14ac:dyDescent="0.25">
      <c r="A6444" t="s">
        <v>2698</v>
      </c>
      <c r="B6444" t="s">
        <v>6196</v>
      </c>
      <c r="C6444" t="s">
        <v>3865</v>
      </c>
      <c r="D6444" t="s">
        <v>1070</v>
      </c>
      <c r="E6444" t="s">
        <v>1070</v>
      </c>
      <c r="F6444">
        <v>28</v>
      </c>
      <c r="H6444" s="4" t="str">
        <f t="shared" si="200"/>
        <v>3K184.28</v>
      </c>
      <c r="I6444" s="4">
        <f t="shared" si="201"/>
        <v>0</v>
      </c>
    </row>
    <row r="6445" spans="1:9" x14ac:dyDescent="0.25">
      <c r="A6445" t="s">
        <v>2698</v>
      </c>
      <c r="B6445" t="s">
        <v>6196</v>
      </c>
      <c r="C6445" t="s">
        <v>3865</v>
      </c>
      <c r="D6445" t="s">
        <v>1072</v>
      </c>
      <c r="E6445" t="s">
        <v>1072</v>
      </c>
      <c r="F6445">
        <v>27</v>
      </c>
      <c r="H6445" s="4" t="str">
        <f t="shared" si="200"/>
        <v>3K184.27</v>
      </c>
      <c r="I6445" s="4">
        <f t="shared" si="201"/>
        <v>0</v>
      </c>
    </row>
    <row r="6446" spans="1:9" x14ac:dyDescent="0.25">
      <c r="A6446" t="s">
        <v>2698</v>
      </c>
      <c r="B6446" t="s">
        <v>6196</v>
      </c>
      <c r="C6446" t="s">
        <v>3865</v>
      </c>
      <c r="D6446" t="s">
        <v>1074</v>
      </c>
      <c r="E6446" t="s">
        <v>1074</v>
      </c>
      <c r="F6446">
        <v>26</v>
      </c>
      <c r="H6446" s="4" t="str">
        <f t="shared" si="200"/>
        <v>3K184.26</v>
      </c>
      <c r="I6446" s="4">
        <f t="shared" si="201"/>
        <v>0</v>
      </c>
    </row>
    <row r="6447" spans="1:9" x14ac:dyDescent="0.25">
      <c r="A6447" t="s">
        <v>2698</v>
      </c>
      <c r="B6447" t="s">
        <v>6196</v>
      </c>
      <c r="C6447" t="s">
        <v>3865</v>
      </c>
      <c r="D6447" t="s">
        <v>1076</v>
      </c>
      <c r="E6447" t="s">
        <v>1076</v>
      </c>
      <c r="F6447">
        <v>34</v>
      </c>
      <c r="G6447" t="s">
        <v>2308</v>
      </c>
      <c r="H6447" s="4" t="str">
        <f t="shared" si="200"/>
        <v>3K184.34</v>
      </c>
      <c r="I6447" s="4" t="str">
        <f t="shared" si="201"/>
        <v>S3_HSD238+</v>
      </c>
    </row>
    <row r="6448" spans="1:9" x14ac:dyDescent="0.25">
      <c r="A6448" t="s">
        <v>2698</v>
      </c>
      <c r="B6448" t="s">
        <v>6196</v>
      </c>
      <c r="C6448" t="s">
        <v>3865</v>
      </c>
      <c r="D6448" t="s">
        <v>1078</v>
      </c>
      <c r="E6448" t="s">
        <v>1078</v>
      </c>
      <c r="F6448">
        <v>33</v>
      </c>
      <c r="G6448" t="s">
        <v>2307</v>
      </c>
      <c r="H6448" s="4" t="str">
        <f t="shared" si="200"/>
        <v>3K184.33</v>
      </c>
      <c r="I6448" s="4" t="str">
        <f t="shared" si="201"/>
        <v>S3_HSD238-</v>
      </c>
    </row>
    <row r="6449" spans="1:9" x14ac:dyDescent="0.25">
      <c r="A6449" t="s">
        <v>2698</v>
      </c>
      <c r="B6449" t="s">
        <v>6196</v>
      </c>
      <c r="C6449" t="s">
        <v>3865</v>
      </c>
      <c r="D6449" t="s">
        <v>1079</v>
      </c>
      <c r="E6449" t="s">
        <v>1079</v>
      </c>
      <c r="F6449">
        <v>32</v>
      </c>
      <c r="G6449" t="s">
        <v>2306</v>
      </c>
      <c r="H6449" s="4" t="str">
        <f t="shared" si="200"/>
        <v>3K184.32</v>
      </c>
      <c r="I6449" s="4" t="str">
        <f t="shared" si="201"/>
        <v>S3_HSD236-</v>
      </c>
    </row>
    <row r="6450" spans="1:9" x14ac:dyDescent="0.25">
      <c r="A6450" t="s">
        <v>2698</v>
      </c>
      <c r="B6450" t="s">
        <v>6196</v>
      </c>
      <c r="C6450" t="s">
        <v>3865</v>
      </c>
      <c r="D6450" t="s">
        <v>1080</v>
      </c>
      <c r="E6450" t="s">
        <v>1080</v>
      </c>
      <c r="F6450">
        <v>31</v>
      </c>
      <c r="G6450" t="s">
        <v>2305</v>
      </c>
      <c r="H6450" s="4" t="str">
        <f t="shared" si="200"/>
        <v>3K184.31</v>
      </c>
      <c r="I6450" s="4" t="str">
        <f t="shared" si="201"/>
        <v>S3_HSD236+</v>
      </c>
    </row>
    <row r="6451" spans="1:9" x14ac:dyDescent="0.25">
      <c r="A6451" t="s">
        <v>2698</v>
      </c>
      <c r="B6451" t="s">
        <v>6196</v>
      </c>
      <c r="C6451" t="s">
        <v>3865</v>
      </c>
      <c r="D6451" t="s">
        <v>1082</v>
      </c>
      <c r="E6451" t="s">
        <v>1082</v>
      </c>
      <c r="F6451">
        <v>25</v>
      </c>
      <c r="H6451" s="4" t="str">
        <f t="shared" si="200"/>
        <v>3K184.25</v>
      </c>
      <c r="I6451" s="4">
        <f t="shared" si="201"/>
        <v>0</v>
      </c>
    </row>
    <row r="6452" spans="1:9" x14ac:dyDescent="0.25">
      <c r="A6452" t="s">
        <v>2698</v>
      </c>
      <c r="B6452" t="s">
        <v>6196</v>
      </c>
      <c r="C6452" t="s">
        <v>3865</v>
      </c>
      <c r="D6452" t="s">
        <v>1084</v>
      </c>
      <c r="E6452" t="s">
        <v>1084</v>
      </c>
      <c r="F6452">
        <v>24</v>
      </c>
      <c r="H6452" s="4" t="str">
        <f t="shared" si="200"/>
        <v>3K184.24</v>
      </c>
      <c r="I6452" s="4">
        <f t="shared" si="201"/>
        <v>0</v>
      </c>
    </row>
    <row r="6453" spans="1:9" x14ac:dyDescent="0.25">
      <c r="A6453" t="s">
        <v>2698</v>
      </c>
      <c r="B6453" t="s">
        <v>6196</v>
      </c>
      <c r="C6453" t="s">
        <v>3865</v>
      </c>
      <c r="D6453" t="s">
        <v>1085</v>
      </c>
      <c r="E6453" t="s">
        <v>1085</v>
      </c>
      <c r="F6453">
        <v>23</v>
      </c>
      <c r="H6453" s="4" t="str">
        <f t="shared" si="200"/>
        <v>3K184.23</v>
      </c>
      <c r="I6453" s="4">
        <f t="shared" si="201"/>
        <v>0</v>
      </c>
    </row>
    <row r="6454" spans="1:9" x14ac:dyDescent="0.25">
      <c r="A6454" t="s">
        <v>2698</v>
      </c>
      <c r="B6454" t="s">
        <v>6196</v>
      </c>
      <c r="C6454" t="s">
        <v>3865</v>
      </c>
      <c r="D6454" t="s">
        <v>1086</v>
      </c>
      <c r="E6454" t="s">
        <v>1086</v>
      </c>
      <c r="F6454">
        <v>22</v>
      </c>
      <c r="H6454" s="4" t="str">
        <f t="shared" si="200"/>
        <v>3K184.22</v>
      </c>
      <c r="I6454" s="4">
        <f t="shared" si="201"/>
        <v>0</v>
      </c>
    </row>
    <row r="6455" spans="1:9" x14ac:dyDescent="0.25">
      <c r="A6455" t="s">
        <v>2698</v>
      </c>
      <c r="B6455" t="s">
        <v>6196</v>
      </c>
      <c r="C6455" t="s">
        <v>3865</v>
      </c>
      <c r="D6455" t="s">
        <v>11</v>
      </c>
      <c r="E6455" t="s">
        <v>11</v>
      </c>
      <c r="F6455" t="s">
        <v>11</v>
      </c>
      <c r="G6455" t="s">
        <v>961</v>
      </c>
      <c r="H6455" s="4" t="str">
        <f t="shared" si="200"/>
        <v>3K184.EP</v>
      </c>
      <c r="I6455" s="4" t="str">
        <f t="shared" si="201"/>
        <v>DGND</v>
      </c>
    </row>
    <row r="6456" spans="1:9" x14ac:dyDescent="0.25">
      <c r="A6456" t="s">
        <v>2698</v>
      </c>
      <c r="B6456" t="s">
        <v>6196</v>
      </c>
      <c r="C6456" t="s">
        <v>3865</v>
      </c>
      <c r="D6456" t="s">
        <v>988</v>
      </c>
      <c r="E6456" t="s">
        <v>988</v>
      </c>
      <c r="F6456">
        <v>4</v>
      </c>
      <c r="G6456" t="s">
        <v>961</v>
      </c>
      <c r="H6456" s="4" t="str">
        <f t="shared" si="200"/>
        <v>3K184.4</v>
      </c>
      <c r="I6456" s="4" t="str">
        <f t="shared" si="201"/>
        <v>DGND</v>
      </c>
    </row>
    <row r="6457" spans="1:9" x14ac:dyDescent="0.25">
      <c r="A6457" t="s">
        <v>2698</v>
      </c>
      <c r="B6457" t="s">
        <v>6196</v>
      </c>
      <c r="C6457" t="s">
        <v>3865</v>
      </c>
      <c r="D6457" t="s">
        <v>989</v>
      </c>
      <c r="E6457" t="s">
        <v>989</v>
      </c>
      <c r="F6457">
        <v>14</v>
      </c>
      <c r="G6457" t="s">
        <v>961</v>
      </c>
      <c r="H6457" s="4" t="str">
        <f t="shared" si="200"/>
        <v>3K184.14</v>
      </c>
      <c r="I6457" s="4" t="str">
        <f t="shared" si="201"/>
        <v>DGND</v>
      </c>
    </row>
    <row r="6458" spans="1:9" x14ac:dyDescent="0.25">
      <c r="A6458" t="s">
        <v>2698</v>
      </c>
      <c r="B6458" t="s">
        <v>6196</v>
      </c>
      <c r="C6458" t="s">
        <v>3865</v>
      </c>
      <c r="D6458" t="s">
        <v>990</v>
      </c>
      <c r="E6458" t="s">
        <v>990</v>
      </c>
      <c r="F6458">
        <v>19</v>
      </c>
      <c r="G6458" t="s">
        <v>961</v>
      </c>
      <c r="H6458" s="4" t="str">
        <f t="shared" si="200"/>
        <v>3K184.19</v>
      </c>
      <c r="I6458" s="4" t="str">
        <f t="shared" si="201"/>
        <v>DGND</v>
      </c>
    </row>
    <row r="6459" spans="1:9" x14ac:dyDescent="0.25">
      <c r="A6459" t="s">
        <v>2698</v>
      </c>
      <c r="B6459" t="s">
        <v>6196</v>
      </c>
      <c r="C6459" t="s">
        <v>3865</v>
      </c>
      <c r="D6459" t="s">
        <v>991</v>
      </c>
      <c r="E6459" t="s">
        <v>991</v>
      </c>
      <c r="F6459">
        <v>21</v>
      </c>
      <c r="G6459" t="s">
        <v>961</v>
      </c>
      <c r="H6459" s="4" t="str">
        <f t="shared" si="200"/>
        <v>3K184.21</v>
      </c>
      <c r="I6459" s="4" t="str">
        <f t="shared" si="201"/>
        <v>DGND</v>
      </c>
    </row>
    <row r="6460" spans="1:9" x14ac:dyDescent="0.25">
      <c r="A6460" t="s">
        <v>2698</v>
      </c>
      <c r="B6460" t="s">
        <v>6196</v>
      </c>
      <c r="C6460" t="s">
        <v>3865</v>
      </c>
      <c r="D6460" t="s">
        <v>992</v>
      </c>
      <c r="E6460" t="s">
        <v>992</v>
      </c>
      <c r="F6460">
        <v>39</v>
      </c>
      <c r="G6460" t="s">
        <v>961</v>
      </c>
      <c r="H6460" s="4" t="str">
        <f t="shared" si="200"/>
        <v>3K184.39</v>
      </c>
      <c r="I6460" s="4" t="str">
        <f t="shared" si="201"/>
        <v>DGND</v>
      </c>
    </row>
    <row r="6461" spans="1:9" x14ac:dyDescent="0.25">
      <c r="A6461" t="s">
        <v>2698</v>
      </c>
      <c r="B6461" t="s">
        <v>6196</v>
      </c>
      <c r="C6461" t="s">
        <v>3865</v>
      </c>
      <c r="D6461" t="s">
        <v>993</v>
      </c>
      <c r="E6461" t="s">
        <v>993</v>
      </c>
      <c r="F6461">
        <v>41</v>
      </c>
      <c r="G6461" t="s">
        <v>961</v>
      </c>
      <c r="H6461" s="4" t="str">
        <f t="shared" si="200"/>
        <v>3K184.41</v>
      </c>
      <c r="I6461" s="4" t="str">
        <f t="shared" si="201"/>
        <v>DGND</v>
      </c>
    </row>
    <row r="6462" spans="1:9" x14ac:dyDescent="0.25">
      <c r="A6462" t="s">
        <v>2698</v>
      </c>
      <c r="B6462" t="s">
        <v>6196</v>
      </c>
      <c r="C6462" t="s">
        <v>3865</v>
      </c>
      <c r="D6462" t="s">
        <v>1087</v>
      </c>
      <c r="E6462" t="s">
        <v>1087</v>
      </c>
      <c r="F6462">
        <v>18</v>
      </c>
      <c r="H6462" s="4" t="str">
        <f t="shared" si="200"/>
        <v>3K184.18</v>
      </c>
      <c r="I6462" s="4">
        <f t="shared" si="201"/>
        <v>0</v>
      </c>
    </row>
    <row r="6463" spans="1:9" x14ac:dyDescent="0.25">
      <c r="A6463" t="s">
        <v>2698</v>
      </c>
      <c r="B6463" t="s">
        <v>6196</v>
      </c>
      <c r="C6463" t="s">
        <v>3865</v>
      </c>
      <c r="D6463" t="s">
        <v>1088</v>
      </c>
      <c r="E6463" t="s">
        <v>1088</v>
      </c>
      <c r="F6463">
        <v>42</v>
      </c>
      <c r="H6463" s="4" t="str">
        <f t="shared" si="200"/>
        <v>3K184.42</v>
      </c>
      <c r="I6463" s="4">
        <f t="shared" si="201"/>
        <v>0</v>
      </c>
    </row>
    <row r="6464" spans="1:9" x14ac:dyDescent="0.25">
      <c r="A6464" t="s">
        <v>2698</v>
      </c>
      <c r="B6464" t="s">
        <v>6196</v>
      </c>
      <c r="C6464" t="s">
        <v>3865</v>
      </c>
      <c r="D6464" t="s">
        <v>1089</v>
      </c>
      <c r="E6464" t="s">
        <v>1089</v>
      </c>
      <c r="F6464">
        <v>8</v>
      </c>
      <c r="G6464" t="s">
        <v>639</v>
      </c>
      <c r="H6464" s="4" t="str">
        <f t="shared" si="200"/>
        <v>3K184.8</v>
      </c>
      <c r="I6464" s="4" t="str">
        <f t="shared" si="201"/>
        <v>S3_SEL1_K184</v>
      </c>
    </row>
    <row r="6465" spans="1:9" x14ac:dyDescent="0.25">
      <c r="A6465" t="s">
        <v>2698</v>
      </c>
      <c r="B6465" t="s">
        <v>6196</v>
      </c>
      <c r="C6465" t="s">
        <v>3865</v>
      </c>
      <c r="D6465" t="s">
        <v>1091</v>
      </c>
      <c r="E6465" t="s">
        <v>1091</v>
      </c>
      <c r="F6465">
        <v>17</v>
      </c>
      <c r="G6465" t="s">
        <v>639</v>
      </c>
      <c r="H6465" s="4" t="str">
        <f t="shared" si="200"/>
        <v>3K184.17</v>
      </c>
      <c r="I6465" s="4" t="str">
        <f t="shared" si="201"/>
        <v>S3_SEL1_K184</v>
      </c>
    </row>
    <row r="6466" spans="1:9" x14ac:dyDescent="0.25">
      <c r="A6466" t="s">
        <v>2698</v>
      </c>
      <c r="B6466" t="s">
        <v>6196</v>
      </c>
      <c r="C6466" t="s">
        <v>3865</v>
      </c>
      <c r="D6466" t="s">
        <v>994</v>
      </c>
      <c r="E6466" t="s">
        <v>994</v>
      </c>
      <c r="F6466">
        <v>5</v>
      </c>
      <c r="G6466" t="s">
        <v>962</v>
      </c>
      <c r="H6466" s="4" t="str">
        <f t="shared" ref="H6466:H6529" si="202">CONCATENATE(C6466,".",F6466)</f>
        <v>3K184.5</v>
      </c>
      <c r="I6466" s="4" t="str">
        <f t="shared" ref="I6466:I6529" si="203">G6466</f>
        <v>VDD33_ATX</v>
      </c>
    </row>
    <row r="6467" spans="1:9" x14ac:dyDescent="0.25">
      <c r="A6467" t="s">
        <v>2698</v>
      </c>
      <c r="B6467" t="s">
        <v>6196</v>
      </c>
      <c r="C6467" t="s">
        <v>3865</v>
      </c>
      <c r="D6467" t="s">
        <v>995</v>
      </c>
      <c r="E6467" t="s">
        <v>995</v>
      </c>
      <c r="F6467">
        <v>9</v>
      </c>
      <c r="G6467" t="s">
        <v>962</v>
      </c>
      <c r="H6467" s="4" t="str">
        <f t="shared" si="202"/>
        <v>3K184.9</v>
      </c>
      <c r="I6467" s="4" t="str">
        <f t="shared" si="203"/>
        <v>VDD33_ATX</v>
      </c>
    </row>
    <row r="6468" spans="1:9" x14ac:dyDescent="0.25">
      <c r="A6468" t="s">
        <v>2698</v>
      </c>
      <c r="B6468" t="s">
        <v>6196</v>
      </c>
      <c r="C6468" t="s">
        <v>3865</v>
      </c>
      <c r="D6468" t="s">
        <v>1092</v>
      </c>
      <c r="E6468" t="s">
        <v>1092</v>
      </c>
      <c r="F6468">
        <v>13</v>
      </c>
      <c r="G6468" t="s">
        <v>962</v>
      </c>
      <c r="H6468" s="4" t="str">
        <f t="shared" si="202"/>
        <v>3K184.13</v>
      </c>
      <c r="I6468" s="4" t="str">
        <f t="shared" si="203"/>
        <v>VDD33_ATX</v>
      </c>
    </row>
    <row r="6469" spans="1:9" x14ac:dyDescent="0.25">
      <c r="A6469" t="s">
        <v>2698</v>
      </c>
      <c r="B6469" t="s">
        <v>6196</v>
      </c>
      <c r="C6469" t="s">
        <v>3865</v>
      </c>
      <c r="D6469" t="s">
        <v>1093</v>
      </c>
      <c r="E6469" t="s">
        <v>1093</v>
      </c>
      <c r="F6469">
        <v>20</v>
      </c>
      <c r="G6469" t="s">
        <v>962</v>
      </c>
      <c r="H6469" s="4" t="str">
        <f t="shared" si="202"/>
        <v>3K184.20</v>
      </c>
      <c r="I6469" s="4" t="str">
        <f t="shared" si="203"/>
        <v>VDD33_ATX</v>
      </c>
    </row>
    <row r="6470" spans="1:9" x14ac:dyDescent="0.25">
      <c r="A6470" t="s">
        <v>2698</v>
      </c>
      <c r="B6470" t="s">
        <v>6196</v>
      </c>
      <c r="C6470" t="s">
        <v>3865</v>
      </c>
      <c r="D6470" t="s">
        <v>1094</v>
      </c>
      <c r="E6470" t="s">
        <v>1094</v>
      </c>
      <c r="F6470">
        <v>30</v>
      </c>
      <c r="G6470" t="s">
        <v>962</v>
      </c>
      <c r="H6470" s="4" t="str">
        <f t="shared" si="202"/>
        <v>3K184.30</v>
      </c>
      <c r="I6470" s="4" t="str">
        <f t="shared" si="203"/>
        <v>VDD33_ATX</v>
      </c>
    </row>
    <row r="6471" spans="1:9" x14ac:dyDescent="0.25">
      <c r="A6471" t="s">
        <v>2698</v>
      </c>
      <c r="B6471" t="s">
        <v>6196</v>
      </c>
      <c r="C6471" t="s">
        <v>3865</v>
      </c>
      <c r="D6471" t="s">
        <v>1095</v>
      </c>
      <c r="E6471" t="s">
        <v>1095</v>
      </c>
      <c r="F6471">
        <v>40</v>
      </c>
      <c r="G6471" t="s">
        <v>962</v>
      </c>
      <c r="H6471" s="4" t="str">
        <f t="shared" si="202"/>
        <v>3K184.40</v>
      </c>
      <c r="I6471" s="4" t="str">
        <f t="shared" si="203"/>
        <v>VDD33_ATX</v>
      </c>
    </row>
    <row r="6472" spans="1:9" x14ac:dyDescent="0.25">
      <c r="A6472" t="s">
        <v>2698</v>
      </c>
      <c r="B6472" t="s">
        <v>6196</v>
      </c>
      <c r="C6472" t="s">
        <v>3878</v>
      </c>
      <c r="D6472" t="s">
        <v>1049</v>
      </c>
      <c r="E6472" t="s">
        <v>1049</v>
      </c>
      <c r="F6472">
        <v>1</v>
      </c>
      <c r="G6472" t="s">
        <v>640</v>
      </c>
      <c r="H6472" s="4" t="str">
        <f t="shared" si="202"/>
        <v>3K213.1</v>
      </c>
      <c r="I6472" s="4" t="str">
        <f t="shared" si="203"/>
        <v>S3_OE_K213</v>
      </c>
    </row>
    <row r="6473" spans="1:9" x14ac:dyDescent="0.25">
      <c r="A6473" t="s">
        <v>2698</v>
      </c>
      <c r="B6473" t="s">
        <v>6196</v>
      </c>
      <c r="C6473" t="s">
        <v>3878</v>
      </c>
      <c r="D6473" t="s">
        <v>1050</v>
      </c>
      <c r="E6473" t="s">
        <v>1050</v>
      </c>
      <c r="F6473">
        <v>10</v>
      </c>
      <c r="G6473" t="s">
        <v>640</v>
      </c>
      <c r="H6473" s="4" t="str">
        <f t="shared" si="202"/>
        <v>3K213.10</v>
      </c>
      <c r="I6473" s="4" t="str">
        <f t="shared" si="203"/>
        <v>S3_OE_K213</v>
      </c>
    </row>
    <row r="6474" spans="1:9" x14ac:dyDescent="0.25">
      <c r="A6474" t="s">
        <v>2698</v>
      </c>
      <c r="B6474" t="s">
        <v>6196</v>
      </c>
      <c r="C6474" t="s">
        <v>3878</v>
      </c>
      <c r="D6474" t="s">
        <v>1051</v>
      </c>
      <c r="E6474" t="s">
        <v>1051</v>
      </c>
      <c r="F6474">
        <v>2</v>
      </c>
      <c r="G6474" t="s">
        <v>2296</v>
      </c>
      <c r="H6474" s="4" t="str">
        <f t="shared" si="202"/>
        <v>3K213.2</v>
      </c>
      <c r="I6474" s="4" t="str">
        <f t="shared" si="203"/>
        <v>S3_P11_HSI+</v>
      </c>
    </row>
    <row r="6475" spans="1:9" x14ac:dyDescent="0.25">
      <c r="A6475" t="s">
        <v>2698</v>
      </c>
      <c r="B6475" t="s">
        <v>6196</v>
      </c>
      <c r="C6475" t="s">
        <v>3878</v>
      </c>
      <c r="D6475" t="s">
        <v>1052</v>
      </c>
      <c r="E6475" t="s">
        <v>1052</v>
      </c>
      <c r="F6475">
        <v>3</v>
      </c>
      <c r="G6475" t="s">
        <v>2297</v>
      </c>
      <c r="H6475" s="4" t="str">
        <f t="shared" si="202"/>
        <v>3K213.3</v>
      </c>
      <c r="I6475" s="4" t="str">
        <f t="shared" si="203"/>
        <v>S3_P11_HSI-</v>
      </c>
    </row>
    <row r="6476" spans="1:9" x14ac:dyDescent="0.25">
      <c r="A6476" t="s">
        <v>2698</v>
      </c>
      <c r="B6476" t="s">
        <v>6196</v>
      </c>
      <c r="C6476" t="s">
        <v>3878</v>
      </c>
      <c r="D6476" t="s">
        <v>1053</v>
      </c>
      <c r="E6476" t="s">
        <v>1053</v>
      </c>
      <c r="F6476">
        <v>6</v>
      </c>
      <c r="G6476" t="s">
        <v>2298</v>
      </c>
      <c r="H6476" s="4" t="str">
        <f t="shared" si="202"/>
        <v>3K213.6</v>
      </c>
      <c r="I6476" s="4" t="str">
        <f t="shared" si="203"/>
        <v>S3_P11_HSO-</v>
      </c>
    </row>
    <row r="6477" spans="1:9" x14ac:dyDescent="0.25">
      <c r="A6477" t="s">
        <v>2698</v>
      </c>
      <c r="B6477" t="s">
        <v>6196</v>
      </c>
      <c r="C6477" t="s">
        <v>3878</v>
      </c>
      <c r="D6477" t="s">
        <v>1054</v>
      </c>
      <c r="E6477" t="s">
        <v>1054</v>
      </c>
      <c r="F6477">
        <v>7</v>
      </c>
      <c r="G6477" t="s">
        <v>2299</v>
      </c>
      <c r="H6477" s="4" t="str">
        <f t="shared" si="202"/>
        <v>3K213.7</v>
      </c>
      <c r="I6477" s="4" t="str">
        <f t="shared" si="203"/>
        <v>S3_P11_HSO+</v>
      </c>
    </row>
    <row r="6478" spans="1:9" x14ac:dyDescent="0.25">
      <c r="A6478" t="s">
        <v>2698</v>
      </c>
      <c r="B6478" t="s">
        <v>6196</v>
      </c>
      <c r="C6478" t="s">
        <v>3878</v>
      </c>
      <c r="D6478" t="s">
        <v>1055</v>
      </c>
      <c r="E6478" t="s">
        <v>1055</v>
      </c>
      <c r="F6478">
        <v>11</v>
      </c>
      <c r="G6478" t="s">
        <v>2269</v>
      </c>
      <c r="H6478" s="4" t="str">
        <f t="shared" si="202"/>
        <v>3K213.11</v>
      </c>
      <c r="I6478" s="4" t="str">
        <f t="shared" si="203"/>
        <v>S3_P9_HSI+</v>
      </c>
    </row>
    <row r="6479" spans="1:9" x14ac:dyDescent="0.25">
      <c r="A6479" t="s">
        <v>2698</v>
      </c>
      <c r="B6479" t="s">
        <v>6196</v>
      </c>
      <c r="C6479" t="s">
        <v>3878</v>
      </c>
      <c r="D6479" t="s">
        <v>1056</v>
      </c>
      <c r="E6479" t="s">
        <v>1056</v>
      </c>
      <c r="F6479">
        <v>12</v>
      </c>
      <c r="G6479" t="s">
        <v>2268</v>
      </c>
      <c r="H6479" s="4" t="str">
        <f t="shared" si="202"/>
        <v>3K213.12</v>
      </c>
      <c r="I6479" s="4" t="str">
        <f t="shared" si="203"/>
        <v>S3_P9_HSI-</v>
      </c>
    </row>
    <row r="6480" spans="1:9" x14ac:dyDescent="0.25">
      <c r="A6480" t="s">
        <v>2698</v>
      </c>
      <c r="B6480" t="s">
        <v>6196</v>
      </c>
      <c r="C6480" t="s">
        <v>3878</v>
      </c>
      <c r="D6480" t="s">
        <v>1057</v>
      </c>
      <c r="E6480" t="s">
        <v>1057</v>
      </c>
      <c r="F6480">
        <v>15</v>
      </c>
      <c r="G6480" t="s">
        <v>2270</v>
      </c>
      <c r="H6480" s="4" t="str">
        <f t="shared" si="202"/>
        <v>3K213.15</v>
      </c>
      <c r="I6480" s="4" t="str">
        <f t="shared" si="203"/>
        <v>S3_P9_HSO-</v>
      </c>
    </row>
    <row r="6481" spans="1:9" x14ac:dyDescent="0.25">
      <c r="A6481" t="s">
        <v>2698</v>
      </c>
      <c r="B6481" t="s">
        <v>6196</v>
      </c>
      <c r="C6481" t="s">
        <v>3878</v>
      </c>
      <c r="D6481" t="s">
        <v>1058</v>
      </c>
      <c r="E6481" t="s">
        <v>1058</v>
      </c>
      <c r="F6481">
        <v>16</v>
      </c>
      <c r="G6481" t="s">
        <v>2271</v>
      </c>
      <c r="H6481" s="4" t="str">
        <f t="shared" si="202"/>
        <v>3K213.16</v>
      </c>
      <c r="I6481" s="4" t="str">
        <f t="shared" si="203"/>
        <v>S3_P9_HSO+</v>
      </c>
    </row>
    <row r="6482" spans="1:9" x14ac:dyDescent="0.25">
      <c r="A6482" t="s">
        <v>2698</v>
      </c>
      <c r="B6482" t="s">
        <v>6196</v>
      </c>
      <c r="C6482" t="s">
        <v>3878</v>
      </c>
      <c r="D6482" t="s">
        <v>1060</v>
      </c>
      <c r="E6482" t="s">
        <v>1060</v>
      </c>
      <c r="F6482">
        <v>38</v>
      </c>
      <c r="G6482" t="s">
        <v>2286</v>
      </c>
      <c r="H6482" s="4" t="str">
        <f t="shared" si="202"/>
        <v>3K213.38</v>
      </c>
      <c r="I6482" s="4" t="str">
        <f t="shared" si="203"/>
        <v>SG3_C_P11_HSO+</v>
      </c>
    </row>
    <row r="6483" spans="1:9" x14ac:dyDescent="0.25">
      <c r="A6483" t="s">
        <v>2698</v>
      </c>
      <c r="B6483" t="s">
        <v>6196</v>
      </c>
      <c r="C6483" t="s">
        <v>3878</v>
      </c>
      <c r="D6483" t="s">
        <v>1062</v>
      </c>
      <c r="E6483" t="s">
        <v>1062</v>
      </c>
      <c r="F6483">
        <v>37</v>
      </c>
      <c r="G6483" t="s">
        <v>2284</v>
      </c>
      <c r="H6483" s="4" t="str">
        <f t="shared" si="202"/>
        <v>3K213.37</v>
      </c>
      <c r="I6483" s="4" t="str">
        <f t="shared" si="203"/>
        <v>SG3_C_P11_HSO-</v>
      </c>
    </row>
    <row r="6484" spans="1:9" x14ac:dyDescent="0.25">
      <c r="A6484" t="s">
        <v>2698</v>
      </c>
      <c r="B6484" t="s">
        <v>6196</v>
      </c>
      <c r="C6484" t="s">
        <v>3878</v>
      </c>
      <c r="D6484" t="s">
        <v>1064</v>
      </c>
      <c r="E6484" t="s">
        <v>1064</v>
      </c>
      <c r="F6484">
        <v>36</v>
      </c>
      <c r="G6484" t="s">
        <v>2290</v>
      </c>
      <c r="H6484" s="4" t="str">
        <f t="shared" si="202"/>
        <v>3K213.36</v>
      </c>
      <c r="I6484" s="4" t="str">
        <f t="shared" si="203"/>
        <v>SG3_C_P11_HSI-</v>
      </c>
    </row>
    <row r="6485" spans="1:9" x14ac:dyDescent="0.25">
      <c r="A6485" t="s">
        <v>2698</v>
      </c>
      <c r="B6485" t="s">
        <v>6196</v>
      </c>
      <c r="C6485" t="s">
        <v>3878</v>
      </c>
      <c r="D6485" t="s">
        <v>1066</v>
      </c>
      <c r="E6485" t="s">
        <v>1066</v>
      </c>
      <c r="F6485">
        <v>35</v>
      </c>
      <c r="G6485" t="s">
        <v>2288</v>
      </c>
      <c r="H6485" s="4" t="str">
        <f t="shared" si="202"/>
        <v>3K213.35</v>
      </c>
      <c r="I6485" s="4" t="str">
        <f t="shared" si="203"/>
        <v>SG3_C_P11_HSI+</v>
      </c>
    </row>
    <row r="6486" spans="1:9" x14ac:dyDescent="0.25">
      <c r="A6486" t="s">
        <v>2698</v>
      </c>
      <c r="B6486" t="s">
        <v>6196</v>
      </c>
      <c r="C6486" t="s">
        <v>3878</v>
      </c>
      <c r="D6486" t="s">
        <v>1068</v>
      </c>
      <c r="E6486" t="s">
        <v>1068</v>
      </c>
      <c r="F6486">
        <v>29</v>
      </c>
      <c r="G6486" t="s">
        <v>2262</v>
      </c>
      <c r="H6486" s="4" t="str">
        <f t="shared" si="202"/>
        <v>3K213.29</v>
      </c>
      <c r="I6486" s="4" t="str">
        <f t="shared" si="203"/>
        <v>SG3_C_P9_HSO+</v>
      </c>
    </row>
    <row r="6487" spans="1:9" x14ac:dyDescent="0.25">
      <c r="A6487" t="s">
        <v>2698</v>
      </c>
      <c r="B6487" t="s">
        <v>6196</v>
      </c>
      <c r="C6487" t="s">
        <v>3878</v>
      </c>
      <c r="D6487" t="s">
        <v>1070</v>
      </c>
      <c r="E6487" t="s">
        <v>1070</v>
      </c>
      <c r="F6487">
        <v>28</v>
      </c>
      <c r="G6487" t="s">
        <v>2260</v>
      </c>
      <c r="H6487" s="4" t="str">
        <f t="shared" si="202"/>
        <v>3K213.28</v>
      </c>
      <c r="I6487" s="4" t="str">
        <f t="shared" si="203"/>
        <v>SG3_C_P9_HSO-</v>
      </c>
    </row>
    <row r="6488" spans="1:9" x14ac:dyDescent="0.25">
      <c r="A6488" t="s">
        <v>2698</v>
      </c>
      <c r="B6488" t="s">
        <v>6196</v>
      </c>
      <c r="C6488" t="s">
        <v>3878</v>
      </c>
      <c r="D6488" t="s">
        <v>1072</v>
      </c>
      <c r="E6488" t="s">
        <v>1072</v>
      </c>
      <c r="F6488">
        <v>27</v>
      </c>
      <c r="G6488" t="s">
        <v>2264</v>
      </c>
      <c r="H6488" s="4" t="str">
        <f t="shared" si="202"/>
        <v>3K213.27</v>
      </c>
      <c r="I6488" s="4" t="str">
        <f t="shared" si="203"/>
        <v>SG3_C_P9_HSI-</v>
      </c>
    </row>
    <row r="6489" spans="1:9" x14ac:dyDescent="0.25">
      <c r="A6489" t="s">
        <v>2698</v>
      </c>
      <c r="B6489" t="s">
        <v>6196</v>
      </c>
      <c r="C6489" t="s">
        <v>3878</v>
      </c>
      <c r="D6489" t="s">
        <v>1074</v>
      </c>
      <c r="E6489" t="s">
        <v>1074</v>
      </c>
      <c r="F6489">
        <v>26</v>
      </c>
      <c r="G6489" t="s">
        <v>2266</v>
      </c>
      <c r="H6489" s="4" t="str">
        <f t="shared" si="202"/>
        <v>3K213.26</v>
      </c>
      <c r="I6489" s="4" t="str">
        <f t="shared" si="203"/>
        <v>SG3_C_P9_HSI+</v>
      </c>
    </row>
    <row r="6490" spans="1:9" x14ac:dyDescent="0.25">
      <c r="A6490" t="s">
        <v>2698</v>
      </c>
      <c r="B6490" t="s">
        <v>6196</v>
      </c>
      <c r="C6490" t="s">
        <v>3878</v>
      </c>
      <c r="D6490" t="s">
        <v>1076</v>
      </c>
      <c r="E6490" t="s">
        <v>1076</v>
      </c>
      <c r="F6490">
        <v>34</v>
      </c>
      <c r="G6490" t="s">
        <v>2300</v>
      </c>
      <c r="H6490" s="4" t="str">
        <f t="shared" si="202"/>
        <v>3K213.34</v>
      </c>
      <c r="I6490" s="4" t="str">
        <f t="shared" si="203"/>
        <v>S3_HSD245+</v>
      </c>
    </row>
    <row r="6491" spans="1:9" x14ac:dyDescent="0.25">
      <c r="A6491" t="s">
        <v>2698</v>
      </c>
      <c r="B6491" t="s">
        <v>6196</v>
      </c>
      <c r="C6491" t="s">
        <v>3878</v>
      </c>
      <c r="D6491" t="s">
        <v>1078</v>
      </c>
      <c r="E6491" t="s">
        <v>1078</v>
      </c>
      <c r="F6491">
        <v>33</v>
      </c>
      <c r="G6491" t="s">
        <v>2301</v>
      </c>
      <c r="H6491" s="4" t="str">
        <f t="shared" si="202"/>
        <v>3K213.33</v>
      </c>
      <c r="I6491" s="4" t="str">
        <f t="shared" si="203"/>
        <v>S3_HSD245-</v>
      </c>
    </row>
    <row r="6492" spans="1:9" x14ac:dyDescent="0.25">
      <c r="A6492" t="s">
        <v>2698</v>
      </c>
      <c r="B6492" t="s">
        <v>6196</v>
      </c>
      <c r="C6492" t="s">
        <v>3878</v>
      </c>
      <c r="D6492" t="s">
        <v>1079</v>
      </c>
      <c r="E6492" t="s">
        <v>1079</v>
      </c>
      <c r="F6492">
        <v>32</v>
      </c>
      <c r="G6492" t="s">
        <v>2302</v>
      </c>
      <c r="H6492" s="4" t="str">
        <f t="shared" si="202"/>
        <v>3K213.32</v>
      </c>
      <c r="I6492" s="4" t="str">
        <f t="shared" si="203"/>
        <v>S3_HSD247-</v>
      </c>
    </row>
    <row r="6493" spans="1:9" x14ac:dyDescent="0.25">
      <c r="A6493" t="s">
        <v>2698</v>
      </c>
      <c r="B6493" t="s">
        <v>6196</v>
      </c>
      <c r="C6493" t="s">
        <v>3878</v>
      </c>
      <c r="D6493" t="s">
        <v>1080</v>
      </c>
      <c r="E6493" t="s">
        <v>1080</v>
      </c>
      <c r="F6493">
        <v>31</v>
      </c>
      <c r="G6493" t="s">
        <v>2303</v>
      </c>
      <c r="H6493" s="4" t="str">
        <f t="shared" si="202"/>
        <v>3K213.31</v>
      </c>
      <c r="I6493" s="4" t="str">
        <f t="shared" si="203"/>
        <v>S3_HSD247+</v>
      </c>
    </row>
    <row r="6494" spans="1:9" x14ac:dyDescent="0.25">
      <c r="A6494" t="s">
        <v>2698</v>
      </c>
      <c r="B6494" t="s">
        <v>6196</v>
      </c>
      <c r="C6494" t="s">
        <v>3878</v>
      </c>
      <c r="D6494" t="s">
        <v>1082</v>
      </c>
      <c r="E6494" t="s">
        <v>1082</v>
      </c>
      <c r="F6494">
        <v>25</v>
      </c>
      <c r="G6494" t="s">
        <v>2273</v>
      </c>
      <c r="H6494" s="4" t="str">
        <f t="shared" si="202"/>
        <v>3K213.25</v>
      </c>
      <c r="I6494" s="4" t="str">
        <f t="shared" si="203"/>
        <v>S3_HSD232+</v>
      </c>
    </row>
    <row r="6495" spans="1:9" x14ac:dyDescent="0.25">
      <c r="A6495" t="s">
        <v>2698</v>
      </c>
      <c r="B6495" t="s">
        <v>6196</v>
      </c>
      <c r="C6495" t="s">
        <v>3878</v>
      </c>
      <c r="D6495" t="s">
        <v>1084</v>
      </c>
      <c r="E6495" t="s">
        <v>1084</v>
      </c>
      <c r="F6495">
        <v>24</v>
      </c>
      <c r="G6495" t="s">
        <v>2272</v>
      </c>
      <c r="H6495" s="4" t="str">
        <f t="shared" si="202"/>
        <v>3K213.24</v>
      </c>
      <c r="I6495" s="4" t="str">
        <f t="shared" si="203"/>
        <v>S3_HSD232-</v>
      </c>
    </row>
    <row r="6496" spans="1:9" x14ac:dyDescent="0.25">
      <c r="A6496" t="s">
        <v>2698</v>
      </c>
      <c r="B6496" t="s">
        <v>6196</v>
      </c>
      <c r="C6496" t="s">
        <v>3878</v>
      </c>
      <c r="D6496" t="s">
        <v>1085</v>
      </c>
      <c r="E6496" t="s">
        <v>1085</v>
      </c>
      <c r="F6496">
        <v>23</v>
      </c>
      <c r="G6496" t="s">
        <v>2274</v>
      </c>
      <c r="H6496" s="4" t="str">
        <f t="shared" si="202"/>
        <v>3K213.23</v>
      </c>
      <c r="I6496" s="4" t="str">
        <f t="shared" si="203"/>
        <v>S3_HSD234-</v>
      </c>
    </row>
    <row r="6497" spans="1:9" x14ac:dyDescent="0.25">
      <c r="A6497" t="s">
        <v>2698</v>
      </c>
      <c r="B6497" t="s">
        <v>6196</v>
      </c>
      <c r="C6497" t="s">
        <v>3878</v>
      </c>
      <c r="D6497" t="s">
        <v>1086</v>
      </c>
      <c r="E6497" t="s">
        <v>1086</v>
      </c>
      <c r="F6497">
        <v>22</v>
      </c>
      <c r="G6497" t="s">
        <v>2275</v>
      </c>
      <c r="H6497" s="4" t="str">
        <f t="shared" si="202"/>
        <v>3K213.22</v>
      </c>
      <c r="I6497" s="4" t="str">
        <f t="shared" si="203"/>
        <v>S3_HSD234+</v>
      </c>
    </row>
    <row r="6498" spans="1:9" x14ac:dyDescent="0.25">
      <c r="A6498" t="s">
        <v>2698</v>
      </c>
      <c r="B6498" t="s">
        <v>6196</v>
      </c>
      <c r="C6498" t="s">
        <v>3878</v>
      </c>
      <c r="D6498" t="s">
        <v>11</v>
      </c>
      <c r="E6498" t="s">
        <v>11</v>
      </c>
      <c r="F6498" t="s">
        <v>11</v>
      </c>
      <c r="G6498" t="s">
        <v>961</v>
      </c>
      <c r="H6498" s="4" t="str">
        <f t="shared" si="202"/>
        <v>3K213.EP</v>
      </c>
      <c r="I6498" s="4" t="str">
        <f t="shared" si="203"/>
        <v>DGND</v>
      </c>
    </row>
    <row r="6499" spans="1:9" x14ac:dyDescent="0.25">
      <c r="A6499" t="s">
        <v>2698</v>
      </c>
      <c r="B6499" t="s">
        <v>6196</v>
      </c>
      <c r="C6499" t="s">
        <v>3878</v>
      </c>
      <c r="D6499" t="s">
        <v>988</v>
      </c>
      <c r="E6499" t="s">
        <v>988</v>
      </c>
      <c r="F6499">
        <v>4</v>
      </c>
      <c r="G6499" t="s">
        <v>961</v>
      </c>
      <c r="H6499" s="4" t="str">
        <f t="shared" si="202"/>
        <v>3K213.4</v>
      </c>
      <c r="I6499" s="4" t="str">
        <f t="shared" si="203"/>
        <v>DGND</v>
      </c>
    </row>
    <row r="6500" spans="1:9" x14ac:dyDescent="0.25">
      <c r="A6500" t="s">
        <v>2698</v>
      </c>
      <c r="B6500" t="s">
        <v>6196</v>
      </c>
      <c r="C6500" t="s">
        <v>3878</v>
      </c>
      <c r="D6500" t="s">
        <v>989</v>
      </c>
      <c r="E6500" t="s">
        <v>989</v>
      </c>
      <c r="F6500">
        <v>14</v>
      </c>
      <c r="G6500" t="s">
        <v>961</v>
      </c>
      <c r="H6500" s="4" t="str">
        <f t="shared" si="202"/>
        <v>3K213.14</v>
      </c>
      <c r="I6500" s="4" t="str">
        <f t="shared" si="203"/>
        <v>DGND</v>
      </c>
    </row>
    <row r="6501" spans="1:9" x14ac:dyDescent="0.25">
      <c r="A6501" t="s">
        <v>2698</v>
      </c>
      <c r="B6501" t="s">
        <v>6196</v>
      </c>
      <c r="C6501" t="s">
        <v>3878</v>
      </c>
      <c r="D6501" t="s">
        <v>990</v>
      </c>
      <c r="E6501" t="s">
        <v>990</v>
      </c>
      <c r="F6501">
        <v>19</v>
      </c>
      <c r="G6501" t="s">
        <v>961</v>
      </c>
      <c r="H6501" s="4" t="str">
        <f t="shared" si="202"/>
        <v>3K213.19</v>
      </c>
      <c r="I6501" s="4" t="str">
        <f t="shared" si="203"/>
        <v>DGND</v>
      </c>
    </row>
    <row r="6502" spans="1:9" x14ac:dyDescent="0.25">
      <c r="A6502" t="s">
        <v>2698</v>
      </c>
      <c r="B6502" t="s">
        <v>6196</v>
      </c>
      <c r="C6502" t="s">
        <v>3878</v>
      </c>
      <c r="D6502" t="s">
        <v>991</v>
      </c>
      <c r="E6502" t="s">
        <v>991</v>
      </c>
      <c r="F6502">
        <v>21</v>
      </c>
      <c r="G6502" t="s">
        <v>961</v>
      </c>
      <c r="H6502" s="4" t="str">
        <f t="shared" si="202"/>
        <v>3K213.21</v>
      </c>
      <c r="I6502" s="4" t="str">
        <f t="shared" si="203"/>
        <v>DGND</v>
      </c>
    </row>
    <row r="6503" spans="1:9" x14ac:dyDescent="0.25">
      <c r="A6503" t="s">
        <v>2698</v>
      </c>
      <c r="B6503" t="s">
        <v>6196</v>
      </c>
      <c r="C6503" t="s">
        <v>3878</v>
      </c>
      <c r="D6503" t="s">
        <v>992</v>
      </c>
      <c r="E6503" t="s">
        <v>992</v>
      </c>
      <c r="F6503">
        <v>39</v>
      </c>
      <c r="G6503" t="s">
        <v>961</v>
      </c>
      <c r="H6503" s="4" t="str">
        <f t="shared" si="202"/>
        <v>3K213.39</v>
      </c>
      <c r="I6503" s="4" t="str">
        <f t="shared" si="203"/>
        <v>DGND</v>
      </c>
    </row>
    <row r="6504" spans="1:9" x14ac:dyDescent="0.25">
      <c r="A6504" t="s">
        <v>2698</v>
      </c>
      <c r="B6504" t="s">
        <v>6196</v>
      </c>
      <c r="C6504" t="s">
        <v>3878</v>
      </c>
      <c r="D6504" t="s">
        <v>993</v>
      </c>
      <c r="E6504" t="s">
        <v>993</v>
      </c>
      <c r="F6504">
        <v>41</v>
      </c>
      <c r="G6504" t="s">
        <v>961</v>
      </c>
      <c r="H6504" s="4" t="str">
        <f t="shared" si="202"/>
        <v>3K213.41</v>
      </c>
      <c r="I6504" s="4" t="str">
        <f t="shared" si="203"/>
        <v>DGND</v>
      </c>
    </row>
    <row r="6505" spans="1:9" x14ac:dyDescent="0.25">
      <c r="A6505" t="s">
        <v>2698</v>
      </c>
      <c r="B6505" t="s">
        <v>6196</v>
      </c>
      <c r="C6505" t="s">
        <v>3878</v>
      </c>
      <c r="D6505" t="s">
        <v>1087</v>
      </c>
      <c r="E6505" t="s">
        <v>1087</v>
      </c>
      <c r="F6505">
        <v>18</v>
      </c>
      <c r="H6505" s="4" t="str">
        <f t="shared" si="202"/>
        <v>3K213.18</v>
      </c>
      <c r="I6505" s="4">
        <f t="shared" si="203"/>
        <v>0</v>
      </c>
    </row>
    <row r="6506" spans="1:9" x14ac:dyDescent="0.25">
      <c r="A6506" t="s">
        <v>2698</v>
      </c>
      <c r="B6506" t="s">
        <v>6196</v>
      </c>
      <c r="C6506" t="s">
        <v>3878</v>
      </c>
      <c r="D6506" t="s">
        <v>1088</v>
      </c>
      <c r="E6506" t="s">
        <v>1088</v>
      </c>
      <c r="F6506">
        <v>42</v>
      </c>
      <c r="H6506" s="4" t="str">
        <f t="shared" si="202"/>
        <v>3K213.42</v>
      </c>
      <c r="I6506" s="4">
        <f t="shared" si="203"/>
        <v>0</v>
      </c>
    </row>
    <row r="6507" spans="1:9" x14ac:dyDescent="0.25">
      <c r="A6507" t="s">
        <v>2698</v>
      </c>
      <c r="B6507" t="s">
        <v>6196</v>
      </c>
      <c r="C6507" t="s">
        <v>3878</v>
      </c>
      <c r="D6507" t="s">
        <v>1089</v>
      </c>
      <c r="E6507" t="s">
        <v>1089</v>
      </c>
      <c r="F6507">
        <v>8</v>
      </c>
      <c r="G6507" t="s">
        <v>641</v>
      </c>
      <c r="H6507" s="4" t="str">
        <f t="shared" si="202"/>
        <v>3K213.8</v>
      </c>
      <c r="I6507" s="4" t="str">
        <f t="shared" si="203"/>
        <v>S3_SEL1_K213</v>
      </c>
    </row>
    <row r="6508" spans="1:9" x14ac:dyDescent="0.25">
      <c r="A6508" t="s">
        <v>2698</v>
      </c>
      <c r="B6508" t="s">
        <v>6196</v>
      </c>
      <c r="C6508" t="s">
        <v>3878</v>
      </c>
      <c r="D6508" t="s">
        <v>1091</v>
      </c>
      <c r="E6508" t="s">
        <v>1091</v>
      </c>
      <c r="F6508">
        <v>17</v>
      </c>
      <c r="G6508" t="s">
        <v>2304</v>
      </c>
      <c r="H6508" s="4" t="str">
        <f t="shared" si="202"/>
        <v>3K213.17</v>
      </c>
      <c r="I6508" s="4" t="str">
        <f t="shared" si="203"/>
        <v>S3_SEL2_K213</v>
      </c>
    </row>
    <row r="6509" spans="1:9" x14ac:dyDescent="0.25">
      <c r="A6509" t="s">
        <v>2698</v>
      </c>
      <c r="B6509" t="s">
        <v>6196</v>
      </c>
      <c r="C6509" t="s">
        <v>3878</v>
      </c>
      <c r="D6509" t="s">
        <v>994</v>
      </c>
      <c r="E6509" t="s">
        <v>994</v>
      </c>
      <c r="F6509">
        <v>5</v>
      </c>
      <c r="G6509" t="s">
        <v>962</v>
      </c>
      <c r="H6509" s="4" t="str">
        <f t="shared" si="202"/>
        <v>3K213.5</v>
      </c>
      <c r="I6509" s="4" t="str">
        <f t="shared" si="203"/>
        <v>VDD33_ATX</v>
      </c>
    </row>
    <row r="6510" spans="1:9" x14ac:dyDescent="0.25">
      <c r="A6510" t="s">
        <v>2698</v>
      </c>
      <c r="B6510" t="s">
        <v>6196</v>
      </c>
      <c r="C6510" t="s">
        <v>3878</v>
      </c>
      <c r="D6510" t="s">
        <v>995</v>
      </c>
      <c r="E6510" t="s">
        <v>995</v>
      </c>
      <c r="F6510">
        <v>9</v>
      </c>
      <c r="G6510" t="s">
        <v>962</v>
      </c>
      <c r="H6510" s="4" t="str">
        <f t="shared" si="202"/>
        <v>3K213.9</v>
      </c>
      <c r="I6510" s="4" t="str">
        <f t="shared" si="203"/>
        <v>VDD33_ATX</v>
      </c>
    </row>
    <row r="6511" spans="1:9" x14ac:dyDescent="0.25">
      <c r="A6511" t="s">
        <v>2698</v>
      </c>
      <c r="B6511" t="s">
        <v>6196</v>
      </c>
      <c r="C6511" t="s">
        <v>3878</v>
      </c>
      <c r="D6511" t="s">
        <v>1092</v>
      </c>
      <c r="E6511" t="s">
        <v>1092</v>
      </c>
      <c r="F6511">
        <v>13</v>
      </c>
      <c r="G6511" t="s">
        <v>962</v>
      </c>
      <c r="H6511" s="4" t="str">
        <f t="shared" si="202"/>
        <v>3K213.13</v>
      </c>
      <c r="I6511" s="4" t="str">
        <f t="shared" si="203"/>
        <v>VDD33_ATX</v>
      </c>
    </row>
    <row r="6512" spans="1:9" x14ac:dyDescent="0.25">
      <c r="A6512" t="s">
        <v>2698</v>
      </c>
      <c r="B6512" t="s">
        <v>6196</v>
      </c>
      <c r="C6512" t="s">
        <v>3878</v>
      </c>
      <c r="D6512" t="s">
        <v>1093</v>
      </c>
      <c r="E6512" t="s">
        <v>1093</v>
      </c>
      <c r="F6512">
        <v>20</v>
      </c>
      <c r="G6512" t="s">
        <v>962</v>
      </c>
      <c r="H6512" s="4" t="str">
        <f t="shared" si="202"/>
        <v>3K213.20</v>
      </c>
      <c r="I6512" s="4" t="str">
        <f t="shared" si="203"/>
        <v>VDD33_ATX</v>
      </c>
    </row>
    <row r="6513" spans="1:9" x14ac:dyDescent="0.25">
      <c r="A6513" t="s">
        <v>2698</v>
      </c>
      <c r="B6513" t="s">
        <v>6196</v>
      </c>
      <c r="C6513" t="s">
        <v>3878</v>
      </c>
      <c r="D6513" t="s">
        <v>1094</v>
      </c>
      <c r="E6513" t="s">
        <v>1094</v>
      </c>
      <c r="F6513">
        <v>30</v>
      </c>
      <c r="G6513" t="s">
        <v>962</v>
      </c>
      <c r="H6513" s="4" t="str">
        <f t="shared" si="202"/>
        <v>3K213.30</v>
      </c>
      <c r="I6513" s="4" t="str">
        <f t="shared" si="203"/>
        <v>VDD33_ATX</v>
      </c>
    </row>
    <row r="6514" spans="1:9" x14ac:dyDescent="0.25">
      <c r="A6514" t="s">
        <v>2698</v>
      </c>
      <c r="B6514" t="s">
        <v>6196</v>
      </c>
      <c r="C6514" t="s">
        <v>3878</v>
      </c>
      <c r="D6514" t="s">
        <v>1095</v>
      </c>
      <c r="E6514" t="s">
        <v>1095</v>
      </c>
      <c r="F6514">
        <v>40</v>
      </c>
      <c r="G6514" t="s">
        <v>962</v>
      </c>
      <c r="H6514" s="4" t="str">
        <f t="shared" si="202"/>
        <v>3K213.40</v>
      </c>
      <c r="I6514" s="4" t="str">
        <f t="shared" si="203"/>
        <v>VDD33_ATX</v>
      </c>
    </row>
    <row r="6515" spans="1:9" x14ac:dyDescent="0.25">
      <c r="A6515" t="s">
        <v>2698</v>
      </c>
      <c r="B6515" t="s">
        <v>6196</v>
      </c>
      <c r="C6515" t="s">
        <v>3866</v>
      </c>
      <c r="D6515">
        <v>1</v>
      </c>
      <c r="E6515">
        <v>1</v>
      </c>
      <c r="F6515">
        <v>1</v>
      </c>
      <c r="G6515" t="s">
        <v>435</v>
      </c>
      <c r="H6515" s="4" t="str">
        <f t="shared" si="202"/>
        <v>3RK1841.1</v>
      </c>
      <c r="I6515" s="4" t="str">
        <f t="shared" si="203"/>
        <v>SC_UDB184_1</v>
      </c>
    </row>
    <row r="6516" spans="1:9" x14ac:dyDescent="0.25">
      <c r="A6516" t="s">
        <v>2698</v>
      </c>
      <c r="B6516" t="s">
        <v>6196</v>
      </c>
      <c r="C6516" t="s">
        <v>3866</v>
      </c>
      <c r="D6516">
        <v>2</v>
      </c>
      <c r="E6516">
        <v>2</v>
      </c>
      <c r="F6516">
        <v>2</v>
      </c>
      <c r="G6516" t="s">
        <v>639</v>
      </c>
      <c r="H6516" s="4" t="str">
        <f t="shared" si="202"/>
        <v>3RK1841.2</v>
      </c>
      <c r="I6516" s="4" t="str">
        <f t="shared" si="203"/>
        <v>S3_SEL1_K184</v>
      </c>
    </row>
    <row r="6517" spans="1:9" x14ac:dyDescent="0.25">
      <c r="A6517" t="s">
        <v>2698</v>
      </c>
      <c r="B6517" t="s">
        <v>6196</v>
      </c>
      <c r="C6517" t="s">
        <v>3879</v>
      </c>
      <c r="D6517">
        <v>1</v>
      </c>
      <c r="E6517">
        <v>1</v>
      </c>
      <c r="F6517">
        <v>1</v>
      </c>
      <c r="G6517" t="s">
        <v>438</v>
      </c>
      <c r="H6517" s="4" t="str">
        <f t="shared" si="202"/>
        <v>3RK2131.1</v>
      </c>
      <c r="I6517" s="4" t="str">
        <f t="shared" si="203"/>
        <v>SC_UDB213_1</v>
      </c>
    </row>
    <row r="6518" spans="1:9" x14ac:dyDescent="0.25">
      <c r="A6518" t="s">
        <v>2698</v>
      </c>
      <c r="B6518" t="s">
        <v>6196</v>
      </c>
      <c r="C6518" t="s">
        <v>3879</v>
      </c>
      <c r="D6518">
        <v>2</v>
      </c>
      <c r="E6518">
        <v>2</v>
      </c>
      <c r="F6518">
        <v>2</v>
      </c>
      <c r="G6518" t="s">
        <v>641</v>
      </c>
      <c r="H6518" s="4" t="str">
        <f t="shared" si="202"/>
        <v>3RK2131.2</v>
      </c>
      <c r="I6518" s="4" t="str">
        <f t="shared" si="203"/>
        <v>S3_SEL1_K213</v>
      </c>
    </row>
    <row r="6519" spans="1:9" x14ac:dyDescent="0.25">
      <c r="A6519" t="s">
        <v>2698</v>
      </c>
      <c r="B6519" t="s">
        <v>6196</v>
      </c>
      <c r="C6519" t="s">
        <v>3880</v>
      </c>
      <c r="D6519">
        <v>1</v>
      </c>
      <c r="E6519">
        <v>1</v>
      </c>
      <c r="F6519">
        <v>1</v>
      </c>
      <c r="G6519" t="s">
        <v>1328</v>
      </c>
      <c r="H6519" s="4" t="str">
        <f t="shared" si="202"/>
        <v>3RK2132.1</v>
      </c>
      <c r="I6519" s="4" t="str">
        <f t="shared" si="203"/>
        <v>SC_UDB213_2</v>
      </c>
    </row>
    <row r="6520" spans="1:9" x14ac:dyDescent="0.25">
      <c r="A6520" t="s">
        <v>2698</v>
      </c>
      <c r="B6520" t="s">
        <v>6196</v>
      </c>
      <c r="C6520" t="s">
        <v>3880</v>
      </c>
      <c r="D6520">
        <v>2</v>
      </c>
      <c r="E6520">
        <v>2</v>
      </c>
      <c r="F6520">
        <v>2</v>
      </c>
      <c r="G6520" t="s">
        <v>2304</v>
      </c>
      <c r="H6520" s="4" t="str">
        <f t="shared" si="202"/>
        <v>3RK2132.2</v>
      </c>
      <c r="I6520" s="4" t="str">
        <f t="shared" si="203"/>
        <v>S3_SEL2_K213</v>
      </c>
    </row>
    <row r="6521" spans="1:9" x14ac:dyDescent="0.25">
      <c r="A6521" t="s">
        <v>2698</v>
      </c>
      <c r="B6521" t="s">
        <v>6196</v>
      </c>
      <c r="C6521" t="s">
        <v>3867</v>
      </c>
      <c r="D6521">
        <v>1</v>
      </c>
      <c r="E6521">
        <v>1</v>
      </c>
      <c r="F6521">
        <v>1</v>
      </c>
      <c r="G6521" t="s">
        <v>639</v>
      </c>
      <c r="H6521" s="4" t="str">
        <f t="shared" si="202"/>
        <v>3RL19.1</v>
      </c>
      <c r="I6521" s="4" t="str">
        <f t="shared" si="203"/>
        <v>S3_SEL1_K184</v>
      </c>
    </row>
    <row r="6522" spans="1:9" x14ac:dyDescent="0.25">
      <c r="A6522" t="s">
        <v>2698</v>
      </c>
      <c r="B6522" t="s">
        <v>6196</v>
      </c>
      <c r="C6522" t="s">
        <v>3867</v>
      </c>
      <c r="D6522">
        <v>2</v>
      </c>
      <c r="E6522">
        <v>2</v>
      </c>
      <c r="F6522">
        <v>2</v>
      </c>
      <c r="G6522" t="s">
        <v>961</v>
      </c>
      <c r="H6522" s="4" t="str">
        <f t="shared" si="202"/>
        <v>3RL19.2</v>
      </c>
      <c r="I6522" s="4" t="str">
        <f t="shared" si="203"/>
        <v>DGND</v>
      </c>
    </row>
    <row r="6523" spans="1:9" x14ac:dyDescent="0.25">
      <c r="A6523" t="s">
        <v>2698</v>
      </c>
      <c r="B6523" t="s">
        <v>6196</v>
      </c>
      <c r="C6523" t="s">
        <v>3868</v>
      </c>
      <c r="D6523">
        <v>1</v>
      </c>
      <c r="E6523">
        <v>1</v>
      </c>
      <c r="F6523">
        <v>1</v>
      </c>
      <c r="G6523" t="s">
        <v>638</v>
      </c>
      <c r="H6523" s="4" t="str">
        <f t="shared" si="202"/>
        <v>3RL21.1</v>
      </c>
      <c r="I6523" s="4" t="str">
        <f t="shared" si="203"/>
        <v>S3_OE_K184</v>
      </c>
    </row>
    <row r="6524" spans="1:9" x14ac:dyDescent="0.25">
      <c r="A6524" t="s">
        <v>2698</v>
      </c>
      <c r="B6524" t="s">
        <v>6196</v>
      </c>
      <c r="C6524" t="s">
        <v>3868</v>
      </c>
      <c r="D6524">
        <v>2</v>
      </c>
      <c r="E6524">
        <v>2</v>
      </c>
      <c r="F6524">
        <v>2</v>
      </c>
      <c r="G6524" t="s">
        <v>961</v>
      </c>
      <c r="H6524" s="4" t="str">
        <f t="shared" si="202"/>
        <v>3RL21.2</v>
      </c>
      <c r="I6524" s="4" t="str">
        <f t="shared" si="203"/>
        <v>DGND</v>
      </c>
    </row>
    <row r="6525" spans="1:9" x14ac:dyDescent="0.25">
      <c r="A6525" t="s">
        <v>2698</v>
      </c>
      <c r="B6525" t="s">
        <v>6196</v>
      </c>
      <c r="C6525" t="s">
        <v>3881</v>
      </c>
      <c r="D6525">
        <v>1</v>
      </c>
      <c r="E6525">
        <v>1</v>
      </c>
      <c r="F6525">
        <v>1</v>
      </c>
      <c r="G6525" t="s">
        <v>641</v>
      </c>
      <c r="H6525" s="4" t="str">
        <f t="shared" si="202"/>
        <v>3RL41.1</v>
      </c>
      <c r="I6525" s="4" t="str">
        <f t="shared" si="203"/>
        <v>S3_SEL1_K213</v>
      </c>
    </row>
    <row r="6526" spans="1:9" x14ac:dyDescent="0.25">
      <c r="A6526" t="s">
        <v>2698</v>
      </c>
      <c r="B6526" t="s">
        <v>6196</v>
      </c>
      <c r="C6526" t="s">
        <v>3881</v>
      </c>
      <c r="D6526">
        <v>2</v>
      </c>
      <c r="E6526">
        <v>2</v>
      </c>
      <c r="F6526">
        <v>2</v>
      </c>
      <c r="G6526" t="s">
        <v>961</v>
      </c>
      <c r="H6526" s="4" t="str">
        <f t="shared" si="202"/>
        <v>3RL41.2</v>
      </c>
      <c r="I6526" s="4" t="str">
        <f t="shared" si="203"/>
        <v>DGND</v>
      </c>
    </row>
    <row r="6527" spans="1:9" x14ac:dyDescent="0.25">
      <c r="A6527" t="s">
        <v>2698</v>
      </c>
      <c r="B6527" t="s">
        <v>6196</v>
      </c>
      <c r="C6527" t="s">
        <v>3882</v>
      </c>
      <c r="D6527">
        <v>1</v>
      </c>
      <c r="E6527">
        <v>1</v>
      </c>
      <c r="F6527">
        <v>1</v>
      </c>
      <c r="G6527" t="s">
        <v>640</v>
      </c>
      <c r="H6527" s="4" t="str">
        <f t="shared" si="202"/>
        <v>3RL42.1</v>
      </c>
      <c r="I6527" s="4" t="str">
        <f t="shared" si="203"/>
        <v>S3_OE_K213</v>
      </c>
    </row>
    <row r="6528" spans="1:9" x14ac:dyDescent="0.25">
      <c r="A6528" t="s">
        <v>2698</v>
      </c>
      <c r="B6528" t="s">
        <v>6196</v>
      </c>
      <c r="C6528" t="s">
        <v>3882</v>
      </c>
      <c r="D6528">
        <v>2</v>
      </c>
      <c r="E6528">
        <v>2</v>
      </c>
      <c r="F6528">
        <v>2</v>
      </c>
      <c r="G6528" t="s">
        <v>961</v>
      </c>
      <c r="H6528" s="4" t="str">
        <f t="shared" si="202"/>
        <v>3RL42.2</v>
      </c>
      <c r="I6528" s="4" t="str">
        <f t="shared" si="203"/>
        <v>DGND</v>
      </c>
    </row>
    <row r="6529" spans="1:9" x14ac:dyDescent="0.25">
      <c r="A6529" t="s">
        <v>2698</v>
      </c>
      <c r="B6529" t="s">
        <v>6196</v>
      </c>
      <c r="C6529" t="s">
        <v>3883</v>
      </c>
      <c r="D6529">
        <v>1</v>
      </c>
      <c r="E6529">
        <v>1</v>
      </c>
      <c r="F6529">
        <v>1</v>
      </c>
      <c r="G6529" t="s">
        <v>2304</v>
      </c>
      <c r="H6529" s="4" t="str">
        <f t="shared" si="202"/>
        <v>3RL213.1</v>
      </c>
      <c r="I6529" s="4" t="str">
        <f t="shared" si="203"/>
        <v>S3_SEL2_K213</v>
      </c>
    </row>
    <row r="6530" spans="1:9" x14ac:dyDescent="0.25">
      <c r="A6530" t="s">
        <v>2698</v>
      </c>
      <c r="B6530" t="s">
        <v>6196</v>
      </c>
      <c r="C6530" t="s">
        <v>3883</v>
      </c>
      <c r="D6530">
        <v>2</v>
      </c>
      <c r="E6530">
        <v>2</v>
      </c>
      <c r="F6530">
        <v>2</v>
      </c>
      <c r="G6530" t="s">
        <v>961</v>
      </c>
      <c r="H6530" s="4" t="str">
        <f t="shared" ref="H6530:H6593" si="204">CONCATENATE(C6530,".",F6530)</f>
        <v>3RL213.2</v>
      </c>
      <c r="I6530" s="4" t="str">
        <f t="shared" ref="I6530:I6593" si="205">G6530</f>
        <v>DGND</v>
      </c>
    </row>
    <row r="6531" spans="1:9" x14ac:dyDescent="0.25">
      <c r="A6531" t="s">
        <v>2698</v>
      </c>
      <c r="B6531" t="s">
        <v>6197</v>
      </c>
      <c r="C6531" t="s">
        <v>3884</v>
      </c>
      <c r="D6531" t="s">
        <v>1331</v>
      </c>
      <c r="E6531" t="s">
        <v>1331</v>
      </c>
      <c r="F6531">
        <v>1</v>
      </c>
      <c r="G6531" t="s">
        <v>1040</v>
      </c>
      <c r="H6531" s="4" t="str">
        <f t="shared" si="204"/>
        <v>3K6.1</v>
      </c>
      <c r="I6531" s="4" t="str">
        <f t="shared" si="205"/>
        <v>VP12</v>
      </c>
    </row>
    <row r="6532" spans="1:9" x14ac:dyDescent="0.25">
      <c r="A6532" t="s">
        <v>2698</v>
      </c>
      <c r="B6532" t="s">
        <v>6197</v>
      </c>
      <c r="C6532" t="s">
        <v>3884</v>
      </c>
      <c r="D6532" t="s">
        <v>1332</v>
      </c>
      <c r="E6532" t="s">
        <v>1332</v>
      </c>
      <c r="F6532">
        <v>4</v>
      </c>
      <c r="G6532" t="s">
        <v>642</v>
      </c>
      <c r="H6532" s="4" t="str">
        <f t="shared" si="204"/>
        <v>3K6.4</v>
      </c>
      <c r="I6532" s="4" t="str">
        <f t="shared" si="205"/>
        <v>S3_1_INH</v>
      </c>
    </row>
    <row r="6533" spans="1:9" x14ac:dyDescent="0.25">
      <c r="A6533" t="s">
        <v>2698</v>
      </c>
      <c r="B6533" t="s">
        <v>6197</v>
      </c>
      <c r="C6533" t="s">
        <v>3884</v>
      </c>
      <c r="D6533" t="s">
        <v>1333</v>
      </c>
      <c r="E6533" t="s">
        <v>1333</v>
      </c>
      <c r="F6533">
        <v>9</v>
      </c>
      <c r="G6533" t="s">
        <v>643</v>
      </c>
      <c r="H6533" s="4" t="str">
        <f t="shared" si="204"/>
        <v>3K6.9</v>
      </c>
      <c r="I6533" s="4" t="str">
        <f t="shared" si="205"/>
        <v>S3_INH_GND</v>
      </c>
    </row>
    <row r="6534" spans="1:9" x14ac:dyDescent="0.25">
      <c r="A6534" t="s">
        <v>2698</v>
      </c>
      <c r="B6534" t="s">
        <v>6197</v>
      </c>
      <c r="C6534" t="s">
        <v>3884</v>
      </c>
      <c r="D6534" t="s">
        <v>1334</v>
      </c>
      <c r="E6534" t="s">
        <v>1334</v>
      </c>
      <c r="F6534">
        <v>12</v>
      </c>
      <c r="G6534" t="s">
        <v>6231</v>
      </c>
      <c r="H6534" s="4" t="str">
        <f t="shared" si="204"/>
        <v>3K6.12</v>
      </c>
      <c r="I6534" s="4" t="str">
        <f t="shared" si="205"/>
        <v>SC_UDB006</v>
      </c>
    </row>
    <row r="6535" spans="1:9" x14ac:dyDescent="0.25">
      <c r="A6535" t="s">
        <v>2698</v>
      </c>
      <c r="B6535" t="s">
        <v>6197</v>
      </c>
      <c r="C6535" t="s">
        <v>3884</v>
      </c>
      <c r="D6535" t="s">
        <v>1335</v>
      </c>
      <c r="E6535" t="s">
        <v>1335</v>
      </c>
      <c r="F6535">
        <v>3</v>
      </c>
      <c r="G6535" t="s">
        <v>645</v>
      </c>
      <c r="H6535" s="4" t="str">
        <f t="shared" si="204"/>
        <v>3K6.3</v>
      </c>
      <c r="I6535" s="4" t="str">
        <f t="shared" si="205"/>
        <v>S3_INH_DIV2</v>
      </c>
    </row>
    <row r="6536" spans="1:9" x14ac:dyDescent="0.25">
      <c r="A6536" t="s">
        <v>2698</v>
      </c>
      <c r="B6536" t="s">
        <v>6197</v>
      </c>
      <c r="C6536" t="s">
        <v>3884</v>
      </c>
      <c r="D6536" t="s">
        <v>1336</v>
      </c>
      <c r="E6536" t="s">
        <v>1336</v>
      </c>
      <c r="F6536">
        <v>10</v>
      </c>
      <c r="G6536" t="s">
        <v>961</v>
      </c>
      <c r="H6536" s="4" t="str">
        <f t="shared" si="204"/>
        <v>3K6.10</v>
      </c>
      <c r="I6536" s="4" t="str">
        <f t="shared" si="205"/>
        <v>DGND</v>
      </c>
    </row>
    <row r="6537" spans="1:9" x14ac:dyDescent="0.25">
      <c r="A6537" t="s">
        <v>2698</v>
      </c>
      <c r="B6537" t="s">
        <v>6197</v>
      </c>
      <c r="C6537" t="s">
        <v>3884</v>
      </c>
      <c r="D6537" t="s">
        <v>1337</v>
      </c>
      <c r="E6537" t="s">
        <v>1337</v>
      </c>
      <c r="F6537">
        <v>5</v>
      </c>
      <c r="G6537" t="s">
        <v>644</v>
      </c>
      <c r="H6537" s="4" t="str">
        <f t="shared" si="204"/>
        <v>3K6.5</v>
      </c>
      <c r="I6537" s="4" t="str">
        <f t="shared" si="205"/>
        <v>S3_INH</v>
      </c>
    </row>
    <row r="6538" spans="1:9" x14ac:dyDescent="0.25">
      <c r="A6538" t="s">
        <v>2698</v>
      </c>
      <c r="B6538" t="s">
        <v>6197</v>
      </c>
      <c r="C6538" t="s">
        <v>3884</v>
      </c>
      <c r="D6538" t="s">
        <v>1338</v>
      </c>
      <c r="E6538" t="s">
        <v>1338</v>
      </c>
      <c r="F6538">
        <v>8</v>
      </c>
      <c r="H6538" s="4" t="str">
        <f t="shared" si="204"/>
        <v>3K6.8</v>
      </c>
      <c r="I6538" s="4">
        <f t="shared" si="205"/>
        <v>0</v>
      </c>
    </row>
    <row r="6539" spans="1:9" x14ac:dyDescent="0.25">
      <c r="A6539" t="s">
        <v>2698</v>
      </c>
      <c r="B6539" t="s">
        <v>6197</v>
      </c>
      <c r="C6539" t="s">
        <v>3885</v>
      </c>
      <c r="D6539">
        <v>2</v>
      </c>
      <c r="E6539">
        <v>2</v>
      </c>
      <c r="F6539">
        <v>2</v>
      </c>
      <c r="H6539" s="4" t="str">
        <f t="shared" si="204"/>
        <v>3K36.2</v>
      </c>
      <c r="I6539" s="4">
        <f t="shared" si="205"/>
        <v>0</v>
      </c>
    </row>
    <row r="6540" spans="1:9" x14ac:dyDescent="0.25">
      <c r="A6540" t="s">
        <v>2698</v>
      </c>
      <c r="B6540" t="s">
        <v>6197</v>
      </c>
      <c r="C6540" t="s">
        <v>3885</v>
      </c>
      <c r="D6540">
        <v>3</v>
      </c>
      <c r="E6540">
        <v>3</v>
      </c>
      <c r="F6540">
        <v>3</v>
      </c>
      <c r="G6540" t="s">
        <v>2309</v>
      </c>
      <c r="H6540" s="4" t="str">
        <f t="shared" si="204"/>
        <v>3K36.3</v>
      </c>
      <c r="I6540" s="4" t="str">
        <f t="shared" si="205"/>
        <v>S3_2_GPIOA0</v>
      </c>
    </row>
    <row r="6541" spans="1:9" x14ac:dyDescent="0.25">
      <c r="A6541" t="s">
        <v>2698</v>
      </c>
      <c r="B6541" t="s">
        <v>6197</v>
      </c>
      <c r="C6541" t="s">
        <v>3885</v>
      </c>
      <c r="D6541">
        <v>4</v>
      </c>
      <c r="E6541">
        <v>4</v>
      </c>
      <c r="F6541">
        <v>4</v>
      </c>
      <c r="G6541" t="s">
        <v>2310</v>
      </c>
      <c r="H6541" s="4" t="str">
        <f t="shared" si="204"/>
        <v>3K36.4</v>
      </c>
      <c r="I6541" s="4" t="str">
        <f t="shared" si="205"/>
        <v>S3_APWR_FF08</v>
      </c>
    </row>
    <row r="6542" spans="1:9" x14ac:dyDescent="0.25">
      <c r="A6542" t="s">
        <v>2698</v>
      </c>
      <c r="B6542" t="s">
        <v>6197</v>
      </c>
      <c r="C6542" t="s">
        <v>3885</v>
      </c>
      <c r="D6542">
        <v>5</v>
      </c>
      <c r="E6542">
        <v>5</v>
      </c>
      <c r="F6542">
        <v>5</v>
      </c>
      <c r="G6542" t="s">
        <v>2310</v>
      </c>
      <c r="H6542" s="4" t="str">
        <f t="shared" si="204"/>
        <v>3K36.5</v>
      </c>
      <c r="I6542" s="4" t="str">
        <f t="shared" si="205"/>
        <v>S3_APWR_FF08</v>
      </c>
    </row>
    <row r="6543" spans="1:9" x14ac:dyDescent="0.25">
      <c r="A6543" t="s">
        <v>2698</v>
      </c>
      <c r="B6543" t="s">
        <v>6197</v>
      </c>
      <c r="C6543" t="s">
        <v>3885</v>
      </c>
      <c r="D6543">
        <v>6</v>
      </c>
      <c r="E6543">
        <v>6</v>
      </c>
      <c r="F6543">
        <v>6</v>
      </c>
      <c r="G6543" t="s">
        <v>2311</v>
      </c>
      <c r="H6543" s="4" t="str">
        <f t="shared" si="204"/>
        <v>3K36.6</v>
      </c>
      <c r="I6543" s="4" t="str">
        <f t="shared" si="205"/>
        <v>S3_2_GPIOA3</v>
      </c>
    </row>
    <row r="6544" spans="1:9" x14ac:dyDescent="0.25">
      <c r="A6544" t="s">
        <v>2698</v>
      </c>
      <c r="B6544" t="s">
        <v>6197</v>
      </c>
      <c r="C6544" t="s">
        <v>3885</v>
      </c>
      <c r="D6544">
        <v>7</v>
      </c>
      <c r="E6544">
        <v>7</v>
      </c>
      <c r="F6544">
        <v>7</v>
      </c>
      <c r="H6544" s="4" t="str">
        <f t="shared" si="204"/>
        <v>3K36.7</v>
      </c>
      <c r="I6544" s="4">
        <f t="shared" si="205"/>
        <v>0</v>
      </c>
    </row>
    <row r="6545" spans="1:9" x14ac:dyDescent="0.25">
      <c r="A6545" t="s">
        <v>2698</v>
      </c>
      <c r="B6545" t="s">
        <v>6197</v>
      </c>
      <c r="C6545" t="s">
        <v>3885</v>
      </c>
      <c r="D6545" t="s">
        <v>1041</v>
      </c>
      <c r="E6545" t="s">
        <v>1041</v>
      </c>
      <c r="F6545">
        <v>1</v>
      </c>
      <c r="G6545" t="s">
        <v>1040</v>
      </c>
      <c r="H6545" s="4" t="str">
        <f t="shared" si="204"/>
        <v>3K36.1</v>
      </c>
      <c r="I6545" s="4" t="str">
        <f t="shared" si="205"/>
        <v>VP12</v>
      </c>
    </row>
    <row r="6546" spans="1:9" x14ac:dyDescent="0.25">
      <c r="A6546" t="s">
        <v>2698</v>
      </c>
      <c r="B6546" t="s">
        <v>6197</v>
      </c>
      <c r="C6546" t="s">
        <v>3885</v>
      </c>
      <c r="D6546" t="s">
        <v>1042</v>
      </c>
      <c r="E6546" t="s">
        <v>1042</v>
      </c>
      <c r="F6546">
        <v>8</v>
      </c>
      <c r="G6546" t="s">
        <v>1342</v>
      </c>
      <c r="H6546" s="4" t="str">
        <f t="shared" si="204"/>
        <v>3K36.8</v>
      </c>
      <c r="I6546" s="4" t="str">
        <f t="shared" si="205"/>
        <v>SC_UDB036</v>
      </c>
    </row>
    <row r="6547" spans="1:9" x14ac:dyDescent="0.25">
      <c r="A6547" t="s">
        <v>2698</v>
      </c>
      <c r="B6547" t="s">
        <v>6197</v>
      </c>
      <c r="C6547" t="s">
        <v>3886</v>
      </c>
      <c r="D6547">
        <v>2</v>
      </c>
      <c r="E6547">
        <v>2</v>
      </c>
      <c r="F6547">
        <v>2</v>
      </c>
      <c r="H6547" s="4" t="str">
        <f t="shared" si="204"/>
        <v>3K124.2</v>
      </c>
      <c r="I6547" s="4">
        <f t="shared" si="205"/>
        <v>0</v>
      </c>
    </row>
    <row r="6548" spans="1:9" x14ac:dyDescent="0.25">
      <c r="A6548" t="s">
        <v>2698</v>
      </c>
      <c r="B6548" t="s">
        <v>6197</v>
      </c>
      <c r="C6548" t="s">
        <v>3886</v>
      </c>
      <c r="D6548">
        <v>3</v>
      </c>
      <c r="E6548">
        <v>3</v>
      </c>
      <c r="F6548">
        <v>3</v>
      </c>
      <c r="G6548" t="s">
        <v>653</v>
      </c>
      <c r="H6548" s="4" t="str">
        <f t="shared" si="204"/>
        <v>3K124.3</v>
      </c>
      <c r="I6548" s="4" t="str">
        <f t="shared" si="205"/>
        <v>S3_2_GPIOA1</v>
      </c>
    </row>
    <row r="6549" spans="1:9" x14ac:dyDescent="0.25">
      <c r="A6549" t="s">
        <v>2698</v>
      </c>
      <c r="B6549" t="s">
        <v>6197</v>
      </c>
      <c r="C6549" t="s">
        <v>3886</v>
      </c>
      <c r="D6549">
        <v>4</v>
      </c>
      <c r="E6549">
        <v>4</v>
      </c>
      <c r="F6549">
        <v>4</v>
      </c>
      <c r="G6549" t="s">
        <v>2310</v>
      </c>
      <c r="H6549" s="4" t="str">
        <f t="shared" si="204"/>
        <v>3K124.4</v>
      </c>
      <c r="I6549" s="4" t="str">
        <f t="shared" si="205"/>
        <v>S3_APWR_FF08</v>
      </c>
    </row>
    <row r="6550" spans="1:9" x14ac:dyDescent="0.25">
      <c r="A6550" t="s">
        <v>2698</v>
      </c>
      <c r="B6550" t="s">
        <v>6197</v>
      </c>
      <c r="C6550" t="s">
        <v>3886</v>
      </c>
      <c r="D6550">
        <v>5</v>
      </c>
      <c r="E6550">
        <v>5</v>
      </c>
      <c r="F6550">
        <v>5</v>
      </c>
      <c r="G6550" t="s">
        <v>2310</v>
      </c>
      <c r="H6550" s="4" t="str">
        <f t="shared" si="204"/>
        <v>3K124.5</v>
      </c>
      <c r="I6550" s="4" t="str">
        <f t="shared" si="205"/>
        <v>S3_APWR_FF08</v>
      </c>
    </row>
    <row r="6551" spans="1:9" x14ac:dyDescent="0.25">
      <c r="A6551" t="s">
        <v>2698</v>
      </c>
      <c r="B6551" t="s">
        <v>6197</v>
      </c>
      <c r="C6551" t="s">
        <v>3886</v>
      </c>
      <c r="D6551">
        <v>6</v>
      </c>
      <c r="E6551">
        <v>6</v>
      </c>
      <c r="F6551">
        <v>6</v>
      </c>
      <c r="G6551" t="s">
        <v>652</v>
      </c>
      <c r="H6551" s="4" t="str">
        <f t="shared" si="204"/>
        <v>3K124.6</v>
      </c>
      <c r="I6551" s="4" t="str">
        <f t="shared" si="205"/>
        <v>S3_2_GPIOA2</v>
      </c>
    </row>
    <row r="6552" spans="1:9" x14ac:dyDescent="0.25">
      <c r="A6552" t="s">
        <v>2698</v>
      </c>
      <c r="B6552" t="s">
        <v>6197</v>
      </c>
      <c r="C6552" t="s">
        <v>3886</v>
      </c>
      <c r="D6552">
        <v>7</v>
      </c>
      <c r="E6552">
        <v>7</v>
      </c>
      <c r="F6552">
        <v>7</v>
      </c>
      <c r="H6552" s="4" t="str">
        <f t="shared" si="204"/>
        <v>3K124.7</v>
      </c>
      <c r="I6552" s="4">
        <f t="shared" si="205"/>
        <v>0</v>
      </c>
    </row>
    <row r="6553" spans="1:9" x14ac:dyDescent="0.25">
      <c r="A6553" t="s">
        <v>2698</v>
      </c>
      <c r="B6553" t="s">
        <v>6197</v>
      </c>
      <c r="C6553" t="s">
        <v>3886</v>
      </c>
      <c r="D6553" t="s">
        <v>1041</v>
      </c>
      <c r="E6553" t="s">
        <v>1041</v>
      </c>
      <c r="F6553">
        <v>1</v>
      </c>
      <c r="G6553" t="s">
        <v>1040</v>
      </c>
      <c r="H6553" s="4" t="str">
        <f t="shared" si="204"/>
        <v>3K124.1</v>
      </c>
      <c r="I6553" s="4" t="str">
        <f t="shared" si="205"/>
        <v>VP12</v>
      </c>
    </row>
    <row r="6554" spans="1:9" x14ac:dyDescent="0.25">
      <c r="A6554" t="s">
        <v>2698</v>
      </c>
      <c r="B6554" t="s">
        <v>6197</v>
      </c>
      <c r="C6554" t="s">
        <v>3886</v>
      </c>
      <c r="D6554" t="s">
        <v>1042</v>
      </c>
      <c r="E6554" t="s">
        <v>1042</v>
      </c>
      <c r="F6554">
        <v>8</v>
      </c>
      <c r="G6554" t="s">
        <v>816</v>
      </c>
      <c r="H6554" s="4" t="str">
        <f t="shared" si="204"/>
        <v>3K124.8</v>
      </c>
      <c r="I6554" s="4" t="str">
        <f t="shared" si="205"/>
        <v>SC_UDB124</v>
      </c>
    </row>
    <row r="6555" spans="1:9" x14ac:dyDescent="0.25">
      <c r="A6555" t="s">
        <v>2698</v>
      </c>
      <c r="B6555" t="s">
        <v>6197</v>
      </c>
      <c r="C6555" t="s">
        <v>6465</v>
      </c>
      <c r="D6555">
        <v>2</v>
      </c>
      <c r="E6555">
        <v>2</v>
      </c>
      <c r="F6555">
        <v>2</v>
      </c>
      <c r="G6555" t="s">
        <v>6349</v>
      </c>
      <c r="H6555" s="4" t="str">
        <f t="shared" si="204"/>
        <v>3K254.2</v>
      </c>
      <c r="I6555" s="4" t="str">
        <f t="shared" si="205"/>
        <v>S3_SCLK_HSD353</v>
      </c>
    </row>
    <row r="6556" spans="1:9" x14ac:dyDescent="0.25">
      <c r="A6556" t="s">
        <v>2698</v>
      </c>
      <c r="B6556" t="s">
        <v>6197</v>
      </c>
      <c r="C6556" t="s">
        <v>6465</v>
      </c>
      <c r="D6556">
        <v>3</v>
      </c>
      <c r="E6556">
        <v>3</v>
      </c>
      <c r="F6556">
        <v>3</v>
      </c>
      <c r="G6556" t="s">
        <v>6350</v>
      </c>
      <c r="H6556" s="4" t="str">
        <f t="shared" si="204"/>
        <v>3K254.3</v>
      </c>
      <c r="I6556" s="4" t="str">
        <f t="shared" si="205"/>
        <v>S3_R_GPIOC_1</v>
      </c>
    </row>
    <row r="6557" spans="1:9" x14ac:dyDescent="0.25">
      <c r="A6557" t="s">
        <v>2698</v>
      </c>
      <c r="B6557" t="s">
        <v>6197</v>
      </c>
      <c r="C6557" t="s">
        <v>6465</v>
      </c>
      <c r="D6557">
        <v>4</v>
      </c>
      <c r="E6557">
        <v>4</v>
      </c>
      <c r="F6557">
        <v>4</v>
      </c>
      <c r="G6557" t="s">
        <v>5727</v>
      </c>
      <c r="H6557" s="4" t="str">
        <f t="shared" si="204"/>
        <v>3K254.4</v>
      </c>
      <c r="I6557" s="4" t="str">
        <f t="shared" si="205"/>
        <v>SG3_R_GPIOA_1</v>
      </c>
    </row>
    <row r="6558" spans="1:9" x14ac:dyDescent="0.25">
      <c r="A6558" t="s">
        <v>2698</v>
      </c>
      <c r="B6558" t="s">
        <v>6197</v>
      </c>
      <c r="C6558" t="s">
        <v>6465</v>
      </c>
      <c r="D6558">
        <v>5</v>
      </c>
      <c r="E6558">
        <v>5</v>
      </c>
      <c r="F6558">
        <v>5</v>
      </c>
      <c r="G6558" t="s">
        <v>5728</v>
      </c>
      <c r="H6558" s="4" t="str">
        <f t="shared" si="204"/>
        <v>3K254.5</v>
      </c>
      <c r="I6558" s="4" t="str">
        <f t="shared" si="205"/>
        <v>SG3_R_GPIOA_2</v>
      </c>
    </row>
    <row r="6559" spans="1:9" x14ac:dyDescent="0.25">
      <c r="A6559" t="s">
        <v>2698</v>
      </c>
      <c r="B6559" t="s">
        <v>6197</v>
      </c>
      <c r="C6559" t="s">
        <v>6465</v>
      </c>
      <c r="D6559">
        <v>6</v>
      </c>
      <c r="E6559">
        <v>6</v>
      </c>
      <c r="F6559">
        <v>6</v>
      </c>
      <c r="G6559" t="s">
        <v>6351</v>
      </c>
      <c r="H6559" s="4" t="str">
        <f t="shared" si="204"/>
        <v>3K254.6</v>
      </c>
      <c r="I6559" s="4" t="str">
        <f t="shared" si="205"/>
        <v>S3_R_GPIOC_2</v>
      </c>
    </row>
    <row r="6560" spans="1:9" x14ac:dyDescent="0.25">
      <c r="A6560" t="s">
        <v>2698</v>
      </c>
      <c r="B6560" t="s">
        <v>6197</v>
      </c>
      <c r="C6560" t="s">
        <v>6465</v>
      </c>
      <c r="D6560">
        <v>7</v>
      </c>
      <c r="E6560">
        <v>7</v>
      </c>
      <c r="F6560">
        <v>7</v>
      </c>
      <c r="G6560" t="s">
        <v>6245</v>
      </c>
      <c r="H6560" s="4" t="str">
        <f t="shared" si="204"/>
        <v>3K254.7</v>
      </c>
      <c r="I6560" s="4" t="str">
        <f t="shared" si="205"/>
        <v>S3_SCIN_GPC2_HSD354</v>
      </c>
    </row>
    <row r="6561" spans="1:9" x14ac:dyDescent="0.25">
      <c r="A6561" t="s">
        <v>2698</v>
      </c>
      <c r="B6561" t="s">
        <v>6197</v>
      </c>
      <c r="C6561" t="s">
        <v>6465</v>
      </c>
      <c r="D6561" t="s">
        <v>1041</v>
      </c>
      <c r="E6561" t="s">
        <v>1041</v>
      </c>
      <c r="F6561">
        <v>1</v>
      </c>
      <c r="G6561" t="s">
        <v>1040</v>
      </c>
      <c r="H6561" s="4" t="str">
        <f t="shared" si="204"/>
        <v>3K254.1</v>
      </c>
      <c r="I6561" s="4" t="str">
        <f t="shared" si="205"/>
        <v>VP12</v>
      </c>
    </row>
    <row r="6562" spans="1:9" x14ac:dyDescent="0.25">
      <c r="A6562" t="s">
        <v>2698</v>
      </c>
      <c r="B6562" t="s">
        <v>6197</v>
      </c>
      <c r="C6562" t="s">
        <v>6465</v>
      </c>
      <c r="D6562" t="s">
        <v>1042</v>
      </c>
      <c r="E6562" t="s">
        <v>1042</v>
      </c>
      <c r="F6562">
        <v>8</v>
      </c>
      <c r="G6562" t="s">
        <v>6232</v>
      </c>
      <c r="H6562" s="4" t="str">
        <f t="shared" si="204"/>
        <v>3K254.8</v>
      </c>
      <c r="I6562" s="4" t="str">
        <f t="shared" si="205"/>
        <v>SC_UDB254</v>
      </c>
    </row>
    <row r="6563" spans="1:9" x14ac:dyDescent="0.25">
      <c r="A6563" t="s">
        <v>2698</v>
      </c>
      <c r="B6563" t="s">
        <v>6197</v>
      </c>
      <c r="C6563" t="s">
        <v>3887</v>
      </c>
      <c r="D6563">
        <v>1</v>
      </c>
      <c r="E6563">
        <v>1</v>
      </c>
      <c r="F6563">
        <v>1</v>
      </c>
      <c r="G6563" t="s">
        <v>654</v>
      </c>
      <c r="H6563" s="4" t="str">
        <f t="shared" si="204"/>
        <v>3R110.1</v>
      </c>
      <c r="I6563" s="4" t="str">
        <f t="shared" si="205"/>
        <v>S3_HSD114</v>
      </c>
    </row>
    <row r="6564" spans="1:9" x14ac:dyDescent="0.25">
      <c r="A6564" t="s">
        <v>2698</v>
      </c>
      <c r="B6564" t="s">
        <v>6197</v>
      </c>
      <c r="C6564" t="s">
        <v>3887</v>
      </c>
      <c r="D6564">
        <v>2</v>
      </c>
      <c r="E6564">
        <v>2</v>
      </c>
      <c r="F6564">
        <v>2</v>
      </c>
      <c r="G6564" t="s">
        <v>961</v>
      </c>
      <c r="H6564" s="4" t="str">
        <f t="shared" si="204"/>
        <v>3R110.2</v>
      </c>
      <c r="I6564" s="4" t="str">
        <f t="shared" si="205"/>
        <v>DGND</v>
      </c>
    </row>
    <row r="6565" spans="1:9" x14ac:dyDescent="0.25">
      <c r="A6565" t="s">
        <v>2698</v>
      </c>
      <c r="B6565" t="s">
        <v>6197</v>
      </c>
      <c r="C6565" t="s">
        <v>3888</v>
      </c>
      <c r="D6565">
        <v>1</v>
      </c>
      <c r="E6565">
        <v>1</v>
      </c>
      <c r="F6565">
        <v>1</v>
      </c>
      <c r="G6565" t="s">
        <v>644</v>
      </c>
      <c r="H6565" s="4" t="str">
        <f t="shared" si="204"/>
        <v>3R275.1</v>
      </c>
      <c r="I6565" s="4" t="str">
        <f t="shared" si="205"/>
        <v>S3_INH</v>
      </c>
    </row>
    <row r="6566" spans="1:9" x14ac:dyDescent="0.25">
      <c r="A6566" t="s">
        <v>2698</v>
      </c>
      <c r="B6566" t="s">
        <v>6197</v>
      </c>
      <c r="C6566" t="s">
        <v>3888</v>
      </c>
      <c r="D6566">
        <v>2</v>
      </c>
      <c r="E6566">
        <v>2</v>
      </c>
      <c r="F6566">
        <v>2</v>
      </c>
      <c r="G6566" t="s">
        <v>961</v>
      </c>
      <c r="H6566" s="4" t="str">
        <f t="shared" si="204"/>
        <v>3R275.2</v>
      </c>
      <c r="I6566" s="4" t="str">
        <f t="shared" si="205"/>
        <v>DGND</v>
      </c>
    </row>
    <row r="6567" spans="1:9" x14ac:dyDescent="0.25">
      <c r="A6567" t="s">
        <v>2698</v>
      </c>
      <c r="B6567" t="s">
        <v>6197</v>
      </c>
      <c r="C6567" t="s">
        <v>3889</v>
      </c>
      <c r="D6567">
        <v>1</v>
      </c>
      <c r="E6567">
        <v>1</v>
      </c>
      <c r="F6567">
        <v>1</v>
      </c>
      <c r="G6567" t="s">
        <v>2312</v>
      </c>
      <c r="H6567" s="4" t="str">
        <f t="shared" si="204"/>
        <v>3R327.1</v>
      </c>
      <c r="I6567" s="4" t="str">
        <f t="shared" si="205"/>
        <v>S3_SCLK_DS_HSD063</v>
      </c>
    </row>
    <row r="6568" spans="1:9" x14ac:dyDescent="0.25">
      <c r="A6568" t="s">
        <v>2698</v>
      </c>
      <c r="B6568" t="s">
        <v>6197</v>
      </c>
      <c r="C6568" t="s">
        <v>3889</v>
      </c>
      <c r="D6568">
        <v>2</v>
      </c>
      <c r="E6568">
        <v>2</v>
      </c>
      <c r="F6568">
        <v>2</v>
      </c>
      <c r="G6568" t="s">
        <v>652</v>
      </c>
      <c r="H6568" s="4" t="str">
        <f t="shared" si="204"/>
        <v>3R327.2</v>
      </c>
      <c r="I6568" s="4" t="str">
        <f t="shared" si="205"/>
        <v>S3_2_GPIOA2</v>
      </c>
    </row>
    <row r="6569" spans="1:9" x14ac:dyDescent="0.25">
      <c r="A6569" t="s">
        <v>2698</v>
      </c>
      <c r="B6569" t="s">
        <v>6197</v>
      </c>
      <c r="C6569" t="s">
        <v>3890</v>
      </c>
      <c r="D6569">
        <v>1</v>
      </c>
      <c r="E6569">
        <v>1</v>
      </c>
      <c r="F6569">
        <v>1</v>
      </c>
      <c r="G6569" t="s">
        <v>2313</v>
      </c>
      <c r="H6569" s="4" t="str">
        <f t="shared" si="204"/>
        <v>3R328.1</v>
      </c>
      <c r="I6569" s="4" t="str">
        <f t="shared" si="205"/>
        <v>S3_SCLK_DS_HSD064</v>
      </c>
    </row>
    <row r="6570" spans="1:9" x14ac:dyDescent="0.25">
      <c r="A6570" t="s">
        <v>2698</v>
      </c>
      <c r="B6570" t="s">
        <v>6197</v>
      </c>
      <c r="C6570" t="s">
        <v>3890</v>
      </c>
      <c r="D6570">
        <v>2</v>
      </c>
      <c r="E6570">
        <v>2</v>
      </c>
      <c r="F6570">
        <v>2</v>
      </c>
      <c r="G6570" t="s">
        <v>653</v>
      </c>
      <c r="H6570" s="4" t="str">
        <f t="shared" si="204"/>
        <v>3R328.2</v>
      </c>
      <c r="I6570" s="4" t="str">
        <f t="shared" si="205"/>
        <v>S3_2_GPIOA1</v>
      </c>
    </row>
    <row r="6571" spans="1:9" x14ac:dyDescent="0.25">
      <c r="A6571" t="s">
        <v>2698</v>
      </c>
      <c r="B6571" t="s">
        <v>6197</v>
      </c>
      <c r="C6571" t="s">
        <v>3891</v>
      </c>
      <c r="D6571">
        <v>1</v>
      </c>
      <c r="E6571">
        <v>1</v>
      </c>
      <c r="F6571">
        <v>1</v>
      </c>
      <c r="G6571" t="s">
        <v>644</v>
      </c>
      <c r="H6571" s="4" t="str">
        <f t="shared" si="204"/>
        <v>3R360.1</v>
      </c>
      <c r="I6571" s="4" t="str">
        <f t="shared" si="205"/>
        <v>S3_INH</v>
      </c>
    </row>
    <row r="6572" spans="1:9" x14ac:dyDescent="0.25">
      <c r="A6572" t="s">
        <v>2698</v>
      </c>
      <c r="B6572" t="s">
        <v>6197</v>
      </c>
      <c r="C6572" t="s">
        <v>3891</v>
      </c>
      <c r="D6572">
        <v>2</v>
      </c>
      <c r="E6572">
        <v>2</v>
      </c>
      <c r="F6572">
        <v>2</v>
      </c>
      <c r="G6572" t="s">
        <v>645</v>
      </c>
      <c r="H6572" s="4" t="str">
        <f t="shared" si="204"/>
        <v>3R360.2</v>
      </c>
      <c r="I6572" s="4" t="str">
        <f t="shared" si="205"/>
        <v>S3_INH_DIV2</v>
      </c>
    </row>
    <row r="6573" spans="1:9" x14ac:dyDescent="0.25">
      <c r="A6573" t="s">
        <v>2698</v>
      </c>
      <c r="B6573" t="s">
        <v>6197</v>
      </c>
      <c r="C6573" t="s">
        <v>3892</v>
      </c>
      <c r="D6573">
        <v>1</v>
      </c>
      <c r="E6573">
        <v>1</v>
      </c>
      <c r="F6573">
        <v>1</v>
      </c>
      <c r="G6573" t="s">
        <v>645</v>
      </c>
      <c r="H6573" s="4" t="str">
        <f t="shared" si="204"/>
        <v>3R361.1</v>
      </c>
      <c r="I6573" s="4" t="str">
        <f t="shared" si="205"/>
        <v>S3_INH_DIV2</v>
      </c>
    </row>
    <row r="6574" spans="1:9" x14ac:dyDescent="0.25">
      <c r="A6574" t="s">
        <v>2698</v>
      </c>
      <c r="B6574" t="s">
        <v>6197</v>
      </c>
      <c r="C6574" t="s">
        <v>3892</v>
      </c>
      <c r="D6574">
        <v>2</v>
      </c>
      <c r="E6574">
        <v>2</v>
      </c>
      <c r="F6574">
        <v>2</v>
      </c>
      <c r="G6574" t="s">
        <v>643</v>
      </c>
      <c r="H6574" s="4" t="str">
        <f t="shared" si="204"/>
        <v>3R361.2</v>
      </c>
      <c r="I6574" s="4" t="str">
        <f t="shared" si="205"/>
        <v>S3_INH_GND</v>
      </c>
    </row>
    <row r="6575" spans="1:9" x14ac:dyDescent="0.25">
      <c r="A6575" t="s">
        <v>2698</v>
      </c>
      <c r="B6575" t="s">
        <v>6197</v>
      </c>
      <c r="C6575" t="s">
        <v>3893</v>
      </c>
      <c r="D6575">
        <v>1</v>
      </c>
      <c r="E6575">
        <v>1</v>
      </c>
      <c r="F6575">
        <v>1</v>
      </c>
      <c r="G6575" t="s">
        <v>642</v>
      </c>
      <c r="H6575" s="4" t="str">
        <f t="shared" si="204"/>
        <v>3R362.1</v>
      </c>
      <c r="I6575" s="4" t="str">
        <f t="shared" si="205"/>
        <v>S3_1_INH</v>
      </c>
    </row>
    <row r="6576" spans="1:9" x14ac:dyDescent="0.25">
      <c r="A6576" t="s">
        <v>2698</v>
      </c>
      <c r="B6576" t="s">
        <v>6197</v>
      </c>
      <c r="C6576" t="s">
        <v>3893</v>
      </c>
      <c r="D6576">
        <v>2</v>
      </c>
      <c r="E6576">
        <v>2</v>
      </c>
      <c r="F6576">
        <v>2</v>
      </c>
      <c r="G6576" t="s">
        <v>655</v>
      </c>
      <c r="H6576" s="4" t="str">
        <f t="shared" si="204"/>
        <v>3R362.2</v>
      </c>
      <c r="I6576" s="4" t="str">
        <f t="shared" si="205"/>
        <v>S3_BPMUINH_HSD141</v>
      </c>
    </row>
    <row r="6577" spans="1:9" x14ac:dyDescent="0.25">
      <c r="A6577" t="s">
        <v>2698</v>
      </c>
      <c r="B6577" t="s">
        <v>6197</v>
      </c>
      <c r="C6577" t="s">
        <v>3894</v>
      </c>
      <c r="D6577">
        <v>1</v>
      </c>
      <c r="E6577">
        <v>1</v>
      </c>
      <c r="F6577">
        <v>1</v>
      </c>
      <c r="G6577" t="s">
        <v>2314</v>
      </c>
      <c r="H6577" s="4" t="str">
        <f t="shared" si="204"/>
        <v>3R551.1</v>
      </c>
      <c r="I6577" s="4" t="str">
        <f t="shared" si="205"/>
        <v>S3_DS_HSD089</v>
      </c>
    </row>
    <row r="6578" spans="1:9" x14ac:dyDescent="0.25">
      <c r="A6578" t="s">
        <v>2698</v>
      </c>
      <c r="B6578" t="s">
        <v>6197</v>
      </c>
      <c r="C6578" t="s">
        <v>3894</v>
      </c>
      <c r="D6578">
        <v>2</v>
      </c>
      <c r="E6578">
        <v>2</v>
      </c>
      <c r="F6578">
        <v>2</v>
      </c>
      <c r="G6578" t="s">
        <v>2311</v>
      </c>
      <c r="H6578" s="4" t="str">
        <f t="shared" si="204"/>
        <v>3R551.2</v>
      </c>
      <c r="I6578" s="4" t="str">
        <f t="shared" si="205"/>
        <v>S3_2_GPIOA3</v>
      </c>
    </row>
    <row r="6579" spans="1:9" x14ac:dyDescent="0.25">
      <c r="A6579" t="s">
        <v>2698</v>
      </c>
      <c r="B6579" t="s">
        <v>6197</v>
      </c>
      <c r="C6579" t="s">
        <v>3895</v>
      </c>
      <c r="D6579">
        <v>1</v>
      </c>
      <c r="E6579">
        <v>1</v>
      </c>
      <c r="F6579">
        <v>1</v>
      </c>
      <c r="G6579" t="s">
        <v>2315</v>
      </c>
      <c r="H6579" s="4" t="str">
        <f t="shared" si="204"/>
        <v>3R588.1</v>
      </c>
      <c r="I6579" s="4" t="str">
        <f t="shared" si="205"/>
        <v>S3_DS_HSD085</v>
      </c>
    </row>
    <row r="6580" spans="1:9" x14ac:dyDescent="0.25">
      <c r="A6580" t="s">
        <v>2698</v>
      </c>
      <c r="B6580" t="s">
        <v>6197</v>
      </c>
      <c r="C6580" t="s">
        <v>3895</v>
      </c>
      <c r="D6580">
        <v>2</v>
      </c>
      <c r="E6580">
        <v>2</v>
      </c>
      <c r="F6580">
        <v>2</v>
      </c>
      <c r="G6580" t="s">
        <v>2309</v>
      </c>
      <c r="H6580" s="4" t="str">
        <f t="shared" si="204"/>
        <v>3R588.2</v>
      </c>
      <c r="I6580" s="4" t="str">
        <f t="shared" si="205"/>
        <v>S3_2_GPIOA0</v>
      </c>
    </row>
    <row r="6581" spans="1:9" x14ac:dyDescent="0.25">
      <c r="A6581" t="s">
        <v>2698</v>
      </c>
      <c r="B6581" t="s">
        <v>6197</v>
      </c>
      <c r="C6581" t="s">
        <v>3896</v>
      </c>
      <c r="D6581">
        <v>1</v>
      </c>
      <c r="E6581">
        <v>1</v>
      </c>
      <c r="F6581">
        <v>1</v>
      </c>
      <c r="G6581" t="s">
        <v>656</v>
      </c>
      <c r="H6581" s="4" t="str">
        <f t="shared" si="204"/>
        <v>3RD81.1</v>
      </c>
      <c r="I6581" s="4" t="str">
        <f t="shared" si="205"/>
        <v>S3_GPIOA_0</v>
      </c>
    </row>
    <row r="6582" spans="1:9" x14ac:dyDescent="0.25">
      <c r="A6582" t="s">
        <v>2698</v>
      </c>
      <c r="B6582" t="s">
        <v>6197</v>
      </c>
      <c r="C6582" t="s">
        <v>3896</v>
      </c>
      <c r="D6582">
        <v>2</v>
      </c>
      <c r="E6582">
        <v>2</v>
      </c>
      <c r="F6582">
        <v>2</v>
      </c>
      <c r="G6582" t="s">
        <v>2315</v>
      </c>
      <c r="H6582" s="4" t="str">
        <f t="shared" si="204"/>
        <v>3RD81.2</v>
      </c>
      <c r="I6582" s="4" t="str">
        <f t="shared" si="205"/>
        <v>S3_DS_HSD085</v>
      </c>
    </row>
    <row r="6583" spans="1:9" x14ac:dyDescent="0.25">
      <c r="A6583" t="s">
        <v>2698</v>
      </c>
      <c r="B6583" t="s">
        <v>6197</v>
      </c>
      <c r="C6583" t="s">
        <v>3897</v>
      </c>
      <c r="D6583">
        <v>1</v>
      </c>
      <c r="E6583">
        <v>1</v>
      </c>
      <c r="F6583">
        <v>1</v>
      </c>
      <c r="G6583" t="s">
        <v>657</v>
      </c>
      <c r="H6583" s="4" t="str">
        <f t="shared" si="204"/>
        <v>3RD82.1</v>
      </c>
      <c r="I6583" s="4" t="str">
        <f t="shared" si="205"/>
        <v>S3_GPIOA_2</v>
      </c>
    </row>
    <row r="6584" spans="1:9" x14ac:dyDescent="0.25">
      <c r="A6584" t="s">
        <v>2698</v>
      </c>
      <c r="B6584" t="s">
        <v>6197</v>
      </c>
      <c r="C6584" t="s">
        <v>3897</v>
      </c>
      <c r="D6584">
        <v>2</v>
      </c>
      <c r="E6584">
        <v>2</v>
      </c>
      <c r="F6584">
        <v>2</v>
      </c>
      <c r="G6584" t="s">
        <v>2312</v>
      </c>
      <c r="H6584" s="4" t="str">
        <f t="shared" si="204"/>
        <v>3RD82.2</v>
      </c>
      <c r="I6584" s="4" t="str">
        <f t="shared" si="205"/>
        <v>S3_SCLK_DS_HSD063</v>
      </c>
    </row>
    <row r="6585" spans="1:9" x14ac:dyDescent="0.25">
      <c r="A6585" t="s">
        <v>2698</v>
      </c>
      <c r="B6585" t="s">
        <v>6197</v>
      </c>
      <c r="C6585" t="s">
        <v>3898</v>
      </c>
      <c r="D6585">
        <v>1</v>
      </c>
      <c r="E6585">
        <v>1</v>
      </c>
      <c r="F6585">
        <v>1</v>
      </c>
      <c r="G6585" t="s">
        <v>658</v>
      </c>
      <c r="H6585" s="4" t="str">
        <f t="shared" si="204"/>
        <v>3RD83.1</v>
      </c>
      <c r="I6585" s="4" t="str">
        <f t="shared" si="205"/>
        <v>S3_GPIOA_1</v>
      </c>
    </row>
    <row r="6586" spans="1:9" x14ac:dyDescent="0.25">
      <c r="A6586" t="s">
        <v>2698</v>
      </c>
      <c r="B6586" t="s">
        <v>6197</v>
      </c>
      <c r="C6586" t="s">
        <v>3898</v>
      </c>
      <c r="D6586">
        <v>2</v>
      </c>
      <c r="E6586">
        <v>2</v>
      </c>
      <c r="F6586">
        <v>2</v>
      </c>
      <c r="G6586" t="s">
        <v>2313</v>
      </c>
      <c r="H6586" s="4" t="str">
        <f t="shared" si="204"/>
        <v>3RD83.2</v>
      </c>
      <c r="I6586" s="4" t="str">
        <f t="shared" si="205"/>
        <v>S3_SCLK_DS_HSD064</v>
      </c>
    </row>
    <row r="6587" spans="1:9" x14ac:dyDescent="0.25">
      <c r="A6587" t="s">
        <v>2698</v>
      </c>
      <c r="B6587" t="s">
        <v>6197</v>
      </c>
      <c r="C6587" t="s">
        <v>3899</v>
      </c>
      <c r="D6587">
        <v>1</v>
      </c>
      <c r="E6587">
        <v>1</v>
      </c>
      <c r="F6587">
        <v>1</v>
      </c>
      <c r="G6587" t="s">
        <v>659</v>
      </c>
      <c r="H6587" s="4" t="str">
        <f t="shared" si="204"/>
        <v>3RD84.1</v>
      </c>
      <c r="I6587" s="4" t="str">
        <f t="shared" si="205"/>
        <v>S3_GPIOA_3</v>
      </c>
    </row>
    <row r="6588" spans="1:9" x14ac:dyDescent="0.25">
      <c r="A6588" t="s">
        <v>2698</v>
      </c>
      <c r="B6588" t="s">
        <v>6197</v>
      </c>
      <c r="C6588" t="s">
        <v>3899</v>
      </c>
      <c r="D6588">
        <v>2</v>
      </c>
      <c r="E6588">
        <v>2</v>
      </c>
      <c r="F6588">
        <v>2</v>
      </c>
      <c r="G6588" t="s">
        <v>2314</v>
      </c>
      <c r="H6588" s="4" t="str">
        <f t="shared" si="204"/>
        <v>3RD84.2</v>
      </c>
      <c r="I6588" s="4" t="str">
        <f t="shared" si="205"/>
        <v>S3_DS_HSD089</v>
      </c>
    </row>
    <row r="6589" spans="1:9" x14ac:dyDescent="0.25">
      <c r="A6589" t="s">
        <v>2698</v>
      </c>
      <c r="B6589" t="s">
        <v>6197</v>
      </c>
      <c r="C6589" t="s">
        <v>3900</v>
      </c>
      <c r="D6589">
        <v>1</v>
      </c>
      <c r="E6589">
        <v>1</v>
      </c>
      <c r="F6589">
        <v>1</v>
      </c>
      <c r="G6589" t="s">
        <v>660</v>
      </c>
      <c r="H6589" s="4" t="str">
        <f t="shared" si="204"/>
        <v>3RD85.1</v>
      </c>
      <c r="I6589" s="4" t="str">
        <f t="shared" si="205"/>
        <v>S3_GPIOB_0</v>
      </c>
    </row>
    <row r="6590" spans="1:9" x14ac:dyDescent="0.25">
      <c r="A6590" t="s">
        <v>2698</v>
      </c>
      <c r="B6590" t="s">
        <v>6197</v>
      </c>
      <c r="C6590" t="s">
        <v>3900</v>
      </c>
      <c r="D6590">
        <v>2</v>
      </c>
      <c r="E6590">
        <v>2</v>
      </c>
      <c r="F6590">
        <v>2</v>
      </c>
      <c r="G6590" t="s">
        <v>2316</v>
      </c>
      <c r="H6590" s="4" t="str">
        <f t="shared" si="204"/>
        <v>3RD85.2</v>
      </c>
      <c r="I6590" s="4" t="str">
        <f t="shared" si="205"/>
        <v>S3_SCLK_HSD073</v>
      </c>
    </row>
    <row r="6591" spans="1:9" x14ac:dyDescent="0.25">
      <c r="A6591" t="s">
        <v>2698</v>
      </c>
      <c r="B6591" t="s">
        <v>6197</v>
      </c>
      <c r="C6591" t="s">
        <v>3901</v>
      </c>
      <c r="D6591">
        <v>1</v>
      </c>
      <c r="E6591">
        <v>1</v>
      </c>
      <c r="F6591">
        <v>1</v>
      </c>
      <c r="G6591" t="s">
        <v>661</v>
      </c>
      <c r="H6591" s="4" t="str">
        <f t="shared" si="204"/>
        <v>3RD86.1</v>
      </c>
      <c r="I6591" s="4" t="str">
        <f t="shared" si="205"/>
        <v>S3_GPIOB_1</v>
      </c>
    </row>
    <row r="6592" spans="1:9" x14ac:dyDescent="0.25">
      <c r="A6592" t="s">
        <v>2698</v>
      </c>
      <c r="B6592" t="s">
        <v>6197</v>
      </c>
      <c r="C6592" t="s">
        <v>3901</v>
      </c>
      <c r="D6592">
        <v>2</v>
      </c>
      <c r="E6592">
        <v>2</v>
      </c>
      <c r="F6592">
        <v>2</v>
      </c>
      <c r="G6592" t="s">
        <v>2317</v>
      </c>
      <c r="H6592" s="4" t="str">
        <f t="shared" si="204"/>
        <v>3RD86.2</v>
      </c>
      <c r="I6592" s="4" t="str">
        <f t="shared" si="205"/>
        <v>S3_SCLK_HSD072</v>
      </c>
    </row>
    <row r="6593" spans="1:9" x14ac:dyDescent="0.25">
      <c r="A6593" t="s">
        <v>2698</v>
      </c>
      <c r="B6593" t="s">
        <v>6197</v>
      </c>
      <c r="C6593" t="s">
        <v>3902</v>
      </c>
      <c r="D6593">
        <v>1</v>
      </c>
      <c r="E6593">
        <v>1</v>
      </c>
      <c r="F6593">
        <v>1</v>
      </c>
      <c r="G6593" t="s">
        <v>5721</v>
      </c>
      <c r="H6593" s="4" t="str">
        <f t="shared" si="204"/>
        <v>3RD87.1</v>
      </c>
      <c r="I6593" s="4" t="str">
        <f t="shared" si="205"/>
        <v>S3_LED5</v>
      </c>
    </row>
    <row r="6594" spans="1:9" x14ac:dyDescent="0.25">
      <c r="A6594" t="s">
        <v>2698</v>
      </c>
      <c r="B6594" t="s">
        <v>6197</v>
      </c>
      <c r="C6594" t="s">
        <v>3902</v>
      </c>
      <c r="D6594">
        <v>2</v>
      </c>
      <c r="E6594">
        <v>2</v>
      </c>
      <c r="F6594">
        <v>2</v>
      </c>
      <c r="G6594" t="s">
        <v>2318</v>
      </c>
      <c r="H6594" s="4" t="str">
        <f t="shared" ref="H6594:H6657" si="206">CONCATENATE(C6594,".",F6594)</f>
        <v>3RD87.2</v>
      </c>
      <c r="I6594" s="4" t="str">
        <f t="shared" ref="I6594:I6657" si="207">G6594</f>
        <v>S3_HSD275</v>
      </c>
    </row>
    <row r="6595" spans="1:9" x14ac:dyDescent="0.25">
      <c r="A6595" t="s">
        <v>2698</v>
      </c>
      <c r="B6595" t="s">
        <v>6197</v>
      </c>
      <c r="C6595" t="s">
        <v>3903</v>
      </c>
      <c r="D6595">
        <v>1</v>
      </c>
      <c r="E6595">
        <v>1</v>
      </c>
      <c r="F6595">
        <v>1</v>
      </c>
      <c r="G6595" t="s">
        <v>5722</v>
      </c>
      <c r="H6595" s="4" t="str">
        <f t="shared" si="206"/>
        <v>3RD90.1</v>
      </c>
      <c r="I6595" s="4" t="str">
        <f t="shared" si="207"/>
        <v>S3_LED0</v>
      </c>
    </row>
    <row r="6596" spans="1:9" x14ac:dyDescent="0.25">
      <c r="A6596" t="s">
        <v>2698</v>
      </c>
      <c r="B6596" t="s">
        <v>6197</v>
      </c>
      <c r="C6596" t="s">
        <v>3903</v>
      </c>
      <c r="D6596">
        <v>2</v>
      </c>
      <c r="E6596">
        <v>2</v>
      </c>
      <c r="F6596">
        <v>2</v>
      </c>
      <c r="G6596" t="s">
        <v>2319</v>
      </c>
      <c r="H6596" s="4" t="str">
        <f t="shared" si="206"/>
        <v>3RD90.2</v>
      </c>
      <c r="I6596" s="4" t="str">
        <f t="shared" si="207"/>
        <v>S3_HSD270</v>
      </c>
    </row>
    <row r="6597" spans="1:9" x14ac:dyDescent="0.25">
      <c r="A6597" t="s">
        <v>2698</v>
      </c>
      <c r="B6597" t="s">
        <v>6197</v>
      </c>
      <c r="C6597" t="s">
        <v>3904</v>
      </c>
      <c r="D6597">
        <v>1</v>
      </c>
      <c r="E6597">
        <v>1</v>
      </c>
      <c r="F6597">
        <v>1</v>
      </c>
      <c r="G6597" t="s">
        <v>5723</v>
      </c>
      <c r="H6597" s="4" t="str">
        <f t="shared" si="206"/>
        <v>3RD91.1</v>
      </c>
      <c r="I6597" s="4" t="str">
        <f t="shared" si="207"/>
        <v>S3_LED4</v>
      </c>
    </row>
    <row r="6598" spans="1:9" x14ac:dyDescent="0.25">
      <c r="A6598" t="s">
        <v>2698</v>
      </c>
      <c r="B6598" t="s">
        <v>6197</v>
      </c>
      <c r="C6598" t="s">
        <v>3904</v>
      </c>
      <c r="D6598">
        <v>2</v>
      </c>
      <c r="E6598">
        <v>2</v>
      </c>
      <c r="F6598">
        <v>2</v>
      </c>
      <c r="G6598" t="s">
        <v>2320</v>
      </c>
      <c r="H6598" s="4" t="str">
        <f t="shared" si="206"/>
        <v>3RD91.2</v>
      </c>
      <c r="I6598" s="4" t="str">
        <f t="shared" si="207"/>
        <v>S3_HSD274</v>
      </c>
    </row>
    <row r="6599" spans="1:9" x14ac:dyDescent="0.25">
      <c r="A6599" t="s">
        <v>2698</v>
      </c>
      <c r="B6599" t="s">
        <v>6197</v>
      </c>
      <c r="C6599" t="s">
        <v>3905</v>
      </c>
      <c r="D6599">
        <v>1</v>
      </c>
      <c r="E6599">
        <v>1</v>
      </c>
      <c r="F6599">
        <v>1</v>
      </c>
      <c r="G6599" t="s">
        <v>5724</v>
      </c>
      <c r="H6599" s="4" t="str">
        <f t="shared" si="206"/>
        <v>3RD95.1</v>
      </c>
      <c r="I6599" s="4" t="str">
        <f t="shared" si="207"/>
        <v>S3_LED1</v>
      </c>
    </row>
    <row r="6600" spans="1:9" x14ac:dyDescent="0.25">
      <c r="A6600" t="s">
        <v>2698</v>
      </c>
      <c r="B6600" t="s">
        <v>6197</v>
      </c>
      <c r="C6600" t="s">
        <v>3905</v>
      </c>
      <c r="D6600">
        <v>2</v>
      </c>
      <c r="E6600">
        <v>2</v>
      </c>
      <c r="F6600">
        <v>2</v>
      </c>
      <c r="G6600" t="s">
        <v>2321</v>
      </c>
      <c r="H6600" s="4" t="str">
        <f t="shared" si="206"/>
        <v>3RD95.2</v>
      </c>
      <c r="I6600" s="4" t="str">
        <f t="shared" si="207"/>
        <v>S3_HSD271</v>
      </c>
    </row>
    <row r="6601" spans="1:9" x14ac:dyDescent="0.25">
      <c r="A6601" t="s">
        <v>2698</v>
      </c>
      <c r="B6601" t="s">
        <v>6197</v>
      </c>
      <c r="C6601" t="s">
        <v>3906</v>
      </c>
      <c r="D6601">
        <v>1</v>
      </c>
      <c r="E6601">
        <v>1</v>
      </c>
      <c r="F6601">
        <v>1</v>
      </c>
      <c r="G6601" t="s">
        <v>5725</v>
      </c>
      <c r="H6601" s="4" t="str">
        <f t="shared" si="206"/>
        <v>3RD96.1</v>
      </c>
      <c r="I6601" s="4" t="str">
        <f t="shared" si="207"/>
        <v>S3_LED2</v>
      </c>
    </row>
    <row r="6602" spans="1:9" x14ac:dyDescent="0.25">
      <c r="A6602" t="s">
        <v>2698</v>
      </c>
      <c r="B6602" t="s">
        <v>6197</v>
      </c>
      <c r="C6602" t="s">
        <v>3906</v>
      </c>
      <c r="D6602">
        <v>2</v>
      </c>
      <c r="E6602">
        <v>2</v>
      </c>
      <c r="F6602">
        <v>2</v>
      </c>
      <c r="G6602" t="s">
        <v>2322</v>
      </c>
      <c r="H6602" s="4" t="str">
        <f t="shared" si="206"/>
        <v>3RD96.2</v>
      </c>
      <c r="I6602" s="4" t="str">
        <f t="shared" si="207"/>
        <v>S3_HSD272</v>
      </c>
    </row>
    <row r="6603" spans="1:9" x14ac:dyDescent="0.25">
      <c r="A6603" t="s">
        <v>2698</v>
      </c>
      <c r="B6603" t="s">
        <v>6197</v>
      </c>
      <c r="C6603" t="s">
        <v>3907</v>
      </c>
      <c r="D6603">
        <v>1</v>
      </c>
      <c r="E6603">
        <v>1</v>
      </c>
      <c r="F6603">
        <v>1</v>
      </c>
      <c r="G6603" t="s">
        <v>782</v>
      </c>
      <c r="H6603" s="4" t="str">
        <f t="shared" si="206"/>
        <v>3RD98.1</v>
      </c>
      <c r="I6603" s="4" t="str">
        <f t="shared" si="207"/>
        <v>S3_GPIOC_0</v>
      </c>
    </row>
    <row r="6604" spans="1:9" x14ac:dyDescent="0.25">
      <c r="A6604" t="s">
        <v>2698</v>
      </c>
      <c r="B6604" t="s">
        <v>6197</v>
      </c>
      <c r="C6604" t="s">
        <v>3907</v>
      </c>
      <c r="D6604">
        <v>2</v>
      </c>
      <c r="E6604">
        <v>2</v>
      </c>
      <c r="F6604">
        <v>2</v>
      </c>
      <c r="G6604" t="s">
        <v>2323</v>
      </c>
      <c r="H6604" s="4" t="str">
        <f t="shared" si="206"/>
        <v>3RD98.2</v>
      </c>
      <c r="I6604" s="4" t="str">
        <f t="shared" si="207"/>
        <v>S3_HSD079</v>
      </c>
    </row>
    <row r="6605" spans="1:9" x14ac:dyDescent="0.25">
      <c r="A6605" t="s">
        <v>2698</v>
      </c>
      <c r="B6605" t="s">
        <v>6197</v>
      </c>
      <c r="C6605" t="s">
        <v>3908</v>
      </c>
      <c r="D6605">
        <v>1</v>
      </c>
      <c r="E6605">
        <v>1</v>
      </c>
      <c r="F6605">
        <v>1</v>
      </c>
      <c r="G6605" t="s">
        <v>783</v>
      </c>
      <c r="H6605" s="4" t="str">
        <f t="shared" si="206"/>
        <v>3RD99.1</v>
      </c>
      <c r="I6605" s="4" t="str">
        <f t="shared" si="207"/>
        <v>S3_GPIOC_1</v>
      </c>
    </row>
    <row r="6606" spans="1:9" x14ac:dyDescent="0.25">
      <c r="A6606" t="s">
        <v>2698</v>
      </c>
      <c r="B6606" t="s">
        <v>6197</v>
      </c>
      <c r="C6606" t="s">
        <v>3908</v>
      </c>
      <c r="D6606">
        <v>2</v>
      </c>
      <c r="E6606">
        <v>2</v>
      </c>
      <c r="F6606">
        <v>2</v>
      </c>
      <c r="G6606" t="s">
        <v>2324</v>
      </c>
      <c r="H6606" s="4" t="str">
        <f t="shared" si="206"/>
        <v>3RD99.2</v>
      </c>
      <c r="I6606" s="4" t="str">
        <f t="shared" si="207"/>
        <v>S3_SCLK_HSD066</v>
      </c>
    </row>
    <row r="6607" spans="1:9" x14ac:dyDescent="0.25">
      <c r="A6607" t="s">
        <v>2698</v>
      </c>
      <c r="B6607" t="s">
        <v>6197</v>
      </c>
      <c r="C6607" t="s">
        <v>3909</v>
      </c>
      <c r="D6607">
        <v>1</v>
      </c>
      <c r="E6607">
        <v>1</v>
      </c>
      <c r="F6607">
        <v>1</v>
      </c>
      <c r="G6607" t="s">
        <v>5726</v>
      </c>
      <c r="H6607" s="4" t="str">
        <f t="shared" si="206"/>
        <v>3RD100.1</v>
      </c>
      <c r="I6607" s="4" t="str">
        <f t="shared" si="207"/>
        <v>S3_LED3</v>
      </c>
    </row>
    <row r="6608" spans="1:9" x14ac:dyDescent="0.25">
      <c r="A6608" t="s">
        <v>2698</v>
      </c>
      <c r="B6608" t="s">
        <v>6197</v>
      </c>
      <c r="C6608" t="s">
        <v>3909</v>
      </c>
      <c r="D6608">
        <v>2</v>
      </c>
      <c r="E6608">
        <v>2</v>
      </c>
      <c r="F6608">
        <v>2</v>
      </c>
      <c r="G6608" t="s">
        <v>2325</v>
      </c>
      <c r="H6608" s="4" t="str">
        <f t="shared" si="206"/>
        <v>3RD100.2</v>
      </c>
      <c r="I6608" s="4" t="str">
        <f t="shared" si="207"/>
        <v>S3_HSD273</v>
      </c>
    </row>
    <row r="6609" spans="1:9" x14ac:dyDescent="0.25">
      <c r="A6609" t="s">
        <v>2698</v>
      </c>
      <c r="B6609" t="s">
        <v>6197</v>
      </c>
      <c r="C6609" t="s">
        <v>3910</v>
      </c>
      <c r="D6609">
        <v>1</v>
      </c>
      <c r="E6609">
        <v>1</v>
      </c>
      <c r="F6609">
        <v>1</v>
      </c>
      <c r="G6609" t="s">
        <v>863</v>
      </c>
      <c r="H6609" s="4" t="str">
        <f t="shared" si="206"/>
        <v>3RD101.1</v>
      </c>
      <c r="I6609" s="4" t="str">
        <f t="shared" si="207"/>
        <v>S3_GPIOB_2</v>
      </c>
    </row>
    <row r="6610" spans="1:9" x14ac:dyDescent="0.25">
      <c r="A6610" t="s">
        <v>2698</v>
      </c>
      <c r="B6610" t="s">
        <v>6197</v>
      </c>
      <c r="C6610" t="s">
        <v>3910</v>
      </c>
      <c r="D6610">
        <v>2</v>
      </c>
      <c r="E6610">
        <v>2</v>
      </c>
      <c r="F6610">
        <v>2</v>
      </c>
      <c r="G6610" t="s">
        <v>2326</v>
      </c>
      <c r="H6610" s="4" t="str">
        <f t="shared" si="206"/>
        <v>3RD101.2</v>
      </c>
      <c r="I6610" s="4" t="str">
        <f t="shared" si="207"/>
        <v>S3_SCLK_HSD255</v>
      </c>
    </row>
    <row r="6611" spans="1:9" x14ac:dyDescent="0.25">
      <c r="A6611" t="s">
        <v>2698</v>
      </c>
      <c r="B6611" t="s">
        <v>6197</v>
      </c>
      <c r="C6611" t="s">
        <v>3911</v>
      </c>
      <c r="D6611">
        <v>1</v>
      </c>
      <c r="E6611">
        <v>1</v>
      </c>
      <c r="F6611">
        <v>1</v>
      </c>
      <c r="G6611" t="s">
        <v>648</v>
      </c>
      <c r="H6611" s="4" t="str">
        <f t="shared" si="206"/>
        <v>3RD178.1</v>
      </c>
      <c r="I6611" s="4" t="str">
        <f t="shared" si="207"/>
        <v>S3_DISB</v>
      </c>
    </row>
    <row r="6612" spans="1:9" x14ac:dyDescent="0.25">
      <c r="A6612" t="s">
        <v>2698</v>
      </c>
      <c r="B6612" t="s">
        <v>6197</v>
      </c>
      <c r="C6612" t="s">
        <v>3911</v>
      </c>
      <c r="D6612">
        <v>2</v>
      </c>
      <c r="E6612">
        <v>2</v>
      </c>
      <c r="F6612">
        <v>2</v>
      </c>
      <c r="G6612" t="s">
        <v>650</v>
      </c>
      <c r="H6612" s="4" t="str">
        <f t="shared" si="206"/>
        <v>3RD178.2</v>
      </c>
      <c r="I6612" s="4" t="str">
        <f t="shared" si="207"/>
        <v>S3_HSD099</v>
      </c>
    </row>
    <row r="6613" spans="1:9" x14ac:dyDescent="0.25">
      <c r="A6613" t="s">
        <v>2698</v>
      </c>
      <c r="B6613" t="s">
        <v>6197</v>
      </c>
      <c r="C6613" t="s">
        <v>3912</v>
      </c>
      <c r="D6613">
        <v>1</v>
      </c>
      <c r="E6613">
        <v>1</v>
      </c>
      <c r="F6613">
        <v>1</v>
      </c>
      <c r="G6613" t="s">
        <v>649</v>
      </c>
      <c r="H6613" s="4" t="str">
        <f t="shared" si="206"/>
        <v>3RD179.1</v>
      </c>
      <c r="I6613" s="4" t="str">
        <f t="shared" si="207"/>
        <v>S3_RESETB</v>
      </c>
    </row>
    <row r="6614" spans="1:9" x14ac:dyDescent="0.25">
      <c r="A6614" t="s">
        <v>2698</v>
      </c>
      <c r="B6614" t="s">
        <v>6197</v>
      </c>
      <c r="C6614" t="s">
        <v>3912</v>
      </c>
      <c r="D6614">
        <v>2</v>
      </c>
      <c r="E6614">
        <v>2</v>
      </c>
      <c r="F6614">
        <v>2</v>
      </c>
      <c r="G6614" t="s">
        <v>651</v>
      </c>
      <c r="H6614" s="4" t="str">
        <f t="shared" si="206"/>
        <v>3RD179.2</v>
      </c>
      <c r="I6614" s="4" t="str">
        <f t="shared" si="207"/>
        <v>S3_HSD112</v>
      </c>
    </row>
    <row r="6615" spans="1:9" x14ac:dyDescent="0.25">
      <c r="A6615" t="s">
        <v>2698</v>
      </c>
      <c r="B6615" t="s">
        <v>6197</v>
      </c>
      <c r="C6615" t="s">
        <v>3913</v>
      </c>
      <c r="D6615">
        <v>1</v>
      </c>
      <c r="E6615">
        <v>1</v>
      </c>
      <c r="F6615">
        <v>1</v>
      </c>
      <c r="G6615" t="s">
        <v>2327</v>
      </c>
      <c r="H6615" s="4" t="str">
        <f t="shared" si="206"/>
        <v>3RD182.1</v>
      </c>
      <c r="I6615" s="4" t="str">
        <f t="shared" si="207"/>
        <v>S3_GPIOC_2</v>
      </c>
    </row>
    <row r="6616" spans="1:9" x14ac:dyDescent="0.25">
      <c r="A6616" t="s">
        <v>2698</v>
      </c>
      <c r="B6616" t="s">
        <v>6197</v>
      </c>
      <c r="C6616" t="s">
        <v>3913</v>
      </c>
      <c r="D6616">
        <v>2</v>
      </c>
      <c r="E6616">
        <v>2</v>
      </c>
      <c r="F6616">
        <v>2</v>
      </c>
      <c r="G6616" t="s">
        <v>6352</v>
      </c>
      <c r="H6616" s="4" t="str">
        <f t="shared" si="206"/>
        <v>3RD182.2</v>
      </c>
      <c r="I6616" s="4" t="str">
        <f t="shared" si="207"/>
        <v>S3_SCIN_GPC2_HSD097</v>
      </c>
    </row>
    <row r="6617" spans="1:9" x14ac:dyDescent="0.25">
      <c r="A6617" t="s">
        <v>2698</v>
      </c>
      <c r="B6617" t="s">
        <v>6197</v>
      </c>
      <c r="C6617" t="s">
        <v>3914</v>
      </c>
      <c r="D6617">
        <v>1</v>
      </c>
      <c r="E6617">
        <v>1</v>
      </c>
      <c r="F6617">
        <v>1</v>
      </c>
      <c r="G6617" t="s">
        <v>2328</v>
      </c>
      <c r="H6617" s="4" t="str">
        <f t="shared" si="206"/>
        <v>3RD183.1</v>
      </c>
      <c r="I6617" s="4" t="str">
        <f t="shared" si="207"/>
        <v>S3_GPIOC_3</v>
      </c>
    </row>
    <row r="6618" spans="1:9" x14ac:dyDescent="0.25">
      <c r="A6618" t="s">
        <v>2698</v>
      </c>
      <c r="B6618" t="s">
        <v>6197</v>
      </c>
      <c r="C6618" t="s">
        <v>3914</v>
      </c>
      <c r="D6618">
        <v>2</v>
      </c>
      <c r="E6618">
        <v>2</v>
      </c>
      <c r="F6618">
        <v>2</v>
      </c>
      <c r="G6618" t="s">
        <v>5331</v>
      </c>
      <c r="H6618" s="4" t="str">
        <f t="shared" si="206"/>
        <v>3RD183.2</v>
      </c>
      <c r="I6618" s="4" t="str">
        <f t="shared" si="207"/>
        <v>S3_SCOT_HSD082</v>
      </c>
    </row>
    <row r="6619" spans="1:9" x14ac:dyDescent="0.25">
      <c r="A6619" t="s">
        <v>2698</v>
      </c>
      <c r="B6619" t="s">
        <v>6197</v>
      </c>
      <c r="C6619" t="s">
        <v>3915</v>
      </c>
      <c r="D6619">
        <v>1</v>
      </c>
      <c r="E6619">
        <v>1</v>
      </c>
      <c r="F6619">
        <v>1</v>
      </c>
      <c r="G6619" t="s">
        <v>2329</v>
      </c>
      <c r="H6619" s="4" t="str">
        <f t="shared" si="206"/>
        <v>3RD184.1</v>
      </c>
      <c r="I6619" s="4" t="str">
        <f t="shared" si="207"/>
        <v>S3_GPIOC_4</v>
      </c>
    </row>
    <row r="6620" spans="1:9" x14ac:dyDescent="0.25">
      <c r="A6620" t="s">
        <v>2698</v>
      </c>
      <c r="B6620" t="s">
        <v>6197</v>
      </c>
      <c r="C6620" t="s">
        <v>3915</v>
      </c>
      <c r="D6620">
        <v>2</v>
      </c>
      <c r="E6620">
        <v>2</v>
      </c>
      <c r="F6620">
        <v>2</v>
      </c>
      <c r="G6620" t="s">
        <v>2330</v>
      </c>
      <c r="H6620" s="4" t="str">
        <f t="shared" si="206"/>
        <v>3RD184.2</v>
      </c>
      <c r="I6620" s="4" t="str">
        <f t="shared" si="207"/>
        <v>S3_SCLK_HSD081</v>
      </c>
    </row>
    <row r="6621" spans="1:9" x14ac:dyDescent="0.25">
      <c r="A6621" t="s">
        <v>2698</v>
      </c>
      <c r="B6621" t="s">
        <v>6197</v>
      </c>
      <c r="C6621" t="s">
        <v>3916</v>
      </c>
      <c r="D6621">
        <v>1</v>
      </c>
      <c r="E6621">
        <v>1</v>
      </c>
      <c r="F6621">
        <v>1</v>
      </c>
      <c r="G6621" t="s">
        <v>2331</v>
      </c>
      <c r="H6621" s="4" t="str">
        <f t="shared" si="206"/>
        <v>3RD185.1</v>
      </c>
      <c r="I6621" s="4" t="str">
        <f t="shared" si="207"/>
        <v>S3_GPIOC_5</v>
      </c>
    </row>
    <row r="6622" spans="1:9" x14ac:dyDescent="0.25">
      <c r="A6622" t="s">
        <v>2698</v>
      </c>
      <c r="B6622" t="s">
        <v>6197</v>
      </c>
      <c r="C6622" t="s">
        <v>3916</v>
      </c>
      <c r="D6622">
        <v>2</v>
      </c>
      <c r="E6622">
        <v>2</v>
      </c>
      <c r="F6622">
        <v>2</v>
      </c>
      <c r="G6622" t="s">
        <v>2332</v>
      </c>
      <c r="H6622" s="4" t="str">
        <f t="shared" si="206"/>
        <v>3RD185.2</v>
      </c>
      <c r="I6622" s="4" t="str">
        <f t="shared" si="207"/>
        <v>S3_SCLK_HSD256</v>
      </c>
    </row>
    <row r="6623" spans="1:9" x14ac:dyDescent="0.25">
      <c r="A6623" t="s">
        <v>2698</v>
      </c>
      <c r="B6623" t="s">
        <v>6197</v>
      </c>
      <c r="C6623" t="s">
        <v>5957</v>
      </c>
      <c r="D6623">
        <v>1</v>
      </c>
      <c r="E6623">
        <v>1</v>
      </c>
      <c r="F6623">
        <v>1</v>
      </c>
      <c r="G6623" t="s">
        <v>2315</v>
      </c>
      <c r="H6623" s="4" t="str">
        <f t="shared" si="206"/>
        <v>3RD188.1</v>
      </c>
      <c r="I6623" s="4" t="str">
        <f t="shared" si="207"/>
        <v>S3_DS_HSD085</v>
      </c>
    </row>
    <row r="6624" spans="1:9" x14ac:dyDescent="0.25">
      <c r="A6624" t="s">
        <v>2698</v>
      </c>
      <c r="B6624" t="s">
        <v>6197</v>
      </c>
      <c r="C6624" t="s">
        <v>5957</v>
      </c>
      <c r="D6624">
        <v>2</v>
      </c>
      <c r="E6624">
        <v>2</v>
      </c>
      <c r="F6624">
        <v>2</v>
      </c>
      <c r="G6624" t="s">
        <v>5729</v>
      </c>
      <c r="H6624" s="4" t="str">
        <f t="shared" si="206"/>
        <v>3RD188.2</v>
      </c>
      <c r="I6624" s="4" t="str">
        <f t="shared" si="207"/>
        <v>S3_PH_GPIOA_0</v>
      </c>
    </row>
    <row r="6625" spans="1:9" x14ac:dyDescent="0.25">
      <c r="A6625" t="s">
        <v>2698</v>
      </c>
      <c r="B6625" t="s">
        <v>6197</v>
      </c>
      <c r="C6625" t="s">
        <v>5958</v>
      </c>
      <c r="D6625">
        <v>1</v>
      </c>
      <c r="E6625">
        <v>1</v>
      </c>
      <c r="F6625">
        <v>1</v>
      </c>
      <c r="G6625" t="s">
        <v>2313</v>
      </c>
      <c r="H6625" s="4" t="str">
        <f t="shared" si="206"/>
        <v>3RD189.1</v>
      </c>
      <c r="I6625" s="4" t="str">
        <f t="shared" si="207"/>
        <v>S3_SCLK_DS_HSD064</v>
      </c>
    </row>
    <row r="6626" spans="1:9" x14ac:dyDescent="0.25">
      <c r="A6626" t="s">
        <v>2698</v>
      </c>
      <c r="B6626" t="s">
        <v>6197</v>
      </c>
      <c r="C6626" t="s">
        <v>5958</v>
      </c>
      <c r="D6626">
        <v>2</v>
      </c>
      <c r="E6626">
        <v>2</v>
      </c>
      <c r="F6626">
        <v>2</v>
      </c>
      <c r="G6626" t="s">
        <v>5730</v>
      </c>
      <c r="H6626" s="4" t="str">
        <f t="shared" si="206"/>
        <v>3RD189.2</v>
      </c>
      <c r="I6626" s="4" t="str">
        <f t="shared" si="207"/>
        <v>S3_PH_GPIOA_1</v>
      </c>
    </row>
    <row r="6627" spans="1:9" x14ac:dyDescent="0.25">
      <c r="A6627" t="s">
        <v>2698</v>
      </c>
      <c r="B6627" t="s">
        <v>6197</v>
      </c>
      <c r="C6627" t="s">
        <v>5959</v>
      </c>
      <c r="D6627">
        <v>1</v>
      </c>
      <c r="E6627">
        <v>1</v>
      </c>
      <c r="F6627">
        <v>1</v>
      </c>
      <c r="G6627" t="s">
        <v>2312</v>
      </c>
      <c r="H6627" s="4" t="str">
        <f t="shared" si="206"/>
        <v>3RD190.1</v>
      </c>
      <c r="I6627" s="4" t="str">
        <f t="shared" si="207"/>
        <v>S3_SCLK_DS_HSD063</v>
      </c>
    </row>
    <row r="6628" spans="1:9" x14ac:dyDescent="0.25">
      <c r="A6628" t="s">
        <v>2698</v>
      </c>
      <c r="B6628" t="s">
        <v>6197</v>
      </c>
      <c r="C6628" t="s">
        <v>5959</v>
      </c>
      <c r="D6628">
        <v>2</v>
      </c>
      <c r="E6628">
        <v>2</v>
      </c>
      <c r="F6628">
        <v>2</v>
      </c>
      <c r="G6628" t="s">
        <v>5731</v>
      </c>
      <c r="H6628" s="4" t="str">
        <f t="shared" si="206"/>
        <v>3RD190.2</v>
      </c>
      <c r="I6628" s="4" t="str">
        <f t="shared" si="207"/>
        <v>S3_PH_GPIOA_2</v>
      </c>
    </row>
    <row r="6629" spans="1:9" x14ac:dyDescent="0.25">
      <c r="A6629" t="s">
        <v>2698</v>
      </c>
      <c r="B6629" t="s">
        <v>6197</v>
      </c>
      <c r="C6629" t="s">
        <v>5960</v>
      </c>
      <c r="D6629">
        <v>1</v>
      </c>
      <c r="E6629">
        <v>1</v>
      </c>
      <c r="F6629">
        <v>1</v>
      </c>
      <c r="G6629" t="s">
        <v>2314</v>
      </c>
      <c r="H6629" s="4" t="str">
        <f t="shared" si="206"/>
        <v>3RD191.1</v>
      </c>
      <c r="I6629" s="4" t="str">
        <f t="shared" si="207"/>
        <v>S3_DS_HSD089</v>
      </c>
    </row>
    <row r="6630" spans="1:9" x14ac:dyDescent="0.25">
      <c r="A6630" t="s">
        <v>2698</v>
      </c>
      <c r="B6630" t="s">
        <v>6197</v>
      </c>
      <c r="C6630" t="s">
        <v>5960</v>
      </c>
      <c r="D6630">
        <v>2</v>
      </c>
      <c r="E6630">
        <v>2</v>
      </c>
      <c r="F6630">
        <v>2</v>
      </c>
      <c r="G6630" t="s">
        <v>5732</v>
      </c>
      <c r="H6630" s="4" t="str">
        <f t="shared" si="206"/>
        <v>3RD191.2</v>
      </c>
      <c r="I6630" s="4" t="str">
        <f t="shared" si="207"/>
        <v>S3_PH_GPIOA_3</v>
      </c>
    </row>
    <row r="6631" spans="1:9" x14ac:dyDescent="0.25">
      <c r="A6631" t="s">
        <v>2698</v>
      </c>
      <c r="B6631" t="s">
        <v>6197</v>
      </c>
      <c r="C6631" t="s">
        <v>6466</v>
      </c>
      <c r="D6631">
        <v>1</v>
      </c>
      <c r="E6631">
        <v>1</v>
      </c>
      <c r="F6631">
        <v>1</v>
      </c>
      <c r="G6631" t="s">
        <v>783</v>
      </c>
      <c r="H6631" s="4" t="str">
        <f t="shared" si="206"/>
        <v>3RD202.1</v>
      </c>
      <c r="I6631" s="4" t="str">
        <f t="shared" si="207"/>
        <v>S3_GPIOC_1</v>
      </c>
    </row>
    <row r="6632" spans="1:9" x14ac:dyDescent="0.25">
      <c r="A6632" t="s">
        <v>2698</v>
      </c>
      <c r="B6632" t="s">
        <v>6197</v>
      </c>
      <c r="C6632" t="s">
        <v>6466</v>
      </c>
      <c r="D6632">
        <v>2</v>
      </c>
      <c r="E6632">
        <v>2</v>
      </c>
      <c r="F6632">
        <v>2</v>
      </c>
      <c r="G6632" t="s">
        <v>6350</v>
      </c>
      <c r="H6632" s="4" t="str">
        <f t="shared" si="206"/>
        <v>3RD202.2</v>
      </c>
      <c r="I6632" s="4" t="str">
        <f t="shared" si="207"/>
        <v>S3_R_GPIOC_1</v>
      </c>
    </row>
    <row r="6633" spans="1:9" x14ac:dyDescent="0.25">
      <c r="A6633" t="s">
        <v>2698</v>
      </c>
      <c r="B6633" t="s">
        <v>6197</v>
      </c>
      <c r="C6633" t="s">
        <v>6467</v>
      </c>
      <c r="D6633">
        <v>1</v>
      </c>
      <c r="E6633">
        <v>1</v>
      </c>
      <c r="F6633">
        <v>1</v>
      </c>
      <c r="G6633" t="s">
        <v>2327</v>
      </c>
      <c r="H6633" s="4" t="str">
        <f t="shared" si="206"/>
        <v>3RD203.1</v>
      </c>
      <c r="I6633" s="4" t="str">
        <f t="shared" si="207"/>
        <v>S3_GPIOC_2</v>
      </c>
    </row>
    <row r="6634" spans="1:9" x14ac:dyDescent="0.25">
      <c r="A6634" t="s">
        <v>2698</v>
      </c>
      <c r="B6634" t="s">
        <v>6197</v>
      </c>
      <c r="C6634" t="s">
        <v>6467</v>
      </c>
      <c r="D6634">
        <v>2</v>
      </c>
      <c r="E6634">
        <v>2</v>
      </c>
      <c r="F6634">
        <v>2</v>
      </c>
      <c r="G6634" t="s">
        <v>6351</v>
      </c>
      <c r="H6634" s="4" t="str">
        <f t="shared" si="206"/>
        <v>3RD203.2</v>
      </c>
      <c r="I6634" s="4" t="str">
        <f t="shared" si="207"/>
        <v>S3_R_GPIOC_2</v>
      </c>
    </row>
    <row r="6635" spans="1:9" x14ac:dyDescent="0.25">
      <c r="A6635" t="s">
        <v>2698</v>
      </c>
      <c r="B6635" t="s">
        <v>6197</v>
      </c>
      <c r="C6635" t="s">
        <v>5961</v>
      </c>
      <c r="D6635">
        <v>1</v>
      </c>
      <c r="E6635">
        <v>1</v>
      </c>
      <c r="F6635">
        <v>1</v>
      </c>
      <c r="G6635" t="s">
        <v>5729</v>
      </c>
      <c r="H6635" s="4" t="str">
        <f t="shared" si="206"/>
        <v>S3_GPIOA.1</v>
      </c>
      <c r="I6635" s="4" t="str">
        <f t="shared" si="207"/>
        <v>S3_PH_GPIOA_0</v>
      </c>
    </row>
    <row r="6636" spans="1:9" x14ac:dyDescent="0.25">
      <c r="A6636" t="s">
        <v>2698</v>
      </c>
      <c r="B6636" t="s">
        <v>6197</v>
      </c>
      <c r="C6636" t="s">
        <v>5961</v>
      </c>
      <c r="D6636">
        <v>2</v>
      </c>
      <c r="E6636">
        <v>2</v>
      </c>
      <c r="F6636">
        <v>2</v>
      </c>
      <c r="G6636" t="s">
        <v>5730</v>
      </c>
      <c r="H6636" s="4" t="str">
        <f t="shared" si="206"/>
        <v>S3_GPIOA.2</v>
      </c>
      <c r="I6636" s="4" t="str">
        <f t="shared" si="207"/>
        <v>S3_PH_GPIOA_1</v>
      </c>
    </row>
    <row r="6637" spans="1:9" x14ac:dyDescent="0.25">
      <c r="A6637" t="s">
        <v>2698</v>
      </c>
      <c r="B6637" t="s">
        <v>6197</v>
      </c>
      <c r="C6637" t="s">
        <v>5961</v>
      </c>
      <c r="D6637">
        <v>3</v>
      </c>
      <c r="E6637">
        <v>3</v>
      </c>
      <c r="F6637">
        <v>3</v>
      </c>
      <c r="G6637" t="s">
        <v>5731</v>
      </c>
      <c r="H6637" s="4" t="str">
        <f t="shared" si="206"/>
        <v>S3_GPIOA.3</v>
      </c>
      <c r="I6637" s="4" t="str">
        <f t="shared" si="207"/>
        <v>S3_PH_GPIOA_2</v>
      </c>
    </row>
    <row r="6638" spans="1:9" x14ac:dyDescent="0.25">
      <c r="A6638" t="s">
        <v>2698</v>
      </c>
      <c r="B6638" t="s">
        <v>6197</v>
      </c>
      <c r="C6638" t="s">
        <v>5961</v>
      </c>
      <c r="D6638">
        <v>4</v>
      </c>
      <c r="E6638">
        <v>4</v>
      </c>
      <c r="F6638">
        <v>4</v>
      </c>
      <c r="G6638" t="s">
        <v>5732</v>
      </c>
      <c r="H6638" s="4" t="str">
        <f t="shared" si="206"/>
        <v>S3_GPIOA.4</v>
      </c>
      <c r="I6638" s="4" t="str">
        <f t="shared" si="207"/>
        <v>S3_PH_GPIOA_3</v>
      </c>
    </row>
    <row r="6639" spans="1:9" x14ac:dyDescent="0.25">
      <c r="A6639" t="s">
        <v>2698</v>
      </c>
      <c r="B6639" t="s">
        <v>6197</v>
      </c>
      <c r="C6639" t="s">
        <v>5961</v>
      </c>
      <c r="D6639">
        <v>5</v>
      </c>
      <c r="E6639">
        <v>5</v>
      </c>
      <c r="F6639">
        <v>5</v>
      </c>
      <c r="G6639" t="s">
        <v>961</v>
      </c>
      <c r="H6639" s="4" t="str">
        <f t="shared" si="206"/>
        <v>S3_GPIOA.5</v>
      </c>
      <c r="I6639" s="4" t="str">
        <f t="shared" si="207"/>
        <v>DGND</v>
      </c>
    </row>
    <row r="6640" spans="1:9" x14ac:dyDescent="0.25">
      <c r="A6640" t="s">
        <v>2698</v>
      </c>
      <c r="B6640" t="s">
        <v>6198</v>
      </c>
      <c r="C6640" t="s">
        <v>3917</v>
      </c>
      <c r="D6640">
        <v>1</v>
      </c>
      <c r="E6640">
        <v>1</v>
      </c>
      <c r="F6640">
        <v>1</v>
      </c>
      <c r="G6640" t="s">
        <v>662</v>
      </c>
      <c r="H6640" s="4" t="str">
        <f t="shared" si="206"/>
        <v>3R24.1</v>
      </c>
      <c r="I6640" s="4" t="str">
        <f t="shared" si="207"/>
        <v>SG3_INH</v>
      </c>
    </row>
    <row r="6641" spans="1:9" x14ac:dyDescent="0.25">
      <c r="A6641" t="s">
        <v>2698</v>
      </c>
      <c r="B6641" t="s">
        <v>6198</v>
      </c>
      <c r="C6641" t="s">
        <v>3917</v>
      </c>
      <c r="D6641">
        <v>2</v>
      </c>
      <c r="E6641">
        <v>2</v>
      </c>
      <c r="F6641">
        <v>2</v>
      </c>
      <c r="G6641" t="s">
        <v>961</v>
      </c>
      <c r="H6641" s="4" t="str">
        <f t="shared" si="206"/>
        <v>3R24.2</v>
      </c>
      <c r="I6641" s="4" t="str">
        <f t="shared" si="207"/>
        <v>DGND</v>
      </c>
    </row>
    <row r="6642" spans="1:9" x14ac:dyDescent="0.25">
      <c r="A6642" t="s">
        <v>2698</v>
      </c>
      <c r="B6642" t="s">
        <v>6198</v>
      </c>
      <c r="C6642" t="s">
        <v>3918</v>
      </c>
      <c r="D6642">
        <v>1</v>
      </c>
      <c r="E6642">
        <v>1</v>
      </c>
      <c r="F6642">
        <v>1</v>
      </c>
      <c r="G6642" t="s">
        <v>664</v>
      </c>
      <c r="H6642" s="4" t="str">
        <f t="shared" si="206"/>
        <v>3R61.1</v>
      </c>
      <c r="I6642" s="4" t="str">
        <f t="shared" si="207"/>
        <v>SG3_GPIOB_0</v>
      </c>
    </row>
    <row r="6643" spans="1:9" x14ac:dyDescent="0.25">
      <c r="A6643" t="s">
        <v>2698</v>
      </c>
      <c r="B6643" t="s">
        <v>6198</v>
      </c>
      <c r="C6643" t="s">
        <v>3918</v>
      </c>
      <c r="D6643">
        <v>2</v>
      </c>
      <c r="E6643">
        <v>2</v>
      </c>
      <c r="F6643">
        <v>2</v>
      </c>
      <c r="G6643" t="s">
        <v>637</v>
      </c>
      <c r="H6643" s="4" t="str">
        <f t="shared" si="206"/>
        <v>3R61.2</v>
      </c>
      <c r="I6643" s="4" t="str">
        <f t="shared" si="207"/>
        <v>SG3_SRC_DVDD33</v>
      </c>
    </row>
    <row r="6644" spans="1:9" x14ac:dyDescent="0.25">
      <c r="A6644" t="s">
        <v>2698</v>
      </c>
      <c r="B6644" t="s">
        <v>6198</v>
      </c>
      <c r="C6644" t="s">
        <v>3919</v>
      </c>
      <c r="D6644">
        <v>1</v>
      </c>
      <c r="E6644">
        <v>1</v>
      </c>
      <c r="F6644">
        <v>1</v>
      </c>
      <c r="G6644" t="s">
        <v>665</v>
      </c>
      <c r="H6644" s="4" t="str">
        <f t="shared" si="206"/>
        <v>3R62.1</v>
      </c>
      <c r="I6644" s="4" t="str">
        <f t="shared" si="207"/>
        <v>SG3_GPIOB_1</v>
      </c>
    </row>
    <row r="6645" spans="1:9" x14ac:dyDescent="0.25">
      <c r="A6645" t="s">
        <v>2698</v>
      </c>
      <c r="B6645" t="s">
        <v>6198</v>
      </c>
      <c r="C6645" t="s">
        <v>3919</v>
      </c>
      <c r="D6645">
        <v>2</v>
      </c>
      <c r="E6645">
        <v>2</v>
      </c>
      <c r="F6645">
        <v>2</v>
      </c>
      <c r="G6645" t="s">
        <v>961</v>
      </c>
      <c r="H6645" s="4" t="str">
        <f t="shared" si="206"/>
        <v>3R62.2</v>
      </c>
      <c r="I6645" s="4" t="str">
        <f t="shared" si="207"/>
        <v>DGND</v>
      </c>
    </row>
    <row r="6646" spans="1:9" x14ac:dyDescent="0.25">
      <c r="A6646" t="s">
        <v>2698</v>
      </c>
      <c r="B6646" t="s">
        <v>6198</v>
      </c>
      <c r="C6646" t="s">
        <v>3920</v>
      </c>
      <c r="D6646">
        <v>1</v>
      </c>
      <c r="E6646">
        <v>1</v>
      </c>
      <c r="F6646">
        <v>1</v>
      </c>
      <c r="G6646" t="s">
        <v>666</v>
      </c>
      <c r="H6646" s="4" t="str">
        <f t="shared" si="206"/>
        <v>3R63.1</v>
      </c>
      <c r="I6646" s="4" t="str">
        <f t="shared" si="207"/>
        <v>SG3_GPIOC_0</v>
      </c>
    </row>
    <row r="6647" spans="1:9" x14ac:dyDescent="0.25">
      <c r="A6647" t="s">
        <v>2698</v>
      </c>
      <c r="B6647" t="s">
        <v>6198</v>
      </c>
      <c r="C6647" t="s">
        <v>3920</v>
      </c>
      <c r="D6647">
        <v>2</v>
      </c>
      <c r="E6647">
        <v>2</v>
      </c>
      <c r="F6647">
        <v>2</v>
      </c>
      <c r="G6647" t="s">
        <v>637</v>
      </c>
      <c r="H6647" s="4" t="str">
        <f t="shared" si="206"/>
        <v>3R63.2</v>
      </c>
      <c r="I6647" s="4" t="str">
        <f t="shared" si="207"/>
        <v>SG3_SRC_DVDD33</v>
      </c>
    </row>
    <row r="6648" spans="1:9" x14ac:dyDescent="0.25">
      <c r="A6648" t="s">
        <v>2698</v>
      </c>
      <c r="B6648" t="s">
        <v>6198</v>
      </c>
      <c r="C6648" t="s">
        <v>3921</v>
      </c>
      <c r="D6648">
        <v>1</v>
      </c>
      <c r="E6648">
        <v>1</v>
      </c>
      <c r="F6648">
        <v>1</v>
      </c>
      <c r="G6648" t="s">
        <v>667</v>
      </c>
      <c r="H6648" s="4" t="str">
        <f t="shared" si="206"/>
        <v>3R64.1</v>
      </c>
      <c r="I6648" s="4" t="str">
        <f t="shared" si="207"/>
        <v>SG3_GPIOC_1</v>
      </c>
    </row>
    <row r="6649" spans="1:9" x14ac:dyDescent="0.25">
      <c r="A6649" t="s">
        <v>2698</v>
      </c>
      <c r="B6649" t="s">
        <v>6198</v>
      </c>
      <c r="C6649" t="s">
        <v>3921</v>
      </c>
      <c r="D6649">
        <v>2</v>
      </c>
      <c r="E6649">
        <v>2</v>
      </c>
      <c r="F6649">
        <v>2</v>
      </c>
      <c r="G6649" t="s">
        <v>637</v>
      </c>
      <c r="H6649" s="4" t="str">
        <f t="shared" si="206"/>
        <v>3R64.2</v>
      </c>
      <c r="I6649" s="4" t="str">
        <f t="shared" si="207"/>
        <v>SG3_SRC_DVDD33</v>
      </c>
    </row>
    <row r="6650" spans="1:9" x14ac:dyDescent="0.25">
      <c r="A6650" t="s">
        <v>2698</v>
      </c>
      <c r="B6650" t="s">
        <v>6198</v>
      </c>
      <c r="C6650" t="s">
        <v>3922</v>
      </c>
      <c r="D6650">
        <v>1</v>
      </c>
      <c r="E6650">
        <v>1</v>
      </c>
      <c r="F6650">
        <v>1</v>
      </c>
      <c r="G6650" t="s">
        <v>668</v>
      </c>
      <c r="H6650" s="4" t="str">
        <f t="shared" si="206"/>
        <v>3R66.1</v>
      </c>
      <c r="I6650" s="4" t="str">
        <f t="shared" si="207"/>
        <v>SG3_GPIOC_2</v>
      </c>
    </row>
    <row r="6651" spans="1:9" x14ac:dyDescent="0.25">
      <c r="A6651" t="s">
        <v>2698</v>
      </c>
      <c r="B6651" t="s">
        <v>6198</v>
      </c>
      <c r="C6651" t="s">
        <v>3922</v>
      </c>
      <c r="D6651">
        <v>2</v>
      </c>
      <c r="E6651">
        <v>2</v>
      </c>
      <c r="F6651">
        <v>2</v>
      </c>
      <c r="G6651" t="s">
        <v>637</v>
      </c>
      <c r="H6651" s="4" t="str">
        <f t="shared" si="206"/>
        <v>3R66.2</v>
      </c>
      <c r="I6651" s="4" t="str">
        <f t="shared" si="207"/>
        <v>SG3_SRC_DVDD33</v>
      </c>
    </row>
    <row r="6652" spans="1:9" x14ac:dyDescent="0.25">
      <c r="A6652" t="s">
        <v>2698</v>
      </c>
      <c r="B6652" t="s">
        <v>6198</v>
      </c>
      <c r="C6652" t="s">
        <v>3923</v>
      </c>
      <c r="D6652">
        <v>1</v>
      </c>
      <c r="E6652">
        <v>1</v>
      </c>
      <c r="F6652">
        <v>1</v>
      </c>
      <c r="G6652" t="s">
        <v>669</v>
      </c>
      <c r="H6652" s="4" t="str">
        <f t="shared" si="206"/>
        <v>3R67.1</v>
      </c>
      <c r="I6652" s="4" t="str">
        <f t="shared" si="207"/>
        <v>SG3_GPIOC_4</v>
      </c>
    </row>
    <row r="6653" spans="1:9" x14ac:dyDescent="0.25">
      <c r="A6653" t="s">
        <v>2698</v>
      </c>
      <c r="B6653" t="s">
        <v>6198</v>
      </c>
      <c r="C6653" t="s">
        <v>3923</v>
      </c>
      <c r="D6653">
        <v>2</v>
      </c>
      <c r="E6653">
        <v>2</v>
      </c>
      <c r="F6653">
        <v>2</v>
      </c>
      <c r="G6653" t="s">
        <v>637</v>
      </c>
      <c r="H6653" s="4" t="str">
        <f t="shared" si="206"/>
        <v>3R67.2</v>
      </c>
      <c r="I6653" s="4" t="str">
        <f t="shared" si="207"/>
        <v>SG3_SRC_DVDD33</v>
      </c>
    </row>
    <row r="6654" spans="1:9" x14ac:dyDescent="0.25">
      <c r="A6654" t="s">
        <v>2698</v>
      </c>
      <c r="B6654" t="s">
        <v>6198</v>
      </c>
      <c r="C6654" t="s">
        <v>3924</v>
      </c>
      <c r="D6654">
        <v>1</v>
      </c>
      <c r="E6654">
        <v>1</v>
      </c>
      <c r="F6654">
        <v>1</v>
      </c>
      <c r="G6654" t="s">
        <v>670</v>
      </c>
      <c r="H6654" s="4" t="str">
        <f t="shared" si="206"/>
        <v>3R68.1</v>
      </c>
      <c r="I6654" s="4" t="str">
        <f t="shared" si="207"/>
        <v>SG3_GPIOC_3</v>
      </c>
    </row>
    <row r="6655" spans="1:9" x14ac:dyDescent="0.25">
      <c r="A6655" t="s">
        <v>2698</v>
      </c>
      <c r="B6655" t="s">
        <v>6198</v>
      </c>
      <c r="C6655" t="s">
        <v>3924</v>
      </c>
      <c r="D6655">
        <v>2</v>
      </c>
      <c r="E6655">
        <v>2</v>
      </c>
      <c r="F6655">
        <v>2</v>
      </c>
      <c r="G6655" t="s">
        <v>637</v>
      </c>
      <c r="H6655" s="4" t="str">
        <f t="shared" si="206"/>
        <v>3R68.2</v>
      </c>
      <c r="I6655" s="4" t="str">
        <f t="shared" si="207"/>
        <v>SG3_SRC_DVDD33</v>
      </c>
    </row>
    <row r="6656" spans="1:9" x14ac:dyDescent="0.25">
      <c r="A6656" t="s">
        <v>2698</v>
      </c>
      <c r="B6656" t="s">
        <v>6198</v>
      </c>
      <c r="C6656" t="s">
        <v>3925</v>
      </c>
      <c r="D6656">
        <v>1</v>
      </c>
      <c r="E6656">
        <v>1</v>
      </c>
      <c r="F6656">
        <v>1</v>
      </c>
      <c r="G6656" t="s">
        <v>671</v>
      </c>
      <c r="H6656" s="4" t="str">
        <f t="shared" si="206"/>
        <v>3R69.1</v>
      </c>
      <c r="I6656" s="4" t="str">
        <f t="shared" si="207"/>
        <v>SG3_RSET</v>
      </c>
    </row>
    <row r="6657" spans="1:9" x14ac:dyDescent="0.25">
      <c r="A6657" t="s">
        <v>2698</v>
      </c>
      <c r="B6657" t="s">
        <v>6198</v>
      </c>
      <c r="C6657" t="s">
        <v>3925</v>
      </c>
      <c r="D6657">
        <v>2</v>
      </c>
      <c r="E6657">
        <v>2</v>
      </c>
      <c r="F6657">
        <v>2</v>
      </c>
      <c r="G6657" t="s">
        <v>961</v>
      </c>
      <c r="H6657" s="4" t="str">
        <f t="shared" si="206"/>
        <v>3R69.2</v>
      </c>
      <c r="I6657" s="4" t="str">
        <f t="shared" si="207"/>
        <v>DGND</v>
      </c>
    </row>
    <row r="6658" spans="1:9" x14ac:dyDescent="0.25">
      <c r="A6658" t="s">
        <v>2698</v>
      </c>
      <c r="B6658" t="s">
        <v>6198</v>
      </c>
      <c r="C6658" t="s">
        <v>3926</v>
      </c>
      <c r="D6658">
        <v>1</v>
      </c>
      <c r="E6658">
        <v>1</v>
      </c>
      <c r="F6658">
        <v>1</v>
      </c>
      <c r="G6658" t="s">
        <v>772</v>
      </c>
      <c r="H6658" s="4" t="str">
        <f t="shared" ref="H6658:H6721" si="208">CONCATENATE(C6658,".",F6658)</f>
        <v>3R70.1</v>
      </c>
      <c r="I6658" s="4" t="str">
        <f t="shared" ref="I6658:I6721" si="209">G6658</f>
        <v>SG3_RESETB</v>
      </c>
    </row>
    <row r="6659" spans="1:9" x14ac:dyDescent="0.25">
      <c r="A6659" t="s">
        <v>2698</v>
      </c>
      <c r="B6659" t="s">
        <v>6198</v>
      </c>
      <c r="C6659" t="s">
        <v>3926</v>
      </c>
      <c r="D6659">
        <v>2</v>
      </c>
      <c r="E6659">
        <v>2</v>
      </c>
      <c r="F6659">
        <v>2</v>
      </c>
      <c r="G6659" t="s">
        <v>637</v>
      </c>
      <c r="H6659" s="4" t="str">
        <f t="shared" si="208"/>
        <v>3R70.2</v>
      </c>
      <c r="I6659" s="4" t="str">
        <f t="shared" si="209"/>
        <v>SG3_SRC_DVDD33</v>
      </c>
    </row>
    <row r="6660" spans="1:9" x14ac:dyDescent="0.25">
      <c r="A6660" t="s">
        <v>2698</v>
      </c>
      <c r="B6660" t="s">
        <v>6198</v>
      </c>
      <c r="C6660" t="s">
        <v>3927</v>
      </c>
      <c r="D6660">
        <v>1</v>
      </c>
      <c r="E6660">
        <v>1</v>
      </c>
      <c r="F6660">
        <v>1</v>
      </c>
      <c r="G6660" t="s">
        <v>672</v>
      </c>
      <c r="H6660" s="4" t="str">
        <f t="shared" si="208"/>
        <v>3R71.1</v>
      </c>
      <c r="I6660" s="4" t="str">
        <f t="shared" si="209"/>
        <v>SG3_DISB</v>
      </c>
    </row>
    <row r="6661" spans="1:9" x14ac:dyDescent="0.25">
      <c r="A6661" t="s">
        <v>2698</v>
      </c>
      <c r="B6661" t="s">
        <v>6198</v>
      </c>
      <c r="C6661" t="s">
        <v>3927</v>
      </c>
      <c r="D6661">
        <v>2</v>
      </c>
      <c r="E6661">
        <v>2</v>
      </c>
      <c r="F6661">
        <v>2</v>
      </c>
      <c r="G6661" t="s">
        <v>637</v>
      </c>
      <c r="H6661" s="4" t="str">
        <f t="shared" si="208"/>
        <v>3R71.2</v>
      </c>
      <c r="I6661" s="4" t="str">
        <f t="shared" si="209"/>
        <v>SG3_SRC_DVDD33</v>
      </c>
    </row>
    <row r="6662" spans="1:9" x14ac:dyDescent="0.25">
      <c r="A6662" t="s">
        <v>2698</v>
      </c>
      <c r="B6662" t="s">
        <v>6198</v>
      </c>
      <c r="C6662" t="s">
        <v>3928</v>
      </c>
      <c r="D6662">
        <v>1</v>
      </c>
      <c r="E6662">
        <v>1</v>
      </c>
      <c r="F6662">
        <v>1</v>
      </c>
      <c r="G6662" t="s">
        <v>665</v>
      </c>
      <c r="H6662" s="4" t="str">
        <f t="shared" si="208"/>
        <v>3R263.1</v>
      </c>
      <c r="I6662" s="4" t="str">
        <f t="shared" si="209"/>
        <v>SG3_GPIOB_1</v>
      </c>
    </row>
    <row r="6663" spans="1:9" x14ac:dyDescent="0.25">
      <c r="A6663" t="s">
        <v>2698</v>
      </c>
      <c r="B6663" t="s">
        <v>6198</v>
      </c>
      <c r="C6663" t="s">
        <v>3928</v>
      </c>
      <c r="D6663">
        <v>2</v>
      </c>
      <c r="E6663">
        <v>2</v>
      </c>
      <c r="F6663">
        <v>2</v>
      </c>
      <c r="G6663" t="s">
        <v>637</v>
      </c>
      <c r="H6663" s="4" t="str">
        <f t="shared" si="208"/>
        <v>3R263.2</v>
      </c>
      <c r="I6663" s="4" t="str">
        <f t="shared" si="209"/>
        <v>SG3_SRC_DVDD33</v>
      </c>
    </row>
    <row r="6664" spans="1:9" x14ac:dyDescent="0.25">
      <c r="A6664" t="s">
        <v>2698</v>
      </c>
      <c r="B6664" t="s">
        <v>6198</v>
      </c>
      <c r="C6664" t="s">
        <v>3929</v>
      </c>
      <c r="D6664">
        <v>1</v>
      </c>
      <c r="E6664">
        <v>1</v>
      </c>
      <c r="F6664">
        <v>1</v>
      </c>
      <c r="G6664" t="s">
        <v>664</v>
      </c>
      <c r="H6664" s="4" t="str">
        <f t="shared" si="208"/>
        <v>3R264.1</v>
      </c>
      <c r="I6664" s="4" t="str">
        <f t="shared" si="209"/>
        <v>SG3_GPIOB_0</v>
      </c>
    </row>
    <row r="6665" spans="1:9" x14ac:dyDescent="0.25">
      <c r="A6665" t="s">
        <v>2698</v>
      </c>
      <c r="B6665" t="s">
        <v>6198</v>
      </c>
      <c r="C6665" t="s">
        <v>3929</v>
      </c>
      <c r="D6665">
        <v>2</v>
      </c>
      <c r="E6665">
        <v>2</v>
      </c>
      <c r="F6665">
        <v>2</v>
      </c>
      <c r="G6665" t="s">
        <v>961</v>
      </c>
      <c r="H6665" s="4" t="str">
        <f t="shared" si="208"/>
        <v>3R264.2</v>
      </c>
      <c r="I6665" s="4" t="str">
        <f t="shared" si="209"/>
        <v>DGND</v>
      </c>
    </row>
    <row r="6666" spans="1:9" x14ac:dyDescent="0.25">
      <c r="A6666" t="s">
        <v>2698</v>
      </c>
      <c r="B6666" t="s">
        <v>6198</v>
      </c>
      <c r="C6666" t="s">
        <v>3930</v>
      </c>
      <c r="D6666">
        <v>1</v>
      </c>
      <c r="E6666">
        <v>1</v>
      </c>
      <c r="F6666">
        <v>1</v>
      </c>
      <c r="G6666" t="s">
        <v>647</v>
      </c>
      <c r="H6666" s="4" t="str">
        <f t="shared" si="208"/>
        <v>3R347.1</v>
      </c>
      <c r="I6666" s="4" t="str">
        <f t="shared" si="209"/>
        <v>SG3_GPIOA_2</v>
      </c>
    </row>
    <row r="6667" spans="1:9" x14ac:dyDescent="0.25">
      <c r="A6667" t="s">
        <v>2698</v>
      </c>
      <c r="B6667" t="s">
        <v>6198</v>
      </c>
      <c r="C6667" t="s">
        <v>3930</v>
      </c>
      <c r="D6667">
        <v>2</v>
      </c>
      <c r="E6667">
        <v>2</v>
      </c>
      <c r="F6667">
        <v>2</v>
      </c>
      <c r="G6667" t="s">
        <v>673</v>
      </c>
      <c r="H6667" s="4" t="str">
        <f t="shared" si="208"/>
        <v>3R347.2</v>
      </c>
      <c r="I6667" s="4" t="str">
        <f t="shared" si="209"/>
        <v>S3_DS_HSD998</v>
      </c>
    </row>
    <row r="6668" spans="1:9" x14ac:dyDescent="0.25">
      <c r="A6668" t="s">
        <v>2698</v>
      </c>
      <c r="B6668" t="s">
        <v>6198</v>
      </c>
      <c r="C6668" t="s">
        <v>3931</v>
      </c>
      <c r="D6668">
        <v>1</v>
      </c>
      <c r="E6668">
        <v>1</v>
      </c>
      <c r="F6668">
        <v>1</v>
      </c>
      <c r="G6668" t="s">
        <v>646</v>
      </c>
      <c r="H6668" s="4" t="str">
        <f t="shared" si="208"/>
        <v>3R348.1</v>
      </c>
      <c r="I6668" s="4" t="str">
        <f t="shared" si="209"/>
        <v>SG3_GPIOA_1</v>
      </c>
    </row>
    <row r="6669" spans="1:9" x14ac:dyDescent="0.25">
      <c r="A6669" t="s">
        <v>2698</v>
      </c>
      <c r="B6669" t="s">
        <v>6198</v>
      </c>
      <c r="C6669" t="s">
        <v>3931</v>
      </c>
      <c r="D6669">
        <v>2</v>
      </c>
      <c r="E6669">
        <v>2</v>
      </c>
      <c r="F6669">
        <v>2</v>
      </c>
      <c r="G6669" t="s">
        <v>2333</v>
      </c>
      <c r="H6669" s="4" t="str">
        <f t="shared" si="208"/>
        <v>3R348.2</v>
      </c>
      <c r="I6669" s="4" t="str">
        <f t="shared" si="209"/>
        <v>S3_DS_HSD999</v>
      </c>
    </row>
    <row r="6670" spans="1:9" x14ac:dyDescent="0.25">
      <c r="A6670" t="s">
        <v>2698</v>
      </c>
      <c r="B6670" t="s">
        <v>6198</v>
      </c>
      <c r="C6670" t="s">
        <v>3932</v>
      </c>
      <c r="D6670">
        <v>1</v>
      </c>
      <c r="E6670">
        <v>1</v>
      </c>
      <c r="F6670">
        <v>1</v>
      </c>
      <c r="G6670" t="s">
        <v>637</v>
      </c>
      <c r="H6670" s="4" t="str">
        <f t="shared" si="208"/>
        <v>3R350.1</v>
      </c>
      <c r="I6670" s="4" t="str">
        <f t="shared" si="209"/>
        <v>SG3_SRC_DVDD33</v>
      </c>
    </row>
    <row r="6671" spans="1:9" x14ac:dyDescent="0.25">
      <c r="A6671" t="s">
        <v>2698</v>
      </c>
      <c r="B6671" t="s">
        <v>6198</v>
      </c>
      <c r="C6671" t="s">
        <v>3932</v>
      </c>
      <c r="D6671">
        <v>2</v>
      </c>
      <c r="E6671">
        <v>2</v>
      </c>
      <c r="F6671">
        <v>2</v>
      </c>
      <c r="G6671" t="s">
        <v>673</v>
      </c>
      <c r="H6671" s="4" t="str">
        <f t="shared" si="208"/>
        <v>3R350.2</v>
      </c>
      <c r="I6671" s="4" t="str">
        <f t="shared" si="209"/>
        <v>S3_DS_HSD998</v>
      </c>
    </row>
    <row r="6672" spans="1:9" x14ac:dyDescent="0.25">
      <c r="A6672" t="s">
        <v>2698</v>
      </c>
      <c r="B6672" t="s">
        <v>6198</v>
      </c>
      <c r="C6672" t="s">
        <v>3933</v>
      </c>
      <c r="D6672">
        <v>1</v>
      </c>
      <c r="E6672">
        <v>1</v>
      </c>
      <c r="F6672">
        <v>1</v>
      </c>
      <c r="G6672" t="s">
        <v>2333</v>
      </c>
      <c r="H6672" s="4" t="str">
        <f t="shared" si="208"/>
        <v>3R351.1</v>
      </c>
      <c r="I6672" s="4" t="str">
        <f t="shared" si="209"/>
        <v>S3_DS_HSD999</v>
      </c>
    </row>
    <row r="6673" spans="1:9" x14ac:dyDescent="0.25">
      <c r="A6673" t="s">
        <v>2698</v>
      </c>
      <c r="B6673" t="s">
        <v>6198</v>
      </c>
      <c r="C6673" t="s">
        <v>3933</v>
      </c>
      <c r="D6673">
        <v>2</v>
      </c>
      <c r="E6673">
        <v>2</v>
      </c>
      <c r="F6673">
        <v>2</v>
      </c>
      <c r="G6673" t="s">
        <v>637</v>
      </c>
      <c r="H6673" s="4" t="str">
        <f t="shared" si="208"/>
        <v>3R351.2</v>
      </c>
      <c r="I6673" s="4" t="str">
        <f t="shared" si="209"/>
        <v>SG3_SRC_DVDD33</v>
      </c>
    </row>
    <row r="6674" spans="1:9" x14ac:dyDescent="0.25">
      <c r="A6674" t="s">
        <v>2698</v>
      </c>
      <c r="B6674" t="s">
        <v>6198</v>
      </c>
      <c r="C6674" t="s">
        <v>3934</v>
      </c>
      <c r="D6674">
        <v>1</v>
      </c>
      <c r="E6674">
        <v>1</v>
      </c>
      <c r="F6674">
        <v>1</v>
      </c>
      <c r="G6674" t="s">
        <v>674</v>
      </c>
      <c r="H6674" s="4" t="str">
        <f t="shared" si="208"/>
        <v>3R553.1</v>
      </c>
      <c r="I6674" s="4" t="str">
        <f t="shared" si="209"/>
        <v>SG3_GPIOB_2</v>
      </c>
    </row>
    <row r="6675" spans="1:9" x14ac:dyDescent="0.25">
      <c r="A6675" t="s">
        <v>2698</v>
      </c>
      <c r="B6675" t="s">
        <v>6198</v>
      </c>
      <c r="C6675" t="s">
        <v>3934</v>
      </c>
      <c r="D6675">
        <v>2</v>
      </c>
      <c r="E6675">
        <v>2</v>
      </c>
      <c r="F6675">
        <v>2</v>
      </c>
      <c r="H6675" s="4" t="str">
        <f t="shared" si="208"/>
        <v>3R553.2</v>
      </c>
      <c r="I6675" s="4">
        <f t="shared" si="209"/>
        <v>0</v>
      </c>
    </row>
    <row r="6676" spans="1:9" x14ac:dyDescent="0.25">
      <c r="A6676" t="s">
        <v>2698</v>
      </c>
      <c r="B6676" t="s">
        <v>6198</v>
      </c>
      <c r="C6676" t="s">
        <v>3935</v>
      </c>
      <c r="D6676">
        <v>1</v>
      </c>
      <c r="E6676">
        <v>1</v>
      </c>
      <c r="F6676">
        <v>1</v>
      </c>
      <c r="G6676" t="s">
        <v>675</v>
      </c>
      <c r="H6676" s="4" t="str">
        <f t="shared" si="208"/>
        <v>3R554.1</v>
      </c>
      <c r="I6676" s="4" t="str">
        <f t="shared" si="209"/>
        <v>SG3_GPIOC_5</v>
      </c>
    </row>
    <row r="6677" spans="1:9" x14ac:dyDescent="0.25">
      <c r="A6677" t="s">
        <v>2698</v>
      </c>
      <c r="B6677" t="s">
        <v>6198</v>
      </c>
      <c r="C6677" t="s">
        <v>3935</v>
      </c>
      <c r="D6677">
        <v>2</v>
      </c>
      <c r="E6677">
        <v>2</v>
      </c>
      <c r="F6677">
        <v>2</v>
      </c>
      <c r="G6677" t="s">
        <v>637</v>
      </c>
      <c r="H6677" s="4" t="str">
        <f t="shared" si="208"/>
        <v>3R554.2</v>
      </c>
      <c r="I6677" s="4" t="str">
        <f t="shared" si="209"/>
        <v>SG3_SRC_DVDD33</v>
      </c>
    </row>
    <row r="6678" spans="1:9" x14ac:dyDescent="0.25">
      <c r="A6678" t="s">
        <v>2698</v>
      </c>
      <c r="B6678" t="s">
        <v>6198</v>
      </c>
      <c r="C6678" t="s">
        <v>3936</v>
      </c>
      <c r="D6678">
        <v>1</v>
      </c>
      <c r="E6678">
        <v>1</v>
      </c>
      <c r="F6678">
        <v>1</v>
      </c>
      <c r="G6678" t="s">
        <v>666</v>
      </c>
      <c r="H6678" s="4" t="str">
        <f t="shared" si="208"/>
        <v>3R568.1</v>
      </c>
      <c r="I6678" s="4" t="str">
        <f t="shared" si="209"/>
        <v>SG3_GPIOC_0</v>
      </c>
    </row>
    <row r="6679" spans="1:9" x14ac:dyDescent="0.25">
      <c r="A6679" t="s">
        <v>2698</v>
      </c>
      <c r="B6679" t="s">
        <v>6198</v>
      </c>
      <c r="C6679" t="s">
        <v>3936</v>
      </c>
      <c r="D6679">
        <v>2</v>
      </c>
      <c r="E6679">
        <v>2</v>
      </c>
      <c r="F6679">
        <v>2</v>
      </c>
      <c r="G6679" t="s">
        <v>961</v>
      </c>
      <c r="H6679" s="4" t="str">
        <f t="shared" si="208"/>
        <v>3R568.2</v>
      </c>
      <c r="I6679" s="4" t="str">
        <f t="shared" si="209"/>
        <v>DGND</v>
      </c>
    </row>
    <row r="6680" spans="1:9" x14ac:dyDescent="0.25">
      <c r="A6680" t="s">
        <v>2698</v>
      </c>
      <c r="B6680" t="s">
        <v>6198</v>
      </c>
      <c r="C6680" t="s">
        <v>3937</v>
      </c>
      <c r="D6680">
        <v>1</v>
      </c>
      <c r="E6680">
        <v>1</v>
      </c>
      <c r="F6680">
        <v>1</v>
      </c>
      <c r="G6680" t="s">
        <v>667</v>
      </c>
      <c r="H6680" s="4" t="str">
        <f t="shared" si="208"/>
        <v>3R569.1</v>
      </c>
      <c r="I6680" s="4" t="str">
        <f t="shared" si="209"/>
        <v>SG3_GPIOC_1</v>
      </c>
    </row>
    <row r="6681" spans="1:9" x14ac:dyDescent="0.25">
      <c r="A6681" t="s">
        <v>2698</v>
      </c>
      <c r="B6681" t="s">
        <v>6198</v>
      </c>
      <c r="C6681" t="s">
        <v>3937</v>
      </c>
      <c r="D6681">
        <v>2</v>
      </c>
      <c r="E6681">
        <v>2</v>
      </c>
      <c r="F6681">
        <v>2</v>
      </c>
      <c r="G6681" t="s">
        <v>961</v>
      </c>
      <c r="H6681" s="4" t="str">
        <f t="shared" si="208"/>
        <v>3R569.2</v>
      </c>
      <c r="I6681" s="4" t="str">
        <f t="shared" si="209"/>
        <v>DGND</v>
      </c>
    </row>
    <row r="6682" spans="1:9" x14ac:dyDescent="0.25">
      <c r="A6682" t="s">
        <v>2698</v>
      </c>
      <c r="B6682" t="s">
        <v>6198</v>
      </c>
      <c r="C6682" t="s">
        <v>3938</v>
      </c>
      <c r="D6682">
        <v>1</v>
      </c>
      <c r="E6682">
        <v>1</v>
      </c>
      <c r="F6682">
        <v>1</v>
      </c>
      <c r="G6682" t="s">
        <v>668</v>
      </c>
      <c r="H6682" s="4" t="str">
        <f t="shared" si="208"/>
        <v>3R570.1</v>
      </c>
      <c r="I6682" s="4" t="str">
        <f t="shared" si="209"/>
        <v>SG3_GPIOC_2</v>
      </c>
    </row>
    <row r="6683" spans="1:9" x14ac:dyDescent="0.25">
      <c r="A6683" t="s">
        <v>2698</v>
      </c>
      <c r="B6683" t="s">
        <v>6198</v>
      </c>
      <c r="C6683" t="s">
        <v>3938</v>
      </c>
      <c r="D6683">
        <v>2</v>
      </c>
      <c r="E6683">
        <v>2</v>
      </c>
      <c r="F6683">
        <v>2</v>
      </c>
      <c r="G6683" t="s">
        <v>961</v>
      </c>
      <c r="H6683" s="4" t="str">
        <f t="shared" si="208"/>
        <v>3R570.2</v>
      </c>
      <c r="I6683" s="4" t="str">
        <f t="shared" si="209"/>
        <v>DGND</v>
      </c>
    </row>
    <row r="6684" spans="1:9" x14ac:dyDescent="0.25">
      <c r="A6684" t="s">
        <v>2698</v>
      </c>
      <c r="B6684" t="s">
        <v>6198</v>
      </c>
      <c r="C6684" t="s">
        <v>3939</v>
      </c>
      <c r="D6684">
        <v>1</v>
      </c>
      <c r="E6684">
        <v>1</v>
      </c>
      <c r="F6684">
        <v>1</v>
      </c>
      <c r="G6684" t="s">
        <v>670</v>
      </c>
      <c r="H6684" s="4" t="str">
        <f t="shared" si="208"/>
        <v>3R571.1</v>
      </c>
      <c r="I6684" s="4" t="str">
        <f t="shared" si="209"/>
        <v>SG3_GPIOC_3</v>
      </c>
    </row>
    <row r="6685" spans="1:9" x14ac:dyDescent="0.25">
      <c r="A6685" t="s">
        <v>2698</v>
      </c>
      <c r="B6685" t="s">
        <v>6198</v>
      </c>
      <c r="C6685" t="s">
        <v>3939</v>
      </c>
      <c r="D6685">
        <v>2</v>
      </c>
      <c r="E6685">
        <v>2</v>
      </c>
      <c r="F6685">
        <v>2</v>
      </c>
      <c r="G6685" t="s">
        <v>961</v>
      </c>
      <c r="H6685" s="4" t="str">
        <f t="shared" si="208"/>
        <v>3R571.2</v>
      </c>
      <c r="I6685" s="4" t="str">
        <f t="shared" si="209"/>
        <v>DGND</v>
      </c>
    </row>
    <row r="6686" spans="1:9" x14ac:dyDescent="0.25">
      <c r="A6686" t="s">
        <v>2698</v>
      </c>
      <c r="B6686" t="s">
        <v>6198</v>
      </c>
      <c r="C6686" t="s">
        <v>3940</v>
      </c>
      <c r="D6686">
        <v>1</v>
      </c>
      <c r="E6686">
        <v>1</v>
      </c>
      <c r="F6686">
        <v>1</v>
      </c>
      <c r="G6686" t="s">
        <v>669</v>
      </c>
      <c r="H6686" s="4" t="str">
        <f t="shared" si="208"/>
        <v>3R572.1</v>
      </c>
      <c r="I6686" s="4" t="str">
        <f t="shared" si="209"/>
        <v>SG3_GPIOC_4</v>
      </c>
    </row>
    <row r="6687" spans="1:9" x14ac:dyDescent="0.25">
      <c r="A6687" t="s">
        <v>2698</v>
      </c>
      <c r="B6687" t="s">
        <v>6198</v>
      </c>
      <c r="C6687" t="s">
        <v>3940</v>
      </c>
      <c r="D6687">
        <v>2</v>
      </c>
      <c r="E6687">
        <v>2</v>
      </c>
      <c r="F6687">
        <v>2</v>
      </c>
      <c r="G6687" t="s">
        <v>961</v>
      </c>
      <c r="H6687" s="4" t="str">
        <f t="shared" si="208"/>
        <v>3R572.2</v>
      </c>
      <c r="I6687" s="4" t="str">
        <f t="shared" si="209"/>
        <v>DGND</v>
      </c>
    </row>
    <row r="6688" spans="1:9" x14ac:dyDescent="0.25">
      <c r="A6688" t="s">
        <v>2698</v>
      </c>
      <c r="B6688" t="s">
        <v>6198</v>
      </c>
      <c r="C6688" t="s">
        <v>3941</v>
      </c>
      <c r="D6688">
        <v>1</v>
      </c>
      <c r="E6688">
        <v>1</v>
      </c>
      <c r="F6688">
        <v>1</v>
      </c>
      <c r="G6688" t="s">
        <v>675</v>
      </c>
      <c r="H6688" s="4" t="str">
        <f t="shared" si="208"/>
        <v>3R573.1</v>
      </c>
      <c r="I6688" s="4" t="str">
        <f t="shared" si="209"/>
        <v>SG3_GPIOC_5</v>
      </c>
    </row>
    <row r="6689" spans="1:9" x14ac:dyDescent="0.25">
      <c r="A6689" t="s">
        <v>2698</v>
      </c>
      <c r="B6689" t="s">
        <v>6198</v>
      </c>
      <c r="C6689" t="s">
        <v>3941</v>
      </c>
      <c r="D6689">
        <v>2</v>
      </c>
      <c r="E6689">
        <v>2</v>
      </c>
      <c r="F6689">
        <v>2</v>
      </c>
      <c r="G6689" t="s">
        <v>961</v>
      </c>
      <c r="H6689" s="4" t="str">
        <f t="shared" si="208"/>
        <v>3R573.2</v>
      </c>
      <c r="I6689" s="4" t="str">
        <f t="shared" si="209"/>
        <v>DGND</v>
      </c>
    </row>
    <row r="6690" spans="1:9" x14ac:dyDescent="0.25">
      <c r="A6690" t="s">
        <v>2698</v>
      </c>
      <c r="B6690" t="s">
        <v>6198</v>
      </c>
      <c r="C6690" t="s">
        <v>3942</v>
      </c>
      <c r="D6690">
        <v>1</v>
      </c>
      <c r="E6690">
        <v>1</v>
      </c>
      <c r="F6690">
        <v>1</v>
      </c>
      <c r="G6690" t="s">
        <v>772</v>
      </c>
      <c r="H6690" s="4" t="str">
        <f t="shared" si="208"/>
        <v>3R584.1</v>
      </c>
      <c r="I6690" s="4" t="str">
        <f t="shared" si="209"/>
        <v>SG3_RESETB</v>
      </c>
    </row>
    <row r="6691" spans="1:9" x14ac:dyDescent="0.25">
      <c r="A6691" t="s">
        <v>2698</v>
      </c>
      <c r="B6691" t="s">
        <v>6198</v>
      </c>
      <c r="C6691" t="s">
        <v>3942</v>
      </c>
      <c r="D6691">
        <v>2</v>
      </c>
      <c r="E6691">
        <v>2</v>
      </c>
      <c r="F6691">
        <v>2</v>
      </c>
      <c r="G6691" t="s">
        <v>439</v>
      </c>
      <c r="H6691" s="4" t="str">
        <f t="shared" si="208"/>
        <v>3R584.2</v>
      </c>
      <c r="I6691" s="4" t="str">
        <f t="shared" si="209"/>
        <v>SC_HSD070</v>
      </c>
    </row>
    <row r="6692" spans="1:9" x14ac:dyDescent="0.25">
      <c r="A6692" t="s">
        <v>2698</v>
      </c>
      <c r="B6692" t="s">
        <v>6198</v>
      </c>
      <c r="C6692" t="s">
        <v>3943</v>
      </c>
      <c r="D6692">
        <v>1</v>
      </c>
      <c r="E6692">
        <v>1</v>
      </c>
      <c r="F6692">
        <v>1</v>
      </c>
      <c r="G6692" t="s">
        <v>646</v>
      </c>
      <c r="H6692" s="4" t="str">
        <f t="shared" si="208"/>
        <v>3RG21.1</v>
      </c>
      <c r="I6692" s="4" t="str">
        <f t="shared" si="209"/>
        <v>SG3_GPIOA_1</v>
      </c>
    </row>
    <row r="6693" spans="1:9" x14ac:dyDescent="0.25">
      <c r="A6693" t="s">
        <v>2698</v>
      </c>
      <c r="B6693" t="s">
        <v>6198</v>
      </c>
      <c r="C6693" t="s">
        <v>3943</v>
      </c>
      <c r="D6693">
        <v>2</v>
      </c>
      <c r="E6693">
        <v>2</v>
      </c>
      <c r="F6693">
        <v>2</v>
      </c>
      <c r="G6693" t="s">
        <v>5727</v>
      </c>
      <c r="H6693" s="4" t="str">
        <f t="shared" si="208"/>
        <v>3RG21.2</v>
      </c>
      <c r="I6693" s="4" t="str">
        <f t="shared" si="209"/>
        <v>SG3_R_GPIOA_1</v>
      </c>
    </row>
    <row r="6694" spans="1:9" x14ac:dyDescent="0.25">
      <c r="A6694" t="s">
        <v>2698</v>
      </c>
      <c r="B6694" t="s">
        <v>6198</v>
      </c>
      <c r="C6694" t="s">
        <v>3944</v>
      </c>
      <c r="D6694">
        <v>1</v>
      </c>
      <c r="E6694">
        <v>1</v>
      </c>
      <c r="F6694">
        <v>1</v>
      </c>
      <c r="G6694" t="s">
        <v>647</v>
      </c>
      <c r="H6694" s="4" t="str">
        <f t="shared" si="208"/>
        <v>3RG22.1</v>
      </c>
      <c r="I6694" s="4" t="str">
        <f t="shared" si="209"/>
        <v>SG3_GPIOA_2</v>
      </c>
    </row>
    <row r="6695" spans="1:9" x14ac:dyDescent="0.25">
      <c r="A6695" t="s">
        <v>2698</v>
      </c>
      <c r="B6695" t="s">
        <v>6198</v>
      </c>
      <c r="C6695" t="s">
        <v>3944</v>
      </c>
      <c r="D6695">
        <v>2</v>
      </c>
      <c r="E6695">
        <v>2</v>
      </c>
      <c r="F6695">
        <v>2</v>
      </c>
      <c r="G6695" t="s">
        <v>5728</v>
      </c>
      <c r="H6695" s="4" t="str">
        <f t="shared" si="208"/>
        <v>3RG22.2</v>
      </c>
      <c r="I6695" s="4" t="str">
        <f t="shared" si="209"/>
        <v>SG3_R_GPIOA_2</v>
      </c>
    </row>
    <row r="6696" spans="1:9" x14ac:dyDescent="0.25">
      <c r="A6696" t="s">
        <v>2698</v>
      </c>
      <c r="B6696" t="s">
        <v>6198</v>
      </c>
      <c r="C6696" t="s">
        <v>3945</v>
      </c>
      <c r="D6696">
        <v>1</v>
      </c>
      <c r="E6696">
        <v>1</v>
      </c>
      <c r="F6696">
        <v>1</v>
      </c>
      <c r="G6696" t="s">
        <v>676</v>
      </c>
      <c r="H6696" s="4" t="str">
        <f t="shared" si="208"/>
        <v>3RG81.1</v>
      </c>
      <c r="I6696" s="4" t="str">
        <f t="shared" si="209"/>
        <v>SG3_GPIOA_0</v>
      </c>
    </row>
    <row r="6697" spans="1:9" x14ac:dyDescent="0.25">
      <c r="A6697" t="s">
        <v>2698</v>
      </c>
      <c r="B6697" t="s">
        <v>6198</v>
      </c>
      <c r="C6697" t="s">
        <v>3945</v>
      </c>
      <c r="D6697">
        <v>2</v>
      </c>
      <c r="E6697">
        <v>2</v>
      </c>
      <c r="F6697">
        <v>2</v>
      </c>
      <c r="G6697" t="s">
        <v>2334</v>
      </c>
      <c r="H6697" s="4" t="str">
        <f t="shared" si="208"/>
        <v>3RG81.2</v>
      </c>
      <c r="I6697" s="4" t="str">
        <f t="shared" si="209"/>
        <v>S3_DS_GP_HSD303</v>
      </c>
    </row>
    <row r="6698" spans="1:9" x14ac:dyDescent="0.25">
      <c r="A6698" t="s">
        <v>2698</v>
      </c>
      <c r="B6698" t="s">
        <v>6198</v>
      </c>
      <c r="C6698" t="s">
        <v>3946</v>
      </c>
      <c r="D6698">
        <v>1</v>
      </c>
      <c r="E6698">
        <v>1</v>
      </c>
      <c r="F6698">
        <v>1</v>
      </c>
      <c r="G6698" t="s">
        <v>663</v>
      </c>
      <c r="H6698" s="4" t="str">
        <f t="shared" si="208"/>
        <v>3RG84.1</v>
      </c>
      <c r="I6698" s="4" t="str">
        <f t="shared" si="209"/>
        <v>SG3_GPIOA_3</v>
      </c>
    </row>
    <row r="6699" spans="1:9" x14ac:dyDescent="0.25">
      <c r="A6699" t="s">
        <v>2698</v>
      </c>
      <c r="B6699" t="s">
        <v>6198</v>
      </c>
      <c r="C6699" t="s">
        <v>3946</v>
      </c>
      <c r="D6699">
        <v>2</v>
      </c>
      <c r="E6699">
        <v>2</v>
      </c>
      <c r="F6699">
        <v>2</v>
      </c>
      <c r="G6699" t="s">
        <v>2335</v>
      </c>
      <c r="H6699" s="4" t="str">
        <f t="shared" si="208"/>
        <v>3RG84.2</v>
      </c>
      <c r="I6699" s="4" t="str">
        <f t="shared" si="209"/>
        <v>S3_DS_GP_HSD304</v>
      </c>
    </row>
    <row r="6700" spans="1:9" x14ac:dyDescent="0.25">
      <c r="A6700" t="s">
        <v>2698</v>
      </c>
      <c r="B6700" t="s">
        <v>6198</v>
      </c>
      <c r="C6700" t="s">
        <v>5962</v>
      </c>
      <c r="D6700">
        <v>1</v>
      </c>
      <c r="E6700">
        <v>1</v>
      </c>
      <c r="F6700">
        <v>1</v>
      </c>
      <c r="G6700" t="s">
        <v>2334</v>
      </c>
      <c r="H6700" s="4" t="str">
        <f t="shared" si="208"/>
        <v>3RG188.1</v>
      </c>
      <c r="I6700" s="4" t="str">
        <f t="shared" si="209"/>
        <v>S3_DS_GP_HSD303</v>
      </c>
    </row>
    <row r="6701" spans="1:9" x14ac:dyDescent="0.25">
      <c r="A6701" t="s">
        <v>2698</v>
      </c>
      <c r="B6701" t="s">
        <v>6198</v>
      </c>
      <c r="C6701" t="s">
        <v>5962</v>
      </c>
      <c r="D6701">
        <v>2</v>
      </c>
      <c r="E6701">
        <v>2</v>
      </c>
      <c r="F6701">
        <v>2</v>
      </c>
      <c r="G6701" t="s">
        <v>5733</v>
      </c>
      <c r="H6701" s="4" t="str">
        <f t="shared" si="208"/>
        <v>3RG188.2</v>
      </c>
      <c r="I6701" s="4" t="str">
        <f t="shared" si="209"/>
        <v>SG3_PH_GPIOA_0</v>
      </c>
    </row>
    <row r="6702" spans="1:9" x14ac:dyDescent="0.25">
      <c r="A6702" t="s">
        <v>2698</v>
      </c>
      <c r="B6702" t="s">
        <v>6198</v>
      </c>
      <c r="C6702" t="s">
        <v>5963</v>
      </c>
      <c r="D6702">
        <v>1</v>
      </c>
      <c r="E6702">
        <v>1</v>
      </c>
      <c r="F6702">
        <v>1</v>
      </c>
      <c r="G6702" t="s">
        <v>2333</v>
      </c>
      <c r="H6702" s="4" t="str">
        <f t="shared" si="208"/>
        <v>3RG189.1</v>
      </c>
      <c r="I6702" s="4" t="str">
        <f t="shared" si="209"/>
        <v>S3_DS_HSD999</v>
      </c>
    </row>
    <row r="6703" spans="1:9" x14ac:dyDescent="0.25">
      <c r="A6703" t="s">
        <v>2698</v>
      </c>
      <c r="B6703" t="s">
        <v>6198</v>
      </c>
      <c r="C6703" t="s">
        <v>5963</v>
      </c>
      <c r="D6703">
        <v>2</v>
      </c>
      <c r="E6703">
        <v>2</v>
      </c>
      <c r="F6703">
        <v>2</v>
      </c>
      <c r="G6703" t="s">
        <v>792</v>
      </c>
      <c r="H6703" s="4" t="str">
        <f t="shared" si="208"/>
        <v>3RG189.2</v>
      </c>
      <c r="I6703" s="4" t="str">
        <f t="shared" si="209"/>
        <v>SG3_PH_GPIOA_1</v>
      </c>
    </row>
    <row r="6704" spans="1:9" x14ac:dyDescent="0.25">
      <c r="A6704" t="s">
        <v>2698</v>
      </c>
      <c r="B6704" t="s">
        <v>6198</v>
      </c>
      <c r="C6704" t="s">
        <v>5964</v>
      </c>
      <c r="D6704">
        <v>1</v>
      </c>
      <c r="E6704">
        <v>1</v>
      </c>
      <c r="F6704">
        <v>1</v>
      </c>
      <c r="G6704" t="s">
        <v>673</v>
      </c>
      <c r="H6704" s="4" t="str">
        <f t="shared" si="208"/>
        <v>3RG190.1</v>
      </c>
      <c r="I6704" s="4" t="str">
        <f t="shared" si="209"/>
        <v>S3_DS_HSD998</v>
      </c>
    </row>
    <row r="6705" spans="1:9" x14ac:dyDescent="0.25">
      <c r="A6705" t="s">
        <v>2698</v>
      </c>
      <c r="B6705" t="s">
        <v>6198</v>
      </c>
      <c r="C6705" t="s">
        <v>5964</v>
      </c>
      <c r="D6705">
        <v>2</v>
      </c>
      <c r="E6705">
        <v>2</v>
      </c>
      <c r="F6705">
        <v>2</v>
      </c>
      <c r="G6705" t="s">
        <v>793</v>
      </c>
      <c r="H6705" s="4" t="str">
        <f t="shared" si="208"/>
        <v>3RG190.2</v>
      </c>
      <c r="I6705" s="4" t="str">
        <f t="shared" si="209"/>
        <v>SG3_PH_GPIOA_2</v>
      </c>
    </row>
    <row r="6706" spans="1:9" x14ac:dyDescent="0.25">
      <c r="A6706" t="s">
        <v>2698</v>
      </c>
      <c r="B6706" t="s">
        <v>6198</v>
      </c>
      <c r="C6706" t="s">
        <v>5965</v>
      </c>
      <c r="D6706">
        <v>1</v>
      </c>
      <c r="E6706">
        <v>1</v>
      </c>
      <c r="F6706">
        <v>1</v>
      </c>
      <c r="G6706" t="s">
        <v>2335</v>
      </c>
      <c r="H6706" s="4" t="str">
        <f t="shared" si="208"/>
        <v>3RG191.1</v>
      </c>
      <c r="I6706" s="4" t="str">
        <f t="shared" si="209"/>
        <v>S3_DS_GP_HSD304</v>
      </c>
    </row>
    <row r="6707" spans="1:9" x14ac:dyDescent="0.25">
      <c r="A6707" t="s">
        <v>2698</v>
      </c>
      <c r="B6707" t="s">
        <v>6198</v>
      </c>
      <c r="C6707" t="s">
        <v>5965</v>
      </c>
      <c r="D6707">
        <v>2</v>
      </c>
      <c r="E6707">
        <v>2</v>
      </c>
      <c r="F6707">
        <v>2</v>
      </c>
      <c r="G6707" t="s">
        <v>5734</v>
      </c>
      <c r="H6707" s="4" t="str">
        <f t="shared" si="208"/>
        <v>3RG191.2</v>
      </c>
      <c r="I6707" s="4" t="str">
        <f t="shared" si="209"/>
        <v>SG3_PH_GPIOA_3</v>
      </c>
    </row>
    <row r="6708" spans="1:9" x14ac:dyDescent="0.25">
      <c r="A6708" t="s">
        <v>2698</v>
      </c>
      <c r="B6708" t="s">
        <v>6198</v>
      </c>
      <c r="C6708" t="s">
        <v>3947</v>
      </c>
      <c r="D6708">
        <v>1</v>
      </c>
      <c r="E6708">
        <v>1</v>
      </c>
      <c r="F6708">
        <v>1</v>
      </c>
      <c r="G6708" t="s">
        <v>2335</v>
      </c>
      <c r="H6708" s="4" t="str">
        <f t="shared" si="208"/>
        <v>3RG551.1</v>
      </c>
      <c r="I6708" s="4" t="str">
        <f t="shared" si="209"/>
        <v>S3_DS_GP_HSD304</v>
      </c>
    </row>
    <row r="6709" spans="1:9" x14ac:dyDescent="0.25">
      <c r="A6709" t="s">
        <v>2698</v>
      </c>
      <c r="B6709" t="s">
        <v>6198</v>
      </c>
      <c r="C6709" t="s">
        <v>3947</v>
      </c>
      <c r="D6709">
        <v>2</v>
      </c>
      <c r="E6709">
        <v>2</v>
      </c>
      <c r="F6709">
        <v>2</v>
      </c>
      <c r="G6709" t="s">
        <v>637</v>
      </c>
      <c r="H6709" s="4" t="str">
        <f t="shared" si="208"/>
        <v>3RG551.2</v>
      </c>
      <c r="I6709" s="4" t="str">
        <f t="shared" si="209"/>
        <v>SG3_SRC_DVDD33</v>
      </c>
    </row>
    <row r="6710" spans="1:9" x14ac:dyDescent="0.25">
      <c r="A6710" t="s">
        <v>2698</v>
      </c>
      <c r="B6710" t="s">
        <v>6198</v>
      </c>
      <c r="C6710" t="s">
        <v>3948</v>
      </c>
      <c r="D6710">
        <v>1</v>
      </c>
      <c r="E6710">
        <v>1</v>
      </c>
      <c r="F6710">
        <v>1</v>
      </c>
      <c r="G6710" t="s">
        <v>2334</v>
      </c>
      <c r="H6710" s="4" t="str">
        <f t="shared" si="208"/>
        <v>3RG588.1</v>
      </c>
      <c r="I6710" s="4" t="str">
        <f t="shared" si="209"/>
        <v>S3_DS_GP_HSD303</v>
      </c>
    </row>
    <row r="6711" spans="1:9" x14ac:dyDescent="0.25">
      <c r="A6711" t="s">
        <v>2698</v>
      </c>
      <c r="B6711" t="s">
        <v>6198</v>
      </c>
      <c r="C6711" t="s">
        <v>3948</v>
      </c>
      <c r="D6711">
        <v>2</v>
      </c>
      <c r="E6711">
        <v>2</v>
      </c>
      <c r="F6711">
        <v>2</v>
      </c>
      <c r="G6711" t="s">
        <v>637</v>
      </c>
      <c r="H6711" s="4" t="str">
        <f t="shared" si="208"/>
        <v>3RG588.2</v>
      </c>
      <c r="I6711" s="4" t="str">
        <f t="shared" si="209"/>
        <v>SG3_SRC_DVDD33</v>
      </c>
    </row>
    <row r="6712" spans="1:9" x14ac:dyDescent="0.25">
      <c r="A6712" t="s">
        <v>2698</v>
      </c>
      <c r="B6712" t="s">
        <v>6198</v>
      </c>
      <c r="C6712" t="s">
        <v>5966</v>
      </c>
      <c r="D6712">
        <v>1</v>
      </c>
      <c r="E6712">
        <v>1</v>
      </c>
      <c r="F6712">
        <v>1</v>
      </c>
      <c r="G6712" t="s">
        <v>5733</v>
      </c>
      <c r="H6712" s="4" t="str">
        <f t="shared" si="208"/>
        <v>SG3_GPIOA.1</v>
      </c>
      <c r="I6712" s="4" t="str">
        <f t="shared" si="209"/>
        <v>SG3_PH_GPIOA_0</v>
      </c>
    </row>
    <row r="6713" spans="1:9" x14ac:dyDescent="0.25">
      <c r="A6713" t="s">
        <v>2698</v>
      </c>
      <c r="B6713" t="s">
        <v>6198</v>
      </c>
      <c r="C6713" t="s">
        <v>5966</v>
      </c>
      <c r="D6713">
        <v>2</v>
      </c>
      <c r="E6713">
        <v>2</v>
      </c>
      <c r="F6713">
        <v>2</v>
      </c>
      <c r="G6713" t="s">
        <v>792</v>
      </c>
      <c r="H6713" s="4" t="str">
        <f t="shared" si="208"/>
        <v>SG3_GPIOA.2</v>
      </c>
      <c r="I6713" s="4" t="str">
        <f t="shared" si="209"/>
        <v>SG3_PH_GPIOA_1</v>
      </c>
    </row>
    <row r="6714" spans="1:9" x14ac:dyDescent="0.25">
      <c r="A6714" t="s">
        <v>2698</v>
      </c>
      <c r="B6714" t="s">
        <v>6198</v>
      </c>
      <c r="C6714" t="s">
        <v>5966</v>
      </c>
      <c r="D6714">
        <v>3</v>
      </c>
      <c r="E6714">
        <v>3</v>
      </c>
      <c r="F6714">
        <v>3</v>
      </c>
      <c r="G6714" t="s">
        <v>793</v>
      </c>
      <c r="H6714" s="4" t="str">
        <f t="shared" si="208"/>
        <v>SG3_GPIOA.3</v>
      </c>
      <c r="I6714" s="4" t="str">
        <f t="shared" si="209"/>
        <v>SG3_PH_GPIOA_2</v>
      </c>
    </row>
    <row r="6715" spans="1:9" x14ac:dyDescent="0.25">
      <c r="A6715" t="s">
        <v>2698</v>
      </c>
      <c r="B6715" t="s">
        <v>6198</v>
      </c>
      <c r="C6715" t="s">
        <v>5966</v>
      </c>
      <c r="D6715">
        <v>4</v>
      </c>
      <c r="E6715">
        <v>4</v>
      </c>
      <c r="F6715">
        <v>4</v>
      </c>
      <c r="G6715" t="s">
        <v>5734</v>
      </c>
      <c r="H6715" s="4" t="str">
        <f t="shared" si="208"/>
        <v>SG3_GPIOA.4</v>
      </c>
      <c r="I6715" s="4" t="str">
        <f t="shared" si="209"/>
        <v>SG3_PH_GPIOA_3</v>
      </c>
    </row>
    <row r="6716" spans="1:9" x14ac:dyDescent="0.25">
      <c r="A6716" t="s">
        <v>2698</v>
      </c>
      <c r="B6716" t="s">
        <v>6198</v>
      </c>
      <c r="C6716" t="s">
        <v>5966</v>
      </c>
      <c r="D6716">
        <v>5</v>
      </c>
      <c r="E6716">
        <v>5</v>
      </c>
      <c r="F6716">
        <v>5</v>
      </c>
      <c r="G6716" t="s">
        <v>961</v>
      </c>
      <c r="H6716" s="4" t="str">
        <f t="shared" si="208"/>
        <v>SG3_GPIOA.5</v>
      </c>
      <c r="I6716" s="4" t="str">
        <f t="shared" si="209"/>
        <v>DGND</v>
      </c>
    </row>
    <row r="6717" spans="1:9" x14ac:dyDescent="0.25">
      <c r="A6717" t="s">
        <v>2698</v>
      </c>
      <c r="B6717" t="s">
        <v>6198</v>
      </c>
      <c r="C6717" t="s">
        <v>662</v>
      </c>
      <c r="D6717" t="s">
        <v>1278</v>
      </c>
      <c r="E6717" t="s">
        <v>1278</v>
      </c>
      <c r="F6717">
        <v>1</v>
      </c>
      <c r="G6717" t="s">
        <v>662</v>
      </c>
      <c r="H6717" s="4" t="str">
        <f t="shared" si="208"/>
        <v>SG3_INH.1</v>
      </c>
      <c r="I6717" s="4" t="str">
        <f t="shared" si="209"/>
        <v>SG3_INH</v>
      </c>
    </row>
    <row r="6718" spans="1:9" x14ac:dyDescent="0.25">
      <c r="A6718" t="s">
        <v>2698</v>
      </c>
      <c r="B6718" t="s">
        <v>6198</v>
      </c>
      <c r="C6718" t="s">
        <v>677</v>
      </c>
      <c r="D6718" t="s">
        <v>1278</v>
      </c>
      <c r="E6718" t="s">
        <v>1278</v>
      </c>
      <c r="F6718">
        <v>1</v>
      </c>
      <c r="G6718" t="s">
        <v>5735</v>
      </c>
      <c r="H6718" s="4" t="str">
        <f t="shared" si="208"/>
        <v>SG3_P0_LED.1</v>
      </c>
      <c r="I6718" s="4" t="str">
        <f t="shared" si="209"/>
        <v>SG3_LED0</v>
      </c>
    </row>
    <row r="6719" spans="1:9" x14ac:dyDescent="0.25">
      <c r="A6719" t="s">
        <v>2698</v>
      </c>
      <c r="B6719" t="s">
        <v>6198</v>
      </c>
      <c r="C6719" t="s">
        <v>678</v>
      </c>
      <c r="D6719" t="s">
        <v>1278</v>
      </c>
      <c r="E6719" t="s">
        <v>1278</v>
      </c>
      <c r="F6719">
        <v>1</v>
      </c>
      <c r="G6719" t="s">
        <v>5736</v>
      </c>
      <c r="H6719" s="4" t="str">
        <f t="shared" si="208"/>
        <v>SG3_P1_LED.1</v>
      </c>
      <c r="I6719" s="4" t="str">
        <f t="shared" si="209"/>
        <v>SG3_LED1</v>
      </c>
    </row>
    <row r="6720" spans="1:9" x14ac:dyDescent="0.25">
      <c r="A6720" t="s">
        <v>2698</v>
      </c>
      <c r="B6720" t="s">
        <v>6198</v>
      </c>
      <c r="C6720" t="s">
        <v>679</v>
      </c>
      <c r="D6720" t="s">
        <v>1278</v>
      </c>
      <c r="E6720" t="s">
        <v>1278</v>
      </c>
      <c r="F6720">
        <v>1</v>
      </c>
      <c r="G6720" t="s">
        <v>5737</v>
      </c>
      <c r="H6720" s="4" t="str">
        <f t="shared" si="208"/>
        <v>SG3_P2_LED.1</v>
      </c>
      <c r="I6720" s="4" t="str">
        <f t="shared" si="209"/>
        <v>SG3_LED2</v>
      </c>
    </row>
    <row r="6721" spans="1:9" x14ac:dyDescent="0.25">
      <c r="A6721" t="s">
        <v>2698</v>
      </c>
      <c r="B6721" t="s">
        <v>6198</v>
      </c>
      <c r="C6721" t="s">
        <v>680</v>
      </c>
      <c r="D6721" t="s">
        <v>1278</v>
      </c>
      <c r="E6721" t="s">
        <v>1278</v>
      </c>
      <c r="F6721">
        <v>1</v>
      </c>
      <c r="G6721" t="s">
        <v>5738</v>
      </c>
      <c r="H6721" s="4" t="str">
        <f t="shared" si="208"/>
        <v>SG3_P3_LED.1</v>
      </c>
      <c r="I6721" s="4" t="str">
        <f t="shared" si="209"/>
        <v>SG3_LED3</v>
      </c>
    </row>
    <row r="6722" spans="1:9" x14ac:dyDescent="0.25">
      <c r="A6722" t="s">
        <v>2698</v>
      </c>
      <c r="B6722" t="s">
        <v>6198</v>
      </c>
      <c r="C6722" t="s">
        <v>2336</v>
      </c>
      <c r="D6722" t="s">
        <v>1278</v>
      </c>
      <c r="E6722" t="s">
        <v>1278</v>
      </c>
      <c r="F6722">
        <v>1</v>
      </c>
      <c r="G6722" t="s">
        <v>5739</v>
      </c>
      <c r="H6722" s="4" t="str">
        <f t="shared" ref="H6722:H6785" si="210">CONCATENATE(C6722,".",F6722)</f>
        <v>SG3_P4_LED.1</v>
      </c>
      <c r="I6722" s="4" t="str">
        <f t="shared" ref="I6722:I6785" si="211">G6722</f>
        <v>SG3_LED4</v>
      </c>
    </row>
    <row r="6723" spans="1:9" x14ac:dyDescent="0.25">
      <c r="A6723" t="s">
        <v>2698</v>
      </c>
      <c r="B6723" t="s">
        <v>6198</v>
      </c>
      <c r="C6723" t="s">
        <v>681</v>
      </c>
      <c r="D6723" t="s">
        <v>1278</v>
      </c>
      <c r="E6723" t="s">
        <v>1278</v>
      </c>
      <c r="F6723">
        <v>1</v>
      </c>
      <c r="G6723" t="s">
        <v>5740</v>
      </c>
      <c r="H6723" s="4" t="str">
        <f t="shared" si="210"/>
        <v>SG3_P5_LED.1</v>
      </c>
      <c r="I6723" s="4" t="str">
        <f t="shared" si="211"/>
        <v>SG3_LED5</v>
      </c>
    </row>
    <row r="6724" spans="1:9" x14ac:dyDescent="0.25">
      <c r="A6724" t="s">
        <v>2698</v>
      </c>
      <c r="B6724" t="s">
        <v>3949</v>
      </c>
      <c r="C6724" t="s">
        <v>3950</v>
      </c>
      <c r="D6724">
        <v>1</v>
      </c>
      <c r="E6724">
        <v>1</v>
      </c>
      <c r="F6724">
        <v>1</v>
      </c>
      <c r="G6724" t="s">
        <v>961</v>
      </c>
      <c r="H6724" s="4" t="str">
        <f t="shared" si="210"/>
        <v>3C75.1</v>
      </c>
      <c r="I6724" s="4" t="str">
        <f t="shared" si="211"/>
        <v>DGND</v>
      </c>
    </row>
    <row r="6725" spans="1:9" x14ac:dyDescent="0.25">
      <c r="A6725" t="s">
        <v>2698</v>
      </c>
      <c r="B6725" t="s">
        <v>3949</v>
      </c>
      <c r="C6725" t="s">
        <v>3950</v>
      </c>
      <c r="D6725">
        <v>2</v>
      </c>
      <c r="E6725">
        <v>2</v>
      </c>
      <c r="F6725">
        <v>2</v>
      </c>
      <c r="G6725" t="s">
        <v>5741</v>
      </c>
      <c r="H6725" s="4" t="str">
        <f t="shared" si="210"/>
        <v>3C75.2</v>
      </c>
      <c r="I6725" s="4" t="str">
        <f t="shared" si="211"/>
        <v>SG3_XI</v>
      </c>
    </row>
    <row r="6726" spans="1:9" x14ac:dyDescent="0.25">
      <c r="A6726" t="s">
        <v>2698</v>
      </c>
      <c r="B6726" t="s">
        <v>3949</v>
      </c>
      <c r="C6726" t="s">
        <v>3951</v>
      </c>
      <c r="D6726">
        <v>1</v>
      </c>
      <c r="E6726">
        <v>1</v>
      </c>
      <c r="F6726">
        <v>1</v>
      </c>
      <c r="G6726" t="s">
        <v>961</v>
      </c>
      <c r="H6726" s="4" t="str">
        <f t="shared" si="210"/>
        <v>3C76.1</v>
      </c>
      <c r="I6726" s="4" t="str">
        <f t="shared" si="211"/>
        <v>DGND</v>
      </c>
    </row>
    <row r="6727" spans="1:9" x14ac:dyDescent="0.25">
      <c r="A6727" t="s">
        <v>2698</v>
      </c>
      <c r="B6727" t="s">
        <v>3949</v>
      </c>
      <c r="C6727" t="s">
        <v>3951</v>
      </c>
      <c r="D6727">
        <v>2</v>
      </c>
      <c r="E6727">
        <v>2</v>
      </c>
      <c r="F6727">
        <v>2</v>
      </c>
      <c r="G6727" t="s">
        <v>5742</v>
      </c>
      <c r="H6727" s="4" t="str">
        <f t="shared" si="210"/>
        <v>3C76.2</v>
      </c>
      <c r="I6727" s="4" t="str">
        <f t="shared" si="211"/>
        <v>SG3_XO</v>
      </c>
    </row>
    <row r="6728" spans="1:9" x14ac:dyDescent="0.25">
      <c r="A6728" t="s">
        <v>2698</v>
      </c>
      <c r="B6728" t="s">
        <v>3949</v>
      </c>
      <c r="C6728" t="s">
        <v>3952</v>
      </c>
      <c r="D6728">
        <v>1</v>
      </c>
      <c r="E6728">
        <v>1</v>
      </c>
      <c r="F6728">
        <v>1</v>
      </c>
      <c r="G6728" t="s">
        <v>961</v>
      </c>
      <c r="H6728" s="4" t="str">
        <f t="shared" si="210"/>
        <v>3C168.1</v>
      </c>
      <c r="I6728" s="4" t="str">
        <f t="shared" si="211"/>
        <v>DGND</v>
      </c>
    </row>
    <row r="6729" spans="1:9" x14ac:dyDescent="0.25">
      <c r="A6729" t="s">
        <v>2698</v>
      </c>
      <c r="B6729" t="s">
        <v>3949</v>
      </c>
      <c r="C6729" t="s">
        <v>3952</v>
      </c>
      <c r="D6729">
        <v>2</v>
      </c>
      <c r="E6729">
        <v>2</v>
      </c>
      <c r="F6729">
        <v>2</v>
      </c>
      <c r="G6729" t="s">
        <v>682</v>
      </c>
      <c r="H6729" s="4" t="str">
        <f t="shared" si="210"/>
        <v>3C168.2</v>
      </c>
      <c r="I6729" s="4" t="str">
        <f t="shared" si="211"/>
        <v>S3_1_CKXTAL2</v>
      </c>
    </row>
    <row r="6730" spans="1:9" x14ac:dyDescent="0.25">
      <c r="A6730" t="s">
        <v>2698</v>
      </c>
      <c r="B6730" t="s">
        <v>3949</v>
      </c>
      <c r="C6730" t="s">
        <v>3953</v>
      </c>
      <c r="D6730">
        <v>1</v>
      </c>
      <c r="E6730">
        <v>1</v>
      </c>
      <c r="F6730">
        <v>1</v>
      </c>
      <c r="G6730" t="s">
        <v>961</v>
      </c>
      <c r="H6730" s="4" t="str">
        <f t="shared" si="210"/>
        <v>3C169.1</v>
      </c>
      <c r="I6730" s="4" t="str">
        <f t="shared" si="211"/>
        <v>DGND</v>
      </c>
    </row>
    <row r="6731" spans="1:9" x14ac:dyDescent="0.25">
      <c r="A6731" t="s">
        <v>2698</v>
      </c>
      <c r="B6731" t="s">
        <v>3949</v>
      </c>
      <c r="C6731" t="s">
        <v>3953</v>
      </c>
      <c r="D6731">
        <v>2</v>
      </c>
      <c r="E6731">
        <v>2</v>
      </c>
      <c r="F6731">
        <v>2</v>
      </c>
      <c r="G6731" t="s">
        <v>683</v>
      </c>
      <c r="H6731" s="4" t="str">
        <f t="shared" si="210"/>
        <v>3C169.2</v>
      </c>
      <c r="I6731" s="4" t="str">
        <f t="shared" si="211"/>
        <v>S3_1_CKXTAL1</v>
      </c>
    </row>
    <row r="6732" spans="1:9" x14ac:dyDescent="0.25">
      <c r="A6732" t="s">
        <v>2698</v>
      </c>
      <c r="B6732" t="s">
        <v>3949</v>
      </c>
      <c r="C6732" t="s">
        <v>3954</v>
      </c>
      <c r="D6732">
        <v>2</v>
      </c>
      <c r="E6732">
        <v>2</v>
      </c>
      <c r="F6732">
        <v>2</v>
      </c>
      <c r="G6732" t="s">
        <v>864</v>
      </c>
      <c r="H6732" s="4" t="str">
        <f t="shared" si="210"/>
        <v>3K34.2</v>
      </c>
      <c r="I6732" s="4" t="str">
        <f t="shared" si="211"/>
        <v>S3_HSD120</v>
      </c>
    </row>
    <row r="6733" spans="1:9" x14ac:dyDescent="0.25">
      <c r="A6733" t="s">
        <v>2698</v>
      </c>
      <c r="B6733" t="s">
        <v>3949</v>
      </c>
      <c r="C6733" t="s">
        <v>3954</v>
      </c>
      <c r="D6733">
        <v>3</v>
      </c>
      <c r="E6733">
        <v>3</v>
      </c>
      <c r="F6733">
        <v>3</v>
      </c>
      <c r="G6733" t="s">
        <v>5743</v>
      </c>
      <c r="H6733" s="4" t="str">
        <f t="shared" si="210"/>
        <v>3K34.3</v>
      </c>
      <c r="I6733" s="4" t="str">
        <f t="shared" si="211"/>
        <v>S3_XO</v>
      </c>
    </row>
    <row r="6734" spans="1:9" x14ac:dyDescent="0.25">
      <c r="A6734" t="s">
        <v>2698</v>
      </c>
      <c r="B6734" t="s">
        <v>3949</v>
      </c>
      <c r="C6734" t="s">
        <v>3954</v>
      </c>
      <c r="D6734">
        <v>4</v>
      </c>
      <c r="E6734">
        <v>4</v>
      </c>
      <c r="F6734">
        <v>4</v>
      </c>
      <c r="G6734" t="s">
        <v>682</v>
      </c>
      <c r="H6734" s="4" t="str">
        <f t="shared" si="210"/>
        <v>3K34.4</v>
      </c>
      <c r="I6734" s="4" t="str">
        <f t="shared" si="211"/>
        <v>S3_1_CKXTAL2</v>
      </c>
    </row>
    <row r="6735" spans="1:9" x14ac:dyDescent="0.25">
      <c r="A6735" t="s">
        <v>2698</v>
      </c>
      <c r="B6735" t="s">
        <v>3949</v>
      </c>
      <c r="C6735" t="s">
        <v>3954</v>
      </c>
      <c r="D6735">
        <v>5</v>
      </c>
      <c r="E6735">
        <v>5</v>
      </c>
      <c r="F6735">
        <v>5</v>
      </c>
      <c r="G6735" t="s">
        <v>683</v>
      </c>
      <c r="H6735" s="4" t="str">
        <f t="shared" si="210"/>
        <v>3K34.5</v>
      </c>
      <c r="I6735" s="4" t="str">
        <f t="shared" si="211"/>
        <v>S3_1_CKXTAL1</v>
      </c>
    </row>
    <row r="6736" spans="1:9" x14ac:dyDescent="0.25">
      <c r="A6736" t="s">
        <v>2698</v>
      </c>
      <c r="B6736" t="s">
        <v>3949</v>
      </c>
      <c r="C6736" t="s">
        <v>3954</v>
      </c>
      <c r="D6736">
        <v>6</v>
      </c>
      <c r="E6736">
        <v>6</v>
      </c>
      <c r="F6736">
        <v>6</v>
      </c>
      <c r="G6736" t="s">
        <v>5744</v>
      </c>
      <c r="H6736" s="4" t="str">
        <f t="shared" si="210"/>
        <v>3K34.6</v>
      </c>
      <c r="I6736" s="4" t="str">
        <f t="shared" si="211"/>
        <v>S3_XI</v>
      </c>
    </row>
    <row r="6737" spans="1:9" x14ac:dyDescent="0.25">
      <c r="A6737" t="s">
        <v>2698</v>
      </c>
      <c r="B6737" t="s">
        <v>3949</v>
      </c>
      <c r="C6737" t="s">
        <v>3954</v>
      </c>
      <c r="D6737">
        <v>7</v>
      </c>
      <c r="E6737">
        <v>7</v>
      </c>
      <c r="F6737">
        <v>7</v>
      </c>
      <c r="G6737" t="s">
        <v>865</v>
      </c>
      <c r="H6737" s="4" t="str">
        <f t="shared" si="210"/>
        <v>3K34.7</v>
      </c>
      <c r="I6737" s="4" t="str">
        <f t="shared" si="211"/>
        <v>S3_HSD101</v>
      </c>
    </row>
    <row r="6738" spans="1:9" x14ac:dyDescent="0.25">
      <c r="A6738" t="s">
        <v>2698</v>
      </c>
      <c r="B6738" t="s">
        <v>3949</v>
      </c>
      <c r="C6738" t="s">
        <v>3954</v>
      </c>
      <c r="D6738" t="s">
        <v>1041</v>
      </c>
      <c r="E6738" t="s">
        <v>1041</v>
      </c>
      <c r="F6738">
        <v>1</v>
      </c>
      <c r="G6738" t="s">
        <v>1040</v>
      </c>
      <c r="H6738" s="4" t="str">
        <f t="shared" si="210"/>
        <v>3K34.1</v>
      </c>
      <c r="I6738" s="4" t="str">
        <f t="shared" si="211"/>
        <v>VP12</v>
      </c>
    </row>
    <row r="6739" spans="1:9" x14ac:dyDescent="0.25">
      <c r="A6739" t="s">
        <v>2698</v>
      </c>
      <c r="B6739" t="s">
        <v>3949</v>
      </c>
      <c r="C6739" t="s">
        <v>3954</v>
      </c>
      <c r="D6739" t="s">
        <v>1042</v>
      </c>
      <c r="E6739" t="s">
        <v>1042</v>
      </c>
      <c r="F6739">
        <v>8</v>
      </c>
      <c r="G6739" t="s">
        <v>820</v>
      </c>
      <c r="H6739" s="4" t="str">
        <f t="shared" si="210"/>
        <v>3K34.8</v>
      </c>
      <c r="I6739" s="4" t="str">
        <f t="shared" si="211"/>
        <v>SC_UDB034</v>
      </c>
    </row>
    <row r="6740" spans="1:9" x14ac:dyDescent="0.25">
      <c r="A6740" t="s">
        <v>2698</v>
      </c>
      <c r="B6740" t="s">
        <v>3949</v>
      </c>
      <c r="C6740" t="s">
        <v>3955</v>
      </c>
      <c r="D6740">
        <v>1</v>
      </c>
      <c r="E6740">
        <v>1</v>
      </c>
      <c r="F6740">
        <v>1</v>
      </c>
      <c r="G6740" t="s">
        <v>687</v>
      </c>
      <c r="H6740" s="4" t="str">
        <f t="shared" si="210"/>
        <v>3R26.1</v>
      </c>
      <c r="I6740" s="4" t="str">
        <f t="shared" si="211"/>
        <v>SG3_WAKE</v>
      </c>
    </row>
    <row r="6741" spans="1:9" x14ac:dyDescent="0.25">
      <c r="A6741" t="s">
        <v>2698</v>
      </c>
      <c r="B6741" t="s">
        <v>3949</v>
      </c>
      <c r="C6741" t="s">
        <v>3955</v>
      </c>
      <c r="D6741">
        <v>2</v>
      </c>
      <c r="E6741">
        <v>2</v>
      </c>
      <c r="F6741">
        <v>2</v>
      </c>
      <c r="G6741" t="s">
        <v>961</v>
      </c>
      <c r="H6741" s="4" t="str">
        <f t="shared" si="210"/>
        <v>3R26.2</v>
      </c>
      <c r="I6741" s="4" t="str">
        <f t="shared" si="211"/>
        <v>DGND</v>
      </c>
    </row>
    <row r="6742" spans="1:9" x14ac:dyDescent="0.25">
      <c r="A6742" t="s">
        <v>2698</v>
      </c>
      <c r="B6742" t="s">
        <v>3949</v>
      </c>
      <c r="C6742" t="s">
        <v>5967</v>
      </c>
      <c r="D6742">
        <v>1</v>
      </c>
      <c r="E6742">
        <v>1</v>
      </c>
      <c r="F6742">
        <v>1</v>
      </c>
      <c r="G6742" t="s">
        <v>684</v>
      </c>
      <c r="H6742" s="4" t="str">
        <f t="shared" si="210"/>
        <v>3R276.1</v>
      </c>
      <c r="I6742" s="4" t="str">
        <f t="shared" si="211"/>
        <v>S3_HSD145</v>
      </c>
    </row>
    <row r="6743" spans="1:9" x14ac:dyDescent="0.25">
      <c r="A6743" t="s">
        <v>2698</v>
      </c>
      <c r="B6743" t="s">
        <v>3949</v>
      </c>
      <c r="C6743" t="s">
        <v>5967</v>
      </c>
      <c r="D6743">
        <v>2</v>
      </c>
      <c r="E6743">
        <v>2</v>
      </c>
      <c r="F6743">
        <v>2</v>
      </c>
      <c r="G6743" t="s">
        <v>961</v>
      </c>
      <c r="H6743" s="4" t="str">
        <f t="shared" si="210"/>
        <v>3R276.2</v>
      </c>
      <c r="I6743" s="4" t="str">
        <f t="shared" si="211"/>
        <v>DGND</v>
      </c>
    </row>
    <row r="6744" spans="1:9" x14ac:dyDescent="0.25">
      <c r="A6744" t="s">
        <v>2698</v>
      </c>
      <c r="B6744" t="s">
        <v>3949</v>
      </c>
      <c r="C6744" t="s">
        <v>3956</v>
      </c>
      <c r="D6744">
        <v>1</v>
      </c>
      <c r="E6744">
        <v>1</v>
      </c>
      <c r="F6744">
        <v>1</v>
      </c>
      <c r="G6744" t="s">
        <v>685</v>
      </c>
      <c r="H6744" s="4" t="str">
        <f t="shared" si="210"/>
        <v>3RD73.1</v>
      </c>
      <c r="I6744" s="4" t="str">
        <f t="shared" si="211"/>
        <v>S3_SPI_CSB</v>
      </c>
    </row>
    <row r="6745" spans="1:9" x14ac:dyDescent="0.25">
      <c r="A6745" t="s">
        <v>2698</v>
      </c>
      <c r="B6745" t="s">
        <v>3949</v>
      </c>
      <c r="C6745" t="s">
        <v>3956</v>
      </c>
      <c r="D6745">
        <v>2</v>
      </c>
      <c r="E6745">
        <v>2</v>
      </c>
      <c r="F6745">
        <v>2</v>
      </c>
      <c r="G6745" t="s">
        <v>2337</v>
      </c>
      <c r="H6745" s="4" t="str">
        <f t="shared" si="210"/>
        <v>3RD73.2</v>
      </c>
      <c r="I6745" s="4" t="str">
        <f t="shared" si="211"/>
        <v>S3_SCOT_HSD136</v>
      </c>
    </row>
    <row r="6746" spans="1:9" x14ac:dyDescent="0.25">
      <c r="A6746" t="s">
        <v>2698</v>
      </c>
      <c r="B6746" t="s">
        <v>3949</v>
      </c>
      <c r="C6746" t="s">
        <v>3957</v>
      </c>
      <c r="D6746">
        <v>1</v>
      </c>
      <c r="E6746">
        <v>1</v>
      </c>
      <c r="F6746">
        <v>1</v>
      </c>
      <c r="G6746" t="s">
        <v>5745</v>
      </c>
      <c r="H6746" s="4" t="str">
        <f t="shared" si="210"/>
        <v>3RD74.1</v>
      </c>
      <c r="I6746" s="4" t="str">
        <f t="shared" si="211"/>
        <v>S3_SPI_SIO1</v>
      </c>
    </row>
    <row r="6747" spans="1:9" x14ac:dyDescent="0.25">
      <c r="A6747" t="s">
        <v>2698</v>
      </c>
      <c r="B6747" t="s">
        <v>3949</v>
      </c>
      <c r="C6747" t="s">
        <v>3957</v>
      </c>
      <c r="D6747">
        <v>2</v>
      </c>
      <c r="E6747">
        <v>2</v>
      </c>
      <c r="F6747">
        <v>2</v>
      </c>
      <c r="G6747" t="s">
        <v>2338</v>
      </c>
      <c r="H6747" s="4" t="str">
        <f t="shared" si="210"/>
        <v>3RD74.2</v>
      </c>
      <c r="I6747" s="4" t="str">
        <f t="shared" si="211"/>
        <v>S3_SCOT_HSD109</v>
      </c>
    </row>
    <row r="6748" spans="1:9" x14ac:dyDescent="0.25">
      <c r="A6748" t="s">
        <v>2698</v>
      </c>
      <c r="B6748" t="s">
        <v>3949</v>
      </c>
      <c r="C6748" t="s">
        <v>3958</v>
      </c>
      <c r="D6748">
        <v>1</v>
      </c>
      <c r="E6748">
        <v>1</v>
      </c>
      <c r="F6748">
        <v>1</v>
      </c>
      <c r="G6748" t="s">
        <v>686</v>
      </c>
      <c r="H6748" s="4" t="str">
        <f t="shared" si="210"/>
        <v>3RD75.1</v>
      </c>
      <c r="I6748" s="4" t="str">
        <f t="shared" si="211"/>
        <v>S3_SPI_SCK</v>
      </c>
    </row>
    <row r="6749" spans="1:9" x14ac:dyDescent="0.25">
      <c r="A6749" t="s">
        <v>2698</v>
      </c>
      <c r="B6749" t="s">
        <v>3949</v>
      </c>
      <c r="C6749" t="s">
        <v>3958</v>
      </c>
      <c r="D6749">
        <v>2</v>
      </c>
      <c r="E6749">
        <v>2</v>
      </c>
      <c r="F6749">
        <v>2</v>
      </c>
      <c r="G6749" t="s">
        <v>2339</v>
      </c>
      <c r="H6749" s="4" t="str">
        <f t="shared" si="210"/>
        <v>3RD75.2</v>
      </c>
      <c r="I6749" s="4" t="str">
        <f t="shared" si="211"/>
        <v>S3_SCOT_HSD134</v>
      </c>
    </row>
    <row r="6750" spans="1:9" x14ac:dyDescent="0.25">
      <c r="A6750" t="s">
        <v>2698</v>
      </c>
      <c r="B6750" t="s">
        <v>3949</v>
      </c>
      <c r="C6750" t="s">
        <v>3959</v>
      </c>
      <c r="D6750">
        <v>1</v>
      </c>
      <c r="E6750">
        <v>1</v>
      </c>
      <c r="F6750">
        <v>1</v>
      </c>
      <c r="G6750" t="s">
        <v>5746</v>
      </c>
      <c r="H6750" s="4" t="str">
        <f t="shared" si="210"/>
        <v>3RD76.1</v>
      </c>
      <c r="I6750" s="4" t="str">
        <f t="shared" si="211"/>
        <v>S3_SPI_SIO0</v>
      </c>
    </row>
    <row r="6751" spans="1:9" x14ac:dyDescent="0.25">
      <c r="A6751" t="s">
        <v>2698</v>
      </c>
      <c r="B6751" t="s">
        <v>3949</v>
      </c>
      <c r="C6751" t="s">
        <v>3959</v>
      </c>
      <c r="D6751">
        <v>2</v>
      </c>
      <c r="E6751">
        <v>2</v>
      </c>
      <c r="F6751">
        <v>2</v>
      </c>
      <c r="G6751" t="s">
        <v>2340</v>
      </c>
      <c r="H6751" s="4" t="str">
        <f t="shared" si="210"/>
        <v>3RD76.2</v>
      </c>
      <c r="I6751" s="4" t="str">
        <f t="shared" si="211"/>
        <v>S3_SCOT_HSD133</v>
      </c>
    </row>
    <row r="6752" spans="1:9" x14ac:dyDescent="0.25">
      <c r="A6752" t="s">
        <v>2698</v>
      </c>
      <c r="B6752" t="s">
        <v>3949</v>
      </c>
      <c r="C6752" t="s">
        <v>3960</v>
      </c>
      <c r="D6752">
        <v>1</v>
      </c>
      <c r="E6752">
        <v>1</v>
      </c>
      <c r="F6752">
        <v>1</v>
      </c>
      <c r="G6752" t="s">
        <v>5747</v>
      </c>
      <c r="H6752" s="4" t="str">
        <f t="shared" si="210"/>
        <v>3RD77.1</v>
      </c>
      <c r="I6752" s="4" t="str">
        <f t="shared" si="211"/>
        <v>S3_SPI_SIO2</v>
      </c>
    </row>
    <row r="6753" spans="1:9" x14ac:dyDescent="0.25">
      <c r="A6753" t="s">
        <v>2698</v>
      </c>
      <c r="B6753" t="s">
        <v>3949</v>
      </c>
      <c r="C6753" t="s">
        <v>3960</v>
      </c>
      <c r="D6753">
        <v>2</v>
      </c>
      <c r="E6753">
        <v>2</v>
      </c>
      <c r="F6753">
        <v>2</v>
      </c>
      <c r="G6753" t="s">
        <v>2341</v>
      </c>
      <c r="H6753" s="4" t="str">
        <f t="shared" si="210"/>
        <v>3RD77.2</v>
      </c>
      <c r="I6753" s="4" t="str">
        <f t="shared" si="211"/>
        <v>S3_SCOT_HSD284</v>
      </c>
    </row>
    <row r="6754" spans="1:9" x14ac:dyDescent="0.25">
      <c r="A6754" t="s">
        <v>2698</v>
      </c>
      <c r="B6754" t="s">
        <v>3949</v>
      </c>
      <c r="C6754" t="s">
        <v>3961</v>
      </c>
      <c r="D6754">
        <v>1</v>
      </c>
      <c r="E6754">
        <v>1</v>
      </c>
      <c r="F6754">
        <v>1</v>
      </c>
      <c r="G6754" t="s">
        <v>5748</v>
      </c>
      <c r="H6754" s="4" t="str">
        <f t="shared" si="210"/>
        <v>3RD78.1</v>
      </c>
      <c r="I6754" s="4" t="str">
        <f t="shared" si="211"/>
        <v>S3_SPI_SIO3</v>
      </c>
    </row>
    <row r="6755" spans="1:9" x14ac:dyDescent="0.25">
      <c r="A6755" t="s">
        <v>2698</v>
      </c>
      <c r="B6755" t="s">
        <v>3949</v>
      </c>
      <c r="C6755" t="s">
        <v>3961</v>
      </c>
      <c r="D6755">
        <v>2</v>
      </c>
      <c r="E6755">
        <v>2</v>
      </c>
      <c r="F6755">
        <v>2</v>
      </c>
      <c r="G6755" t="s">
        <v>2342</v>
      </c>
      <c r="H6755" s="4" t="str">
        <f t="shared" si="210"/>
        <v>3RD78.2</v>
      </c>
      <c r="I6755" s="4" t="str">
        <f t="shared" si="211"/>
        <v>S3_SCLK_HSD285</v>
      </c>
    </row>
    <row r="6756" spans="1:9" x14ac:dyDescent="0.25">
      <c r="A6756" t="s">
        <v>2698</v>
      </c>
      <c r="B6756" t="s">
        <v>3949</v>
      </c>
      <c r="C6756" t="s">
        <v>3962</v>
      </c>
      <c r="D6756">
        <v>1</v>
      </c>
      <c r="E6756">
        <v>1</v>
      </c>
      <c r="F6756">
        <v>1</v>
      </c>
      <c r="G6756" t="s">
        <v>688</v>
      </c>
      <c r="H6756" s="4" t="str">
        <f t="shared" si="210"/>
        <v>3RG73.1</v>
      </c>
      <c r="I6756" s="4" t="str">
        <f t="shared" si="211"/>
        <v>SG3_SPI_CSB</v>
      </c>
    </row>
    <row r="6757" spans="1:9" x14ac:dyDescent="0.25">
      <c r="A6757" t="s">
        <v>2698</v>
      </c>
      <c r="B6757" t="s">
        <v>3949</v>
      </c>
      <c r="C6757" t="s">
        <v>3962</v>
      </c>
      <c r="D6757">
        <v>2</v>
      </c>
      <c r="E6757">
        <v>2</v>
      </c>
      <c r="F6757">
        <v>2</v>
      </c>
      <c r="H6757" s="4" t="str">
        <f t="shared" si="210"/>
        <v>3RG73.2</v>
      </c>
      <c r="I6757" s="4">
        <f t="shared" si="211"/>
        <v>0</v>
      </c>
    </row>
    <row r="6758" spans="1:9" x14ac:dyDescent="0.25">
      <c r="A6758" t="s">
        <v>2698</v>
      </c>
      <c r="B6758" t="s">
        <v>3949</v>
      </c>
      <c r="C6758" t="s">
        <v>3963</v>
      </c>
      <c r="D6758">
        <v>1</v>
      </c>
      <c r="E6758">
        <v>1</v>
      </c>
      <c r="F6758">
        <v>1</v>
      </c>
      <c r="G6758" t="s">
        <v>5749</v>
      </c>
      <c r="H6758" s="4" t="str">
        <f t="shared" si="210"/>
        <v>3RG74.1</v>
      </c>
      <c r="I6758" s="4" t="str">
        <f t="shared" si="211"/>
        <v>SG3_SPI_SIO1</v>
      </c>
    </row>
    <row r="6759" spans="1:9" x14ac:dyDescent="0.25">
      <c r="A6759" t="s">
        <v>2698</v>
      </c>
      <c r="B6759" t="s">
        <v>3949</v>
      </c>
      <c r="C6759" t="s">
        <v>3963</v>
      </c>
      <c r="D6759">
        <v>2</v>
      </c>
      <c r="E6759">
        <v>2</v>
      </c>
      <c r="F6759">
        <v>2</v>
      </c>
      <c r="H6759" s="4" t="str">
        <f t="shared" si="210"/>
        <v>3RG74.2</v>
      </c>
      <c r="I6759" s="4">
        <f t="shared" si="211"/>
        <v>0</v>
      </c>
    </row>
    <row r="6760" spans="1:9" x14ac:dyDescent="0.25">
      <c r="A6760" t="s">
        <v>2698</v>
      </c>
      <c r="B6760" t="s">
        <v>3949</v>
      </c>
      <c r="C6760" t="s">
        <v>3964</v>
      </c>
      <c r="D6760">
        <v>1</v>
      </c>
      <c r="E6760">
        <v>1</v>
      </c>
      <c r="F6760">
        <v>1</v>
      </c>
      <c r="G6760" t="s">
        <v>689</v>
      </c>
      <c r="H6760" s="4" t="str">
        <f t="shared" si="210"/>
        <v>3RG75.1</v>
      </c>
      <c r="I6760" s="4" t="str">
        <f t="shared" si="211"/>
        <v>SG3_SPI_SCK</v>
      </c>
    </row>
    <row r="6761" spans="1:9" x14ac:dyDescent="0.25">
      <c r="A6761" t="s">
        <v>2698</v>
      </c>
      <c r="B6761" t="s">
        <v>3949</v>
      </c>
      <c r="C6761" t="s">
        <v>3964</v>
      </c>
      <c r="D6761">
        <v>2</v>
      </c>
      <c r="E6761">
        <v>2</v>
      </c>
      <c r="F6761">
        <v>2</v>
      </c>
      <c r="H6761" s="4" t="str">
        <f t="shared" si="210"/>
        <v>3RG75.2</v>
      </c>
      <c r="I6761" s="4">
        <f t="shared" si="211"/>
        <v>0</v>
      </c>
    </row>
    <row r="6762" spans="1:9" x14ac:dyDescent="0.25">
      <c r="A6762" t="s">
        <v>2698</v>
      </c>
      <c r="B6762" t="s">
        <v>3949</v>
      </c>
      <c r="C6762" t="s">
        <v>3965</v>
      </c>
      <c r="D6762">
        <v>1</v>
      </c>
      <c r="E6762">
        <v>1</v>
      </c>
      <c r="F6762">
        <v>1</v>
      </c>
      <c r="G6762" t="s">
        <v>5750</v>
      </c>
      <c r="H6762" s="4" t="str">
        <f t="shared" si="210"/>
        <v>3RG76.1</v>
      </c>
      <c r="I6762" s="4" t="str">
        <f t="shared" si="211"/>
        <v>SG3_SPI_SIO0</v>
      </c>
    </row>
    <row r="6763" spans="1:9" x14ac:dyDescent="0.25">
      <c r="A6763" t="s">
        <v>2698</v>
      </c>
      <c r="B6763" t="s">
        <v>3949</v>
      </c>
      <c r="C6763" t="s">
        <v>3965</v>
      </c>
      <c r="D6763">
        <v>2</v>
      </c>
      <c r="E6763">
        <v>2</v>
      </c>
      <c r="F6763">
        <v>2</v>
      </c>
      <c r="H6763" s="4" t="str">
        <f t="shared" si="210"/>
        <v>3RG76.2</v>
      </c>
      <c r="I6763" s="4">
        <f t="shared" si="211"/>
        <v>0</v>
      </c>
    </row>
    <row r="6764" spans="1:9" x14ac:dyDescent="0.25">
      <c r="A6764" t="s">
        <v>2698</v>
      </c>
      <c r="B6764" t="s">
        <v>3949</v>
      </c>
      <c r="C6764" t="s">
        <v>3966</v>
      </c>
      <c r="D6764">
        <v>1</v>
      </c>
      <c r="E6764">
        <v>1</v>
      </c>
      <c r="F6764">
        <v>1</v>
      </c>
      <c r="G6764" t="s">
        <v>5751</v>
      </c>
      <c r="H6764" s="4" t="str">
        <f t="shared" si="210"/>
        <v>3RG77.1</v>
      </c>
      <c r="I6764" s="4" t="str">
        <f t="shared" si="211"/>
        <v>SG3_SPI_SIO2</v>
      </c>
    </row>
    <row r="6765" spans="1:9" x14ac:dyDescent="0.25">
      <c r="A6765" t="s">
        <v>2698</v>
      </c>
      <c r="B6765" t="s">
        <v>3949</v>
      </c>
      <c r="C6765" t="s">
        <v>3966</v>
      </c>
      <c r="D6765">
        <v>2</v>
      </c>
      <c r="E6765">
        <v>2</v>
      </c>
      <c r="F6765">
        <v>2</v>
      </c>
      <c r="H6765" s="4" t="str">
        <f t="shared" si="210"/>
        <v>3RG77.2</v>
      </c>
      <c r="I6765" s="4">
        <f t="shared" si="211"/>
        <v>0</v>
      </c>
    </row>
    <row r="6766" spans="1:9" x14ac:dyDescent="0.25">
      <c r="A6766" t="s">
        <v>2698</v>
      </c>
      <c r="B6766" t="s">
        <v>3949</v>
      </c>
      <c r="C6766" t="s">
        <v>3967</v>
      </c>
      <c r="D6766">
        <v>1</v>
      </c>
      <c r="E6766">
        <v>1</v>
      </c>
      <c r="F6766">
        <v>1</v>
      </c>
      <c r="G6766" t="s">
        <v>5752</v>
      </c>
      <c r="H6766" s="4" t="str">
        <f t="shared" si="210"/>
        <v>3RG78.1</v>
      </c>
      <c r="I6766" s="4" t="str">
        <f t="shared" si="211"/>
        <v>SG3_SPI_SIO3</v>
      </c>
    </row>
    <row r="6767" spans="1:9" x14ac:dyDescent="0.25">
      <c r="A6767" t="s">
        <v>2698</v>
      </c>
      <c r="B6767" t="s">
        <v>3949</v>
      </c>
      <c r="C6767" t="s">
        <v>3967</v>
      </c>
      <c r="D6767">
        <v>2</v>
      </c>
      <c r="E6767">
        <v>2</v>
      </c>
      <c r="F6767">
        <v>2</v>
      </c>
      <c r="H6767" s="4" t="str">
        <f t="shared" si="210"/>
        <v>3RG78.2</v>
      </c>
      <c r="I6767" s="4">
        <f t="shared" si="211"/>
        <v>0</v>
      </c>
    </row>
    <row r="6768" spans="1:9" x14ac:dyDescent="0.25">
      <c r="A6768" t="s">
        <v>2698</v>
      </c>
      <c r="B6768" t="s">
        <v>3949</v>
      </c>
      <c r="C6768" t="s">
        <v>3968</v>
      </c>
      <c r="D6768">
        <v>1</v>
      </c>
      <c r="E6768">
        <v>1</v>
      </c>
      <c r="F6768">
        <v>1</v>
      </c>
      <c r="G6768" t="s">
        <v>5742</v>
      </c>
      <c r="H6768" s="4" t="str">
        <f t="shared" si="210"/>
        <v>3Y6.1</v>
      </c>
      <c r="I6768" s="4" t="str">
        <f t="shared" si="211"/>
        <v>SG3_XO</v>
      </c>
    </row>
    <row r="6769" spans="1:9" x14ac:dyDescent="0.25">
      <c r="A6769" t="s">
        <v>2698</v>
      </c>
      <c r="B6769" t="s">
        <v>3949</v>
      </c>
      <c r="C6769" t="s">
        <v>3968</v>
      </c>
      <c r="D6769">
        <v>2</v>
      </c>
      <c r="E6769">
        <v>2</v>
      </c>
      <c r="F6769">
        <v>2</v>
      </c>
      <c r="G6769" t="s">
        <v>961</v>
      </c>
      <c r="H6769" s="4" t="str">
        <f t="shared" si="210"/>
        <v>3Y6.2</v>
      </c>
      <c r="I6769" s="4" t="str">
        <f t="shared" si="211"/>
        <v>DGND</v>
      </c>
    </row>
    <row r="6770" spans="1:9" x14ac:dyDescent="0.25">
      <c r="A6770" t="s">
        <v>2698</v>
      </c>
      <c r="B6770" t="s">
        <v>3949</v>
      </c>
      <c r="C6770" t="s">
        <v>3968</v>
      </c>
      <c r="D6770">
        <v>3</v>
      </c>
      <c r="E6770">
        <v>3</v>
      </c>
      <c r="F6770">
        <v>3</v>
      </c>
      <c r="G6770" t="s">
        <v>5741</v>
      </c>
      <c r="H6770" s="4" t="str">
        <f t="shared" si="210"/>
        <v>3Y6.3</v>
      </c>
      <c r="I6770" s="4" t="str">
        <f t="shared" si="211"/>
        <v>SG3_XI</v>
      </c>
    </row>
    <row r="6771" spans="1:9" x14ac:dyDescent="0.25">
      <c r="A6771" t="s">
        <v>2698</v>
      </c>
      <c r="B6771" t="s">
        <v>3949</v>
      </c>
      <c r="C6771" t="s">
        <v>3968</v>
      </c>
      <c r="D6771">
        <v>4</v>
      </c>
      <c r="E6771">
        <v>4</v>
      </c>
      <c r="F6771">
        <v>4</v>
      </c>
      <c r="G6771" t="s">
        <v>961</v>
      </c>
      <c r="H6771" s="4" t="str">
        <f t="shared" si="210"/>
        <v>3Y6.4</v>
      </c>
      <c r="I6771" s="4" t="str">
        <f t="shared" si="211"/>
        <v>DGND</v>
      </c>
    </row>
    <row r="6772" spans="1:9" x14ac:dyDescent="0.25">
      <c r="A6772" t="s">
        <v>2698</v>
      </c>
      <c r="B6772" t="s">
        <v>3949</v>
      </c>
      <c r="C6772" t="s">
        <v>3969</v>
      </c>
      <c r="D6772">
        <v>1</v>
      </c>
      <c r="E6772">
        <v>1</v>
      </c>
      <c r="F6772">
        <v>1</v>
      </c>
      <c r="G6772" t="s">
        <v>682</v>
      </c>
      <c r="H6772" s="4" t="str">
        <f t="shared" si="210"/>
        <v>3Y7.1</v>
      </c>
      <c r="I6772" s="4" t="str">
        <f t="shared" si="211"/>
        <v>S3_1_CKXTAL2</v>
      </c>
    </row>
    <row r="6773" spans="1:9" x14ac:dyDescent="0.25">
      <c r="A6773" t="s">
        <v>2698</v>
      </c>
      <c r="B6773" t="s">
        <v>3949</v>
      </c>
      <c r="C6773" t="s">
        <v>3969</v>
      </c>
      <c r="D6773">
        <v>2</v>
      </c>
      <c r="E6773">
        <v>2</v>
      </c>
      <c r="F6773">
        <v>2</v>
      </c>
      <c r="G6773" t="s">
        <v>961</v>
      </c>
      <c r="H6773" s="4" t="str">
        <f t="shared" si="210"/>
        <v>3Y7.2</v>
      </c>
      <c r="I6773" s="4" t="str">
        <f t="shared" si="211"/>
        <v>DGND</v>
      </c>
    </row>
    <row r="6774" spans="1:9" x14ac:dyDescent="0.25">
      <c r="A6774" t="s">
        <v>2698</v>
      </c>
      <c r="B6774" t="s">
        <v>3949</v>
      </c>
      <c r="C6774" t="s">
        <v>3969</v>
      </c>
      <c r="D6774">
        <v>3</v>
      </c>
      <c r="E6774">
        <v>3</v>
      </c>
      <c r="F6774">
        <v>3</v>
      </c>
      <c r="G6774" t="s">
        <v>683</v>
      </c>
      <c r="H6774" s="4" t="str">
        <f t="shared" si="210"/>
        <v>3Y7.3</v>
      </c>
      <c r="I6774" s="4" t="str">
        <f t="shared" si="211"/>
        <v>S3_1_CKXTAL1</v>
      </c>
    </row>
    <row r="6775" spans="1:9" x14ac:dyDescent="0.25">
      <c r="A6775" t="s">
        <v>2698</v>
      </c>
      <c r="B6775" t="s">
        <v>3949</v>
      </c>
      <c r="C6775" t="s">
        <v>3969</v>
      </c>
      <c r="D6775">
        <v>4</v>
      </c>
      <c r="E6775">
        <v>4</v>
      </c>
      <c r="F6775">
        <v>4</v>
      </c>
      <c r="G6775" t="s">
        <v>961</v>
      </c>
      <c r="H6775" s="4" t="str">
        <f t="shared" si="210"/>
        <v>3Y7.4</v>
      </c>
      <c r="I6775" s="4" t="str">
        <f t="shared" si="211"/>
        <v>DGND</v>
      </c>
    </row>
    <row r="6776" spans="1:9" x14ac:dyDescent="0.25">
      <c r="A6776" t="s">
        <v>2698</v>
      </c>
      <c r="B6776" t="s">
        <v>5968</v>
      </c>
      <c r="C6776" t="s">
        <v>3321</v>
      </c>
      <c r="D6776">
        <v>1</v>
      </c>
      <c r="E6776">
        <v>1</v>
      </c>
      <c r="F6776">
        <v>1</v>
      </c>
      <c r="G6776" t="s">
        <v>102</v>
      </c>
      <c r="H6776" s="4" t="str">
        <f t="shared" si="210"/>
        <v>BD31.1</v>
      </c>
      <c r="I6776" s="4" t="str">
        <f t="shared" si="211"/>
        <v>S0_AVDD33</v>
      </c>
    </row>
    <row r="6777" spans="1:9" x14ac:dyDescent="0.25">
      <c r="A6777" t="s">
        <v>2698</v>
      </c>
      <c r="B6777" t="s">
        <v>5968</v>
      </c>
      <c r="C6777" t="s">
        <v>3321</v>
      </c>
      <c r="D6777">
        <v>2</v>
      </c>
      <c r="E6777">
        <v>2</v>
      </c>
      <c r="F6777">
        <v>2</v>
      </c>
      <c r="G6777" t="s">
        <v>1700</v>
      </c>
      <c r="H6777" s="4" t="str">
        <f t="shared" si="210"/>
        <v>BD31.2</v>
      </c>
      <c r="I6777" s="4" t="str">
        <f t="shared" si="211"/>
        <v>S0_APWR_FF06</v>
      </c>
    </row>
    <row r="6778" spans="1:9" x14ac:dyDescent="0.25">
      <c r="A6778" t="s">
        <v>2698</v>
      </c>
      <c r="B6778" t="s">
        <v>5968</v>
      </c>
      <c r="C6778" t="s">
        <v>3322</v>
      </c>
      <c r="D6778">
        <v>1</v>
      </c>
      <c r="E6778">
        <v>1</v>
      </c>
      <c r="F6778">
        <v>1</v>
      </c>
      <c r="G6778" t="s">
        <v>1701</v>
      </c>
      <c r="H6778" s="4" t="str">
        <f t="shared" si="210"/>
        <v>BD32.1</v>
      </c>
      <c r="I6778" s="4" t="str">
        <f t="shared" si="211"/>
        <v>S0_AVDD33_CEN</v>
      </c>
    </row>
    <row r="6779" spans="1:9" x14ac:dyDescent="0.25">
      <c r="A6779" t="s">
        <v>2698</v>
      </c>
      <c r="B6779" t="s">
        <v>5968</v>
      </c>
      <c r="C6779" t="s">
        <v>3322</v>
      </c>
      <c r="D6779">
        <v>2</v>
      </c>
      <c r="E6779">
        <v>2</v>
      </c>
      <c r="F6779">
        <v>2</v>
      </c>
      <c r="G6779" t="s">
        <v>1700</v>
      </c>
      <c r="H6779" s="4" t="str">
        <f t="shared" si="210"/>
        <v>BD32.2</v>
      </c>
      <c r="I6779" s="4" t="str">
        <f t="shared" si="211"/>
        <v>S0_APWR_FF06</v>
      </c>
    </row>
    <row r="6780" spans="1:9" x14ac:dyDescent="0.25">
      <c r="A6780" t="s">
        <v>2698</v>
      </c>
      <c r="B6780" t="s">
        <v>5968</v>
      </c>
      <c r="C6780" t="s">
        <v>3323</v>
      </c>
      <c r="D6780">
        <v>1</v>
      </c>
      <c r="E6780">
        <v>1</v>
      </c>
      <c r="F6780">
        <v>1</v>
      </c>
      <c r="G6780" t="s">
        <v>1702</v>
      </c>
      <c r="H6780" s="4" t="str">
        <f t="shared" si="210"/>
        <v>BD33.1</v>
      </c>
      <c r="I6780" s="4" t="str">
        <f t="shared" si="211"/>
        <v>S0_AVDD33_FE</v>
      </c>
    </row>
    <row r="6781" spans="1:9" x14ac:dyDescent="0.25">
      <c r="A6781" t="s">
        <v>2698</v>
      </c>
      <c r="B6781" t="s">
        <v>5968</v>
      </c>
      <c r="C6781" t="s">
        <v>3323</v>
      </c>
      <c r="D6781">
        <v>2</v>
      </c>
      <c r="E6781">
        <v>2</v>
      </c>
      <c r="F6781">
        <v>2</v>
      </c>
      <c r="G6781" t="s">
        <v>1700</v>
      </c>
      <c r="H6781" s="4" t="str">
        <f t="shared" si="210"/>
        <v>BD33.2</v>
      </c>
      <c r="I6781" s="4" t="str">
        <f t="shared" si="211"/>
        <v>S0_APWR_FF06</v>
      </c>
    </row>
    <row r="6782" spans="1:9" x14ac:dyDescent="0.25">
      <c r="A6782" t="s">
        <v>2698</v>
      </c>
      <c r="B6782" t="s">
        <v>5968</v>
      </c>
      <c r="C6782" t="s">
        <v>3324</v>
      </c>
      <c r="D6782">
        <v>1</v>
      </c>
      <c r="E6782">
        <v>1</v>
      </c>
      <c r="F6782">
        <v>1</v>
      </c>
      <c r="G6782" t="s">
        <v>1703</v>
      </c>
      <c r="H6782" s="4" t="str">
        <f t="shared" si="210"/>
        <v>BD34.1</v>
      </c>
      <c r="I6782" s="4" t="str">
        <f t="shared" si="211"/>
        <v>S0_AVDD33_GIGA</v>
      </c>
    </row>
    <row r="6783" spans="1:9" x14ac:dyDescent="0.25">
      <c r="A6783" t="s">
        <v>2698</v>
      </c>
      <c r="B6783" t="s">
        <v>5968</v>
      </c>
      <c r="C6783" t="s">
        <v>3324</v>
      </c>
      <c r="D6783">
        <v>2</v>
      </c>
      <c r="E6783">
        <v>2</v>
      </c>
      <c r="F6783">
        <v>2</v>
      </c>
      <c r="G6783" t="s">
        <v>1700</v>
      </c>
      <c r="H6783" s="4" t="str">
        <f t="shared" si="210"/>
        <v>BD34.2</v>
      </c>
      <c r="I6783" s="4" t="str">
        <f t="shared" si="211"/>
        <v>S0_APWR_FF06</v>
      </c>
    </row>
    <row r="6784" spans="1:9" x14ac:dyDescent="0.25">
      <c r="A6784" t="s">
        <v>2698</v>
      </c>
      <c r="B6784" t="s">
        <v>5968</v>
      </c>
      <c r="C6784" t="s">
        <v>3325</v>
      </c>
      <c r="D6784">
        <v>1</v>
      </c>
      <c r="E6784">
        <v>1</v>
      </c>
      <c r="F6784">
        <v>1</v>
      </c>
      <c r="G6784" t="s">
        <v>1704</v>
      </c>
      <c r="H6784" s="4" t="str">
        <f t="shared" si="210"/>
        <v>BD35.1</v>
      </c>
      <c r="I6784" s="4" t="str">
        <f t="shared" si="211"/>
        <v>S0_AVDD33_CMU</v>
      </c>
    </row>
    <row r="6785" spans="1:9" x14ac:dyDescent="0.25">
      <c r="A6785" t="s">
        <v>2698</v>
      </c>
      <c r="B6785" t="s">
        <v>5968</v>
      </c>
      <c r="C6785" t="s">
        <v>3325</v>
      </c>
      <c r="D6785">
        <v>2</v>
      </c>
      <c r="E6785">
        <v>2</v>
      </c>
      <c r="F6785">
        <v>2</v>
      </c>
      <c r="G6785" t="s">
        <v>1700</v>
      </c>
      <c r="H6785" s="4" t="str">
        <f t="shared" si="210"/>
        <v>BD35.2</v>
      </c>
      <c r="I6785" s="4" t="str">
        <f t="shared" si="211"/>
        <v>S0_APWR_FF06</v>
      </c>
    </row>
    <row r="6786" spans="1:9" x14ac:dyDescent="0.25">
      <c r="A6786" t="s">
        <v>2698</v>
      </c>
      <c r="B6786" t="s">
        <v>5968</v>
      </c>
      <c r="C6786" t="s">
        <v>3326</v>
      </c>
      <c r="D6786">
        <v>1</v>
      </c>
      <c r="E6786">
        <v>1</v>
      </c>
      <c r="F6786">
        <v>1</v>
      </c>
      <c r="G6786" t="s">
        <v>1705</v>
      </c>
      <c r="H6786" s="4" t="str">
        <f t="shared" ref="H6786:H6849" si="212">CONCATENATE(C6786,".",F6786)</f>
        <v>BD37.1</v>
      </c>
      <c r="I6786" s="4" t="str">
        <f t="shared" ref="I6786:I6849" si="213">G6786</f>
        <v>S0_AVDD33_XTAL</v>
      </c>
    </row>
    <row r="6787" spans="1:9" x14ac:dyDescent="0.25">
      <c r="A6787" t="s">
        <v>2698</v>
      </c>
      <c r="B6787" t="s">
        <v>5968</v>
      </c>
      <c r="C6787" t="s">
        <v>3326</v>
      </c>
      <c r="D6787">
        <v>2</v>
      </c>
      <c r="E6787">
        <v>2</v>
      </c>
      <c r="F6787">
        <v>2</v>
      </c>
      <c r="G6787" t="s">
        <v>1700</v>
      </c>
      <c r="H6787" s="4" t="str">
        <f t="shared" si="212"/>
        <v>BD37.2</v>
      </c>
      <c r="I6787" s="4" t="str">
        <f t="shared" si="213"/>
        <v>S0_APWR_FF06</v>
      </c>
    </row>
    <row r="6788" spans="1:9" x14ac:dyDescent="0.25">
      <c r="A6788" t="s">
        <v>2698</v>
      </c>
      <c r="B6788" t="s">
        <v>5968</v>
      </c>
      <c r="C6788" t="s">
        <v>3327</v>
      </c>
      <c r="D6788">
        <v>1</v>
      </c>
      <c r="E6788">
        <v>1</v>
      </c>
      <c r="F6788">
        <v>1</v>
      </c>
      <c r="G6788" t="s">
        <v>102</v>
      </c>
      <c r="H6788" s="4" t="str">
        <f t="shared" si="212"/>
        <v>CD51.1</v>
      </c>
      <c r="I6788" s="4" t="str">
        <f t="shared" si="213"/>
        <v>S0_AVDD33</v>
      </c>
    </row>
    <row r="6789" spans="1:9" x14ac:dyDescent="0.25">
      <c r="A6789" t="s">
        <v>2698</v>
      </c>
      <c r="B6789" t="s">
        <v>5968</v>
      </c>
      <c r="C6789" t="s">
        <v>3327</v>
      </c>
      <c r="D6789">
        <v>2</v>
      </c>
      <c r="E6789">
        <v>2</v>
      </c>
      <c r="F6789">
        <v>2</v>
      </c>
      <c r="G6789" t="s">
        <v>961</v>
      </c>
      <c r="H6789" s="4" t="str">
        <f t="shared" si="212"/>
        <v>CD51.2</v>
      </c>
      <c r="I6789" s="4" t="str">
        <f t="shared" si="213"/>
        <v>DGND</v>
      </c>
    </row>
    <row r="6790" spans="1:9" x14ac:dyDescent="0.25">
      <c r="A6790" t="s">
        <v>2698</v>
      </c>
      <c r="B6790" t="s">
        <v>5968</v>
      </c>
      <c r="C6790" t="s">
        <v>3328</v>
      </c>
      <c r="D6790">
        <v>1</v>
      </c>
      <c r="E6790">
        <v>1</v>
      </c>
      <c r="F6790">
        <v>1</v>
      </c>
      <c r="G6790" t="s">
        <v>102</v>
      </c>
      <c r="H6790" s="4" t="str">
        <f t="shared" si="212"/>
        <v>CD52.1</v>
      </c>
      <c r="I6790" s="4" t="str">
        <f t="shared" si="213"/>
        <v>S0_AVDD33</v>
      </c>
    </row>
    <row r="6791" spans="1:9" x14ac:dyDescent="0.25">
      <c r="A6791" t="s">
        <v>2698</v>
      </c>
      <c r="B6791" t="s">
        <v>5968</v>
      </c>
      <c r="C6791" t="s">
        <v>3328</v>
      </c>
      <c r="D6791">
        <v>2</v>
      </c>
      <c r="E6791">
        <v>2</v>
      </c>
      <c r="F6791">
        <v>2</v>
      </c>
      <c r="G6791" t="s">
        <v>961</v>
      </c>
      <c r="H6791" s="4" t="str">
        <f t="shared" si="212"/>
        <v>CD52.2</v>
      </c>
      <c r="I6791" s="4" t="str">
        <f t="shared" si="213"/>
        <v>DGND</v>
      </c>
    </row>
    <row r="6792" spans="1:9" x14ac:dyDescent="0.25">
      <c r="A6792" t="s">
        <v>2698</v>
      </c>
      <c r="B6792" t="s">
        <v>5968</v>
      </c>
      <c r="C6792" t="s">
        <v>3329</v>
      </c>
      <c r="D6792">
        <v>1</v>
      </c>
      <c r="E6792">
        <v>1</v>
      </c>
      <c r="F6792">
        <v>1</v>
      </c>
      <c r="G6792" t="s">
        <v>102</v>
      </c>
      <c r="H6792" s="4" t="str">
        <f t="shared" si="212"/>
        <v>CD53.1</v>
      </c>
      <c r="I6792" s="4" t="str">
        <f t="shared" si="213"/>
        <v>S0_AVDD33</v>
      </c>
    </row>
    <row r="6793" spans="1:9" x14ac:dyDescent="0.25">
      <c r="A6793" t="s">
        <v>2698</v>
      </c>
      <c r="B6793" t="s">
        <v>5968</v>
      </c>
      <c r="C6793" t="s">
        <v>3329</v>
      </c>
      <c r="D6793">
        <v>2</v>
      </c>
      <c r="E6793">
        <v>2</v>
      </c>
      <c r="F6793">
        <v>2</v>
      </c>
      <c r="G6793" t="s">
        <v>961</v>
      </c>
      <c r="H6793" s="4" t="str">
        <f t="shared" si="212"/>
        <v>CD53.2</v>
      </c>
      <c r="I6793" s="4" t="str">
        <f t="shared" si="213"/>
        <v>DGND</v>
      </c>
    </row>
    <row r="6794" spans="1:9" x14ac:dyDescent="0.25">
      <c r="A6794" t="s">
        <v>2698</v>
      </c>
      <c r="B6794" t="s">
        <v>5968</v>
      </c>
      <c r="C6794" t="s">
        <v>3330</v>
      </c>
      <c r="D6794">
        <v>1</v>
      </c>
      <c r="E6794">
        <v>1</v>
      </c>
      <c r="F6794">
        <v>1</v>
      </c>
      <c r="G6794" t="s">
        <v>102</v>
      </c>
      <c r="H6794" s="4" t="str">
        <f t="shared" si="212"/>
        <v>CD54.1</v>
      </c>
      <c r="I6794" s="4" t="str">
        <f t="shared" si="213"/>
        <v>S0_AVDD33</v>
      </c>
    </row>
    <row r="6795" spans="1:9" x14ac:dyDescent="0.25">
      <c r="A6795" t="s">
        <v>2698</v>
      </c>
      <c r="B6795" t="s">
        <v>5968</v>
      </c>
      <c r="C6795" t="s">
        <v>3330</v>
      </c>
      <c r="D6795">
        <v>2</v>
      </c>
      <c r="E6795">
        <v>2</v>
      </c>
      <c r="F6795">
        <v>2</v>
      </c>
      <c r="G6795" t="s">
        <v>961</v>
      </c>
      <c r="H6795" s="4" t="str">
        <f t="shared" si="212"/>
        <v>CD54.2</v>
      </c>
      <c r="I6795" s="4" t="str">
        <f t="shared" si="213"/>
        <v>DGND</v>
      </c>
    </row>
    <row r="6796" spans="1:9" x14ac:dyDescent="0.25">
      <c r="A6796" t="s">
        <v>2698</v>
      </c>
      <c r="B6796" t="s">
        <v>5968</v>
      </c>
      <c r="C6796" t="s">
        <v>3331</v>
      </c>
      <c r="D6796">
        <v>1</v>
      </c>
      <c r="E6796">
        <v>1</v>
      </c>
      <c r="F6796">
        <v>1</v>
      </c>
      <c r="G6796" t="s">
        <v>102</v>
      </c>
      <c r="H6796" s="4" t="str">
        <f t="shared" si="212"/>
        <v>CD55.1</v>
      </c>
      <c r="I6796" s="4" t="str">
        <f t="shared" si="213"/>
        <v>S0_AVDD33</v>
      </c>
    </row>
    <row r="6797" spans="1:9" x14ac:dyDescent="0.25">
      <c r="A6797" t="s">
        <v>2698</v>
      </c>
      <c r="B6797" t="s">
        <v>5968</v>
      </c>
      <c r="C6797" t="s">
        <v>3331</v>
      </c>
      <c r="D6797">
        <v>2</v>
      </c>
      <c r="E6797">
        <v>2</v>
      </c>
      <c r="F6797">
        <v>2</v>
      </c>
      <c r="G6797" t="s">
        <v>961</v>
      </c>
      <c r="H6797" s="4" t="str">
        <f t="shared" si="212"/>
        <v>CD55.2</v>
      </c>
      <c r="I6797" s="4" t="str">
        <f t="shared" si="213"/>
        <v>DGND</v>
      </c>
    </row>
    <row r="6798" spans="1:9" x14ac:dyDescent="0.25">
      <c r="A6798" t="s">
        <v>2698</v>
      </c>
      <c r="B6798" t="s">
        <v>5968</v>
      </c>
      <c r="C6798" t="s">
        <v>3332</v>
      </c>
      <c r="D6798">
        <v>1</v>
      </c>
      <c r="E6798">
        <v>1</v>
      </c>
      <c r="F6798">
        <v>1</v>
      </c>
      <c r="G6798" t="s">
        <v>1701</v>
      </c>
      <c r="H6798" s="4" t="str">
        <f t="shared" si="212"/>
        <v>CD56.1</v>
      </c>
      <c r="I6798" s="4" t="str">
        <f t="shared" si="213"/>
        <v>S0_AVDD33_CEN</v>
      </c>
    </row>
    <row r="6799" spans="1:9" x14ac:dyDescent="0.25">
      <c r="A6799" t="s">
        <v>2698</v>
      </c>
      <c r="B6799" t="s">
        <v>5968</v>
      </c>
      <c r="C6799" t="s">
        <v>3332</v>
      </c>
      <c r="D6799">
        <v>2</v>
      </c>
      <c r="E6799">
        <v>2</v>
      </c>
      <c r="F6799">
        <v>2</v>
      </c>
      <c r="G6799" t="s">
        <v>961</v>
      </c>
      <c r="H6799" s="4" t="str">
        <f t="shared" si="212"/>
        <v>CD56.2</v>
      </c>
      <c r="I6799" s="4" t="str">
        <f t="shared" si="213"/>
        <v>DGND</v>
      </c>
    </row>
    <row r="6800" spans="1:9" x14ac:dyDescent="0.25">
      <c r="A6800" t="s">
        <v>2698</v>
      </c>
      <c r="B6800" t="s">
        <v>5968</v>
      </c>
      <c r="C6800" t="s">
        <v>3333</v>
      </c>
      <c r="D6800">
        <v>1</v>
      </c>
      <c r="E6800">
        <v>1</v>
      </c>
      <c r="F6800">
        <v>1</v>
      </c>
      <c r="G6800" t="s">
        <v>1701</v>
      </c>
      <c r="H6800" s="4" t="str">
        <f t="shared" si="212"/>
        <v>CD57.1</v>
      </c>
      <c r="I6800" s="4" t="str">
        <f t="shared" si="213"/>
        <v>S0_AVDD33_CEN</v>
      </c>
    </row>
    <row r="6801" spans="1:9" x14ac:dyDescent="0.25">
      <c r="A6801" t="s">
        <v>2698</v>
      </c>
      <c r="B6801" t="s">
        <v>5968</v>
      </c>
      <c r="C6801" t="s">
        <v>3333</v>
      </c>
      <c r="D6801">
        <v>2</v>
      </c>
      <c r="E6801">
        <v>2</v>
      </c>
      <c r="F6801">
        <v>2</v>
      </c>
      <c r="G6801" t="s">
        <v>961</v>
      </c>
      <c r="H6801" s="4" t="str">
        <f t="shared" si="212"/>
        <v>CD57.2</v>
      </c>
      <c r="I6801" s="4" t="str">
        <f t="shared" si="213"/>
        <v>DGND</v>
      </c>
    </row>
    <row r="6802" spans="1:9" x14ac:dyDescent="0.25">
      <c r="A6802" t="s">
        <v>2698</v>
      </c>
      <c r="B6802" t="s">
        <v>5968</v>
      </c>
      <c r="C6802" t="s">
        <v>3334</v>
      </c>
      <c r="D6802">
        <v>1</v>
      </c>
      <c r="E6802">
        <v>1</v>
      </c>
      <c r="F6802">
        <v>1</v>
      </c>
      <c r="G6802" t="s">
        <v>1701</v>
      </c>
      <c r="H6802" s="4" t="str">
        <f t="shared" si="212"/>
        <v>CD58.1</v>
      </c>
      <c r="I6802" s="4" t="str">
        <f t="shared" si="213"/>
        <v>S0_AVDD33_CEN</v>
      </c>
    </row>
    <row r="6803" spans="1:9" x14ac:dyDescent="0.25">
      <c r="A6803" t="s">
        <v>2698</v>
      </c>
      <c r="B6803" t="s">
        <v>5968</v>
      </c>
      <c r="C6803" t="s">
        <v>3334</v>
      </c>
      <c r="D6803">
        <v>2</v>
      </c>
      <c r="E6803">
        <v>2</v>
      </c>
      <c r="F6803">
        <v>2</v>
      </c>
      <c r="G6803" t="s">
        <v>961</v>
      </c>
      <c r="H6803" s="4" t="str">
        <f t="shared" si="212"/>
        <v>CD58.2</v>
      </c>
      <c r="I6803" s="4" t="str">
        <f t="shared" si="213"/>
        <v>DGND</v>
      </c>
    </row>
    <row r="6804" spans="1:9" x14ac:dyDescent="0.25">
      <c r="A6804" t="s">
        <v>2698</v>
      </c>
      <c r="B6804" t="s">
        <v>5968</v>
      </c>
      <c r="C6804" t="s">
        <v>3335</v>
      </c>
      <c r="D6804">
        <v>1</v>
      </c>
      <c r="E6804">
        <v>1</v>
      </c>
      <c r="F6804">
        <v>1</v>
      </c>
      <c r="G6804" t="s">
        <v>1702</v>
      </c>
      <c r="H6804" s="4" t="str">
        <f t="shared" si="212"/>
        <v>CD59.1</v>
      </c>
      <c r="I6804" s="4" t="str">
        <f t="shared" si="213"/>
        <v>S0_AVDD33_FE</v>
      </c>
    </row>
    <row r="6805" spans="1:9" x14ac:dyDescent="0.25">
      <c r="A6805" t="s">
        <v>2698</v>
      </c>
      <c r="B6805" t="s">
        <v>5968</v>
      </c>
      <c r="C6805" t="s">
        <v>3335</v>
      </c>
      <c r="D6805">
        <v>2</v>
      </c>
      <c r="E6805">
        <v>2</v>
      </c>
      <c r="F6805">
        <v>2</v>
      </c>
      <c r="G6805" t="s">
        <v>961</v>
      </c>
      <c r="H6805" s="4" t="str">
        <f t="shared" si="212"/>
        <v>CD59.2</v>
      </c>
      <c r="I6805" s="4" t="str">
        <f t="shared" si="213"/>
        <v>DGND</v>
      </c>
    </row>
    <row r="6806" spans="1:9" x14ac:dyDescent="0.25">
      <c r="A6806" t="s">
        <v>2698</v>
      </c>
      <c r="B6806" t="s">
        <v>5968</v>
      </c>
      <c r="C6806" t="s">
        <v>3336</v>
      </c>
      <c r="D6806">
        <v>1</v>
      </c>
      <c r="E6806">
        <v>1</v>
      </c>
      <c r="F6806">
        <v>1</v>
      </c>
      <c r="G6806" t="s">
        <v>1702</v>
      </c>
      <c r="H6806" s="4" t="str">
        <f t="shared" si="212"/>
        <v>CD60.1</v>
      </c>
      <c r="I6806" s="4" t="str">
        <f t="shared" si="213"/>
        <v>S0_AVDD33_FE</v>
      </c>
    </row>
    <row r="6807" spans="1:9" x14ac:dyDescent="0.25">
      <c r="A6807" t="s">
        <v>2698</v>
      </c>
      <c r="B6807" t="s">
        <v>5968</v>
      </c>
      <c r="C6807" t="s">
        <v>3336</v>
      </c>
      <c r="D6807">
        <v>2</v>
      </c>
      <c r="E6807">
        <v>2</v>
      </c>
      <c r="F6807">
        <v>2</v>
      </c>
      <c r="G6807" t="s">
        <v>961</v>
      </c>
      <c r="H6807" s="4" t="str">
        <f t="shared" si="212"/>
        <v>CD60.2</v>
      </c>
      <c r="I6807" s="4" t="str">
        <f t="shared" si="213"/>
        <v>DGND</v>
      </c>
    </row>
    <row r="6808" spans="1:9" x14ac:dyDescent="0.25">
      <c r="A6808" t="s">
        <v>2698</v>
      </c>
      <c r="B6808" t="s">
        <v>5968</v>
      </c>
      <c r="C6808" t="s">
        <v>3337</v>
      </c>
      <c r="D6808">
        <v>1</v>
      </c>
      <c r="E6808">
        <v>1</v>
      </c>
      <c r="F6808">
        <v>1</v>
      </c>
      <c r="G6808" t="s">
        <v>1703</v>
      </c>
      <c r="H6808" s="4" t="str">
        <f t="shared" si="212"/>
        <v>CD61.1</v>
      </c>
      <c r="I6808" s="4" t="str">
        <f t="shared" si="213"/>
        <v>S0_AVDD33_GIGA</v>
      </c>
    </row>
    <row r="6809" spans="1:9" x14ac:dyDescent="0.25">
      <c r="A6809" t="s">
        <v>2698</v>
      </c>
      <c r="B6809" t="s">
        <v>5968</v>
      </c>
      <c r="C6809" t="s">
        <v>3337</v>
      </c>
      <c r="D6809">
        <v>2</v>
      </c>
      <c r="E6809">
        <v>2</v>
      </c>
      <c r="F6809">
        <v>2</v>
      </c>
      <c r="G6809" t="s">
        <v>961</v>
      </c>
      <c r="H6809" s="4" t="str">
        <f t="shared" si="212"/>
        <v>CD61.2</v>
      </c>
      <c r="I6809" s="4" t="str">
        <f t="shared" si="213"/>
        <v>DGND</v>
      </c>
    </row>
    <row r="6810" spans="1:9" x14ac:dyDescent="0.25">
      <c r="A6810" t="s">
        <v>2698</v>
      </c>
      <c r="B6810" t="s">
        <v>5968</v>
      </c>
      <c r="C6810" t="s">
        <v>3338</v>
      </c>
      <c r="D6810">
        <v>1</v>
      </c>
      <c r="E6810">
        <v>1</v>
      </c>
      <c r="F6810">
        <v>1</v>
      </c>
      <c r="G6810" t="s">
        <v>1703</v>
      </c>
      <c r="H6810" s="4" t="str">
        <f t="shared" si="212"/>
        <v>CD62.1</v>
      </c>
      <c r="I6810" s="4" t="str">
        <f t="shared" si="213"/>
        <v>S0_AVDD33_GIGA</v>
      </c>
    </row>
    <row r="6811" spans="1:9" x14ac:dyDescent="0.25">
      <c r="A6811" t="s">
        <v>2698</v>
      </c>
      <c r="B6811" t="s">
        <v>5968</v>
      </c>
      <c r="C6811" t="s">
        <v>3338</v>
      </c>
      <c r="D6811">
        <v>2</v>
      </c>
      <c r="E6811">
        <v>2</v>
      </c>
      <c r="F6811">
        <v>2</v>
      </c>
      <c r="G6811" t="s">
        <v>961</v>
      </c>
      <c r="H6811" s="4" t="str">
        <f t="shared" si="212"/>
        <v>CD62.2</v>
      </c>
      <c r="I6811" s="4" t="str">
        <f t="shared" si="213"/>
        <v>DGND</v>
      </c>
    </row>
    <row r="6812" spans="1:9" x14ac:dyDescent="0.25">
      <c r="A6812" t="s">
        <v>2698</v>
      </c>
      <c r="B6812" t="s">
        <v>5968</v>
      </c>
      <c r="C6812" t="s">
        <v>3339</v>
      </c>
      <c r="D6812">
        <v>1</v>
      </c>
      <c r="E6812">
        <v>1</v>
      </c>
      <c r="F6812">
        <v>1</v>
      </c>
      <c r="G6812" t="s">
        <v>1703</v>
      </c>
      <c r="H6812" s="4" t="str">
        <f t="shared" si="212"/>
        <v>CD63.1</v>
      </c>
      <c r="I6812" s="4" t="str">
        <f t="shared" si="213"/>
        <v>S0_AVDD33_GIGA</v>
      </c>
    </row>
    <row r="6813" spans="1:9" x14ac:dyDescent="0.25">
      <c r="A6813" t="s">
        <v>2698</v>
      </c>
      <c r="B6813" t="s">
        <v>5968</v>
      </c>
      <c r="C6813" t="s">
        <v>3339</v>
      </c>
      <c r="D6813">
        <v>2</v>
      </c>
      <c r="E6813">
        <v>2</v>
      </c>
      <c r="F6813">
        <v>2</v>
      </c>
      <c r="G6813" t="s">
        <v>961</v>
      </c>
      <c r="H6813" s="4" t="str">
        <f t="shared" si="212"/>
        <v>CD63.2</v>
      </c>
      <c r="I6813" s="4" t="str">
        <f t="shared" si="213"/>
        <v>DGND</v>
      </c>
    </row>
    <row r="6814" spans="1:9" x14ac:dyDescent="0.25">
      <c r="A6814" t="s">
        <v>2698</v>
      </c>
      <c r="B6814" t="s">
        <v>5968</v>
      </c>
      <c r="C6814" t="s">
        <v>3340</v>
      </c>
      <c r="D6814">
        <v>1</v>
      </c>
      <c r="E6814">
        <v>1</v>
      </c>
      <c r="F6814">
        <v>1</v>
      </c>
      <c r="G6814" t="s">
        <v>1703</v>
      </c>
      <c r="H6814" s="4" t="str">
        <f t="shared" si="212"/>
        <v>CD64.1</v>
      </c>
      <c r="I6814" s="4" t="str">
        <f t="shared" si="213"/>
        <v>S0_AVDD33_GIGA</v>
      </c>
    </row>
    <row r="6815" spans="1:9" x14ac:dyDescent="0.25">
      <c r="A6815" t="s">
        <v>2698</v>
      </c>
      <c r="B6815" t="s">
        <v>5968</v>
      </c>
      <c r="C6815" t="s">
        <v>3340</v>
      </c>
      <c r="D6815">
        <v>2</v>
      </c>
      <c r="E6815">
        <v>2</v>
      </c>
      <c r="F6815">
        <v>2</v>
      </c>
      <c r="G6815" t="s">
        <v>961</v>
      </c>
      <c r="H6815" s="4" t="str">
        <f t="shared" si="212"/>
        <v>CD64.2</v>
      </c>
      <c r="I6815" s="4" t="str">
        <f t="shared" si="213"/>
        <v>DGND</v>
      </c>
    </row>
    <row r="6816" spans="1:9" x14ac:dyDescent="0.25">
      <c r="A6816" t="s">
        <v>2698</v>
      </c>
      <c r="B6816" t="s">
        <v>5968</v>
      </c>
      <c r="C6816" t="s">
        <v>3341</v>
      </c>
      <c r="D6816">
        <v>1</v>
      </c>
      <c r="E6816">
        <v>1</v>
      </c>
      <c r="F6816">
        <v>1</v>
      </c>
      <c r="G6816" t="s">
        <v>1704</v>
      </c>
      <c r="H6816" s="4" t="str">
        <f t="shared" si="212"/>
        <v>CD65.1</v>
      </c>
      <c r="I6816" s="4" t="str">
        <f t="shared" si="213"/>
        <v>S0_AVDD33_CMU</v>
      </c>
    </row>
    <row r="6817" spans="1:9" x14ac:dyDescent="0.25">
      <c r="A6817" t="s">
        <v>2698</v>
      </c>
      <c r="B6817" t="s">
        <v>5968</v>
      </c>
      <c r="C6817" t="s">
        <v>3341</v>
      </c>
      <c r="D6817">
        <v>2</v>
      </c>
      <c r="E6817">
        <v>2</v>
      </c>
      <c r="F6817">
        <v>2</v>
      </c>
      <c r="G6817" t="s">
        <v>961</v>
      </c>
      <c r="H6817" s="4" t="str">
        <f t="shared" si="212"/>
        <v>CD65.2</v>
      </c>
      <c r="I6817" s="4" t="str">
        <f t="shared" si="213"/>
        <v>DGND</v>
      </c>
    </row>
    <row r="6818" spans="1:9" x14ac:dyDescent="0.25">
      <c r="A6818" t="s">
        <v>2698</v>
      </c>
      <c r="B6818" t="s">
        <v>5968</v>
      </c>
      <c r="C6818" t="s">
        <v>3342</v>
      </c>
      <c r="D6818">
        <v>1</v>
      </c>
      <c r="E6818">
        <v>1</v>
      </c>
      <c r="F6818">
        <v>1</v>
      </c>
      <c r="G6818" t="s">
        <v>1704</v>
      </c>
      <c r="H6818" s="4" t="str">
        <f t="shared" si="212"/>
        <v>CD66.1</v>
      </c>
      <c r="I6818" s="4" t="str">
        <f t="shared" si="213"/>
        <v>S0_AVDD33_CMU</v>
      </c>
    </row>
    <row r="6819" spans="1:9" x14ac:dyDescent="0.25">
      <c r="A6819" t="s">
        <v>2698</v>
      </c>
      <c r="B6819" t="s">
        <v>5968</v>
      </c>
      <c r="C6819" t="s">
        <v>3342</v>
      </c>
      <c r="D6819">
        <v>2</v>
      </c>
      <c r="E6819">
        <v>2</v>
      </c>
      <c r="F6819">
        <v>2</v>
      </c>
      <c r="G6819" t="s">
        <v>961</v>
      </c>
      <c r="H6819" s="4" t="str">
        <f t="shared" si="212"/>
        <v>CD66.2</v>
      </c>
      <c r="I6819" s="4" t="str">
        <f t="shared" si="213"/>
        <v>DGND</v>
      </c>
    </row>
    <row r="6820" spans="1:9" x14ac:dyDescent="0.25">
      <c r="A6820" t="s">
        <v>2698</v>
      </c>
      <c r="B6820" t="s">
        <v>5968</v>
      </c>
      <c r="C6820" t="s">
        <v>3343</v>
      </c>
      <c r="D6820">
        <v>1</v>
      </c>
      <c r="E6820">
        <v>1</v>
      </c>
      <c r="F6820">
        <v>1</v>
      </c>
      <c r="G6820" t="s">
        <v>1704</v>
      </c>
      <c r="H6820" s="4" t="str">
        <f t="shared" si="212"/>
        <v>CD67.1</v>
      </c>
      <c r="I6820" s="4" t="str">
        <f t="shared" si="213"/>
        <v>S0_AVDD33_CMU</v>
      </c>
    </row>
    <row r="6821" spans="1:9" x14ac:dyDescent="0.25">
      <c r="A6821" t="s">
        <v>2698</v>
      </c>
      <c r="B6821" t="s">
        <v>5968</v>
      </c>
      <c r="C6821" t="s">
        <v>3343</v>
      </c>
      <c r="D6821">
        <v>2</v>
      </c>
      <c r="E6821">
        <v>2</v>
      </c>
      <c r="F6821">
        <v>2</v>
      </c>
      <c r="G6821" t="s">
        <v>961</v>
      </c>
      <c r="H6821" s="4" t="str">
        <f t="shared" si="212"/>
        <v>CD67.2</v>
      </c>
      <c r="I6821" s="4" t="str">
        <f t="shared" si="213"/>
        <v>DGND</v>
      </c>
    </row>
    <row r="6822" spans="1:9" x14ac:dyDescent="0.25">
      <c r="A6822" t="s">
        <v>2698</v>
      </c>
      <c r="B6822" t="s">
        <v>5968</v>
      </c>
      <c r="C6822" t="s">
        <v>3344</v>
      </c>
      <c r="D6822">
        <v>1</v>
      </c>
      <c r="E6822">
        <v>1</v>
      </c>
      <c r="F6822">
        <v>1</v>
      </c>
      <c r="G6822" t="s">
        <v>1704</v>
      </c>
      <c r="H6822" s="4" t="str">
        <f t="shared" si="212"/>
        <v>CD68.1</v>
      </c>
      <c r="I6822" s="4" t="str">
        <f t="shared" si="213"/>
        <v>S0_AVDD33_CMU</v>
      </c>
    </row>
    <row r="6823" spans="1:9" x14ac:dyDescent="0.25">
      <c r="A6823" t="s">
        <v>2698</v>
      </c>
      <c r="B6823" t="s">
        <v>5968</v>
      </c>
      <c r="C6823" t="s">
        <v>3344</v>
      </c>
      <c r="D6823">
        <v>2</v>
      </c>
      <c r="E6823">
        <v>2</v>
      </c>
      <c r="F6823">
        <v>2</v>
      </c>
      <c r="G6823" t="s">
        <v>961</v>
      </c>
      <c r="H6823" s="4" t="str">
        <f t="shared" si="212"/>
        <v>CD68.2</v>
      </c>
      <c r="I6823" s="4" t="str">
        <f t="shared" si="213"/>
        <v>DGND</v>
      </c>
    </row>
    <row r="6824" spans="1:9" x14ac:dyDescent="0.25">
      <c r="A6824" t="s">
        <v>2698</v>
      </c>
      <c r="B6824" t="s">
        <v>5968</v>
      </c>
      <c r="C6824" t="s">
        <v>3345</v>
      </c>
      <c r="D6824">
        <v>1</v>
      </c>
      <c r="E6824">
        <v>1</v>
      </c>
      <c r="F6824">
        <v>1</v>
      </c>
      <c r="G6824" t="s">
        <v>1705</v>
      </c>
      <c r="H6824" s="4" t="str">
        <f t="shared" si="212"/>
        <v>CD70.1</v>
      </c>
      <c r="I6824" s="4" t="str">
        <f t="shared" si="213"/>
        <v>S0_AVDD33_XTAL</v>
      </c>
    </row>
    <row r="6825" spans="1:9" x14ac:dyDescent="0.25">
      <c r="A6825" t="s">
        <v>2698</v>
      </c>
      <c r="B6825" t="s">
        <v>5968</v>
      </c>
      <c r="C6825" t="s">
        <v>3345</v>
      </c>
      <c r="D6825">
        <v>2</v>
      </c>
      <c r="E6825">
        <v>2</v>
      </c>
      <c r="F6825">
        <v>2</v>
      </c>
      <c r="G6825" t="s">
        <v>961</v>
      </c>
      <c r="H6825" s="4" t="str">
        <f t="shared" si="212"/>
        <v>CD70.2</v>
      </c>
      <c r="I6825" s="4" t="str">
        <f t="shared" si="213"/>
        <v>DGND</v>
      </c>
    </row>
    <row r="6826" spans="1:9" x14ac:dyDescent="0.25">
      <c r="A6826" t="s">
        <v>2698</v>
      </c>
      <c r="B6826" t="s">
        <v>5968</v>
      </c>
      <c r="C6826" t="s">
        <v>3346</v>
      </c>
      <c r="D6826">
        <v>1</v>
      </c>
      <c r="E6826">
        <v>1</v>
      </c>
      <c r="F6826">
        <v>1</v>
      </c>
      <c r="G6826" t="s">
        <v>1700</v>
      </c>
      <c r="H6826" s="4" t="str">
        <f t="shared" si="212"/>
        <v>CD75.1</v>
      </c>
      <c r="I6826" s="4" t="str">
        <f t="shared" si="213"/>
        <v>S0_APWR_FF06</v>
      </c>
    </row>
    <row r="6827" spans="1:9" x14ac:dyDescent="0.25">
      <c r="A6827" t="s">
        <v>2698</v>
      </c>
      <c r="B6827" t="s">
        <v>5968</v>
      </c>
      <c r="C6827" t="s">
        <v>3346</v>
      </c>
      <c r="D6827">
        <v>2</v>
      </c>
      <c r="E6827">
        <v>2</v>
      </c>
      <c r="F6827">
        <v>2</v>
      </c>
      <c r="G6827" t="s">
        <v>961</v>
      </c>
      <c r="H6827" s="4" t="str">
        <f t="shared" si="212"/>
        <v>CD75.2</v>
      </c>
      <c r="I6827" s="4" t="str">
        <f t="shared" si="213"/>
        <v>DGND</v>
      </c>
    </row>
    <row r="6828" spans="1:9" x14ac:dyDescent="0.25">
      <c r="A6828" t="s">
        <v>2698</v>
      </c>
      <c r="B6828" t="s">
        <v>5968</v>
      </c>
      <c r="C6828" t="s">
        <v>3347</v>
      </c>
      <c r="D6828">
        <v>1</v>
      </c>
      <c r="E6828">
        <v>1</v>
      </c>
      <c r="F6828">
        <v>1</v>
      </c>
      <c r="G6828" t="s">
        <v>1700</v>
      </c>
      <c r="H6828" s="4" t="str">
        <f t="shared" si="212"/>
        <v>CD76.1</v>
      </c>
      <c r="I6828" s="4" t="str">
        <f t="shared" si="213"/>
        <v>S0_APWR_FF06</v>
      </c>
    </row>
    <row r="6829" spans="1:9" x14ac:dyDescent="0.25">
      <c r="A6829" t="s">
        <v>2698</v>
      </c>
      <c r="B6829" t="s">
        <v>5968</v>
      </c>
      <c r="C6829" t="s">
        <v>3347</v>
      </c>
      <c r="D6829">
        <v>2</v>
      </c>
      <c r="E6829">
        <v>2</v>
      </c>
      <c r="F6829">
        <v>2</v>
      </c>
      <c r="G6829" t="s">
        <v>961</v>
      </c>
      <c r="H6829" s="4" t="str">
        <f t="shared" si="212"/>
        <v>CD76.2</v>
      </c>
      <c r="I6829" s="4" t="str">
        <f t="shared" si="213"/>
        <v>DGND</v>
      </c>
    </row>
    <row r="6830" spans="1:9" x14ac:dyDescent="0.25">
      <c r="A6830" t="s">
        <v>2698</v>
      </c>
      <c r="B6830" t="s">
        <v>5968</v>
      </c>
      <c r="C6830" t="s">
        <v>3348</v>
      </c>
      <c r="D6830">
        <v>1</v>
      </c>
      <c r="E6830">
        <v>1</v>
      </c>
      <c r="F6830">
        <v>1</v>
      </c>
      <c r="G6830" t="s">
        <v>1700</v>
      </c>
      <c r="H6830" s="4" t="str">
        <f t="shared" si="212"/>
        <v>CD77.1</v>
      </c>
      <c r="I6830" s="4" t="str">
        <f t="shared" si="213"/>
        <v>S0_APWR_FF06</v>
      </c>
    </row>
    <row r="6831" spans="1:9" x14ac:dyDescent="0.25">
      <c r="A6831" t="s">
        <v>2698</v>
      </c>
      <c r="B6831" t="s">
        <v>5968</v>
      </c>
      <c r="C6831" t="s">
        <v>3348</v>
      </c>
      <c r="D6831">
        <v>2</v>
      </c>
      <c r="E6831">
        <v>2</v>
      </c>
      <c r="F6831">
        <v>2</v>
      </c>
      <c r="G6831" t="s">
        <v>961</v>
      </c>
      <c r="H6831" s="4" t="str">
        <f t="shared" si="212"/>
        <v>CD77.2</v>
      </c>
      <c r="I6831" s="4" t="str">
        <f t="shared" si="213"/>
        <v>DGND</v>
      </c>
    </row>
    <row r="6832" spans="1:9" x14ac:dyDescent="0.25">
      <c r="A6832" t="s">
        <v>2698</v>
      </c>
      <c r="B6832" t="s">
        <v>5968</v>
      </c>
      <c r="C6832" t="s">
        <v>3349</v>
      </c>
      <c r="D6832">
        <v>1</v>
      </c>
      <c r="E6832">
        <v>1</v>
      </c>
      <c r="F6832">
        <v>1</v>
      </c>
      <c r="G6832" t="s">
        <v>1700</v>
      </c>
      <c r="H6832" s="4" t="str">
        <f t="shared" si="212"/>
        <v>CD111.1</v>
      </c>
      <c r="I6832" s="4" t="str">
        <f t="shared" si="213"/>
        <v>S0_APWR_FF06</v>
      </c>
    </row>
    <row r="6833" spans="1:9" x14ac:dyDescent="0.25">
      <c r="A6833" t="s">
        <v>2698</v>
      </c>
      <c r="B6833" t="s">
        <v>5968</v>
      </c>
      <c r="C6833" t="s">
        <v>3349</v>
      </c>
      <c r="D6833">
        <v>2</v>
      </c>
      <c r="E6833">
        <v>2</v>
      </c>
      <c r="F6833">
        <v>2</v>
      </c>
      <c r="G6833" t="s">
        <v>961</v>
      </c>
      <c r="H6833" s="4" t="str">
        <f t="shared" si="212"/>
        <v>CD111.2</v>
      </c>
      <c r="I6833" s="4" t="str">
        <f t="shared" si="213"/>
        <v>DGND</v>
      </c>
    </row>
    <row r="6834" spans="1:9" x14ac:dyDescent="0.25">
      <c r="A6834" t="s">
        <v>2698</v>
      </c>
      <c r="B6834" t="s">
        <v>5968</v>
      </c>
      <c r="C6834" t="s">
        <v>3350</v>
      </c>
      <c r="D6834">
        <v>1</v>
      </c>
      <c r="E6834">
        <v>1</v>
      </c>
      <c r="F6834">
        <v>1</v>
      </c>
      <c r="G6834" t="s">
        <v>1700</v>
      </c>
      <c r="H6834" s="4" t="str">
        <f t="shared" si="212"/>
        <v>CD201.1</v>
      </c>
      <c r="I6834" s="4" t="str">
        <f t="shared" si="213"/>
        <v>S0_APWR_FF06</v>
      </c>
    </row>
    <row r="6835" spans="1:9" x14ac:dyDescent="0.25">
      <c r="A6835" t="s">
        <v>2698</v>
      </c>
      <c r="B6835" t="s">
        <v>5968</v>
      </c>
      <c r="C6835" t="s">
        <v>3350</v>
      </c>
      <c r="D6835">
        <v>2</v>
      </c>
      <c r="E6835">
        <v>2</v>
      </c>
      <c r="F6835">
        <v>2</v>
      </c>
      <c r="G6835" t="s">
        <v>961</v>
      </c>
      <c r="H6835" s="4" t="str">
        <f t="shared" si="212"/>
        <v>CD201.2</v>
      </c>
      <c r="I6835" s="4" t="str">
        <f t="shared" si="213"/>
        <v>DGND</v>
      </c>
    </row>
    <row r="6836" spans="1:9" x14ac:dyDescent="0.25">
      <c r="A6836" t="s">
        <v>2698</v>
      </c>
      <c r="B6836" t="s">
        <v>5968</v>
      </c>
      <c r="C6836" t="s">
        <v>3351</v>
      </c>
      <c r="D6836">
        <v>1</v>
      </c>
      <c r="E6836">
        <v>1</v>
      </c>
      <c r="F6836">
        <v>1</v>
      </c>
      <c r="G6836" t="s">
        <v>1700</v>
      </c>
      <c r="H6836" s="4" t="str">
        <f t="shared" si="212"/>
        <v>CD202.1</v>
      </c>
      <c r="I6836" s="4" t="str">
        <f t="shared" si="213"/>
        <v>S0_APWR_FF06</v>
      </c>
    </row>
    <row r="6837" spans="1:9" x14ac:dyDescent="0.25">
      <c r="A6837" t="s">
        <v>2698</v>
      </c>
      <c r="B6837" t="s">
        <v>5968</v>
      </c>
      <c r="C6837" t="s">
        <v>3351</v>
      </c>
      <c r="D6837">
        <v>2</v>
      </c>
      <c r="E6837">
        <v>2</v>
      </c>
      <c r="F6837">
        <v>2</v>
      </c>
      <c r="G6837" t="s">
        <v>961</v>
      </c>
      <c r="H6837" s="4" t="str">
        <f t="shared" si="212"/>
        <v>CD202.2</v>
      </c>
      <c r="I6837" s="4" t="str">
        <f t="shared" si="213"/>
        <v>DGND</v>
      </c>
    </row>
    <row r="6838" spans="1:9" x14ac:dyDescent="0.25">
      <c r="A6838" t="s">
        <v>2698</v>
      </c>
      <c r="B6838" t="s">
        <v>5968</v>
      </c>
      <c r="C6838" t="s">
        <v>3352</v>
      </c>
      <c r="D6838">
        <v>1</v>
      </c>
      <c r="E6838">
        <v>1</v>
      </c>
      <c r="F6838">
        <v>1</v>
      </c>
      <c r="G6838" t="s">
        <v>1700</v>
      </c>
      <c r="H6838" s="4" t="str">
        <f t="shared" si="212"/>
        <v>CD203.1</v>
      </c>
      <c r="I6838" s="4" t="str">
        <f t="shared" si="213"/>
        <v>S0_APWR_FF06</v>
      </c>
    </row>
    <row r="6839" spans="1:9" x14ac:dyDescent="0.25">
      <c r="A6839" t="s">
        <v>2698</v>
      </c>
      <c r="B6839" t="s">
        <v>5968</v>
      </c>
      <c r="C6839" t="s">
        <v>3352</v>
      </c>
      <c r="D6839">
        <v>2</v>
      </c>
      <c r="E6839">
        <v>2</v>
      </c>
      <c r="F6839">
        <v>2</v>
      </c>
      <c r="G6839" t="s">
        <v>961</v>
      </c>
      <c r="H6839" s="4" t="str">
        <f t="shared" si="212"/>
        <v>CD203.2</v>
      </c>
      <c r="I6839" s="4" t="str">
        <f t="shared" si="213"/>
        <v>DGND</v>
      </c>
    </row>
    <row r="6840" spans="1:9" x14ac:dyDescent="0.25">
      <c r="A6840" t="s">
        <v>2698</v>
      </c>
      <c r="B6840" t="s">
        <v>5968</v>
      </c>
      <c r="C6840" t="s">
        <v>3353</v>
      </c>
      <c r="D6840">
        <v>1</v>
      </c>
      <c r="E6840">
        <v>1</v>
      </c>
      <c r="F6840">
        <v>1</v>
      </c>
      <c r="G6840" t="s">
        <v>1700</v>
      </c>
      <c r="H6840" s="4" t="str">
        <f t="shared" si="212"/>
        <v>CD204.1</v>
      </c>
      <c r="I6840" s="4" t="str">
        <f t="shared" si="213"/>
        <v>S0_APWR_FF06</v>
      </c>
    </row>
    <row r="6841" spans="1:9" x14ac:dyDescent="0.25">
      <c r="A6841" t="s">
        <v>2698</v>
      </c>
      <c r="B6841" t="s">
        <v>5968</v>
      </c>
      <c r="C6841" t="s">
        <v>3353</v>
      </c>
      <c r="D6841">
        <v>2</v>
      </c>
      <c r="E6841">
        <v>2</v>
      </c>
      <c r="F6841">
        <v>2</v>
      </c>
      <c r="G6841" t="s">
        <v>961</v>
      </c>
      <c r="H6841" s="4" t="str">
        <f t="shared" si="212"/>
        <v>CD204.2</v>
      </c>
      <c r="I6841" s="4" t="str">
        <f t="shared" si="213"/>
        <v>DGND</v>
      </c>
    </row>
    <row r="6842" spans="1:9" x14ac:dyDescent="0.25">
      <c r="A6842" t="s">
        <v>2698</v>
      </c>
      <c r="B6842" t="s">
        <v>5968</v>
      </c>
      <c r="C6842" t="s">
        <v>3354</v>
      </c>
      <c r="D6842">
        <v>1</v>
      </c>
      <c r="E6842">
        <v>1</v>
      </c>
      <c r="F6842">
        <v>1</v>
      </c>
      <c r="G6842" t="s">
        <v>1700</v>
      </c>
      <c r="H6842" s="4" t="str">
        <f t="shared" si="212"/>
        <v>CD205.1</v>
      </c>
      <c r="I6842" s="4" t="str">
        <f t="shared" si="213"/>
        <v>S0_APWR_FF06</v>
      </c>
    </row>
    <row r="6843" spans="1:9" x14ac:dyDescent="0.25">
      <c r="A6843" t="s">
        <v>2698</v>
      </c>
      <c r="B6843" t="s">
        <v>5968</v>
      </c>
      <c r="C6843" t="s">
        <v>3354</v>
      </c>
      <c r="D6843">
        <v>2</v>
      </c>
      <c r="E6843">
        <v>2</v>
      </c>
      <c r="F6843">
        <v>2</v>
      </c>
      <c r="G6843" t="s">
        <v>961</v>
      </c>
      <c r="H6843" s="4" t="str">
        <f t="shared" si="212"/>
        <v>CD205.2</v>
      </c>
      <c r="I6843" s="4" t="str">
        <f t="shared" si="213"/>
        <v>DGND</v>
      </c>
    </row>
    <row r="6844" spans="1:9" x14ac:dyDescent="0.25">
      <c r="A6844" t="s">
        <v>2698</v>
      </c>
      <c r="B6844" t="s">
        <v>5968</v>
      </c>
      <c r="C6844" t="s">
        <v>3355</v>
      </c>
      <c r="D6844">
        <v>1</v>
      </c>
      <c r="E6844">
        <v>1</v>
      </c>
      <c r="F6844">
        <v>1</v>
      </c>
      <c r="G6844" t="s">
        <v>1700</v>
      </c>
      <c r="H6844" s="4" t="str">
        <f t="shared" si="212"/>
        <v>CD207.1</v>
      </c>
      <c r="I6844" s="4" t="str">
        <f t="shared" si="213"/>
        <v>S0_APWR_FF06</v>
      </c>
    </row>
    <row r="6845" spans="1:9" x14ac:dyDescent="0.25">
      <c r="A6845" t="s">
        <v>2698</v>
      </c>
      <c r="B6845" t="s">
        <v>5968</v>
      </c>
      <c r="C6845" t="s">
        <v>3355</v>
      </c>
      <c r="D6845">
        <v>2</v>
      </c>
      <c r="E6845">
        <v>2</v>
      </c>
      <c r="F6845">
        <v>2</v>
      </c>
      <c r="G6845" t="s">
        <v>961</v>
      </c>
      <c r="H6845" s="4" t="str">
        <f t="shared" si="212"/>
        <v>CD207.2</v>
      </c>
      <c r="I6845" s="4" t="str">
        <f t="shared" si="213"/>
        <v>DGND</v>
      </c>
    </row>
    <row r="6846" spans="1:9" x14ac:dyDescent="0.25">
      <c r="A6846" t="s">
        <v>2698</v>
      </c>
      <c r="B6846" t="s">
        <v>5968</v>
      </c>
      <c r="C6846" t="s">
        <v>6199</v>
      </c>
      <c r="D6846">
        <v>1</v>
      </c>
      <c r="E6846">
        <v>1</v>
      </c>
      <c r="F6846">
        <v>1</v>
      </c>
      <c r="G6846" t="s">
        <v>1703</v>
      </c>
      <c r="H6846" s="4" t="str">
        <f t="shared" si="212"/>
        <v>CD224.1</v>
      </c>
      <c r="I6846" s="4" t="str">
        <f t="shared" si="213"/>
        <v>S0_AVDD33_GIGA</v>
      </c>
    </row>
    <row r="6847" spans="1:9" x14ac:dyDescent="0.25">
      <c r="A6847" t="s">
        <v>2698</v>
      </c>
      <c r="B6847" t="s">
        <v>5968</v>
      </c>
      <c r="C6847" t="s">
        <v>6199</v>
      </c>
      <c r="D6847">
        <v>2</v>
      </c>
      <c r="E6847">
        <v>2</v>
      </c>
      <c r="F6847">
        <v>2</v>
      </c>
      <c r="G6847" t="s">
        <v>961</v>
      </c>
      <c r="H6847" s="4" t="str">
        <f t="shared" si="212"/>
        <v>CD224.2</v>
      </c>
      <c r="I6847" s="4" t="str">
        <f t="shared" si="213"/>
        <v>DGND</v>
      </c>
    </row>
    <row r="6848" spans="1:9" x14ac:dyDescent="0.25">
      <c r="A6848" t="s">
        <v>2698</v>
      </c>
      <c r="B6848" t="s">
        <v>5968</v>
      </c>
      <c r="C6848" t="s">
        <v>1703</v>
      </c>
      <c r="D6848" t="s">
        <v>1278</v>
      </c>
      <c r="E6848" t="s">
        <v>1278</v>
      </c>
      <c r="F6848">
        <v>1</v>
      </c>
      <c r="G6848" t="s">
        <v>1703</v>
      </c>
      <c r="H6848" s="4" t="str">
        <f t="shared" si="212"/>
        <v>S0_AVDD33_GIGA.1</v>
      </c>
      <c r="I6848" s="4" t="str">
        <f t="shared" si="213"/>
        <v>S0_AVDD33_GIGA</v>
      </c>
    </row>
    <row r="6849" spans="1:9" x14ac:dyDescent="0.25">
      <c r="A6849" t="s">
        <v>2698</v>
      </c>
      <c r="B6849" t="s">
        <v>5968</v>
      </c>
      <c r="C6849" t="s">
        <v>3356</v>
      </c>
      <c r="D6849">
        <v>1</v>
      </c>
      <c r="E6849">
        <v>1</v>
      </c>
      <c r="F6849">
        <v>1</v>
      </c>
      <c r="G6849" t="s">
        <v>1703</v>
      </c>
      <c r="H6849" s="4" t="str">
        <f t="shared" si="212"/>
        <v>ST5.1</v>
      </c>
      <c r="I6849" s="4" t="str">
        <f t="shared" si="213"/>
        <v>S0_AVDD33_GIGA</v>
      </c>
    </row>
    <row r="6850" spans="1:9" x14ac:dyDescent="0.25">
      <c r="A6850" t="s">
        <v>2698</v>
      </c>
      <c r="B6850" t="s">
        <v>5968</v>
      </c>
      <c r="C6850" t="s">
        <v>3356</v>
      </c>
      <c r="D6850">
        <v>2</v>
      </c>
      <c r="E6850">
        <v>2</v>
      </c>
      <c r="F6850">
        <v>2</v>
      </c>
      <c r="G6850" t="s">
        <v>1706</v>
      </c>
      <c r="H6850" s="4" t="str">
        <f t="shared" ref="H6850:H6913" si="214">CONCATENATE(C6850,".",F6850)</f>
        <v>ST5.2</v>
      </c>
      <c r="I6850" s="4" t="str">
        <f t="shared" ref="I6850:I6913" si="215">G6850</f>
        <v>S0_APWR_SS06</v>
      </c>
    </row>
    <row r="6851" spans="1:9" x14ac:dyDescent="0.25">
      <c r="A6851" t="s">
        <v>2698</v>
      </c>
      <c r="B6851" t="s">
        <v>5968</v>
      </c>
      <c r="C6851" t="s">
        <v>3357</v>
      </c>
      <c r="D6851">
        <v>1</v>
      </c>
      <c r="E6851">
        <v>1</v>
      </c>
      <c r="F6851">
        <v>1</v>
      </c>
      <c r="G6851" t="s">
        <v>961</v>
      </c>
      <c r="H6851" s="4" t="str">
        <f t="shared" si="214"/>
        <v>STG5.1</v>
      </c>
      <c r="I6851" s="4" t="str">
        <f t="shared" si="215"/>
        <v>DGND</v>
      </c>
    </row>
    <row r="6852" spans="1:9" x14ac:dyDescent="0.25">
      <c r="A6852" t="s">
        <v>2698</v>
      </c>
      <c r="B6852" t="s">
        <v>5968</v>
      </c>
      <c r="C6852" t="s">
        <v>3357</v>
      </c>
      <c r="D6852">
        <v>2</v>
      </c>
      <c r="E6852">
        <v>2</v>
      </c>
      <c r="F6852">
        <v>2</v>
      </c>
      <c r="G6852" t="s">
        <v>1707</v>
      </c>
      <c r="H6852" s="4" t="str">
        <f t="shared" si="214"/>
        <v>STG5.2</v>
      </c>
      <c r="I6852" s="4" t="str">
        <f t="shared" si="215"/>
        <v>S0_APWR_GS06</v>
      </c>
    </row>
    <row r="6853" spans="1:9" x14ac:dyDescent="0.25">
      <c r="A6853" t="s">
        <v>2698</v>
      </c>
      <c r="B6853" t="s">
        <v>5969</v>
      </c>
      <c r="C6853" t="s">
        <v>5970</v>
      </c>
      <c r="D6853">
        <v>1</v>
      </c>
      <c r="E6853">
        <v>1</v>
      </c>
      <c r="F6853">
        <v>1</v>
      </c>
      <c r="G6853" t="s">
        <v>5486</v>
      </c>
      <c r="H6853" s="4" t="str">
        <f t="shared" si="214"/>
        <v>BD3.1</v>
      </c>
      <c r="I6853" s="4" t="str">
        <f t="shared" si="215"/>
        <v>S0_XMII_2_VDDIO</v>
      </c>
    </row>
    <row r="6854" spans="1:9" x14ac:dyDescent="0.25">
      <c r="A6854" t="s">
        <v>2698</v>
      </c>
      <c r="B6854" t="s">
        <v>5969</v>
      </c>
      <c r="C6854" t="s">
        <v>5970</v>
      </c>
      <c r="D6854">
        <v>2</v>
      </c>
      <c r="E6854">
        <v>2</v>
      </c>
      <c r="F6854">
        <v>2</v>
      </c>
      <c r="G6854" t="s">
        <v>1340</v>
      </c>
      <c r="H6854" s="4" t="str">
        <f t="shared" si="214"/>
        <v>BD3.2</v>
      </c>
      <c r="I6854" s="4" t="str">
        <f t="shared" si="215"/>
        <v>S0_APWR_FF08</v>
      </c>
    </row>
    <row r="6855" spans="1:9" x14ac:dyDescent="0.25">
      <c r="A6855" t="s">
        <v>2698</v>
      </c>
      <c r="B6855" t="s">
        <v>5969</v>
      </c>
      <c r="C6855" t="s">
        <v>3644</v>
      </c>
      <c r="D6855">
        <v>1</v>
      </c>
      <c r="E6855">
        <v>1</v>
      </c>
      <c r="F6855">
        <v>1</v>
      </c>
      <c r="G6855" t="s">
        <v>295</v>
      </c>
      <c r="H6855" s="4" t="str">
        <f t="shared" si="214"/>
        <v>BD4.1</v>
      </c>
      <c r="I6855" s="4" t="str">
        <f t="shared" si="215"/>
        <v>S0_DVDD33</v>
      </c>
    </row>
    <row r="6856" spans="1:9" x14ac:dyDescent="0.25">
      <c r="A6856" t="s">
        <v>2698</v>
      </c>
      <c r="B6856" t="s">
        <v>5969</v>
      </c>
      <c r="C6856" t="s">
        <v>3644</v>
      </c>
      <c r="D6856">
        <v>2</v>
      </c>
      <c r="E6856">
        <v>2</v>
      </c>
      <c r="F6856">
        <v>2</v>
      </c>
      <c r="G6856" t="s">
        <v>1340</v>
      </c>
      <c r="H6856" s="4" t="str">
        <f t="shared" si="214"/>
        <v>BD4.2</v>
      </c>
      <c r="I6856" s="4" t="str">
        <f t="shared" si="215"/>
        <v>S0_APWR_FF08</v>
      </c>
    </row>
    <row r="6857" spans="1:9" x14ac:dyDescent="0.25">
      <c r="A6857" t="s">
        <v>2698</v>
      </c>
      <c r="B6857" t="s">
        <v>5969</v>
      </c>
      <c r="C6857" t="s">
        <v>3645</v>
      </c>
      <c r="D6857">
        <v>1</v>
      </c>
      <c r="E6857">
        <v>1</v>
      </c>
      <c r="F6857">
        <v>1</v>
      </c>
      <c r="G6857" t="s">
        <v>5485</v>
      </c>
      <c r="H6857" s="4" t="str">
        <f t="shared" si="214"/>
        <v>BD6.1</v>
      </c>
      <c r="I6857" s="4" t="str">
        <f t="shared" si="215"/>
        <v>S0_GPIO0_VDDIO</v>
      </c>
    </row>
    <row r="6858" spans="1:9" x14ac:dyDescent="0.25">
      <c r="A6858" t="s">
        <v>2698</v>
      </c>
      <c r="B6858" t="s">
        <v>5969</v>
      </c>
      <c r="C6858" t="s">
        <v>3645</v>
      </c>
      <c r="D6858">
        <v>2</v>
      </c>
      <c r="E6858">
        <v>2</v>
      </c>
      <c r="F6858">
        <v>2</v>
      </c>
      <c r="G6858" t="s">
        <v>1340</v>
      </c>
      <c r="H6858" s="4" t="str">
        <f t="shared" si="214"/>
        <v>BD6.2</v>
      </c>
      <c r="I6858" s="4" t="str">
        <f t="shared" si="215"/>
        <v>S0_APWR_FF08</v>
      </c>
    </row>
    <row r="6859" spans="1:9" x14ac:dyDescent="0.25">
      <c r="A6859" t="s">
        <v>2698</v>
      </c>
      <c r="B6859" t="s">
        <v>5969</v>
      </c>
      <c r="C6859" t="s">
        <v>3646</v>
      </c>
      <c r="D6859">
        <v>1</v>
      </c>
      <c r="E6859">
        <v>1</v>
      </c>
      <c r="F6859">
        <v>1</v>
      </c>
      <c r="G6859" t="s">
        <v>440</v>
      </c>
      <c r="H6859" s="4" t="str">
        <f t="shared" si="214"/>
        <v>BD7.1</v>
      </c>
      <c r="I6859" s="4" t="str">
        <f t="shared" si="215"/>
        <v>S0_SPI_VDDIO</v>
      </c>
    </row>
    <row r="6860" spans="1:9" x14ac:dyDescent="0.25">
      <c r="A6860" t="s">
        <v>2698</v>
      </c>
      <c r="B6860" t="s">
        <v>5969</v>
      </c>
      <c r="C6860" t="s">
        <v>3646</v>
      </c>
      <c r="D6860">
        <v>2</v>
      </c>
      <c r="E6860">
        <v>2</v>
      </c>
      <c r="F6860">
        <v>2</v>
      </c>
      <c r="G6860" t="s">
        <v>1340</v>
      </c>
      <c r="H6860" s="4" t="str">
        <f t="shared" si="214"/>
        <v>BD7.2</v>
      </c>
      <c r="I6860" s="4" t="str">
        <f t="shared" si="215"/>
        <v>S0_APWR_FF08</v>
      </c>
    </row>
    <row r="6861" spans="1:9" x14ac:dyDescent="0.25">
      <c r="A6861" t="s">
        <v>2698</v>
      </c>
      <c r="B6861" t="s">
        <v>5969</v>
      </c>
      <c r="C6861" t="s">
        <v>3647</v>
      </c>
      <c r="D6861">
        <v>1</v>
      </c>
      <c r="E6861">
        <v>1</v>
      </c>
      <c r="F6861">
        <v>1</v>
      </c>
      <c r="G6861" t="s">
        <v>2022</v>
      </c>
      <c r="H6861" s="4" t="str">
        <f t="shared" si="214"/>
        <v>BD8.1</v>
      </c>
      <c r="I6861" s="4" t="str">
        <f t="shared" si="215"/>
        <v>S0_XMII_0_VDDIO</v>
      </c>
    </row>
    <row r="6862" spans="1:9" x14ac:dyDescent="0.25">
      <c r="A6862" t="s">
        <v>2698</v>
      </c>
      <c r="B6862" t="s">
        <v>5969</v>
      </c>
      <c r="C6862" t="s">
        <v>3647</v>
      </c>
      <c r="D6862">
        <v>2</v>
      </c>
      <c r="E6862">
        <v>2</v>
      </c>
      <c r="F6862">
        <v>2</v>
      </c>
      <c r="G6862" t="s">
        <v>1340</v>
      </c>
      <c r="H6862" s="4" t="str">
        <f t="shared" si="214"/>
        <v>BD8.2</v>
      </c>
      <c r="I6862" s="4" t="str">
        <f t="shared" si="215"/>
        <v>S0_APWR_FF08</v>
      </c>
    </row>
    <row r="6863" spans="1:9" x14ac:dyDescent="0.25">
      <c r="A6863" t="s">
        <v>2698</v>
      </c>
      <c r="B6863" t="s">
        <v>5969</v>
      </c>
      <c r="C6863" t="s">
        <v>3648</v>
      </c>
      <c r="D6863">
        <v>1</v>
      </c>
      <c r="E6863">
        <v>1</v>
      </c>
      <c r="F6863">
        <v>1</v>
      </c>
      <c r="G6863" t="s">
        <v>2023</v>
      </c>
      <c r="H6863" s="4" t="str">
        <f t="shared" si="214"/>
        <v>BD9.1</v>
      </c>
      <c r="I6863" s="4" t="str">
        <f t="shared" si="215"/>
        <v>S0_XMII_1_VDDIO</v>
      </c>
    </row>
    <row r="6864" spans="1:9" x14ac:dyDescent="0.25">
      <c r="A6864" t="s">
        <v>2698</v>
      </c>
      <c r="B6864" t="s">
        <v>5969</v>
      </c>
      <c r="C6864" t="s">
        <v>3648</v>
      </c>
      <c r="D6864">
        <v>2</v>
      </c>
      <c r="E6864">
        <v>2</v>
      </c>
      <c r="F6864">
        <v>2</v>
      </c>
      <c r="G6864" t="s">
        <v>1340</v>
      </c>
      <c r="H6864" s="4" t="str">
        <f t="shared" si="214"/>
        <v>BD9.2</v>
      </c>
      <c r="I6864" s="4" t="str">
        <f t="shared" si="215"/>
        <v>S0_APWR_FF08</v>
      </c>
    </row>
    <row r="6865" spans="1:9" x14ac:dyDescent="0.25">
      <c r="A6865" t="s">
        <v>2698</v>
      </c>
      <c r="B6865" t="s">
        <v>5969</v>
      </c>
      <c r="C6865" t="s">
        <v>3649</v>
      </c>
      <c r="D6865">
        <v>1</v>
      </c>
      <c r="E6865">
        <v>1</v>
      </c>
      <c r="F6865">
        <v>1</v>
      </c>
      <c r="G6865" t="s">
        <v>2024</v>
      </c>
      <c r="H6865" s="4" t="str">
        <f t="shared" si="214"/>
        <v>BD11.1</v>
      </c>
      <c r="I6865" s="4" t="str">
        <f t="shared" si="215"/>
        <v>S0_V33</v>
      </c>
    </row>
    <row r="6866" spans="1:9" x14ac:dyDescent="0.25">
      <c r="A6866" t="s">
        <v>2698</v>
      </c>
      <c r="B6866" t="s">
        <v>5969</v>
      </c>
      <c r="C6866" t="s">
        <v>3649</v>
      </c>
      <c r="D6866">
        <v>2</v>
      </c>
      <c r="E6866">
        <v>2</v>
      </c>
      <c r="F6866">
        <v>2</v>
      </c>
      <c r="G6866" t="s">
        <v>2025</v>
      </c>
      <c r="H6866" s="4" t="str">
        <f t="shared" si="214"/>
        <v>BD11.2</v>
      </c>
      <c r="I6866" s="4" t="str">
        <f t="shared" si="215"/>
        <v>S0_APWR_FF11</v>
      </c>
    </row>
    <row r="6867" spans="1:9" x14ac:dyDescent="0.25">
      <c r="A6867" t="s">
        <v>2698</v>
      </c>
      <c r="B6867" t="s">
        <v>5969</v>
      </c>
      <c r="C6867" t="s">
        <v>3650</v>
      </c>
      <c r="D6867">
        <v>1</v>
      </c>
      <c r="E6867">
        <v>1</v>
      </c>
      <c r="F6867">
        <v>1</v>
      </c>
      <c r="G6867" t="s">
        <v>295</v>
      </c>
      <c r="H6867" s="4" t="str">
        <f t="shared" si="214"/>
        <v>CD83.1</v>
      </c>
      <c r="I6867" s="4" t="str">
        <f t="shared" si="215"/>
        <v>S0_DVDD33</v>
      </c>
    </row>
    <row r="6868" spans="1:9" x14ac:dyDescent="0.25">
      <c r="A6868" t="s">
        <v>2698</v>
      </c>
      <c r="B6868" t="s">
        <v>5969</v>
      </c>
      <c r="C6868" t="s">
        <v>3650</v>
      </c>
      <c r="D6868">
        <v>2</v>
      </c>
      <c r="E6868">
        <v>2</v>
      </c>
      <c r="F6868">
        <v>2</v>
      </c>
      <c r="G6868" t="s">
        <v>961</v>
      </c>
      <c r="H6868" s="4" t="str">
        <f t="shared" si="214"/>
        <v>CD83.2</v>
      </c>
      <c r="I6868" s="4" t="str">
        <f t="shared" si="215"/>
        <v>DGND</v>
      </c>
    </row>
    <row r="6869" spans="1:9" x14ac:dyDescent="0.25">
      <c r="A6869" t="s">
        <v>2698</v>
      </c>
      <c r="B6869" t="s">
        <v>5969</v>
      </c>
      <c r="C6869" t="s">
        <v>3651</v>
      </c>
      <c r="D6869">
        <v>1</v>
      </c>
      <c r="E6869">
        <v>1</v>
      </c>
      <c r="F6869">
        <v>1</v>
      </c>
      <c r="G6869" t="s">
        <v>295</v>
      </c>
      <c r="H6869" s="4" t="str">
        <f t="shared" si="214"/>
        <v>CD84.1</v>
      </c>
      <c r="I6869" s="4" t="str">
        <f t="shared" si="215"/>
        <v>S0_DVDD33</v>
      </c>
    </row>
    <row r="6870" spans="1:9" x14ac:dyDescent="0.25">
      <c r="A6870" t="s">
        <v>2698</v>
      </c>
      <c r="B6870" t="s">
        <v>5969</v>
      </c>
      <c r="C6870" t="s">
        <v>3651</v>
      </c>
      <c r="D6870">
        <v>2</v>
      </c>
      <c r="E6870">
        <v>2</v>
      </c>
      <c r="F6870">
        <v>2</v>
      </c>
      <c r="G6870" t="s">
        <v>961</v>
      </c>
      <c r="H6870" s="4" t="str">
        <f t="shared" si="214"/>
        <v>CD84.2</v>
      </c>
      <c r="I6870" s="4" t="str">
        <f t="shared" si="215"/>
        <v>DGND</v>
      </c>
    </row>
    <row r="6871" spans="1:9" x14ac:dyDescent="0.25">
      <c r="A6871" t="s">
        <v>2698</v>
      </c>
      <c r="B6871" t="s">
        <v>5969</v>
      </c>
      <c r="C6871" t="s">
        <v>3652</v>
      </c>
      <c r="D6871">
        <v>1</v>
      </c>
      <c r="E6871">
        <v>1</v>
      </c>
      <c r="F6871">
        <v>1</v>
      </c>
      <c r="G6871" t="s">
        <v>1340</v>
      </c>
      <c r="H6871" s="4" t="str">
        <f t="shared" si="214"/>
        <v>CD112.1</v>
      </c>
      <c r="I6871" s="4" t="str">
        <f t="shared" si="215"/>
        <v>S0_APWR_FF08</v>
      </c>
    </row>
    <row r="6872" spans="1:9" x14ac:dyDescent="0.25">
      <c r="A6872" t="s">
        <v>2698</v>
      </c>
      <c r="B6872" t="s">
        <v>5969</v>
      </c>
      <c r="C6872" t="s">
        <v>3652</v>
      </c>
      <c r="D6872">
        <v>2</v>
      </c>
      <c r="E6872">
        <v>2</v>
      </c>
      <c r="F6872">
        <v>2</v>
      </c>
      <c r="G6872" t="s">
        <v>961</v>
      </c>
      <c r="H6872" s="4" t="str">
        <f t="shared" si="214"/>
        <v>CD112.2</v>
      </c>
      <c r="I6872" s="4" t="str">
        <f t="shared" si="215"/>
        <v>DGND</v>
      </c>
    </row>
    <row r="6873" spans="1:9" x14ac:dyDescent="0.25">
      <c r="A6873" t="s">
        <v>2698</v>
      </c>
      <c r="B6873" t="s">
        <v>5969</v>
      </c>
      <c r="C6873" t="s">
        <v>3653</v>
      </c>
      <c r="D6873">
        <v>1</v>
      </c>
      <c r="E6873">
        <v>1</v>
      </c>
      <c r="F6873">
        <v>1</v>
      </c>
      <c r="G6873" t="s">
        <v>1340</v>
      </c>
      <c r="H6873" s="4" t="str">
        <f t="shared" si="214"/>
        <v>CD122.1</v>
      </c>
      <c r="I6873" s="4" t="str">
        <f t="shared" si="215"/>
        <v>S0_APWR_FF08</v>
      </c>
    </row>
    <row r="6874" spans="1:9" x14ac:dyDescent="0.25">
      <c r="A6874" t="s">
        <v>2698</v>
      </c>
      <c r="B6874" t="s">
        <v>5969</v>
      </c>
      <c r="C6874" t="s">
        <v>3653</v>
      </c>
      <c r="D6874">
        <v>2</v>
      </c>
      <c r="E6874">
        <v>2</v>
      </c>
      <c r="F6874">
        <v>2</v>
      </c>
      <c r="G6874" t="s">
        <v>961</v>
      </c>
      <c r="H6874" s="4" t="str">
        <f t="shared" si="214"/>
        <v>CD122.2</v>
      </c>
      <c r="I6874" s="4" t="str">
        <f t="shared" si="215"/>
        <v>DGND</v>
      </c>
    </row>
    <row r="6875" spans="1:9" x14ac:dyDescent="0.25">
      <c r="A6875" t="s">
        <v>2698</v>
      </c>
      <c r="B6875" t="s">
        <v>5969</v>
      </c>
      <c r="C6875" t="s">
        <v>3654</v>
      </c>
      <c r="D6875">
        <v>1</v>
      </c>
      <c r="E6875">
        <v>1</v>
      </c>
      <c r="F6875">
        <v>1</v>
      </c>
      <c r="G6875" t="s">
        <v>1340</v>
      </c>
      <c r="H6875" s="4" t="str">
        <f t="shared" si="214"/>
        <v>CD123.1</v>
      </c>
      <c r="I6875" s="4" t="str">
        <f t="shared" si="215"/>
        <v>S0_APWR_FF08</v>
      </c>
    </row>
    <row r="6876" spans="1:9" x14ac:dyDescent="0.25">
      <c r="A6876" t="s">
        <v>2698</v>
      </c>
      <c r="B6876" t="s">
        <v>5969</v>
      </c>
      <c r="C6876" t="s">
        <v>3654</v>
      </c>
      <c r="D6876">
        <v>2</v>
      </c>
      <c r="E6876">
        <v>2</v>
      </c>
      <c r="F6876">
        <v>2</v>
      </c>
      <c r="G6876" t="s">
        <v>961</v>
      </c>
      <c r="H6876" s="4" t="str">
        <f t="shared" si="214"/>
        <v>CD123.2</v>
      </c>
      <c r="I6876" s="4" t="str">
        <f t="shared" si="215"/>
        <v>DGND</v>
      </c>
    </row>
    <row r="6877" spans="1:9" x14ac:dyDescent="0.25">
      <c r="A6877" t="s">
        <v>2698</v>
      </c>
      <c r="B6877" t="s">
        <v>5969</v>
      </c>
      <c r="C6877" t="s">
        <v>3655</v>
      </c>
      <c r="D6877">
        <v>1</v>
      </c>
      <c r="E6877">
        <v>1</v>
      </c>
      <c r="F6877">
        <v>1</v>
      </c>
      <c r="G6877" t="s">
        <v>1340</v>
      </c>
      <c r="H6877" s="4" t="str">
        <f t="shared" si="214"/>
        <v>CD124.1</v>
      </c>
      <c r="I6877" s="4" t="str">
        <f t="shared" si="215"/>
        <v>S0_APWR_FF08</v>
      </c>
    </row>
    <row r="6878" spans="1:9" x14ac:dyDescent="0.25">
      <c r="A6878" t="s">
        <v>2698</v>
      </c>
      <c r="B6878" t="s">
        <v>5969</v>
      </c>
      <c r="C6878" t="s">
        <v>3655</v>
      </c>
      <c r="D6878">
        <v>2</v>
      </c>
      <c r="E6878">
        <v>2</v>
      </c>
      <c r="F6878">
        <v>2</v>
      </c>
      <c r="G6878" t="s">
        <v>961</v>
      </c>
      <c r="H6878" s="4" t="str">
        <f t="shared" si="214"/>
        <v>CD124.2</v>
      </c>
      <c r="I6878" s="4" t="str">
        <f t="shared" si="215"/>
        <v>DGND</v>
      </c>
    </row>
    <row r="6879" spans="1:9" x14ac:dyDescent="0.25">
      <c r="A6879" t="s">
        <v>2698</v>
      </c>
      <c r="B6879" t="s">
        <v>5969</v>
      </c>
      <c r="C6879" t="s">
        <v>3656</v>
      </c>
      <c r="D6879">
        <v>1</v>
      </c>
      <c r="E6879">
        <v>1</v>
      </c>
      <c r="F6879">
        <v>1</v>
      </c>
      <c r="G6879" t="s">
        <v>5485</v>
      </c>
      <c r="H6879" s="4" t="str">
        <f t="shared" si="214"/>
        <v>CD127.1</v>
      </c>
      <c r="I6879" s="4" t="str">
        <f t="shared" si="215"/>
        <v>S0_GPIO0_VDDIO</v>
      </c>
    </row>
    <row r="6880" spans="1:9" x14ac:dyDescent="0.25">
      <c r="A6880" t="s">
        <v>2698</v>
      </c>
      <c r="B6880" t="s">
        <v>5969</v>
      </c>
      <c r="C6880" t="s">
        <v>3656</v>
      </c>
      <c r="D6880">
        <v>2</v>
      </c>
      <c r="E6880">
        <v>2</v>
      </c>
      <c r="F6880">
        <v>2</v>
      </c>
      <c r="G6880" t="s">
        <v>961</v>
      </c>
      <c r="H6880" s="4" t="str">
        <f t="shared" si="214"/>
        <v>CD127.2</v>
      </c>
      <c r="I6880" s="4" t="str">
        <f t="shared" si="215"/>
        <v>DGND</v>
      </c>
    </row>
    <row r="6881" spans="1:9" x14ac:dyDescent="0.25">
      <c r="A6881" t="s">
        <v>2698</v>
      </c>
      <c r="B6881" t="s">
        <v>5969</v>
      </c>
      <c r="C6881" t="s">
        <v>3657</v>
      </c>
      <c r="D6881">
        <v>1</v>
      </c>
      <c r="E6881">
        <v>1</v>
      </c>
      <c r="F6881">
        <v>1</v>
      </c>
      <c r="G6881" t="s">
        <v>5485</v>
      </c>
      <c r="H6881" s="4" t="str">
        <f t="shared" si="214"/>
        <v>CD128.1</v>
      </c>
      <c r="I6881" s="4" t="str">
        <f t="shared" si="215"/>
        <v>S0_GPIO0_VDDIO</v>
      </c>
    </row>
    <row r="6882" spans="1:9" x14ac:dyDescent="0.25">
      <c r="A6882" t="s">
        <v>2698</v>
      </c>
      <c r="B6882" t="s">
        <v>5969</v>
      </c>
      <c r="C6882" t="s">
        <v>3657</v>
      </c>
      <c r="D6882">
        <v>2</v>
      </c>
      <c r="E6882">
        <v>2</v>
      </c>
      <c r="F6882">
        <v>2</v>
      </c>
      <c r="G6882" t="s">
        <v>961</v>
      </c>
      <c r="H6882" s="4" t="str">
        <f t="shared" si="214"/>
        <v>CD128.2</v>
      </c>
      <c r="I6882" s="4" t="str">
        <f t="shared" si="215"/>
        <v>DGND</v>
      </c>
    </row>
    <row r="6883" spans="1:9" x14ac:dyDescent="0.25">
      <c r="A6883" t="s">
        <v>2698</v>
      </c>
      <c r="B6883" t="s">
        <v>5969</v>
      </c>
      <c r="C6883" t="s">
        <v>3658</v>
      </c>
      <c r="D6883">
        <v>1</v>
      </c>
      <c r="E6883">
        <v>1</v>
      </c>
      <c r="F6883">
        <v>1</v>
      </c>
      <c r="G6883" t="s">
        <v>5485</v>
      </c>
      <c r="H6883" s="4" t="str">
        <f t="shared" si="214"/>
        <v>CD129.1</v>
      </c>
      <c r="I6883" s="4" t="str">
        <f t="shared" si="215"/>
        <v>S0_GPIO0_VDDIO</v>
      </c>
    </row>
    <row r="6884" spans="1:9" x14ac:dyDescent="0.25">
      <c r="A6884" t="s">
        <v>2698</v>
      </c>
      <c r="B6884" t="s">
        <v>5969</v>
      </c>
      <c r="C6884" t="s">
        <v>3658</v>
      </c>
      <c r="D6884">
        <v>2</v>
      </c>
      <c r="E6884">
        <v>2</v>
      </c>
      <c r="F6884">
        <v>2</v>
      </c>
      <c r="G6884" t="s">
        <v>961</v>
      </c>
      <c r="H6884" s="4" t="str">
        <f t="shared" si="214"/>
        <v>CD129.2</v>
      </c>
      <c r="I6884" s="4" t="str">
        <f t="shared" si="215"/>
        <v>DGND</v>
      </c>
    </row>
    <row r="6885" spans="1:9" x14ac:dyDescent="0.25">
      <c r="A6885" t="s">
        <v>2698</v>
      </c>
      <c r="B6885" t="s">
        <v>5969</v>
      </c>
      <c r="C6885" t="s">
        <v>3659</v>
      </c>
      <c r="D6885">
        <v>1</v>
      </c>
      <c r="E6885">
        <v>1</v>
      </c>
      <c r="F6885">
        <v>1</v>
      </c>
      <c r="G6885" t="s">
        <v>5485</v>
      </c>
      <c r="H6885" s="4" t="str">
        <f t="shared" si="214"/>
        <v>CD130.1</v>
      </c>
      <c r="I6885" s="4" t="str">
        <f t="shared" si="215"/>
        <v>S0_GPIO0_VDDIO</v>
      </c>
    </row>
    <row r="6886" spans="1:9" x14ac:dyDescent="0.25">
      <c r="A6886" t="s">
        <v>2698</v>
      </c>
      <c r="B6886" t="s">
        <v>5969</v>
      </c>
      <c r="C6886" t="s">
        <v>3659</v>
      </c>
      <c r="D6886">
        <v>2</v>
      </c>
      <c r="E6886">
        <v>2</v>
      </c>
      <c r="F6886">
        <v>2</v>
      </c>
      <c r="G6886" t="s">
        <v>961</v>
      </c>
      <c r="H6886" s="4" t="str">
        <f t="shared" si="214"/>
        <v>CD130.2</v>
      </c>
      <c r="I6886" s="4" t="str">
        <f t="shared" si="215"/>
        <v>DGND</v>
      </c>
    </row>
    <row r="6887" spans="1:9" x14ac:dyDescent="0.25">
      <c r="A6887" t="s">
        <v>2698</v>
      </c>
      <c r="B6887" t="s">
        <v>5969</v>
      </c>
      <c r="C6887" t="s">
        <v>3660</v>
      </c>
      <c r="D6887">
        <v>1</v>
      </c>
      <c r="E6887">
        <v>1</v>
      </c>
      <c r="F6887">
        <v>1</v>
      </c>
      <c r="G6887" t="s">
        <v>440</v>
      </c>
      <c r="H6887" s="4" t="str">
        <f t="shared" si="214"/>
        <v>CD131.1</v>
      </c>
      <c r="I6887" s="4" t="str">
        <f t="shared" si="215"/>
        <v>S0_SPI_VDDIO</v>
      </c>
    </row>
    <row r="6888" spans="1:9" x14ac:dyDescent="0.25">
      <c r="A6888" t="s">
        <v>2698</v>
      </c>
      <c r="B6888" t="s">
        <v>5969</v>
      </c>
      <c r="C6888" t="s">
        <v>3660</v>
      </c>
      <c r="D6888">
        <v>2</v>
      </c>
      <c r="E6888">
        <v>2</v>
      </c>
      <c r="F6888">
        <v>2</v>
      </c>
      <c r="G6888" t="s">
        <v>961</v>
      </c>
      <c r="H6888" s="4" t="str">
        <f t="shared" si="214"/>
        <v>CD131.2</v>
      </c>
      <c r="I6888" s="4" t="str">
        <f t="shared" si="215"/>
        <v>DGND</v>
      </c>
    </row>
    <row r="6889" spans="1:9" x14ac:dyDescent="0.25">
      <c r="A6889" t="s">
        <v>2698</v>
      </c>
      <c r="B6889" t="s">
        <v>5969</v>
      </c>
      <c r="C6889" t="s">
        <v>3661</v>
      </c>
      <c r="D6889">
        <v>1</v>
      </c>
      <c r="E6889">
        <v>1</v>
      </c>
      <c r="F6889">
        <v>1</v>
      </c>
      <c r="G6889" t="s">
        <v>440</v>
      </c>
      <c r="H6889" s="4" t="str">
        <f t="shared" si="214"/>
        <v>CD133.1</v>
      </c>
      <c r="I6889" s="4" t="str">
        <f t="shared" si="215"/>
        <v>S0_SPI_VDDIO</v>
      </c>
    </row>
    <row r="6890" spans="1:9" x14ac:dyDescent="0.25">
      <c r="A6890" t="s">
        <v>2698</v>
      </c>
      <c r="B6890" t="s">
        <v>5969</v>
      </c>
      <c r="C6890" t="s">
        <v>3661</v>
      </c>
      <c r="D6890">
        <v>2</v>
      </c>
      <c r="E6890">
        <v>2</v>
      </c>
      <c r="F6890">
        <v>2</v>
      </c>
      <c r="G6890" t="s">
        <v>961</v>
      </c>
      <c r="H6890" s="4" t="str">
        <f t="shared" si="214"/>
        <v>CD133.2</v>
      </c>
      <c r="I6890" s="4" t="str">
        <f t="shared" si="215"/>
        <v>DGND</v>
      </c>
    </row>
    <row r="6891" spans="1:9" x14ac:dyDescent="0.25">
      <c r="A6891" t="s">
        <v>2698</v>
      </c>
      <c r="B6891" t="s">
        <v>5969</v>
      </c>
      <c r="C6891" t="s">
        <v>3662</v>
      </c>
      <c r="D6891">
        <v>1</v>
      </c>
      <c r="E6891">
        <v>1</v>
      </c>
      <c r="F6891">
        <v>1</v>
      </c>
      <c r="G6891" t="s">
        <v>1340</v>
      </c>
      <c r="H6891" s="4" t="str">
        <f t="shared" si="214"/>
        <v>CD135.1</v>
      </c>
      <c r="I6891" s="4" t="str">
        <f t="shared" si="215"/>
        <v>S0_APWR_FF08</v>
      </c>
    </row>
    <row r="6892" spans="1:9" x14ac:dyDescent="0.25">
      <c r="A6892" t="s">
        <v>2698</v>
      </c>
      <c r="B6892" t="s">
        <v>5969</v>
      </c>
      <c r="C6892" t="s">
        <v>3662</v>
      </c>
      <c r="D6892">
        <v>2</v>
      </c>
      <c r="E6892">
        <v>2</v>
      </c>
      <c r="F6892">
        <v>2</v>
      </c>
      <c r="G6892" t="s">
        <v>961</v>
      </c>
      <c r="H6892" s="4" t="str">
        <f t="shared" si="214"/>
        <v>CD135.2</v>
      </c>
      <c r="I6892" s="4" t="str">
        <f t="shared" si="215"/>
        <v>DGND</v>
      </c>
    </row>
    <row r="6893" spans="1:9" x14ac:dyDescent="0.25">
      <c r="A6893" t="s">
        <v>2698</v>
      </c>
      <c r="B6893" t="s">
        <v>5969</v>
      </c>
      <c r="C6893" t="s">
        <v>3663</v>
      </c>
      <c r="D6893">
        <v>1</v>
      </c>
      <c r="E6893">
        <v>1</v>
      </c>
      <c r="F6893">
        <v>1</v>
      </c>
      <c r="G6893" t="s">
        <v>2022</v>
      </c>
      <c r="H6893" s="4" t="str">
        <f t="shared" si="214"/>
        <v>CD136.1</v>
      </c>
      <c r="I6893" s="4" t="str">
        <f t="shared" si="215"/>
        <v>S0_XMII_0_VDDIO</v>
      </c>
    </row>
    <row r="6894" spans="1:9" x14ac:dyDescent="0.25">
      <c r="A6894" t="s">
        <v>2698</v>
      </c>
      <c r="B6894" t="s">
        <v>5969</v>
      </c>
      <c r="C6894" t="s">
        <v>3663</v>
      </c>
      <c r="D6894">
        <v>2</v>
      </c>
      <c r="E6894">
        <v>2</v>
      </c>
      <c r="F6894">
        <v>2</v>
      </c>
      <c r="G6894" t="s">
        <v>961</v>
      </c>
      <c r="H6894" s="4" t="str">
        <f t="shared" si="214"/>
        <v>CD136.2</v>
      </c>
      <c r="I6894" s="4" t="str">
        <f t="shared" si="215"/>
        <v>DGND</v>
      </c>
    </row>
    <row r="6895" spans="1:9" x14ac:dyDescent="0.25">
      <c r="A6895" t="s">
        <v>2698</v>
      </c>
      <c r="B6895" t="s">
        <v>5969</v>
      </c>
      <c r="C6895" t="s">
        <v>3664</v>
      </c>
      <c r="D6895">
        <v>1</v>
      </c>
      <c r="E6895">
        <v>1</v>
      </c>
      <c r="F6895">
        <v>1</v>
      </c>
      <c r="G6895" t="s">
        <v>2022</v>
      </c>
      <c r="H6895" s="4" t="str">
        <f t="shared" si="214"/>
        <v>CD137.1</v>
      </c>
      <c r="I6895" s="4" t="str">
        <f t="shared" si="215"/>
        <v>S0_XMII_0_VDDIO</v>
      </c>
    </row>
    <row r="6896" spans="1:9" x14ac:dyDescent="0.25">
      <c r="A6896" t="s">
        <v>2698</v>
      </c>
      <c r="B6896" t="s">
        <v>5969</v>
      </c>
      <c r="C6896" t="s">
        <v>3664</v>
      </c>
      <c r="D6896">
        <v>2</v>
      </c>
      <c r="E6896">
        <v>2</v>
      </c>
      <c r="F6896">
        <v>2</v>
      </c>
      <c r="G6896" t="s">
        <v>961</v>
      </c>
      <c r="H6896" s="4" t="str">
        <f t="shared" si="214"/>
        <v>CD137.2</v>
      </c>
      <c r="I6896" s="4" t="str">
        <f t="shared" si="215"/>
        <v>DGND</v>
      </c>
    </row>
    <row r="6897" spans="1:9" x14ac:dyDescent="0.25">
      <c r="A6897" t="s">
        <v>2698</v>
      </c>
      <c r="B6897" t="s">
        <v>5969</v>
      </c>
      <c r="C6897" t="s">
        <v>3665</v>
      </c>
      <c r="D6897">
        <v>1</v>
      </c>
      <c r="E6897">
        <v>1</v>
      </c>
      <c r="F6897">
        <v>1</v>
      </c>
      <c r="G6897" t="s">
        <v>2022</v>
      </c>
      <c r="H6897" s="4" t="str">
        <f t="shared" si="214"/>
        <v>CD138.1</v>
      </c>
      <c r="I6897" s="4" t="str">
        <f t="shared" si="215"/>
        <v>S0_XMII_0_VDDIO</v>
      </c>
    </row>
    <row r="6898" spans="1:9" x14ac:dyDescent="0.25">
      <c r="A6898" t="s">
        <v>2698</v>
      </c>
      <c r="B6898" t="s">
        <v>5969</v>
      </c>
      <c r="C6898" t="s">
        <v>3665</v>
      </c>
      <c r="D6898">
        <v>2</v>
      </c>
      <c r="E6898">
        <v>2</v>
      </c>
      <c r="F6898">
        <v>2</v>
      </c>
      <c r="G6898" t="s">
        <v>961</v>
      </c>
      <c r="H6898" s="4" t="str">
        <f t="shared" si="214"/>
        <v>CD138.2</v>
      </c>
      <c r="I6898" s="4" t="str">
        <f t="shared" si="215"/>
        <v>DGND</v>
      </c>
    </row>
    <row r="6899" spans="1:9" x14ac:dyDescent="0.25">
      <c r="A6899" t="s">
        <v>2698</v>
      </c>
      <c r="B6899" t="s">
        <v>5969</v>
      </c>
      <c r="C6899" t="s">
        <v>3666</v>
      </c>
      <c r="D6899">
        <v>1</v>
      </c>
      <c r="E6899">
        <v>1</v>
      </c>
      <c r="F6899">
        <v>1</v>
      </c>
      <c r="G6899" t="s">
        <v>1340</v>
      </c>
      <c r="H6899" s="4" t="str">
        <f t="shared" si="214"/>
        <v>CD144.1</v>
      </c>
      <c r="I6899" s="4" t="str">
        <f t="shared" si="215"/>
        <v>S0_APWR_FF08</v>
      </c>
    </row>
    <row r="6900" spans="1:9" x14ac:dyDescent="0.25">
      <c r="A6900" t="s">
        <v>2698</v>
      </c>
      <c r="B6900" t="s">
        <v>5969</v>
      </c>
      <c r="C6900" t="s">
        <v>3666</v>
      </c>
      <c r="D6900">
        <v>2</v>
      </c>
      <c r="E6900">
        <v>2</v>
      </c>
      <c r="F6900">
        <v>2</v>
      </c>
      <c r="G6900" t="s">
        <v>961</v>
      </c>
      <c r="H6900" s="4" t="str">
        <f t="shared" si="214"/>
        <v>CD144.2</v>
      </c>
      <c r="I6900" s="4" t="str">
        <f t="shared" si="215"/>
        <v>DGND</v>
      </c>
    </row>
    <row r="6901" spans="1:9" x14ac:dyDescent="0.25">
      <c r="A6901" t="s">
        <v>2698</v>
      </c>
      <c r="B6901" t="s">
        <v>5969</v>
      </c>
      <c r="C6901" t="s">
        <v>3667</v>
      </c>
      <c r="D6901">
        <v>1</v>
      </c>
      <c r="E6901">
        <v>1</v>
      </c>
      <c r="F6901">
        <v>1</v>
      </c>
      <c r="G6901" t="s">
        <v>2023</v>
      </c>
      <c r="H6901" s="4" t="str">
        <f t="shared" si="214"/>
        <v>CD145.1</v>
      </c>
      <c r="I6901" s="4" t="str">
        <f t="shared" si="215"/>
        <v>S0_XMII_1_VDDIO</v>
      </c>
    </row>
    <row r="6902" spans="1:9" x14ac:dyDescent="0.25">
      <c r="A6902" t="s">
        <v>2698</v>
      </c>
      <c r="B6902" t="s">
        <v>5969</v>
      </c>
      <c r="C6902" t="s">
        <v>3667</v>
      </c>
      <c r="D6902">
        <v>2</v>
      </c>
      <c r="E6902">
        <v>2</v>
      </c>
      <c r="F6902">
        <v>2</v>
      </c>
      <c r="G6902" t="s">
        <v>961</v>
      </c>
      <c r="H6902" s="4" t="str">
        <f t="shared" si="214"/>
        <v>CD145.2</v>
      </c>
      <c r="I6902" s="4" t="str">
        <f t="shared" si="215"/>
        <v>DGND</v>
      </c>
    </row>
    <row r="6903" spans="1:9" x14ac:dyDescent="0.25">
      <c r="A6903" t="s">
        <v>2698</v>
      </c>
      <c r="B6903" t="s">
        <v>5969</v>
      </c>
      <c r="C6903" t="s">
        <v>3668</v>
      </c>
      <c r="D6903">
        <v>1</v>
      </c>
      <c r="E6903">
        <v>1</v>
      </c>
      <c r="F6903">
        <v>1</v>
      </c>
      <c r="G6903" t="s">
        <v>2023</v>
      </c>
      <c r="H6903" s="4" t="str">
        <f t="shared" si="214"/>
        <v>CD146.1</v>
      </c>
      <c r="I6903" s="4" t="str">
        <f t="shared" si="215"/>
        <v>S0_XMII_1_VDDIO</v>
      </c>
    </row>
    <row r="6904" spans="1:9" x14ac:dyDescent="0.25">
      <c r="A6904" t="s">
        <v>2698</v>
      </c>
      <c r="B6904" t="s">
        <v>5969</v>
      </c>
      <c r="C6904" t="s">
        <v>3668</v>
      </c>
      <c r="D6904">
        <v>2</v>
      </c>
      <c r="E6904">
        <v>2</v>
      </c>
      <c r="F6904">
        <v>2</v>
      </c>
      <c r="G6904" t="s">
        <v>961</v>
      </c>
      <c r="H6904" s="4" t="str">
        <f t="shared" si="214"/>
        <v>CD146.2</v>
      </c>
      <c r="I6904" s="4" t="str">
        <f t="shared" si="215"/>
        <v>DGND</v>
      </c>
    </row>
    <row r="6905" spans="1:9" x14ac:dyDescent="0.25">
      <c r="A6905" t="s">
        <v>2698</v>
      </c>
      <c r="B6905" t="s">
        <v>5969</v>
      </c>
      <c r="C6905" t="s">
        <v>3669</v>
      </c>
      <c r="D6905">
        <v>1</v>
      </c>
      <c r="E6905">
        <v>1</v>
      </c>
      <c r="F6905">
        <v>1</v>
      </c>
      <c r="G6905" t="s">
        <v>2023</v>
      </c>
      <c r="H6905" s="4" t="str">
        <f t="shared" si="214"/>
        <v>CD147.1</v>
      </c>
      <c r="I6905" s="4" t="str">
        <f t="shared" si="215"/>
        <v>S0_XMII_1_VDDIO</v>
      </c>
    </row>
    <row r="6906" spans="1:9" x14ac:dyDescent="0.25">
      <c r="A6906" t="s">
        <v>2698</v>
      </c>
      <c r="B6906" t="s">
        <v>5969</v>
      </c>
      <c r="C6906" t="s">
        <v>3669</v>
      </c>
      <c r="D6906">
        <v>2</v>
      </c>
      <c r="E6906">
        <v>2</v>
      </c>
      <c r="F6906">
        <v>2</v>
      </c>
      <c r="G6906" t="s">
        <v>961</v>
      </c>
      <c r="H6906" s="4" t="str">
        <f t="shared" si="214"/>
        <v>CD147.2</v>
      </c>
      <c r="I6906" s="4" t="str">
        <f t="shared" si="215"/>
        <v>DGND</v>
      </c>
    </row>
    <row r="6907" spans="1:9" x14ac:dyDescent="0.25">
      <c r="A6907" t="s">
        <v>2698</v>
      </c>
      <c r="B6907" t="s">
        <v>5969</v>
      </c>
      <c r="C6907" t="s">
        <v>3670</v>
      </c>
      <c r="D6907">
        <v>1</v>
      </c>
      <c r="E6907">
        <v>1</v>
      </c>
      <c r="F6907">
        <v>1</v>
      </c>
      <c r="G6907" t="s">
        <v>1340</v>
      </c>
      <c r="H6907" s="4" t="str">
        <f t="shared" si="214"/>
        <v>CD149.1</v>
      </c>
      <c r="I6907" s="4" t="str">
        <f t="shared" si="215"/>
        <v>S0_APWR_FF08</v>
      </c>
    </row>
    <row r="6908" spans="1:9" x14ac:dyDescent="0.25">
      <c r="A6908" t="s">
        <v>2698</v>
      </c>
      <c r="B6908" t="s">
        <v>5969</v>
      </c>
      <c r="C6908" t="s">
        <v>3670</v>
      </c>
      <c r="D6908">
        <v>2</v>
      </c>
      <c r="E6908">
        <v>2</v>
      </c>
      <c r="F6908">
        <v>2</v>
      </c>
      <c r="G6908" t="s">
        <v>961</v>
      </c>
      <c r="H6908" s="4" t="str">
        <f t="shared" si="214"/>
        <v>CD149.2</v>
      </c>
      <c r="I6908" s="4" t="str">
        <f t="shared" si="215"/>
        <v>DGND</v>
      </c>
    </row>
    <row r="6909" spans="1:9" x14ac:dyDescent="0.25">
      <c r="A6909" t="s">
        <v>2698</v>
      </c>
      <c r="B6909" t="s">
        <v>5969</v>
      </c>
      <c r="C6909" t="s">
        <v>3671</v>
      </c>
      <c r="D6909">
        <v>1</v>
      </c>
      <c r="E6909">
        <v>1</v>
      </c>
      <c r="F6909">
        <v>1</v>
      </c>
      <c r="G6909" t="s">
        <v>1340</v>
      </c>
      <c r="H6909" s="4" t="str">
        <f t="shared" si="214"/>
        <v>CD180.1</v>
      </c>
      <c r="I6909" s="4" t="str">
        <f t="shared" si="215"/>
        <v>S0_APWR_FF08</v>
      </c>
    </row>
    <row r="6910" spans="1:9" x14ac:dyDescent="0.25">
      <c r="A6910" t="s">
        <v>2698</v>
      </c>
      <c r="B6910" t="s">
        <v>5969</v>
      </c>
      <c r="C6910" t="s">
        <v>3671</v>
      </c>
      <c r="D6910">
        <v>2</v>
      </c>
      <c r="E6910">
        <v>2</v>
      </c>
      <c r="F6910">
        <v>2</v>
      </c>
      <c r="G6910" t="s">
        <v>961</v>
      </c>
      <c r="H6910" s="4" t="str">
        <f t="shared" si="214"/>
        <v>CD180.2</v>
      </c>
      <c r="I6910" s="4" t="str">
        <f t="shared" si="215"/>
        <v>DGND</v>
      </c>
    </row>
    <row r="6911" spans="1:9" x14ac:dyDescent="0.25">
      <c r="A6911" t="s">
        <v>2698</v>
      </c>
      <c r="B6911" t="s">
        <v>5969</v>
      </c>
      <c r="C6911" t="s">
        <v>3672</v>
      </c>
      <c r="D6911">
        <v>1</v>
      </c>
      <c r="E6911">
        <v>1</v>
      </c>
      <c r="F6911">
        <v>1</v>
      </c>
      <c r="G6911" t="s">
        <v>1340</v>
      </c>
      <c r="H6911" s="4" t="str">
        <f t="shared" si="214"/>
        <v>CD211.1</v>
      </c>
      <c r="I6911" s="4" t="str">
        <f t="shared" si="215"/>
        <v>S0_APWR_FF08</v>
      </c>
    </row>
    <row r="6912" spans="1:9" x14ac:dyDescent="0.25">
      <c r="A6912" t="s">
        <v>2698</v>
      </c>
      <c r="B6912" t="s">
        <v>5969</v>
      </c>
      <c r="C6912" t="s">
        <v>3672</v>
      </c>
      <c r="D6912">
        <v>2</v>
      </c>
      <c r="E6912">
        <v>2</v>
      </c>
      <c r="F6912">
        <v>2</v>
      </c>
      <c r="G6912" t="s">
        <v>961</v>
      </c>
      <c r="H6912" s="4" t="str">
        <f t="shared" si="214"/>
        <v>CD211.2</v>
      </c>
      <c r="I6912" s="4" t="str">
        <f t="shared" si="215"/>
        <v>DGND</v>
      </c>
    </row>
    <row r="6913" spans="1:9" x14ac:dyDescent="0.25">
      <c r="A6913" t="s">
        <v>2698</v>
      </c>
      <c r="B6913" t="s">
        <v>5969</v>
      </c>
      <c r="C6913" t="s">
        <v>3673</v>
      </c>
      <c r="D6913">
        <v>1</v>
      </c>
      <c r="E6913">
        <v>1</v>
      </c>
      <c r="F6913">
        <v>1</v>
      </c>
      <c r="G6913" t="s">
        <v>2025</v>
      </c>
      <c r="H6913" s="4" t="str">
        <f t="shared" si="214"/>
        <v>CD212.1</v>
      </c>
      <c r="I6913" s="4" t="str">
        <f t="shared" si="215"/>
        <v>S0_APWR_FF11</v>
      </c>
    </row>
    <row r="6914" spans="1:9" x14ac:dyDescent="0.25">
      <c r="A6914" t="s">
        <v>2698</v>
      </c>
      <c r="B6914" t="s">
        <v>5969</v>
      </c>
      <c r="C6914" t="s">
        <v>3673</v>
      </c>
      <c r="D6914">
        <v>2</v>
      </c>
      <c r="E6914">
        <v>2</v>
      </c>
      <c r="F6914">
        <v>2</v>
      </c>
      <c r="G6914" t="s">
        <v>961</v>
      </c>
      <c r="H6914" s="4" t="str">
        <f t="shared" ref="H6914:H6977" si="216">CONCATENATE(C6914,".",F6914)</f>
        <v>CD212.2</v>
      </c>
      <c r="I6914" s="4" t="str">
        <f t="shared" ref="I6914:I6977" si="217">G6914</f>
        <v>DGND</v>
      </c>
    </row>
    <row r="6915" spans="1:9" x14ac:dyDescent="0.25">
      <c r="A6915" t="s">
        <v>2698</v>
      </c>
      <c r="B6915" t="s">
        <v>5969</v>
      </c>
      <c r="C6915" t="s">
        <v>5971</v>
      </c>
      <c r="D6915">
        <v>1</v>
      </c>
      <c r="E6915">
        <v>1</v>
      </c>
      <c r="F6915">
        <v>1</v>
      </c>
      <c r="G6915" t="s">
        <v>5486</v>
      </c>
      <c r="H6915" s="4" t="str">
        <f t="shared" si="216"/>
        <v>CD213.1</v>
      </c>
      <c r="I6915" s="4" t="str">
        <f t="shared" si="217"/>
        <v>S0_XMII_2_VDDIO</v>
      </c>
    </row>
    <row r="6916" spans="1:9" x14ac:dyDescent="0.25">
      <c r="A6916" t="s">
        <v>2698</v>
      </c>
      <c r="B6916" t="s">
        <v>5969</v>
      </c>
      <c r="C6916" t="s">
        <v>5971</v>
      </c>
      <c r="D6916">
        <v>2</v>
      </c>
      <c r="E6916">
        <v>2</v>
      </c>
      <c r="F6916">
        <v>2</v>
      </c>
      <c r="G6916" t="s">
        <v>961</v>
      </c>
      <c r="H6916" s="4" t="str">
        <f t="shared" si="216"/>
        <v>CD213.2</v>
      </c>
      <c r="I6916" s="4" t="str">
        <f t="shared" si="217"/>
        <v>DGND</v>
      </c>
    </row>
    <row r="6917" spans="1:9" x14ac:dyDescent="0.25">
      <c r="A6917" t="s">
        <v>2698</v>
      </c>
      <c r="B6917" t="s">
        <v>5969</v>
      </c>
      <c r="C6917" t="s">
        <v>5972</v>
      </c>
      <c r="D6917">
        <v>1</v>
      </c>
      <c r="E6917">
        <v>1</v>
      </c>
      <c r="F6917">
        <v>1</v>
      </c>
      <c r="G6917" t="s">
        <v>5486</v>
      </c>
      <c r="H6917" s="4" t="str">
        <f t="shared" si="216"/>
        <v>CD214.1</v>
      </c>
      <c r="I6917" s="4" t="str">
        <f t="shared" si="217"/>
        <v>S0_XMII_2_VDDIO</v>
      </c>
    </row>
    <row r="6918" spans="1:9" x14ac:dyDescent="0.25">
      <c r="A6918" t="s">
        <v>2698</v>
      </c>
      <c r="B6918" t="s">
        <v>5969</v>
      </c>
      <c r="C6918" t="s">
        <v>5972</v>
      </c>
      <c r="D6918">
        <v>2</v>
      </c>
      <c r="E6918">
        <v>2</v>
      </c>
      <c r="F6918">
        <v>2</v>
      </c>
      <c r="G6918" t="s">
        <v>961</v>
      </c>
      <c r="H6918" s="4" t="str">
        <f t="shared" si="216"/>
        <v>CD214.2</v>
      </c>
      <c r="I6918" s="4" t="str">
        <f t="shared" si="217"/>
        <v>DGND</v>
      </c>
    </row>
    <row r="6919" spans="1:9" x14ac:dyDescent="0.25">
      <c r="A6919" t="s">
        <v>2698</v>
      </c>
      <c r="B6919" t="s">
        <v>5969</v>
      </c>
      <c r="C6919" t="s">
        <v>5973</v>
      </c>
      <c r="D6919">
        <v>1</v>
      </c>
      <c r="E6919">
        <v>1</v>
      </c>
      <c r="F6919">
        <v>1</v>
      </c>
      <c r="G6919" t="s">
        <v>5486</v>
      </c>
      <c r="H6919" s="4" t="str">
        <f t="shared" si="216"/>
        <v>CD215.1</v>
      </c>
      <c r="I6919" s="4" t="str">
        <f t="shared" si="217"/>
        <v>S0_XMII_2_VDDIO</v>
      </c>
    </row>
    <row r="6920" spans="1:9" x14ac:dyDescent="0.25">
      <c r="A6920" t="s">
        <v>2698</v>
      </c>
      <c r="B6920" t="s">
        <v>5969</v>
      </c>
      <c r="C6920" t="s">
        <v>5973</v>
      </c>
      <c r="D6920">
        <v>2</v>
      </c>
      <c r="E6920">
        <v>2</v>
      </c>
      <c r="F6920">
        <v>2</v>
      </c>
      <c r="G6920" t="s">
        <v>961</v>
      </c>
      <c r="H6920" s="4" t="str">
        <f t="shared" si="216"/>
        <v>CD215.2</v>
      </c>
      <c r="I6920" s="4" t="str">
        <f t="shared" si="217"/>
        <v>DGND</v>
      </c>
    </row>
    <row r="6921" spans="1:9" x14ac:dyDescent="0.25">
      <c r="A6921" t="s">
        <v>2698</v>
      </c>
      <c r="B6921" t="s">
        <v>5969</v>
      </c>
      <c r="C6921" t="s">
        <v>5974</v>
      </c>
      <c r="D6921">
        <v>1</v>
      </c>
      <c r="E6921">
        <v>1</v>
      </c>
      <c r="F6921">
        <v>1</v>
      </c>
      <c r="G6921" t="s">
        <v>1340</v>
      </c>
      <c r="H6921" s="4" t="str">
        <f t="shared" si="216"/>
        <v>CD216.1</v>
      </c>
      <c r="I6921" s="4" t="str">
        <f t="shared" si="217"/>
        <v>S0_APWR_FF08</v>
      </c>
    </row>
    <row r="6922" spans="1:9" x14ac:dyDescent="0.25">
      <c r="A6922" t="s">
        <v>2698</v>
      </c>
      <c r="B6922" t="s">
        <v>5969</v>
      </c>
      <c r="C6922" t="s">
        <v>5974</v>
      </c>
      <c r="D6922">
        <v>2</v>
      </c>
      <c r="E6922">
        <v>2</v>
      </c>
      <c r="F6922">
        <v>2</v>
      </c>
      <c r="G6922" t="s">
        <v>961</v>
      </c>
      <c r="H6922" s="4" t="str">
        <f t="shared" si="216"/>
        <v>CD216.2</v>
      </c>
      <c r="I6922" s="4" t="str">
        <f t="shared" si="217"/>
        <v>DGND</v>
      </c>
    </row>
    <row r="6923" spans="1:9" x14ac:dyDescent="0.25">
      <c r="A6923" t="s">
        <v>2698</v>
      </c>
      <c r="B6923" t="s">
        <v>5969</v>
      </c>
      <c r="C6923" t="s">
        <v>3674</v>
      </c>
      <c r="D6923">
        <v>1</v>
      </c>
      <c r="E6923">
        <v>1</v>
      </c>
      <c r="F6923">
        <v>1</v>
      </c>
      <c r="G6923" t="s">
        <v>2024</v>
      </c>
      <c r="H6923" s="4" t="str">
        <f t="shared" si="216"/>
        <v>CD325.1</v>
      </c>
      <c r="I6923" s="4" t="str">
        <f t="shared" si="217"/>
        <v>S0_V33</v>
      </c>
    </row>
    <row r="6924" spans="1:9" x14ac:dyDescent="0.25">
      <c r="A6924" t="s">
        <v>2698</v>
      </c>
      <c r="B6924" t="s">
        <v>5969</v>
      </c>
      <c r="C6924" t="s">
        <v>3674</v>
      </c>
      <c r="D6924">
        <v>2</v>
      </c>
      <c r="E6924">
        <v>2</v>
      </c>
      <c r="F6924">
        <v>2</v>
      </c>
      <c r="G6924" t="s">
        <v>961</v>
      </c>
      <c r="H6924" s="4" t="str">
        <f t="shared" si="216"/>
        <v>CD325.2</v>
      </c>
      <c r="I6924" s="4" t="str">
        <f t="shared" si="217"/>
        <v>DGND</v>
      </c>
    </row>
    <row r="6925" spans="1:9" x14ac:dyDescent="0.25">
      <c r="A6925" t="s">
        <v>2698</v>
      </c>
      <c r="B6925" t="s">
        <v>5969</v>
      </c>
      <c r="C6925" t="s">
        <v>3675</v>
      </c>
      <c r="D6925">
        <v>1</v>
      </c>
      <c r="E6925">
        <v>1</v>
      </c>
      <c r="F6925">
        <v>1</v>
      </c>
      <c r="G6925" t="s">
        <v>2025</v>
      </c>
      <c r="H6925" s="4" t="str">
        <f t="shared" si="216"/>
        <v>CD326.1</v>
      </c>
      <c r="I6925" s="4" t="str">
        <f t="shared" si="217"/>
        <v>S0_APWR_FF11</v>
      </c>
    </row>
    <row r="6926" spans="1:9" x14ac:dyDescent="0.25">
      <c r="A6926" t="s">
        <v>2698</v>
      </c>
      <c r="B6926" t="s">
        <v>5969</v>
      </c>
      <c r="C6926" t="s">
        <v>3675</v>
      </c>
      <c r="D6926">
        <v>2</v>
      </c>
      <c r="E6926">
        <v>2</v>
      </c>
      <c r="F6926">
        <v>2</v>
      </c>
      <c r="G6926" t="s">
        <v>961</v>
      </c>
      <c r="H6926" s="4" t="str">
        <f t="shared" si="216"/>
        <v>CD326.2</v>
      </c>
      <c r="I6926" s="4" t="str">
        <f t="shared" si="217"/>
        <v>DGND</v>
      </c>
    </row>
    <row r="6927" spans="1:9" x14ac:dyDescent="0.25">
      <c r="A6927" t="s">
        <v>2698</v>
      </c>
      <c r="B6927" t="s">
        <v>5969</v>
      </c>
      <c r="C6927" t="s">
        <v>296</v>
      </c>
      <c r="D6927" t="s">
        <v>1278</v>
      </c>
      <c r="E6927" t="s">
        <v>1278</v>
      </c>
      <c r="F6927">
        <v>1</v>
      </c>
      <c r="G6927" t="s">
        <v>5485</v>
      </c>
      <c r="H6927" s="4" t="str">
        <f t="shared" si="216"/>
        <v>S0_GPIO_VDDIO.1</v>
      </c>
      <c r="I6927" s="4" t="str">
        <f t="shared" si="217"/>
        <v>S0_GPIO0_VDDIO</v>
      </c>
    </row>
    <row r="6928" spans="1:9" x14ac:dyDescent="0.25">
      <c r="A6928" t="s">
        <v>2698</v>
      </c>
      <c r="B6928" t="s">
        <v>5969</v>
      </c>
      <c r="C6928" t="s">
        <v>2024</v>
      </c>
      <c r="D6928" t="s">
        <v>1278</v>
      </c>
      <c r="E6928" t="s">
        <v>1278</v>
      </c>
      <c r="F6928">
        <v>1</v>
      </c>
      <c r="G6928" t="s">
        <v>2024</v>
      </c>
      <c r="H6928" s="4" t="str">
        <f t="shared" si="216"/>
        <v>S0_V33.1</v>
      </c>
      <c r="I6928" s="4" t="str">
        <f t="shared" si="217"/>
        <v>S0_V33</v>
      </c>
    </row>
    <row r="6929" spans="1:9" x14ac:dyDescent="0.25">
      <c r="A6929" t="s">
        <v>2698</v>
      </c>
      <c r="B6929" t="s">
        <v>5969</v>
      </c>
      <c r="C6929" t="s">
        <v>3680</v>
      </c>
      <c r="D6929">
        <v>1</v>
      </c>
      <c r="E6929">
        <v>1</v>
      </c>
      <c r="F6929">
        <v>1</v>
      </c>
      <c r="G6929" t="s">
        <v>5485</v>
      </c>
      <c r="H6929" s="4" t="str">
        <f t="shared" si="216"/>
        <v>ST6.1</v>
      </c>
      <c r="I6929" s="4" t="str">
        <f t="shared" si="217"/>
        <v>S0_GPIO0_VDDIO</v>
      </c>
    </row>
    <row r="6930" spans="1:9" x14ac:dyDescent="0.25">
      <c r="A6930" t="s">
        <v>2698</v>
      </c>
      <c r="B6930" t="s">
        <v>5969</v>
      </c>
      <c r="C6930" t="s">
        <v>3680</v>
      </c>
      <c r="D6930">
        <v>2</v>
      </c>
      <c r="E6930">
        <v>2</v>
      </c>
      <c r="F6930">
        <v>2</v>
      </c>
      <c r="G6930" t="s">
        <v>2026</v>
      </c>
      <c r="H6930" s="4" t="str">
        <f t="shared" si="216"/>
        <v>ST6.2</v>
      </c>
      <c r="I6930" s="4" t="str">
        <f t="shared" si="217"/>
        <v>S0_APWR_SS08</v>
      </c>
    </row>
    <row r="6931" spans="1:9" x14ac:dyDescent="0.25">
      <c r="A6931" t="s">
        <v>2698</v>
      </c>
      <c r="B6931" t="s">
        <v>5969</v>
      </c>
      <c r="C6931" t="s">
        <v>3681</v>
      </c>
      <c r="D6931">
        <v>1</v>
      </c>
      <c r="E6931">
        <v>1</v>
      </c>
      <c r="F6931">
        <v>1</v>
      </c>
      <c r="G6931" t="s">
        <v>2024</v>
      </c>
      <c r="H6931" s="4" t="str">
        <f t="shared" si="216"/>
        <v>ST11.1</v>
      </c>
      <c r="I6931" s="4" t="str">
        <f t="shared" si="217"/>
        <v>S0_V33</v>
      </c>
    </row>
    <row r="6932" spans="1:9" x14ac:dyDescent="0.25">
      <c r="A6932" t="s">
        <v>2698</v>
      </c>
      <c r="B6932" t="s">
        <v>5969</v>
      </c>
      <c r="C6932" t="s">
        <v>3681</v>
      </c>
      <c r="D6932">
        <v>2</v>
      </c>
      <c r="E6932">
        <v>2</v>
      </c>
      <c r="F6932">
        <v>2</v>
      </c>
      <c r="G6932" t="s">
        <v>2027</v>
      </c>
      <c r="H6932" s="4" t="str">
        <f t="shared" si="216"/>
        <v>ST11.2</v>
      </c>
      <c r="I6932" s="4" t="str">
        <f t="shared" si="217"/>
        <v>S0_APWR_SS11</v>
      </c>
    </row>
    <row r="6933" spans="1:9" x14ac:dyDescent="0.25">
      <c r="A6933" t="s">
        <v>2698</v>
      </c>
      <c r="B6933" t="s">
        <v>5969</v>
      </c>
      <c r="C6933" t="s">
        <v>3682</v>
      </c>
      <c r="D6933">
        <v>1</v>
      </c>
      <c r="E6933">
        <v>1</v>
      </c>
      <c r="F6933">
        <v>1</v>
      </c>
      <c r="G6933" t="s">
        <v>961</v>
      </c>
      <c r="H6933" s="4" t="str">
        <f t="shared" si="216"/>
        <v>STG6.1</v>
      </c>
      <c r="I6933" s="4" t="str">
        <f t="shared" si="217"/>
        <v>DGND</v>
      </c>
    </row>
    <row r="6934" spans="1:9" x14ac:dyDescent="0.25">
      <c r="A6934" t="s">
        <v>2698</v>
      </c>
      <c r="B6934" t="s">
        <v>5969</v>
      </c>
      <c r="C6934" t="s">
        <v>3682</v>
      </c>
      <c r="D6934">
        <v>2</v>
      </c>
      <c r="E6934">
        <v>2</v>
      </c>
      <c r="F6934">
        <v>2</v>
      </c>
      <c r="G6934" t="s">
        <v>2028</v>
      </c>
      <c r="H6934" s="4" t="str">
        <f t="shared" si="216"/>
        <v>STG6.2</v>
      </c>
      <c r="I6934" s="4" t="str">
        <f t="shared" si="217"/>
        <v>S0_APWR_GS08</v>
      </c>
    </row>
    <row r="6935" spans="1:9" x14ac:dyDescent="0.25">
      <c r="A6935" t="s">
        <v>2698</v>
      </c>
      <c r="B6935" t="s">
        <v>5969</v>
      </c>
      <c r="C6935" t="s">
        <v>3683</v>
      </c>
      <c r="D6935">
        <v>1</v>
      </c>
      <c r="E6935">
        <v>1</v>
      </c>
      <c r="F6935">
        <v>1</v>
      </c>
      <c r="G6935" t="s">
        <v>961</v>
      </c>
      <c r="H6935" s="4" t="str">
        <f t="shared" si="216"/>
        <v>STG11.1</v>
      </c>
      <c r="I6935" s="4" t="str">
        <f t="shared" si="217"/>
        <v>DGND</v>
      </c>
    </row>
    <row r="6936" spans="1:9" x14ac:dyDescent="0.25">
      <c r="A6936" t="s">
        <v>2698</v>
      </c>
      <c r="B6936" t="s">
        <v>5969</v>
      </c>
      <c r="C6936" t="s">
        <v>3683</v>
      </c>
      <c r="D6936">
        <v>2</v>
      </c>
      <c r="E6936">
        <v>2</v>
      </c>
      <c r="F6936">
        <v>2</v>
      </c>
      <c r="G6936" t="s">
        <v>5315</v>
      </c>
      <c r="H6936" s="4" t="str">
        <f t="shared" si="216"/>
        <v>STG11.2</v>
      </c>
      <c r="I6936" s="4" t="str">
        <f t="shared" si="217"/>
        <v>S0_APWR_GS11</v>
      </c>
    </row>
    <row r="6937" spans="1:9" x14ac:dyDescent="0.25">
      <c r="A6937" t="s">
        <v>2698</v>
      </c>
      <c r="B6937" t="s">
        <v>5975</v>
      </c>
      <c r="C6937" t="s">
        <v>27</v>
      </c>
      <c r="D6937">
        <v>1</v>
      </c>
      <c r="E6937">
        <v>1</v>
      </c>
      <c r="F6937">
        <v>1</v>
      </c>
      <c r="G6937" t="s">
        <v>297</v>
      </c>
      <c r="H6937" s="4" t="str">
        <f t="shared" si="216"/>
        <v>C18.1</v>
      </c>
      <c r="I6937" s="4" t="str">
        <f t="shared" si="217"/>
        <v>SG0_SRC_DVDD33</v>
      </c>
    </row>
    <row r="6938" spans="1:9" x14ac:dyDescent="0.25">
      <c r="A6938" t="s">
        <v>2698</v>
      </c>
      <c r="B6938" t="s">
        <v>5975</v>
      </c>
      <c r="C6938" t="s">
        <v>27</v>
      </c>
      <c r="D6938">
        <v>2</v>
      </c>
      <c r="E6938">
        <v>2</v>
      </c>
      <c r="F6938">
        <v>2</v>
      </c>
      <c r="G6938" t="s">
        <v>961</v>
      </c>
      <c r="H6938" s="4" t="str">
        <f t="shared" si="216"/>
        <v>C18.2</v>
      </c>
      <c r="I6938" s="4" t="str">
        <f t="shared" si="217"/>
        <v>DGND</v>
      </c>
    </row>
    <row r="6939" spans="1:9" x14ac:dyDescent="0.25">
      <c r="A6939" t="s">
        <v>2698</v>
      </c>
      <c r="B6939" t="s">
        <v>5975</v>
      </c>
      <c r="C6939" t="s">
        <v>2697</v>
      </c>
      <c r="D6939">
        <v>1</v>
      </c>
      <c r="E6939">
        <v>1</v>
      </c>
      <c r="F6939">
        <v>1</v>
      </c>
      <c r="G6939" t="s">
        <v>297</v>
      </c>
      <c r="H6939" s="4" t="str">
        <f t="shared" si="216"/>
        <v>C19.1</v>
      </c>
      <c r="I6939" s="4" t="str">
        <f t="shared" si="217"/>
        <v>SG0_SRC_DVDD33</v>
      </c>
    </row>
    <row r="6940" spans="1:9" x14ac:dyDescent="0.25">
      <c r="A6940" t="s">
        <v>2698</v>
      </c>
      <c r="B6940" t="s">
        <v>5975</v>
      </c>
      <c r="C6940" t="s">
        <v>2697</v>
      </c>
      <c r="D6940">
        <v>2</v>
      </c>
      <c r="E6940">
        <v>2</v>
      </c>
      <c r="F6940">
        <v>2</v>
      </c>
      <c r="G6940" t="s">
        <v>961</v>
      </c>
      <c r="H6940" s="4" t="str">
        <f t="shared" si="216"/>
        <v>C19.2</v>
      </c>
      <c r="I6940" s="4" t="str">
        <f t="shared" si="217"/>
        <v>DGND</v>
      </c>
    </row>
    <row r="6941" spans="1:9" x14ac:dyDescent="0.25">
      <c r="A6941" t="s">
        <v>2698</v>
      </c>
      <c r="B6941" t="s">
        <v>5975</v>
      </c>
      <c r="C6941" t="s">
        <v>3970</v>
      </c>
      <c r="D6941">
        <v>1</v>
      </c>
      <c r="E6941">
        <v>1</v>
      </c>
      <c r="F6941">
        <v>1</v>
      </c>
      <c r="G6941" t="s">
        <v>297</v>
      </c>
      <c r="H6941" s="4" t="str">
        <f t="shared" si="216"/>
        <v>C292.1</v>
      </c>
      <c r="I6941" s="4" t="str">
        <f t="shared" si="217"/>
        <v>SG0_SRC_DVDD33</v>
      </c>
    </row>
    <row r="6942" spans="1:9" x14ac:dyDescent="0.25">
      <c r="A6942" t="s">
        <v>2698</v>
      </c>
      <c r="B6942" t="s">
        <v>5975</v>
      </c>
      <c r="C6942" t="s">
        <v>3970</v>
      </c>
      <c r="D6942">
        <v>2</v>
      </c>
      <c r="E6942">
        <v>2</v>
      </c>
      <c r="F6942">
        <v>2</v>
      </c>
      <c r="G6942" t="s">
        <v>961</v>
      </c>
      <c r="H6942" s="4" t="str">
        <f t="shared" si="216"/>
        <v>C292.2</v>
      </c>
      <c r="I6942" s="4" t="str">
        <f t="shared" si="217"/>
        <v>DGND</v>
      </c>
    </row>
    <row r="6943" spans="1:9" x14ac:dyDescent="0.25">
      <c r="A6943" t="s">
        <v>2698</v>
      </c>
      <c r="B6943" t="s">
        <v>5975</v>
      </c>
      <c r="C6943" t="s">
        <v>3971</v>
      </c>
      <c r="D6943">
        <v>1</v>
      </c>
      <c r="E6943">
        <v>1</v>
      </c>
      <c r="F6943">
        <v>1</v>
      </c>
      <c r="G6943" t="s">
        <v>962</v>
      </c>
      <c r="H6943" s="4" t="str">
        <f t="shared" si="216"/>
        <v>CS1.1</v>
      </c>
      <c r="I6943" s="4" t="str">
        <f t="shared" si="217"/>
        <v>VDD33_ATX</v>
      </c>
    </row>
    <row r="6944" spans="1:9" x14ac:dyDescent="0.25">
      <c r="A6944" t="s">
        <v>2698</v>
      </c>
      <c r="B6944" t="s">
        <v>5975</v>
      </c>
      <c r="C6944" t="s">
        <v>3971</v>
      </c>
      <c r="D6944">
        <v>2</v>
      </c>
      <c r="E6944">
        <v>2</v>
      </c>
      <c r="F6944">
        <v>2</v>
      </c>
      <c r="G6944" t="s">
        <v>961</v>
      </c>
      <c r="H6944" s="4" t="str">
        <f t="shared" si="216"/>
        <v>CS1.2</v>
      </c>
      <c r="I6944" s="4" t="str">
        <f t="shared" si="217"/>
        <v>DGND</v>
      </c>
    </row>
    <row r="6945" spans="1:9" x14ac:dyDescent="0.25">
      <c r="A6945" t="s">
        <v>2698</v>
      </c>
      <c r="B6945" t="s">
        <v>5975</v>
      </c>
      <c r="C6945" t="s">
        <v>3972</v>
      </c>
      <c r="D6945">
        <v>1</v>
      </c>
      <c r="E6945">
        <v>1</v>
      </c>
      <c r="F6945">
        <v>1</v>
      </c>
      <c r="G6945" t="s">
        <v>298</v>
      </c>
      <c r="H6945" s="4" t="str">
        <f t="shared" si="216"/>
        <v>CS2.1</v>
      </c>
      <c r="I6945" s="4" t="str">
        <f t="shared" si="217"/>
        <v>SG0_SWR09_OFFLINE</v>
      </c>
    </row>
    <row r="6946" spans="1:9" x14ac:dyDescent="0.25">
      <c r="A6946" t="s">
        <v>2698</v>
      </c>
      <c r="B6946" t="s">
        <v>5975</v>
      </c>
      <c r="C6946" t="s">
        <v>3972</v>
      </c>
      <c r="D6946">
        <v>2</v>
      </c>
      <c r="E6946">
        <v>2</v>
      </c>
      <c r="F6946">
        <v>2</v>
      </c>
      <c r="G6946" t="s">
        <v>299</v>
      </c>
      <c r="H6946" s="4" t="str">
        <f t="shared" si="216"/>
        <v>CS2.2</v>
      </c>
      <c r="I6946" s="4" t="str">
        <f t="shared" si="217"/>
        <v>S0_SWR1_FB</v>
      </c>
    </row>
    <row r="6947" spans="1:9" x14ac:dyDescent="0.25">
      <c r="A6947" t="s">
        <v>2698</v>
      </c>
      <c r="B6947" t="s">
        <v>5975</v>
      </c>
      <c r="C6947" t="s">
        <v>3973</v>
      </c>
      <c r="D6947">
        <v>1</v>
      </c>
      <c r="E6947">
        <v>1</v>
      </c>
      <c r="F6947">
        <v>1</v>
      </c>
      <c r="G6947" t="s">
        <v>300</v>
      </c>
      <c r="H6947" s="4" t="str">
        <f t="shared" si="216"/>
        <v>CS3.1</v>
      </c>
      <c r="I6947" s="4" t="str">
        <f t="shared" si="217"/>
        <v>SG0_SRC_DVDD09</v>
      </c>
    </row>
    <row r="6948" spans="1:9" x14ac:dyDescent="0.25">
      <c r="A6948" t="s">
        <v>2698</v>
      </c>
      <c r="B6948" t="s">
        <v>5975</v>
      </c>
      <c r="C6948" t="s">
        <v>3973</v>
      </c>
      <c r="D6948">
        <v>2</v>
      </c>
      <c r="E6948">
        <v>2</v>
      </c>
      <c r="F6948">
        <v>2</v>
      </c>
      <c r="G6948" t="s">
        <v>961</v>
      </c>
      <c r="H6948" s="4" t="str">
        <f t="shared" si="216"/>
        <v>CS3.2</v>
      </c>
      <c r="I6948" s="4" t="str">
        <f t="shared" si="217"/>
        <v>DGND</v>
      </c>
    </row>
    <row r="6949" spans="1:9" x14ac:dyDescent="0.25">
      <c r="A6949" t="s">
        <v>2698</v>
      </c>
      <c r="B6949" t="s">
        <v>5975</v>
      </c>
      <c r="C6949" t="s">
        <v>3974</v>
      </c>
      <c r="D6949">
        <v>1</v>
      </c>
      <c r="E6949">
        <v>1</v>
      </c>
      <c r="F6949">
        <v>1</v>
      </c>
      <c r="G6949" t="s">
        <v>300</v>
      </c>
      <c r="H6949" s="4" t="str">
        <f t="shared" si="216"/>
        <v>CS4.1</v>
      </c>
      <c r="I6949" s="4" t="str">
        <f t="shared" si="217"/>
        <v>SG0_SRC_DVDD09</v>
      </c>
    </row>
    <row r="6950" spans="1:9" x14ac:dyDescent="0.25">
      <c r="A6950" t="s">
        <v>2698</v>
      </c>
      <c r="B6950" t="s">
        <v>5975</v>
      </c>
      <c r="C6950" t="s">
        <v>3974</v>
      </c>
      <c r="D6950">
        <v>2</v>
      </c>
      <c r="E6950">
        <v>2</v>
      </c>
      <c r="F6950">
        <v>2</v>
      </c>
      <c r="G6950" t="s">
        <v>961</v>
      </c>
      <c r="H6950" s="4" t="str">
        <f t="shared" si="216"/>
        <v>CS4.2</v>
      </c>
      <c r="I6950" s="4" t="str">
        <f t="shared" si="217"/>
        <v>DGND</v>
      </c>
    </row>
    <row r="6951" spans="1:9" x14ac:dyDescent="0.25">
      <c r="A6951" t="s">
        <v>2698</v>
      </c>
      <c r="B6951" t="s">
        <v>5975</v>
      </c>
      <c r="C6951" t="s">
        <v>3975</v>
      </c>
      <c r="D6951">
        <v>1</v>
      </c>
      <c r="E6951">
        <v>1</v>
      </c>
      <c r="F6951">
        <v>1</v>
      </c>
      <c r="G6951" t="s">
        <v>301</v>
      </c>
      <c r="H6951" s="4" t="str">
        <f t="shared" si="216"/>
        <v>CS5.1</v>
      </c>
      <c r="I6951" s="4" t="str">
        <f t="shared" si="217"/>
        <v>S0_SWR1_EN</v>
      </c>
    </row>
    <row r="6952" spans="1:9" x14ac:dyDescent="0.25">
      <c r="A6952" t="s">
        <v>2698</v>
      </c>
      <c r="B6952" t="s">
        <v>5975</v>
      </c>
      <c r="C6952" t="s">
        <v>3975</v>
      </c>
      <c r="D6952">
        <v>2</v>
      </c>
      <c r="E6952">
        <v>2</v>
      </c>
      <c r="F6952">
        <v>2</v>
      </c>
      <c r="G6952" t="s">
        <v>961</v>
      </c>
      <c r="H6952" s="4" t="str">
        <f t="shared" si="216"/>
        <v>CS5.2</v>
      </c>
      <c r="I6952" s="4" t="str">
        <f t="shared" si="217"/>
        <v>DGND</v>
      </c>
    </row>
    <row r="6953" spans="1:9" x14ac:dyDescent="0.25">
      <c r="A6953" t="s">
        <v>2698</v>
      </c>
      <c r="B6953" t="s">
        <v>5975</v>
      </c>
      <c r="C6953" t="s">
        <v>5976</v>
      </c>
      <c r="D6953" t="s">
        <v>1331</v>
      </c>
      <c r="E6953" t="s">
        <v>1331</v>
      </c>
      <c r="F6953">
        <v>1</v>
      </c>
      <c r="G6953" t="s">
        <v>1040</v>
      </c>
      <c r="H6953" s="4" t="str">
        <f t="shared" si="216"/>
        <v>KG0.1</v>
      </c>
      <c r="I6953" s="4" t="str">
        <f t="shared" si="217"/>
        <v>VP12</v>
      </c>
    </row>
    <row r="6954" spans="1:9" x14ac:dyDescent="0.25">
      <c r="A6954" t="s">
        <v>2698</v>
      </c>
      <c r="B6954" t="s">
        <v>5975</v>
      </c>
      <c r="C6954" t="s">
        <v>5976</v>
      </c>
      <c r="D6954" t="s">
        <v>1332</v>
      </c>
      <c r="E6954" t="s">
        <v>1332</v>
      </c>
      <c r="F6954">
        <v>4</v>
      </c>
      <c r="G6954" t="s">
        <v>962</v>
      </c>
      <c r="H6954" s="4" t="str">
        <f t="shared" si="216"/>
        <v>KG0.4</v>
      </c>
      <c r="I6954" s="4" t="str">
        <f t="shared" si="217"/>
        <v>VDD33_ATX</v>
      </c>
    </row>
    <row r="6955" spans="1:9" x14ac:dyDescent="0.25">
      <c r="A6955" t="s">
        <v>2698</v>
      </c>
      <c r="B6955" t="s">
        <v>5975</v>
      </c>
      <c r="C6955" t="s">
        <v>5976</v>
      </c>
      <c r="D6955" t="s">
        <v>1333</v>
      </c>
      <c r="E6955" t="s">
        <v>1333</v>
      </c>
      <c r="F6955">
        <v>9</v>
      </c>
      <c r="G6955" t="s">
        <v>962</v>
      </c>
      <c r="H6955" s="4" t="str">
        <f t="shared" si="216"/>
        <v>KG0.9</v>
      </c>
      <c r="I6955" s="4" t="str">
        <f t="shared" si="217"/>
        <v>VDD33_ATX</v>
      </c>
    </row>
    <row r="6956" spans="1:9" x14ac:dyDescent="0.25">
      <c r="A6956" t="s">
        <v>2698</v>
      </c>
      <c r="B6956" t="s">
        <v>5975</v>
      </c>
      <c r="C6956" t="s">
        <v>5976</v>
      </c>
      <c r="D6956" t="s">
        <v>1334</v>
      </c>
      <c r="E6956" t="s">
        <v>1334</v>
      </c>
      <c r="F6956">
        <v>12</v>
      </c>
      <c r="G6956" t="s">
        <v>5327</v>
      </c>
      <c r="H6956" s="4" t="str">
        <f t="shared" si="216"/>
        <v>KG0.12</v>
      </c>
      <c r="I6956" s="4" t="str">
        <f t="shared" si="217"/>
        <v>SC_UDB000</v>
      </c>
    </row>
    <row r="6957" spans="1:9" x14ac:dyDescent="0.25">
      <c r="A6957" t="s">
        <v>2698</v>
      </c>
      <c r="B6957" t="s">
        <v>5975</v>
      </c>
      <c r="C6957" t="s">
        <v>5976</v>
      </c>
      <c r="D6957" t="s">
        <v>1335</v>
      </c>
      <c r="E6957" t="s">
        <v>1335</v>
      </c>
      <c r="F6957">
        <v>3</v>
      </c>
      <c r="G6957" t="s">
        <v>297</v>
      </c>
      <c r="H6957" s="4" t="str">
        <f t="shared" si="216"/>
        <v>KG0.3</v>
      </c>
      <c r="I6957" s="4" t="str">
        <f t="shared" si="217"/>
        <v>SG0_SRC_DVDD33</v>
      </c>
    </row>
    <row r="6958" spans="1:9" x14ac:dyDescent="0.25">
      <c r="A6958" t="s">
        <v>2698</v>
      </c>
      <c r="B6958" t="s">
        <v>5975</v>
      </c>
      <c r="C6958" t="s">
        <v>5976</v>
      </c>
      <c r="D6958" t="s">
        <v>1336</v>
      </c>
      <c r="E6958" t="s">
        <v>1336</v>
      </c>
      <c r="F6958">
        <v>10</v>
      </c>
      <c r="G6958" t="s">
        <v>297</v>
      </c>
      <c r="H6958" s="4" t="str">
        <f t="shared" si="216"/>
        <v>KG0.10</v>
      </c>
      <c r="I6958" s="4" t="str">
        <f t="shared" si="217"/>
        <v>SG0_SRC_DVDD33</v>
      </c>
    </row>
    <row r="6959" spans="1:9" x14ac:dyDescent="0.25">
      <c r="A6959" t="s">
        <v>2698</v>
      </c>
      <c r="B6959" t="s">
        <v>5975</v>
      </c>
      <c r="C6959" t="s">
        <v>5976</v>
      </c>
      <c r="D6959" t="s">
        <v>1337</v>
      </c>
      <c r="E6959" t="s">
        <v>1337</v>
      </c>
      <c r="F6959">
        <v>5</v>
      </c>
      <c r="H6959" s="4" t="str">
        <f t="shared" si="216"/>
        <v>KG0.5</v>
      </c>
      <c r="I6959" s="4">
        <f t="shared" si="217"/>
        <v>0</v>
      </c>
    </row>
    <row r="6960" spans="1:9" x14ac:dyDescent="0.25">
      <c r="A6960" t="s">
        <v>2698</v>
      </c>
      <c r="B6960" t="s">
        <v>5975</v>
      </c>
      <c r="C6960" t="s">
        <v>5976</v>
      </c>
      <c r="D6960" t="s">
        <v>1338</v>
      </c>
      <c r="E6960" t="s">
        <v>1338</v>
      </c>
      <c r="F6960">
        <v>8</v>
      </c>
      <c r="H6960" s="4" t="str">
        <f t="shared" si="216"/>
        <v>KG0.8</v>
      </c>
      <c r="I6960" s="4">
        <f t="shared" si="217"/>
        <v>0</v>
      </c>
    </row>
    <row r="6961" spans="1:9" x14ac:dyDescent="0.25">
      <c r="A6961" t="s">
        <v>2698</v>
      </c>
      <c r="B6961" t="s">
        <v>5975</v>
      </c>
      <c r="C6961" t="s">
        <v>3976</v>
      </c>
      <c r="D6961">
        <v>1</v>
      </c>
      <c r="E6961">
        <v>1</v>
      </c>
      <c r="F6961">
        <v>1</v>
      </c>
      <c r="G6961" t="s">
        <v>302</v>
      </c>
      <c r="H6961" s="4" t="str">
        <f t="shared" si="216"/>
        <v>LX1.1</v>
      </c>
      <c r="I6961" s="4" t="str">
        <f t="shared" si="217"/>
        <v>S0_SWR1_LX</v>
      </c>
    </row>
    <row r="6962" spans="1:9" x14ac:dyDescent="0.25">
      <c r="A6962" t="s">
        <v>2698</v>
      </c>
      <c r="B6962" t="s">
        <v>5975</v>
      </c>
      <c r="C6962" t="s">
        <v>3976</v>
      </c>
      <c r="D6962">
        <v>2</v>
      </c>
      <c r="E6962">
        <v>2</v>
      </c>
      <c r="F6962">
        <v>2</v>
      </c>
      <c r="G6962" t="s">
        <v>298</v>
      </c>
      <c r="H6962" s="4" t="str">
        <f t="shared" si="216"/>
        <v>LX1.2</v>
      </c>
      <c r="I6962" s="4" t="str">
        <f t="shared" si="217"/>
        <v>SG0_SWR09_OFFLINE</v>
      </c>
    </row>
    <row r="6963" spans="1:9" x14ac:dyDescent="0.25">
      <c r="A6963" t="s">
        <v>2698</v>
      </c>
      <c r="B6963" t="s">
        <v>5975</v>
      </c>
      <c r="C6963" t="s">
        <v>3977</v>
      </c>
      <c r="D6963">
        <v>1</v>
      </c>
      <c r="E6963">
        <v>1</v>
      </c>
      <c r="F6963">
        <v>1</v>
      </c>
      <c r="G6963" t="s">
        <v>2343</v>
      </c>
      <c r="H6963" s="4" t="str">
        <f t="shared" si="216"/>
        <v>R548.1</v>
      </c>
      <c r="I6963" s="4" t="str">
        <f t="shared" si="217"/>
        <v>S0_SW_HSD297</v>
      </c>
    </row>
    <row r="6964" spans="1:9" x14ac:dyDescent="0.25">
      <c r="A6964" t="s">
        <v>2698</v>
      </c>
      <c r="B6964" t="s">
        <v>5975</v>
      </c>
      <c r="C6964" t="s">
        <v>3977</v>
      </c>
      <c r="D6964">
        <v>2</v>
      </c>
      <c r="E6964">
        <v>2</v>
      </c>
      <c r="F6964">
        <v>2</v>
      </c>
      <c r="G6964" t="s">
        <v>301</v>
      </c>
      <c r="H6964" s="4" t="str">
        <f t="shared" si="216"/>
        <v>R548.2</v>
      </c>
      <c r="I6964" s="4" t="str">
        <f t="shared" si="217"/>
        <v>S0_SWR1_EN</v>
      </c>
    </row>
    <row r="6965" spans="1:9" x14ac:dyDescent="0.25">
      <c r="A6965" t="s">
        <v>2698</v>
      </c>
      <c r="B6965" t="s">
        <v>5975</v>
      </c>
      <c r="C6965" t="s">
        <v>3978</v>
      </c>
      <c r="D6965">
        <v>1</v>
      </c>
      <c r="E6965">
        <v>1</v>
      </c>
      <c r="F6965">
        <v>1</v>
      </c>
      <c r="G6965" t="s">
        <v>298</v>
      </c>
      <c r="H6965" s="4" t="str">
        <f t="shared" si="216"/>
        <v>RB7.1</v>
      </c>
      <c r="I6965" s="4" t="str">
        <f t="shared" si="217"/>
        <v>SG0_SWR09_OFFLINE</v>
      </c>
    </row>
    <row r="6966" spans="1:9" x14ac:dyDescent="0.25">
      <c r="A6966" t="s">
        <v>2698</v>
      </c>
      <c r="B6966" t="s">
        <v>5975</v>
      </c>
      <c r="C6966" t="s">
        <v>3978</v>
      </c>
      <c r="D6966">
        <v>2</v>
      </c>
      <c r="E6966">
        <v>2</v>
      </c>
      <c r="F6966">
        <v>2</v>
      </c>
      <c r="G6966" t="s">
        <v>299</v>
      </c>
      <c r="H6966" s="4" t="str">
        <f t="shared" si="216"/>
        <v>RB7.2</v>
      </c>
      <c r="I6966" s="4" t="str">
        <f t="shared" si="217"/>
        <v>S0_SWR1_FB</v>
      </c>
    </row>
    <row r="6967" spans="1:9" x14ac:dyDescent="0.25">
      <c r="A6967" t="s">
        <v>2698</v>
      </c>
      <c r="B6967" t="s">
        <v>5975</v>
      </c>
      <c r="C6967" t="s">
        <v>3979</v>
      </c>
      <c r="D6967">
        <v>1</v>
      </c>
      <c r="E6967">
        <v>1</v>
      </c>
      <c r="F6967">
        <v>1</v>
      </c>
      <c r="G6967" t="s">
        <v>299</v>
      </c>
      <c r="H6967" s="4" t="str">
        <f t="shared" si="216"/>
        <v>RB8.1</v>
      </c>
      <c r="I6967" s="4" t="str">
        <f t="shared" si="217"/>
        <v>S0_SWR1_FB</v>
      </c>
    </row>
    <row r="6968" spans="1:9" x14ac:dyDescent="0.25">
      <c r="A6968" t="s">
        <v>2698</v>
      </c>
      <c r="B6968" t="s">
        <v>5975</v>
      </c>
      <c r="C6968" t="s">
        <v>3979</v>
      </c>
      <c r="D6968">
        <v>2</v>
      </c>
      <c r="E6968">
        <v>2</v>
      </c>
      <c r="F6968">
        <v>2</v>
      </c>
      <c r="G6968" t="s">
        <v>961</v>
      </c>
      <c r="H6968" s="4" t="str">
        <f t="shared" si="216"/>
        <v>RB8.2</v>
      </c>
      <c r="I6968" s="4" t="str">
        <f t="shared" si="217"/>
        <v>DGND</v>
      </c>
    </row>
    <row r="6969" spans="1:9" x14ac:dyDescent="0.25">
      <c r="A6969" t="s">
        <v>2698</v>
      </c>
      <c r="B6969" t="s">
        <v>5975</v>
      </c>
      <c r="C6969" t="s">
        <v>3980</v>
      </c>
      <c r="D6969">
        <v>1</v>
      </c>
      <c r="E6969">
        <v>1</v>
      </c>
      <c r="F6969">
        <v>1</v>
      </c>
      <c r="G6969" t="s">
        <v>303</v>
      </c>
      <c r="H6969" s="4" t="str">
        <f t="shared" si="216"/>
        <v>RS6.1</v>
      </c>
      <c r="I6969" s="4" t="str">
        <f t="shared" si="217"/>
        <v>S0_SWR1_VIN</v>
      </c>
    </row>
    <row r="6970" spans="1:9" x14ac:dyDescent="0.25">
      <c r="A6970" t="s">
        <v>2698</v>
      </c>
      <c r="B6970" t="s">
        <v>5975</v>
      </c>
      <c r="C6970" t="s">
        <v>3980</v>
      </c>
      <c r="D6970">
        <v>2</v>
      </c>
      <c r="E6970">
        <v>2</v>
      </c>
      <c r="F6970">
        <v>2</v>
      </c>
      <c r="G6970" t="s">
        <v>304</v>
      </c>
      <c r="H6970" s="4" t="str">
        <f t="shared" si="216"/>
        <v>RS6.2</v>
      </c>
      <c r="I6970" s="4" t="str">
        <f t="shared" si="217"/>
        <v>S0_SWR1_PG</v>
      </c>
    </row>
    <row r="6971" spans="1:9" x14ac:dyDescent="0.25">
      <c r="A6971" t="s">
        <v>2698</v>
      </c>
      <c r="B6971" t="s">
        <v>5975</v>
      </c>
      <c r="C6971" t="s">
        <v>3981</v>
      </c>
      <c r="D6971">
        <v>1</v>
      </c>
      <c r="E6971">
        <v>1</v>
      </c>
      <c r="F6971">
        <v>1</v>
      </c>
      <c r="G6971" t="s">
        <v>298</v>
      </c>
      <c r="H6971" s="4" t="str">
        <f t="shared" si="216"/>
        <v>RS7.1</v>
      </c>
      <c r="I6971" s="4" t="str">
        <f t="shared" si="217"/>
        <v>SG0_SWR09_OFFLINE</v>
      </c>
    </row>
    <row r="6972" spans="1:9" x14ac:dyDescent="0.25">
      <c r="A6972" t="s">
        <v>2698</v>
      </c>
      <c r="B6972" t="s">
        <v>5975</v>
      </c>
      <c r="C6972" t="s">
        <v>3981</v>
      </c>
      <c r="D6972">
        <v>2</v>
      </c>
      <c r="E6972">
        <v>2</v>
      </c>
      <c r="F6972">
        <v>2</v>
      </c>
      <c r="G6972" t="s">
        <v>300</v>
      </c>
      <c r="H6972" s="4" t="str">
        <f t="shared" si="216"/>
        <v>RS7.2</v>
      </c>
      <c r="I6972" s="4" t="str">
        <f t="shared" si="217"/>
        <v>SG0_SRC_DVDD09</v>
      </c>
    </row>
    <row r="6973" spans="1:9" x14ac:dyDescent="0.25">
      <c r="A6973" t="s">
        <v>2698</v>
      </c>
      <c r="B6973" t="s">
        <v>5975</v>
      </c>
      <c r="C6973" t="s">
        <v>3982</v>
      </c>
      <c r="D6973">
        <v>1</v>
      </c>
      <c r="E6973">
        <v>1</v>
      </c>
      <c r="F6973">
        <v>1</v>
      </c>
      <c r="G6973" t="s">
        <v>962</v>
      </c>
      <c r="H6973" s="4" t="str">
        <f t="shared" si="216"/>
        <v>RS9.1</v>
      </c>
      <c r="I6973" s="4" t="str">
        <f t="shared" si="217"/>
        <v>VDD33_ATX</v>
      </c>
    </row>
    <row r="6974" spans="1:9" x14ac:dyDescent="0.25">
      <c r="A6974" t="s">
        <v>2698</v>
      </c>
      <c r="B6974" t="s">
        <v>5975</v>
      </c>
      <c r="C6974" t="s">
        <v>3982</v>
      </c>
      <c r="D6974">
        <v>2</v>
      </c>
      <c r="E6974">
        <v>2</v>
      </c>
      <c r="F6974">
        <v>2</v>
      </c>
      <c r="G6974" t="s">
        <v>303</v>
      </c>
      <c r="H6974" s="4" t="str">
        <f t="shared" si="216"/>
        <v>RS9.2</v>
      </c>
      <c r="I6974" s="4" t="str">
        <f t="shared" si="217"/>
        <v>S0_SWR1_VIN</v>
      </c>
    </row>
    <row r="6975" spans="1:9" x14ac:dyDescent="0.25">
      <c r="A6975" t="s">
        <v>2698</v>
      </c>
      <c r="B6975" t="s">
        <v>5975</v>
      </c>
      <c r="C6975" t="s">
        <v>3983</v>
      </c>
      <c r="D6975">
        <v>1</v>
      </c>
      <c r="E6975">
        <v>1</v>
      </c>
      <c r="F6975">
        <v>1</v>
      </c>
      <c r="G6975" t="s">
        <v>1375</v>
      </c>
      <c r="H6975" s="4" t="str">
        <f t="shared" si="216"/>
        <v>S0_DPS_AVDD09.1</v>
      </c>
      <c r="I6975" s="4" t="str">
        <f t="shared" si="217"/>
        <v>S0_APWR_FF03</v>
      </c>
    </row>
    <row r="6976" spans="1:9" x14ac:dyDescent="0.25">
      <c r="A6976" t="s">
        <v>2698</v>
      </c>
      <c r="B6976" t="s">
        <v>5975</v>
      </c>
      <c r="C6976" t="s">
        <v>3983</v>
      </c>
      <c r="D6976">
        <v>2</v>
      </c>
      <c r="E6976">
        <v>2</v>
      </c>
      <c r="F6976">
        <v>2</v>
      </c>
      <c r="G6976" t="s">
        <v>300</v>
      </c>
      <c r="H6976" s="4" t="str">
        <f t="shared" si="216"/>
        <v>S0_DPS_AVDD09.2</v>
      </c>
      <c r="I6976" s="4" t="str">
        <f t="shared" si="217"/>
        <v>SG0_SRC_DVDD09</v>
      </c>
    </row>
    <row r="6977" spans="1:9" x14ac:dyDescent="0.25">
      <c r="A6977" t="s">
        <v>2698</v>
      </c>
      <c r="B6977" t="s">
        <v>5975</v>
      </c>
      <c r="C6977" t="s">
        <v>3984</v>
      </c>
      <c r="D6977">
        <v>1</v>
      </c>
      <c r="E6977">
        <v>1</v>
      </c>
      <c r="F6977">
        <v>1</v>
      </c>
      <c r="G6977" t="s">
        <v>1700</v>
      </c>
      <c r="H6977" s="4" t="str">
        <f t="shared" si="216"/>
        <v>S0_DPS_AVDD33.1</v>
      </c>
      <c r="I6977" s="4" t="str">
        <f t="shared" si="217"/>
        <v>S0_APWR_FF06</v>
      </c>
    </row>
    <row r="6978" spans="1:9" x14ac:dyDescent="0.25">
      <c r="A6978" t="s">
        <v>2698</v>
      </c>
      <c r="B6978" t="s">
        <v>5975</v>
      </c>
      <c r="C6978" t="s">
        <v>3984</v>
      </c>
      <c r="D6978">
        <v>2</v>
      </c>
      <c r="E6978">
        <v>2</v>
      </c>
      <c r="F6978">
        <v>2</v>
      </c>
      <c r="G6978" t="s">
        <v>297</v>
      </c>
      <c r="H6978" s="4" t="str">
        <f t="shared" ref="H6978:H7041" si="218">CONCATENATE(C6978,".",F6978)</f>
        <v>S0_DPS_AVDD33.2</v>
      </c>
      <c r="I6978" s="4" t="str">
        <f t="shared" ref="I6978:I7041" si="219">G6978</f>
        <v>SG0_SRC_DVDD33</v>
      </c>
    </row>
    <row r="6979" spans="1:9" x14ac:dyDescent="0.25">
      <c r="A6979" t="s">
        <v>2698</v>
      </c>
      <c r="B6979" t="s">
        <v>5975</v>
      </c>
      <c r="C6979" t="s">
        <v>3985</v>
      </c>
      <c r="D6979">
        <v>1</v>
      </c>
      <c r="E6979">
        <v>1</v>
      </c>
      <c r="F6979">
        <v>1</v>
      </c>
      <c r="G6979" t="s">
        <v>1374</v>
      </c>
      <c r="H6979" s="4" t="str">
        <f t="shared" si="218"/>
        <v>S0_DPS_DVDD09.1</v>
      </c>
      <c r="I6979" s="4" t="str">
        <f t="shared" si="219"/>
        <v>S0_APWR_FF01</v>
      </c>
    </row>
    <row r="6980" spans="1:9" x14ac:dyDescent="0.25">
      <c r="A6980" t="s">
        <v>2698</v>
      </c>
      <c r="B6980" t="s">
        <v>5975</v>
      </c>
      <c r="C6980" t="s">
        <v>3985</v>
      </c>
      <c r="D6980">
        <v>2</v>
      </c>
      <c r="E6980">
        <v>2</v>
      </c>
      <c r="F6980">
        <v>2</v>
      </c>
      <c r="G6980" t="s">
        <v>300</v>
      </c>
      <c r="H6980" s="4" t="str">
        <f t="shared" si="218"/>
        <v>S0_DPS_DVDD09.2</v>
      </c>
      <c r="I6980" s="4" t="str">
        <f t="shared" si="219"/>
        <v>SG0_SRC_DVDD09</v>
      </c>
    </row>
    <row r="6981" spans="1:9" x14ac:dyDescent="0.25">
      <c r="A6981" t="s">
        <v>2698</v>
      </c>
      <c r="B6981" t="s">
        <v>5975</v>
      </c>
      <c r="C6981" t="s">
        <v>3986</v>
      </c>
      <c r="D6981">
        <v>1</v>
      </c>
      <c r="E6981">
        <v>1</v>
      </c>
      <c r="F6981">
        <v>1</v>
      </c>
      <c r="G6981" t="s">
        <v>2025</v>
      </c>
      <c r="H6981" s="4" t="str">
        <f t="shared" si="218"/>
        <v>S0_DPS_V33.1</v>
      </c>
      <c r="I6981" s="4" t="str">
        <f t="shared" si="219"/>
        <v>S0_APWR_FF11</v>
      </c>
    </row>
    <row r="6982" spans="1:9" x14ac:dyDescent="0.25">
      <c r="A6982" t="s">
        <v>2698</v>
      </c>
      <c r="B6982" t="s">
        <v>5975</v>
      </c>
      <c r="C6982" t="s">
        <v>3986</v>
      </c>
      <c r="D6982">
        <v>2</v>
      </c>
      <c r="E6982">
        <v>2</v>
      </c>
      <c r="F6982">
        <v>2</v>
      </c>
      <c r="G6982" t="s">
        <v>297</v>
      </c>
      <c r="H6982" s="4" t="str">
        <f t="shared" si="218"/>
        <v>S0_DPS_V33.2</v>
      </c>
      <c r="I6982" s="4" t="str">
        <f t="shared" si="219"/>
        <v>SG0_SRC_DVDD33</v>
      </c>
    </row>
    <row r="6983" spans="1:9" x14ac:dyDescent="0.25">
      <c r="A6983" t="s">
        <v>2698</v>
      </c>
      <c r="B6983" t="s">
        <v>5975</v>
      </c>
      <c r="C6983" t="s">
        <v>3987</v>
      </c>
      <c r="D6983">
        <v>1</v>
      </c>
      <c r="E6983">
        <v>1</v>
      </c>
      <c r="F6983">
        <v>1</v>
      </c>
      <c r="G6983" t="s">
        <v>1340</v>
      </c>
      <c r="H6983" s="4" t="str">
        <f t="shared" si="218"/>
        <v>S0_DPS_VDDIO_DVDD33.1</v>
      </c>
      <c r="I6983" s="4" t="str">
        <f t="shared" si="219"/>
        <v>S0_APWR_FF08</v>
      </c>
    </row>
    <row r="6984" spans="1:9" x14ac:dyDescent="0.25">
      <c r="A6984" t="s">
        <v>2698</v>
      </c>
      <c r="B6984" t="s">
        <v>5975</v>
      </c>
      <c r="C6984" t="s">
        <v>3987</v>
      </c>
      <c r="D6984">
        <v>2</v>
      </c>
      <c r="E6984">
        <v>2</v>
      </c>
      <c r="F6984">
        <v>2</v>
      </c>
      <c r="G6984" t="s">
        <v>297</v>
      </c>
      <c r="H6984" s="4" t="str">
        <f t="shared" si="218"/>
        <v>S0_DPS_VDDIO_DVDD33.2</v>
      </c>
      <c r="I6984" s="4" t="str">
        <f t="shared" si="219"/>
        <v>SG0_SRC_DVDD33</v>
      </c>
    </row>
    <row r="6985" spans="1:9" x14ac:dyDescent="0.25">
      <c r="A6985" t="s">
        <v>2698</v>
      </c>
      <c r="B6985" t="s">
        <v>5975</v>
      </c>
      <c r="C6985" t="s">
        <v>3988</v>
      </c>
      <c r="D6985">
        <v>1</v>
      </c>
      <c r="E6985">
        <v>1</v>
      </c>
      <c r="F6985">
        <v>1</v>
      </c>
      <c r="G6985" t="s">
        <v>299</v>
      </c>
      <c r="H6985" s="4" t="str">
        <f t="shared" si="218"/>
        <v>SG0_SWR1_FB.1</v>
      </c>
      <c r="I6985" s="4" t="str">
        <f t="shared" si="219"/>
        <v>S0_SWR1_FB</v>
      </c>
    </row>
    <row r="6986" spans="1:9" x14ac:dyDescent="0.25">
      <c r="A6986" t="s">
        <v>2698</v>
      </c>
      <c r="B6986" t="s">
        <v>5975</v>
      </c>
      <c r="C6986" t="s">
        <v>3988</v>
      </c>
      <c r="D6986">
        <v>2</v>
      </c>
      <c r="E6986">
        <v>2</v>
      </c>
      <c r="F6986">
        <v>2</v>
      </c>
      <c r="G6986" t="s">
        <v>961</v>
      </c>
      <c r="H6986" s="4" t="str">
        <f t="shared" si="218"/>
        <v>SG0_SWR1_FB.2</v>
      </c>
      <c r="I6986" s="4" t="str">
        <f t="shared" si="219"/>
        <v>DGND</v>
      </c>
    </row>
    <row r="6987" spans="1:9" x14ac:dyDescent="0.25">
      <c r="A6987" t="s">
        <v>2698</v>
      </c>
      <c r="B6987" t="s">
        <v>5975</v>
      </c>
      <c r="C6987" t="s">
        <v>3989</v>
      </c>
      <c r="D6987" t="s">
        <v>2344</v>
      </c>
      <c r="E6987" t="s">
        <v>2344</v>
      </c>
      <c r="F6987">
        <v>7</v>
      </c>
      <c r="G6987" t="s">
        <v>301</v>
      </c>
      <c r="H6987" s="4" t="str">
        <f t="shared" si="218"/>
        <v>SWR1.7</v>
      </c>
      <c r="I6987" s="4" t="str">
        <f t="shared" si="219"/>
        <v>S0_SWR1_EN</v>
      </c>
    </row>
    <row r="6988" spans="1:9" x14ac:dyDescent="0.25">
      <c r="A6988" t="s">
        <v>2698</v>
      </c>
      <c r="B6988" t="s">
        <v>5975</v>
      </c>
      <c r="C6988" t="s">
        <v>3989</v>
      </c>
      <c r="D6988" t="s">
        <v>2345</v>
      </c>
      <c r="E6988" t="s">
        <v>2345</v>
      </c>
      <c r="F6988" t="s">
        <v>11</v>
      </c>
      <c r="G6988" t="s">
        <v>961</v>
      </c>
      <c r="H6988" s="4" t="str">
        <f t="shared" si="218"/>
        <v>SWR1.EP</v>
      </c>
      <c r="I6988" s="4" t="str">
        <f t="shared" si="219"/>
        <v>DGND</v>
      </c>
    </row>
    <row r="6989" spans="1:9" x14ac:dyDescent="0.25">
      <c r="A6989" t="s">
        <v>2698</v>
      </c>
      <c r="B6989" t="s">
        <v>5975</v>
      </c>
      <c r="C6989" t="s">
        <v>3989</v>
      </c>
      <c r="D6989" t="s">
        <v>2346</v>
      </c>
      <c r="E6989" t="s">
        <v>2346</v>
      </c>
      <c r="F6989">
        <v>1</v>
      </c>
      <c r="G6989" t="s">
        <v>299</v>
      </c>
      <c r="H6989" s="4" t="str">
        <f t="shared" si="218"/>
        <v>SWR1.1</v>
      </c>
      <c r="I6989" s="4" t="str">
        <f t="shared" si="219"/>
        <v>S0_SWR1_FB</v>
      </c>
    </row>
    <row r="6990" spans="1:9" x14ac:dyDescent="0.25">
      <c r="A6990" t="s">
        <v>2698</v>
      </c>
      <c r="B6990" t="s">
        <v>5975</v>
      </c>
      <c r="C6990" t="s">
        <v>3989</v>
      </c>
      <c r="D6990" t="s">
        <v>2347</v>
      </c>
      <c r="E6990" t="s">
        <v>2347</v>
      </c>
      <c r="F6990">
        <v>3</v>
      </c>
      <c r="G6990" t="s">
        <v>303</v>
      </c>
      <c r="H6990" s="4" t="str">
        <f t="shared" si="218"/>
        <v>SWR1.3</v>
      </c>
      <c r="I6990" s="4" t="str">
        <f t="shared" si="219"/>
        <v>S0_SWR1_VIN</v>
      </c>
    </row>
    <row r="6991" spans="1:9" x14ac:dyDescent="0.25">
      <c r="A6991" t="s">
        <v>2698</v>
      </c>
      <c r="B6991" t="s">
        <v>5975</v>
      </c>
      <c r="C6991" t="s">
        <v>3989</v>
      </c>
      <c r="D6991" t="s">
        <v>2348</v>
      </c>
      <c r="E6991" t="s">
        <v>2348</v>
      </c>
      <c r="F6991">
        <v>6</v>
      </c>
      <c r="G6991" t="s">
        <v>302</v>
      </c>
      <c r="H6991" s="4" t="str">
        <f t="shared" si="218"/>
        <v>SWR1.6</v>
      </c>
      <c r="I6991" s="4" t="str">
        <f t="shared" si="219"/>
        <v>S0_SWR1_LX</v>
      </c>
    </row>
    <row r="6992" spans="1:9" x14ac:dyDescent="0.25">
      <c r="A6992" t="s">
        <v>2698</v>
      </c>
      <c r="B6992" t="s">
        <v>5975</v>
      </c>
      <c r="C6992" t="s">
        <v>3989</v>
      </c>
      <c r="D6992" t="s">
        <v>1087</v>
      </c>
      <c r="E6992" t="s">
        <v>1087</v>
      </c>
      <c r="F6992">
        <v>5</v>
      </c>
      <c r="H6992" s="4" t="str">
        <f t="shared" si="218"/>
        <v>SWR1.5</v>
      </c>
      <c r="I6992" s="4">
        <f t="shared" si="219"/>
        <v>0</v>
      </c>
    </row>
    <row r="6993" spans="1:9" x14ac:dyDescent="0.25">
      <c r="A6993" t="s">
        <v>2698</v>
      </c>
      <c r="B6993" t="s">
        <v>5975</v>
      </c>
      <c r="C6993" t="s">
        <v>3989</v>
      </c>
      <c r="D6993" t="s">
        <v>2349</v>
      </c>
      <c r="E6993" t="s">
        <v>2349</v>
      </c>
      <c r="F6993">
        <v>2</v>
      </c>
      <c r="G6993" t="s">
        <v>304</v>
      </c>
      <c r="H6993" s="4" t="str">
        <f t="shared" si="218"/>
        <v>SWR1.2</v>
      </c>
      <c r="I6993" s="4" t="str">
        <f t="shared" si="219"/>
        <v>S0_SWR1_PG</v>
      </c>
    </row>
    <row r="6994" spans="1:9" x14ac:dyDescent="0.25">
      <c r="A6994" t="s">
        <v>2698</v>
      </c>
      <c r="B6994" t="s">
        <v>5975</v>
      </c>
      <c r="C6994" t="s">
        <v>3989</v>
      </c>
      <c r="D6994" t="s">
        <v>2350</v>
      </c>
      <c r="E6994" t="s">
        <v>2350</v>
      </c>
      <c r="F6994">
        <v>4</v>
      </c>
      <c r="G6994" t="s">
        <v>961</v>
      </c>
      <c r="H6994" s="4" t="str">
        <f t="shared" si="218"/>
        <v>SWR1.4</v>
      </c>
      <c r="I6994" s="4" t="str">
        <f t="shared" si="219"/>
        <v>DGND</v>
      </c>
    </row>
    <row r="6995" spans="1:9" x14ac:dyDescent="0.25">
      <c r="A6995" t="s">
        <v>2698</v>
      </c>
      <c r="B6995" t="s">
        <v>5975</v>
      </c>
      <c r="C6995" t="s">
        <v>3989</v>
      </c>
      <c r="D6995" t="s">
        <v>2351</v>
      </c>
      <c r="E6995" t="s">
        <v>2351</v>
      </c>
      <c r="F6995">
        <v>8</v>
      </c>
      <c r="G6995" t="s">
        <v>961</v>
      </c>
      <c r="H6995" s="4" t="str">
        <f t="shared" si="218"/>
        <v>SWR1.8</v>
      </c>
      <c r="I6995" s="4" t="str">
        <f t="shared" si="219"/>
        <v>DGND</v>
      </c>
    </row>
    <row r="6996" spans="1:9" x14ac:dyDescent="0.25">
      <c r="A6996" t="s">
        <v>2698</v>
      </c>
      <c r="B6996" t="s">
        <v>5977</v>
      </c>
      <c r="C6996" t="s">
        <v>3990</v>
      </c>
      <c r="D6996">
        <v>1</v>
      </c>
      <c r="E6996">
        <v>1</v>
      </c>
      <c r="F6996">
        <v>1</v>
      </c>
      <c r="G6996" t="s">
        <v>305</v>
      </c>
      <c r="H6996" s="4" t="str">
        <f t="shared" si="218"/>
        <v>BDG1.1</v>
      </c>
      <c r="I6996" s="4" t="str">
        <f t="shared" si="219"/>
        <v>SG0_DVDD09</v>
      </c>
    </row>
    <row r="6997" spans="1:9" x14ac:dyDescent="0.25">
      <c r="A6997" t="s">
        <v>2698</v>
      </c>
      <c r="B6997" t="s">
        <v>5977</v>
      </c>
      <c r="C6997" t="s">
        <v>3990</v>
      </c>
      <c r="D6997">
        <v>2</v>
      </c>
      <c r="E6997">
        <v>2</v>
      </c>
      <c r="F6997">
        <v>2</v>
      </c>
      <c r="G6997" t="s">
        <v>300</v>
      </c>
      <c r="H6997" s="4" t="str">
        <f t="shared" si="218"/>
        <v>BDG1.2</v>
      </c>
      <c r="I6997" s="4" t="str">
        <f t="shared" si="219"/>
        <v>SG0_SRC_DVDD09</v>
      </c>
    </row>
    <row r="6998" spans="1:9" x14ac:dyDescent="0.25">
      <c r="A6998" t="s">
        <v>2698</v>
      </c>
      <c r="B6998" t="s">
        <v>5977</v>
      </c>
      <c r="C6998" t="s">
        <v>3991</v>
      </c>
      <c r="D6998">
        <v>1</v>
      </c>
      <c r="E6998">
        <v>1</v>
      </c>
      <c r="F6998">
        <v>1</v>
      </c>
      <c r="G6998" t="s">
        <v>306</v>
      </c>
      <c r="H6998" s="4" t="str">
        <f t="shared" si="218"/>
        <v>BDG2.1</v>
      </c>
      <c r="I6998" s="4" t="str">
        <f t="shared" si="219"/>
        <v>SG0_AVDD09</v>
      </c>
    </row>
    <row r="6999" spans="1:9" x14ac:dyDescent="0.25">
      <c r="A6999" t="s">
        <v>2698</v>
      </c>
      <c r="B6999" t="s">
        <v>5977</v>
      </c>
      <c r="C6999" t="s">
        <v>3991</v>
      </c>
      <c r="D6999">
        <v>2</v>
      </c>
      <c r="E6999">
        <v>2</v>
      </c>
      <c r="F6999">
        <v>2</v>
      </c>
      <c r="G6999" t="s">
        <v>300</v>
      </c>
      <c r="H6999" s="4" t="str">
        <f t="shared" si="218"/>
        <v>BDG2.2</v>
      </c>
      <c r="I6999" s="4" t="str">
        <f t="shared" si="219"/>
        <v>SG0_SRC_DVDD09</v>
      </c>
    </row>
    <row r="7000" spans="1:9" x14ac:dyDescent="0.25">
      <c r="A7000" t="s">
        <v>2698</v>
      </c>
      <c r="B7000" t="s">
        <v>5977</v>
      </c>
      <c r="C7000" t="s">
        <v>3992</v>
      </c>
      <c r="D7000">
        <v>1</v>
      </c>
      <c r="E7000">
        <v>1</v>
      </c>
      <c r="F7000">
        <v>1</v>
      </c>
      <c r="G7000" t="s">
        <v>2352</v>
      </c>
      <c r="H7000" s="4" t="str">
        <f t="shared" si="218"/>
        <v>BDG22.1</v>
      </c>
      <c r="I7000" s="4" t="str">
        <f t="shared" si="219"/>
        <v>SG0_AVDD09_FE</v>
      </c>
    </row>
    <row r="7001" spans="1:9" x14ac:dyDescent="0.25">
      <c r="A7001" t="s">
        <v>2698</v>
      </c>
      <c r="B7001" t="s">
        <v>5977</v>
      </c>
      <c r="C7001" t="s">
        <v>3992</v>
      </c>
      <c r="D7001">
        <v>2</v>
      </c>
      <c r="E7001">
        <v>2</v>
      </c>
      <c r="F7001">
        <v>2</v>
      </c>
      <c r="G7001" t="s">
        <v>300</v>
      </c>
      <c r="H7001" s="4" t="str">
        <f t="shared" si="218"/>
        <v>BDG22.2</v>
      </c>
      <c r="I7001" s="4" t="str">
        <f t="shared" si="219"/>
        <v>SG0_SRC_DVDD09</v>
      </c>
    </row>
    <row r="7002" spans="1:9" x14ac:dyDescent="0.25">
      <c r="A7002" t="s">
        <v>2698</v>
      </c>
      <c r="B7002" t="s">
        <v>5977</v>
      </c>
      <c r="C7002" t="s">
        <v>3993</v>
      </c>
      <c r="D7002">
        <v>1</v>
      </c>
      <c r="E7002">
        <v>1</v>
      </c>
      <c r="F7002">
        <v>1</v>
      </c>
      <c r="G7002" t="s">
        <v>2353</v>
      </c>
      <c r="H7002" s="4" t="str">
        <f t="shared" si="218"/>
        <v>BDG23.1</v>
      </c>
      <c r="I7002" s="4" t="str">
        <f t="shared" si="219"/>
        <v>SG0_AVDD09_GIGA</v>
      </c>
    </row>
    <row r="7003" spans="1:9" x14ac:dyDescent="0.25">
      <c r="A7003" t="s">
        <v>2698</v>
      </c>
      <c r="B7003" t="s">
        <v>5977</v>
      </c>
      <c r="C7003" t="s">
        <v>3993</v>
      </c>
      <c r="D7003">
        <v>2</v>
      </c>
      <c r="E7003">
        <v>2</v>
      </c>
      <c r="F7003">
        <v>2</v>
      </c>
      <c r="G7003" t="s">
        <v>300</v>
      </c>
      <c r="H7003" s="4" t="str">
        <f t="shared" si="218"/>
        <v>BDG23.2</v>
      </c>
      <c r="I7003" s="4" t="str">
        <f t="shared" si="219"/>
        <v>SG0_SRC_DVDD09</v>
      </c>
    </row>
    <row r="7004" spans="1:9" x14ac:dyDescent="0.25">
      <c r="A7004" t="s">
        <v>2698</v>
      </c>
      <c r="B7004" t="s">
        <v>5977</v>
      </c>
      <c r="C7004" t="s">
        <v>3994</v>
      </c>
      <c r="D7004">
        <v>1</v>
      </c>
      <c r="E7004">
        <v>1</v>
      </c>
      <c r="F7004">
        <v>1</v>
      </c>
      <c r="G7004" t="s">
        <v>2354</v>
      </c>
      <c r="H7004" s="4" t="str">
        <f t="shared" si="218"/>
        <v>BDG24.1</v>
      </c>
      <c r="I7004" s="4" t="str">
        <f t="shared" si="219"/>
        <v>SG0_AVDD09_MCK</v>
      </c>
    </row>
    <row r="7005" spans="1:9" x14ac:dyDescent="0.25">
      <c r="A7005" t="s">
        <v>2698</v>
      </c>
      <c r="B7005" t="s">
        <v>5977</v>
      </c>
      <c r="C7005" t="s">
        <v>3994</v>
      </c>
      <c r="D7005">
        <v>2</v>
      </c>
      <c r="E7005">
        <v>2</v>
      </c>
      <c r="F7005">
        <v>2</v>
      </c>
      <c r="G7005" t="s">
        <v>300</v>
      </c>
      <c r="H7005" s="4" t="str">
        <f t="shared" si="218"/>
        <v>BDG24.2</v>
      </c>
      <c r="I7005" s="4" t="str">
        <f t="shared" si="219"/>
        <v>SG0_SRC_DVDD09</v>
      </c>
    </row>
    <row r="7006" spans="1:9" x14ac:dyDescent="0.25">
      <c r="A7006" t="s">
        <v>2698</v>
      </c>
      <c r="B7006" t="s">
        <v>5977</v>
      </c>
      <c r="C7006" t="s">
        <v>3995</v>
      </c>
      <c r="D7006">
        <v>1</v>
      </c>
      <c r="E7006">
        <v>1</v>
      </c>
      <c r="F7006">
        <v>1</v>
      </c>
      <c r="G7006" t="s">
        <v>6177</v>
      </c>
      <c r="H7006" s="4" t="str">
        <f t="shared" si="218"/>
        <v>BDG27.1</v>
      </c>
      <c r="I7006" s="4" t="str">
        <f t="shared" si="219"/>
        <v>SG0_AVDD09_TRX</v>
      </c>
    </row>
    <row r="7007" spans="1:9" x14ac:dyDescent="0.25">
      <c r="A7007" t="s">
        <v>2698</v>
      </c>
      <c r="B7007" t="s">
        <v>5977</v>
      </c>
      <c r="C7007" t="s">
        <v>3995</v>
      </c>
      <c r="D7007">
        <v>2</v>
      </c>
      <c r="E7007">
        <v>2</v>
      </c>
      <c r="F7007">
        <v>2</v>
      </c>
      <c r="G7007" t="s">
        <v>300</v>
      </c>
      <c r="H7007" s="4" t="str">
        <f t="shared" si="218"/>
        <v>BDG27.2</v>
      </c>
      <c r="I7007" s="4" t="str">
        <f t="shared" si="219"/>
        <v>SG0_SRC_DVDD09</v>
      </c>
    </row>
    <row r="7008" spans="1:9" x14ac:dyDescent="0.25">
      <c r="A7008" t="s">
        <v>2698</v>
      </c>
      <c r="B7008" t="s">
        <v>5977</v>
      </c>
      <c r="C7008" t="s">
        <v>3996</v>
      </c>
      <c r="D7008">
        <v>1</v>
      </c>
      <c r="E7008">
        <v>1</v>
      </c>
      <c r="F7008">
        <v>1</v>
      </c>
      <c r="G7008" t="s">
        <v>2355</v>
      </c>
      <c r="H7008" s="4" t="str">
        <f t="shared" si="218"/>
        <v>BDG28.1</v>
      </c>
      <c r="I7008" s="4" t="str">
        <f t="shared" si="219"/>
        <v>SG0_AVDD09_CMU</v>
      </c>
    </row>
    <row r="7009" spans="1:9" x14ac:dyDescent="0.25">
      <c r="A7009" t="s">
        <v>2698</v>
      </c>
      <c r="B7009" t="s">
        <v>5977</v>
      </c>
      <c r="C7009" t="s">
        <v>3996</v>
      </c>
      <c r="D7009">
        <v>2</v>
      </c>
      <c r="E7009">
        <v>2</v>
      </c>
      <c r="F7009">
        <v>2</v>
      </c>
      <c r="G7009" t="s">
        <v>300</v>
      </c>
      <c r="H7009" s="4" t="str">
        <f t="shared" si="218"/>
        <v>BDG28.2</v>
      </c>
      <c r="I7009" s="4" t="str">
        <f t="shared" si="219"/>
        <v>SG0_SRC_DVDD09</v>
      </c>
    </row>
    <row r="7010" spans="1:9" x14ac:dyDescent="0.25">
      <c r="A7010" t="s">
        <v>2698</v>
      </c>
      <c r="B7010" t="s">
        <v>5977</v>
      </c>
      <c r="C7010" t="s">
        <v>3997</v>
      </c>
      <c r="D7010">
        <v>1</v>
      </c>
      <c r="E7010">
        <v>1</v>
      </c>
      <c r="F7010">
        <v>1</v>
      </c>
      <c r="G7010" t="s">
        <v>305</v>
      </c>
      <c r="H7010" s="4" t="str">
        <f t="shared" si="218"/>
        <v>CG1.1</v>
      </c>
      <c r="I7010" s="4" t="str">
        <f t="shared" si="219"/>
        <v>SG0_DVDD09</v>
      </c>
    </row>
    <row r="7011" spans="1:9" x14ac:dyDescent="0.25">
      <c r="A7011" t="s">
        <v>2698</v>
      </c>
      <c r="B7011" t="s">
        <v>5977</v>
      </c>
      <c r="C7011" t="s">
        <v>3997</v>
      </c>
      <c r="D7011">
        <v>2</v>
      </c>
      <c r="E7011">
        <v>2</v>
      </c>
      <c r="F7011">
        <v>2</v>
      </c>
      <c r="G7011" t="s">
        <v>961</v>
      </c>
      <c r="H7011" s="4" t="str">
        <f t="shared" si="218"/>
        <v>CG1.2</v>
      </c>
      <c r="I7011" s="4" t="str">
        <f t="shared" si="219"/>
        <v>DGND</v>
      </c>
    </row>
    <row r="7012" spans="1:9" x14ac:dyDescent="0.25">
      <c r="A7012" t="s">
        <v>2698</v>
      </c>
      <c r="B7012" t="s">
        <v>5977</v>
      </c>
      <c r="C7012" t="s">
        <v>3998</v>
      </c>
      <c r="D7012">
        <v>1</v>
      </c>
      <c r="E7012">
        <v>1</v>
      </c>
      <c r="F7012">
        <v>1</v>
      </c>
      <c r="G7012" t="s">
        <v>305</v>
      </c>
      <c r="H7012" s="4" t="str">
        <f t="shared" si="218"/>
        <v>CG2.1</v>
      </c>
      <c r="I7012" s="4" t="str">
        <f t="shared" si="219"/>
        <v>SG0_DVDD09</v>
      </c>
    </row>
    <row r="7013" spans="1:9" x14ac:dyDescent="0.25">
      <c r="A7013" t="s">
        <v>2698</v>
      </c>
      <c r="B7013" t="s">
        <v>5977</v>
      </c>
      <c r="C7013" t="s">
        <v>3998</v>
      </c>
      <c r="D7013">
        <v>2</v>
      </c>
      <c r="E7013">
        <v>2</v>
      </c>
      <c r="F7013">
        <v>2</v>
      </c>
      <c r="G7013" t="s">
        <v>961</v>
      </c>
      <c r="H7013" s="4" t="str">
        <f t="shared" si="218"/>
        <v>CG2.2</v>
      </c>
      <c r="I7013" s="4" t="str">
        <f t="shared" si="219"/>
        <v>DGND</v>
      </c>
    </row>
    <row r="7014" spans="1:9" x14ac:dyDescent="0.25">
      <c r="A7014" t="s">
        <v>2698</v>
      </c>
      <c r="B7014" t="s">
        <v>5977</v>
      </c>
      <c r="C7014" t="s">
        <v>3999</v>
      </c>
      <c r="D7014">
        <v>1</v>
      </c>
      <c r="E7014">
        <v>1</v>
      </c>
      <c r="F7014">
        <v>1</v>
      </c>
      <c r="G7014" t="s">
        <v>305</v>
      </c>
      <c r="H7014" s="4" t="str">
        <f t="shared" si="218"/>
        <v>CG3.1</v>
      </c>
      <c r="I7014" s="4" t="str">
        <f t="shared" si="219"/>
        <v>SG0_DVDD09</v>
      </c>
    </row>
    <row r="7015" spans="1:9" x14ac:dyDescent="0.25">
      <c r="A7015" t="s">
        <v>2698</v>
      </c>
      <c r="B7015" t="s">
        <v>5977</v>
      </c>
      <c r="C7015" t="s">
        <v>3999</v>
      </c>
      <c r="D7015">
        <v>2</v>
      </c>
      <c r="E7015">
        <v>2</v>
      </c>
      <c r="F7015">
        <v>2</v>
      </c>
      <c r="G7015" t="s">
        <v>961</v>
      </c>
      <c r="H7015" s="4" t="str">
        <f t="shared" si="218"/>
        <v>CG3.2</v>
      </c>
      <c r="I7015" s="4" t="str">
        <f t="shared" si="219"/>
        <v>DGND</v>
      </c>
    </row>
    <row r="7016" spans="1:9" x14ac:dyDescent="0.25">
      <c r="A7016" t="s">
        <v>2698</v>
      </c>
      <c r="B7016" t="s">
        <v>5977</v>
      </c>
      <c r="C7016" t="s">
        <v>4000</v>
      </c>
      <c r="D7016">
        <v>1</v>
      </c>
      <c r="E7016">
        <v>1</v>
      </c>
      <c r="F7016">
        <v>1</v>
      </c>
      <c r="G7016" t="s">
        <v>305</v>
      </c>
      <c r="H7016" s="4" t="str">
        <f t="shared" si="218"/>
        <v>CG4.1</v>
      </c>
      <c r="I7016" s="4" t="str">
        <f t="shared" si="219"/>
        <v>SG0_DVDD09</v>
      </c>
    </row>
    <row r="7017" spans="1:9" x14ac:dyDescent="0.25">
      <c r="A7017" t="s">
        <v>2698</v>
      </c>
      <c r="B7017" t="s">
        <v>5977</v>
      </c>
      <c r="C7017" t="s">
        <v>4000</v>
      </c>
      <c r="D7017">
        <v>2</v>
      </c>
      <c r="E7017">
        <v>2</v>
      </c>
      <c r="F7017">
        <v>2</v>
      </c>
      <c r="G7017" t="s">
        <v>961</v>
      </c>
      <c r="H7017" s="4" t="str">
        <f t="shared" si="218"/>
        <v>CG4.2</v>
      </c>
      <c r="I7017" s="4" t="str">
        <f t="shared" si="219"/>
        <v>DGND</v>
      </c>
    </row>
    <row r="7018" spans="1:9" x14ac:dyDescent="0.25">
      <c r="A7018" t="s">
        <v>2698</v>
      </c>
      <c r="B7018" t="s">
        <v>5977</v>
      </c>
      <c r="C7018" t="s">
        <v>4001</v>
      </c>
      <c r="D7018">
        <v>1</v>
      </c>
      <c r="E7018">
        <v>1</v>
      </c>
      <c r="F7018">
        <v>1</v>
      </c>
      <c r="G7018" t="s">
        <v>305</v>
      </c>
      <c r="H7018" s="4" t="str">
        <f t="shared" si="218"/>
        <v>CG5.1</v>
      </c>
      <c r="I7018" s="4" t="str">
        <f t="shared" si="219"/>
        <v>SG0_DVDD09</v>
      </c>
    </row>
    <row r="7019" spans="1:9" x14ac:dyDescent="0.25">
      <c r="A7019" t="s">
        <v>2698</v>
      </c>
      <c r="B7019" t="s">
        <v>5977</v>
      </c>
      <c r="C7019" t="s">
        <v>4001</v>
      </c>
      <c r="D7019">
        <v>2</v>
      </c>
      <c r="E7019">
        <v>2</v>
      </c>
      <c r="F7019">
        <v>2</v>
      </c>
      <c r="G7019" t="s">
        <v>961</v>
      </c>
      <c r="H7019" s="4" t="str">
        <f t="shared" si="218"/>
        <v>CG5.2</v>
      </c>
      <c r="I7019" s="4" t="str">
        <f t="shared" si="219"/>
        <v>DGND</v>
      </c>
    </row>
    <row r="7020" spans="1:9" x14ac:dyDescent="0.25">
      <c r="A7020" t="s">
        <v>2698</v>
      </c>
      <c r="B7020" t="s">
        <v>5977</v>
      </c>
      <c r="C7020" t="s">
        <v>4002</v>
      </c>
      <c r="D7020">
        <v>1</v>
      </c>
      <c r="E7020">
        <v>1</v>
      </c>
      <c r="F7020">
        <v>1</v>
      </c>
      <c r="G7020" t="s">
        <v>305</v>
      </c>
      <c r="H7020" s="4" t="str">
        <f t="shared" si="218"/>
        <v>CG6.1</v>
      </c>
      <c r="I7020" s="4" t="str">
        <f t="shared" si="219"/>
        <v>SG0_DVDD09</v>
      </c>
    </row>
    <row r="7021" spans="1:9" x14ac:dyDescent="0.25">
      <c r="A7021" t="s">
        <v>2698</v>
      </c>
      <c r="B7021" t="s">
        <v>5977</v>
      </c>
      <c r="C7021" t="s">
        <v>4002</v>
      </c>
      <c r="D7021">
        <v>2</v>
      </c>
      <c r="E7021">
        <v>2</v>
      </c>
      <c r="F7021">
        <v>2</v>
      </c>
      <c r="G7021" t="s">
        <v>961</v>
      </c>
      <c r="H7021" s="4" t="str">
        <f t="shared" si="218"/>
        <v>CG6.2</v>
      </c>
      <c r="I7021" s="4" t="str">
        <f t="shared" si="219"/>
        <v>DGND</v>
      </c>
    </row>
    <row r="7022" spans="1:9" x14ac:dyDescent="0.25">
      <c r="A7022" t="s">
        <v>2698</v>
      </c>
      <c r="B7022" t="s">
        <v>5977</v>
      </c>
      <c r="C7022" t="s">
        <v>4003</v>
      </c>
      <c r="D7022">
        <v>1</v>
      </c>
      <c r="E7022">
        <v>1</v>
      </c>
      <c r="F7022">
        <v>1</v>
      </c>
      <c r="G7022" t="s">
        <v>305</v>
      </c>
      <c r="H7022" s="4" t="str">
        <f t="shared" si="218"/>
        <v>CG7.1</v>
      </c>
      <c r="I7022" s="4" t="str">
        <f t="shared" si="219"/>
        <v>SG0_DVDD09</v>
      </c>
    </row>
    <row r="7023" spans="1:9" x14ac:dyDescent="0.25">
      <c r="A7023" t="s">
        <v>2698</v>
      </c>
      <c r="B7023" t="s">
        <v>5977</v>
      </c>
      <c r="C7023" t="s">
        <v>4003</v>
      </c>
      <c r="D7023">
        <v>2</v>
      </c>
      <c r="E7023">
        <v>2</v>
      </c>
      <c r="F7023">
        <v>2</v>
      </c>
      <c r="G7023" t="s">
        <v>961</v>
      </c>
      <c r="H7023" s="4" t="str">
        <f t="shared" si="218"/>
        <v>CG7.2</v>
      </c>
      <c r="I7023" s="4" t="str">
        <f t="shared" si="219"/>
        <v>DGND</v>
      </c>
    </row>
    <row r="7024" spans="1:9" x14ac:dyDescent="0.25">
      <c r="A7024" t="s">
        <v>2698</v>
      </c>
      <c r="B7024" t="s">
        <v>5977</v>
      </c>
      <c r="C7024" t="s">
        <v>4004</v>
      </c>
      <c r="D7024">
        <v>1</v>
      </c>
      <c r="E7024">
        <v>1</v>
      </c>
      <c r="F7024">
        <v>1</v>
      </c>
      <c r="G7024" t="s">
        <v>305</v>
      </c>
      <c r="H7024" s="4" t="str">
        <f t="shared" si="218"/>
        <v>CG8.1</v>
      </c>
      <c r="I7024" s="4" t="str">
        <f t="shared" si="219"/>
        <v>SG0_DVDD09</v>
      </c>
    </row>
    <row r="7025" spans="1:9" x14ac:dyDescent="0.25">
      <c r="A7025" t="s">
        <v>2698</v>
      </c>
      <c r="B7025" t="s">
        <v>5977</v>
      </c>
      <c r="C7025" t="s">
        <v>4004</v>
      </c>
      <c r="D7025">
        <v>2</v>
      </c>
      <c r="E7025">
        <v>2</v>
      </c>
      <c r="F7025">
        <v>2</v>
      </c>
      <c r="G7025" t="s">
        <v>961</v>
      </c>
      <c r="H7025" s="4" t="str">
        <f t="shared" si="218"/>
        <v>CG8.2</v>
      </c>
      <c r="I7025" s="4" t="str">
        <f t="shared" si="219"/>
        <v>DGND</v>
      </c>
    </row>
    <row r="7026" spans="1:9" x14ac:dyDescent="0.25">
      <c r="A7026" t="s">
        <v>2698</v>
      </c>
      <c r="B7026" t="s">
        <v>5977</v>
      </c>
      <c r="C7026" t="s">
        <v>4005</v>
      </c>
      <c r="D7026">
        <v>1</v>
      </c>
      <c r="E7026">
        <v>1</v>
      </c>
      <c r="F7026">
        <v>1</v>
      </c>
      <c r="G7026" t="s">
        <v>305</v>
      </c>
      <c r="H7026" s="4" t="str">
        <f t="shared" si="218"/>
        <v>CG9.1</v>
      </c>
      <c r="I7026" s="4" t="str">
        <f t="shared" si="219"/>
        <v>SG0_DVDD09</v>
      </c>
    </row>
    <row r="7027" spans="1:9" x14ac:dyDescent="0.25">
      <c r="A7027" t="s">
        <v>2698</v>
      </c>
      <c r="B7027" t="s">
        <v>5977</v>
      </c>
      <c r="C7027" t="s">
        <v>4005</v>
      </c>
      <c r="D7027">
        <v>2</v>
      </c>
      <c r="E7027">
        <v>2</v>
      </c>
      <c r="F7027">
        <v>2</v>
      </c>
      <c r="G7027" t="s">
        <v>961</v>
      </c>
      <c r="H7027" s="4" t="str">
        <f t="shared" si="218"/>
        <v>CG9.2</v>
      </c>
      <c r="I7027" s="4" t="str">
        <f t="shared" si="219"/>
        <v>DGND</v>
      </c>
    </row>
    <row r="7028" spans="1:9" x14ac:dyDescent="0.25">
      <c r="A7028" t="s">
        <v>2698</v>
      </c>
      <c r="B7028" t="s">
        <v>5977</v>
      </c>
      <c r="C7028" t="s">
        <v>4006</v>
      </c>
      <c r="D7028">
        <v>1</v>
      </c>
      <c r="E7028">
        <v>1</v>
      </c>
      <c r="F7028">
        <v>1</v>
      </c>
      <c r="G7028" t="s">
        <v>305</v>
      </c>
      <c r="H7028" s="4" t="str">
        <f t="shared" si="218"/>
        <v>CG10.1</v>
      </c>
      <c r="I7028" s="4" t="str">
        <f t="shared" si="219"/>
        <v>SG0_DVDD09</v>
      </c>
    </row>
    <row r="7029" spans="1:9" x14ac:dyDescent="0.25">
      <c r="A7029" t="s">
        <v>2698</v>
      </c>
      <c r="B7029" t="s">
        <v>5977</v>
      </c>
      <c r="C7029" t="s">
        <v>4006</v>
      </c>
      <c r="D7029">
        <v>2</v>
      </c>
      <c r="E7029">
        <v>2</v>
      </c>
      <c r="F7029">
        <v>2</v>
      </c>
      <c r="G7029" t="s">
        <v>961</v>
      </c>
      <c r="H7029" s="4" t="str">
        <f t="shared" si="218"/>
        <v>CG10.2</v>
      </c>
      <c r="I7029" s="4" t="str">
        <f t="shared" si="219"/>
        <v>DGND</v>
      </c>
    </row>
    <row r="7030" spans="1:9" x14ac:dyDescent="0.25">
      <c r="A7030" t="s">
        <v>2698</v>
      </c>
      <c r="B7030" t="s">
        <v>5977</v>
      </c>
      <c r="C7030" t="s">
        <v>4007</v>
      </c>
      <c r="D7030">
        <v>1</v>
      </c>
      <c r="E7030">
        <v>1</v>
      </c>
      <c r="F7030">
        <v>1</v>
      </c>
      <c r="G7030" t="s">
        <v>305</v>
      </c>
      <c r="H7030" s="4" t="str">
        <f t="shared" si="218"/>
        <v>CG11.1</v>
      </c>
      <c r="I7030" s="4" t="str">
        <f t="shared" si="219"/>
        <v>SG0_DVDD09</v>
      </c>
    </row>
    <row r="7031" spans="1:9" x14ac:dyDescent="0.25">
      <c r="A7031" t="s">
        <v>2698</v>
      </c>
      <c r="B7031" t="s">
        <v>5977</v>
      </c>
      <c r="C7031" t="s">
        <v>4007</v>
      </c>
      <c r="D7031">
        <v>2</v>
      </c>
      <c r="E7031">
        <v>2</v>
      </c>
      <c r="F7031">
        <v>2</v>
      </c>
      <c r="G7031" t="s">
        <v>961</v>
      </c>
      <c r="H7031" s="4" t="str">
        <f t="shared" si="218"/>
        <v>CG11.2</v>
      </c>
      <c r="I7031" s="4" t="str">
        <f t="shared" si="219"/>
        <v>DGND</v>
      </c>
    </row>
    <row r="7032" spans="1:9" x14ac:dyDescent="0.25">
      <c r="A7032" t="s">
        <v>2698</v>
      </c>
      <c r="B7032" t="s">
        <v>5977</v>
      </c>
      <c r="C7032" t="s">
        <v>4008</v>
      </c>
      <c r="D7032">
        <v>1</v>
      </c>
      <c r="E7032">
        <v>1</v>
      </c>
      <c r="F7032">
        <v>1</v>
      </c>
      <c r="G7032" t="s">
        <v>305</v>
      </c>
      <c r="H7032" s="4" t="str">
        <f t="shared" si="218"/>
        <v>CG12.1</v>
      </c>
      <c r="I7032" s="4" t="str">
        <f t="shared" si="219"/>
        <v>SG0_DVDD09</v>
      </c>
    </row>
    <row r="7033" spans="1:9" x14ac:dyDescent="0.25">
      <c r="A7033" t="s">
        <v>2698</v>
      </c>
      <c r="B7033" t="s">
        <v>5977</v>
      </c>
      <c r="C7033" t="s">
        <v>4008</v>
      </c>
      <c r="D7033">
        <v>2</v>
      </c>
      <c r="E7033">
        <v>2</v>
      </c>
      <c r="F7033">
        <v>2</v>
      </c>
      <c r="G7033" t="s">
        <v>961</v>
      </c>
      <c r="H7033" s="4" t="str">
        <f t="shared" si="218"/>
        <v>CG12.2</v>
      </c>
      <c r="I7033" s="4" t="str">
        <f t="shared" si="219"/>
        <v>DGND</v>
      </c>
    </row>
    <row r="7034" spans="1:9" x14ac:dyDescent="0.25">
      <c r="A7034" t="s">
        <v>2698</v>
      </c>
      <c r="B7034" t="s">
        <v>5977</v>
      </c>
      <c r="C7034" t="s">
        <v>5978</v>
      </c>
      <c r="D7034">
        <v>1</v>
      </c>
      <c r="E7034">
        <v>1</v>
      </c>
      <c r="F7034">
        <v>1</v>
      </c>
      <c r="G7034" t="s">
        <v>305</v>
      </c>
      <c r="H7034" s="4" t="str">
        <f t="shared" si="218"/>
        <v>CG13.1</v>
      </c>
      <c r="I7034" s="4" t="str">
        <f t="shared" si="219"/>
        <v>SG0_DVDD09</v>
      </c>
    </row>
    <row r="7035" spans="1:9" x14ac:dyDescent="0.25">
      <c r="A7035" t="s">
        <v>2698</v>
      </c>
      <c r="B7035" t="s">
        <v>5977</v>
      </c>
      <c r="C7035" t="s">
        <v>5978</v>
      </c>
      <c r="D7035">
        <v>2</v>
      </c>
      <c r="E7035">
        <v>2</v>
      </c>
      <c r="F7035">
        <v>2</v>
      </c>
      <c r="G7035" t="s">
        <v>961</v>
      </c>
      <c r="H7035" s="4" t="str">
        <f t="shared" si="218"/>
        <v>CG13.2</v>
      </c>
      <c r="I7035" s="4" t="str">
        <f t="shared" si="219"/>
        <v>DGND</v>
      </c>
    </row>
    <row r="7036" spans="1:9" x14ac:dyDescent="0.25">
      <c r="A7036" t="s">
        <v>2698</v>
      </c>
      <c r="B7036" t="s">
        <v>5977</v>
      </c>
      <c r="C7036" t="s">
        <v>5979</v>
      </c>
      <c r="D7036">
        <v>1</v>
      </c>
      <c r="E7036">
        <v>1</v>
      </c>
      <c r="F7036">
        <v>1</v>
      </c>
      <c r="G7036" t="s">
        <v>305</v>
      </c>
      <c r="H7036" s="4" t="str">
        <f t="shared" si="218"/>
        <v>CG14.1</v>
      </c>
      <c r="I7036" s="4" t="str">
        <f t="shared" si="219"/>
        <v>SG0_DVDD09</v>
      </c>
    </row>
    <row r="7037" spans="1:9" x14ac:dyDescent="0.25">
      <c r="A7037" t="s">
        <v>2698</v>
      </c>
      <c r="B7037" t="s">
        <v>5977</v>
      </c>
      <c r="C7037" t="s">
        <v>5979</v>
      </c>
      <c r="D7037">
        <v>2</v>
      </c>
      <c r="E7037">
        <v>2</v>
      </c>
      <c r="F7037">
        <v>2</v>
      </c>
      <c r="G7037" t="s">
        <v>961</v>
      </c>
      <c r="H7037" s="4" t="str">
        <f t="shared" si="218"/>
        <v>CG14.2</v>
      </c>
      <c r="I7037" s="4" t="str">
        <f t="shared" si="219"/>
        <v>DGND</v>
      </c>
    </row>
    <row r="7038" spans="1:9" x14ac:dyDescent="0.25">
      <c r="A7038" t="s">
        <v>2698</v>
      </c>
      <c r="B7038" t="s">
        <v>5977</v>
      </c>
      <c r="C7038" t="s">
        <v>5980</v>
      </c>
      <c r="D7038">
        <v>1</v>
      </c>
      <c r="E7038">
        <v>1</v>
      </c>
      <c r="F7038">
        <v>1</v>
      </c>
      <c r="G7038" t="s">
        <v>305</v>
      </c>
      <c r="H7038" s="4" t="str">
        <f t="shared" si="218"/>
        <v>CG15.1</v>
      </c>
      <c r="I7038" s="4" t="str">
        <f t="shared" si="219"/>
        <v>SG0_DVDD09</v>
      </c>
    </row>
    <row r="7039" spans="1:9" x14ac:dyDescent="0.25">
      <c r="A7039" t="s">
        <v>2698</v>
      </c>
      <c r="B7039" t="s">
        <v>5977</v>
      </c>
      <c r="C7039" t="s">
        <v>5980</v>
      </c>
      <c r="D7039">
        <v>2</v>
      </c>
      <c r="E7039">
        <v>2</v>
      </c>
      <c r="F7039">
        <v>2</v>
      </c>
      <c r="G7039" t="s">
        <v>961</v>
      </c>
      <c r="H7039" s="4" t="str">
        <f t="shared" si="218"/>
        <v>CG15.2</v>
      </c>
      <c r="I7039" s="4" t="str">
        <f t="shared" si="219"/>
        <v>DGND</v>
      </c>
    </row>
    <row r="7040" spans="1:9" x14ac:dyDescent="0.25">
      <c r="A7040" t="s">
        <v>2698</v>
      </c>
      <c r="B7040" t="s">
        <v>5977</v>
      </c>
      <c r="C7040" t="s">
        <v>5981</v>
      </c>
      <c r="D7040">
        <v>1</v>
      </c>
      <c r="E7040">
        <v>1</v>
      </c>
      <c r="F7040">
        <v>1</v>
      </c>
      <c r="G7040" t="s">
        <v>305</v>
      </c>
      <c r="H7040" s="4" t="str">
        <f t="shared" si="218"/>
        <v>CG16.1</v>
      </c>
      <c r="I7040" s="4" t="str">
        <f t="shared" si="219"/>
        <v>SG0_DVDD09</v>
      </c>
    </row>
    <row r="7041" spans="1:9" x14ac:dyDescent="0.25">
      <c r="A7041" t="s">
        <v>2698</v>
      </c>
      <c r="B7041" t="s">
        <v>5977</v>
      </c>
      <c r="C7041" t="s">
        <v>5981</v>
      </c>
      <c r="D7041">
        <v>2</v>
      </c>
      <c r="E7041">
        <v>2</v>
      </c>
      <c r="F7041">
        <v>2</v>
      </c>
      <c r="G7041" t="s">
        <v>961</v>
      </c>
      <c r="H7041" s="4" t="str">
        <f t="shared" si="218"/>
        <v>CG16.2</v>
      </c>
      <c r="I7041" s="4" t="str">
        <f t="shared" si="219"/>
        <v>DGND</v>
      </c>
    </row>
    <row r="7042" spans="1:9" x14ac:dyDescent="0.25">
      <c r="A7042" t="s">
        <v>2698</v>
      </c>
      <c r="B7042" t="s">
        <v>5977</v>
      </c>
      <c r="C7042" t="s">
        <v>5982</v>
      </c>
      <c r="D7042">
        <v>1</v>
      </c>
      <c r="E7042">
        <v>1</v>
      </c>
      <c r="F7042">
        <v>1</v>
      </c>
      <c r="G7042" t="s">
        <v>305</v>
      </c>
      <c r="H7042" s="4" t="str">
        <f t="shared" ref="H7042:H7105" si="220">CONCATENATE(C7042,".",F7042)</f>
        <v>CG17.1</v>
      </c>
      <c r="I7042" s="4" t="str">
        <f t="shared" ref="I7042:I7105" si="221">G7042</f>
        <v>SG0_DVDD09</v>
      </c>
    </row>
    <row r="7043" spans="1:9" x14ac:dyDescent="0.25">
      <c r="A7043" t="s">
        <v>2698</v>
      </c>
      <c r="B7043" t="s">
        <v>5977</v>
      </c>
      <c r="C7043" t="s">
        <v>5982</v>
      </c>
      <c r="D7043">
        <v>2</v>
      </c>
      <c r="E7043">
        <v>2</v>
      </c>
      <c r="F7043">
        <v>2</v>
      </c>
      <c r="G7043" t="s">
        <v>961</v>
      </c>
      <c r="H7043" s="4" t="str">
        <f t="shared" si="220"/>
        <v>CG17.2</v>
      </c>
      <c r="I7043" s="4" t="str">
        <f t="shared" si="221"/>
        <v>DGND</v>
      </c>
    </row>
    <row r="7044" spans="1:9" x14ac:dyDescent="0.25">
      <c r="A7044" t="s">
        <v>2698</v>
      </c>
      <c r="B7044" t="s">
        <v>5977</v>
      </c>
      <c r="C7044" t="s">
        <v>5983</v>
      </c>
      <c r="D7044">
        <v>1</v>
      </c>
      <c r="E7044">
        <v>1</v>
      </c>
      <c r="F7044">
        <v>1</v>
      </c>
      <c r="G7044" t="s">
        <v>305</v>
      </c>
      <c r="H7044" s="4" t="str">
        <f t="shared" si="220"/>
        <v>CG18.1</v>
      </c>
      <c r="I7044" s="4" t="str">
        <f t="shared" si="221"/>
        <v>SG0_DVDD09</v>
      </c>
    </row>
    <row r="7045" spans="1:9" x14ac:dyDescent="0.25">
      <c r="A7045" t="s">
        <v>2698</v>
      </c>
      <c r="B7045" t="s">
        <v>5977</v>
      </c>
      <c r="C7045" t="s">
        <v>5983</v>
      </c>
      <c r="D7045">
        <v>2</v>
      </c>
      <c r="E7045">
        <v>2</v>
      </c>
      <c r="F7045">
        <v>2</v>
      </c>
      <c r="G7045" t="s">
        <v>961</v>
      </c>
      <c r="H7045" s="4" t="str">
        <f t="shared" si="220"/>
        <v>CG18.2</v>
      </c>
      <c r="I7045" s="4" t="str">
        <f t="shared" si="221"/>
        <v>DGND</v>
      </c>
    </row>
    <row r="7046" spans="1:9" x14ac:dyDescent="0.25">
      <c r="A7046" t="s">
        <v>2698</v>
      </c>
      <c r="B7046" t="s">
        <v>5977</v>
      </c>
      <c r="C7046" t="s">
        <v>5984</v>
      </c>
      <c r="D7046">
        <v>1</v>
      </c>
      <c r="E7046">
        <v>1</v>
      </c>
      <c r="F7046">
        <v>1</v>
      </c>
      <c r="G7046" t="s">
        <v>305</v>
      </c>
      <c r="H7046" s="4" t="str">
        <f t="shared" si="220"/>
        <v>CG19.1</v>
      </c>
      <c r="I7046" s="4" t="str">
        <f t="shared" si="221"/>
        <v>SG0_DVDD09</v>
      </c>
    </row>
    <row r="7047" spans="1:9" x14ac:dyDescent="0.25">
      <c r="A7047" t="s">
        <v>2698</v>
      </c>
      <c r="B7047" t="s">
        <v>5977</v>
      </c>
      <c r="C7047" t="s">
        <v>5984</v>
      </c>
      <c r="D7047">
        <v>2</v>
      </c>
      <c r="E7047">
        <v>2</v>
      </c>
      <c r="F7047">
        <v>2</v>
      </c>
      <c r="G7047" t="s">
        <v>961</v>
      </c>
      <c r="H7047" s="4" t="str">
        <f t="shared" si="220"/>
        <v>CG19.2</v>
      </c>
      <c r="I7047" s="4" t="str">
        <f t="shared" si="221"/>
        <v>DGND</v>
      </c>
    </row>
    <row r="7048" spans="1:9" x14ac:dyDescent="0.25">
      <c r="A7048" t="s">
        <v>2698</v>
      </c>
      <c r="B7048" t="s">
        <v>5977</v>
      </c>
      <c r="C7048" t="s">
        <v>5985</v>
      </c>
      <c r="D7048">
        <v>1</v>
      </c>
      <c r="E7048">
        <v>1</v>
      </c>
      <c r="F7048">
        <v>1</v>
      </c>
      <c r="G7048" t="s">
        <v>305</v>
      </c>
      <c r="H7048" s="4" t="str">
        <f t="shared" si="220"/>
        <v>CG20.1</v>
      </c>
      <c r="I7048" s="4" t="str">
        <f t="shared" si="221"/>
        <v>SG0_DVDD09</v>
      </c>
    </row>
    <row r="7049" spans="1:9" x14ac:dyDescent="0.25">
      <c r="A7049" t="s">
        <v>2698</v>
      </c>
      <c r="B7049" t="s">
        <v>5977</v>
      </c>
      <c r="C7049" t="s">
        <v>5985</v>
      </c>
      <c r="D7049">
        <v>2</v>
      </c>
      <c r="E7049">
        <v>2</v>
      </c>
      <c r="F7049">
        <v>2</v>
      </c>
      <c r="G7049" t="s">
        <v>961</v>
      </c>
      <c r="H7049" s="4" t="str">
        <f t="shared" si="220"/>
        <v>CG20.2</v>
      </c>
      <c r="I7049" s="4" t="str">
        <f t="shared" si="221"/>
        <v>DGND</v>
      </c>
    </row>
    <row r="7050" spans="1:9" x14ac:dyDescent="0.25">
      <c r="A7050" t="s">
        <v>2698</v>
      </c>
      <c r="B7050" t="s">
        <v>5977</v>
      </c>
      <c r="C7050" t="s">
        <v>5986</v>
      </c>
      <c r="D7050">
        <v>1</v>
      </c>
      <c r="E7050">
        <v>1</v>
      </c>
      <c r="F7050">
        <v>1</v>
      </c>
      <c r="G7050" t="s">
        <v>305</v>
      </c>
      <c r="H7050" s="4" t="str">
        <f t="shared" si="220"/>
        <v>CG21.1</v>
      </c>
      <c r="I7050" s="4" t="str">
        <f t="shared" si="221"/>
        <v>SG0_DVDD09</v>
      </c>
    </row>
    <row r="7051" spans="1:9" x14ac:dyDescent="0.25">
      <c r="A7051" t="s">
        <v>2698</v>
      </c>
      <c r="B7051" t="s">
        <v>5977</v>
      </c>
      <c r="C7051" t="s">
        <v>5986</v>
      </c>
      <c r="D7051">
        <v>2</v>
      </c>
      <c r="E7051">
        <v>2</v>
      </c>
      <c r="F7051">
        <v>2</v>
      </c>
      <c r="G7051" t="s">
        <v>961</v>
      </c>
      <c r="H7051" s="4" t="str">
        <f t="shared" si="220"/>
        <v>CG21.2</v>
      </c>
      <c r="I7051" s="4" t="str">
        <f t="shared" si="221"/>
        <v>DGND</v>
      </c>
    </row>
    <row r="7052" spans="1:9" x14ac:dyDescent="0.25">
      <c r="A7052" t="s">
        <v>2698</v>
      </c>
      <c r="B7052" t="s">
        <v>5977</v>
      </c>
      <c r="C7052" t="s">
        <v>4009</v>
      </c>
      <c r="D7052">
        <v>1</v>
      </c>
      <c r="E7052">
        <v>1</v>
      </c>
      <c r="F7052">
        <v>1</v>
      </c>
      <c r="G7052" t="s">
        <v>300</v>
      </c>
      <c r="H7052" s="4" t="str">
        <f t="shared" si="220"/>
        <v>CG22.1</v>
      </c>
      <c r="I7052" s="4" t="str">
        <f t="shared" si="221"/>
        <v>SG0_SRC_DVDD09</v>
      </c>
    </row>
    <row r="7053" spans="1:9" x14ac:dyDescent="0.25">
      <c r="A7053" t="s">
        <v>2698</v>
      </c>
      <c r="B7053" t="s">
        <v>5977</v>
      </c>
      <c r="C7053" t="s">
        <v>4009</v>
      </c>
      <c r="D7053">
        <v>2</v>
      </c>
      <c r="E7053">
        <v>2</v>
      </c>
      <c r="F7053">
        <v>2</v>
      </c>
      <c r="G7053" t="s">
        <v>961</v>
      </c>
      <c r="H7053" s="4" t="str">
        <f t="shared" si="220"/>
        <v>CG22.2</v>
      </c>
      <c r="I7053" s="4" t="str">
        <f t="shared" si="221"/>
        <v>DGND</v>
      </c>
    </row>
    <row r="7054" spans="1:9" x14ac:dyDescent="0.25">
      <c r="A7054" t="s">
        <v>2698</v>
      </c>
      <c r="B7054" t="s">
        <v>5977</v>
      </c>
      <c r="C7054" t="s">
        <v>5987</v>
      </c>
      <c r="D7054">
        <v>1</v>
      </c>
      <c r="E7054">
        <v>1</v>
      </c>
      <c r="F7054">
        <v>1</v>
      </c>
      <c r="G7054" t="s">
        <v>305</v>
      </c>
      <c r="H7054" s="4" t="str">
        <f t="shared" si="220"/>
        <v>CG23.1</v>
      </c>
      <c r="I7054" s="4" t="str">
        <f t="shared" si="221"/>
        <v>SG0_DVDD09</v>
      </c>
    </row>
    <row r="7055" spans="1:9" x14ac:dyDescent="0.25">
      <c r="A7055" t="s">
        <v>2698</v>
      </c>
      <c r="B7055" t="s">
        <v>5977</v>
      </c>
      <c r="C7055" t="s">
        <v>5987</v>
      </c>
      <c r="D7055">
        <v>2</v>
      </c>
      <c r="E7055">
        <v>2</v>
      </c>
      <c r="F7055">
        <v>2</v>
      </c>
      <c r="G7055" t="s">
        <v>961</v>
      </c>
      <c r="H7055" s="4" t="str">
        <f t="shared" si="220"/>
        <v>CG23.2</v>
      </c>
      <c r="I7055" s="4" t="str">
        <f t="shared" si="221"/>
        <v>DGND</v>
      </c>
    </row>
    <row r="7056" spans="1:9" x14ac:dyDescent="0.25">
      <c r="A7056" t="s">
        <v>2698</v>
      </c>
      <c r="B7056" t="s">
        <v>5977</v>
      </c>
      <c r="C7056" t="s">
        <v>4010</v>
      </c>
      <c r="D7056">
        <v>1</v>
      </c>
      <c r="E7056">
        <v>1</v>
      </c>
      <c r="F7056">
        <v>1</v>
      </c>
      <c r="G7056" t="s">
        <v>300</v>
      </c>
      <c r="H7056" s="4" t="str">
        <f t="shared" si="220"/>
        <v>CG24.1</v>
      </c>
      <c r="I7056" s="4" t="str">
        <f t="shared" si="221"/>
        <v>SG0_SRC_DVDD09</v>
      </c>
    </row>
    <row r="7057" spans="1:9" x14ac:dyDescent="0.25">
      <c r="A7057" t="s">
        <v>2698</v>
      </c>
      <c r="B7057" t="s">
        <v>5977</v>
      </c>
      <c r="C7057" t="s">
        <v>4010</v>
      </c>
      <c r="D7057">
        <v>2</v>
      </c>
      <c r="E7057">
        <v>2</v>
      </c>
      <c r="F7057">
        <v>2</v>
      </c>
      <c r="G7057" t="s">
        <v>961</v>
      </c>
      <c r="H7057" s="4" t="str">
        <f t="shared" si="220"/>
        <v>CG24.2</v>
      </c>
      <c r="I7057" s="4" t="str">
        <f t="shared" si="221"/>
        <v>DGND</v>
      </c>
    </row>
    <row r="7058" spans="1:9" x14ac:dyDescent="0.25">
      <c r="A7058" t="s">
        <v>2698</v>
      </c>
      <c r="B7058" t="s">
        <v>5977</v>
      </c>
      <c r="C7058" t="s">
        <v>5988</v>
      </c>
      <c r="D7058">
        <v>1</v>
      </c>
      <c r="E7058">
        <v>1</v>
      </c>
      <c r="F7058">
        <v>1</v>
      </c>
      <c r="G7058" t="s">
        <v>305</v>
      </c>
      <c r="H7058" s="4" t="str">
        <f t="shared" si="220"/>
        <v>CG25.1</v>
      </c>
      <c r="I7058" s="4" t="str">
        <f t="shared" si="221"/>
        <v>SG0_DVDD09</v>
      </c>
    </row>
    <row r="7059" spans="1:9" x14ac:dyDescent="0.25">
      <c r="A7059" t="s">
        <v>2698</v>
      </c>
      <c r="B7059" t="s">
        <v>5977</v>
      </c>
      <c r="C7059" t="s">
        <v>5988</v>
      </c>
      <c r="D7059">
        <v>2</v>
      </c>
      <c r="E7059">
        <v>2</v>
      </c>
      <c r="F7059">
        <v>2</v>
      </c>
      <c r="G7059" t="s">
        <v>961</v>
      </c>
      <c r="H7059" s="4" t="str">
        <f t="shared" si="220"/>
        <v>CG25.2</v>
      </c>
      <c r="I7059" s="4" t="str">
        <f t="shared" si="221"/>
        <v>DGND</v>
      </c>
    </row>
    <row r="7060" spans="1:9" x14ac:dyDescent="0.25">
      <c r="A7060" t="s">
        <v>2698</v>
      </c>
      <c r="B7060" t="s">
        <v>5977</v>
      </c>
      <c r="C7060" t="s">
        <v>4011</v>
      </c>
      <c r="D7060">
        <v>1</v>
      </c>
      <c r="E7060">
        <v>1</v>
      </c>
      <c r="F7060">
        <v>1</v>
      </c>
      <c r="G7060" t="s">
        <v>306</v>
      </c>
      <c r="H7060" s="4" t="str">
        <f t="shared" si="220"/>
        <v>CG26.1</v>
      </c>
      <c r="I7060" s="4" t="str">
        <f t="shared" si="221"/>
        <v>SG0_AVDD09</v>
      </c>
    </row>
    <row r="7061" spans="1:9" x14ac:dyDescent="0.25">
      <c r="A7061" t="s">
        <v>2698</v>
      </c>
      <c r="B7061" t="s">
        <v>5977</v>
      </c>
      <c r="C7061" t="s">
        <v>4011</v>
      </c>
      <c r="D7061">
        <v>2</v>
      </c>
      <c r="E7061">
        <v>2</v>
      </c>
      <c r="F7061">
        <v>2</v>
      </c>
      <c r="G7061" t="s">
        <v>961</v>
      </c>
      <c r="H7061" s="4" t="str">
        <f t="shared" si="220"/>
        <v>CG26.2</v>
      </c>
      <c r="I7061" s="4" t="str">
        <f t="shared" si="221"/>
        <v>DGND</v>
      </c>
    </row>
    <row r="7062" spans="1:9" x14ac:dyDescent="0.25">
      <c r="A7062" t="s">
        <v>2698</v>
      </c>
      <c r="B7062" t="s">
        <v>5977</v>
      </c>
      <c r="C7062" t="s">
        <v>4012</v>
      </c>
      <c r="D7062">
        <v>1</v>
      </c>
      <c r="E7062">
        <v>1</v>
      </c>
      <c r="F7062">
        <v>1</v>
      </c>
      <c r="G7062" t="s">
        <v>306</v>
      </c>
      <c r="H7062" s="4" t="str">
        <f t="shared" si="220"/>
        <v>CG27.1</v>
      </c>
      <c r="I7062" s="4" t="str">
        <f t="shared" si="221"/>
        <v>SG0_AVDD09</v>
      </c>
    </row>
    <row r="7063" spans="1:9" x14ac:dyDescent="0.25">
      <c r="A7063" t="s">
        <v>2698</v>
      </c>
      <c r="B7063" t="s">
        <v>5977</v>
      </c>
      <c r="C7063" t="s">
        <v>4012</v>
      </c>
      <c r="D7063">
        <v>2</v>
      </c>
      <c r="E7063">
        <v>2</v>
      </c>
      <c r="F7063">
        <v>2</v>
      </c>
      <c r="G7063" t="s">
        <v>961</v>
      </c>
      <c r="H7063" s="4" t="str">
        <f t="shared" si="220"/>
        <v>CG27.2</v>
      </c>
      <c r="I7063" s="4" t="str">
        <f t="shared" si="221"/>
        <v>DGND</v>
      </c>
    </row>
    <row r="7064" spans="1:9" x14ac:dyDescent="0.25">
      <c r="A7064" t="s">
        <v>2698</v>
      </c>
      <c r="B7064" t="s">
        <v>5977</v>
      </c>
      <c r="C7064" t="s">
        <v>4013</v>
      </c>
      <c r="D7064">
        <v>1</v>
      </c>
      <c r="E7064">
        <v>1</v>
      </c>
      <c r="F7064">
        <v>1</v>
      </c>
      <c r="G7064" t="s">
        <v>306</v>
      </c>
      <c r="H7064" s="4" t="str">
        <f t="shared" si="220"/>
        <v>CG28.1</v>
      </c>
      <c r="I7064" s="4" t="str">
        <f t="shared" si="221"/>
        <v>SG0_AVDD09</v>
      </c>
    </row>
    <row r="7065" spans="1:9" x14ac:dyDescent="0.25">
      <c r="A7065" t="s">
        <v>2698</v>
      </c>
      <c r="B7065" t="s">
        <v>5977</v>
      </c>
      <c r="C7065" t="s">
        <v>4013</v>
      </c>
      <c r="D7065">
        <v>2</v>
      </c>
      <c r="E7065">
        <v>2</v>
      </c>
      <c r="F7065">
        <v>2</v>
      </c>
      <c r="G7065" t="s">
        <v>961</v>
      </c>
      <c r="H7065" s="4" t="str">
        <f t="shared" si="220"/>
        <v>CG28.2</v>
      </c>
      <c r="I7065" s="4" t="str">
        <f t="shared" si="221"/>
        <v>DGND</v>
      </c>
    </row>
    <row r="7066" spans="1:9" x14ac:dyDescent="0.25">
      <c r="A7066" t="s">
        <v>2698</v>
      </c>
      <c r="B7066" t="s">
        <v>5977</v>
      </c>
      <c r="C7066" t="s">
        <v>4014</v>
      </c>
      <c r="D7066">
        <v>1</v>
      </c>
      <c r="E7066">
        <v>1</v>
      </c>
      <c r="F7066">
        <v>1</v>
      </c>
      <c r="G7066" t="s">
        <v>306</v>
      </c>
      <c r="H7066" s="4" t="str">
        <f t="shared" si="220"/>
        <v>CG29.1</v>
      </c>
      <c r="I7066" s="4" t="str">
        <f t="shared" si="221"/>
        <v>SG0_AVDD09</v>
      </c>
    </row>
    <row r="7067" spans="1:9" x14ac:dyDescent="0.25">
      <c r="A7067" t="s">
        <v>2698</v>
      </c>
      <c r="B7067" t="s">
        <v>5977</v>
      </c>
      <c r="C7067" t="s">
        <v>4014</v>
      </c>
      <c r="D7067">
        <v>2</v>
      </c>
      <c r="E7067">
        <v>2</v>
      </c>
      <c r="F7067">
        <v>2</v>
      </c>
      <c r="G7067" t="s">
        <v>961</v>
      </c>
      <c r="H7067" s="4" t="str">
        <f t="shared" si="220"/>
        <v>CG29.2</v>
      </c>
      <c r="I7067" s="4" t="str">
        <f t="shared" si="221"/>
        <v>DGND</v>
      </c>
    </row>
    <row r="7068" spans="1:9" x14ac:dyDescent="0.25">
      <c r="A7068" t="s">
        <v>2698</v>
      </c>
      <c r="B7068" t="s">
        <v>5977</v>
      </c>
      <c r="C7068" t="s">
        <v>4015</v>
      </c>
      <c r="D7068">
        <v>1</v>
      </c>
      <c r="E7068">
        <v>1</v>
      </c>
      <c r="F7068">
        <v>1</v>
      </c>
      <c r="G7068" t="s">
        <v>2352</v>
      </c>
      <c r="H7068" s="4" t="str">
        <f t="shared" si="220"/>
        <v>CG30.1</v>
      </c>
      <c r="I7068" s="4" t="str">
        <f t="shared" si="221"/>
        <v>SG0_AVDD09_FE</v>
      </c>
    </row>
    <row r="7069" spans="1:9" x14ac:dyDescent="0.25">
      <c r="A7069" t="s">
        <v>2698</v>
      </c>
      <c r="B7069" t="s">
        <v>5977</v>
      </c>
      <c r="C7069" t="s">
        <v>4015</v>
      </c>
      <c r="D7069">
        <v>2</v>
      </c>
      <c r="E7069">
        <v>2</v>
      </c>
      <c r="F7069">
        <v>2</v>
      </c>
      <c r="G7069" t="s">
        <v>961</v>
      </c>
      <c r="H7069" s="4" t="str">
        <f t="shared" si="220"/>
        <v>CG30.2</v>
      </c>
      <c r="I7069" s="4" t="str">
        <f t="shared" si="221"/>
        <v>DGND</v>
      </c>
    </row>
    <row r="7070" spans="1:9" x14ac:dyDescent="0.25">
      <c r="A7070" t="s">
        <v>2698</v>
      </c>
      <c r="B7070" t="s">
        <v>5977</v>
      </c>
      <c r="C7070" t="s">
        <v>4016</v>
      </c>
      <c r="D7070">
        <v>1</v>
      </c>
      <c r="E7070">
        <v>1</v>
      </c>
      <c r="F7070">
        <v>1</v>
      </c>
      <c r="G7070" t="s">
        <v>2353</v>
      </c>
      <c r="H7070" s="4" t="str">
        <f t="shared" si="220"/>
        <v>CG31.1</v>
      </c>
      <c r="I7070" s="4" t="str">
        <f t="shared" si="221"/>
        <v>SG0_AVDD09_GIGA</v>
      </c>
    </row>
    <row r="7071" spans="1:9" x14ac:dyDescent="0.25">
      <c r="A7071" t="s">
        <v>2698</v>
      </c>
      <c r="B7071" t="s">
        <v>5977</v>
      </c>
      <c r="C7071" t="s">
        <v>4016</v>
      </c>
      <c r="D7071">
        <v>2</v>
      </c>
      <c r="E7071">
        <v>2</v>
      </c>
      <c r="F7071">
        <v>2</v>
      </c>
      <c r="G7071" t="s">
        <v>961</v>
      </c>
      <c r="H7071" s="4" t="str">
        <f t="shared" si="220"/>
        <v>CG31.2</v>
      </c>
      <c r="I7071" s="4" t="str">
        <f t="shared" si="221"/>
        <v>DGND</v>
      </c>
    </row>
    <row r="7072" spans="1:9" x14ac:dyDescent="0.25">
      <c r="A7072" t="s">
        <v>2698</v>
      </c>
      <c r="B7072" t="s">
        <v>5977</v>
      </c>
      <c r="C7072" t="s">
        <v>4017</v>
      </c>
      <c r="D7072">
        <v>1</v>
      </c>
      <c r="E7072">
        <v>1</v>
      </c>
      <c r="F7072">
        <v>1</v>
      </c>
      <c r="G7072" t="s">
        <v>2353</v>
      </c>
      <c r="H7072" s="4" t="str">
        <f t="shared" si="220"/>
        <v>CG32.1</v>
      </c>
      <c r="I7072" s="4" t="str">
        <f t="shared" si="221"/>
        <v>SG0_AVDD09_GIGA</v>
      </c>
    </row>
    <row r="7073" spans="1:9" x14ac:dyDescent="0.25">
      <c r="A7073" t="s">
        <v>2698</v>
      </c>
      <c r="B7073" t="s">
        <v>5977</v>
      </c>
      <c r="C7073" t="s">
        <v>4017</v>
      </c>
      <c r="D7073">
        <v>2</v>
      </c>
      <c r="E7073">
        <v>2</v>
      </c>
      <c r="F7073">
        <v>2</v>
      </c>
      <c r="G7073" t="s">
        <v>961</v>
      </c>
      <c r="H7073" s="4" t="str">
        <f t="shared" si="220"/>
        <v>CG32.2</v>
      </c>
      <c r="I7073" s="4" t="str">
        <f t="shared" si="221"/>
        <v>DGND</v>
      </c>
    </row>
    <row r="7074" spans="1:9" x14ac:dyDescent="0.25">
      <c r="A7074" t="s">
        <v>2698</v>
      </c>
      <c r="B7074" t="s">
        <v>5977</v>
      </c>
      <c r="C7074" t="s">
        <v>4018</v>
      </c>
      <c r="D7074">
        <v>1</v>
      </c>
      <c r="E7074">
        <v>1</v>
      </c>
      <c r="F7074">
        <v>1</v>
      </c>
      <c r="G7074" t="s">
        <v>2354</v>
      </c>
      <c r="H7074" s="4" t="str">
        <f t="shared" si="220"/>
        <v>CG33.1</v>
      </c>
      <c r="I7074" s="4" t="str">
        <f t="shared" si="221"/>
        <v>SG0_AVDD09_MCK</v>
      </c>
    </row>
    <row r="7075" spans="1:9" x14ac:dyDescent="0.25">
      <c r="A7075" t="s">
        <v>2698</v>
      </c>
      <c r="B7075" t="s">
        <v>5977</v>
      </c>
      <c r="C7075" t="s">
        <v>4018</v>
      </c>
      <c r="D7075">
        <v>2</v>
      </c>
      <c r="E7075">
        <v>2</v>
      </c>
      <c r="F7075">
        <v>2</v>
      </c>
      <c r="G7075" t="s">
        <v>961</v>
      </c>
      <c r="H7075" s="4" t="str">
        <f t="shared" si="220"/>
        <v>CG33.2</v>
      </c>
      <c r="I7075" s="4" t="str">
        <f t="shared" si="221"/>
        <v>DGND</v>
      </c>
    </row>
    <row r="7076" spans="1:9" x14ac:dyDescent="0.25">
      <c r="A7076" t="s">
        <v>2698</v>
      </c>
      <c r="B7076" t="s">
        <v>5977</v>
      </c>
      <c r="C7076" t="s">
        <v>4019</v>
      </c>
      <c r="D7076">
        <v>1</v>
      </c>
      <c r="E7076">
        <v>1</v>
      </c>
      <c r="F7076">
        <v>1</v>
      </c>
      <c r="G7076" t="s">
        <v>6177</v>
      </c>
      <c r="H7076" s="4" t="str">
        <f t="shared" si="220"/>
        <v>CG38.1</v>
      </c>
      <c r="I7076" s="4" t="str">
        <f t="shared" si="221"/>
        <v>SG0_AVDD09_TRX</v>
      </c>
    </row>
    <row r="7077" spans="1:9" x14ac:dyDescent="0.25">
      <c r="A7077" t="s">
        <v>2698</v>
      </c>
      <c r="B7077" t="s">
        <v>5977</v>
      </c>
      <c r="C7077" t="s">
        <v>4019</v>
      </c>
      <c r="D7077">
        <v>2</v>
      </c>
      <c r="E7077">
        <v>2</v>
      </c>
      <c r="F7077">
        <v>2</v>
      </c>
      <c r="G7077" t="s">
        <v>961</v>
      </c>
      <c r="H7077" s="4" t="str">
        <f t="shared" si="220"/>
        <v>CG38.2</v>
      </c>
      <c r="I7077" s="4" t="str">
        <f t="shared" si="221"/>
        <v>DGND</v>
      </c>
    </row>
    <row r="7078" spans="1:9" x14ac:dyDescent="0.25">
      <c r="A7078" t="s">
        <v>2698</v>
      </c>
      <c r="B7078" t="s">
        <v>5977</v>
      </c>
      <c r="C7078" t="s">
        <v>4020</v>
      </c>
      <c r="D7078">
        <v>1</v>
      </c>
      <c r="E7078">
        <v>1</v>
      </c>
      <c r="F7078">
        <v>1</v>
      </c>
      <c r="G7078" t="s">
        <v>6177</v>
      </c>
      <c r="H7078" s="4" t="str">
        <f t="shared" si="220"/>
        <v>CG39.1</v>
      </c>
      <c r="I7078" s="4" t="str">
        <f t="shared" si="221"/>
        <v>SG0_AVDD09_TRX</v>
      </c>
    </row>
    <row r="7079" spans="1:9" x14ac:dyDescent="0.25">
      <c r="A7079" t="s">
        <v>2698</v>
      </c>
      <c r="B7079" t="s">
        <v>5977</v>
      </c>
      <c r="C7079" t="s">
        <v>4020</v>
      </c>
      <c r="D7079">
        <v>2</v>
      </c>
      <c r="E7079">
        <v>2</v>
      </c>
      <c r="F7079">
        <v>2</v>
      </c>
      <c r="G7079" t="s">
        <v>961</v>
      </c>
      <c r="H7079" s="4" t="str">
        <f t="shared" si="220"/>
        <v>CG39.2</v>
      </c>
      <c r="I7079" s="4" t="str">
        <f t="shared" si="221"/>
        <v>DGND</v>
      </c>
    </row>
    <row r="7080" spans="1:9" x14ac:dyDescent="0.25">
      <c r="A7080" t="s">
        <v>2698</v>
      </c>
      <c r="B7080" t="s">
        <v>5977</v>
      </c>
      <c r="C7080" t="s">
        <v>4021</v>
      </c>
      <c r="D7080">
        <v>1</v>
      </c>
      <c r="E7080">
        <v>1</v>
      </c>
      <c r="F7080">
        <v>1</v>
      </c>
      <c r="G7080" t="s">
        <v>2355</v>
      </c>
      <c r="H7080" s="4" t="str">
        <f t="shared" si="220"/>
        <v>CG40.1</v>
      </c>
      <c r="I7080" s="4" t="str">
        <f t="shared" si="221"/>
        <v>SG0_AVDD09_CMU</v>
      </c>
    </row>
    <row r="7081" spans="1:9" x14ac:dyDescent="0.25">
      <c r="A7081" t="s">
        <v>2698</v>
      </c>
      <c r="B7081" t="s">
        <v>5977</v>
      </c>
      <c r="C7081" t="s">
        <v>4021</v>
      </c>
      <c r="D7081">
        <v>2</v>
      </c>
      <c r="E7081">
        <v>2</v>
      </c>
      <c r="F7081">
        <v>2</v>
      </c>
      <c r="G7081" t="s">
        <v>961</v>
      </c>
      <c r="H7081" s="4" t="str">
        <f t="shared" si="220"/>
        <v>CG40.2</v>
      </c>
      <c r="I7081" s="4" t="str">
        <f t="shared" si="221"/>
        <v>DGND</v>
      </c>
    </row>
    <row r="7082" spans="1:9" x14ac:dyDescent="0.25">
      <c r="A7082" t="s">
        <v>2698</v>
      </c>
      <c r="B7082" t="s">
        <v>5977</v>
      </c>
      <c r="C7082" t="s">
        <v>4022</v>
      </c>
      <c r="D7082">
        <v>1</v>
      </c>
      <c r="E7082">
        <v>1</v>
      </c>
      <c r="F7082">
        <v>1</v>
      </c>
      <c r="G7082" t="s">
        <v>2355</v>
      </c>
      <c r="H7082" s="4" t="str">
        <f t="shared" si="220"/>
        <v>CG41.1</v>
      </c>
      <c r="I7082" s="4" t="str">
        <f t="shared" si="221"/>
        <v>SG0_AVDD09_CMU</v>
      </c>
    </row>
    <row r="7083" spans="1:9" x14ac:dyDescent="0.25">
      <c r="A7083" t="s">
        <v>2698</v>
      </c>
      <c r="B7083" t="s">
        <v>5977</v>
      </c>
      <c r="C7083" t="s">
        <v>4022</v>
      </c>
      <c r="D7083">
        <v>2</v>
      </c>
      <c r="E7083">
        <v>2</v>
      </c>
      <c r="F7083">
        <v>2</v>
      </c>
      <c r="G7083" t="s">
        <v>961</v>
      </c>
      <c r="H7083" s="4" t="str">
        <f t="shared" si="220"/>
        <v>CG41.2</v>
      </c>
      <c r="I7083" s="4" t="str">
        <f t="shared" si="221"/>
        <v>DGND</v>
      </c>
    </row>
    <row r="7084" spans="1:9" x14ac:dyDescent="0.25">
      <c r="A7084" t="s">
        <v>2698</v>
      </c>
      <c r="B7084" t="s">
        <v>5977</v>
      </c>
      <c r="C7084" t="s">
        <v>4023</v>
      </c>
      <c r="D7084">
        <v>1</v>
      </c>
      <c r="E7084">
        <v>1</v>
      </c>
      <c r="F7084">
        <v>1</v>
      </c>
      <c r="G7084" t="s">
        <v>300</v>
      </c>
      <c r="H7084" s="4" t="str">
        <f t="shared" si="220"/>
        <v>CG47.1</v>
      </c>
      <c r="I7084" s="4" t="str">
        <f t="shared" si="221"/>
        <v>SG0_SRC_DVDD09</v>
      </c>
    </row>
    <row r="7085" spans="1:9" x14ac:dyDescent="0.25">
      <c r="A7085" t="s">
        <v>2698</v>
      </c>
      <c r="B7085" t="s">
        <v>5977</v>
      </c>
      <c r="C7085" t="s">
        <v>4023</v>
      </c>
      <c r="D7085">
        <v>2</v>
      </c>
      <c r="E7085">
        <v>2</v>
      </c>
      <c r="F7085">
        <v>2</v>
      </c>
      <c r="G7085" t="s">
        <v>961</v>
      </c>
      <c r="H7085" s="4" t="str">
        <f t="shared" si="220"/>
        <v>CG47.2</v>
      </c>
      <c r="I7085" s="4" t="str">
        <f t="shared" si="221"/>
        <v>DGND</v>
      </c>
    </row>
    <row r="7086" spans="1:9" x14ac:dyDescent="0.25">
      <c r="A7086" t="s">
        <v>2698</v>
      </c>
      <c r="B7086" t="s">
        <v>5977</v>
      </c>
      <c r="C7086" t="s">
        <v>4024</v>
      </c>
      <c r="D7086">
        <v>1</v>
      </c>
      <c r="E7086">
        <v>1</v>
      </c>
      <c r="F7086">
        <v>1</v>
      </c>
      <c r="G7086" t="s">
        <v>300</v>
      </c>
      <c r="H7086" s="4" t="str">
        <f t="shared" si="220"/>
        <v>CG48.1</v>
      </c>
      <c r="I7086" s="4" t="str">
        <f t="shared" si="221"/>
        <v>SG0_SRC_DVDD09</v>
      </c>
    </row>
    <row r="7087" spans="1:9" x14ac:dyDescent="0.25">
      <c r="A7087" t="s">
        <v>2698</v>
      </c>
      <c r="B7087" t="s">
        <v>5977</v>
      </c>
      <c r="C7087" t="s">
        <v>4024</v>
      </c>
      <c r="D7087">
        <v>2</v>
      </c>
      <c r="E7087">
        <v>2</v>
      </c>
      <c r="F7087">
        <v>2</v>
      </c>
      <c r="G7087" t="s">
        <v>961</v>
      </c>
      <c r="H7087" s="4" t="str">
        <f t="shared" si="220"/>
        <v>CG48.2</v>
      </c>
      <c r="I7087" s="4" t="str">
        <f t="shared" si="221"/>
        <v>DGND</v>
      </c>
    </row>
    <row r="7088" spans="1:9" x14ac:dyDescent="0.25">
      <c r="A7088" t="s">
        <v>2698</v>
      </c>
      <c r="B7088" t="s">
        <v>5977</v>
      </c>
      <c r="C7088" t="s">
        <v>4025</v>
      </c>
      <c r="D7088">
        <v>1</v>
      </c>
      <c r="E7088">
        <v>1</v>
      </c>
      <c r="F7088">
        <v>1</v>
      </c>
      <c r="G7088" t="s">
        <v>305</v>
      </c>
      <c r="H7088" s="4" t="str">
        <f t="shared" si="220"/>
        <v>CG80.1</v>
      </c>
      <c r="I7088" s="4" t="str">
        <f t="shared" si="221"/>
        <v>SG0_DVDD09</v>
      </c>
    </row>
    <row r="7089" spans="1:9" x14ac:dyDescent="0.25">
      <c r="A7089" t="s">
        <v>2698</v>
      </c>
      <c r="B7089" t="s">
        <v>5977</v>
      </c>
      <c r="C7089" t="s">
        <v>4025</v>
      </c>
      <c r="D7089">
        <v>2</v>
      </c>
      <c r="E7089">
        <v>2</v>
      </c>
      <c r="F7089">
        <v>2</v>
      </c>
      <c r="G7089" t="s">
        <v>961</v>
      </c>
      <c r="H7089" s="4" t="str">
        <f t="shared" si="220"/>
        <v>CG80.2</v>
      </c>
      <c r="I7089" s="4" t="str">
        <f t="shared" si="221"/>
        <v>DGND</v>
      </c>
    </row>
    <row r="7090" spans="1:9" x14ac:dyDescent="0.25">
      <c r="A7090" t="s">
        <v>2698</v>
      </c>
      <c r="B7090" t="s">
        <v>5977</v>
      </c>
      <c r="C7090" t="s">
        <v>4026</v>
      </c>
      <c r="D7090">
        <v>1</v>
      </c>
      <c r="E7090">
        <v>1</v>
      </c>
      <c r="F7090">
        <v>1</v>
      </c>
      <c r="G7090" t="s">
        <v>305</v>
      </c>
      <c r="H7090" s="4" t="str">
        <f t="shared" si="220"/>
        <v>CG81.1</v>
      </c>
      <c r="I7090" s="4" t="str">
        <f t="shared" si="221"/>
        <v>SG0_DVDD09</v>
      </c>
    </row>
    <row r="7091" spans="1:9" x14ac:dyDescent="0.25">
      <c r="A7091" t="s">
        <v>2698</v>
      </c>
      <c r="B7091" t="s">
        <v>5977</v>
      </c>
      <c r="C7091" t="s">
        <v>4026</v>
      </c>
      <c r="D7091">
        <v>2</v>
      </c>
      <c r="E7091">
        <v>2</v>
      </c>
      <c r="F7091">
        <v>2</v>
      </c>
      <c r="G7091" t="s">
        <v>961</v>
      </c>
      <c r="H7091" s="4" t="str">
        <f t="shared" si="220"/>
        <v>CG81.2</v>
      </c>
      <c r="I7091" s="4" t="str">
        <f t="shared" si="221"/>
        <v>DGND</v>
      </c>
    </row>
    <row r="7092" spans="1:9" x14ac:dyDescent="0.25">
      <c r="A7092" t="s">
        <v>2698</v>
      </c>
      <c r="B7092" t="s">
        <v>5977</v>
      </c>
      <c r="C7092" t="s">
        <v>4027</v>
      </c>
      <c r="D7092">
        <v>1</v>
      </c>
      <c r="E7092">
        <v>1</v>
      </c>
      <c r="F7092">
        <v>1</v>
      </c>
      <c r="G7092" t="s">
        <v>300</v>
      </c>
      <c r="H7092" s="4" t="str">
        <f t="shared" si="220"/>
        <v>CG109.1</v>
      </c>
      <c r="I7092" s="4" t="str">
        <f t="shared" si="221"/>
        <v>SG0_SRC_DVDD09</v>
      </c>
    </row>
    <row r="7093" spans="1:9" x14ac:dyDescent="0.25">
      <c r="A7093" t="s">
        <v>2698</v>
      </c>
      <c r="B7093" t="s">
        <v>5977</v>
      </c>
      <c r="C7093" t="s">
        <v>4027</v>
      </c>
      <c r="D7093">
        <v>2</v>
      </c>
      <c r="E7093">
        <v>2</v>
      </c>
      <c r="F7093">
        <v>2</v>
      </c>
      <c r="G7093" t="s">
        <v>961</v>
      </c>
      <c r="H7093" s="4" t="str">
        <f t="shared" si="220"/>
        <v>CG109.2</v>
      </c>
      <c r="I7093" s="4" t="str">
        <f t="shared" si="221"/>
        <v>DGND</v>
      </c>
    </row>
    <row r="7094" spans="1:9" x14ac:dyDescent="0.25">
      <c r="A7094" t="s">
        <v>2698</v>
      </c>
      <c r="B7094" t="s">
        <v>5977</v>
      </c>
      <c r="C7094" t="s">
        <v>4028</v>
      </c>
      <c r="D7094">
        <v>1</v>
      </c>
      <c r="E7094">
        <v>1</v>
      </c>
      <c r="F7094">
        <v>1</v>
      </c>
      <c r="G7094" t="s">
        <v>300</v>
      </c>
      <c r="H7094" s="4" t="str">
        <f t="shared" si="220"/>
        <v>CG110.1</v>
      </c>
      <c r="I7094" s="4" t="str">
        <f t="shared" si="221"/>
        <v>SG0_SRC_DVDD09</v>
      </c>
    </row>
    <row r="7095" spans="1:9" x14ac:dyDescent="0.25">
      <c r="A7095" t="s">
        <v>2698</v>
      </c>
      <c r="B7095" t="s">
        <v>5977</v>
      </c>
      <c r="C7095" t="s">
        <v>4028</v>
      </c>
      <c r="D7095">
        <v>2</v>
      </c>
      <c r="E7095">
        <v>2</v>
      </c>
      <c r="F7095">
        <v>2</v>
      </c>
      <c r="G7095" t="s">
        <v>961</v>
      </c>
      <c r="H7095" s="4" t="str">
        <f t="shared" si="220"/>
        <v>CG110.2</v>
      </c>
      <c r="I7095" s="4" t="str">
        <f t="shared" si="221"/>
        <v>DGND</v>
      </c>
    </row>
    <row r="7096" spans="1:9" x14ac:dyDescent="0.25">
      <c r="A7096" t="s">
        <v>2698</v>
      </c>
      <c r="B7096" t="s">
        <v>5977</v>
      </c>
      <c r="C7096" t="s">
        <v>4029</v>
      </c>
      <c r="D7096">
        <v>1</v>
      </c>
      <c r="E7096">
        <v>1</v>
      </c>
      <c r="F7096">
        <v>1</v>
      </c>
      <c r="G7096" t="s">
        <v>300</v>
      </c>
      <c r="H7096" s="4" t="str">
        <f t="shared" si="220"/>
        <v>CG178.1</v>
      </c>
      <c r="I7096" s="4" t="str">
        <f t="shared" si="221"/>
        <v>SG0_SRC_DVDD09</v>
      </c>
    </row>
    <row r="7097" spans="1:9" x14ac:dyDescent="0.25">
      <c r="A7097" t="s">
        <v>2698</v>
      </c>
      <c r="B7097" t="s">
        <v>5977</v>
      </c>
      <c r="C7097" t="s">
        <v>4029</v>
      </c>
      <c r="D7097">
        <v>2</v>
      </c>
      <c r="E7097">
        <v>2</v>
      </c>
      <c r="F7097">
        <v>2</v>
      </c>
      <c r="G7097" t="s">
        <v>961</v>
      </c>
      <c r="H7097" s="4" t="str">
        <f t="shared" si="220"/>
        <v>CG178.2</v>
      </c>
      <c r="I7097" s="4" t="str">
        <f t="shared" si="221"/>
        <v>DGND</v>
      </c>
    </row>
    <row r="7098" spans="1:9" x14ac:dyDescent="0.25">
      <c r="A7098" t="s">
        <v>2698</v>
      </c>
      <c r="B7098" t="s">
        <v>5977</v>
      </c>
      <c r="C7098" t="s">
        <v>4030</v>
      </c>
      <c r="D7098">
        <v>1</v>
      </c>
      <c r="E7098">
        <v>1</v>
      </c>
      <c r="F7098">
        <v>1</v>
      </c>
      <c r="G7098" t="s">
        <v>300</v>
      </c>
      <c r="H7098" s="4" t="str">
        <f t="shared" si="220"/>
        <v>CG179.1</v>
      </c>
      <c r="I7098" s="4" t="str">
        <f t="shared" si="221"/>
        <v>SG0_SRC_DVDD09</v>
      </c>
    </row>
    <row r="7099" spans="1:9" x14ac:dyDescent="0.25">
      <c r="A7099" t="s">
        <v>2698</v>
      </c>
      <c r="B7099" t="s">
        <v>5977</v>
      </c>
      <c r="C7099" t="s">
        <v>4030</v>
      </c>
      <c r="D7099">
        <v>2</v>
      </c>
      <c r="E7099">
        <v>2</v>
      </c>
      <c r="F7099">
        <v>2</v>
      </c>
      <c r="G7099" t="s">
        <v>961</v>
      </c>
      <c r="H7099" s="4" t="str">
        <f t="shared" si="220"/>
        <v>CG179.2</v>
      </c>
      <c r="I7099" s="4" t="str">
        <f t="shared" si="221"/>
        <v>DGND</v>
      </c>
    </row>
    <row r="7100" spans="1:9" x14ac:dyDescent="0.25">
      <c r="A7100" t="s">
        <v>2698</v>
      </c>
      <c r="B7100" t="s">
        <v>5977</v>
      </c>
      <c r="C7100" t="s">
        <v>4031</v>
      </c>
      <c r="D7100">
        <v>1</v>
      </c>
      <c r="E7100">
        <v>1</v>
      </c>
      <c r="F7100">
        <v>1</v>
      </c>
      <c r="G7100" t="s">
        <v>300</v>
      </c>
      <c r="H7100" s="4" t="str">
        <f t="shared" si="220"/>
        <v>CG191.1</v>
      </c>
      <c r="I7100" s="4" t="str">
        <f t="shared" si="221"/>
        <v>SG0_SRC_DVDD09</v>
      </c>
    </row>
    <row r="7101" spans="1:9" x14ac:dyDescent="0.25">
      <c r="A7101" t="s">
        <v>2698</v>
      </c>
      <c r="B7101" t="s">
        <v>5977</v>
      </c>
      <c r="C7101" t="s">
        <v>4031</v>
      </c>
      <c r="D7101">
        <v>2</v>
      </c>
      <c r="E7101">
        <v>2</v>
      </c>
      <c r="F7101">
        <v>2</v>
      </c>
      <c r="G7101" t="s">
        <v>961</v>
      </c>
      <c r="H7101" s="4" t="str">
        <f t="shared" si="220"/>
        <v>CG191.2</v>
      </c>
      <c r="I7101" s="4" t="str">
        <f t="shared" si="221"/>
        <v>DGND</v>
      </c>
    </row>
    <row r="7102" spans="1:9" x14ac:dyDescent="0.25">
      <c r="A7102" t="s">
        <v>2698</v>
      </c>
      <c r="B7102" t="s">
        <v>5977</v>
      </c>
      <c r="C7102" t="s">
        <v>4032</v>
      </c>
      <c r="D7102">
        <v>1</v>
      </c>
      <c r="E7102">
        <v>1</v>
      </c>
      <c r="F7102">
        <v>1</v>
      </c>
      <c r="G7102" t="s">
        <v>300</v>
      </c>
      <c r="H7102" s="4" t="str">
        <f t="shared" si="220"/>
        <v>CG192.1</v>
      </c>
      <c r="I7102" s="4" t="str">
        <f t="shared" si="221"/>
        <v>SG0_SRC_DVDD09</v>
      </c>
    </row>
    <row r="7103" spans="1:9" x14ac:dyDescent="0.25">
      <c r="A7103" t="s">
        <v>2698</v>
      </c>
      <c r="B7103" t="s">
        <v>5977</v>
      </c>
      <c r="C7103" t="s">
        <v>4032</v>
      </c>
      <c r="D7103">
        <v>2</v>
      </c>
      <c r="E7103">
        <v>2</v>
      </c>
      <c r="F7103">
        <v>2</v>
      </c>
      <c r="G7103" t="s">
        <v>961</v>
      </c>
      <c r="H7103" s="4" t="str">
        <f t="shared" si="220"/>
        <v>CG192.2</v>
      </c>
      <c r="I7103" s="4" t="str">
        <f t="shared" si="221"/>
        <v>DGND</v>
      </c>
    </row>
    <row r="7104" spans="1:9" x14ac:dyDescent="0.25">
      <c r="A7104" t="s">
        <v>2698</v>
      </c>
      <c r="B7104" t="s">
        <v>5977</v>
      </c>
      <c r="C7104" t="s">
        <v>4033</v>
      </c>
      <c r="D7104">
        <v>1</v>
      </c>
      <c r="E7104">
        <v>1</v>
      </c>
      <c r="F7104">
        <v>1</v>
      </c>
      <c r="G7104" t="s">
        <v>300</v>
      </c>
      <c r="H7104" s="4" t="str">
        <f t="shared" si="220"/>
        <v>CG193.1</v>
      </c>
      <c r="I7104" s="4" t="str">
        <f t="shared" si="221"/>
        <v>SG0_SRC_DVDD09</v>
      </c>
    </row>
    <row r="7105" spans="1:9" x14ac:dyDescent="0.25">
      <c r="A7105" t="s">
        <v>2698</v>
      </c>
      <c r="B7105" t="s">
        <v>5977</v>
      </c>
      <c r="C7105" t="s">
        <v>4033</v>
      </c>
      <c r="D7105">
        <v>2</v>
      </c>
      <c r="E7105">
        <v>2</v>
      </c>
      <c r="F7105">
        <v>2</v>
      </c>
      <c r="G7105" t="s">
        <v>961</v>
      </c>
      <c r="H7105" s="4" t="str">
        <f t="shared" si="220"/>
        <v>CG193.2</v>
      </c>
      <c r="I7105" s="4" t="str">
        <f t="shared" si="221"/>
        <v>DGND</v>
      </c>
    </row>
    <row r="7106" spans="1:9" x14ac:dyDescent="0.25">
      <c r="A7106" t="s">
        <v>2698</v>
      </c>
      <c r="B7106" t="s">
        <v>5977</v>
      </c>
      <c r="C7106" t="s">
        <v>4034</v>
      </c>
      <c r="D7106">
        <v>1</v>
      </c>
      <c r="E7106">
        <v>1</v>
      </c>
      <c r="F7106">
        <v>1</v>
      </c>
      <c r="G7106" t="s">
        <v>300</v>
      </c>
      <c r="H7106" s="4" t="str">
        <f t="shared" ref="H7106:H7169" si="222">CONCATENATE(C7106,".",F7106)</f>
        <v>CG194.1</v>
      </c>
      <c r="I7106" s="4" t="str">
        <f t="shared" ref="I7106:I7169" si="223">G7106</f>
        <v>SG0_SRC_DVDD09</v>
      </c>
    </row>
    <row r="7107" spans="1:9" x14ac:dyDescent="0.25">
      <c r="A7107" t="s">
        <v>2698</v>
      </c>
      <c r="B7107" t="s">
        <v>5977</v>
      </c>
      <c r="C7107" t="s">
        <v>4034</v>
      </c>
      <c r="D7107">
        <v>2</v>
      </c>
      <c r="E7107">
        <v>2</v>
      </c>
      <c r="F7107">
        <v>2</v>
      </c>
      <c r="G7107" t="s">
        <v>961</v>
      </c>
      <c r="H7107" s="4" t="str">
        <f t="shared" si="222"/>
        <v>CG194.2</v>
      </c>
      <c r="I7107" s="4" t="str">
        <f t="shared" si="223"/>
        <v>DGND</v>
      </c>
    </row>
    <row r="7108" spans="1:9" x14ac:dyDescent="0.25">
      <c r="A7108" t="s">
        <v>2698</v>
      </c>
      <c r="B7108" t="s">
        <v>5977</v>
      </c>
      <c r="C7108" t="s">
        <v>4035</v>
      </c>
      <c r="D7108">
        <v>1</v>
      </c>
      <c r="E7108">
        <v>1</v>
      </c>
      <c r="F7108">
        <v>1</v>
      </c>
      <c r="G7108" t="s">
        <v>300</v>
      </c>
      <c r="H7108" s="4" t="str">
        <f t="shared" si="222"/>
        <v>CG197.1</v>
      </c>
      <c r="I7108" s="4" t="str">
        <f t="shared" si="223"/>
        <v>SG0_SRC_DVDD09</v>
      </c>
    </row>
    <row r="7109" spans="1:9" x14ac:dyDescent="0.25">
      <c r="A7109" t="s">
        <v>2698</v>
      </c>
      <c r="B7109" t="s">
        <v>5977</v>
      </c>
      <c r="C7109" t="s">
        <v>4035</v>
      </c>
      <c r="D7109">
        <v>2</v>
      </c>
      <c r="E7109">
        <v>2</v>
      </c>
      <c r="F7109">
        <v>2</v>
      </c>
      <c r="G7109" t="s">
        <v>961</v>
      </c>
      <c r="H7109" s="4" t="str">
        <f t="shared" si="222"/>
        <v>CG197.2</v>
      </c>
      <c r="I7109" s="4" t="str">
        <f t="shared" si="223"/>
        <v>DGND</v>
      </c>
    </row>
    <row r="7110" spans="1:9" x14ac:dyDescent="0.25">
      <c r="A7110" t="s">
        <v>2698</v>
      </c>
      <c r="B7110" t="s">
        <v>5977</v>
      </c>
      <c r="C7110" t="s">
        <v>4036</v>
      </c>
      <c r="D7110">
        <v>1</v>
      </c>
      <c r="E7110">
        <v>1</v>
      </c>
      <c r="F7110">
        <v>1</v>
      </c>
      <c r="G7110" t="s">
        <v>300</v>
      </c>
      <c r="H7110" s="4" t="str">
        <f t="shared" si="222"/>
        <v>CG198.1</v>
      </c>
      <c r="I7110" s="4" t="str">
        <f t="shared" si="223"/>
        <v>SG0_SRC_DVDD09</v>
      </c>
    </row>
    <row r="7111" spans="1:9" x14ac:dyDescent="0.25">
      <c r="A7111" t="s">
        <v>2698</v>
      </c>
      <c r="B7111" t="s">
        <v>5977</v>
      </c>
      <c r="C7111" t="s">
        <v>4036</v>
      </c>
      <c r="D7111">
        <v>2</v>
      </c>
      <c r="E7111">
        <v>2</v>
      </c>
      <c r="F7111">
        <v>2</v>
      </c>
      <c r="G7111" t="s">
        <v>961</v>
      </c>
      <c r="H7111" s="4" t="str">
        <f t="shared" si="222"/>
        <v>CG198.2</v>
      </c>
      <c r="I7111" s="4" t="str">
        <f t="shared" si="223"/>
        <v>DGND</v>
      </c>
    </row>
    <row r="7112" spans="1:9" x14ac:dyDescent="0.25">
      <c r="A7112" t="s">
        <v>2698</v>
      </c>
      <c r="B7112" t="s">
        <v>5977</v>
      </c>
      <c r="C7112" t="s">
        <v>5989</v>
      </c>
      <c r="D7112">
        <v>1</v>
      </c>
      <c r="E7112">
        <v>1</v>
      </c>
      <c r="F7112">
        <v>1</v>
      </c>
      <c r="G7112" t="s">
        <v>6177</v>
      </c>
      <c r="H7112" s="4" t="str">
        <f t="shared" si="222"/>
        <v>CG219.1</v>
      </c>
      <c r="I7112" s="4" t="str">
        <f t="shared" si="223"/>
        <v>SG0_AVDD09_TRX</v>
      </c>
    </row>
    <row r="7113" spans="1:9" x14ac:dyDescent="0.25">
      <c r="A7113" t="s">
        <v>2698</v>
      </c>
      <c r="B7113" t="s">
        <v>5977</v>
      </c>
      <c r="C7113" t="s">
        <v>5989</v>
      </c>
      <c r="D7113">
        <v>2</v>
      </c>
      <c r="E7113">
        <v>2</v>
      </c>
      <c r="F7113">
        <v>2</v>
      </c>
      <c r="G7113" t="s">
        <v>961</v>
      </c>
      <c r="H7113" s="4" t="str">
        <f t="shared" si="222"/>
        <v>CG219.2</v>
      </c>
      <c r="I7113" s="4" t="str">
        <f t="shared" si="223"/>
        <v>DGND</v>
      </c>
    </row>
    <row r="7114" spans="1:9" x14ac:dyDescent="0.25">
      <c r="A7114" t="s">
        <v>2698</v>
      </c>
      <c r="B7114" t="s">
        <v>5977</v>
      </c>
      <c r="C7114" t="s">
        <v>5990</v>
      </c>
      <c r="D7114">
        <v>1</v>
      </c>
      <c r="E7114">
        <v>1</v>
      </c>
      <c r="F7114">
        <v>1</v>
      </c>
      <c r="G7114" t="s">
        <v>306</v>
      </c>
      <c r="H7114" s="4" t="str">
        <f t="shared" si="222"/>
        <v>CG220.1</v>
      </c>
      <c r="I7114" s="4" t="str">
        <f t="shared" si="223"/>
        <v>SG0_AVDD09</v>
      </c>
    </row>
    <row r="7115" spans="1:9" x14ac:dyDescent="0.25">
      <c r="A7115" t="s">
        <v>2698</v>
      </c>
      <c r="B7115" t="s">
        <v>5977</v>
      </c>
      <c r="C7115" t="s">
        <v>5990</v>
      </c>
      <c r="D7115">
        <v>2</v>
      </c>
      <c r="E7115">
        <v>2</v>
      </c>
      <c r="F7115">
        <v>2</v>
      </c>
      <c r="G7115" t="s">
        <v>961</v>
      </c>
      <c r="H7115" s="4" t="str">
        <f t="shared" si="222"/>
        <v>CG220.2</v>
      </c>
      <c r="I7115" s="4" t="str">
        <f t="shared" si="223"/>
        <v>DGND</v>
      </c>
    </row>
    <row r="7116" spans="1:9" x14ac:dyDescent="0.25">
      <c r="A7116" t="s">
        <v>2698</v>
      </c>
      <c r="B7116" t="s">
        <v>5977</v>
      </c>
      <c r="C7116" t="s">
        <v>6200</v>
      </c>
      <c r="D7116">
        <v>1</v>
      </c>
      <c r="E7116">
        <v>1</v>
      </c>
      <c r="F7116">
        <v>1</v>
      </c>
      <c r="G7116" t="s">
        <v>305</v>
      </c>
      <c r="H7116" s="4" t="str">
        <f t="shared" si="222"/>
        <v>CG222.1</v>
      </c>
      <c r="I7116" s="4" t="str">
        <f t="shared" si="223"/>
        <v>SG0_DVDD09</v>
      </c>
    </row>
    <row r="7117" spans="1:9" x14ac:dyDescent="0.25">
      <c r="A7117" t="s">
        <v>2698</v>
      </c>
      <c r="B7117" t="s">
        <v>5977</v>
      </c>
      <c r="C7117" t="s">
        <v>6200</v>
      </c>
      <c r="D7117">
        <v>2</v>
      </c>
      <c r="E7117">
        <v>2</v>
      </c>
      <c r="F7117">
        <v>2</v>
      </c>
      <c r="G7117" t="s">
        <v>961</v>
      </c>
      <c r="H7117" s="4" t="str">
        <f t="shared" si="222"/>
        <v>CG222.2</v>
      </c>
      <c r="I7117" s="4" t="str">
        <f t="shared" si="223"/>
        <v>DGND</v>
      </c>
    </row>
    <row r="7118" spans="1:9" x14ac:dyDescent="0.25">
      <c r="A7118" t="s">
        <v>2698</v>
      </c>
      <c r="B7118" t="s">
        <v>5977</v>
      </c>
      <c r="C7118" t="s">
        <v>6201</v>
      </c>
      <c r="D7118">
        <v>1</v>
      </c>
      <c r="E7118">
        <v>1</v>
      </c>
      <c r="F7118">
        <v>1</v>
      </c>
      <c r="G7118" t="s">
        <v>305</v>
      </c>
      <c r="H7118" s="4" t="str">
        <f t="shared" si="222"/>
        <v>CG223.1</v>
      </c>
      <c r="I7118" s="4" t="str">
        <f t="shared" si="223"/>
        <v>SG0_DVDD09</v>
      </c>
    </row>
    <row r="7119" spans="1:9" x14ac:dyDescent="0.25">
      <c r="A7119" t="s">
        <v>2698</v>
      </c>
      <c r="B7119" t="s">
        <v>5977</v>
      </c>
      <c r="C7119" t="s">
        <v>6201</v>
      </c>
      <c r="D7119">
        <v>2</v>
      </c>
      <c r="E7119">
        <v>2</v>
      </c>
      <c r="F7119">
        <v>2</v>
      </c>
      <c r="G7119" t="s">
        <v>961</v>
      </c>
      <c r="H7119" s="4" t="str">
        <f t="shared" si="222"/>
        <v>CG223.2</v>
      </c>
      <c r="I7119" s="4" t="str">
        <f t="shared" si="223"/>
        <v>DGND</v>
      </c>
    </row>
    <row r="7120" spans="1:9" x14ac:dyDescent="0.25">
      <c r="A7120" t="s">
        <v>2698</v>
      </c>
      <c r="B7120" t="s">
        <v>5977</v>
      </c>
      <c r="C7120" t="s">
        <v>6468</v>
      </c>
      <c r="D7120">
        <v>1</v>
      </c>
      <c r="E7120">
        <v>1</v>
      </c>
      <c r="F7120">
        <v>1</v>
      </c>
      <c r="G7120" t="s">
        <v>6177</v>
      </c>
      <c r="H7120" s="4" t="str">
        <f t="shared" si="222"/>
        <v>CG328.1</v>
      </c>
      <c r="I7120" s="4" t="str">
        <f t="shared" si="223"/>
        <v>SG0_AVDD09_TRX</v>
      </c>
    </row>
    <row r="7121" spans="1:9" x14ac:dyDescent="0.25">
      <c r="A7121" t="s">
        <v>2698</v>
      </c>
      <c r="B7121" t="s">
        <v>5977</v>
      </c>
      <c r="C7121" t="s">
        <v>6468</v>
      </c>
      <c r="D7121">
        <v>2</v>
      </c>
      <c r="E7121">
        <v>2</v>
      </c>
      <c r="F7121">
        <v>2</v>
      </c>
      <c r="G7121" t="s">
        <v>961</v>
      </c>
      <c r="H7121" s="4" t="str">
        <f t="shared" si="222"/>
        <v>CG328.2</v>
      </c>
      <c r="I7121" s="4" t="str">
        <f t="shared" si="223"/>
        <v>DGND</v>
      </c>
    </row>
    <row r="7122" spans="1:9" x14ac:dyDescent="0.25">
      <c r="A7122" t="s">
        <v>2698</v>
      </c>
      <c r="B7122" t="s">
        <v>5977</v>
      </c>
      <c r="C7122" t="s">
        <v>6469</v>
      </c>
      <c r="D7122">
        <v>1</v>
      </c>
      <c r="E7122">
        <v>1</v>
      </c>
      <c r="F7122">
        <v>1</v>
      </c>
      <c r="G7122" t="s">
        <v>6177</v>
      </c>
      <c r="H7122" s="4" t="str">
        <f t="shared" si="222"/>
        <v>CG331.1</v>
      </c>
      <c r="I7122" s="4" t="str">
        <f t="shared" si="223"/>
        <v>SG0_AVDD09_TRX</v>
      </c>
    </row>
    <row r="7123" spans="1:9" x14ac:dyDescent="0.25">
      <c r="A7123" t="s">
        <v>2698</v>
      </c>
      <c r="B7123" t="s">
        <v>5977</v>
      </c>
      <c r="C7123" t="s">
        <v>6469</v>
      </c>
      <c r="D7123">
        <v>2</v>
      </c>
      <c r="E7123">
        <v>2</v>
      </c>
      <c r="F7123">
        <v>2</v>
      </c>
      <c r="G7123" t="s">
        <v>961</v>
      </c>
      <c r="H7123" s="4" t="str">
        <f t="shared" si="222"/>
        <v>CG331.2</v>
      </c>
      <c r="I7123" s="4" t="str">
        <f t="shared" si="223"/>
        <v>DGND</v>
      </c>
    </row>
    <row r="7124" spans="1:9" x14ac:dyDescent="0.25">
      <c r="A7124" t="s">
        <v>2698</v>
      </c>
      <c r="B7124" t="s">
        <v>5977</v>
      </c>
      <c r="C7124" t="s">
        <v>6202</v>
      </c>
      <c r="D7124">
        <v>1</v>
      </c>
      <c r="E7124">
        <v>1</v>
      </c>
      <c r="F7124">
        <v>1</v>
      </c>
      <c r="G7124" t="s">
        <v>2355</v>
      </c>
      <c r="H7124" s="4" t="str">
        <f t="shared" si="222"/>
        <v>CG350.1</v>
      </c>
      <c r="I7124" s="4" t="str">
        <f t="shared" si="223"/>
        <v>SG0_AVDD09_CMU</v>
      </c>
    </row>
    <row r="7125" spans="1:9" x14ac:dyDescent="0.25">
      <c r="A7125" t="s">
        <v>2698</v>
      </c>
      <c r="B7125" t="s">
        <v>5977</v>
      </c>
      <c r="C7125" t="s">
        <v>6202</v>
      </c>
      <c r="D7125">
        <v>2</v>
      </c>
      <c r="E7125">
        <v>2</v>
      </c>
      <c r="F7125">
        <v>2</v>
      </c>
      <c r="G7125" t="s">
        <v>961</v>
      </c>
      <c r="H7125" s="4" t="str">
        <f t="shared" si="222"/>
        <v>CG350.2</v>
      </c>
      <c r="I7125" s="4" t="str">
        <f t="shared" si="223"/>
        <v>DGND</v>
      </c>
    </row>
    <row r="7126" spans="1:9" x14ac:dyDescent="0.25">
      <c r="A7126" t="s">
        <v>2698</v>
      </c>
      <c r="B7126" t="s">
        <v>5977</v>
      </c>
      <c r="C7126" t="s">
        <v>6470</v>
      </c>
      <c r="D7126">
        <v>1</v>
      </c>
      <c r="E7126">
        <v>1</v>
      </c>
      <c r="F7126">
        <v>1</v>
      </c>
      <c r="G7126" t="s">
        <v>6177</v>
      </c>
      <c r="H7126" s="4" t="str">
        <f t="shared" si="222"/>
        <v>CG351.1</v>
      </c>
      <c r="I7126" s="4" t="str">
        <f t="shared" si="223"/>
        <v>SG0_AVDD09_TRX</v>
      </c>
    </row>
    <row r="7127" spans="1:9" x14ac:dyDescent="0.25">
      <c r="A7127" t="s">
        <v>2698</v>
      </c>
      <c r="B7127" t="s">
        <v>5977</v>
      </c>
      <c r="C7127" t="s">
        <v>6470</v>
      </c>
      <c r="D7127">
        <v>2</v>
      </c>
      <c r="E7127">
        <v>2</v>
      </c>
      <c r="F7127">
        <v>2</v>
      </c>
      <c r="G7127" t="s">
        <v>961</v>
      </c>
      <c r="H7127" s="4" t="str">
        <f t="shared" si="222"/>
        <v>CG351.2</v>
      </c>
      <c r="I7127" s="4" t="str">
        <f t="shared" si="223"/>
        <v>DGND</v>
      </c>
    </row>
    <row r="7128" spans="1:9" x14ac:dyDescent="0.25">
      <c r="A7128" t="s">
        <v>2698</v>
      </c>
      <c r="B7128" t="s">
        <v>5977</v>
      </c>
      <c r="C7128" t="s">
        <v>6471</v>
      </c>
      <c r="D7128">
        <v>1</v>
      </c>
      <c r="E7128">
        <v>1</v>
      </c>
      <c r="F7128">
        <v>1</v>
      </c>
      <c r="G7128" t="s">
        <v>6177</v>
      </c>
      <c r="H7128" s="4" t="str">
        <f t="shared" si="222"/>
        <v>CG352.1</v>
      </c>
      <c r="I7128" s="4" t="str">
        <f t="shared" si="223"/>
        <v>SG0_AVDD09_TRX</v>
      </c>
    </row>
    <row r="7129" spans="1:9" x14ac:dyDescent="0.25">
      <c r="A7129" t="s">
        <v>2698</v>
      </c>
      <c r="B7129" t="s">
        <v>5977</v>
      </c>
      <c r="C7129" t="s">
        <v>6471</v>
      </c>
      <c r="D7129">
        <v>2</v>
      </c>
      <c r="E7129">
        <v>2</v>
      </c>
      <c r="F7129">
        <v>2</v>
      </c>
      <c r="G7129" t="s">
        <v>961</v>
      </c>
      <c r="H7129" s="4" t="str">
        <f t="shared" si="222"/>
        <v>CG352.2</v>
      </c>
      <c r="I7129" s="4" t="str">
        <f t="shared" si="223"/>
        <v>DGND</v>
      </c>
    </row>
    <row r="7130" spans="1:9" x14ac:dyDescent="0.25">
      <c r="A7130" t="s">
        <v>2698</v>
      </c>
      <c r="B7130" t="s">
        <v>5977</v>
      </c>
      <c r="C7130" t="s">
        <v>6472</v>
      </c>
      <c r="D7130">
        <v>1</v>
      </c>
      <c r="E7130">
        <v>1</v>
      </c>
      <c r="F7130">
        <v>1</v>
      </c>
      <c r="G7130" t="s">
        <v>6177</v>
      </c>
      <c r="H7130" s="4" t="str">
        <f t="shared" si="222"/>
        <v>CG353.1</v>
      </c>
      <c r="I7130" s="4" t="str">
        <f t="shared" si="223"/>
        <v>SG0_AVDD09_TRX</v>
      </c>
    </row>
    <row r="7131" spans="1:9" x14ac:dyDescent="0.25">
      <c r="A7131" t="s">
        <v>2698</v>
      </c>
      <c r="B7131" t="s">
        <v>5977</v>
      </c>
      <c r="C7131" t="s">
        <v>6472</v>
      </c>
      <c r="D7131">
        <v>2</v>
      </c>
      <c r="E7131">
        <v>2</v>
      </c>
      <c r="F7131">
        <v>2</v>
      </c>
      <c r="G7131" t="s">
        <v>961</v>
      </c>
      <c r="H7131" s="4" t="str">
        <f t="shared" si="222"/>
        <v>CG353.2</v>
      </c>
      <c r="I7131" s="4" t="str">
        <f t="shared" si="223"/>
        <v>DGND</v>
      </c>
    </row>
    <row r="7132" spans="1:9" x14ac:dyDescent="0.25">
      <c r="A7132" t="s">
        <v>2698</v>
      </c>
      <c r="B7132" t="s">
        <v>5977</v>
      </c>
      <c r="C7132" t="s">
        <v>6473</v>
      </c>
      <c r="D7132">
        <v>1</v>
      </c>
      <c r="E7132">
        <v>1</v>
      </c>
      <c r="F7132">
        <v>1</v>
      </c>
      <c r="G7132" t="s">
        <v>6177</v>
      </c>
      <c r="H7132" s="4" t="str">
        <f t="shared" si="222"/>
        <v>CG354.1</v>
      </c>
      <c r="I7132" s="4" t="str">
        <f t="shared" si="223"/>
        <v>SG0_AVDD09_TRX</v>
      </c>
    </row>
    <row r="7133" spans="1:9" x14ac:dyDescent="0.25">
      <c r="A7133" t="s">
        <v>2698</v>
      </c>
      <c r="B7133" t="s">
        <v>5977</v>
      </c>
      <c r="C7133" t="s">
        <v>6473</v>
      </c>
      <c r="D7133">
        <v>2</v>
      </c>
      <c r="E7133">
        <v>2</v>
      </c>
      <c r="F7133">
        <v>2</v>
      </c>
      <c r="G7133" t="s">
        <v>961</v>
      </c>
      <c r="H7133" s="4" t="str">
        <f t="shared" si="222"/>
        <v>CG354.2</v>
      </c>
      <c r="I7133" s="4" t="str">
        <f t="shared" si="223"/>
        <v>DGND</v>
      </c>
    </row>
    <row r="7134" spans="1:9" x14ac:dyDescent="0.25">
      <c r="A7134" t="s">
        <v>2698</v>
      </c>
      <c r="B7134" t="s">
        <v>5977</v>
      </c>
      <c r="C7134" t="s">
        <v>6474</v>
      </c>
      <c r="D7134">
        <v>1</v>
      </c>
      <c r="E7134">
        <v>1</v>
      </c>
      <c r="F7134">
        <v>1</v>
      </c>
      <c r="G7134" t="s">
        <v>305</v>
      </c>
      <c r="H7134" s="4" t="str">
        <f t="shared" si="222"/>
        <v>CG355.1</v>
      </c>
      <c r="I7134" s="4" t="str">
        <f t="shared" si="223"/>
        <v>SG0_DVDD09</v>
      </c>
    </row>
    <row r="7135" spans="1:9" x14ac:dyDescent="0.25">
      <c r="A7135" t="s">
        <v>2698</v>
      </c>
      <c r="B7135" t="s">
        <v>5977</v>
      </c>
      <c r="C7135" t="s">
        <v>6474</v>
      </c>
      <c r="D7135">
        <v>2</v>
      </c>
      <c r="E7135">
        <v>2</v>
      </c>
      <c r="F7135">
        <v>2</v>
      </c>
      <c r="G7135" t="s">
        <v>961</v>
      </c>
      <c r="H7135" s="4" t="str">
        <f t="shared" si="222"/>
        <v>CG355.2</v>
      </c>
      <c r="I7135" s="4" t="str">
        <f t="shared" si="223"/>
        <v>DGND</v>
      </c>
    </row>
    <row r="7136" spans="1:9" x14ac:dyDescent="0.25">
      <c r="A7136" t="s">
        <v>2698</v>
      </c>
      <c r="B7136" t="s">
        <v>5977</v>
      </c>
      <c r="C7136" t="s">
        <v>2353</v>
      </c>
      <c r="D7136" t="s">
        <v>1278</v>
      </c>
      <c r="E7136" t="s">
        <v>1278</v>
      </c>
      <c r="F7136">
        <v>1</v>
      </c>
      <c r="G7136" t="s">
        <v>2353</v>
      </c>
      <c r="H7136" s="4" t="str">
        <f t="shared" si="222"/>
        <v>SG0_AVDD09_GIGA.1</v>
      </c>
      <c r="I7136" s="4" t="str">
        <f t="shared" si="223"/>
        <v>SG0_AVDD09_GIGA</v>
      </c>
    </row>
    <row r="7137" spans="1:9" x14ac:dyDescent="0.25">
      <c r="A7137" t="s">
        <v>2698</v>
      </c>
      <c r="B7137" t="s">
        <v>5977</v>
      </c>
      <c r="C7137" t="s">
        <v>305</v>
      </c>
      <c r="D7137" t="s">
        <v>1278</v>
      </c>
      <c r="E7137" t="s">
        <v>1278</v>
      </c>
      <c r="F7137">
        <v>1</v>
      </c>
      <c r="G7137" t="s">
        <v>305</v>
      </c>
      <c r="H7137" s="4" t="str">
        <f t="shared" si="222"/>
        <v>SG0_DVDD09.1</v>
      </c>
      <c r="I7137" s="4" t="str">
        <f t="shared" si="223"/>
        <v>SG0_DVDD09</v>
      </c>
    </row>
    <row r="7138" spans="1:9" x14ac:dyDescent="0.25">
      <c r="A7138" t="s">
        <v>2698</v>
      </c>
      <c r="B7138" t="s">
        <v>5991</v>
      </c>
      <c r="C7138" t="s">
        <v>4037</v>
      </c>
      <c r="D7138">
        <v>1</v>
      </c>
      <c r="E7138">
        <v>1</v>
      </c>
      <c r="F7138">
        <v>1</v>
      </c>
      <c r="G7138" t="s">
        <v>75</v>
      </c>
      <c r="H7138" s="4" t="str">
        <f t="shared" si="222"/>
        <v>BDG31.1</v>
      </c>
      <c r="I7138" s="4" t="str">
        <f t="shared" si="223"/>
        <v>SG0_AVDD33</v>
      </c>
    </row>
    <row r="7139" spans="1:9" x14ac:dyDescent="0.25">
      <c r="A7139" t="s">
        <v>2698</v>
      </c>
      <c r="B7139" t="s">
        <v>5991</v>
      </c>
      <c r="C7139" t="s">
        <v>4037</v>
      </c>
      <c r="D7139">
        <v>2</v>
      </c>
      <c r="E7139">
        <v>2</v>
      </c>
      <c r="F7139">
        <v>2</v>
      </c>
      <c r="G7139" t="s">
        <v>297</v>
      </c>
      <c r="H7139" s="4" t="str">
        <f t="shared" si="222"/>
        <v>BDG31.2</v>
      </c>
      <c r="I7139" s="4" t="str">
        <f t="shared" si="223"/>
        <v>SG0_SRC_DVDD33</v>
      </c>
    </row>
    <row r="7140" spans="1:9" x14ac:dyDescent="0.25">
      <c r="A7140" t="s">
        <v>2698</v>
      </c>
      <c r="B7140" t="s">
        <v>5991</v>
      </c>
      <c r="C7140" t="s">
        <v>4038</v>
      </c>
      <c r="D7140">
        <v>1</v>
      </c>
      <c r="E7140">
        <v>1</v>
      </c>
      <c r="F7140">
        <v>1</v>
      </c>
      <c r="G7140" t="s">
        <v>2356</v>
      </c>
      <c r="H7140" s="4" t="str">
        <f t="shared" si="222"/>
        <v>BDG32.1</v>
      </c>
      <c r="I7140" s="4" t="str">
        <f t="shared" si="223"/>
        <v>SG0_AVDD33_CEN</v>
      </c>
    </row>
    <row r="7141" spans="1:9" x14ac:dyDescent="0.25">
      <c r="A7141" t="s">
        <v>2698</v>
      </c>
      <c r="B7141" t="s">
        <v>5991</v>
      </c>
      <c r="C7141" t="s">
        <v>4038</v>
      </c>
      <c r="D7141">
        <v>2</v>
      </c>
      <c r="E7141">
        <v>2</v>
      </c>
      <c r="F7141">
        <v>2</v>
      </c>
      <c r="G7141" t="s">
        <v>297</v>
      </c>
      <c r="H7141" s="4" t="str">
        <f t="shared" si="222"/>
        <v>BDG32.2</v>
      </c>
      <c r="I7141" s="4" t="str">
        <f t="shared" si="223"/>
        <v>SG0_SRC_DVDD33</v>
      </c>
    </row>
    <row r="7142" spans="1:9" x14ac:dyDescent="0.25">
      <c r="A7142" t="s">
        <v>2698</v>
      </c>
      <c r="B7142" t="s">
        <v>5991</v>
      </c>
      <c r="C7142" t="s">
        <v>4039</v>
      </c>
      <c r="D7142">
        <v>1</v>
      </c>
      <c r="E7142">
        <v>1</v>
      </c>
      <c r="F7142">
        <v>1</v>
      </c>
      <c r="G7142" t="s">
        <v>2357</v>
      </c>
      <c r="H7142" s="4" t="str">
        <f t="shared" si="222"/>
        <v>BDG33.1</v>
      </c>
      <c r="I7142" s="4" t="str">
        <f t="shared" si="223"/>
        <v>SG0_AVDD33_FE</v>
      </c>
    </row>
    <row r="7143" spans="1:9" x14ac:dyDescent="0.25">
      <c r="A7143" t="s">
        <v>2698</v>
      </c>
      <c r="B7143" t="s">
        <v>5991</v>
      </c>
      <c r="C7143" t="s">
        <v>4039</v>
      </c>
      <c r="D7143">
        <v>2</v>
      </c>
      <c r="E7143">
        <v>2</v>
      </c>
      <c r="F7143">
        <v>2</v>
      </c>
      <c r="G7143" t="s">
        <v>297</v>
      </c>
      <c r="H7143" s="4" t="str">
        <f t="shared" si="222"/>
        <v>BDG33.2</v>
      </c>
      <c r="I7143" s="4" t="str">
        <f t="shared" si="223"/>
        <v>SG0_SRC_DVDD33</v>
      </c>
    </row>
    <row r="7144" spans="1:9" x14ac:dyDescent="0.25">
      <c r="A7144" t="s">
        <v>2698</v>
      </c>
      <c r="B7144" t="s">
        <v>5991</v>
      </c>
      <c r="C7144" t="s">
        <v>4040</v>
      </c>
      <c r="D7144">
        <v>1</v>
      </c>
      <c r="E7144">
        <v>1</v>
      </c>
      <c r="F7144">
        <v>1</v>
      </c>
      <c r="G7144" t="s">
        <v>2358</v>
      </c>
      <c r="H7144" s="4" t="str">
        <f t="shared" si="222"/>
        <v>BDG34.1</v>
      </c>
      <c r="I7144" s="4" t="str">
        <f t="shared" si="223"/>
        <v>SG0_AVDD33_GIGA</v>
      </c>
    </row>
    <row r="7145" spans="1:9" x14ac:dyDescent="0.25">
      <c r="A7145" t="s">
        <v>2698</v>
      </c>
      <c r="B7145" t="s">
        <v>5991</v>
      </c>
      <c r="C7145" t="s">
        <v>4040</v>
      </c>
      <c r="D7145">
        <v>2</v>
      </c>
      <c r="E7145">
        <v>2</v>
      </c>
      <c r="F7145">
        <v>2</v>
      </c>
      <c r="G7145" t="s">
        <v>297</v>
      </c>
      <c r="H7145" s="4" t="str">
        <f t="shared" si="222"/>
        <v>BDG34.2</v>
      </c>
      <c r="I7145" s="4" t="str">
        <f t="shared" si="223"/>
        <v>SG0_SRC_DVDD33</v>
      </c>
    </row>
    <row r="7146" spans="1:9" x14ac:dyDescent="0.25">
      <c r="A7146" t="s">
        <v>2698</v>
      </c>
      <c r="B7146" t="s">
        <v>5991</v>
      </c>
      <c r="C7146" t="s">
        <v>4041</v>
      </c>
      <c r="D7146">
        <v>1</v>
      </c>
      <c r="E7146">
        <v>1</v>
      </c>
      <c r="F7146">
        <v>1</v>
      </c>
      <c r="G7146" t="s">
        <v>2359</v>
      </c>
      <c r="H7146" s="4" t="str">
        <f t="shared" si="222"/>
        <v>BDG35.1</v>
      </c>
      <c r="I7146" s="4" t="str">
        <f t="shared" si="223"/>
        <v>SG0_AVDD33_CMU</v>
      </c>
    </row>
    <row r="7147" spans="1:9" x14ac:dyDescent="0.25">
      <c r="A7147" t="s">
        <v>2698</v>
      </c>
      <c r="B7147" t="s">
        <v>5991</v>
      </c>
      <c r="C7147" t="s">
        <v>4041</v>
      </c>
      <c r="D7147">
        <v>2</v>
      </c>
      <c r="E7147">
        <v>2</v>
      </c>
      <c r="F7147">
        <v>2</v>
      </c>
      <c r="G7147" t="s">
        <v>297</v>
      </c>
      <c r="H7147" s="4" t="str">
        <f t="shared" si="222"/>
        <v>BDG35.2</v>
      </c>
      <c r="I7147" s="4" t="str">
        <f t="shared" si="223"/>
        <v>SG0_SRC_DVDD33</v>
      </c>
    </row>
    <row r="7148" spans="1:9" x14ac:dyDescent="0.25">
      <c r="A7148" t="s">
        <v>2698</v>
      </c>
      <c r="B7148" t="s">
        <v>5991</v>
      </c>
      <c r="C7148" t="s">
        <v>4042</v>
      </c>
      <c r="D7148">
        <v>1</v>
      </c>
      <c r="E7148">
        <v>1</v>
      </c>
      <c r="F7148">
        <v>1</v>
      </c>
      <c r="G7148" t="s">
        <v>2360</v>
      </c>
      <c r="H7148" s="4" t="str">
        <f t="shared" si="222"/>
        <v>BDG37.1</v>
      </c>
      <c r="I7148" s="4" t="str">
        <f t="shared" si="223"/>
        <v>SG0_AVDD33_XTAL</v>
      </c>
    </row>
    <row r="7149" spans="1:9" x14ac:dyDescent="0.25">
      <c r="A7149" t="s">
        <v>2698</v>
      </c>
      <c r="B7149" t="s">
        <v>5991</v>
      </c>
      <c r="C7149" t="s">
        <v>4042</v>
      </c>
      <c r="D7149">
        <v>2</v>
      </c>
      <c r="E7149">
        <v>2</v>
      </c>
      <c r="F7149">
        <v>2</v>
      </c>
      <c r="G7149" t="s">
        <v>297</v>
      </c>
      <c r="H7149" s="4" t="str">
        <f t="shared" si="222"/>
        <v>BDG37.2</v>
      </c>
      <c r="I7149" s="4" t="str">
        <f t="shared" si="223"/>
        <v>SG0_SRC_DVDD33</v>
      </c>
    </row>
    <row r="7150" spans="1:9" x14ac:dyDescent="0.25">
      <c r="A7150" t="s">
        <v>2698</v>
      </c>
      <c r="B7150" t="s">
        <v>5991</v>
      </c>
      <c r="C7150" t="s">
        <v>4043</v>
      </c>
      <c r="D7150">
        <v>1</v>
      </c>
      <c r="E7150">
        <v>1</v>
      </c>
      <c r="F7150">
        <v>1</v>
      </c>
      <c r="G7150" t="s">
        <v>75</v>
      </c>
      <c r="H7150" s="4" t="str">
        <f t="shared" si="222"/>
        <v>CG51.1</v>
      </c>
      <c r="I7150" s="4" t="str">
        <f t="shared" si="223"/>
        <v>SG0_AVDD33</v>
      </c>
    </row>
    <row r="7151" spans="1:9" x14ac:dyDescent="0.25">
      <c r="A7151" t="s">
        <v>2698</v>
      </c>
      <c r="B7151" t="s">
        <v>5991</v>
      </c>
      <c r="C7151" t="s">
        <v>4043</v>
      </c>
      <c r="D7151">
        <v>2</v>
      </c>
      <c r="E7151">
        <v>2</v>
      </c>
      <c r="F7151">
        <v>2</v>
      </c>
      <c r="G7151" t="s">
        <v>961</v>
      </c>
      <c r="H7151" s="4" t="str">
        <f t="shared" si="222"/>
        <v>CG51.2</v>
      </c>
      <c r="I7151" s="4" t="str">
        <f t="shared" si="223"/>
        <v>DGND</v>
      </c>
    </row>
    <row r="7152" spans="1:9" x14ac:dyDescent="0.25">
      <c r="A7152" t="s">
        <v>2698</v>
      </c>
      <c r="B7152" t="s">
        <v>5991</v>
      </c>
      <c r="C7152" t="s">
        <v>4044</v>
      </c>
      <c r="D7152">
        <v>1</v>
      </c>
      <c r="E7152">
        <v>1</v>
      </c>
      <c r="F7152">
        <v>1</v>
      </c>
      <c r="G7152" t="s">
        <v>75</v>
      </c>
      <c r="H7152" s="4" t="str">
        <f t="shared" si="222"/>
        <v>CG52.1</v>
      </c>
      <c r="I7152" s="4" t="str">
        <f t="shared" si="223"/>
        <v>SG0_AVDD33</v>
      </c>
    </row>
    <row r="7153" spans="1:9" x14ac:dyDescent="0.25">
      <c r="A7153" t="s">
        <v>2698</v>
      </c>
      <c r="B7153" t="s">
        <v>5991</v>
      </c>
      <c r="C7153" t="s">
        <v>4044</v>
      </c>
      <c r="D7153">
        <v>2</v>
      </c>
      <c r="E7153">
        <v>2</v>
      </c>
      <c r="F7153">
        <v>2</v>
      </c>
      <c r="G7153" t="s">
        <v>961</v>
      </c>
      <c r="H7153" s="4" t="str">
        <f t="shared" si="222"/>
        <v>CG52.2</v>
      </c>
      <c r="I7153" s="4" t="str">
        <f t="shared" si="223"/>
        <v>DGND</v>
      </c>
    </row>
    <row r="7154" spans="1:9" x14ac:dyDescent="0.25">
      <c r="A7154" t="s">
        <v>2698</v>
      </c>
      <c r="B7154" t="s">
        <v>5991</v>
      </c>
      <c r="C7154" t="s">
        <v>4045</v>
      </c>
      <c r="D7154">
        <v>1</v>
      </c>
      <c r="E7154">
        <v>1</v>
      </c>
      <c r="F7154">
        <v>1</v>
      </c>
      <c r="G7154" t="s">
        <v>75</v>
      </c>
      <c r="H7154" s="4" t="str">
        <f t="shared" si="222"/>
        <v>CG53.1</v>
      </c>
      <c r="I7154" s="4" t="str">
        <f t="shared" si="223"/>
        <v>SG0_AVDD33</v>
      </c>
    </row>
    <row r="7155" spans="1:9" x14ac:dyDescent="0.25">
      <c r="A7155" t="s">
        <v>2698</v>
      </c>
      <c r="B7155" t="s">
        <v>5991</v>
      </c>
      <c r="C7155" t="s">
        <v>4045</v>
      </c>
      <c r="D7155">
        <v>2</v>
      </c>
      <c r="E7155">
        <v>2</v>
      </c>
      <c r="F7155">
        <v>2</v>
      </c>
      <c r="G7155" t="s">
        <v>961</v>
      </c>
      <c r="H7155" s="4" t="str">
        <f t="shared" si="222"/>
        <v>CG53.2</v>
      </c>
      <c r="I7155" s="4" t="str">
        <f t="shared" si="223"/>
        <v>DGND</v>
      </c>
    </row>
    <row r="7156" spans="1:9" x14ac:dyDescent="0.25">
      <c r="A7156" t="s">
        <v>2698</v>
      </c>
      <c r="B7156" t="s">
        <v>5991</v>
      </c>
      <c r="C7156" t="s">
        <v>4046</v>
      </c>
      <c r="D7156">
        <v>1</v>
      </c>
      <c r="E7156">
        <v>1</v>
      </c>
      <c r="F7156">
        <v>1</v>
      </c>
      <c r="G7156" t="s">
        <v>75</v>
      </c>
      <c r="H7156" s="4" t="str">
        <f t="shared" si="222"/>
        <v>CG54.1</v>
      </c>
      <c r="I7156" s="4" t="str">
        <f t="shared" si="223"/>
        <v>SG0_AVDD33</v>
      </c>
    </row>
    <row r="7157" spans="1:9" x14ac:dyDescent="0.25">
      <c r="A7157" t="s">
        <v>2698</v>
      </c>
      <c r="B7157" t="s">
        <v>5991</v>
      </c>
      <c r="C7157" t="s">
        <v>4046</v>
      </c>
      <c r="D7157">
        <v>2</v>
      </c>
      <c r="E7157">
        <v>2</v>
      </c>
      <c r="F7157">
        <v>2</v>
      </c>
      <c r="G7157" t="s">
        <v>961</v>
      </c>
      <c r="H7157" s="4" t="str">
        <f t="shared" si="222"/>
        <v>CG54.2</v>
      </c>
      <c r="I7157" s="4" t="str">
        <f t="shared" si="223"/>
        <v>DGND</v>
      </c>
    </row>
    <row r="7158" spans="1:9" x14ac:dyDescent="0.25">
      <c r="A7158" t="s">
        <v>2698</v>
      </c>
      <c r="B7158" t="s">
        <v>5991</v>
      </c>
      <c r="C7158" t="s">
        <v>4047</v>
      </c>
      <c r="D7158">
        <v>1</v>
      </c>
      <c r="E7158">
        <v>1</v>
      </c>
      <c r="F7158">
        <v>1</v>
      </c>
      <c r="G7158" t="s">
        <v>75</v>
      </c>
      <c r="H7158" s="4" t="str">
        <f t="shared" si="222"/>
        <v>CG55.1</v>
      </c>
      <c r="I7158" s="4" t="str">
        <f t="shared" si="223"/>
        <v>SG0_AVDD33</v>
      </c>
    </row>
    <row r="7159" spans="1:9" x14ac:dyDescent="0.25">
      <c r="A7159" t="s">
        <v>2698</v>
      </c>
      <c r="B7159" t="s">
        <v>5991</v>
      </c>
      <c r="C7159" t="s">
        <v>4047</v>
      </c>
      <c r="D7159">
        <v>2</v>
      </c>
      <c r="E7159">
        <v>2</v>
      </c>
      <c r="F7159">
        <v>2</v>
      </c>
      <c r="G7159" t="s">
        <v>961</v>
      </c>
      <c r="H7159" s="4" t="str">
        <f t="shared" si="222"/>
        <v>CG55.2</v>
      </c>
      <c r="I7159" s="4" t="str">
        <f t="shared" si="223"/>
        <v>DGND</v>
      </c>
    </row>
    <row r="7160" spans="1:9" x14ac:dyDescent="0.25">
      <c r="A7160" t="s">
        <v>2698</v>
      </c>
      <c r="B7160" t="s">
        <v>5991</v>
      </c>
      <c r="C7160" t="s">
        <v>4048</v>
      </c>
      <c r="D7160">
        <v>1</v>
      </c>
      <c r="E7160">
        <v>1</v>
      </c>
      <c r="F7160">
        <v>1</v>
      </c>
      <c r="G7160" t="s">
        <v>2356</v>
      </c>
      <c r="H7160" s="4" t="str">
        <f t="shared" si="222"/>
        <v>CG56.1</v>
      </c>
      <c r="I7160" s="4" t="str">
        <f t="shared" si="223"/>
        <v>SG0_AVDD33_CEN</v>
      </c>
    </row>
    <row r="7161" spans="1:9" x14ac:dyDescent="0.25">
      <c r="A7161" t="s">
        <v>2698</v>
      </c>
      <c r="B7161" t="s">
        <v>5991</v>
      </c>
      <c r="C7161" t="s">
        <v>4048</v>
      </c>
      <c r="D7161">
        <v>2</v>
      </c>
      <c r="E7161">
        <v>2</v>
      </c>
      <c r="F7161">
        <v>2</v>
      </c>
      <c r="G7161" t="s">
        <v>961</v>
      </c>
      <c r="H7161" s="4" t="str">
        <f t="shared" si="222"/>
        <v>CG56.2</v>
      </c>
      <c r="I7161" s="4" t="str">
        <f t="shared" si="223"/>
        <v>DGND</v>
      </c>
    </row>
    <row r="7162" spans="1:9" x14ac:dyDescent="0.25">
      <c r="A7162" t="s">
        <v>2698</v>
      </c>
      <c r="B7162" t="s">
        <v>5991</v>
      </c>
      <c r="C7162" t="s">
        <v>4049</v>
      </c>
      <c r="D7162">
        <v>1</v>
      </c>
      <c r="E7162">
        <v>1</v>
      </c>
      <c r="F7162">
        <v>1</v>
      </c>
      <c r="G7162" t="s">
        <v>2356</v>
      </c>
      <c r="H7162" s="4" t="str">
        <f t="shared" si="222"/>
        <v>CG57.1</v>
      </c>
      <c r="I7162" s="4" t="str">
        <f t="shared" si="223"/>
        <v>SG0_AVDD33_CEN</v>
      </c>
    </row>
    <row r="7163" spans="1:9" x14ac:dyDescent="0.25">
      <c r="A7163" t="s">
        <v>2698</v>
      </c>
      <c r="B7163" t="s">
        <v>5991</v>
      </c>
      <c r="C7163" t="s">
        <v>4049</v>
      </c>
      <c r="D7163">
        <v>2</v>
      </c>
      <c r="E7163">
        <v>2</v>
      </c>
      <c r="F7163">
        <v>2</v>
      </c>
      <c r="G7163" t="s">
        <v>961</v>
      </c>
      <c r="H7163" s="4" t="str">
        <f t="shared" si="222"/>
        <v>CG57.2</v>
      </c>
      <c r="I7163" s="4" t="str">
        <f t="shared" si="223"/>
        <v>DGND</v>
      </c>
    </row>
    <row r="7164" spans="1:9" x14ac:dyDescent="0.25">
      <c r="A7164" t="s">
        <v>2698</v>
      </c>
      <c r="B7164" t="s">
        <v>5991</v>
      </c>
      <c r="C7164" t="s">
        <v>4050</v>
      </c>
      <c r="D7164">
        <v>1</v>
      </c>
      <c r="E7164">
        <v>1</v>
      </c>
      <c r="F7164">
        <v>1</v>
      </c>
      <c r="G7164" t="s">
        <v>2356</v>
      </c>
      <c r="H7164" s="4" t="str">
        <f t="shared" si="222"/>
        <v>CG58.1</v>
      </c>
      <c r="I7164" s="4" t="str">
        <f t="shared" si="223"/>
        <v>SG0_AVDD33_CEN</v>
      </c>
    </row>
    <row r="7165" spans="1:9" x14ac:dyDescent="0.25">
      <c r="A7165" t="s">
        <v>2698</v>
      </c>
      <c r="B7165" t="s">
        <v>5991</v>
      </c>
      <c r="C7165" t="s">
        <v>4050</v>
      </c>
      <c r="D7165">
        <v>2</v>
      </c>
      <c r="E7165">
        <v>2</v>
      </c>
      <c r="F7165">
        <v>2</v>
      </c>
      <c r="G7165" t="s">
        <v>961</v>
      </c>
      <c r="H7165" s="4" t="str">
        <f t="shared" si="222"/>
        <v>CG58.2</v>
      </c>
      <c r="I7165" s="4" t="str">
        <f t="shared" si="223"/>
        <v>DGND</v>
      </c>
    </row>
    <row r="7166" spans="1:9" x14ac:dyDescent="0.25">
      <c r="A7166" t="s">
        <v>2698</v>
      </c>
      <c r="B7166" t="s">
        <v>5991</v>
      </c>
      <c r="C7166" t="s">
        <v>4051</v>
      </c>
      <c r="D7166">
        <v>1</v>
      </c>
      <c r="E7166">
        <v>1</v>
      </c>
      <c r="F7166">
        <v>1</v>
      </c>
      <c r="G7166" t="s">
        <v>2357</v>
      </c>
      <c r="H7166" s="4" t="str">
        <f t="shared" si="222"/>
        <v>CG59.1</v>
      </c>
      <c r="I7166" s="4" t="str">
        <f t="shared" si="223"/>
        <v>SG0_AVDD33_FE</v>
      </c>
    </row>
    <row r="7167" spans="1:9" x14ac:dyDescent="0.25">
      <c r="A7167" t="s">
        <v>2698</v>
      </c>
      <c r="B7167" t="s">
        <v>5991</v>
      </c>
      <c r="C7167" t="s">
        <v>4051</v>
      </c>
      <c r="D7167">
        <v>2</v>
      </c>
      <c r="E7167">
        <v>2</v>
      </c>
      <c r="F7167">
        <v>2</v>
      </c>
      <c r="G7167" t="s">
        <v>961</v>
      </c>
      <c r="H7167" s="4" t="str">
        <f t="shared" si="222"/>
        <v>CG59.2</v>
      </c>
      <c r="I7167" s="4" t="str">
        <f t="shared" si="223"/>
        <v>DGND</v>
      </c>
    </row>
    <row r="7168" spans="1:9" x14ac:dyDescent="0.25">
      <c r="A7168" t="s">
        <v>2698</v>
      </c>
      <c r="B7168" t="s">
        <v>5991</v>
      </c>
      <c r="C7168" t="s">
        <v>4052</v>
      </c>
      <c r="D7168">
        <v>1</v>
      </c>
      <c r="E7168">
        <v>1</v>
      </c>
      <c r="F7168">
        <v>1</v>
      </c>
      <c r="G7168" t="s">
        <v>2357</v>
      </c>
      <c r="H7168" s="4" t="str">
        <f t="shared" si="222"/>
        <v>CG60.1</v>
      </c>
      <c r="I7168" s="4" t="str">
        <f t="shared" si="223"/>
        <v>SG0_AVDD33_FE</v>
      </c>
    </row>
    <row r="7169" spans="1:9" x14ac:dyDescent="0.25">
      <c r="A7169" t="s">
        <v>2698</v>
      </c>
      <c r="B7169" t="s">
        <v>5991</v>
      </c>
      <c r="C7169" t="s">
        <v>4052</v>
      </c>
      <c r="D7169">
        <v>2</v>
      </c>
      <c r="E7169">
        <v>2</v>
      </c>
      <c r="F7169">
        <v>2</v>
      </c>
      <c r="G7169" t="s">
        <v>961</v>
      </c>
      <c r="H7169" s="4" t="str">
        <f t="shared" si="222"/>
        <v>CG60.2</v>
      </c>
      <c r="I7169" s="4" t="str">
        <f t="shared" si="223"/>
        <v>DGND</v>
      </c>
    </row>
    <row r="7170" spans="1:9" x14ac:dyDescent="0.25">
      <c r="A7170" t="s">
        <v>2698</v>
      </c>
      <c r="B7170" t="s">
        <v>5991</v>
      </c>
      <c r="C7170" t="s">
        <v>4053</v>
      </c>
      <c r="D7170">
        <v>1</v>
      </c>
      <c r="E7170">
        <v>1</v>
      </c>
      <c r="F7170">
        <v>1</v>
      </c>
      <c r="G7170" t="s">
        <v>2358</v>
      </c>
      <c r="H7170" s="4" t="str">
        <f t="shared" ref="H7170:H7233" si="224">CONCATENATE(C7170,".",F7170)</f>
        <v>CG61.1</v>
      </c>
      <c r="I7170" s="4" t="str">
        <f t="shared" ref="I7170:I7233" si="225">G7170</f>
        <v>SG0_AVDD33_GIGA</v>
      </c>
    </row>
    <row r="7171" spans="1:9" x14ac:dyDescent="0.25">
      <c r="A7171" t="s">
        <v>2698</v>
      </c>
      <c r="B7171" t="s">
        <v>5991</v>
      </c>
      <c r="C7171" t="s">
        <v>4053</v>
      </c>
      <c r="D7171">
        <v>2</v>
      </c>
      <c r="E7171">
        <v>2</v>
      </c>
      <c r="F7171">
        <v>2</v>
      </c>
      <c r="G7171" t="s">
        <v>961</v>
      </c>
      <c r="H7171" s="4" t="str">
        <f t="shared" si="224"/>
        <v>CG61.2</v>
      </c>
      <c r="I7171" s="4" t="str">
        <f t="shared" si="225"/>
        <v>DGND</v>
      </c>
    </row>
    <row r="7172" spans="1:9" x14ac:dyDescent="0.25">
      <c r="A7172" t="s">
        <v>2698</v>
      </c>
      <c r="B7172" t="s">
        <v>5991</v>
      </c>
      <c r="C7172" t="s">
        <v>4054</v>
      </c>
      <c r="D7172">
        <v>1</v>
      </c>
      <c r="E7172">
        <v>1</v>
      </c>
      <c r="F7172">
        <v>1</v>
      </c>
      <c r="G7172" t="s">
        <v>2358</v>
      </c>
      <c r="H7172" s="4" t="str">
        <f t="shared" si="224"/>
        <v>CG62.1</v>
      </c>
      <c r="I7172" s="4" t="str">
        <f t="shared" si="225"/>
        <v>SG0_AVDD33_GIGA</v>
      </c>
    </row>
    <row r="7173" spans="1:9" x14ac:dyDescent="0.25">
      <c r="A7173" t="s">
        <v>2698</v>
      </c>
      <c r="B7173" t="s">
        <v>5991</v>
      </c>
      <c r="C7173" t="s">
        <v>4054</v>
      </c>
      <c r="D7173">
        <v>2</v>
      </c>
      <c r="E7173">
        <v>2</v>
      </c>
      <c r="F7173">
        <v>2</v>
      </c>
      <c r="G7173" t="s">
        <v>961</v>
      </c>
      <c r="H7173" s="4" t="str">
        <f t="shared" si="224"/>
        <v>CG62.2</v>
      </c>
      <c r="I7173" s="4" t="str">
        <f t="shared" si="225"/>
        <v>DGND</v>
      </c>
    </row>
    <row r="7174" spans="1:9" x14ac:dyDescent="0.25">
      <c r="A7174" t="s">
        <v>2698</v>
      </c>
      <c r="B7174" t="s">
        <v>5991</v>
      </c>
      <c r="C7174" t="s">
        <v>4055</v>
      </c>
      <c r="D7174">
        <v>1</v>
      </c>
      <c r="E7174">
        <v>1</v>
      </c>
      <c r="F7174">
        <v>1</v>
      </c>
      <c r="G7174" t="s">
        <v>2358</v>
      </c>
      <c r="H7174" s="4" t="str">
        <f t="shared" si="224"/>
        <v>CG63.1</v>
      </c>
      <c r="I7174" s="4" t="str">
        <f t="shared" si="225"/>
        <v>SG0_AVDD33_GIGA</v>
      </c>
    </row>
    <row r="7175" spans="1:9" x14ac:dyDescent="0.25">
      <c r="A7175" t="s">
        <v>2698</v>
      </c>
      <c r="B7175" t="s">
        <v>5991</v>
      </c>
      <c r="C7175" t="s">
        <v>4055</v>
      </c>
      <c r="D7175">
        <v>2</v>
      </c>
      <c r="E7175">
        <v>2</v>
      </c>
      <c r="F7175">
        <v>2</v>
      </c>
      <c r="G7175" t="s">
        <v>961</v>
      </c>
      <c r="H7175" s="4" t="str">
        <f t="shared" si="224"/>
        <v>CG63.2</v>
      </c>
      <c r="I7175" s="4" t="str">
        <f t="shared" si="225"/>
        <v>DGND</v>
      </c>
    </row>
    <row r="7176" spans="1:9" x14ac:dyDescent="0.25">
      <c r="A7176" t="s">
        <v>2698</v>
      </c>
      <c r="B7176" t="s">
        <v>5991</v>
      </c>
      <c r="C7176" t="s">
        <v>4056</v>
      </c>
      <c r="D7176">
        <v>1</v>
      </c>
      <c r="E7176">
        <v>1</v>
      </c>
      <c r="F7176">
        <v>1</v>
      </c>
      <c r="G7176" t="s">
        <v>2358</v>
      </c>
      <c r="H7176" s="4" t="str">
        <f t="shared" si="224"/>
        <v>CG64.1</v>
      </c>
      <c r="I7176" s="4" t="str">
        <f t="shared" si="225"/>
        <v>SG0_AVDD33_GIGA</v>
      </c>
    </row>
    <row r="7177" spans="1:9" x14ac:dyDescent="0.25">
      <c r="A7177" t="s">
        <v>2698</v>
      </c>
      <c r="B7177" t="s">
        <v>5991</v>
      </c>
      <c r="C7177" t="s">
        <v>4056</v>
      </c>
      <c r="D7177">
        <v>2</v>
      </c>
      <c r="E7177">
        <v>2</v>
      </c>
      <c r="F7177">
        <v>2</v>
      </c>
      <c r="G7177" t="s">
        <v>961</v>
      </c>
      <c r="H7177" s="4" t="str">
        <f t="shared" si="224"/>
        <v>CG64.2</v>
      </c>
      <c r="I7177" s="4" t="str">
        <f t="shared" si="225"/>
        <v>DGND</v>
      </c>
    </row>
    <row r="7178" spans="1:9" x14ac:dyDescent="0.25">
      <c r="A7178" t="s">
        <v>2698</v>
      </c>
      <c r="B7178" t="s">
        <v>5991</v>
      </c>
      <c r="C7178" t="s">
        <v>4057</v>
      </c>
      <c r="D7178">
        <v>1</v>
      </c>
      <c r="E7178">
        <v>1</v>
      </c>
      <c r="F7178">
        <v>1</v>
      </c>
      <c r="G7178" t="s">
        <v>2359</v>
      </c>
      <c r="H7178" s="4" t="str">
        <f t="shared" si="224"/>
        <v>CG65.1</v>
      </c>
      <c r="I7178" s="4" t="str">
        <f t="shared" si="225"/>
        <v>SG0_AVDD33_CMU</v>
      </c>
    </row>
    <row r="7179" spans="1:9" x14ac:dyDescent="0.25">
      <c r="A7179" t="s">
        <v>2698</v>
      </c>
      <c r="B7179" t="s">
        <v>5991</v>
      </c>
      <c r="C7179" t="s">
        <v>4057</v>
      </c>
      <c r="D7179">
        <v>2</v>
      </c>
      <c r="E7179">
        <v>2</v>
      </c>
      <c r="F7179">
        <v>2</v>
      </c>
      <c r="G7179" t="s">
        <v>961</v>
      </c>
      <c r="H7179" s="4" t="str">
        <f t="shared" si="224"/>
        <v>CG65.2</v>
      </c>
      <c r="I7179" s="4" t="str">
        <f t="shared" si="225"/>
        <v>DGND</v>
      </c>
    </row>
    <row r="7180" spans="1:9" x14ac:dyDescent="0.25">
      <c r="A7180" t="s">
        <v>2698</v>
      </c>
      <c r="B7180" t="s">
        <v>5991</v>
      </c>
      <c r="C7180" t="s">
        <v>4058</v>
      </c>
      <c r="D7180">
        <v>1</v>
      </c>
      <c r="E7180">
        <v>1</v>
      </c>
      <c r="F7180">
        <v>1</v>
      </c>
      <c r="G7180" t="s">
        <v>2359</v>
      </c>
      <c r="H7180" s="4" t="str">
        <f t="shared" si="224"/>
        <v>CG66.1</v>
      </c>
      <c r="I7180" s="4" t="str">
        <f t="shared" si="225"/>
        <v>SG0_AVDD33_CMU</v>
      </c>
    </row>
    <row r="7181" spans="1:9" x14ac:dyDescent="0.25">
      <c r="A7181" t="s">
        <v>2698</v>
      </c>
      <c r="B7181" t="s">
        <v>5991</v>
      </c>
      <c r="C7181" t="s">
        <v>4058</v>
      </c>
      <c r="D7181">
        <v>2</v>
      </c>
      <c r="E7181">
        <v>2</v>
      </c>
      <c r="F7181">
        <v>2</v>
      </c>
      <c r="G7181" t="s">
        <v>961</v>
      </c>
      <c r="H7181" s="4" t="str">
        <f t="shared" si="224"/>
        <v>CG66.2</v>
      </c>
      <c r="I7181" s="4" t="str">
        <f t="shared" si="225"/>
        <v>DGND</v>
      </c>
    </row>
    <row r="7182" spans="1:9" x14ac:dyDescent="0.25">
      <c r="A7182" t="s">
        <v>2698</v>
      </c>
      <c r="B7182" t="s">
        <v>5991</v>
      </c>
      <c r="C7182" t="s">
        <v>4059</v>
      </c>
      <c r="D7182">
        <v>1</v>
      </c>
      <c r="E7182">
        <v>1</v>
      </c>
      <c r="F7182">
        <v>1</v>
      </c>
      <c r="G7182" t="s">
        <v>2359</v>
      </c>
      <c r="H7182" s="4" t="str">
        <f t="shared" si="224"/>
        <v>CG67.1</v>
      </c>
      <c r="I7182" s="4" t="str">
        <f t="shared" si="225"/>
        <v>SG0_AVDD33_CMU</v>
      </c>
    </row>
    <row r="7183" spans="1:9" x14ac:dyDescent="0.25">
      <c r="A7183" t="s">
        <v>2698</v>
      </c>
      <c r="B7183" t="s">
        <v>5991</v>
      </c>
      <c r="C7183" t="s">
        <v>4059</v>
      </c>
      <c r="D7183">
        <v>2</v>
      </c>
      <c r="E7183">
        <v>2</v>
      </c>
      <c r="F7183">
        <v>2</v>
      </c>
      <c r="G7183" t="s">
        <v>961</v>
      </c>
      <c r="H7183" s="4" t="str">
        <f t="shared" si="224"/>
        <v>CG67.2</v>
      </c>
      <c r="I7183" s="4" t="str">
        <f t="shared" si="225"/>
        <v>DGND</v>
      </c>
    </row>
    <row r="7184" spans="1:9" x14ac:dyDescent="0.25">
      <c r="A7184" t="s">
        <v>2698</v>
      </c>
      <c r="B7184" t="s">
        <v>5991</v>
      </c>
      <c r="C7184" t="s">
        <v>4060</v>
      </c>
      <c r="D7184">
        <v>1</v>
      </c>
      <c r="E7184">
        <v>1</v>
      </c>
      <c r="F7184">
        <v>1</v>
      </c>
      <c r="G7184" t="s">
        <v>2359</v>
      </c>
      <c r="H7184" s="4" t="str">
        <f t="shared" si="224"/>
        <v>CG68.1</v>
      </c>
      <c r="I7184" s="4" t="str">
        <f t="shared" si="225"/>
        <v>SG0_AVDD33_CMU</v>
      </c>
    </row>
    <row r="7185" spans="1:9" x14ac:dyDescent="0.25">
      <c r="A7185" t="s">
        <v>2698</v>
      </c>
      <c r="B7185" t="s">
        <v>5991</v>
      </c>
      <c r="C7185" t="s">
        <v>4060</v>
      </c>
      <c r="D7185">
        <v>2</v>
      </c>
      <c r="E7185">
        <v>2</v>
      </c>
      <c r="F7185">
        <v>2</v>
      </c>
      <c r="G7185" t="s">
        <v>961</v>
      </c>
      <c r="H7185" s="4" t="str">
        <f t="shared" si="224"/>
        <v>CG68.2</v>
      </c>
      <c r="I7185" s="4" t="str">
        <f t="shared" si="225"/>
        <v>DGND</v>
      </c>
    </row>
    <row r="7186" spans="1:9" x14ac:dyDescent="0.25">
      <c r="A7186" t="s">
        <v>2698</v>
      </c>
      <c r="B7186" t="s">
        <v>5991</v>
      </c>
      <c r="C7186" t="s">
        <v>4061</v>
      </c>
      <c r="D7186">
        <v>1</v>
      </c>
      <c r="E7186">
        <v>1</v>
      </c>
      <c r="F7186">
        <v>1</v>
      </c>
      <c r="G7186" t="s">
        <v>2360</v>
      </c>
      <c r="H7186" s="4" t="str">
        <f t="shared" si="224"/>
        <v>CG70.1</v>
      </c>
      <c r="I7186" s="4" t="str">
        <f t="shared" si="225"/>
        <v>SG0_AVDD33_XTAL</v>
      </c>
    </row>
    <row r="7187" spans="1:9" x14ac:dyDescent="0.25">
      <c r="A7187" t="s">
        <v>2698</v>
      </c>
      <c r="B7187" t="s">
        <v>5991</v>
      </c>
      <c r="C7187" t="s">
        <v>4061</v>
      </c>
      <c r="D7187">
        <v>2</v>
      </c>
      <c r="E7187">
        <v>2</v>
      </c>
      <c r="F7187">
        <v>2</v>
      </c>
      <c r="G7187" t="s">
        <v>961</v>
      </c>
      <c r="H7187" s="4" t="str">
        <f t="shared" si="224"/>
        <v>CG70.2</v>
      </c>
      <c r="I7187" s="4" t="str">
        <f t="shared" si="225"/>
        <v>DGND</v>
      </c>
    </row>
    <row r="7188" spans="1:9" x14ac:dyDescent="0.25">
      <c r="A7188" t="s">
        <v>2698</v>
      </c>
      <c r="B7188" t="s">
        <v>5991</v>
      </c>
      <c r="C7188" t="s">
        <v>4062</v>
      </c>
      <c r="D7188">
        <v>1</v>
      </c>
      <c r="E7188">
        <v>1</v>
      </c>
      <c r="F7188">
        <v>1</v>
      </c>
      <c r="G7188" t="s">
        <v>297</v>
      </c>
      <c r="H7188" s="4" t="str">
        <f t="shared" si="224"/>
        <v>CG75.1</v>
      </c>
      <c r="I7188" s="4" t="str">
        <f t="shared" si="225"/>
        <v>SG0_SRC_DVDD33</v>
      </c>
    </row>
    <row r="7189" spans="1:9" x14ac:dyDescent="0.25">
      <c r="A7189" t="s">
        <v>2698</v>
      </c>
      <c r="B7189" t="s">
        <v>5991</v>
      </c>
      <c r="C7189" t="s">
        <v>4062</v>
      </c>
      <c r="D7189">
        <v>2</v>
      </c>
      <c r="E7189">
        <v>2</v>
      </c>
      <c r="F7189">
        <v>2</v>
      </c>
      <c r="G7189" t="s">
        <v>961</v>
      </c>
      <c r="H7189" s="4" t="str">
        <f t="shared" si="224"/>
        <v>CG75.2</v>
      </c>
      <c r="I7189" s="4" t="str">
        <f t="shared" si="225"/>
        <v>DGND</v>
      </c>
    </row>
    <row r="7190" spans="1:9" x14ac:dyDescent="0.25">
      <c r="A7190" t="s">
        <v>2698</v>
      </c>
      <c r="B7190" t="s">
        <v>5991</v>
      </c>
      <c r="C7190" t="s">
        <v>4063</v>
      </c>
      <c r="D7190">
        <v>1</v>
      </c>
      <c r="E7190">
        <v>1</v>
      </c>
      <c r="F7190">
        <v>1</v>
      </c>
      <c r="G7190" t="s">
        <v>297</v>
      </c>
      <c r="H7190" s="4" t="str">
        <f t="shared" si="224"/>
        <v>CG76.1</v>
      </c>
      <c r="I7190" s="4" t="str">
        <f t="shared" si="225"/>
        <v>SG0_SRC_DVDD33</v>
      </c>
    </row>
    <row r="7191" spans="1:9" x14ac:dyDescent="0.25">
      <c r="A7191" t="s">
        <v>2698</v>
      </c>
      <c r="B7191" t="s">
        <v>5991</v>
      </c>
      <c r="C7191" t="s">
        <v>4063</v>
      </c>
      <c r="D7191">
        <v>2</v>
      </c>
      <c r="E7191">
        <v>2</v>
      </c>
      <c r="F7191">
        <v>2</v>
      </c>
      <c r="G7191" t="s">
        <v>961</v>
      </c>
      <c r="H7191" s="4" t="str">
        <f t="shared" si="224"/>
        <v>CG76.2</v>
      </c>
      <c r="I7191" s="4" t="str">
        <f t="shared" si="225"/>
        <v>DGND</v>
      </c>
    </row>
    <row r="7192" spans="1:9" x14ac:dyDescent="0.25">
      <c r="A7192" t="s">
        <v>2698</v>
      </c>
      <c r="B7192" t="s">
        <v>5991</v>
      </c>
      <c r="C7192" t="s">
        <v>4064</v>
      </c>
      <c r="D7192">
        <v>1</v>
      </c>
      <c r="E7192">
        <v>1</v>
      </c>
      <c r="F7192">
        <v>1</v>
      </c>
      <c r="G7192" t="s">
        <v>297</v>
      </c>
      <c r="H7192" s="4" t="str">
        <f t="shared" si="224"/>
        <v>CG77.1</v>
      </c>
      <c r="I7192" s="4" t="str">
        <f t="shared" si="225"/>
        <v>SG0_SRC_DVDD33</v>
      </c>
    </row>
    <row r="7193" spans="1:9" x14ac:dyDescent="0.25">
      <c r="A7193" t="s">
        <v>2698</v>
      </c>
      <c r="B7193" t="s">
        <v>5991</v>
      </c>
      <c r="C7193" t="s">
        <v>4064</v>
      </c>
      <c r="D7193">
        <v>2</v>
      </c>
      <c r="E7193">
        <v>2</v>
      </c>
      <c r="F7193">
        <v>2</v>
      </c>
      <c r="G7193" t="s">
        <v>961</v>
      </c>
      <c r="H7193" s="4" t="str">
        <f t="shared" si="224"/>
        <v>CG77.2</v>
      </c>
      <c r="I7193" s="4" t="str">
        <f t="shared" si="225"/>
        <v>DGND</v>
      </c>
    </row>
    <row r="7194" spans="1:9" x14ac:dyDescent="0.25">
      <c r="A7194" t="s">
        <v>2698</v>
      </c>
      <c r="B7194" t="s">
        <v>5991</v>
      </c>
      <c r="C7194" t="s">
        <v>4065</v>
      </c>
      <c r="D7194">
        <v>1</v>
      </c>
      <c r="E7194">
        <v>1</v>
      </c>
      <c r="F7194">
        <v>1</v>
      </c>
      <c r="G7194" t="s">
        <v>297</v>
      </c>
      <c r="H7194" s="4" t="str">
        <f t="shared" si="224"/>
        <v>CG111.1</v>
      </c>
      <c r="I7194" s="4" t="str">
        <f t="shared" si="225"/>
        <v>SG0_SRC_DVDD33</v>
      </c>
    </row>
    <row r="7195" spans="1:9" x14ac:dyDescent="0.25">
      <c r="A7195" t="s">
        <v>2698</v>
      </c>
      <c r="B7195" t="s">
        <v>5991</v>
      </c>
      <c r="C7195" t="s">
        <v>4065</v>
      </c>
      <c r="D7195">
        <v>2</v>
      </c>
      <c r="E7195">
        <v>2</v>
      </c>
      <c r="F7195">
        <v>2</v>
      </c>
      <c r="G7195" t="s">
        <v>961</v>
      </c>
      <c r="H7195" s="4" t="str">
        <f t="shared" si="224"/>
        <v>CG111.2</v>
      </c>
      <c r="I7195" s="4" t="str">
        <f t="shared" si="225"/>
        <v>DGND</v>
      </c>
    </row>
    <row r="7196" spans="1:9" x14ac:dyDescent="0.25">
      <c r="A7196" t="s">
        <v>2698</v>
      </c>
      <c r="B7196" t="s">
        <v>5991</v>
      </c>
      <c r="C7196" t="s">
        <v>4066</v>
      </c>
      <c r="D7196">
        <v>1</v>
      </c>
      <c r="E7196">
        <v>1</v>
      </c>
      <c r="F7196">
        <v>1</v>
      </c>
      <c r="G7196" t="s">
        <v>297</v>
      </c>
      <c r="H7196" s="4" t="str">
        <f t="shared" si="224"/>
        <v>CG201.1</v>
      </c>
      <c r="I7196" s="4" t="str">
        <f t="shared" si="225"/>
        <v>SG0_SRC_DVDD33</v>
      </c>
    </row>
    <row r="7197" spans="1:9" x14ac:dyDescent="0.25">
      <c r="A7197" t="s">
        <v>2698</v>
      </c>
      <c r="B7197" t="s">
        <v>5991</v>
      </c>
      <c r="C7197" t="s">
        <v>4066</v>
      </c>
      <c r="D7197">
        <v>2</v>
      </c>
      <c r="E7197">
        <v>2</v>
      </c>
      <c r="F7197">
        <v>2</v>
      </c>
      <c r="G7197" t="s">
        <v>961</v>
      </c>
      <c r="H7197" s="4" t="str">
        <f t="shared" si="224"/>
        <v>CG201.2</v>
      </c>
      <c r="I7197" s="4" t="str">
        <f t="shared" si="225"/>
        <v>DGND</v>
      </c>
    </row>
    <row r="7198" spans="1:9" x14ac:dyDescent="0.25">
      <c r="A7198" t="s">
        <v>2698</v>
      </c>
      <c r="B7198" t="s">
        <v>5991</v>
      </c>
      <c r="C7198" t="s">
        <v>4067</v>
      </c>
      <c r="D7198">
        <v>1</v>
      </c>
      <c r="E7198">
        <v>1</v>
      </c>
      <c r="F7198">
        <v>1</v>
      </c>
      <c r="G7198" t="s">
        <v>297</v>
      </c>
      <c r="H7198" s="4" t="str">
        <f t="shared" si="224"/>
        <v>CG202.1</v>
      </c>
      <c r="I7198" s="4" t="str">
        <f t="shared" si="225"/>
        <v>SG0_SRC_DVDD33</v>
      </c>
    </row>
    <row r="7199" spans="1:9" x14ac:dyDescent="0.25">
      <c r="A7199" t="s">
        <v>2698</v>
      </c>
      <c r="B7199" t="s">
        <v>5991</v>
      </c>
      <c r="C7199" t="s">
        <v>4067</v>
      </c>
      <c r="D7199">
        <v>2</v>
      </c>
      <c r="E7199">
        <v>2</v>
      </c>
      <c r="F7199">
        <v>2</v>
      </c>
      <c r="G7199" t="s">
        <v>961</v>
      </c>
      <c r="H7199" s="4" t="str">
        <f t="shared" si="224"/>
        <v>CG202.2</v>
      </c>
      <c r="I7199" s="4" t="str">
        <f t="shared" si="225"/>
        <v>DGND</v>
      </c>
    </row>
    <row r="7200" spans="1:9" x14ac:dyDescent="0.25">
      <c r="A7200" t="s">
        <v>2698</v>
      </c>
      <c r="B7200" t="s">
        <v>5991</v>
      </c>
      <c r="C7200" t="s">
        <v>4068</v>
      </c>
      <c r="D7200">
        <v>1</v>
      </c>
      <c r="E7200">
        <v>1</v>
      </c>
      <c r="F7200">
        <v>1</v>
      </c>
      <c r="G7200" t="s">
        <v>297</v>
      </c>
      <c r="H7200" s="4" t="str">
        <f t="shared" si="224"/>
        <v>CG203.1</v>
      </c>
      <c r="I7200" s="4" t="str">
        <f t="shared" si="225"/>
        <v>SG0_SRC_DVDD33</v>
      </c>
    </row>
    <row r="7201" spans="1:9" x14ac:dyDescent="0.25">
      <c r="A7201" t="s">
        <v>2698</v>
      </c>
      <c r="B7201" t="s">
        <v>5991</v>
      </c>
      <c r="C7201" t="s">
        <v>4068</v>
      </c>
      <c r="D7201">
        <v>2</v>
      </c>
      <c r="E7201">
        <v>2</v>
      </c>
      <c r="F7201">
        <v>2</v>
      </c>
      <c r="G7201" t="s">
        <v>961</v>
      </c>
      <c r="H7201" s="4" t="str">
        <f t="shared" si="224"/>
        <v>CG203.2</v>
      </c>
      <c r="I7201" s="4" t="str">
        <f t="shared" si="225"/>
        <v>DGND</v>
      </c>
    </row>
    <row r="7202" spans="1:9" x14ac:dyDescent="0.25">
      <c r="A7202" t="s">
        <v>2698</v>
      </c>
      <c r="B7202" t="s">
        <v>5991</v>
      </c>
      <c r="C7202" t="s">
        <v>4069</v>
      </c>
      <c r="D7202">
        <v>1</v>
      </c>
      <c r="E7202">
        <v>1</v>
      </c>
      <c r="F7202">
        <v>1</v>
      </c>
      <c r="G7202" t="s">
        <v>297</v>
      </c>
      <c r="H7202" s="4" t="str">
        <f t="shared" si="224"/>
        <v>CG204.1</v>
      </c>
      <c r="I7202" s="4" t="str">
        <f t="shared" si="225"/>
        <v>SG0_SRC_DVDD33</v>
      </c>
    </row>
    <row r="7203" spans="1:9" x14ac:dyDescent="0.25">
      <c r="A7203" t="s">
        <v>2698</v>
      </c>
      <c r="B7203" t="s">
        <v>5991</v>
      </c>
      <c r="C7203" t="s">
        <v>4069</v>
      </c>
      <c r="D7203">
        <v>2</v>
      </c>
      <c r="E7203">
        <v>2</v>
      </c>
      <c r="F7203">
        <v>2</v>
      </c>
      <c r="G7203" t="s">
        <v>961</v>
      </c>
      <c r="H7203" s="4" t="str">
        <f t="shared" si="224"/>
        <v>CG204.2</v>
      </c>
      <c r="I7203" s="4" t="str">
        <f t="shared" si="225"/>
        <v>DGND</v>
      </c>
    </row>
    <row r="7204" spans="1:9" x14ac:dyDescent="0.25">
      <c r="A7204" t="s">
        <v>2698</v>
      </c>
      <c r="B7204" t="s">
        <v>5991</v>
      </c>
      <c r="C7204" t="s">
        <v>4070</v>
      </c>
      <c r="D7204">
        <v>1</v>
      </c>
      <c r="E7204">
        <v>1</v>
      </c>
      <c r="F7204">
        <v>1</v>
      </c>
      <c r="G7204" t="s">
        <v>297</v>
      </c>
      <c r="H7204" s="4" t="str">
        <f t="shared" si="224"/>
        <v>CG205.1</v>
      </c>
      <c r="I7204" s="4" t="str">
        <f t="shared" si="225"/>
        <v>SG0_SRC_DVDD33</v>
      </c>
    </row>
    <row r="7205" spans="1:9" x14ac:dyDescent="0.25">
      <c r="A7205" t="s">
        <v>2698</v>
      </c>
      <c r="B7205" t="s">
        <v>5991</v>
      </c>
      <c r="C7205" t="s">
        <v>4070</v>
      </c>
      <c r="D7205">
        <v>2</v>
      </c>
      <c r="E7205">
        <v>2</v>
      </c>
      <c r="F7205">
        <v>2</v>
      </c>
      <c r="G7205" t="s">
        <v>961</v>
      </c>
      <c r="H7205" s="4" t="str">
        <f t="shared" si="224"/>
        <v>CG205.2</v>
      </c>
      <c r="I7205" s="4" t="str">
        <f t="shared" si="225"/>
        <v>DGND</v>
      </c>
    </row>
    <row r="7206" spans="1:9" x14ac:dyDescent="0.25">
      <c r="A7206" t="s">
        <v>2698</v>
      </c>
      <c r="B7206" t="s">
        <v>5991</v>
      </c>
      <c r="C7206" t="s">
        <v>4071</v>
      </c>
      <c r="D7206">
        <v>1</v>
      </c>
      <c r="E7206">
        <v>1</v>
      </c>
      <c r="F7206">
        <v>1</v>
      </c>
      <c r="G7206" t="s">
        <v>297</v>
      </c>
      <c r="H7206" s="4" t="str">
        <f t="shared" si="224"/>
        <v>CG207.1</v>
      </c>
      <c r="I7206" s="4" t="str">
        <f t="shared" si="225"/>
        <v>SG0_SRC_DVDD33</v>
      </c>
    </row>
    <row r="7207" spans="1:9" x14ac:dyDescent="0.25">
      <c r="A7207" t="s">
        <v>2698</v>
      </c>
      <c r="B7207" t="s">
        <v>5991</v>
      </c>
      <c r="C7207" t="s">
        <v>4071</v>
      </c>
      <c r="D7207">
        <v>2</v>
      </c>
      <c r="E7207">
        <v>2</v>
      </c>
      <c r="F7207">
        <v>2</v>
      </c>
      <c r="G7207" t="s">
        <v>961</v>
      </c>
      <c r="H7207" s="4" t="str">
        <f t="shared" si="224"/>
        <v>CG207.2</v>
      </c>
      <c r="I7207" s="4" t="str">
        <f t="shared" si="225"/>
        <v>DGND</v>
      </c>
    </row>
    <row r="7208" spans="1:9" x14ac:dyDescent="0.25">
      <c r="A7208" t="s">
        <v>2698</v>
      </c>
      <c r="B7208" t="s">
        <v>5991</v>
      </c>
      <c r="C7208" t="s">
        <v>6203</v>
      </c>
      <c r="D7208">
        <v>1</v>
      </c>
      <c r="E7208">
        <v>1</v>
      </c>
      <c r="F7208">
        <v>1</v>
      </c>
      <c r="G7208" t="s">
        <v>2358</v>
      </c>
      <c r="H7208" s="4" t="str">
        <f t="shared" si="224"/>
        <v>CG224.1</v>
      </c>
      <c r="I7208" s="4" t="str">
        <f t="shared" si="225"/>
        <v>SG0_AVDD33_GIGA</v>
      </c>
    </row>
    <row r="7209" spans="1:9" x14ac:dyDescent="0.25">
      <c r="A7209" t="s">
        <v>2698</v>
      </c>
      <c r="B7209" t="s">
        <v>5991</v>
      </c>
      <c r="C7209" t="s">
        <v>6203</v>
      </c>
      <c r="D7209">
        <v>2</v>
      </c>
      <c r="E7209">
        <v>2</v>
      </c>
      <c r="F7209">
        <v>2</v>
      </c>
      <c r="G7209" t="s">
        <v>961</v>
      </c>
      <c r="H7209" s="4" t="str">
        <f t="shared" si="224"/>
        <v>CG224.2</v>
      </c>
      <c r="I7209" s="4" t="str">
        <f t="shared" si="225"/>
        <v>DGND</v>
      </c>
    </row>
    <row r="7210" spans="1:9" x14ac:dyDescent="0.25">
      <c r="A7210" t="s">
        <v>2698</v>
      </c>
      <c r="B7210" t="s">
        <v>5991</v>
      </c>
      <c r="C7210" t="s">
        <v>2358</v>
      </c>
      <c r="D7210" t="s">
        <v>1278</v>
      </c>
      <c r="E7210" t="s">
        <v>1278</v>
      </c>
      <c r="F7210">
        <v>1</v>
      </c>
      <c r="G7210" t="s">
        <v>2358</v>
      </c>
      <c r="H7210" s="4" t="str">
        <f t="shared" si="224"/>
        <v>SG0_AVDD33_GIGA.1</v>
      </c>
      <c r="I7210" s="4" t="str">
        <f t="shared" si="225"/>
        <v>SG0_AVDD33_GIGA</v>
      </c>
    </row>
    <row r="7211" spans="1:9" x14ac:dyDescent="0.25">
      <c r="A7211" t="s">
        <v>2698</v>
      </c>
      <c r="B7211" t="s">
        <v>5992</v>
      </c>
      <c r="C7211" t="s">
        <v>5993</v>
      </c>
      <c r="D7211">
        <v>1</v>
      </c>
      <c r="E7211">
        <v>1</v>
      </c>
      <c r="F7211">
        <v>1</v>
      </c>
      <c r="G7211" t="s">
        <v>5576</v>
      </c>
      <c r="H7211" s="4" t="str">
        <f t="shared" si="224"/>
        <v>BDG3.1</v>
      </c>
      <c r="I7211" s="4" t="str">
        <f t="shared" si="225"/>
        <v>SG0_XMII_2_VDDIO</v>
      </c>
    </row>
    <row r="7212" spans="1:9" x14ac:dyDescent="0.25">
      <c r="A7212" t="s">
        <v>2698</v>
      </c>
      <c r="B7212" t="s">
        <v>5992</v>
      </c>
      <c r="C7212" t="s">
        <v>5993</v>
      </c>
      <c r="D7212">
        <v>2</v>
      </c>
      <c r="E7212">
        <v>2</v>
      </c>
      <c r="F7212">
        <v>2</v>
      </c>
      <c r="G7212" t="s">
        <v>297</v>
      </c>
      <c r="H7212" s="4" t="str">
        <f t="shared" si="224"/>
        <v>BDG3.2</v>
      </c>
      <c r="I7212" s="4" t="str">
        <f t="shared" si="225"/>
        <v>SG0_SRC_DVDD33</v>
      </c>
    </row>
    <row r="7213" spans="1:9" x14ac:dyDescent="0.25">
      <c r="A7213" t="s">
        <v>2698</v>
      </c>
      <c r="B7213" t="s">
        <v>5992</v>
      </c>
      <c r="C7213" t="s">
        <v>4072</v>
      </c>
      <c r="D7213">
        <v>1</v>
      </c>
      <c r="E7213">
        <v>1</v>
      </c>
      <c r="F7213">
        <v>1</v>
      </c>
      <c r="G7213" t="s">
        <v>73</v>
      </c>
      <c r="H7213" s="4" t="str">
        <f t="shared" si="224"/>
        <v>BDG4.1</v>
      </c>
      <c r="I7213" s="4" t="str">
        <f t="shared" si="225"/>
        <v>SG0_DVDD33</v>
      </c>
    </row>
    <row r="7214" spans="1:9" x14ac:dyDescent="0.25">
      <c r="A7214" t="s">
        <v>2698</v>
      </c>
      <c r="B7214" t="s">
        <v>5992</v>
      </c>
      <c r="C7214" t="s">
        <v>4072</v>
      </c>
      <c r="D7214">
        <v>2</v>
      </c>
      <c r="E7214">
        <v>2</v>
      </c>
      <c r="F7214">
        <v>2</v>
      </c>
      <c r="G7214" t="s">
        <v>297</v>
      </c>
      <c r="H7214" s="4" t="str">
        <f t="shared" si="224"/>
        <v>BDG4.2</v>
      </c>
      <c r="I7214" s="4" t="str">
        <f t="shared" si="225"/>
        <v>SG0_SRC_DVDD33</v>
      </c>
    </row>
    <row r="7215" spans="1:9" x14ac:dyDescent="0.25">
      <c r="A7215" t="s">
        <v>2698</v>
      </c>
      <c r="B7215" t="s">
        <v>5992</v>
      </c>
      <c r="C7215" t="s">
        <v>4073</v>
      </c>
      <c r="D7215">
        <v>1</v>
      </c>
      <c r="E7215">
        <v>1</v>
      </c>
      <c r="F7215">
        <v>1</v>
      </c>
      <c r="G7215" t="s">
        <v>5575</v>
      </c>
      <c r="H7215" s="4" t="str">
        <f t="shared" si="224"/>
        <v>BDG6.1</v>
      </c>
      <c r="I7215" s="4" t="str">
        <f t="shared" si="225"/>
        <v>SG0_GPIO0_VDDIO</v>
      </c>
    </row>
    <row r="7216" spans="1:9" x14ac:dyDescent="0.25">
      <c r="A7216" t="s">
        <v>2698</v>
      </c>
      <c r="B7216" t="s">
        <v>5992</v>
      </c>
      <c r="C7216" t="s">
        <v>4073</v>
      </c>
      <c r="D7216">
        <v>2</v>
      </c>
      <c r="E7216">
        <v>2</v>
      </c>
      <c r="F7216">
        <v>2</v>
      </c>
      <c r="G7216" t="s">
        <v>297</v>
      </c>
      <c r="H7216" s="4" t="str">
        <f t="shared" si="224"/>
        <v>BDG6.2</v>
      </c>
      <c r="I7216" s="4" t="str">
        <f t="shared" si="225"/>
        <v>SG0_SRC_DVDD33</v>
      </c>
    </row>
    <row r="7217" spans="1:9" x14ac:dyDescent="0.25">
      <c r="A7217" t="s">
        <v>2698</v>
      </c>
      <c r="B7217" t="s">
        <v>5992</v>
      </c>
      <c r="C7217" t="s">
        <v>4074</v>
      </c>
      <c r="D7217">
        <v>1</v>
      </c>
      <c r="E7217">
        <v>1</v>
      </c>
      <c r="F7217">
        <v>1</v>
      </c>
      <c r="G7217" t="s">
        <v>2361</v>
      </c>
      <c r="H7217" s="4" t="str">
        <f t="shared" si="224"/>
        <v>BDG7.1</v>
      </c>
      <c r="I7217" s="4" t="str">
        <f t="shared" si="225"/>
        <v>SG0_SPI_VDDIO</v>
      </c>
    </row>
    <row r="7218" spans="1:9" x14ac:dyDescent="0.25">
      <c r="A7218" t="s">
        <v>2698</v>
      </c>
      <c r="B7218" t="s">
        <v>5992</v>
      </c>
      <c r="C7218" t="s">
        <v>4074</v>
      </c>
      <c r="D7218">
        <v>2</v>
      </c>
      <c r="E7218">
        <v>2</v>
      </c>
      <c r="F7218">
        <v>2</v>
      </c>
      <c r="G7218" t="s">
        <v>297</v>
      </c>
      <c r="H7218" s="4" t="str">
        <f t="shared" si="224"/>
        <v>BDG7.2</v>
      </c>
      <c r="I7218" s="4" t="str">
        <f t="shared" si="225"/>
        <v>SG0_SRC_DVDD33</v>
      </c>
    </row>
    <row r="7219" spans="1:9" x14ac:dyDescent="0.25">
      <c r="A7219" t="s">
        <v>2698</v>
      </c>
      <c r="B7219" t="s">
        <v>5992</v>
      </c>
      <c r="C7219" t="s">
        <v>4075</v>
      </c>
      <c r="D7219">
        <v>1</v>
      </c>
      <c r="E7219">
        <v>1</v>
      </c>
      <c r="F7219">
        <v>1</v>
      </c>
      <c r="G7219" t="s">
        <v>2362</v>
      </c>
      <c r="H7219" s="4" t="str">
        <f t="shared" si="224"/>
        <v>BDG8.1</v>
      </c>
      <c r="I7219" s="4" t="str">
        <f t="shared" si="225"/>
        <v>SG0_XMII_0_VDDIO</v>
      </c>
    </row>
    <row r="7220" spans="1:9" x14ac:dyDescent="0.25">
      <c r="A7220" t="s">
        <v>2698</v>
      </c>
      <c r="B7220" t="s">
        <v>5992</v>
      </c>
      <c r="C7220" t="s">
        <v>4075</v>
      </c>
      <c r="D7220">
        <v>2</v>
      </c>
      <c r="E7220">
        <v>2</v>
      </c>
      <c r="F7220">
        <v>2</v>
      </c>
      <c r="G7220" t="s">
        <v>297</v>
      </c>
      <c r="H7220" s="4" t="str">
        <f t="shared" si="224"/>
        <v>BDG8.2</v>
      </c>
      <c r="I7220" s="4" t="str">
        <f t="shared" si="225"/>
        <v>SG0_SRC_DVDD33</v>
      </c>
    </row>
    <row r="7221" spans="1:9" x14ac:dyDescent="0.25">
      <c r="A7221" t="s">
        <v>2698</v>
      </c>
      <c r="B7221" t="s">
        <v>5992</v>
      </c>
      <c r="C7221" t="s">
        <v>4076</v>
      </c>
      <c r="D7221">
        <v>1</v>
      </c>
      <c r="E7221">
        <v>1</v>
      </c>
      <c r="F7221">
        <v>1</v>
      </c>
      <c r="G7221" t="s">
        <v>2363</v>
      </c>
      <c r="H7221" s="4" t="str">
        <f t="shared" si="224"/>
        <v>BDG9.1</v>
      </c>
      <c r="I7221" s="4" t="str">
        <f t="shared" si="225"/>
        <v>SG0_XMII_1_VDDIO</v>
      </c>
    </row>
    <row r="7222" spans="1:9" x14ac:dyDescent="0.25">
      <c r="A7222" t="s">
        <v>2698</v>
      </c>
      <c r="B7222" t="s">
        <v>5992</v>
      </c>
      <c r="C7222" t="s">
        <v>4076</v>
      </c>
      <c r="D7222">
        <v>2</v>
      </c>
      <c r="E7222">
        <v>2</v>
      </c>
      <c r="F7222">
        <v>2</v>
      </c>
      <c r="G7222" t="s">
        <v>297</v>
      </c>
      <c r="H7222" s="4" t="str">
        <f t="shared" si="224"/>
        <v>BDG9.2</v>
      </c>
      <c r="I7222" s="4" t="str">
        <f t="shared" si="225"/>
        <v>SG0_SRC_DVDD33</v>
      </c>
    </row>
    <row r="7223" spans="1:9" x14ac:dyDescent="0.25">
      <c r="A7223" t="s">
        <v>2698</v>
      </c>
      <c r="B7223" t="s">
        <v>5992</v>
      </c>
      <c r="C7223" t="s">
        <v>4077</v>
      </c>
      <c r="D7223">
        <v>1</v>
      </c>
      <c r="E7223">
        <v>1</v>
      </c>
      <c r="F7223">
        <v>1</v>
      </c>
      <c r="G7223" t="s">
        <v>2364</v>
      </c>
      <c r="H7223" s="4" t="str">
        <f t="shared" si="224"/>
        <v>BDG11.1</v>
      </c>
      <c r="I7223" s="4" t="str">
        <f t="shared" si="225"/>
        <v>SG0_V33</v>
      </c>
    </row>
    <row r="7224" spans="1:9" x14ac:dyDescent="0.25">
      <c r="A7224" t="s">
        <v>2698</v>
      </c>
      <c r="B7224" t="s">
        <v>5992</v>
      </c>
      <c r="C7224" t="s">
        <v>4077</v>
      </c>
      <c r="D7224">
        <v>2</v>
      </c>
      <c r="E7224">
        <v>2</v>
      </c>
      <c r="F7224">
        <v>2</v>
      </c>
      <c r="G7224" t="s">
        <v>297</v>
      </c>
      <c r="H7224" s="4" t="str">
        <f t="shared" si="224"/>
        <v>BDG11.2</v>
      </c>
      <c r="I7224" s="4" t="str">
        <f t="shared" si="225"/>
        <v>SG0_SRC_DVDD33</v>
      </c>
    </row>
    <row r="7225" spans="1:9" x14ac:dyDescent="0.25">
      <c r="A7225" t="s">
        <v>2698</v>
      </c>
      <c r="B7225" t="s">
        <v>5992</v>
      </c>
      <c r="C7225" t="s">
        <v>4078</v>
      </c>
      <c r="D7225">
        <v>1</v>
      </c>
      <c r="E7225">
        <v>1</v>
      </c>
      <c r="F7225">
        <v>1</v>
      </c>
      <c r="G7225" t="s">
        <v>73</v>
      </c>
      <c r="H7225" s="4" t="str">
        <f t="shared" si="224"/>
        <v>CG83.1</v>
      </c>
      <c r="I7225" s="4" t="str">
        <f t="shared" si="225"/>
        <v>SG0_DVDD33</v>
      </c>
    </row>
    <row r="7226" spans="1:9" x14ac:dyDescent="0.25">
      <c r="A7226" t="s">
        <v>2698</v>
      </c>
      <c r="B7226" t="s">
        <v>5992</v>
      </c>
      <c r="C7226" t="s">
        <v>4078</v>
      </c>
      <c r="D7226">
        <v>2</v>
      </c>
      <c r="E7226">
        <v>2</v>
      </c>
      <c r="F7226">
        <v>2</v>
      </c>
      <c r="G7226" t="s">
        <v>961</v>
      </c>
      <c r="H7226" s="4" t="str">
        <f t="shared" si="224"/>
        <v>CG83.2</v>
      </c>
      <c r="I7226" s="4" t="str">
        <f t="shared" si="225"/>
        <v>DGND</v>
      </c>
    </row>
    <row r="7227" spans="1:9" x14ac:dyDescent="0.25">
      <c r="A7227" t="s">
        <v>2698</v>
      </c>
      <c r="B7227" t="s">
        <v>5992</v>
      </c>
      <c r="C7227" t="s">
        <v>4079</v>
      </c>
      <c r="D7227">
        <v>1</v>
      </c>
      <c r="E7227">
        <v>1</v>
      </c>
      <c r="F7227">
        <v>1</v>
      </c>
      <c r="G7227" t="s">
        <v>73</v>
      </c>
      <c r="H7227" s="4" t="str">
        <f t="shared" si="224"/>
        <v>CG84.1</v>
      </c>
      <c r="I7227" s="4" t="str">
        <f t="shared" si="225"/>
        <v>SG0_DVDD33</v>
      </c>
    </row>
    <row r="7228" spans="1:9" x14ac:dyDescent="0.25">
      <c r="A7228" t="s">
        <v>2698</v>
      </c>
      <c r="B7228" t="s">
        <v>5992</v>
      </c>
      <c r="C7228" t="s">
        <v>4079</v>
      </c>
      <c r="D7228">
        <v>2</v>
      </c>
      <c r="E7228">
        <v>2</v>
      </c>
      <c r="F7228">
        <v>2</v>
      </c>
      <c r="G7228" t="s">
        <v>961</v>
      </c>
      <c r="H7228" s="4" t="str">
        <f t="shared" si="224"/>
        <v>CG84.2</v>
      </c>
      <c r="I7228" s="4" t="str">
        <f t="shared" si="225"/>
        <v>DGND</v>
      </c>
    </row>
    <row r="7229" spans="1:9" x14ac:dyDescent="0.25">
      <c r="A7229" t="s">
        <v>2698</v>
      </c>
      <c r="B7229" t="s">
        <v>5992</v>
      </c>
      <c r="C7229" t="s">
        <v>4080</v>
      </c>
      <c r="D7229">
        <v>1</v>
      </c>
      <c r="E7229">
        <v>1</v>
      </c>
      <c r="F7229">
        <v>1</v>
      </c>
      <c r="G7229" t="s">
        <v>297</v>
      </c>
      <c r="H7229" s="4" t="str">
        <f t="shared" si="224"/>
        <v>CG112.1</v>
      </c>
      <c r="I7229" s="4" t="str">
        <f t="shared" si="225"/>
        <v>SG0_SRC_DVDD33</v>
      </c>
    </row>
    <row r="7230" spans="1:9" x14ac:dyDescent="0.25">
      <c r="A7230" t="s">
        <v>2698</v>
      </c>
      <c r="B7230" t="s">
        <v>5992</v>
      </c>
      <c r="C7230" t="s">
        <v>4080</v>
      </c>
      <c r="D7230">
        <v>2</v>
      </c>
      <c r="E7230">
        <v>2</v>
      </c>
      <c r="F7230">
        <v>2</v>
      </c>
      <c r="G7230" t="s">
        <v>961</v>
      </c>
      <c r="H7230" s="4" t="str">
        <f t="shared" si="224"/>
        <v>CG112.2</v>
      </c>
      <c r="I7230" s="4" t="str">
        <f t="shared" si="225"/>
        <v>DGND</v>
      </c>
    </row>
    <row r="7231" spans="1:9" x14ac:dyDescent="0.25">
      <c r="A7231" t="s">
        <v>2698</v>
      </c>
      <c r="B7231" t="s">
        <v>5992</v>
      </c>
      <c r="C7231" t="s">
        <v>4081</v>
      </c>
      <c r="D7231">
        <v>1</v>
      </c>
      <c r="E7231">
        <v>1</v>
      </c>
      <c r="F7231">
        <v>1</v>
      </c>
      <c r="G7231" t="s">
        <v>297</v>
      </c>
      <c r="H7231" s="4" t="str">
        <f t="shared" si="224"/>
        <v>CG122.1</v>
      </c>
      <c r="I7231" s="4" t="str">
        <f t="shared" si="225"/>
        <v>SG0_SRC_DVDD33</v>
      </c>
    </row>
    <row r="7232" spans="1:9" x14ac:dyDescent="0.25">
      <c r="A7232" t="s">
        <v>2698</v>
      </c>
      <c r="B7232" t="s">
        <v>5992</v>
      </c>
      <c r="C7232" t="s">
        <v>4081</v>
      </c>
      <c r="D7232">
        <v>2</v>
      </c>
      <c r="E7232">
        <v>2</v>
      </c>
      <c r="F7232">
        <v>2</v>
      </c>
      <c r="G7232" t="s">
        <v>961</v>
      </c>
      <c r="H7232" s="4" t="str">
        <f t="shared" si="224"/>
        <v>CG122.2</v>
      </c>
      <c r="I7232" s="4" t="str">
        <f t="shared" si="225"/>
        <v>DGND</v>
      </c>
    </row>
    <row r="7233" spans="1:9" x14ac:dyDescent="0.25">
      <c r="A7233" t="s">
        <v>2698</v>
      </c>
      <c r="B7233" t="s">
        <v>5992</v>
      </c>
      <c r="C7233" t="s">
        <v>4082</v>
      </c>
      <c r="D7233">
        <v>1</v>
      </c>
      <c r="E7233">
        <v>1</v>
      </c>
      <c r="F7233">
        <v>1</v>
      </c>
      <c r="G7233" t="s">
        <v>297</v>
      </c>
      <c r="H7233" s="4" t="str">
        <f t="shared" si="224"/>
        <v>CG123.1</v>
      </c>
      <c r="I7233" s="4" t="str">
        <f t="shared" si="225"/>
        <v>SG0_SRC_DVDD33</v>
      </c>
    </row>
    <row r="7234" spans="1:9" x14ac:dyDescent="0.25">
      <c r="A7234" t="s">
        <v>2698</v>
      </c>
      <c r="B7234" t="s">
        <v>5992</v>
      </c>
      <c r="C7234" t="s">
        <v>4082</v>
      </c>
      <c r="D7234">
        <v>2</v>
      </c>
      <c r="E7234">
        <v>2</v>
      </c>
      <c r="F7234">
        <v>2</v>
      </c>
      <c r="G7234" t="s">
        <v>961</v>
      </c>
      <c r="H7234" s="4" t="str">
        <f t="shared" ref="H7234:H7297" si="226">CONCATENATE(C7234,".",F7234)</f>
        <v>CG123.2</v>
      </c>
      <c r="I7234" s="4" t="str">
        <f t="shared" ref="I7234:I7297" si="227">G7234</f>
        <v>DGND</v>
      </c>
    </row>
    <row r="7235" spans="1:9" x14ac:dyDescent="0.25">
      <c r="A7235" t="s">
        <v>2698</v>
      </c>
      <c r="B7235" t="s">
        <v>5992</v>
      </c>
      <c r="C7235" t="s">
        <v>4083</v>
      </c>
      <c r="D7235">
        <v>1</v>
      </c>
      <c r="E7235">
        <v>1</v>
      </c>
      <c r="F7235">
        <v>1</v>
      </c>
      <c r="G7235" t="s">
        <v>297</v>
      </c>
      <c r="H7235" s="4" t="str">
        <f t="shared" si="226"/>
        <v>CG124.1</v>
      </c>
      <c r="I7235" s="4" t="str">
        <f t="shared" si="227"/>
        <v>SG0_SRC_DVDD33</v>
      </c>
    </row>
    <row r="7236" spans="1:9" x14ac:dyDescent="0.25">
      <c r="A7236" t="s">
        <v>2698</v>
      </c>
      <c r="B7236" t="s">
        <v>5992</v>
      </c>
      <c r="C7236" t="s">
        <v>4083</v>
      </c>
      <c r="D7236">
        <v>2</v>
      </c>
      <c r="E7236">
        <v>2</v>
      </c>
      <c r="F7236">
        <v>2</v>
      </c>
      <c r="G7236" t="s">
        <v>961</v>
      </c>
      <c r="H7236" s="4" t="str">
        <f t="shared" si="226"/>
        <v>CG124.2</v>
      </c>
      <c r="I7236" s="4" t="str">
        <f t="shared" si="227"/>
        <v>DGND</v>
      </c>
    </row>
    <row r="7237" spans="1:9" x14ac:dyDescent="0.25">
      <c r="A7237" t="s">
        <v>2698</v>
      </c>
      <c r="B7237" t="s">
        <v>5992</v>
      </c>
      <c r="C7237" t="s">
        <v>4084</v>
      </c>
      <c r="D7237">
        <v>1</v>
      </c>
      <c r="E7237">
        <v>1</v>
      </c>
      <c r="F7237">
        <v>1</v>
      </c>
      <c r="G7237" t="s">
        <v>5575</v>
      </c>
      <c r="H7237" s="4" t="str">
        <f t="shared" si="226"/>
        <v>CG127.1</v>
      </c>
      <c r="I7237" s="4" t="str">
        <f t="shared" si="227"/>
        <v>SG0_GPIO0_VDDIO</v>
      </c>
    </row>
    <row r="7238" spans="1:9" x14ac:dyDescent="0.25">
      <c r="A7238" t="s">
        <v>2698</v>
      </c>
      <c r="B7238" t="s">
        <v>5992</v>
      </c>
      <c r="C7238" t="s">
        <v>4084</v>
      </c>
      <c r="D7238">
        <v>2</v>
      </c>
      <c r="E7238">
        <v>2</v>
      </c>
      <c r="F7238">
        <v>2</v>
      </c>
      <c r="G7238" t="s">
        <v>961</v>
      </c>
      <c r="H7238" s="4" t="str">
        <f t="shared" si="226"/>
        <v>CG127.2</v>
      </c>
      <c r="I7238" s="4" t="str">
        <f t="shared" si="227"/>
        <v>DGND</v>
      </c>
    </row>
    <row r="7239" spans="1:9" x14ac:dyDescent="0.25">
      <c r="A7239" t="s">
        <v>2698</v>
      </c>
      <c r="B7239" t="s">
        <v>5992</v>
      </c>
      <c r="C7239" t="s">
        <v>4085</v>
      </c>
      <c r="D7239">
        <v>1</v>
      </c>
      <c r="E7239">
        <v>1</v>
      </c>
      <c r="F7239">
        <v>1</v>
      </c>
      <c r="G7239" t="s">
        <v>5575</v>
      </c>
      <c r="H7239" s="4" t="str">
        <f t="shared" si="226"/>
        <v>CG128.1</v>
      </c>
      <c r="I7239" s="4" t="str">
        <f t="shared" si="227"/>
        <v>SG0_GPIO0_VDDIO</v>
      </c>
    </row>
    <row r="7240" spans="1:9" x14ac:dyDescent="0.25">
      <c r="A7240" t="s">
        <v>2698</v>
      </c>
      <c r="B7240" t="s">
        <v>5992</v>
      </c>
      <c r="C7240" t="s">
        <v>4085</v>
      </c>
      <c r="D7240">
        <v>2</v>
      </c>
      <c r="E7240">
        <v>2</v>
      </c>
      <c r="F7240">
        <v>2</v>
      </c>
      <c r="G7240" t="s">
        <v>961</v>
      </c>
      <c r="H7240" s="4" t="str">
        <f t="shared" si="226"/>
        <v>CG128.2</v>
      </c>
      <c r="I7240" s="4" t="str">
        <f t="shared" si="227"/>
        <v>DGND</v>
      </c>
    </row>
    <row r="7241" spans="1:9" x14ac:dyDescent="0.25">
      <c r="A7241" t="s">
        <v>2698</v>
      </c>
      <c r="B7241" t="s">
        <v>5992</v>
      </c>
      <c r="C7241" t="s">
        <v>4086</v>
      </c>
      <c r="D7241">
        <v>1</v>
      </c>
      <c r="E7241">
        <v>1</v>
      </c>
      <c r="F7241">
        <v>1</v>
      </c>
      <c r="G7241" t="s">
        <v>5575</v>
      </c>
      <c r="H7241" s="4" t="str">
        <f t="shared" si="226"/>
        <v>CG129.1</v>
      </c>
      <c r="I7241" s="4" t="str">
        <f t="shared" si="227"/>
        <v>SG0_GPIO0_VDDIO</v>
      </c>
    </row>
    <row r="7242" spans="1:9" x14ac:dyDescent="0.25">
      <c r="A7242" t="s">
        <v>2698</v>
      </c>
      <c r="B7242" t="s">
        <v>5992</v>
      </c>
      <c r="C7242" t="s">
        <v>4086</v>
      </c>
      <c r="D7242">
        <v>2</v>
      </c>
      <c r="E7242">
        <v>2</v>
      </c>
      <c r="F7242">
        <v>2</v>
      </c>
      <c r="G7242" t="s">
        <v>961</v>
      </c>
      <c r="H7242" s="4" t="str">
        <f t="shared" si="226"/>
        <v>CG129.2</v>
      </c>
      <c r="I7242" s="4" t="str">
        <f t="shared" si="227"/>
        <v>DGND</v>
      </c>
    </row>
    <row r="7243" spans="1:9" x14ac:dyDescent="0.25">
      <c r="A7243" t="s">
        <v>2698</v>
      </c>
      <c r="B7243" t="s">
        <v>5992</v>
      </c>
      <c r="C7243" t="s">
        <v>4087</v>
      </c>
      <c r="D7243">
        <v>1</v>
      </c>
      <c r="E7243">
        <v>1</v>
      </c>
      <c r="F7243">
        <v>1</v>
      </c>
      <c r="G7243" t="s">
        <v>5575</v>
      </c>
      <c r="H7243" s="4" t="str">
        <f t="shared" si="226"/>
        <v>CG130.1</v>
      </c>
      <c r="I7243" s="4" t="str">
        <f t="shared" si="227"/>
        <v>SG0_GPIO0_VDDIO</v>
      </c>
    </row>
    <row r="7244" spans="1:9" x14ac:dyDescent="0.25">
      <c r="A7244" t="s">
        <v>2698</v>
      </c>
      <c r="B7244" t="s">
        <v>5992</v>
      </c>
      <c r="C7244" t="s">
        <v>4087</v>
      </c>
      <c r="D7244">
        <v>2</v>
      </c>
      <c r="E7244">
        <v>2</v>
      </c>
      <c r="F7244">
        <v>2</v>
      </c>
      <c r="G7244" t="s">
        <v>961</v>
      </c>
      <c r="H7244" s="4" t="str">
        <f t="shared" si="226"/>
        <v>CG130.2</v>
      </c>
      <c r="I7244" s="4" t="str">
        <f t="shared" si="227"/>
        <v>DGND</v>
      </c>
    </row>
    <row r="7245" spans="1:9" x14ac:dyDescent="0.25">
      <c r="A7245" t="s">
        <v>2698</v>
      </c>
      <c r="B7245" t="s">
        <v>5992</v>
      </c>
      <c r="C7245" t="s">
        <v>4088</v>
      </c>
      <c r="D7245">
        <v>1</v>
      </c>
      <c r="E7245">
        <v>1</v>
      </c>
      <c r="F7245">
        <v>1</v>
      </c>
      <c r="G7245" t="s">
        <v>2361</v>
      </c>
      <c r="H7245" s="4" t="str">
        <f t="shared" si="226"/>
        <v>CG131.1</v>
      </c>
      <c r="I7245" s="4" t="str">
        <f t="shared" si="227"/>
        <v>SG0_SPI_VDDIO</v>
      </c>
    </row>
    <row r="7246" spans="1:9" x14ac:dyDescent="0.25">
      <c r="A7246" t="s">
        <v>2698</v>
      </c>
      <c r="B7246" t="s">
        <v>5992</v>
      </c>
      <c r="C7246" t="s">
        <v>4088</v>
      </c>
      <c r="D7246">
        <v>2</v>
      </c>
      <c r="E7246">
        <v>2</v>
      </c>
      <c r="F7246">
        <v>2</v>
      </c>
      <c r="G7246" t="s">
        <v>961</v>
      </c>
      <c r="H7246" s="4" t="str">
        <f t="shared" si="226"/>
        <v>CG131.2</v>
      </c>
      <c r="I7246" s="4" t="str">
        <f t="shared" si="227"/>
        <v>DGND</v>
      </c>
    </row>
    <row r="7247" spans="1:9" x14ac:dyDescent="0.25">
      <c r="A7247" t="s">
        <v>2698</v>
      </c>
      <c r="B7247" t="s">
        <v>5992</v>
      </c>
      <c r="C7247" t="s">
        <v>4089</v>
      </c>
      <c r="D7247">
        <v>1</v>
      </c>
      <c r="E7247">
        <v>1</v>
      </c>
      <c r="F7247">
        <v>1</v>
      </c>
      <c r="G7247" t="s">
        <v>2361</v>
      </c>
      <c r="H7247" s="4" t="str">
        <f t="shared" si="226"/>
        <v>CG133.1</v>
      </c>
      <c r="I7247" s="4" t="str">
        <f t="shared" si="227"/>
        <v>SG0_SPI_VDDIO</v>
      </c>
    </row>
    <row r="7248" spans="1:9" x14ac:dyDescent="0.25">
      <c r="A7248" t="s">
        <v>2698</v>
      </c>
      <c r="B7248" t="s">
        <v>5992</v>
      </c>
      <c r="C7248" t="s">
        <v>4089</v>
      </c>
      <c r="D7248">
        <v>2</v>
      </c>
      <c r="E7248">
        <v>2</v>
      </c>
      <c r="F7248">
        <v>2</v>
      </c>
      <c r="G7248" t="s">
        <v>961</v>
      </c>
      <c r="H7248" s="4" t="str">
        <f t="shared" si="226"/>
        <v>CG133.2</v>
      </c>
      <c r="I7248" s="4" t="str">
        <f t="shared" si="227"/>
        <v>DGND</v>
      </c>
    </row>
    <row r="7249" spans="1:9" x14ac:dyDescent="0.25">
      <c r="A7249" t="s">
        <v>2698</v>
      </c>
      <c r="B7249" t="s">
        <v>5992</v>
      </c>
      <c r="C7249" t="s">
        <v>4090</v>
      </c>
      <c r="D7249">
        <v>1</v>
      </c>
      <c r="E7249">
        <v>1</v>
      </c>
      <c r="F7249">
        <v>1</v>
      </c>
      <c r="G7249" t="s">
        <v>297</v>
      </c>
      <c r="H7249" s="4" t="str">
        <f t="shared" si="226"/>
        <v>CG135.1</v>
      </c>
      <c r="I7249" s="4" t="str">
        <f t="shared" si="227"/>
        <v>SG0_SRC_DVDD33</v>
      </c>
    </row>
    <row r="7250" spans="1:9" x14ac:dyDescent="0.25">
      <c r="A7250" t="s">
        <v>2698</v>
      </c>
      <c r="B7250" t="s">
        <v>5992</v>
      </c>
      <c r="C7250" t="s">
        <v>4090</v>
      </c>
      <c r="D7250">
        <v>2</v>
      </c>
      <c r="E7250">
        <v>2</v>
      </c>
      <c r="F7250">
        <v>2</v>
      </c>
      <c r="G7250" t="s">
        <v>961</v>
      </c>
      <c r="H7250" s="4" t="str">
        <f t="shared" si="226"/>
        <v>CG135.2</v>
      </c>
      <c r="I7250" s="4" t="str">
        <f t="shared" si="227"/>
        <v>DGND</v>
      </c>
    </row>
    <row r="7251" spans="1:9" x14ac:dyDescent="0.25">
      <c r="A7251" t="s">
        <v>2698</v>
      </c>
      <c r="B7251" t="s">
        <v>5992</v>
      </c>
      <c r="C7251" t="s">
        <v>4091</v>
      </c>
      <c r="D7251">
        <v>1</v>
      </c>
      <c r="E7251">
        <v>1</v>
      </c>
      <c r="F7251">
        <v>1</v>
      </c>
      <c r="G7251" t="s">
        <v>2362</v>
      </c>
      <c r="H7251" s="4" t="str">
        <f t="shared" si="226"/>
        <v>CG136.1</v>
      </c>
      <c r="I7251" s="4" t="str">
        <f t="shared" si="227"/>
        <v>SG0_XMII_0_VDDIO</v>
      </c>
    </row>
    <row r="7252" spans="1:9" x14ac:dyDescent="0.25">
      <c r="A7252" t="s">
        <v>2698</v>
      </c>
      <c r="B7252" t="s">
        <v>5992</v>
      </c>
      <c r="C7252" t="s">
        <v>4091</v>
      </c>
      <c r="D7252">
        <v>2</v>
      </c>
      <c r="E7252">
        <v>2</v>
      </c>
      <c r="F7252">
        <v>2</v>
      </c>
      <c r="G7252" t="s">
        <v>961</v>
      </c>
      <c r="H7252" s="4" t="str">
        <f t="shared" si="226"/>
        <v>CG136.2</v>
      </c>
      <c r="I7252" s="4" t="str">
        <f t="shared" si="227"/>
        <v>DGND</v>
      </c>
    </row>
    <row r="7253" spans="1:9" x14ac:dyDescent="0.25">
      <c r="A7253" t="s">
        <v>2698</v>
      </c>
      <c r="B7253" t="s">
        <v>5992</v>
      </c>
      <c r="C7253" t="s">
        <v>4092</v>
      </c>
      <c r="D7253">
        <v>1</v>
      </c>
      <c r="E7253">
        <v>1</v>
      </c>
      <c r="F7253">
        <v>1</v>
      </c>
      <c r="G7253" t="s">
        <v>2362</v>
      </c>
      <c r="H7253" s="4" t="str">
        <f t="shared" si="226"/>
        <v>CG137.1</v>
      </c>
      <c r="I7253" s="4" t="str">
        <f t="shared" si="227"/>
        <v>SG0_XMII_0_VDDIO</v>
      </c>
    </row>
    <row r="7254" spans="1:9" x14ac:dyDescent="0.25">
      <c r="A7254" t="s">
        <v>2698</v>
      </c>
      <c r="B7254" t="s">
        <v>5992</v>
      </c>
      <c r="C7254" t="s">
        <v>4092</v>
      </c>
      <c r="D7254">
        <v>2</v>
      </c>
      <c r="E7254">
        <v>2</v>
      </c>
      <c r="F7254">
        <v>2</v>
      </c>
      <c r="G7254" t="s">
        <v>961</v>
      </c>
      <c r="H7254" s="4" t="str">
        <f t="shared" si="226"/>
        <v>CG137.2</v>
      </c>
      <c r="I7254" s="4" t="str">
        <f t="shared" si="227"/>
        <v>DGND</v>
      </c>
    </row>
    <row r="7255" spans="1:9" x14ac:dyDescent="0.25">
      <c r="A7255" t="s">
        <v>2698</v>
      </c>
      <c r="B7255" t="s">
        <v>5992</v>
      </c>
      <c r="C7255" t="s">
        <v>4093</v>
      </c>
      <c r="D7255">
        <v>1</v>
      </c>
      <c r="E7255">
        <v>1</v>
      </c>
      <c r="F7255">
        <v>1</v>
      </c>
      <c r="G7255" t="s">
        <v>2362</v>
      </c>
      <c r="H7255" s="4" t="str">
        <f t="shared" si="226"/>
        <v>CG138.1</v>
      </c>
      <c r="I7255" s="4" t="str">
        <f t="shared" si="227"/>
        <v>SG0_XMII_0_VDDIO</v>
      </c>
    </row>
    <row r="7256" spans="1:9" x14ac:dyDescent="0.25">
      <c r="A7256" t="s">
        <v>2698</v>
      </c>
      <c r="B7256" t="s">
        <v>5992</v>
      </c>
      <c r="C7256" t="s">
        <v>4093</v>
      </c>
      <c r="D7256">
        <v>2</v>
      </c>
      <c r="E7256">
        <v>2</v>
      </c>
      <c r="F7256">
        <v>2</v>
      </c>
      <c r="G7256" t="s">
        <v>961</v>
      </c>
      <c r="H7256" s="4" t="str">
        <f t="shared" si="226"/>
        <v>CG138.2</v>
      </c>
      <c r="I7256" s="4" t="str">
        <f t="shared" si="227"/>
        <v>DGND</v>
      </c>
    </row>
    <row r="7257" spans="1:9" x14ac:dyDescent="0.25">
      <c r="A7257" t="s">
        <v>2698</v>
      </c>
      <c r="B7257" t="s">
        <v>5992</v>
      </c>
      <c r="C7257" t="s">
        <v>4094</v>
      </c>
      <c r="D7257">
        <v>1</v>
      </c>
      <c r="E7257">
        <v>1</v>
      </c>
      <c r="F7257">
        <v>1</v>
      </c>
      <c r="G7257" t="s">
        <v>297</v>
      </c>
      <c r="H7257" s="4" t="str">
        <f t="shared" si="226"/>
        <v>CG144.1</v>
      </c>
      <c r="I7257" s="4" t="str">
        <f t="shared" si="227"/>
        <v>SG0_SRC_DVDD33</v>
      </c>
    </row>
    <row r="7258" spans="1:9" x14ac:dyDescent="0.25">
      <c r="A7258" t="s">
        <v>2698</v>
      </c>
      <c r="B7258" t="s">
        <v>5992</v>
      </c>
      <c r="C7258" t="s">
        <v>4094</v>
      </c>
      <c r="D7258">
        <v>2</v>
      </c>
      <c r="E7258">
        <v>2</v>
      </c>
      <c r="F7258">
        <v>2</v>
      </c>
      <c r="G7258" t="s">
        <v>961</v>
      </c>
      <c r="H7258" s="4" t="str">
        <f t="shared" si="226"/>
        <v>CG144.2</v>
      </c>
      <c r="I7258" s="4" t="str">
        <f t="shared" si="227"/>
        <v>DGND</v>
      </c>
    </row>
    <row r="7259" spans="1:9" x14ac:dyDescent="0.25">
      <c r="A7259" t="s">
        <v>2698</v>
      </c>
      <c r="B7259" t="s">
        <v>5992</v>
      </c>
      <c r="C7259" t="s">
        <v>4095</v>
      </c>
      <c r="D7259">
        <v>1</v>
      </c>
      <c r="E7259">
        <v>1</v>
      </c>
      <c r="F7259">
        <v>1</v>
      </c>
      <c r="G7259" t="s">
        <v>2363</v>
      </c>
      <c r="H7259" s="4" t="str">
        <f t="shared" si="226"/>
        <v>CG145.1</v>
      </c>
      <c r="I7259" s="4" t="str">
        <f t="shared" si="227"/>
        <v>SG0_XMII_1_VDDIO</v>
      </c>
    </row>
    <row r="7260" spans="1:9" x14ac:dyDescent="0.25">
      <c r="A7260" t="s">
        <v>2698</v>
      </c>
      <c r="B7260" t="s">
        <v>5992</v>
      </c>
      <c r="C7260" t="s">
        <v>4095</v>
      </c>
      <c r="D7260">
        <v>2</v>
      </c>
      <c r="E7260">
        <v>2</v>
      </c>
      <c r="F7260">
        <v>2</v>
      </c>
      <c r="G7260" t="s">
        <v>961</v>
      </c>
      <c r="H7260" s="4" t="str">
        <f t="shared" si="226"/>
        <v>CG145.2</v>
      </c>
      <c r="I7260" s="4" t="str">
        <f t="shared" si="227"/>
        <v>DGND</v>
      </c>
    </row>
    <row r="7261" spans="1:9" x14ac:dyDescent="0.25">
      <c r="A7261" t="s">
        <v>2698</v>
      </c>
      <c r="B7261" t="s">
        <v>5992</v>
      </c>
      <c r="C7261" t="s">
        <v>4096</v>
      </c>
      <c r="D7261">
        <v>1</v>
      </c>
      <c r="E7261">
        <v>1</v>
      </c>
      <c r="F7261">
        <v>1</v>
      </c>
      <c r="G7261" t="s">
        <v>2363</v>
      </c>
      <c r="H7261" s="4" t="str">
        <f t="shared" si="226"/>
        <v>CG146.1</v>
      </c>
      <c r="I7261" s="4" t="str">
        <f t="shared" si="227"/>
        <v>SG0_XMII_1_VDDIO</v>
      </c>
    </row>
    <row r="7262" spans="1:9" x14ac:dyDescent="0.25">
      <c r="A7262" t="s">
        <v>2698</v>
      </c>
      <c r="B7262" t="s">
        <v>5992</v>
      </c>
      <c r="C7262" t="s">
        <v>4096</v>
      </c>
      <c r="D7262">
        <v>2</v>
      </c>
      <c r="E7262">
        <v>2</v>
      </c>
      <c r="F7262">
        <v>2</v>
      </c>
      <c r="G7262" t="s">
        <v>961</v>
      </c>
      <c r="H7262" s="4" t="str">
        <f t="shared" si="226"/>
        <v>CG146.2</v>
      </c>
      <c r="I7262" s="4" t="str">
        <f t="shared" si="227"/>
        <v>DGND</v>
      </c>
    </row>
    <row r="7263" spans="1:9" x14ac:dyDescent="0.25">
      <c r="A7263" t="s">
        <v>2698</v>
      </c>
      <c r="B7263" t="s">
        <v>5992</v>
      </c>
      <c r="C7263" t="s">
        <v>4097</v>
      </c>
      <c r="D7263">
        <v>1</v>
      </c>
      <c r="E7263">
        <v>1</v>
      </c>
      <c r="F7263">
        <v>1</v>
      </c>
      <c r="G7263" t="s">
        <v>2363</v>
      </c>
      <c r="H7263" s="4" t="str">
        <f t="shared" si="226"/>
        <v>CG147.1</v>
      </c>
      <c r="I7263" s="4" t="str">
        <f t="shared" si="227"/>
        <v>SG0_XMII_1_VDDIO</v>
      </c>
    </row>
    <row r="7264" spans="1:9" x14ac:dyDescent="0.25">
      <c r="A7264" t="s">
        <v>2698</v>
      </c>
      <c r="B7264" t="s">
        <v>5992</v>
      </c>
      <c r="C7264" t="s">
        <v>4097</v>
      </c>
      <c r="D7264">
        <v>2</v>
      </c>
      <c r="E7264">
        <v>2</v>
      </c>
      <c r="F7264">
        <v>2</v>
      </c>
      <c r="G7264" t="s">
        <v>961</v>
      </c>
      <c r="H7264" s="4" t="str">
        <f t="shared" si="226"/>
        <v>CG147.2</v>
      </c>
      <c r="I7264" s="4" t="str">
        <f t="shared" si="227"/>
        <v>DGND</v>
      </c>
    </row>
    <row r="7265" spans="1:9" x14ac:dyDescent="0.25">
      <c r="A7265" t="s">
        <v>2698</v>
      </c>
      <c r="B7265" t="s">
        <v>5992</v>
      </c>
      <c r="C7265" t="s">
        <v>4098</v>
      </c>
      <c r="D7265">
        <v>1</v>
      </c>
      <c r="E7265">
        <v>1</v>
      </c>
      <c r="F7265">
        <v>1</v>
      </c>
      <c r="G7265" t="s">
        <v>297</v>
      </c>
      <c r="H7265" s="4" t="str">
        <f t="shared" si="226"/>
        <v>CG149.1</v>
      </c>
      <c r="I7265" s="4" t="str">
        <f t="shared" si="227"/>
        <v>SG0_SRC_DVDD33</v>
      </c>
    </row>
    <row r="7266" spans="1:9" x14ac:dyDescent="0.25">
      <c r="A7266" t="s">
        <v>2698</v>
      </c>
      <c r="B7266" t="s">
        <v>5992</v>
      </c>
      <c r="C7266" t="s">
        <v>4098</v>
      </c>
      <c r="D7266">
        <v>2</v>
      </c>
      <c r="E7266">
        <v>2</v>
      </c>
      <c r="F7266">
        <v>2</v>
      </c>
      <c r="G7266" t="s">
        <v>961</v>
      </c>
      <c r="H7266" s="4" t="str">
        <f t="shared" si="226"/>
        <v>CG149.2</v>
      </c>
      <c r="I7266" s="4" t="str">
        <f t="shared" si="227"/>
        <v>DGND</v>
      </c>
    </row>
    <row r="7267" spans="1:9" x14ac:dyDescent="0.25">
      <c r="A7267" t="s">
        <v>2698</v>
      </c>
      <c r="B7267" t="s">
        <v>5992</v>
      </c>
      <c r="C7267" t="s">
        <v>4099</v>
      </c>
      <c r="D7267">
        <v>1</v>
      </c>
      <c r="E7267">
        <v>1</v>
      </c>
      <c r="F7267">
        <v>1</v>
      </c>
      <c r="G7267" t="s">
        <v>297</v>
      </c>
      <c r="H7267" s="4" t="str">
        <f t="shared" si="226"/>
        <v>CG180.1</v>
      </c>
      <c r="I7267" s="4" t="str">
        <f t="shared" si="227"/>
        <v>SG0_SRC_DVDD33</v>
      </c>
    </row>
    <row r="7268" spans="1:9" x14ac:dyDescent="0.25">
      <c r="A7268" t="s">
        <v>2698</v>
      </c>
      <c r="B7268" t="s">
        <v>5992</v>
      </c>
      <c r="C7268" t="s">
        <v>4099</v>
      </c>
      <c r="D7268">
        <v>2</v>
      </c>
      <c r="E7268">
        <v>2</v>
      </c>
      <c r="F7268">
        <v>2</v>
      </c>
      <c r="G7268" t="s">
        <v>961</v>
      </c>
      <c r="H7268" s="4" t="str">
        <f t="shared" si="226"/>
        <v>CG180.2</v>
      </c>
      <c r="I7268" s="4" t="str">
        <f t="shared" si="227"/>
        <v>DGND</v>
      </c>
    </row>
    <row r="7269" spans="1:9" x14ac:dyDescent="0.25">
      <c r="A7269" t="s">
        <v>2698</v>
      </c>
      <c r="B7269" t="s">
        <v>5992</v>
      </c>
      <c r="C7269" t="s">
        <v>4100</v>
      </c>
      <c r="D7269">
        <v>1</v>
      </c>
      <c r="E7269">
        <v>1</v>
      </c>
      <c r="F7269">
        <v>1</v>
      </c>
      <c r="G7269" t="s">
        <v>297</v>
      </c>
      <c r="H7269" s="4" t="str">
        <f t="shared" si="226"/>
        <v>CG211.1</v>
      </c>
      <c r="I7269" s="4" t="str">
        <f t="shared" si="227"/>
        <v>SG0_SRC_DVDD33</v>
      </c>
    </row>
    <row r="7270" spans="1:9" x14ac:dyDescent="0.25">
      <c r="A7270" t="s">
        <v>2698</v>
      </c>
      <c r="B7270" t="s">
        <v>5992</v>
      </c>
      <c r="C7270" t="s">
        <v>4100</v>
      </c>
      <c r="D7270">
        <v>2</v>
      </c>
      <c r="E7270">
        <v>2</v>
      </c>
      <c r="F7270">
        <v>2</v>
      </c>
      <c r="G7270" t="s">
        <v>961</v>
      </c>
      <c r="H7270" s="4" t="str">
        <f t="shared" si="226"/>
        <v>CG211.2</v>
      </c>
      <c r="I7270" s="4" t="str">
        <f t="shared" si="227"/>
        <v>DGND</v>
      </c>
    </row>
    <row r="7271" spans="1:9" x14ac:dyDescent="0.25">
      <c r="A7271" t="s">
        <v>2698</v>
      </c>
      <c r="B7271" t="s">
        <v>5992</v>
      </c>
      <c r="C7271" t="s">
        <v>4101</v>
      </c>
      <c r="D7271">
        <v>1</v>
      </c>
      <c r="E7271">
        <v>1</v>
      </c>
      <c r="F7271">
        <v>1</v>
      </c>
      <c r="G7271" t="s">
        <v>297</v>
      </c>
      <c r="H7271" s="4" t="str">
        <f t="shared" si="226"/>
        <v>CG212.1</v>
      </c>
      <c r="I7271" s="4" t="str">
        <f t="shared" si="227"/>
        <v>SG0_SRC_DVDD33</v>
      </c>
    </row>
    <row r="7272" spans="1:9" x14ac:dyDescent="0.25">
      <c r="A7272" t="s">
        <v>2698</v>
      </c>
      <c r="B7272" t="s">
        <v>5992</v>
      </c>
      <c r="C7272" t="s">
        <v>4101</v>
      </c>
      <c r="D7272">
        <v>2</v>
      </c>
      <c r="E7272">
        <v>2</v>
      </c>
      <c r="F7272">
        <v>2</v>
      </c>
      <c r="G7272" t="s">
        <v>961</v>
      </c>
      <c r="H7272" s="4" t="str">
        <f t="shared" si="226"/>
        <v>CG212.2</v>
      </c>
      <c r="I7272" s="4" t="str">
        <f t="shared" si="227"/>
        <v>DGND</v>
      </c>
    </row>
    <row r="7273" spans="1:9" x14ac:dyDescent="0.25">
      <c r="A7273" t="s">
        <v>2698</v>
      </c>
      <c r="B7273" t="s">
        <v>5992</v>
      </c>
      <c r="C7273" t="s">
        <v>5994</v>
      </c>
      <c r="D7273">
        <v>1</v>
      </c>
      <c r="E7273">
        <v>1</v>
      </c>
      <c r="F7273">
        <v>1</v>
      </c>
      <c r="G7273" t="s">
        <v>5576</v>
      </c>
      <c r="H7273" s="4" t="str">
        <f t="shared" si="226"/>
        <v>CG213.1</v>
      </c>
      <c r="I7273" s="4" t="str">
        <f t="shared" si="227"/>
        <v>SG0_XMII_2_VDDIO</v>
      </c>
    </row>
    <row r="7274" spans="1:9" x14ac:dyDescent="0.25">
      <c r="A7274" t="s">
        <v>2698</v>
      </c>
      <c r="B7274" t="s">
        <v>5992</v>
      </c>
      <c r="C7274" t="s">
        <v>5994</v>
      </c>
      <c r="D7274">
        <v>2</v>
      </c>
      <c r="E7274">
        <v>2</v>
      </c>
      <c r="F7274">
        <v>2</v>
      </c>
      <c r="G7274" t="s">
        <v>961</v>
      </c>
      <c r="H7274" s="4" t="str">
        <f t="shared" si="226"/>
        <v>CG213.2</v>
      </c>
      <c r="I7274" s="4" t="str">
        <f t="shared" si="227"/>
        <v>DGND</v>
      </c>
    </row>
    <row r="7275" spans="1:9" x14ac:dyDescent="0.25">
      <c r="A7275" t="s">
        <v>2698</v>
      </c>
      <c r="B7275" t="s">
        <v>5992</v>
      </c>
      <c r="C7275" t="s">
        <v>5995</v>
      </c>
      <c r="D7275">
        <v>1</v>
      </c>
      <c r="E7275">
        <v>1</v>
      </c>
      <c r="F7275">
        <v>1</v>
      </c>
      <c r="G7275" t="s">
        <v>5576</v>
      </c>
      <c r="H7275" s="4" t="str">
        <f t="shared" si="226"/>
        <v>CG214.1</v>
      </c>
      <c r="I7275" s="4" t="str">
        <f t="shared" si="227"/>
        <v>SG0_XMII_2_VDDIO</v>
      </c>
    </row>
    <row r="7276" spans="1:9" x14ac:dyDescent="0.25">
      <c r="A7276" t="s">
        <v>2698</v>
      </c>
      <c r="B7276" t="s">
        <v>5992</v>
      </c>
      <c r="C7276" t="s">
        <v>5995</v>
      </c>
      <c r="D7276">
        <v>2</v>
      </c>
      <c r="E7276">
        <v>2</v>
      </c>
      <c r="F7276">
        <v>2</v>
      </c>
      <c r="G7276" t="s">
        <v>961</v>
      </c>
      <c r="H7276" s="4" t="str">
        <f t="shared" si="226"/>
        <v>CG214.2</v>
      </c>
      <c r="I7276" s="4" t="str">
        <f t="shared" si="227"/>
        <v>DGND</v>
      </c>
    </row>
    <row r="7277" spans="1:9" x14ac:dyDescent="0.25">
      <c r="A7277" t="s">
        <v>2698</v>
      </c>
      <c r="B7277" t="s">
        <v>5992</v>
      </c>
      <c r="C7277" t="s">
        <v>5996</v>
      </c>
      <c r="D7277">
        <v>1</v>
      </c>
      <c r="E7277">
        <v>1</v>
      </c>
      <c r="F7277">
        <v>1</v>
      </c>
      <c r="G7277" t="s">
        <v>5576</v>
      </c>
      <c r="H7277" s="4" t="str">
        <f t="shared" si="226"/>
        <v>CG215.1</v>
      </c>
      <c r="I7277" s="4" t="str">
        <f t="shared" si="227"/>
        <v>SG0_XMII_2_VDDIO</v>
      </c>
    </row>
    <row r="7278" spans="1:9" x14ac:dyDescent="0.25">
      <c r="A7278" t="s">
        <v>2698</v>
      </c>
      <c r="B7278" t="s">
        <v>5992</v>
      </c>
      <c r="C7278" t="s">
        <v>5996</v>
      </c>
      <c r="D7278">
        <v>2</v>
      </c>
      <c r="E7278">
        <v>2</v>
      </c>
      <c r="F7278">
        <v>2</v>
      </c>
      <c r="G7278" t="s">
        <v>961</v>
      </c>
      <c r="H7278" s="4" t="str">
        <f t="shared" si="226"/>
        <v>CG215.2</v>
      </c>
      <c r="I7278" s="4" t="str">
        <f t="shared" si="227"/>
        <v>DGND</v>
      </c>
    </row>
    <row r="7279" spans="1:9" x14ac:dyDescent="0.25">
      <c r="A7279" t="s">
        <v>2698</v>
      </c>
      <c r="B7279" t="s">
        <v>5992</v>
      </c>
      <c r="C7279" t="s">
        <v>5997</v>
      </c>
      <c r="D7279">
        <v>1</v>
      </c>
      <c r="E7279">
        <v>1</v>
      </c>
      <c r="F7279">
        <v>1</v>
      </c>
      <c r="G7279" t="s">
        <v>297</v>
      </c>
      <c r="H7279" s="4" t="str">
        <f t="shared" si="226"/>
        <v>CG216.1</v>
      </c>
      <c r="I7279" s="4" t="str">
        <f t="shared" si="227"/>
        <v>SG0_SRC_DVDD33</v>
      </c>
    </row>
    <row r="7280" spans="1:9" x14ac:dyDescent="0.25">
      <c r="A7280" t="s">
        <v>2698</v>
      </c>
      <c r="B7280" t="s">
        <v>5992</v>
      </c>
      <c r="C7280" t="s">
        <v>5997</v>
      </c>
      <c r="D7280">
        <v>2</v>
      </c>
      <c r="E7280">
        <v>2</v>
      </c>
      <c r="F7280">
        <v>2</v>
      </c>
      <c r="G7280" t="s">
        <v>961</v>
      </c>
      <c r="H7280" s="4" t="str">
        <f t="shared" si="226"/>
        <v>CG216.2</v>
      </c>
      <c r="I7280" s="4" t="str">
        <f t="shared" si="227"/>
        <v>DGND</v>
      </c>
    </row>
    <row r="7281" spans="1:9" x14ac:dyDescent="0.25">
      <c r="A7281" t="s">
        <v>2698</v>
      </c>
      <c r="B7281" t="s">
        <v>5992</v>
      </c>
      <c r="C7281" t="s">
        <v>4102</v>
      </c>
      <c r="D7281">
        <v>1</v>
      </c>
      <c r="E7281">
        <v>1</v>
      </c>
      <c r="F7281">
        <v>1</v>
      </c>
      <c r="G7281" t="s">
        <v>2364</v>
      </c>
      <c r="H7281" s="4" t="str">
        <f t="shared" si="226"/>
        <v>CG325.1</v>
      </c>
      <c r="I7281" s="4" t="str">
        <f t="shared" si="227"/>
        <v>SG0_V33</v>
      </c>
    </row>
    <row r="7282" spans="1:9" x14ac:dyDescent="0.25">
      <c r="A7282" t="s">
        <v>2698</v>
      </c>
      <c r="B7282" t="s">
        <v>5992</v>
      </c>
      <c r="C7282" t="s">
        <v>4102</v>
      </c>
      <c r="D7282">
        <v>2</v>
      </c>
      <c r="E7282">
        <v>2</v>
      </c>
      <c r="F7282">
        <v>2</v>
      </c>
      <c r="G7282" t="s">
        <v>961</v>
      </c>
      <c r="H7282" s="4" t="str">
        <f t="shared" si="226"/>
        <v>CG325.2</v>
      </c>
      <c r="I7282" s="4" t="str">
        <f t="shared" si="227"/>
        <v>DGND</v>
      </c>
    </row>
    <row r="7283" spans="1:9" x14ac:dyDescent="0.25">
      <c r="A7283" t="s">
        <v>2698</v>
      </c>
      <c r="B7283" t="s">
        <v>5992</v>
      </c>
      <c r="C7283" t="s">
        <v>4103</v>
      </c>
      <c r="D7283">
        <v>1</v>
      </c>
      <c r="E7283">
        <v>1</v>
      </c>
      <c r="F7283">
        <v>1</v>
      </c>
      <c r="G7283" t="s">
        <v>297</v>
      </c>
      <c r="H7283" s="4" t="str">
        <f t="shared" si="226"/>
        <v>CG326.1</v>
      </c>
      <c r="I7283" s="4" t="str">
        <f t="shared" si="227"/>
        <v>SG0_SRC_DVDD33</v>
      </c>
    </row>
    <row r="7284" spans="1:9" x14ac:dyDescent="0.25">
      <c r="A7284" t="s">
        <v>2698</v>
      </c>
      <c r="B7284" t="s">
        <v>5992</v>
      </c>
      <c r="C7284" t="s">
        <v>4103</v>
      </c>
      <c r="D7284">
        <v>2</v>
      </c>
      <c r="E7284">
        <v>2</v>
      </c>
      <c r="F7284">
        <v>2</v>
      </c>
      <c r="G7284" t="s">
        <v>961</v>
      </c>
      <c r="H7284" s="4" t="str">
        <f t="shared" si="226"/>
        <v>CG326.2</v>
      </c>
      <c r="I7284" s="4" t="str">
        <f t="shared" si="227"/>
        <v>DGND</v>
      </c>
    </row>
    <row r="7285" spans="1:9" x14ac:dyDescent="0.25">
      <c r="A7285" t="s">
        <v>2698</v>
      </c>
      <c r="B7285" t="s">
        <v>5992</v>
      </c>
      <c r="C7285" t="s">
        <v>220</v>
      </c>
      <c r="D7285" t="s">
        <v>1278</v>
      </c>
      <c r="E7285" t="s">
        <v>1278</v>
      </c>
      <c r="F7285">
        <v>1</v>
      </c>
      <c r="G7285" t="s">
        <v>5575</v>
      </c>
      <c r="H7285" s="4" t="str">
        <f t="shared" si="226"/>
        <v>SG0_GPIO_VDDIO.1</v>
      </c>
      <c r="I7285" s="4" t="str">
        <f t="shared" si="227"/>
        <v>SG0_GPIO0_VDDIO</v>
      </c>
    </row>
    <row r="7286" spans="1:9" x14ac:dyDescent="0.25">
      <c r="A7286" t="s">
        <v>2698</v>
      </c>
      <c r="B7286" t="s">
        <v>5992</v>
      </c>
      <c r="C7286" t="s">
        <v>2364</v>
      </c>
      <c r="D7286" t="s">
        <v>1278</v>
      </c>
      <c r="E7286" t="s">
        <v>1278</v>
      </c>
      <c r="F7286">
        <v>1</v>
      </c>
      <c r="G7286" t="s">
        <v>2364</v>
      </c>
      <c r="H7286" s="4" t="str">
        <f t="shared" si="226"/>
        <v>SG0_V33.1</v>
      </c>
      <c r="I7286" s="4" t="str">
        <f t="shared" si="227"/>
        <v>SG0_V33</v>
      </c>
    </row>
    <row r="7287" spans="1:9" x14ac:dyDescent="0.25">
      <c r="A7287" t="s">
        <v>2698</v>
      </c>
      <c r="B7287" t="s">
        <v>5998</v>
      </c>
      <c r="C7287" t="s">
        <v>4282</v>
      </c>
      <c r="D7287" t="s">
        <v>1278</v>
      </c>
      <c r="E7287" t="s">
        <v>1278</v>
      </c>
      <c r="F7287">
        <v>1</v>
      </c>
      <c r="G7287" t="s">
        <v>961</v>
      </c>
      <c r="H7287" s="4" t="str">
        <f t="shared" si="226"/>
        <v>S1_DGND1.1</v>
      </c>
      <c r="I7287" s="4" t="str">
        <f t="shared" si="227"/>
        <v>DGND</v>
      </c>
    </row>
    <row r="7288" spans="1:9" x14ac:dyDescent="0.25">
      <c r="A7288" t="s">
        <v>2698</v>
      </c>
      <c r="B7288" t="s">
        <v>5998</v>
      </c>
      <c r="C7288" t="s">
        <v>4283</v>
      </c>
      <c r="D7288" t="s">
        <v>1278</v>
      </c>
      <c r="E7288" t="s">
        <v>1278</v>
      </c>
      <c r="F7288">
        <v>1</v>
      </c>
      <c r="G7288" t="s">
        <v>961</v>
      </c>
      <c r="H7288" s="4" t="str">
        <f t="shared" si="226"/>
        <v>S1_DGND2.1</v>
      </c>
      <c r="I7288" s="4" t="str">
        <f t="shared" si="227"/>
        <v>DGND</v>
      </c>
    </row>
    <row r="7289" spans="1:9" x14ac:dyDescent="0.25">
      <c r="A7289" t="s">
        <v>2698</v>
      </c>
      <c r="B7289" t="s">
        <v>5998</v>
      </c>
      <c r="C7289" t="s">
        <v>4284</v>
      </c>
      <c r="D7289" t="s">
        <v>1278</v>
      </c>
      <c r="E7289" t="s">
        <v>1278</v>
      </c>
      <c r="F7289">
        <v>1</v>
      </c>
      <c r="G7289" t="s">
        <v>961</v>
      </c>
      <c r="H7289" s="4" t="str">
        <f t="shared" si="226"/>
        <v>S1_DGND3.1</v>
      </c>
      <c r="I7289" s="4" t="str">
        <f t="shared" si="227"/>
        <v>DGND</v>
      </c>
    </row>
    <row r="7290" spans="1:9" x14ac:dyDescent="0.25">
      <c r="A7290" t="s">
        <v>2698</v>
      </c>
      <c r="B7290" t="s">
        <v>5998</v>
      </c>
      <c r="C7290" t="s">
        <v>4285</v>
      </c>
      <c r="D7290" t="s">
        <v>1278</v>
      </c>
      <c r="E7290" t="s">
        <v>1278</v>
      </c>
      <c r="F7290">
        <v>1</v>
      </c>
      <c r="G7290" t="s">
        <v>961</v>
      </c>
      <c r="H7290" s="4" t="str">
        <f t="shared" si="226"/>
        <v>S1_DGND4.1</v>
      </c>
      <c r="I7290" s="4" t="str">
        <f t="shared" si="227"/>
        <v>DGND</v>
      </c>
    </row>
    <row r="7291" spans="1:9" x14ac:dyDescent="0.25">
      <c r="A7291" t="s">
        <v>2698</v>
      </c>
      <c r="B7291" t="s">
        <v>5998</v>
      </c>
      <c r="C7291" t="s">
        <v>9</v>
      </c>
      <c r="D7291" t="s">
        <v>5332</v>
      </c>
      <c r="E7291" t="s">
        <v>5332</v>
      </c>
      <c r="F7291">
        <v>1</v>
      </c>
      <c r="G7291" t="s">
        <v>348</v>
      </c>
      <c r="H7291" s="4" t="str">
        <f t="shared" si="226"/>
        <v>SITE1.1</v>
      </c>
      <c r="I7291" s="4" t="str">
        <f t="shared" si="227"/>
        <v>S1_AVDD09</v>
      </c>
    </row>
    <row r="7292" spans="1:9" x14ac:dyDescent="0.25">
      <c r="A7292" t="s">
        <v>2698</v>
      </c>
      <c r="B7292" t="s">
        <v>5998</v>
      </c>
      <c r="C7292" t="s">
        <v>9</v>
      </c>
      <c r="D7292" t="s">
        <v>5373</v>
      </c>
      <c r="E7292" t="s">
        <v>5373</v>
      </c>
      <c r="F7292">
        <v>166</v>
      </c>
      <c r="G7292" t="s">
        <v>348</v>
      </c>
      <c r="H7292" s="4" t="str">
        <f t="shared" si="226"/>
        <v>SITE1.166</v>
      </c>
      <c r="I7292" s="4" t="str">
        <f t="shared" si="227"/>
        <v>S1_AVDD09</v>
      </c>
    </row>
    <row r="7293" spans="1:9" x14ac:dyDescent="0.25">
      <c r="A7293" t="s">
        <v>2698</v>
      </c>
      <c r="B7293" t="s">
        <v>5998</v>
      </c>
      <c r="C7293" t="s">
        <v>9</v>
      </c>
      <c r="D7293" t="s">
        <v>5370</v>
      </c>
      <c r="E7293" t="s">
        <v>5370</v>
      </c>
      <c r="F7293">
        <v>173</v>
      </c>
      <c r="G7293" t="s">
        <v>348</v>
      </c>
      <c r="H7293" s="4" t="str">
        <f t="shared" si="226"/>
        <v>SITE1.173</v>
      </c>
      <c r="I7293" s="4" t="str">
        <f t="shared" si="227"/>
        <v>S1_AVDD09</v>
      </c>
    </row>
    <row r="7294" spans="1:9" x14ac:dyDescent="0.25">
      <c r="A7294" t="s">
        <v>2698</v>
      </c>
      <c r="B7294" t="s">
        <v>5998</v>
      </c>
      <c r="C7294" t="s">
        <v>9</v>
      </c>
      <c r="D7294" t="s">
        <v>887</v>
      </c>
      <c r="E7294" t="s">
        <v>887</v>
      </c>
      <c r="F7294">
        <v>159</v>
      </c>
      <c r="G7294" t="s">
        <v>2410</v>
      </c>
      <c r="H7294" s="4" t="str">
        <f t="shared" si="226"/>
        <v>SITE1.159</v>
      </c>
      <c r="I7294" s="4" t="str">
        <f t="shared" si="227"/>
        <v>S1_AVDD09_FE</v>
      </c>
    </row>
    <row r="7295" spans="1:9" x14ac:dyDescent="0.25">
      <c r="A7295" t="s">
        <v>2698</v>
      </c>
      <c r="B7295" t="s">
        <v>5998</v>
      </c>
      <c r="C7295" t="s">
        <v>9</v>
      </c>
      <c r="D7295" t="s">
        <v>5377</v>
      </c>
      <c r="E7295" t="s">
        <v>5377</v>
      </c>
      <c r="F7295">
        <v>145</v>
      </c>
      <c r="G7295" t="s">
        <v>2411</v>
      </c>
      <c r="H7295" s="4" t="str">
        <f t="shared" si="226"/>
        <v>SITE1.145</v>
      </c>
      <c r="I7295" s="4" t="str">
        <f t="shared" si="227"/>
        <v>S1_AVDD09_GIGA</v>
      </c>
    </row>
    <row r="7296" spans="1:9" x14ac:dyDescent="0.25">
      <c r="A7296" t="s">
        <v>2698</v>
      </c>
      <c r="B7296" t="s">
        <v>5998</v>
      </c>
      <c r="C7296" t="s">
        <v>9</v>
      </c>
      <c r="D7296" t="s">
        <v>888</v>
      </c>
      <c r="E7296" t="s">
        <v>888</v>
      </c>
      <c r="F7296">
        <v>154</v>
      </c>
      <c r="G7296" t="s">
        <v>2412</v>
      </c>
      <c r="H7296" s="4" t="str">
        <f t="shared" si="226"/>
        <v>SITE1.154</v>
      </c>
      <c r="I7296" s="4" t="str">
        <f t="shared" si="227"/>
        <v>S1_AVDD09_MCK</v>
      </c>
    </row>
    <row r="7297" spans="1:9" x14ac:dyDescent="0.25">
      <c r="A7297" t="s">
        <v>2698</v>
      </c>
      <c r="B7297" t="s">
        <v>5998</v>
      </c>
      <c r="C7297" t="s">
        <v>9</v>
      </c>
      <c r="D7297" t="s">
        <v>6167</v>
      </c>
      <c r="E7297" t="s">
        <v>6167</v>
      </c>
      <c r="F7297">
        <v>69</v>
      </c>
      <c r="G7297" t="s">
        <v>6178</v>
      </c>
      <c r="H7297" s="4" t="str">
        <f t="shared" si="226"/>
        <v>SITE1.69</v>
      </c>
      <c r="I7297" s="4" t="str">
        <f t="shared" si="227"/>
        <v>S1_AVDD09_TRX</v>
      </c>
    </row>
    <row r="7298" spans="1:9" x14ac:dyDescent="0.25">
      <c r="A7298" t="s">
        <v>2698</v>
      </c>
      <c r="B7298" t="s">
        <v>5998</v>
      </c>
      <c r="C7298" t="s">
        <v>9</v>
      </c>
      <c r="D7298" t="s">
        <v>6169</v>
      </c>
      <c r="E7298" t="s">
        <v>6169</v>
      </c>
      <c r="F7298">
        <v>75</v>
      </c>
      <c r="G7298" t="s">
        <v>6178</v>
      </c>
      <c r="H7298" s="4" t="str">
        <f t="shared" ref="H7298:H7361" si="228">CONCATENATE(C7298,".",F7298)</f>
        <v>SITE1.75</v>
      </c>
      <c r="I7298" s="4" t="str">
        <f t="shared" ref="I7298:I7361" si="229">G7298</f>
        <v>S1_AVDD09_TRX</v>
      </c>
    </row>
    <row r="7299" spans="1:9" x14ac:dyDescent="0.25">
      <c r="A7299" t="s">
        <v>2698</v>
      </c>
      <c r="B7299" t="s">
        <v>5998</v>
      </c>
      <c r="C7299" t="s">
        <v>9</v>
      </c>
      <c r="D7299" t="s">
        <v>6170</v>
      </c>
      <c r="E7299" t="s">
        <v>6170</v>
      </c>
      <c r="F7299">
        <v>82</v>
      </c>
      <c r="G7299" t="s">
        <v>6178</v>
      </c>
      <c r="H7299" s="4" t="str">
        <f t="shared" si="228"/>
        <v>SITE1.82</v>
      </c>
      <c r="I7299" s="4" t="str">
        <f t="shared" si="229"/>
        <v>S1_AVDD09_TRX</v>
      </c>
    </row>
    <row r="7300" spans="1:9" x14ac:dyDescent="0.25">
      <c r="A7300" t="s">
        <v>2698</v>
      </c>
      <c r="B7300" t="s">
        <v>5998</v>
      </c>
      <c r="C7300" t="s">
        <v>9</v>
      </c>
      <c r="D7300" t="s">
        <v>6171</v>
      </c>
      <c r="E7300" t="s">
        <v>6171</v>
      </c>
      <c r="F7300">
        <v>88</v>
      </c>
      <c r="G7300" t="s">
        <v>6178</v>
      </c>
      <c r="H7300" s="4" t="str">
        <f t="shared" si="228"/>
        <v>SITE1.88</v>
      </c>
      <c r="I7300" s="4" t="str">
        <f t="shared" si="229"/>
        <v>S1_AVDD09_TRX</v>
      </c>
    </row>
    <row r="7301" spans="1:9" x14ac:dyDescent="0.25">
      <c r="A7301" t="s">
        <v>2698</v>
      </c>
      <c r="B7301" t="s">
        <v>5998</v>
      </c>
      <c r="C7301" t="s">
        <v>9</v>
      </c>
      <c r="D7301" t="s">
        <v>5374</v>
      </c>
      <c r="E7301" t="s">
        <v>5374</v>
      </c>
      <c r="F7301">
        <v>163</v>
      </c>
      <c r="G7301" t="s">
        <v>169</v>
      </c>
      <c r="H7301" s="4" t="str">
        <f t="shared" si="228"/>
        <v>SITE1.163</v>
      </c>
      <c r="I7301" s="4" t="str">
        <f t="shared" si="229"/>
        <v>S1_AVDD33</v>
      </c>
    </row>
    <row r="7302" spans="1:9" x14ac:dyDescent="0.25">
      <c r="A7302" t="s">
        <v>2698</v>
      </c>
      <c r="B7302" t="s">
        <v>5998</v>
      </c>
      <c r="C7302" t="s">
        <v>9</v>
      </c>
      <c r="D7302" t="s">
        <v>5372</v>
      </c>
      <c r="E7302" t="s">
        <v>5372</v>
      </c>
      <c r="F7302">
        <v>169</v>
      </c>
      <c r="G7302" t="s">
        <v>169</v>
      </c>
      <c r="H7302" s="4" t="str">
        <f t="shared" si="228"/>
        <v>SITE1.169</v>
      </c>
      <c r="I7302" s="4" t="str">
        <f t="shared" si="229"/>
        <v>S1_AVDD33</v>
      </c>
    </row>
    <row r="7303" spans="1:9" x14ac:dyDescent="0.25">
      <c r="A7303" t="s">
        <v>2698</v>
      </c>
      <c r="B7303" t="s">
        <v>5998</v>
      </c>
      <c r="C7303" t="s">
        <v>9</v>
      </c>
      <c r="D7303" t="s">
        <v>5371</v>
      </c>
      <c r="E7303" t="s">
        <v>5371</v>
      </c>
      <c r="F7303">
        <v>170</v>
      </c>
      <c r="G7303" t="s">
        <v>169</v>
      </c>
      <c r="H7303" s="4" t="str">
        <f t="shared" si="228"/>
        <v>SITE1.170</v>
      </c>
      <c r="I7303" s="4" t="str">
        <f t="shared" si="229"/>
        <v>S1_AVDD33</v>
      </c>
    </row>
    <row r="7304" spans="1:9" x14ac:dyDescent="0.25">
      <c r="A7304" t="s">
        <v>2698</v>
      </c>
      <c r="B7304" t="s">
        <v>5998</v>
      </c>
      <c r="C7304" t="s">
        <v>9</v>
      </c>
      <c r="D7304" t="s">
        <v>5369</v>
      </c>
      <c r="E7304" t="s">
        <v>5369</v>
      </c>
      <c r="F7304">
        <v>176</v>
      </c>
      <c r="G7304" t="s">
        <v>169</v>
      </c>
      <c r="H7304" s="4" t="str">
        <f t="shared" si="228"/>
        <v>SITE1.176</v>
      </c>
      <c r="I7304" s="4" t="str">
        <f t="shared" si="229"/>
        <v>S1_AVDD33</v>
      </c>
    </row>
    <row r="7305" spans="1:9" x14ac:dyDescent="0.25">
      <c r="A7305" t="s">
        <v>2698</v>
      </c>
      <c r="B7305" t="s">
        <v>5998</v>
      </c>
      <c r="C7305" t="s">
        <v>9</v>
      </c>
      <c r="D7305" t="s">
        <v>72</v>
      </c>
      <c r="E7305" t="s">
        <v>72</v>
      </c>
      <c r="F7305">
        <v>156</v>
      </c>
      <c r="G7305" t="s">
        <v>2421</v>
      </c>
      <c r="H7305" s="4" t="str">
        <f t="shared" si="228"/>
        <v>SITE1.156</v>
      </c>
      <c r="I7305" s="4" t="str">
        <f t="shared" si="229"/>
        <v>S1_AVDD33_CEN</v>
      </c>
    </row>
    <row r="7306" spans="1:9" x14ac:dyDescent="0.25">
      <c r="A7306" t="s">
        <v>2698</v>
      </c>
      <c r="B7306" t="s">
        <v>5998</v>
      </c>
      <c r="C7306" t="s">
        <v>9</v>
      </c>
      <c r="D7306" t="s">
        <v>892</v>
      </c>
      <c r="E7306" t="s">
        <v>892</v>
      </c>
      <c r="F7306">
        <v>78</v>
      </c>
      <c r="G7306" t="s">
        <v>2424</v>
      </c>
      <c r="H7306" s="4" t="str">
        <f t="shared" si="228"/>
        <v>SITE1.78</v>
      </c>
      <c r="I7306" s="4" t="str">
        <f t="shared" si="229"/>
        <v>S1_AVDD33_CMU</v>
      </c>
    </row>
    <row r="7307" spans="1:9" x14ac:dyDescent="0.25">
      <c r="A7307" t="s">
        <v>2698</v>
      </c>
      <c r="B7307" t="s">
        <v>5998</v>
      </c>
      <c r="C7307" t="s">
        <v>9</v>
      </c>
      <c r="D7307" t="s">
        <v>891</v>
      </c>
      <c r="E7307" t="s">
        <v>891</v>
      </c>
      <c r="F7307">
        <v>162</v>
      </c>
      <c r="G7307" t="s">
        <v>2422</v>
      </c>
      <c r="H7307" s="4" t="str">
        <f t="shared" si="228"/>
        <v>SITE1.162</v>
      </c>
      <c r="I7307" s="4" t="str">
        <f t="shared" si="229"/>
        <v>S1_AVDD33_FE</v>
      </c>
    </row>
    <row r="7308" spans="1:9" x14ac:dyDescent="0.25">
      <c r="A7308" t="s">
        <v>2698</v>
      </c>
      <c r="B7308" t="s">
        <v>5998</v>
      </c>
      <c r="C7308" t="s">
        <v>9</v>
      </c>
      <c r="D7308" t="s">
        <v>890</v>
      </c>
      <c r="E7308" t="s">
        <v>890</v>
      </c>
      <c r="F7308">
        <v>153</v>
      </c>
      <c r="G7308" t="s">
        <v>2421</v>
      </c>
      <c r="H7308" s="4" t="str">
        <f t="shared" si="228"/>
        <v>SITE1.153</v>
      </c>
      <c r="I7308" s="4" t="str">
        <f t="shared" si="229"/>
        <v>S1_AVDD33_CEN</v>
      </c>
    </row>
    <row r="7309" spans="1:9" x14ac:dyDescent="0.25">
      <c r="A7309" t="s">
        <v>2698</v>
      </c>
      <c r="B7309" t="s">
        <v>5998</v>
      </c>
      <c r="C7309" t="s">
        <v>9</v>
      </c>
      <c r="D7309" t="s">
        <v>5376</v>
      </c>
      <c r="E7309" t="s">
        <v>5376</v>
      </c>
      <c r="F7309">
        <v>146</v>
      </c>
      <c r="G7309" t="s">
        <v>2423</v>
      </c>
      <c r="H7309" s="4" t="str">
        <f t="shared" si="228"/>
        <v>SITE1.146</v>
      </c>
      <c r="I7309" s="4" t="str">
        <f t="shared" si="229"/>
        <v>S1_AVDD33_GIGA</v>
      </c>
    </row>
    <row r="7310" spans="1:9" x14ac:dyDescent="0.25">
      <c r="A7310" t="s">
        <v>2698</v>
      </c>
      <c r="B7310" t="s">
        <v>5998</v>
      </c>
      <c r="C7310" t="s">
        <v>9</v>
      </c>
      <c r="D7310" t="s">
        <v>5375</v>
      </c>
      <c r="E7310" t="s">
        <v>5375</v>
      </c>
      <c r="F7310">
        <v>149</v>
      </c>
      <c r="G7310" t="s">
        <v>2423</v>
      </c>
      <c r="H7310" s="4" t="str">
        <f t="shared" si="228"/>
        <v>SITE1.149</v>
      </c>
      <c r="I7310" s="4" t="str">
        <f t="shared" si="229"/>
        <v>S1_AVDD33_GIGA</v>
      </c>
    </row>
    <row r="7311" spans="1:9" x14ac:dyDescent="0.25">
      <c r="A7311" t="s">
        <v>2698</v>
      </c>
      <c r="B7311" t="s">
        <v>5998</v>
      </c>
      <c r="C7311" t="s">
        <v>9</v>
      </c>
      <c r="D7311" t="s">
        <v>5379</v>
      </c>
      <c r="E7311" t="s">
        <v>5379</v>
      </c>
      <c r="F7311">
        <v>141</v>
      </c>
      <c r="G7311" t="s">
        <v>2423</v>
      </c>
      <c r="H7311" s="4" t="str">
        <f t="shared" si="228"/>
        <v>SITE1.141</v>
      </c>
      <c r="I7311" s="4" t="str">
        <f t="shared" si="229"/>
        <v>S1_AVDD33_GIGA</v>
      </c>
    </row>
    <row r="7312" spans="1:9" x14ac:dyDescent="0.25">
      <c r="A7312" t="s">
        <v>2698</v>
      </c>
      <c r="B7312" t="s">
        <v>5998</v>
      </c>
      <c r="C7312" t="s">
        <v>9</v>
      </c>
      <c r="D7312" t="s">
        <v>5378</v>
      </c>
      <c r="E7312" t="s">
        <v>5378</v>
      </c>
      <c r="F7312">
        <v>144</v>
      </c>
      <c r="G7312" t="s">
        <v>2423</v>
      </c>
      <c r="H7312" s="4" t="str">
        <f t="shared" si="228"/>
        <v>SITE1.144</v>
      </c>
      <c r="I7312" s="4" t="str">
        <f t="shared" si="229"/>
        <v>S1_AVDD33_GIGA</v>
      </c>
    </row>
    <row r="7313" spans="1:9" x14ac:dyDescent="0.25">
      <c r="A7313" t="s">
        <v>2698</v>
      </c>
      <c r="B7313" t="s">
        <v>5998</v>
      </c>
      <c r="C7313" t="s">
        <v>9</v>
      </c>
      <c r="D7313" t="s">
        <v>894</v>
      </c>
      <c r="E7313" t="s">
        <v>894</v>
      </c>
      <c r="F7313">
        <v>152</v>
      </c>
      <c r="G7313" t="s">
        <v>2425</v>
      </c>
      <c r="H7313" s="4" t="str">
        <f t="shared" si="228"/>
        <v>SITE1.152</v>
      </c>
      <c r="I7313" s="4" t="str">
        <f t="shared" si="229"/>
        <v>S1_AVDD33_XTAL</v>
      </c>
    </row>
    <row r="7314" spans="1:9" x14ac:dyDescent="0.25">
      <c r="A7314" t="s">
        <v>2698</v>
      </c>
      <c r="B7314" t="s">
        <v>5998</v>
      </c>
      <c r="C7314" t="s">
        <v>9</v>
      </c>
      <c r="D7314" t="s">
        <v>60</v>
      </c>
      <c r="E7314" t="s">
        <v>60</v>
      </c>
      <c r="F7314">
        <v>48</v>
      </c>
      <c r="G7314" t="s">
        <v>224</v>
      </c>
      <c r="H7314" s="4" t="str">
        <f t="shared" si="228"/>
        <v>SITE1.48</v>
      </c>
      <c r="I7314" s="4" t="str">
        <f t="shared" si="229"/>
        <v>S1_DISB</v>
      </c>
    </row>
    <row r="7315" spans="1:9" x14ac:dyDescent="0.25">
      <c r="A7315" t="s">
        <v>2698</v>
      </c>
      <c r="B7315" t="s">
        <v>5998</v>
      </c>
      <c r="C7315" t="s">
        <v>9</v>
      </c>
      <c r="D7315" t="s">
        <v>5333</v>
      </c>
      <c r="E7315" t="s">
        <v>5333</v>
      </c>
      <c r="F7315">
        <v>5</v>
      </c>
      <c r="G7315" t="s">
        <v>347</v>
      </c>
      <c r="H7315" s="4" t="str">
        <f t="shared" si="228"/>
        <v>SITE1.5</v>
      </c>
      <c r="I7315" s="4" t="str">
        <f t="shared" si="229"/>
        <v>S1_DVDD09</v>
      </c>
    </row>
    <row r="7316" spans="1:9" x14ac:dyDescent="0.25">
      <c r="A7316" t="s">
        <v>2698</v>
      </c>
      <c r="B7316" t="s">
        <v>5998</v>
      </c>
      <c r="C7316" t="s">
        <v>9</v>
      </c>
      <c r="D7316" t="s">
        <v>5334</v>
      </c>
      <c r="E7316" t="s">
        <v>5334</v>
      </c>
      <c r="F7316">
        <v>6</v>
      </c>
      <c r="G7316" t="s">
        <v>347</v>
      </c>
      <c r="H7316" s="4" t="str">
        <f t="shared" si="228"/>
        <v>SITE1.6</v>
      </c>
      <c r="I7316" s="4" t="str">
        <f t="shared" si="229"/>
        <v>S1_DVDD09</v>
      </c>
    </row>
    <row r="7317" spans="1:9" x14ac:dyDescent="0.25">
      <c r="A7317" t="s">
        <v>2698</v>
      </c>
      <c r="B7317" t="s">
        <v>5998</v>
      </c>
      <c r="C7317" t="s">
        <v>9</v>
      </c>
      <c r="D7317" t="s">
        <v>5335</v>
      </c>
      <c r="E7317" t="s">
        <v>5335</v>
      </c>
      <c r="F7317">
        <v>15</v>
      </c>
      <c r="G7317" t="s">
        <v>347</v>
      </c>
      <c r="H7317" s="4" t="str">
        <f t="shared" si="228"/>
        <v>SITE1.15</v>
      </c>
      <c r="I7317" s="4" t="str">
        <f t="shared" si="229"/>
        <v>S1_DVDD09</v>
      </c>
    </row>
    <row r="7318" spans="1:9" x14ac:dyDescent="0.25">
      <c r="A7318" t="s">
        <v>2698</v>
      </c>
      <c r="B7318" t="s">
        <v>5998</v>
      </c>
      <c r="C7318" t="s">
        <v>9</v>
      </c>
      <c r="D7318" t="s">
        <v>5338</v>
      </c>
      <c r="E7318" t="s">
        <v>5338</v>
      </c>
      <c r="F7318">
        <v>25</v>
      </c>
      <c r="G7318" t="s">
        <v>347</v>
      </c>
      <c r="H7318" s="4" t="str">
        <f t="shared" si="228"/>
        <v>SITE1.25</v>
      </c>
      <c r="I7318" s="4" t="str">
        <f t="shared" si="229"/>
        <v>S1_DVDD09</v>
      </c>
    </row>
    <row r="7319" spans="1:9" x14ac:dyDescent="0.25">
      <c r="A7319" t="s">
        <v>2698</v>
      </c>
      <c r="B7319" t="s">
        <v>5998</v>
      </c>
      <c r="C7319" t="s">
        <v>9</v>
      </c>
      <c r="D7319" t="s">
        <v>5339</v>
      </c>
      <c r="E7319" t="s">
        <v>5339</v>
      </c>
      <c r="F7319">
        <v>26</v>
      </c>
      <c r="G7319" t="s">
        <v>347</v>
      </c>
      <c r="H7319" s="4" t="str">
        <f t="shared" si="228"/>
        <v>SITE1.26</v>
      </c>
      <c r="I7319" s="4" t="str">
        <f t="shared" si="229"/>
        <v>S1_DVDD09</v>
      </c>
    </row>
    <row r="7320" spans="1:9" x14ac:dyDescent="0.25">
      <c r="A7320" t="s">
        <v>2698</v>
      </c>
      <c r="B7320" t="s">
        <v>5998</v>
      </c>
      <c r="C7320" t="s">
        <v>9</v>
      </c>
      <c r="D7320" t="s">
        <v>5340</v>
      </c>
      <c r="E7320" t="s">
        <v>5340</v>
      </c>
      <c r="F7320">
        <v>27</v>
      </c>
      <c r="G7320" t="s">
        <v>347</v>
      </c>
      <c r="H7320" s="4" t="str">
        <f t="shared" si="228"/>
        <v>SITE1.27</v>
      </c>
      <c r="I7320" s="4" t="str">
        <f t="shared" si="229"/>
        <v>S1_DVDD09</v>
      </c>
    </row>
    <row r="7321" spans="1:9" x14ac:dyDescent="0.25">
      <c r="A7321" t="s">
        <v>2698</v>
      </c>
      <c r="B7321" t="s">
        <v>5998</v>
      </c>
      <c r="C7321" t="s">
        <v>9</v>
      </c>
      <c r="D7321" t="s">
        <v>5341</v>
      </c>
      <c r="E7321" t="s">
        <v>5341</v>
      </c>
      <c r="F7321">
        <v>28</v>
      </c>
      <c r="G7321" t="s">
        <v>347</v>
      </c>
      <c r="H7321" s="4" t="str">
        <f t="shared" si="228"/>
        <v>SITE1.28</v>
      </c>
      <c r="I7321" s="4" t="str">
        <f t="shared" si="229"/>
        <v>S1_DVDD09</v>
      </c>
    </row>
    <row r="7322" spans="1:9" x14ac:dyDescent="0.25">
      <c r="A7322" t="s">
        <v>2698</v>
      </c>
      <c r="B7322" t="s">
        <v>5998</v>
      </c>
      <c r="C7322" t="s">
        <v>9</v>
      </c>
      <c r="D7322" t="s">
        <v>5342</v>
      </c>
      <c r="E7322" t="s">
        <v>5342</v>
      </c>
      <c r="F7322">
        <v>29</v>
      </c>
      <c r="G7322" t="s">
        <v>347</v>
      </c>
      <c r="H7322" s="4" t="str">
        <f t="shared" si="228"/>
        <v>SITE1.29</v>
      </c>
      <c r="I7322" s="4" t="str">
        <f t="shared" si="229"/>
        <v>S1_DVDD09</v>
      </c>
    </row>
    <row r="7323" spans="1:9" x14ac:dyDescent="0.25">
      <c r="A7323" t="s">
        <v>2698</v>
      </c>
      <c r="B7323" t="s">
        <v>5998</v>
      </c>
      <c r="C7323" t="s">
        <v>9</v>
      </c>
      <c r="D7323" t="s">
        <v>5344</v>
      </c>
      <c r="E7323" t="s">
        <v>5344</v>
      </c>
      <c r="F7323">
        <v>40</v>
      </c>
      <c r="G7323" t="s">
        <v>347</v>
      </c>
      <c r="H7323" s="4" t="str">
        <f t="shared" si="228"/>
        <v>SITE1.40</v>
      </c>
      <c r="I7323" s="4" t="str">
        <f t="shared" si="229"/>
        <v>S1_DVDD09</v>
      </c>
    </row>
    <row r="7324" spans="1:9" x14ac:dyDescent="0.25">
      <c r="A7324" t="s">
        <v>2698</v>
      </c>
      <c r="B7324" t="s">
        <v>5998</v>
      </c>
      <c r="C7324" t="s">
        <v>9</v>
      </c>
      <c r="D7324" t="s">
        <v>5382</v>
      </c>
      <c r="E7324" t="s">
        <v>5382</v>
      </c>
      <c r="F7324">
        <v>46</v>
      </c>
      <c r="G7324" t="s">
        <v>347</v>
      </c>
      <c r="H7324" s="4" t="str">
        <f t="shared" si="228"/>
        <v>SITE1.46</v>
      </c>
      <c r="I7324" s="4" t="str">
        <f t="shared" si="229"/>
        <v>S1_DVDD09</v>
      </c>
    </row>
    <row r="7325" spans="1:9" x14ac:dyDescent="0.25">
      <c r="A7325" t="s">
        <v>2698</v>
      </c>
      <c r="B7325" t="s">
        <v>5998</v>
      </c>
      <c r="C7325" t="s">
        <v>9</v>
      </c>
      <c r="D7325" t="s">
        <v>5383</v>
      </c>
      <c r="E7325" t="s">
        <v>5383</v>
      </c>
      <c r="F7325">
        <v>49</v>
      </c>
      <c r="G7325" t="s">
        <v>347</v>
      </c>
      <c r="H7325" s="4" t="str">
        <f t="shared" si="228"/>
        <v>SITE1.49</v>
      </c>
      <c r="I7325" s="4" t="str">
        <f t="shared" si="229"/>
        <v>S1_DVDD09</v>
      </c>
    </row>
    <row r="7326" spans="1:9" x14ac:dyDescent="0.25">
      <c r="A7326" t="s">
        <v>2698</v>
      </c>
      <c r="B7326" t="s">
        <v>5998</v>
      </c>
      <c r="C7326" t="s">
        <v>9</v>
      </c>
      <c r="D7326" t="s">
        <v>5384</v>
      </c>
      <c r="E7326" t="s">
        <v>5384</v>
      </c>
      <c r="F7326">
        <v>67</v>
      </c>
      <c r="G7326" t="s">
        <v>347</v>
      </c>
      <c r="H7326" s="4" t="str">
        <f t="shared" si="228"/>
        <v>SITE1.67</v>
      </c>
      <c r="I7326" s="4" t="str">
        <f t="shared" si="229"/>
        <v>S1_DVDD09</v>
      </c>
    </row>
    <row r="7327" spans="1:9" x14ac:dyDescent="0.25">
      <c r="A7327" t="s">
        <v>2698</v>
      </c>
      <c r="B7327" t="s">
        <v>5998</v>
      </c>
      <c r="C7327" t="s">
        <v>9</v>
      </c>
      <c r="D7327" t="s">
        <v>5368</v>
      </c>
      <c r="E7327" t="s">
        <v>5368</v>
      </c>
      <c r="F7327">
        <v>89</v>
      </c>
      <c r="G7327" t="s">
        <v>347</v>
      </c>
      <c r="H7327" s="4" t="str">
        <f t="shared" si="228"/>
        <v>SITE1.89</v>
      </c>
      <c r="I7327" s="4" t="str">
        <f t="shared" si="229"/>
        <v>S1_DVDD09</v>
      </c>
    </row>
    <row r="7328" spans="1:9" x14ac:dyDescent="0.25">
      <c r="A7328" t="s">
        <v>2698</v>
      </c>
      <c r="B7328" t="s">
        <v>5998</v>
      </c>
      <c r="C7328" t="s">
        <v>9</v>
      </c>
      <c r="D7328" t="s">
        <v>5367</v>
      </c>
      <c r="E7328" t="s">
        <v>5367</v>
      </c>
      <c r="F7328">
        <v>90</v>
      </c>
      <c r="G7328" t="s">
        <v>347</v>
      </c>
      <c r="H7328" s="4" t="str">
        <f t="shared" si="228"/>
        <v>SITE1.90</v>
      </c>
      <c r="I7328" s="4" t="str">
        <f t="shared" si="229"/>
        <v>S1_DVDD09</v>
      </c>
    </row>
    <row r="7329" spans="1:9" x14ac:dyDescent="0.25">
      <c r="A7329" t="s">
        <v>2698</v>
      </c>
      <c r="B7329" t="s">
        <v>5998</v>
      </c>
      <c r="C7329" t="s">
        <v>9</v>
      </c>
      <c r="D7329" t="s">
        <v>5358</v>
      </c>
      <c r="E7329" t="s">
        <v>5358</v>
      </c>
      <c r="F7329">
        <v>99</v>
      </c>
      <c r="G7329" t="s">
        <v>347</v>
      </c>
      <c r="H7329" s="4" t="str">
        <f t="shared" si="228"/>
        <v>SITE1.99</v>
      </c>
      <c r="I7329" s="4" t="str">
        <f t="shared" si="229"/>
        <v>S1_DVDD09</v>
      </c>
    </row>
    <row r="7330" spans="1:9" x14ac:dyDescent="0.25">
      <c r="A7330" t="s">
        <v>2698</v>
      </c>
      <c r="B7330" t="s">
        <v>5998</v>
      </c>
      <c r="C7330" t="s">
        <v>9</v>
      </c>
      <c r="D7330" t="s">
        <v>5354</v>
      </c>
      <c r="E7330" t="s">
        <v>5354</v>
      </c>
      <c r="F7330">
        <v>103</v>
      </c>
      <c r="G7330" t="s">
        <v>347</v>
      </c>
      <c r="H7330" s="4" t="str">
        <f t="shared" si="228"/>
        <v>SITE1.103</v>
      </c>
      <c r="I7330" s="4" t="str">
        <f t="shared" si="229"/>
        <v>S1_DVDD09</v>
      </c>
    </row>
    <row r="7331" spans="1:9" x14ac:dyDescent="0.25">
      <c r="A7331" t="s">
        <v>2698</v>
      </c>
      <c r="B7331" t="s">
        <v>5998</v>
      </c>
      <c r="C7331" t="s">
        <v>9</v>
      </c>
      <c r="D7331" t="s">
        <v>5352</v>
      </c>
      <c r="E7331" t="s">
        <v>5352</v>
      </c>
      <c r="F7331">
        <v>110</v>
      </c>
      <c r="G7331" t="s">
        <v>347</v>
      </c>
      <c r="H7331" s="4" t="str">
        <f t="shared" si="228"/>
        <v>SITE1.110</v>
      </c>
      <c r="I7331" s="4" t="str">
        <f t="shared" si="229"/>
        <v>S1_DVDD09</v>
      </c>
    </row>
    <row r="7332" spans="1:9" x14ac:dyDescent="0.25">
      <c r="A7332" t="s">
        <v>2698</v>
      </c>
      <c r="B7332" t="s">
        <v>5998</v>
      </c>
      <c r="C7332" t="s">
        <v>9</v>
      </c>
      <c r="D7332" t="s">
        <v>5351</v>
      </c>
      <c r="E7332" t="s">
        <v>5351</v>
      </c>
      <c r="F7332">
        <v>111</v>
      </c>
      <c r="G7332" t="s">
        <v>347</v>
      </c>
      <c r="H7332" s="4" t="str">
        <f t="shared" si="228"/>
        <v>SITE1.111</v>
      </c>
      <c r="I7332" s="4" t="str">
        <f t="shared" si="229"/>
        <v>S1_DVDD09</v>
      </c>
    </row>
    <row r="7333" spans="1:9" x14ac:dyDescent="0.25">
      <c r="A7333" t="s">
        <v>2698</v>
      </c>
      <c r="B7333" t="s">
        <v>5998</v>
      </c>
      <c r="C7333" t="s">
        <v>9</v>
      </c>
      <c r="D7333" t="s">
        <v>5350</v>
      </c>
      <c r="E7333" t="s">
        <v>5350</v>
      </c>
      <c r="F7333">
        <v>120</v>
      </c>
      <c r="G7333" t="s">
        <v>347</v>
      </c>
      <c r="H7333" s="4" t="str">
        <f t="shared" si="228"/>
        <v>SITE1.120</v>
      </c>
      <c r="I7333" s="4" t="str">
        <f t="shared" si="229"/>
        <v>S1_DVDD09</v>
      </c>
    </row>
    <row r="7334" spans="1:9" x14ac:dyDescent="0.25">
      <c r="A7334" t="s">
        <v>2698</v>
      </c>
      <c r="B7334" t="s">
        <v>5998</v>
      </c>
      <c r="C7334" t="s">
        <v>9</v>
      </c>
      <c r="D7334" t="s">
        <v>5348</v>
      </c>
      <c r="E7334" t="s">
        <v>5348</v>
      </c>
      <c r="F7334">
        <v>124</v>
      </c>
      <c r="G7334" t="s">
        <v>347</v>
      </c>
      <c r="H7334" s="4" t="str">
        <f t="shared" si="228"/>
        <v>SITE1.124</v>
      </c>
      <c r="I7334" s="4" t="str">
        <f t="shared" si="229"/>
        <v>S1_DVDD09</v>
      </c>
    </row>
    <row r="7335" spans="1:9" x14ac:dyDescent="0.25">
      <c r="A7335" t="s">
        <v>2698</v>
      </c>
      <c r="B7335" t="s">
        <v>5998</v>
      </c>
      <c r="C7335" t="s">
        <v>9</v>
      </c>
      <c r="D7335" t="s">
        <v>5346</v>
      </c>
      <c r="E7335" t="s">
        <v>5346</v>
      </c>
      <c r="F7335">
        <v>131</v>
      </c>
      <c r="G7335" t="s">
        <v>347</v>
      </c>
      <c r="H7335" s="4" t="str">
        <f t="shared" si="228"/>
        <v>SITE1.131</v>
      </c>
      <c r="I7335" s="4" t="str">
        <f t="shared" si="229"/>
        <v>S1_DVDD09</v>
      </c>
    </row>
    <row r="7336" spans="1:9" x14ac:dyDescent="0.25">
      <c r="A7336" t="s">
        <v>2698</v>
      </c>
      <c r="B7336" t="s">
        <v>5998</v>
      </c>
      <c r="C7336" t="s">
        <v>9</v>
      </c>
      <c r="D7336" t="s">
        <v>5345</v>
      </c>
      <c r="E7336" t="s">
        <v>5345</v>
      </c>
      <c r="F7336">
        <v>132</v>
      </c>
      <c r="G7336" t="s">
        <v>347</v>
      </c>
      <c r="H7336" s="4" t="str">
        <f t="shared" si="228"/>
        <v>SITE1.132</v>
      </c>
      <c r="I7336" s="4" t="str">
        <f t="shared" si="229"/>
        <v>S1_DVDD09</v>
      </c>
    </row>
    <row r="7337" spans="1:9" x14ac:dyDescent="0.25">
      <c r="A7337" t="s">
        <v>2698</v>
      </c>
      <c r="B7337" t="s">
        <v>5998</v>
      </c>
      <c r="C7337" t="s">
        <v>9</v>
      </c>
      <c r="D7337" t="s">
        <v>5380</v>
      </c>
      <c r="E7337" t="s">
        <v>5380</v>
      </c>
      <c r="F7337">
        <v>140</v>
      </c>
      <c r="G7337" t="s">
        <v>347</v>
      </c>
      <c r="H7337" s="4" t="str">
        <f t="shared" si="228"/>
        <v>SITE1.140</v>
      </c>
      <c r="I7337" s="4" t="str">
        <f t="shared" si="229"/>
        <v>S1_DVDD09</v>
      </c>
    </row>
    <row r="7338" spans="1:9" x14ac:dyDescent="0.25">
      <c r="A7338" t="s">
        <v>2698</v>
      </c>
      <c r="B7338" t="s">
        <v>5998</v>
      </c>
      <c r="C7338" t="s">
        <v>9</v>
      </c>
      <c r="D7338" t="s">
        <v>895</v>
      </c>
      <c r="E7338" t="s">
        <v>895</v>
      </c>
      <c r="F7338">
        <v>137</v>
      </c>
      <c r="G7338" t="s">
        <v>349</v>
      </c>
      <c r="H7338" s="4" t="str">
        <f t="shared" si="228"/>
        <v>SITE1.137</v>
      </c>
      <c r="I7338" s="4" t="str">
        <f t="shared" si="229"/>
        <v>S1_DVDD33</v>
      </c>
    </row>
    <row r="7339" spans="1:9" x14ac:dyDescent="0.25">
      <c r="A7339" t="s">
        <v>2698</v>
      </c>
      <c r="B7339" t="s">
        <v>5998</v>
      </c>
      <c r="C7339" t="s">
        <v>9</v>
      </c>
      <c r="D7339" t="s">
        <v>11</v>
      </c>
      <c r="E7339" t="s">
        <v>11</v>
      </c>
      <c r="F7339" t="s">
        <v>11</v>
      </c>
      <c r="G7339" t="s">
        <v>961</v>
      </c>
      <c r="H7339" s="4" t="str">
        <f t="shared" si="228"/>
        <v>SITE1.EP</v>
      </c>
      <c r="I7339" s="4" t="str">
        <f t="shared" si="229"/>
        <v>DGND</v>
      </c>
    </row>
    <row r="7340" spans="1:9" x14ac:dyDescent="0.25">
      <c r="A7340" t="s">
        <v>2698</v>
      </c>
      <c r="B7340" t="s">
        <v>5998</v>
      </c>
      <c r="C7340" t="s">
        <v>9</v>
      </c>
      <c r="D7340" t="s">
        <v>275</v>
      </c>
      <c r="E7340" t="s">
        <v>275</v>
      </c>
      <c r="F7340">
        <v>158</v>
      </c>
      <c r="G7340" t="s">
        <v>381</v>
      </c>
      <c r="H7340" s="4" t="str">
        <f t="shared" si="228"/>
        <v>SITE1.158</v>
      </c>
      <c r="I7340" s="4" t="str">
        <f t="shared" si="229"/>
        <v>S1_FE_MDI-</v>
      </c>
    </row>
    <row r="7341" spans="1:9" x14ac:dyDescent="0.25">
      <c r="A7341" t="s">
        <v>2698</v>
      </c>
      <c r="B7341" t="s">
        <v>5998</v>
      </c>
      <c r="C7341" t="s">
        <v>9</v>
      </c>
      <c r="D7341" t="s">
        <v>273</v>
      </c>
      <c r="E7341" t="s">
        <v>273</v>
      </c>
      <c r="F7341">
        <v>161</v>
      </c>
      <c r="G7341" t="s">
        <v>373</v>
      </c>
      <c r="H7341" s="4" t="str">
        <f t="shared" si="228"/>
        <v>SITE1.161</v>
      </c>
      <c r="I7341" s="4" t="str">
        <f t="shared" si="229"/>
        <v>S1_FE_MDIX-</v>
      </c>
    </row>
    <row r="7342" spans="1:9" x14ac:dyDescent="0.25">
      <c r="A7342" t="s">
        <v>2698</v>
      </c>
      <c r="B7342" t="s">
        <v>5998</v>
      </c>
      <c r="C7342" t="s">
        <v>9</v>
      </c>
      <c r="D7342" t="s">
        <v>274</v>
      </c>
      <c r="E7342" t="s">
        <v>274</v>
      </c>
      <c r="F7342">
        <v>157</v>
      </c>
      <c r="G7342" t="s">
        <v>380</v>
      </c>
      <c r="H7342" s="4" t="str">
        <f t="shared" si="228"/>
        <v>SITE1.157</v>
      </c>
      <c r="I7342" s="4" t="str">
        <f t="shared" si="229"/>
        <v>S1_FE_MDI+</v>
      </c>
    </row>
    <row r="7343" spans="1:9" x14ac:dyDescent="0.25">
      <c r="A7343" t="s">
        <v>2698</v>
      </c>
      <c r="B7343" t="s">
        <v>5998</v>
      </c>
      <c r="C7343" t="s">
        <v>9</v>
      </c>
      <c r="D7343" t="s">
        <v>272</v>
      </c>
      <c r="E7343" t="s">
        <v>272</v>
      </c>
      <c r="F7343">
        <v>160</v>
      </c>
      <c r="G7343" t="s">
        <v>372</v>
      </c>
      <c r="H7343" s="4" t="str">
        <f t="shared" si="228"/>
        <v>SITE1.160</v>
      </c>
      <c r="I7343" s="4" t="str">
        <f t="shared" si="229"/>
        <v>S1_FE_MDIX+</v>
      </c>
    </row>
    <row r="7344" spans="1:9" x14ac:dyDescent="0.25">
      <c r="A7344" t="s">
        <v>2698</v>
      </c>
      <c r="B7344" t="s">
        <v>5998</v>
      </c>
      <c r="C7344" t="s">
        <v>9</v>
      </c>
      <c r="D7344" t="s">
        <v>12</v>
      </c>
      <c r="E7344" t="s">
        <v>12</v>
      </c>
      <c r="F7344" t="s">
        <v>12</v>
      </c>
      <c r="G7344" t="s">
        <v>961</v>
      </c>
      <c r="H7344" s="4" t="str">
        <f t="shared" si="228"/>
        <v>SITE1.G1</v>
      </c>
      <c r="I7344" s="4" t="str">
        <f t="shared" si="229"/>
        <v>DGND</v>
      </c>
    </row>
    <row r="7345" spans="1:9" x14ac:dyDescent="0.25">
      <c r="A7345" t="s">
        <v>2698</v>
      </c>
      <c r="B7345" t="s">
        <v>5998</v>
      </c>
      <c r="C7345" t="s">
        <v>9</v>
      </c>
      <c r="D7345" t="s">
        <v>13</v>
      </c>
      <c r="E7345" t="s">
        <v>13</v>
      </c>
      <c r="F7345" t="s">
        <v>13</v>
      </c>
      <c r="G7345" t="s">
        <v>961</v>
      </c>
      <c r="H7345" s="4" t="str">
        <f t="shared" si="228"/>
        <v>SITE1.G2</v>
      </c>
      <c r="I7345" s="4" t="str">
        <f t="shared" si="229"/>
        <v>DGND</v>
      </c>
    </row>
    <row r="7346" spans="1:9" x14ac:dyDescent="0.25">
      <c r="A7346" t="s">
        <v>2698</v>
      </c>
      <c r="B7346" t="s">
        <v>5998</v>
      </c>
      <c r="C7346" t="s">
        <v>9</v>
      </c>
      <c r="D7346" t="s">
        <v>14</v>
      </c>
      <c r="E7346" t="s">
        <v>14</v>
      </c>
      <c r="F7346" t="s">
        <v>14</v>
      </c>
      <c r="G7346" t="s">
        <v>961</v>
      </c>
      <c r="H7346" s="4" t="str">
        <f t="shared" si="228"/>
        <v>SITE1.G3</v>
      </c>
      <c r="I7346" s="4" t="str">
        <f t="shared" si="229"/>
        <v>DGND</v>
      </c>
    </row>
    <row r="7347" spans="1:9" x14ac:dyDescent="0.25">
      <c r="A7347" t="s">
        <v>2698</v>
      </c>
      <c r="B7347" t="s">
        <v>5998</v>
      </c>
      <c r="C7347" t="s">
        <v>9</v>
      </c>
      <c r="D7347" t="s">
        <v>15</v>
      </c>
      <c r="E7347" t="s">
        <v>15</v>
      </c>
      <c r="F7347" t="s">
        <v>15</v>
      </c>
      <c r="G7347" t="s">
        <v>961</v>
      </c>
      <c r="H7347" s="4" t="str">
        <f t="shared" si="228"/>
        <v>SITE1.G4</v>
      </c>
      <c r="I7347" s="4" t="str">
        <f t="shared" si="229"/>
        <v>DGND</v>
      </c>
    </row>
    <row r="7348" spans="1:9" x14ac:dyDescent="0.25">
      <c r="A7348" t="s">
        <v>2698</v>
      </c>
      <c r="B7348" t="s">
        <v>5998</v>
      </c>
      <c r="C7348" t="s">
        <v>9</v>
      </c>
      <c r="D7348" t="s">
        <v>16</v>
      </c>
      <c r="E7348" t="s">
        <v>16</v>
      </c>
      <c r="F7348" t="s">
        <v>16</v>
      </c>
      <c r="G7348" t="s">
        <v>961</v>
      </c>
      <c r="H7348" s="4" t="str">
        <f t="shared" si="228"/>
        <v>SITE1.G5</v>
      </c>
      <c r="I7348" s="4" t="str">
        <f t="shared" si="229"/>
        <v>DGND</v>
      </c>
    </row>
    <row r="7349" spans="1:9" x14ac:dyDescent="0.25">
      <c r="A7349" t="s">
        <v>2698</v>
      </c>
      <c r="B7349" t="s">
        <v>5998</v>
      </c>
      <c r="C7349" t="s">
        <v>9</v>
      </c>
      <c r="D7349" t="s">
        <v>17</v>
      </c>
      <c r="E7349" t="s">
        <v>17</v>
      </c>
      <c r="F7349" t="s">
        <v>17</v>
      </c>
      <c r="G7349" t="s">
        <v>961</v>
      </c>
      <c r="H7349" s="4" t="str">
        <f t="shared" si="228"/>
        <v>SITE1.G6</v>
      </c>
      <c r="I7349" s="4" t="str">
        <f t="shared" si="229"/>
        <v>DGND</v>
      </c>
    </row>
    <row r="7350" spans="1:9" x14ac:dyDescent="0.25">
      <c r="A7350" t="s">
        <v>2698</v>
      </c>
      <c r="B7350" t="s">
        <v>5998</v>
      </c>
      <c r="C7350" t="s">
        <v>9</v>
      </c>
      <c r="D7350" t="s">
        <v>18</v>
      </c>
      <c r="E7350" t="s">
        <v>18</v>
      </c>
      <c r="F7350" t="s">
        <v>18</v>
      </c>
      <c r="G7350" t="s">
        <v>961</v>
      </c>
      <c r="H7350" s="4" t="str">
        <f t="shared" si="228"/>
        <v>SITE1.G7</v>
      </c>
      <c r="I7350" s="4" t="str">
        <f t="shared" si="229"/>
        <v>DGND</v>
      </c>
    </row>
    <row r="7351" spans="1:9" x14ac:dyDescent="0.25">
      <c r="A7351" t="s">
        <v>2698</v>
      </c>
      <c r="B7351" t="s">
        <v>5998</v>
      </c>
      <c r="C7351" t="s">
        <v>9</v>
      </c>
      <c r="D7351" t="s">
        <v>70</v>
      </c>
      <c r="E7351" t="s">
        <v>70</v>
      </c>
      <c r="F7351" t="s">
        <v>70</v>
      </c>
      <c r="G7351" t="s">
        <v>961</v>
      </c>
      <c r="H7351" s="4" t="str">
        <f t="shared" si="228"/>
        <v>SITE1.G8</v>
      </c>
      <c r="I7351" s="4" t="str">
        <f t="shared" si="229"/>
        <v>DGND</v>
      </c>
    </row>
    <row r="7352" spans="1:9" x14ac:dyDescent="0.25">
      <c r="A7352" t="s">
        <v>2698</v>
      </c>
      <c r="B7352" t="s">
        <v>5998</v>
      </c>
      <c r="C7352" t="s">
        <v>9</v>
      </c>
      <c r="D7352" t="s">
        <v>67</v>
      </c>
      <c r="E7352" t="s">
        <v>67</v>
      </c>
      <c r="F7352" t="s">
        <v>67</v>
      </c>
      <c r="G7352" t="s">
        <v>961</v>
      </c>
      <c r="H7352" s="4" t="str">
        <f t="shared" si="228"/>
        <v>SITE1.G9</v>
      </c>
      <c r="I7352" s="4" t="str">
        <f t="shared" si="229"/>
        <v>DGND</v>
      </c>
    </row>
    <row r="7353" spans="1:9" x14ac:dyDescent="0.25">
      <c r="A7353" t="s">
        <v>2698</v>
      </c>
      <c r="B7353" t="s">
        <v>5998</v>
      </c>
      <c r="C7353" t="s">
        <v>9</v>
      </c>
      <c r="D7353" t="s">
        <v>64</v>
      </c>
      <c r="E7353" t="s">
        <v>64</v>
      </c>
      <c r="F7353" t="s">
        <v>64</v>
      </c>
      <c r="G7353" t="s">
        <v>961</v>
      </c>
      <c r="H7353" s="4" t="str">
        <f t="shared" si="228"/>
        <v>SITE1.G10</v>
      </c>
      <c r="I7353" s="4" t="str">
        <f t="shared" si="229"/>
        <v>DGND</v>
      </c>
    </row>
    <row r="7354" spans="1:9" x14ac:dyDescent="0.25">
      <c r="A7354" t="s">
        <v>2698</v>
      </c>
      <c r="B7354" t="s">
        <v>5998</v>
      </c>
      <c r="C7354" t="s">
        <v>9</v>
      </c>
      <c r="D7354" t="s">
        <v>65</v>
      </c>
      <c r="E7354" t="s">
        <v>65</v>
      </c>
      <c r="F7354" t="s">
        <v>65</v>
      </c>
      <c r="G7354" t="s">
        <v>961</v>
      </c>
      <c r="H7354" s="4" t="str">
        <f t="shared" si="228"/>
        <v>SITE1.G11</v>
      </c>
      <c r="I7354" s="4" t="str">
        <f t="shared" si="229"/>
        <v>DGND</v>
      </c>
    </row>
    <row r="7355" spans="1:9" x14ac:dyDescent="0.25">
      <c r="A7355" t="s">
        <v>2698</v>
      </c>
      <c r="B7355" t="s">
        <v>5998</v>
      </c>
      <c r="C7355" t="s">
        <v>9</v>
      </c>
      <c r="D7355" t="s">
        <v>139</v>
      </c>
      <c r="E7355" t="s">
        <v>139</v>
      </c>
      <c r="F7355" t="s">
        <v>139</v>
      </c>
      <c r="G7355" t="s">
        <v>961</v>
      </c>
      <c r="H7355" s="4" t="str">
        <f t="shared" si="228"/>
        <v>SITE1.G12</v>
      </c>
      <c r="I7355" s="4" t="str">
        <f t="shared" si="229"/>
        <v>DGND</v>
      </c>
    </row>
    <row r="7356" spans="1:9" x14ac:dyDescent="0.25">
      <c r="A7356" t="s">
        <v>2698</v>
      </c>
      <c r="B7356" t="s">
        <v>5998</v>
      </c>
      <c r="C7356" t="s">
        <v>9</v>
      </c>
      <c r="D7356" t="s">
        <v>66</v>
      </c>
      <c r="E7356" t="s">
        <v>66</v>
      </c>
      <c r="F7356" t="s">
        <v>66</v>
      </c>
      <c r="G7356" t="s">
        <v>961</v>
      </c>
      <c r="H7356" s="4" t="str">
        <f t="shared" si="228"/>
        <v>SITE1.G13</v>
      </c>
      <c r="I7356" s="4" t="str">
        <f t="shared" si="229"/>
        <v>DGND</v>
      </c>
    </row>
    <row r="7357" spans="1:9" x14ac:dyDescent="0.25">
      <c r="A7357" t="s">
        <v>2698</v>
      </c>
      <c r="B7357" t="s">
        <v>5998</v>
      </c>
      <c r="C7357" t="s">
        <v>9</v>
      </c>
      <c r="D7357" t="s">
        <v>71</v>
      </c>
      <c r="E7357" t="s">
        <v>71</v>
      </c>
      <c r="F7357" t="s">
        <v>71</v>
      </c>
      <c r="G7357" t="s">
        <v>961</v>
      </c>
      <c r="H7357" s="4" t="str">
        <f t="shared" si="228"/>
        <v>SITE1.G14</v>
      </c>
      <c r="I7357" s="4" t="str">
        <f t="shared" si="229"/>
        <v>DGND</v>
      </c>
    </row>
    <row r="7358" spans="1:9" x14ac:dyDescent="0.25">
      <c r="A7358" t="s">
        <v>2698</v>
      </c>
      <c r="B7358" t="s">
        <v>5998</v>
      </c>
      <c r="C7358" t="s">
        <v>9</v>
      </c>
      <c r="D7358" t="s">
        <v>268</v>
      </c>
      <c r="E7358" t="s">
        <v>268</v>
      </c>
      <c r="F7358" t="s">
        <v>268</v>
      </c>
      <c r="G7358" t="s">
        <v>961</v>
      </c>
      <c r="H7358" s="4" t="str">
        <f t="shared" si="228"/>
        <v>SITE1.G15</v>
      </c>
      <c r="I7358" s="4" t="str">
        <f t="shared" si="229"/>
        <v>DGND</v>
      </c>
    </row>
    <row r="7359" spans="1:9" x14ac:dyDescent="0.25">
      <c r="A7359" t="s">
        <v>2698</v>
      </c>
      <c r="B7359" t="s">
        <v>5998</v>
      </c>
      <c r="C7359" t="s">
        <v>9</v>
      </c>
      <c r="D7359" t="s">
        <v>69</v>
      </c>
      <c r="E7359" t="s">
        <v>69</v>
      </c>
      <c r="F7359" t="s">
        <v>69</v>
      </c>
      <c r="G7359" t="s">
        <v>961</v>
      </c>
      <c r="H7359" s="4" t="str">
        <f t="shared" si="228"/>
        <v>SITE1.G16</v>
      </c>
      <c r="I7359" s="4" t="str">
        <f t="shared" si="229"/>
        <v>DGND</v>
      </c>
    </row>
    <row r="7360" spans="1:9" x14ac:dyDescent="0.25">
      <c r="A7360" t="s">
        <v>2698</v>
      </c>
      <c r="B7360" t="s">
        <v>5998</v>
      </c>
      <c r="C7360" t="s">
        <v>9</v>
      </c>
      <c r="D7360" t="s">
        <v>61</v>
      </c>
      <c r="E7360" t="s">
        <v>61</v>
      </c>
      <c r="F7360" t="s">
        <v>61</v>
      </c>
      <c r="G7360" t="s">
        <v>961</v>
      </c>
      <c r="H7360" s="4" t="str">
        <f t="shared" si="228"/>
        <v>SITE1.G17</v>
      </c>
      <c r="I7360" s="4" t="str">
        <f t="shared" si="229"/>
        <v>DGND</v>
      </c>
    </row>
    <row r="7361" spans="1:9" x14ac:dyDescent="0.25">
      <c r="A7361" t="s">
        <v>2698</v>
      </c>
      <c r="B7361" t="s">
        <v>5998</v>
      </c>
      <c r="C7361" t="s">
        <v>9</v>
      </c>
      <c r="D7361" t="s">
        <v>269</v>
      </c>
      <c r="E7361" t="s">
        <v>269</v>
      </c>
      <c r="F7361" t="s">
        <v>269</v>
      </c>
      <c r="G7361" t="s">
        <v>961</v>
      </c>
      <c r="H7361" s="4" t="str">
        <f t="shared" si="228"/>
        <v>SITE1.G18</v>
      </c>
      <c r="I7361" s="4" t="str">
        <f t="shared" si="229"/>
        <v>DGND</v>
      </c>
    </row>
    <row r="7362" spans="1:9" x14ac:dyDescent="0.25">
      <c r="A7362" t="s">
        <v>2698</v>
      </c>
      <c r="B7362" t="s">
        <v>5998</v>
      </c>
      <c r="C7362" t="s">
        <v>9</v>
      </c>
      <c r="D7362" t="s">
        <v>270</v>
      </c>
      <c r="E7362" t="s">
        <v>270</v>
      </c>
      <c r="F7362" t="s">
        <v>270</v>
      </c>
      <c r="G7362" t="s">
        <v>961</v>
      </c>
      <c r="H7362" s="4" t="str">
        <f t="shared" ref="H7362:H7425" si="230">CONCATENATE(C7362,".",F7362)</f>
        <v>SITE1.G19</v>
      </c>
      <c r="I7362" s="4" t="str">
        <f t="shared" ref="I7362:I7425" si="231">G7362</f>
        <v>DGND</v>
      </c>
    </row>
    <row r="7363" spans="1:9" x14ac:dyDescent="0.25">
      <c r="A7363" t="s">
        <v>2698</v>
      </c>
      <c r="B7363" t="s">
        <v>5998</v>
      </c>
      <c r="C7363" t="s">
        <v>9</v>
      </c>
      <c r="D7363" t="s">
        <v>291</v>
      </c>
      <c r="E7363" t="s">
        <v>291</v>
      </c>
      <c r="F7363" t="s">
        <v>291</v>
      </c>
      <c r="G7363" t="s">
        <v>961</v>
      </c>
      <c r="H7363" s="4" t="str">
        <f t="shared" si="230"/>
        <v>SITE1.G20</v>
      </c>
      <c r="I7363" s="4" t="str">
        <f t="shared" si="231"/>
        <v>DGND</v>
      </c>
    </row>
    <row r="7364" spans="1:9" x14ac:dyDescent="0.25">
      <c r="A7364" t="s">
        <v>2698</v>
      </c>
      <c r="B7364" t="s">
        <v>5998</v>
      </c>
      <c r="C7364" t="s">
        <v>9</v>
      </c>
      <c r="D7364" t="s">
        <v>267</v>
      </c>
      <c r="E7364" t="s">
        <v>267</v>
      </c>
      <c r="F7364" t="s">
        <v>267</v>
      </c>
      <c r="G7364" t="s">
        <v>961</v>
      </c>
      <c r="H7364" s="4" t="str">
        <f t="shared" si="230"/>
        <v>SITE1.G21</v>
      </c>
      <c r="I7364" s="4" t="str">
        <f t="shared" si="231"/>
        <v>DGND</v>
      </c>
    </row>
    <row r="7365" spans="1:9" x14ac:dyDescent="0.25">
      <c r="A7365" t="s">
        <v>2698</v>
      </c>
      <c r="B7365" t="s">
        <v>5998</v>
      </c>
      <c r="C7365" t="s">
        <v>9</v>
      </c>
      <c r="D7365" t="s">
        <v>266</v>
      </c>
      <c r="E7365" t="s">
        <v>266</v>
      </c>
      <c r="F7365" t="s">
        <v>266</v>
      </c>
      <c r="G7365" t="s">
        <v>961</v>
      </c>
      <c r="H7365" s="4" t="str">
        <f t="shared" si="230"/>
        <v>SITE1.G22</v>
      </c>
      <c r="I7365" s="4" t="str">
        <f t="shared" si="231"/>
        <v>DGND</v>
      </c>
    </row>
    <row r="7366" spans="1:9" x14ac:dyDescent="0.25">
      <c r="A7366" t="s">
        <v>2698</v>
      </c>
      <c r="B7366" t="s">
        <v>5998</v>
      </c>
      <c r="C7366" t="s">
        <v>9</v>
      </c>
      <c r="D7366" t="s">
        <v>292</v>
      </c>
      <c r="E7366" t="s">
        <v>292</v>
      </c>
      <c r="F7366" t="s">
        <v>292</v>
      </c>
      <c r="G7366" t="s">
        <v>961</v>
      </c>
      <c r="H7366" s="4" t="str">
        <f t="shared" si="230"/>
        <v>SITE1.G23</v>
      </c>
      <c r="I7366" s="4" t="str">
        <f t="shared" si="231"/>
        <v>DGND</v>
      </c>
    </row>
    <row r="7367" spans="1:9" x14ac:dyDescent="0.25">
      <c r="A7367" t="s">
        <v>2698</v>
      </c>
      <c r="B7367" t="s">
        <v>5998</v>
      </c>
      <c r="C7367" t="s">
        <v>9</v>
      </c>
      <c r="D7367" t="s">
        <v>278</v>
      </c>
      <c r="E7367" t="s">
        <v>278</v>
      </c>
      <c r="F7367" t="s">
        <v>278</v>
      </c>
      <c r="G7367" t="s">
        <v>961</v>
      </c>
      <c r="H7367" s="4" t="str">
        <f t="shared" si="230"/>
        <v>SITE1.G24</v>
      </c>
      <c r="I7367" s="4" t="str">
        <f t="shared" si="231"/>
        <v>DGND</v>
      </c>
    </row>
    <row r="7368" spans="1:9" x14ac:dyDescent="0.25">
      <c r="A7368" t="s">
        <v>2698</v>
      </c>
      <c r="B7368" t="s">
        <v>5998</v>
      </c>
      <c r="C7368" t="s">
        <v>9</v>
      </c>
      <c r="D7368" t="s">
        <v>5385</v>
      </c>
      <c r="E7368" t="s">
        <v>5385</v>
      </c>
      <c r="F7368" t="s">
        <v>5385</v>
      </c>
      <c r="G7368" t="s">
        <v>961</v>
      </c>
      <c r="H7368" s="4" t="str">
        <f t="shared" si="230"/>
        <v>SITE1.G25</v>
      </c>
      <c r="I7368" s="4" t="str">
        <f t="shared" si="231"/>
        <v>DGND</v>
      </c>
    </row>
    <row r="7369" spans="1:9" x14ac:dyDescent="0.25">
      <c r="A7369" t="s">
        <v>2698</v>
      </c>
      <c r="B7369" t="s">
        <v>5998</v>
      </c>
      <c r="C7369" t="s">
        <v>9</v>
      </c>
      <c r="D7369" t="s">
        <v>19</v>
      </c>
      <c r="E7369" t="s">
        <v>19</v>
      </c>
      <c r="F7369" t="s">
        <v>19</v>
      </c>
      <c r="H7369" s="4" t="str">
        <f t="shared" si="230"/>
        <v>SITE1.GH1</v>
      </c>
      <c r="I7369" s="4">
        <f t="shared" si="231"/>
        <v>0</v>
      </c>
    </row>
    <row r="7370" spans="1:9" x14ac:dyDescent="0.25">
      <c r="A7370" t="s">
        <v>2698</v>
      </c>
      <c r="B7370" t="s">
        <v>5998</v>
      </c>
      <c r="C7370" t="s">
        <v>9</v>
      </c>
      <c r="D7370" t="s">
        <v>20</v>
      </c>
      <c r="E7370" t="s">
        <v>20</v>
      </c>
      <c r="F7370" t="s">
        <v>20</v>
      </c>
      <c r="H7370" s="4" t="str">
        <f t="shared" si="230"/>
        <v>SITE1.GH2</v>
      </c>
      <c r="I7370" s="4">
        <f t="shared" si="231"/>
        <v>0</v>
      </c>
    </row>
    <row r="7371" spans="1:9" x14ac:dyDescent="0.25">
      <c r="A7371" t="s">
        <v>2698</v>
      </c>
      <c r="B7371" t="s">
        <v>5998</v>
      </c>
      <c r="C7371" t="s">
        <v>9</v>
      </c>
      <c r="D7371" t="s">
        <v>21</v>
      </c>
      <c r="E7371" t="s">
        <v>21</v>
      </c>
      <c r="F7371" t="s">
        <v>21</v>
      </c>
      <c r="H7371" s="4" t="str">
        <f t="shared" si="230"/>
        <v>SITE1.GH3</v>
      </c>
      <c r="I7371" s="4">
        <f t="shared" si="231"/>
        <v>0</v>
      </c>
    </row>
    <row r="7372" spans="1:9" x14ac:dyDescent="0.25">
      <c r="A7372" t="s">
        <v>2698</v>
      </c>
      <c r="B7372" t="s">
        <v>5998</v>
      </c>
      <c r="C7372" t="s">
        <v>9</v>
      </c>
      <c r="D7372" t="s">
        <v>22</v>
      </c>
      <c r="E7372" t="s">
        <v>22</v>
      </c>
      <c r="F7372" t="s">
        <v>22</v>
      </c>
      <c r="H7372" s="4" t="str">
        <f t="shared" si="230"/>
        <v>SITE1.GH4</v>
      </c>
      <c r="I7372" s="4">
        <f t="shared" si="231"/>
        <v>0</v>
      </c>
    </row>
    <row r="7373" spans="1:9" x14ac:dyDescent="0.25">
      <c r="A7373" t="s">
        <v>2698</v>
      </c>
      <c r="B7373" t="s">
        <v>5998</v>
      </c>
      <c r="C7373" t="s">
        <v>9</v>
      </c>
      <c r="D7373" t="s">
        <v>988</v>
      </c>
      <c r="E7373" t="s">
        <v>988</v>
      </c>
      <c r="F7373">
        <v>53</v>
      </c>
      <c r="G7373" t="s">
        <v>961</v>
      </c>
      <c r="H7373" s="4" t="str">
        <f t="shared" si="230"/>
        <v>SITE1.53</v>
      </c>
      <c r="I7373" s="4" t="str">
        <f t="shared" si="231"/>
        <v>DGND</v>
      </c>
    </row>
    <row r="7374" spans="1:9" x14ac:dyDescent="0.25">
      <c r="A7374" t="s">
        <v>2698</v>
      </c>
      <c r="B7374" t="s">
        <v>5998</v>
      </c>
      <c r="C7374" t="s">
        <v>9</v>
      </c>
      <c r="D7374" t="s">
        <v>989</v>
      </c>
      <c r="E7374" t="s">
        <v>989</v>
      </c>
      <c r="F7374">
        <v>72</v>
      </c>
      <c r="G7374" t="s">
        <v>961</v>
      </c>
      <c r="H7374" s="4" t="str">
        <f t="shared" si="230"/>
        <v>SITE1.72</v>
      </c>
      <c r="I7374" s="4" t="str">
        <f t="shared" si="231"/>
        <v>DGND</v>
      </c>
    </row>
    <row r="7375" spans="1:9" x14ac:dyDescent="0.25">
      <c r="A7375" t="s">
        <v>2698</v>
      </c>
      <c r="B7375" t="s">
        <v>5998</v>
      </c>
      <c r="C7375" t="s">
        <v>9</v>
      </c>
      <c r="D7375" t="s">
        <v>990</v>
      </c>
      <c r="E7375" t="s">
        <v>990</v>
      </c>
      <c r="F7375">
        <v>85</v>
      </c>
      <c r="G7375" t="s">
        <v>961</v>
      </c>
      <c r="H7375" s="4" t="str">
        <f t="shared" si="230"/>
        <v>SITE1.85</v>
      </c>
      <c r="I7375" s="4" t="str">
        <f t="shared" si="231"/>
        <v>DGND</v>
      </c>
    </row>
    <row r="7376" spans="1:9" x14ac:dyDescent="0.25">
      <c r="A7376" t="s">
        <v>2698</v>
      </c>
      <c r="B7376" t="s">
        <v>5998</v>
      </c>
      <c r="C7376" t="s">
        <v>9</v>
      </c>
      <c r="D7376" t="s">
        <v>5343</v>
      </c>
      <c r="E7376" t="s">
        <v>5343</v>
      </c>
      <c r="F7376">
        <v>34</v>
      </c>
      <c r="G7376" t="s">
        <v>5753</v>
      </c>
      <c r="H7376" s="4" t="str">
        <f t="shared" si="230"/>
        <v>SITE1.34</v>
      </c>
      <c r="I7376" s="4" t="str">
        <f t="shared" si="231"/>
        <v>S1_GPIO0_VDDIO</v>
      </c>
    </row>
    <row r="7377" spans="1:9" x14ac:dyDescent="0.25">
      <c r="A7377" t="s">
        <v>2698</v>
      </c>
      <c r="B7377" t="s">
        <v>5998</v>
      </c>
      <c r="C7377" t="s">
        <v>9</v>
      </c>
      <c r="D7377" t="s">
        <v>5381</v>
      </c>
      <c r="E7377" t="s">
        <v>5381</v>
      </c>
      <c r="F7377">
        <v>45</v>
      </c>
      <c r="G7377" t="s">
        <v>5753</v>
      </c>
      <c r="H7377" s="4" t="str">
        <f t="shared" si="230"/>
        <v>SITE1.45</v>
      </c>
      <c r="I7377" s="4" t="str">
        <f t="shared" si="231"/>
        <v>S1_GPIO0_VDDIO</v>
      </c>
    </row>
    <row r="7378" spans="1:9" x14ac:dyDescent="0.25">
      <c r="A7378" t="s">
        <v>2698</v>
      </c>
      <c r="B7378" t="s">
        <v>5998</v>
      </c>
      <c r="C7378" t="s">
        <v>9</v>
      </c>
      <c r="D7378" t="s">
        <v>43</v>
      </c>
      <c r="E7378" t="s">
        <v>43</v>
      </c>
      <c r="F7378">
        <v>30</v>
      </c>
      <c r="G7378" t="s">
        <v>182</v>
      </c>
      <c r="H7378" s="4" t="str">
        <f t="shared" si="230"/>
        <v>SITE1.30</v>
      </c>
      <c r="I7378" s="4" t="str">
        <f t="shared" si="231"/>
        <v>S1_GPIOA_0</v>
      </c>
    </row>
    <row r="7379" spans="1:9" x14ac:dyDescent="0.25">
      <c r="A7379" t="s">
        <v>2698</v>
      </c>
      <c r="B7379" t="s">
        <v>5998</v>
      </c>
      <c r="C7379" t="s">
        <v>9</v>
      </c>
      <c r="D7379" t="s">
        <v>44</v>
      </c>
      <c r="E7379" t="s">
        <v>44</v>
      </c>
      <c r="F7379">
        <v>31</v>
      </c>
      <c r="G7379" t="s">
        <v>177</v>
      </c>
      <c r="H7379" s="4" t="str">
        <f t="shared" si="230"/>
        <v>SITE1.31</v>
      </c>
      <c r="I7379" s="4" t="str">
        <f t="shared" si="231"/>
        <v>S1_GPIOA_1</v>
      </c>
    </row>
    <row r="7380" spans="1:9" x14ac:dyDescent="0.25">
      <c r="A7380" t="s">
        <v>2698</v>
      </c>
      <c r="B7380" t="s">
        <v>5998</v>
      </c>
      <c r="C7380" t="s">
        <v>9</v>
      </c>
      <c r="D7380" t="s">
        <v>45</v>
      </c>
      <c r="E7380" t="s">
        <v>45</v>
      </c>
      <c r="F7380">
        <v>32</v>
      </c>
      <c r="G7380" t="s">
        <v>176</v>
      </c>
      <c r="H7380" s="4" t="str">
        <f t="shared" si="230"/>
        <v>SITE1.32</v>
      </c>
      <c r="I7380" s="4" t="str">
        <f t="shared" si="231"/>
        <v>S1_GPIOA_2</v>
      </c>
    </row>
    <row r="7381" spans="1:9" x14ac:dyDescent="0.25">
      <c r="A7381" t="s">
        <v>2698</v>
      </c>
      <c r="B7381" t="s">
        <v>5998</v>
      </c>
      <c r="C7381" t="s">
        <v>9</v>
      </c>
      <c r="D7381" t="s">
        <v>46</v>
      </c>
      <c r="E7381" t="s">
        <v>46</v>
      </c>
      <c r="F7381">
        <v>33</v>
      </c>
      <c r="G7381" t="s">
        <v>394</v>
      </c>
      <c r="H7381" s="4" t="str">
        <f t="shared" si="230"/>
        <v>SITE1.33</v>
      </c>
      <c r="I7381" s="4" t="str">
        <f t="shared" si="231"/>
        <v>S1_GPIOA_3</v>
      </c>
    </row>
    <row r="7382" spans="1:9" x14ac:dyDescent="0.25">
      <c r="A7382" t="s">
        <v>2698</v>
      </c>
      <c r="B7382" t="s">
        <v>5998</v>
      </c>
      <c r="C7382" t="s">
        <v>9</v>
      </c>
      <c r="D7382" t="s">
        <v>47</v>
      </c>
      <c r="E7382" t="s">
        <v>47</v>
      </c>
      <c r="F7382">
        <v>35</v>
      </c>
      <c r="G7382" t="s">
        <v>178</v>
      </c>
      <c r="H7382" s="4" t="str">
        <f t="shared" si="230"/>
        <v>SITE1.35</v>
      </c>
      <c r="I7382" s="4" t="str">
        <f t="shared" si="231"/>
        <v>S1_GPIOB_0</v>
      </c>
    </row>
    <row r="7383" spans="1:9" x14ac:dyDescent="0.25">
      <c r="A7383" t="s">
        <v>2698</v>
      </c>
      <c r="B7383" t="s">
        <v>5998</v>
      </c>
      <c r="C7383" t="s">
        <v>9</v>
      </c>
      <c r="D7383" t="s">
        <v>48</v>
      </c>
      <c r="E7383" t="s">
        <v>48</v>
      </c>
      <c r="F7383">
        <v>36</v>
      </c>
      <c r="G7383" t="s">
        <v>179</v>
      </c>
      <c r="H7383" s="4" t="str">
        <f t="shared" si="230"/>
        <v>SITE1.36</v>
      </c>
      <c r="I7383" s="4" t="str">
        <f t="shared" si="231"/>
        <v>S1_GPIOB_1</v>
      </c>
    </row>
    <row r="7384" spans="1:9" x14ac:dyDescent="0.25">
      <c r="A7384" t="s">
        <v>2698</v>
      </c>
      <c r="B7384" t="s">
        <v>5998</v>
      </c>
      <c r="C7384" t="s">
        <v>9</v>
      </c>
      <c r="D7384" t="s">
        <v>276</v>
      </c>
      <c r="E7384" t="s">
        <v>276</v>
      </c>
      <c r="F7384">
        <v>37</v>
      </c>
      <c r="G7384" t="s">
        <v>833</v>
      </c>
      <c r="H7384" s="4" t="str">
        <f t="shared" si="230"/>
        <v>SITE1.37</v>
      </c>
      <c r="I7384" s="4" t="str">
        <f t="shared" si="231"/>
        <v>S1_GPIOB_2</v>
      </c>
    </row>
    <row r="7385" spans="1:9" x14ac:dyDescent="0.25">
      <c r="A7385" t="s">
        <v>2698</v>
      </c>
      <c r="B7385" t="s">
        <v>5998</v>
      </c>
      <c r="C7385" t="s">
        <v>9</v>
      </c>
      <c r="D7385" t="s">
        <v>49</v>
      </c>
      <c r="E7385" t="s">
        <v>49</v>
      </c>
      <c r="F7385">
        <v>38</v>
      </c>
      <c r="G7385" t="s">
        <v>778</v>
      </c>
      <c r="H7385" s="4" t="str">
        <f t="shared" si="230"/>
        <v>SITE1.38</v>
      </c>
      <c r="I7385" s="4" t="str">
        <f t="shared" si="231"/>
        <v>S1_GPIOC_0</v>
      </c>
    </row>
    <row r="7386" spans="1:9" x14ac:dyDescent="0.25">
      <c r="A7386" t="s">
        <v>2698</v>
      </c>
      <c r="B7386" t="s">
        <v>5998</v>
      </c>
      <c r="C7386" t="s">
        <v>9</v>
      </c>
      <c r="D7386" t="s">
        <v>50</v>
      </c>
      <c r="E7386" t="s">
        <v>50</v>
      </c>
      <c r="F7386">
        <v>39</v>
      </c>
      <c r="G7386" t="s">
        <v>779</v>
      </c>
      <c r="H7386" s="4" t="str">
        <f t="shared" si="230"/>
        <v>SITE1.39</v>
      </c>
      <c r="I7386" s="4" t="str">
        <f t="shared" si="231"/>
        <v>S1_GPIOC_1</v>
      </c>
    </row>
    <row r="7387" spans="1:9" x14ac:dyDescent="0.25">
      <c r="A7387" t="s">
        <v>2698</v>
      </c>
      <c r="B7387" t="s">
        <v>5998</v>
      </c>
      <c r="C7387" t="s">
        <v>9</v>
      </c>
      <c r="D7387" t="s">
        <v>55</v>
      </c>
      <c r="E7387" t="s">
        <v>55</v>
      </c>
      <c r="F7387">
        <v>41</v>
      </c>
      <c r="G7387" t="s">
        <v>1684</v>
      </c>
      <c r="H7387" s="4" t="str">
        <f t="shared" si="230"/>
        <v>SITE1.41</v>
      </c>
      <c r="I7387" s="4" t="str">
        <f t="shared" si="231"/>
        <v>S1_GPIOC_2</v>
      </c>
    </row>
    <row r="7388" spans="1:9" x14ac:dyDescent="0.25">
      <c r="A7388" t="s">
        <v>2698</v>
      </c>
      <c r="B7388" t="s">
        <v>5998</v>
      </c>
      <c r="C7388" t="s">
        <v>9</v>
      </c>
      <c r="D7388" t="s">
        <v>57</v>
      </c>
      <c r="E7388" t="s">
        <v>57</v>
      </c>
      <c r="F7388">
        <v>43</v>
      </c>
      <c r="G7388" t="s">
        <v>1685</v>
      </c>
      <c r="H7388" s="4" t="str">
        <f t="shared" si="230"/>
        <v>SITE1.43</v>
      </c>
      <c r="I7388" s="4" t="str">
        <f t="shared" si="231"/>
        <v>S1_GPIOC_3</v>
      </c>
    </row>
    <row r="7389" spans="1:9" x14ac:dyDescent="0.25">
      <c r="A7389" t="s">
        <v>2698</v>
      </c>
      <c r="B7389" t="s">
        <v>5998</v>
      </c>
      <c r="C7389" t="s">
        <v>9</v>
      </c>
      <c r="D7389" t="s">
        <v>56</v>
      </c>
      <c r="E7389" t="s">
        <v>56</v>
      </c>
      <c r="F7389">
        <v>42</v>
      </c>
      <c r="G7389" t="s">
        <v>1686</v>
      </c>
      <c r="H7389" s="4" t="str">
        <f t="shared" si="230"/>
        <v>SITE1.42</v>
      </c>
      <c r="I7389" s="4" t="str">
        <f t="shared" si="231"/>
        <v>S1_GPIOC_4</v>
      </c>
    </row>
    <row r="7390" spans="1:9" x14ac:dyDescent="0.25">
      <c r="A7390" t="s">
        <v>2698</v>
      </c>
      <c r="B7390" t="s">
        <v>5998</v>
      </c>
      <c r="C7390" t="s">
        <v>9</v>
      </c>
      <c r="D7390" t="s">
        <v>277</v>
      </c>
      <c r="E7390" t="s">
        <v>277</v>
      </c>
      <c r="F7390">
        <v>44</v>
      </c>
      <c r="G7390" t="s">
        <v>1688</v>
      </c>
      <c r="H7390" s="4" t="str">
        <f t="shared" si="230"/>
        <v>SITE1.44</v>
      </c>
      <c r="I7390" s="4" t="str">
        <f t="shared" si="231"/>
        <v>S1_GPIOC_5</v>
      </c>
    </row>
    <row r="7391" spans="1:9" x14ac:dyDescent="0.25">
      <c r="A7391" t="s">
        <v>2698</v>
      </c>
      <c r="B7391" t="s">
        <v>5998</v>
      </c>
      <c r="C7391" t="s">
        <v>9</v>
      </c>
      <c r="D7391" t="s">
        <v>32</v>
      </c>
      <c r="E7391" t="s">
        <v>32</v>
      </c>
      <c r="F7391">
        <v>2</v>
      </c>
      <c r="G7391" t="s">
        <v>172</v>
      </c>
      <c r="H7391" s="4" t="str">
        <f t="shared" si="230"/>
        <v>SITE1.2</v>
      </c>
      <c r="I7391" s="4" t="str">
        <f t="shared" si="231"/>
        <v>S1_INH</v>
      </c>
    </row>
    <row r="7392" spans="1:9" x14ac:dyDescent="0.25">
      <c r="A7392" t="s">
        <v>2698</v>
      </c>
      <c r="B7392" t="s">
        <v>5998</v>
      </c>
      <c r="C7392" t="s">
        <v>9</v>
      </c>
      <c r="D7392" t="s">
        <v>953</v>
      </c>
      <c r="E7392" t="s">
        <v>953</v>
      </c>
      <c r="F7392">
        <v>133</v>
      </c>
      <c r="G7392" t="s">
        <v>5544</v>
      </c>
      <c r="H7392" s="4" t="str">
        <f t="shared" si="230"/>
        <v>SITE1.133</v>
      </c>
      <c r="I7392" s="4" t="str">
        <f t="shared" si="231"/>
        <v>S1_LED0</v>
      </c>
    </row>
    <row r="7393" spans="1:9" x14ac:dyDescent="0.25">
      <c r="A7393" t="s">
        <v>2698</v>
      </c>
      <c r="B7393" t="s">
        <v>5998</v>
      </c>
      <c r="C7393" t="s">
        <v>9</v>
      </c>
      <c r="D7393" t="s">
        <v>954</v>
      </c>
      <c r="E7393" t="s">
        <v>954</v>
      </c>
      <c r="F7393">
        <v>134</v>
      </c>
      <c r="G7393" t="s">
        <v>5546</v>
      </c>
      <c r="H7393" s="4" t="str">
        <f t="shared" si="230"/>
        <v>SITE1.134</v>
      </c>
      <c r="I7393" s="4" t="str">
        <f t="shared" si="231"/>
        <v>S1_LED1</v>
      </c>
    </row>
    <row r="7394" spans="1:9" x14ac:dyDescent="0.25">
      <c r="A7394" t="s">
        <v>2698</v>
      </c>
      <c r="B7394" t="s">
        <v>5998</v>
      </c>
      <c r="C7394" t="s">
        <v>9</v>
      </c>
      <c r="D7394" t="s">
        <v>955</v>
      </c>
      <c r="E7394" t="s">
        <v>955</v>
      </c>
      <c r="F7394">
        <v>135</v>
      </c>
      <c r="G7394" t="s">
        <v>5547</v>
      </c>
      <c r="H7394" s="4" t="str">
        <f t="shared" si="230"/>
        <v>SITE1.135</v>
      </c>
      <c r="I7394" s="4" t="str">
        <f t="shared" si="231"/>
        <v>S1_LED2</v>
      </c>
    </row>
    <row r="7395" spans="1:9" x14ac:dyDescent="0.25">
      <c r="A7395" t="s">
        <v>2698</v>
      </c>
      <c r="B7395" t="s">
        <v>5998</v>
      </c>
      <c r="C7395" t="s">
        <v>9</v>
      </c>
      <c r="D7395" t="s">
        <v>956</v>
      </c>
      <c r="E7395" t="s">
        <v>956</v>
      </c>
      <c r="F7395">
        <v>136</v>
      </c>
      <c r="G7395" t="s">
        <v>5548</v>
      </c>
      <c r="H7395" s="4" t="str">
        <f t="shared" si="230"/>
        <v>SITE1.136</v>
      </c>
      <c r="I7395" s="4" t="str">
        <f t="shared" si="231"/>
        <v>S1_LED3</v>
      </c>
    </row>
    <row r="7396" spans="1:9" x14ac:dyDescent="0.25">
      <c r="A7396" t="s">
        <v>2698</v>
      </c>
      <c r="B7396" t="s">
        <v>5998</v>
      </c>
      <c r="C7396" t="s">
        <v>9</v>
      </c>
      <c r="D7396" t="s">
        <v>957</v>
      </c>
      <c r="E7396" t="s">
        <v>957</v>
      </c>
      <c r="F7396">
        <v>138</v>
      </c>
      <c r="G7396" t="s">
        <v>5545</v>
      </c>
      <c r="H7396" s="4" t="str">
        <f t="shared" si="230"/>
        <v>SITE1.138</v>
      </c>
      <c r="I7396" s="4" t="str">
        <f t="shared" si="231"/>
        <v>S1_LED4</v>
      </c>
    </row>
    <row r="7397" spans="1:9" x14ac:dyDescent="0.25">
      <c r="A7397" t="s">
        <v>2698</v>
      </c>
      <c r="B7397" t="s">
        <v>5998</v>
      </c>
      <c r="C7397" t="s">
        <v>9</v>
      </c>
      <c r="D7397" t="s">
        <v>958</v>
      </c>
      <c r="E7397" t="s">
        <v>958</v>
      </c>
      <c r="F7397">
        <v>139</v>
      </c>
      <c r="G7397" t="s">
        <v>5543</v>
      </c>
      <c r="H7397" s="4" t="str">
        <f t="shared" si="230"/>
        <v>SITE1.139</v>
      </c>
      <c r="I7397" s="4" t="str">
        <f t="shared" si="231"/>
        <v>S1_LED5</v>
      </c>
    </row>
    <row r="7398" spans="1:9" x14ac:dyDescent="0.25">
      <c r="A7398" t="s">
        <v>2698</v>
      </c>
      <c r="B7398" t="s">
        <v>5998</v>
      </c>
      <c r="C7398" t="s">
        <v>9</v>
      </c>
      <c r="D7398" t="s">
        <v>6172</v>
      </c>
      <c r="E7398" t="s">
        <v>6172</v>
      </c>
      <c r="F7398">
        <v>59</v>
      </c>
      <c r="G7398" t="s">
        <v>6353</v>
      </c>
      <c r="H7398" s="4" t="str">
        <f t="shared" si="230"/>
        <v>SITE1.59</v>
      </c>
      <c r="I7398" s="4" t="str">
        <f t="shared" si="231"/>
        <v>S1_NC_HSD359</v>
      </c>
    </row>
    <row r="7399" spans="1:9" x14ac:dyDescent="0.25">
      <c r="A7399" t="s">
        <v>2698</v>
      </c>
      <c r="B7399" t="s">
        <v>5998</v>
      </c>
      <c r="C7399" t="s">
        <v>9</v>
      </c>
      <c r="D7399" t="s">
        <v>1088</v>
      </c>
      <c r="E7399" t="s">
        <v>1088</v>
      </c>
      <c r="F7399">
        <v>68</v>
      </c>
      <c r="G7399" t="s">
        <v>6354</v>
      </c>
      <c r="H7399" s="4" t="str">
        <f t="shared" si="230"/>
        <v>SITE1.68</v>
      </c>
      <c r="I7399" s="4" t="str">
        <f t="shared" si="231"/>
        <v>S1_NC_HSD360</v>
      </c>
    </row>
    <row r="7400" spans="1:9" x14ac:dyDescent="0.25">
      <c r="A7400" t="s">
        <v>2698</v>
      </c>
      <c r="B7400" t="s">
        <v>5998</v>
      </c>
      <c r="C7400" t="s">
        <v>9</v>
      </c>
      <c r="D7400" t="s">
        <v>6249</v>
      </c>
      <c r="E7400" t="s">
        <v>6249</v>
      </c>
      <c r="F7400">
        <v>76</v>
      </c>
      <c r="G7400" t="s">
        <v>6355</v>
      </c>
      <c r="H7400" s="4" t="str">
        <f t="shared" si="230"/>
        <v>SITE1.76</v>
      </c>
      <c r="I7400" s="4" t="str">
        <f t="shared" si="231"/>
        <v>S1_NC_HSD361</v>
      </c>
    </row>
    <row r="7401" spans="1:9" x14ac:dyDescent="0.25">
      <c r="A7401" t="s">
        <v>2698</v>
      </c>
      <c r="B7401" t="s">
        <v>5998</v>
      </c>
      <c r="C7401" t="s">
        <v>9</v>
      </c>
      <c r="D7401" t="s">
        <v>6250</v>
      </c>
      <c r="E7401" t="s">
        <v>6250</v>
      </c>
      <c r="F7401">
        <v>80</v>
      </c>
      <c r="G7401" t="s">
        <v>6356</v>
      </c>
      <c r="H7401" s="4" t="str">
        <f t="shared" si="230"/>
        <v>SITE1.80</v>
      </c>
      <c r="I7401" s="4" t="str">
        <f t="shared" si="231"/>
        <v>S1_NC_HSD362</v>
      </c>
    </row>
    <row r="7402" spans="1:9" x14ac:dyDescent="0.25">
      <c r="A7402" t="s">
        <v>2698</v>
      </c>
      <c r="B7402" t="s">
        <v>5998</v>
      </c>
      <c r="C7402" t="s">
        <v>9</v>
      </c>
      <c r="D7402" t="s">
        <v>6251</v>
      </c>
      <c r="E7402" t="s">
        <v>6251</v>
      </c>
      <c r="F7402">
        <v>81</v>
      </c>
      <c r="G7402" t="s">
        <v>6357</v>
      </c>
      <c r="H7402" s="4" t="str">
        <f t="shared" si="230"/>
        <v>SITE1.81</v>
      </c>
      <c r="I7402" s="4" t="str">
        <f t="shared" si="231"/>
        <v>S1_NC_HSD363</v>
      </c>
    </row>
    <row r="7403" spans="1:9" x14ac:dyDescent="0.25">
      <c r="A7403" t="s">
        <v>2698</v>
      </c>
      <c r="B7403" t="s">
        <v>5998</v>
      </c>
      <c r="C7403" t="s">
        <v>9</v>
      </c>
      <c r="D7403" t="s">
        <v>23</v>
      </c>
      <c r="E7403" t="s">
        <v>23</v>
      </c>
      <c r="F7403" t="s">
        <v>23</v>
      </c>
      <c r="H7403" s="4" t="str">
        <f t="shared" si="230"/>
        <v>SITE1.NUT1</v>
      </c>
      <c r="I7403" s="4">
        <f t="shared" si="231"/>
        <v>0</v>
      </c>
    </row>
    <row r="7404" spans="1:9" x14ac:dyDescent="0.25">
      <c r="A7404" t="s">
        <v>2698</v>
      </c>
      <c r="B7404" t="s">
        <v>5998</v>
      </c>
      <c r="C7404" t="s">
        <v>9</v>
      </c>
      <c r="D7404" t="s">
        <v>24</v>
      </c>
      <c r="E7404" t="s">
        <v>24</v>
      </c>
      <c r="F7404" t="s">
        <v>24</v>
      </c>
      <c r="H7404" s="4" t="str">
        <f t="shared" si="230"/>
        <v>SITE1.NUT2</v>
      </c>
      <c r="I7404" s="4">
        <f t="shared" si="231"/>
        <v>0</v>
      </c>
    </row>
    <row r="7405" spans="1:9" x14ac:dyDescent="0.25">
      <c r="A7405" t="s">
        <v>2698</v>
      </c>
      <c r="B7405" t="s">
        <v>5998</v>
      </c>
      <c r="C7405" t="s">
        <v>9</v>
      </c>
      <c r="D7405" t="s">
        <v>25</v>
      </c>
      <c r="E7405" t="s">
        <v>25</v>
      </c>
      <c r="F7405" t="s">
        <v>25</v>
      </c>
      <c r="H7405" s="4" t="str">
        <f t="shared" si="230"/>
        <v>SITE1.NUT3</v>
      </c>
      <c r="I7405" s="4">
        <f t="shared" si="231"/>
        <v>0</v>
      </c>
    </row>
    <row r="7406" spans="1:9" x14ac:dyDescent="0.25">
      <c r="A7406" t="s">
        <v>2698</v>
      </c>
      <c r="B7406" t="s">
        <v>5998</v>
      </c>
      <c r="C7406" t="s">
        <v>9</v>
      </c>
      <c r="D7406" t="s">
        <v>26</v>
      </c>
      <c r="E7406" t="s">
        <v>26</v>
      </c>
      <c r="F7406" t="s">
        <v>26</v>
      </c>
      <c r="H7406" s="4" t="str">
        <f t="shared" si="230"/>
        <v>SITE1.NUT4</v>
      </c>
      <c r="I7406" s="4">
        <f t="shared" si="231"/>
        <v>0</v>
      </c>
    </row>
    <row r="7407" spans="1:9" x14ac:dyDescent="0.25">
      <c r="A7407" t="s">
        <v>2698</v>
      </c>
      <c r="B7407" t="s">
        <v>5998</v>
      </c>
      <c r="C7407" t="s">
        <v>9</v>
      </c>
      <c r="D7407" t="s">
        <v>63</v>
      </c>
      <c r="E7407" t="s">
        <v>63</v>
      </c>
      <c r="F7407">
        <v>175</v>
      </c>
      <c r="G7407" t="s">
        <v>195</v>
      </c>
      <c r="H7407" s="4" t="str">
        <f t="shared" si="230"/>
        <v>SITE1.175</v>
      </c>
      <c r="I7407" s="4" t="str">
        <f t="shared" si="231"/>
        <v>S1_P1_MDI-</v>
      </c>
    </row>
    <row r="7408" spans="1:9" x14ac:dyDescent="0.25">
      <c r="A7408" t="s">
        <v>2698</v>
      </c>
      <c r="B7408" t="s">
        <v>5998</v>
      </c>
      <c r="C7408" t="s">
        <v>9</v>
      </c>
      <c r="D7408" t="s">
        <v>62</v>
      </c>
      <c r="E7408" t="s">
        <v>62</v>
      </c>
      <c r="F7408">
        <v>174</v>
      </c>
      <c r="G7408" t="s">
        <v>194</v>
      </c>
      <c r="H7408" s="4" t="str">
        <f t="shared" si="230"/>
        <v>SITE1.174</v>
      </c>
      <c r="I7408" s="4" t="str">
        <f t="shared" si="231"/>
        <v>S1_P1_MDI+</v>
      </c>
    </row>
    <row r="7409" spans="1:9" x14ac:dyDescent="0.25">
      <c r="A7409" t="s">
        <v>2698</v>
      </c>
      <c r="B7409" t="s">
        <v>5998</v>
      </c>
      <c r="C7409" t="s">
        <v>9</v>
      </c>
      <c r="D7409" t="s">
        <v>898</v>
      </c>
      <c r="E7409" t="s">
        <v>898</v>
      </c>
      <c r="F7409">
        <v>172</v>
      </c>
      <c r="G7409" t="s">
        <v>2462</v>
      </c>
      <c r="H7409" s="4" t="str">
        <f t="shared" si="230"/>
        <v>SITE1.172</v>
      </c>
      <c r="I7409" s="4" t="str">
        <f t="shared" si="231"/>
        <v>S1_P2_MDI-</v>
      </c>
    </row>
    <row r="7410" spans="1:9" x14ac:dyDescent="0.25">
      <c r="A7410" t="s">
        <v>2698</v>
      </c>
      <c r="B7410" t="s">
        <v>5998</v>
      </c>
      <c r="C7410" t="s">
        <v>9</v>
      </c>
      <c r="D7410" t="s">
        <v>897</v>
      </c>
      <c r="E7410" t="s">
        <v>897</v>
      </c>
      <c r="F7410">
        <v>171</v>
      </c>
      <c r="G7410" t="s">
        <v>2459</v>
      </c>
      <c r="H7410" s="4" t="str">
        <f t="shared" si="230"/>
        <v>SITE1.171</v>
      </c>
      <c r="I7410" s="4" t="str">
        <f t="shared" si="231"/>
        <v>S1_P2_MDI+</v>
      </c>
    </row>
    <row r="7411" spans="1:9" x14ac:dyDescent="0.25">
      <c r="A7411" t="s">
        <v>2698</v>
      </c>
      <c r="B7411" t="s">
        <v>5998</v>
      </c>
      <c r="C7411" t="s">
        <v>9</v>
      </c>
      <c r="D7411" t="s">
        <v>900</v>
      </c>
      <c r="E7411" t="s">
        <v>900</v>
      </c>
      <c r="F7411">
        <v>168</v>
      </c>
      <c r="G7411" t="s">
        <v>2468</v>
      </c>
      <c r="H7411" s="4" t="str">
        <f t="shared" si="230"/>
        <v>SITE1.168</v>
      </c>
      <c r="I7411" s="4" t="str">
        <f t="shared" si="231"/>
        <v>S1_P3_MDI-</v>
      </c>
    </row>
    <row r="7412" spans="1:9" x14ac:dyDescent="0.25">
      <c r="A7412" t="s">
        <v>2698</v>
      </c>
      <c r="B7412" t="s">
        <v>5998</v>
      </c>
      <c r="C7412" t="s">
        <v>9</v>
      </c>
      <c r="D7412" t="s">
        <v>899</v>
      </c>
      <c r="E7412" t="s">
        <v>899</v>
      </c>
      <c r="F7412">
        <v>167</v>
      </c>
      <c r="G7412" t="s">
        <v>2465</v>
      </c>
      <c r="H7412" s="4" t="str">
        <f t="shared" si="230"/>
        <v>SITE1.167</v>
      </c>
      <c r="I7412" s="4" t="str">
        <f t="shared" si="231"/>
        <v>S1_P3_MDI+</v>
      </c>
    </row>
    <row r="7413" spans="1:9" x14ac:dyDescent="0.25">
      <c r="A7413" t="s">
        <v>2698</v>
      </c>
      <c r="B7413" t="s">
        <v>5998</v>
      </c>
      <c r="C7413" t="s">
        <v>9</v>
      </c>
      <c r="D7413" t="s">
        <v>902</v>
      </c>
      <c r="E7413" t="s">
        <v>902</v>
      </c>
      <c r="F7413">
        <v>165</v>
      </c>
      <c r="G7413" t="s">
        <v>2474</v>
      </c>
      <c r="H7413" s="4" t="str">
        <f t="shared" si="230"/>
        <v>SITE1.165</v>
      </c>
      <c r="I7413" s="4" t="str">
        <f t="shared" si="231"/>
        <v>S1_P4_MDI-</v>
      </c>
    </row>
    <row r="7414" spans="1:9" x14ac:dyDescent="0.25">
      <c r="A7414" t="s">
        <v>2698</v>
      </c>
      <c r="B7414" t="s">
        <v>5998</v>
      </c>
      <c r="C7414" t="s">
        <v>9</v>
      </c>
      <c r="D7414" t="s">
        <v>901</v>
      </c>
      <c r="E7414" t="s">
        <v>901</v>
      </c>
      <c r="F7414">
        <v>164</v>
      </c>
      <c r="G7414" t="s">
        <v>2471</v>
      </c>
      <c r="H7414" s="4" t="str">
        <f t="shared" si="230"/>
        <v>SITE1.164</v>
      </c>
      <c r="I7414" s="4" t="str">
        <f t="shared" si="231"/>
        <v>S1_P4_MDI+</v>
      </c>
    </row>
    <row r="7415" spans="1:9" x14ac:dyDescent="0.25">
      <c r="A7415" t="s">
        <v>2698</v>
      </c>
      <c r="B7415" t="s">
        <v>5998</v>
      </c>
      <c r="C7415" t="s">
        <v>9</v>
      </c>
      <c r="D7415" t="s">
        <v>904</v>
      </c>
      <c r="E7415" t="s">
        <v>904</v>
      </c>
      <c r="F7415">
        <v>148</v>
      </c>
      <c r="G7415" t="s">
        <v>1444</v>
      </c>
      <c r="H7415" s="4" t="str">
        <f t="shared" si="230"/>
        <v>SITE1.148</v>
      </c>
      <c r="I7415" s="4" t="str">
        <f t="shared" si="231"/>
        <v>S1_P5_GIGA_MDI-</v>
      </c>
    </row>
    <row r="7416" spans="1:9" x14ac:dyDescent="0.25">
      <c r="A7416" t="s">
        <v>2698</v>
      </c>
      <c r="B7416" t="s">
        <v>5998</v>
      </c>
      <c r="C7416" t="s">
        <v>9</v>
      </c>
      <c r="D7416" t="s">
        <v>903</v>
      </c>
      <c r="E7416" t="s">
        <v>903</v>
      </c>
      <c r="F7416">
        <v>147</v>
      </c>
      <c r="G7416" t="s">
        <v>1449</v>
      </c>
      <c r="H7416" s="4" t="str">
        <f t="shared" si="230"/>
        <v>SITE1.147</v>
      </c>
      <c r="I7416" s="4" t="str">
        <f t="shared" si="231"/>
        <v>S1_P5_GIGA_MDI+</v>
      </c>
    </row>
    <row r="7417" spans="1:9" x14ac:dyDescent="0.25">
      <c r="A7417" t="s">
        <v>2698</v>
      </c>
      <c r="B7417" t="s">
        <v>5998</v>
      </c>
      <c r="C7417" t="s">
        <v>9</v>
      </c>
      <c r="D7417" t="s">
        <v>906</v>
      </c>
      <c r="E7417" t="s">
        <v>906</v>
      </c>
      <c r="F7417">
        <v>143</v>
      </c>
      <c r="G7417" t="s">
        <v>1450</v>
      </c>
      <c r="H7417" s="4" t="str">
        <f t="shared" si="230"/>
        <v>SITE1.143</v>
      </c>
      <c r="I7417" s="4" t="str">
        <f t="shared" si="231"/>
        <v>S1_P6_GIGA_MDI-</v>
      </c>
    </row>
    <row r="7418" spans="1:9" x14ac:dyDescent="0.25">
      <c r="A7418" t="s">
        <v>2698</v>
      </c>
      <c r="B7418" t="s">
        <v>5998</v>
      </c>
      <c r="C7418" t="s">
        <v>9</v>
      </c>
      <c r="D7418" t="s">
        <v>905</v>
      </c>
      <c r="E7418" t="s">
        <v>905</v>
      </c>
      <c r="F7418">
        <v>142</v>
      </c>
      <c r="G7418" t="s">
        <v>1455</v>
      </c>
      <c r="H7418" s="4" t="str">
        <f t="shared" si="230"/>
        <v>SITE1.142</v>
      </c>
      <c r="I7418" s="4" t="str">
        <f t="shared" si="231"/>
        <v>S1_P6_GIGA_MDI+</v>
      </c>
    </row>
    <row r="7419" spans="1:9" x14ac:dyDescent="0.25">
      <c r="A7419" t="s">
        <v>2698</v>
      </c>
      <c r="B7419" t="s">
        <v>5998</v>
      </c>
      <c r="C7419" t="s">
        <v>9</v>
      </c>
      <c r="D7419" t="s">
        <v>6173</v>
      </c>
      <c r="E7419" t="s">
        <v>6173</v>
      </c>
      <c r="F7419">
        <v>77</v>
      </c>
      <c r="G7419" t="s">
        <v>2413</v>
      </c>
      <c r="H7419" s="4" t="str">
        <f t="shared" si="230"/>
        <v>SITE1.77</v>
      </c>
      <c r="I7419" s="4" t="str">
        <f t="shared" si="231"/>
        <v>S1_AVDD09_CMU</v>
      </c>
    </row>
    <row r="7420" spans="1:9" x14ac:dyDescent="0.25">
      <c r="A7420" t="s">
        <v>2698</v>
      </c>
      <c r="B7420" t="s">
        <v>5998</v>
      </c>
      <c r="C7420" t="s">
        <v>9</v>
      </c>
      <c r="D7420" t="s">
        <v>941</v>
      </c>
      <c r="E7420" t="s">
        <v>941</v>
      </c>
      <c r="F7420">
        <v>71</v>
      </c>
      <c r="G7420" t="s">
        <v>1625</v>
      </c>
      <c r="H7420" s="4" t="str">
        <f t="shared" si="230"/>
        <v>SITE1.71</v>
      </c>
      <c r="I7420" s="4" t="str">
        <f t="shared" si="231"/>
        <v>S1_P9_HSI-</v>
      </c>
    </row>
    <row r="7421" spans="1:9" x14ac:dyDescent="0.25">
      <c r="A7421" t="s">
        <v>2698</v>
      </c>
      <c r="B7421" t="s">
        <v>5998</v>
      </c>
      <c r="C7421" t="s">
        <v>9</v>
      </c>
      <c r="D7421" t="s">
        <v>942</v>
      </c>
      <c r="E7421" t="s">
        <v>942</v>
      </c>
      <c r="F7421">
        <v>70</v>
      </c>
      <c r="G7421" t="s">
        <v>1626</v>
      </c>
      <c r="H7421" s="4" t="str">
        <f t="shared" si="230"/>
        <v>SITE1.70</v>
      </c>
      <c r="I7421" s="4" t="str">
        <f t="shared" si="231"/>
        <v>S1_P9_HSI+</v>
      </c>
    </row>
    <row r="7422" spans="1:9" x14ac:dyDescent="0.25">
      <c r="A7422" t="s">
        <v>2698</v>
      </c>
      <c r="B7422" t="s">
        <v>5998</v>
      </c>
      <c r="C7422" t="s">
        <v>9</v>
      </c>
      <c r="D7422" t="s">
        <v>943</v>
      </c>
      <c r="E7422" t="s">
        <v>943</v>
      </c>
      <c r="F7422">
        <v>73</v>
      </c>
      <c r="G7422" t="s">
        <v>1627</v>
      </c>
      <c r="H7422" s="4" t="str">
        <f t="shared" si="230"/>
        <v>SITE1.73</v>
      </c>
      <c r="I7422" s="4" t="str">
        <f t="shared" si="231"/>
        <v>S1_P9_HSO-</v>
      </c>
    </row>
    <row r="7423" spans="1:9" x14ac:dyDescent="0.25">
      <c r="A7423" t="s">
        <v>2698</v>
      </c>
      <c r="B7423" t="s">
        <v>5998</v>
      </c>
      <c r="C7423" t="s">
        <v>9</v>
      </c>
      <c r="D7423" t="s">
        <v>944</v>
      </c>
      <c r="E7423" t="s">
        <v>944</v>
      </c>
      <c r="F7423">
        <v>74</v>
      </c>
      <c r="G7423" t="s">
        <v>1628</v>
      </c>
      <c r="H7423" s="4" t="str">
        <f t="shared" si="230"/>
        <v>SITE1.74</v>
      </c>
      <c r="I7423" s="4" t="str">
        <f t="shared" si="231"/>
        <v>S1_P9_HSO+</v>
      </c>
    </row>
    <row r="7424" spans="1:9" x14ac:dyDescent="0.25">
      <c r="A7424" t="s">
        <v>2698</v>
      </c>
      <c r="B7424" t="s">
        <v>5998</v>
      </c>
      <c r="C7424" t="s">
        <v>9</v>
      </c>
      <c r="D7424" t="s">
        <v>6174</v>
      </c>
      <c r="E7424" t="s">
        <v>6174</v>
      </c>
      <c r="F7424">
        <v>79</v>
      </c>
      <c r="G7424" t="s">
        <v>2413</v>
      </c>
      <c r="H7424" s="4" t="str">
        <f t="shared" si="230"/>
        <v>SITE1.79</v>
      </c>
      <c r="I7424" s="4" t="str">
        <f t="shared" si="231"/>
        <v>S1_AVDD09_CMU</v>
      </c>
    </row>
    <row r="7425" spans="1:9" x14ac:dyDescent="0.25">
      <c r="A7425" t="s">
        <v>2698</v>
      </c>
      <c r="B7425" t="s">
        <v>5998</v>
      </c>
      <c r="C7425" t="s">
        <v>9</v>
      </c>
      <c r="D7425" t="s">
        <v>946</v>
      </c>
      <c r="E7425" t="s">
        <v>946</v>
      </c>
      <c r="F7425">
        <v>86</v>
      </c>
      <c r="G7425" t="s">
        <v>1650</v>
      </c>
      <c r="H7425" s="4" t="str">
        <f t="shared" si="230"/>
        <v>SITE1.86</v>
      </c>
      <c r="I7425" s="4" t="str">
        <f t="shared" si="231"/>
        <v>S1_P10_HSI-</v>
      </c>
    </row>
    <row r="7426" spans="1:9" x14ac:dyDescent="0.25">
      <c r="A7426" t="s">
        <v>2698</v>
      </c>
      <c r="B7426" t="s">
        <v>5998</v>
      </c>
      <c r="C7426" t="s">
        <v>9</v>
      </c>
      <c r="D7426" t="s">
        <v>945</v>
      </c>
      <c r="E7426" t="s">
        <v>945</v>
      </c>
      <c r="F7426">
        <v>87</v>
      </c>
      <c r="G7426" t="s">
        <v>1649</v>
      </c>
      <c r="H7426" s="4" t="str">
        <f t="shared" ref="H7426:H7489" si="232">CONCATENATE(C7426,".",F7426)</f>
        <v>SITE1.87</v>
      </c>
      <c r="I7426" s="4" t="str">
        <f t="shared" ref="I7426:I7489" si="233">G7426</f>
        <v>S1_P10_HSI+</v>
      </c>
    </row>
    <row r="7427" spans="1:9" x14ac:dyDescent="0.25">
      <c r="A7427" t="s">
        <v>2698</v>
      </c>
      <c r="B7427" t="s">
        <v>5998</v>
      </c>
      <c r="C7427" t="s">
        <v>9</v>
      </c>
      <c r="D7427" t="s">
        <v>947</v>
      </c>
      <c r="E7427" t="s">
        <v>947</v>
      </c>
      <c r="F7427">
        <v>84</v>
      </c>
      <c r="G7427" t="s">
        <v>1651</v>
      </c>
      <c r="H7427" s="4" t="str">
        <f t="shared" si="232"/>
        <v>SITE1.84</v>
      </c>
      <c r="I7427" s="4" t="str">
        <f t="shared" si="233"/>
        <v>S1_P10_HSO-</v>
      </c>
    </row>
    <row r="7428" spans="1:9" x14ac:dyDescent="0.25">
      <c r="A7428" t="s">
        <v>2698</v>
      </c>
      <c r="B7428" t="s">
        <v>5998</v>
      </c>
      <c r="C7428" t="s">
        <v>9</v>
      </c>
      <c r="D7428" t="s">
        <v>948</v>
      </c>
      <c r="E7428" t="s">
        <v>948</v>
      </c>
      <c r="F7428">
        <v>83</v>
      </c>
      <c r="G7428" t="s">
        <v>1652</v>
      </c>
      <c r="H7428" s="4" t="str">
        <f t="shared" si="232"/>
        <v>SITE1.83</v>
      </c>
      <c r="I7428" s="4" t="str">
        <f t="shared" si="233"/>
        <v>S1_P10_HSO+</v>
      </c>
    </row>
    <row r="7429" spans="1:9" x14ac:dyDescent="0.25">
      <c r="A7429" t="s">
        <v>2698</v>
      </c>
      <c r="B7429" t="s">
        <v>5998</v>
      </c>
      <c r="C7429" t="s">
        <v>9</v>
      </c>
      <c r="D7429" t="s">
        <v>889</v>
      </c>
      <c r="E7429" t="s">
        <v>889</v>
      </c>
      <c r="F7429">
        <v>57</v>
      </c>
      <c r="G7429" t="s">
        <v>2413</v>
      </c>
      <c r="H7429" s="4" t="str">
        <f t="shared" si="232"/>
        <v>SITE1.57</v>
      </c>
      <c r="I7429" s="4" t="str">
        <f t="shared" si="233"/>
        <v>S1_AVDD09_CMU</v>
      </c>
    </row>
    <row r="7430" spans="1:9" x14ac:dyDescent="0.25">
      <c r="A7430" t="s">
        <v>2698</v>
      </c>
      <c r="B7430" t="s">
        <v>5998</v>
      </c>
      <c r="C7430" t="s">
        <v>9</v>
      </c>
      <c r="D7430" t="s">
        <v>6175</v>
      </c>
      <c r="E7430" t="s">
        <v>6175</v>
      </c>
      <c r="F7430">
        <v>50</v>
      </c>
      <c r="G7430" t="s">
        <v>6178</v>
      </c>
      <c r="H7430" s="4" t="str">
        <f t="shared" si="232"/>
        <v>SITE1.50</v>
      </c>
      <c r="I7430" s="4" t="str">
        <f t="shared" si="233"/>
        <v>S1_AVDD09_TRX</v>
      </c>
    </row>
    <row r="7431" spans="1:9" x14ac:dyDescent="0.25">
      <c r="A7431" t="s">
        <v>2698</v>
      </c>
      <c r="B7431" t="s">
        <v>5998</v>
      </c>
      <c r="C7431" t="s">
        <v>9</v>
      </c>
      <c r="D7431" t="s">
        <v>6176</v>
      </c>
      <c r="E7431" t="s">
        <v>6176</v>
      </c>
      <c r="F7431">
        <v>56</v>
      </c>
      <c r="G7431" t="s">
        <v>6178</v>
      </c>
      <c r="H7431" s="4" t="str">
        <f t="shared" si="232"/>
        <v>SITE1.56</v>
      </c>
      <c r="I7431" s="4" t="str">
        <f t="shared" si="233"/>
        <v>S1_AVDD09_TRX</v>
      </c>
    </row>
    <row r="7432" spans="1:9" x14ac:dyDescent="0.25">
      <c r="A7432" t="s">
        <v>2698</v>
      </c>
      <c r="B7432" t="s">
        <v>5998</v>
      </c>
      <c r="C7432" t="s">
        <v>9</v>
      </c>
      <c r="D7432" t="s">
        <v>893</v>
      </c>
      <c r="E7432" t="s">
        <v>893</v>
      </c>
      <c r="F7432">
        <v>58</v>
      </c>
      <c r="G7432" t="s">
        <v>2424</v>
      </c>
      <c r="H7432" s="4" t="str">
        <f t="shared" si="232"/>
        <v>SITE1.58</v>
      </c>
      <c r="I7432" s="4" t="str">
        <f t="shared" si="233"/>
        <v>S1_AVDD33_CMU</v>
      </c>
    </row>
    <row r="7433" spans="1:9" x14ac:dyDescent="0.25">
      <c r="A7433" t="s">
        <v>2698</v>
      </c>
      <c r="B7433" t="s">
        <v>5998</v>
      </c>
      <c r="C7433" t="s">
        <v>9</v>
      </c>
      <c r="D7433" t="s">
        <v>950</v>
      </c>
      <c r="E7433" t="s">
        <v>950</v>
      </c>
      <c r="F7433">
        <v>52</v>
      </c>
      <c r="G7433" t="s">
        <v>1654</v>
      </c>
      <c r="H7433" s="4" t="str">
        <f t="shared" si="232"/>
        <v>SITE1.52</v>
      </c>
      <c r="I7433" s="4" t="str">
        <f t="shared" si="233"/>
        <v>S1_P11_HSI-</v>
      </c>
    </row>
    <row r="7434" spans="1:9" x14ac:dyDescent="0.25">
      <c r="A7434" t="s">
        <v>2698</v>
      </c>
      <c r="B7434" t="s">
        <v>5998</v>
      </c>
      <c r="C7434" t="s">
        <v>9</v>
      </c>
      <c r="D7434" t="s">
        <v>949</v>
      </c>
      <c r="E7434" t="s">
        <v>949</v>
      </c>
      <c r="F7434">
        <v>51</v>
      </c>
      <c r="G7434" t="s">
        <v>1653</v>
      </c>
      <c r="H7434" s="4" t="str">
        <f t="shared" si="232"/>
        <v>SITE1.51</v>
      </c>
      <c r="I7434" s="4" t="str">
        <f t="shared" si="233"/>
        <v>S1_P11_HSI+</v>
      </c>
    </row>
    <row r="7435" spans="1:9" x14ac:dyDescent="0.25">
      <c r="A7435" t="s">
        <v>2698</v>
      </c>
      <c r="B7435" t="s">
        <v>5998</v>
      </c>
      <c r="C7435" t="s">
        <v>9</v>
      </c>
      <c r="D7435" t="s">
        <v>951</v>
      </c>
      <c r="E7435" t="s">
        <v>951</v>
      </c>
      <c r="F7435">
        <v>54</v>
      </c>
      <c r="G7435" t="s">
        <v>1655</v>
      </c>
      <c r="H7435" s="4" t="str">
        <f t="shared" si="232"/>
        <v>SITE1.54</v>
      </c>
      <c r="I7435" s="4" t="str">
        <f t="shared" si="233"/>
        <v>S1_P11_HSO-</v>
      </c>
    </row>
    <row r="7436" spans="1:9" x14ac:dyDescent="0.25">
      <c r="A7436" t="s">
        <v>2698</v>
      </c>
      <c r="B7436" t="s">
        <v>5998</v>
      </c>
      <c r="C7436" t="s">
        <v>9</v>
      </c>
      <c r="D7436" t="s">
        <v>952</v>
      </c>
      <c r="E7436" t="s">
        <v>952</v>
      </c>
      <c r="F7436">
        <v>55</v>
      </c>
      <c r="G7436" t="s">
        <v>1656</v>
      </c>
      <c r="H7436" s="4" t="str">
        <f t="shared" si="232"/>
        <v>SITE1.55</v>
      </c>
      <c r="I7436" s="4" t="str">
        <f t="shared" si="233"/>
        <v>S1_P11_HSO+</v>
      </c>
    </row>
    <row r="7437" spans="1:9" x14ac:dyDescent="0.25">
      <c r="A7437" t="s">
        <v>2698</v>
      </c>
      <c r="B7437" t="s">
        <v>5998</v>
      </c>
      <c r="C7437" t="s">
        <v>9</v>
      </c>
      <c r="D7437" t="s">
        <v>59</v>
      </c>
      <c r="E7437" t="s">
        <v>59</v>
      </c>
      <c r="F7437">
        <v>47</v>
      </c>
      <c r="G7437" t="s">
        <v>225</v>
      </c>
      <c r="H7437" s="4" t="str">
        <f t="shared" si="232"/>
        <v>SITE1.47</v>
      </c>
      <c r="I7437" s="4" t="str">
        <f t="shared" si="233"/>
        <v>S1_RESETB</v>
      </c>
    </row>
    <row r="7438" spans="1:9" x14ac:dyDescent="0.25">
      <c r="A7438" t="s">
        <v>2698</v>
      </c>
      <c r="B7438" t="s">
        <v>5998</v>
      </c>
      <c r="C7438" t="s">
        <v>9</v>
      </c>
      <c r="D7438" t="s">
        <v>58</v>
      </c>
      <c r="E7438" t="s">
        <v>58</v>
      </c>
      <c r="F7438">
        <v>155</v>
      </c>
      <c r="G7438" t="s">
        <v>185</v>
      </c>
      <c r="H7438" s="4" t="str">
        <f t="shared" si="232"/>
        <v>SITE1.155</v>
      </c>
      <c r="I7438" s="4" t="str">
        <f t="shared" si="233"/>
        <v>S1_HSD114</v>
      </c>
    </row>
    <row r="7439" spans="1:9" x14ac:dyDescent="0.25">
      <c r="A7439" t="s">
        <v>2698</v>
      </c>
      <c r="B7439" t="s">
        <v>5998</v>
      </c>
      <c r="C7439" t="s">
        <v>9</v>
      </c>
      <c r="D7439" t="s">
        <v>52</v>
      </c>
      <c r="E7439" t="s">
        <v>52</v>
      </c>
      <c r="F7439">
        <v>64</v>
      </c>
      <c r="G7439" t="s">
        <v>183</v>
      </c>
      <c r="H7439" s="4" t="str">
        <f t="shared" si="232"/>
        <v>SITE1.64</v>
      </c>
      <c r="I7439" s="4" t="str">
        <f t="shared" si="233"/>
        <v>S1_SPI_CSB</v>
      </c>
    </row>
    <row r="7440" spans="1:9" x14ac:dyDescent="0.25">
      <c r="A7440" t="s">
        <v>2698</v>
      </c>
      <c r="B7440" t="s">
        <v>5998</v>
      </c>
      <c r="C7440" t="s">
        <v>9</v>
      </c>
      <c r="D7440" t="s">
        <v>54</v>
      </c>
      <c r="E7440" t="s">
        <v>54</v>
      </c>
      <c r="F7440">
        <v>62</v>
      </c>
      <c r="G7440" t="s">
        <v>184</v>
      </c>
      <c r="H7440" s="4" t="str">
        <f t="shared" si="232"/>
        <v>SITE1.62</v>
      </c>
      <c r="I7440" s="4" t="str">
        <f t="shared" si="233"/>
        <v>S1_SPI_SCK</v>
      </c>
    </row>
    <row r="7441" spans="1:9" x14ac:dyDescent="0.25">
      <c r="A7441" t="s">
        <v>2698</v>
      </c>
      <c r="B7441" t="s">
        <v>5998</v>
      </c>
      <c r="C7441" t="s">
        <v>9</v>
      </c>
      <c r="D7441" t="s">
        <v>280</v>
      </c>
      <c r="E7441" t="s">
        <v>280</v>
      </c>
      <c r="F7441">
        <v>61</v>
      </c>
      <c r="G7441" t="s">
        <v>5568</v>
      </c>
      <c r="H7441" s="4" t="str">
        <f t="shared" si="232"/>
        <v>SITE1.61</v>
      </c>
      <c r="I7441" s="4" t="str">
        <f t="shared" si="233"/>
        <v>S1_SPI_SIO0</v>
      </c>
    </row>
    <row r="7442" spans="1:9" x14ac:dyDescent="0.25">
      <c r="A7442" t="s">
        <v>2698</v>
      </c>
      <c r="B7442" t="s">
        <v>5998</v>
      </c>
      <c r="C7442" t="s">
        <v>9</v>
      </c>
      <c r="D7442" t="s">
        <v>279</v>
      </c>
      <c r="E7442" t="s">
        <v>279</v>
      </c>
      <c r="F7442">
        <v>60</v>
      </c>
      <c r="G7442" t="s">
        <v>5567</v>
      </c>
      <c r="H7442" s="4" t="str">
        <f t="shared" si="232"/>
        <v>SITE1.60</v>
      </c>
      <c r="I7442" s="4" t="str">
        <f t="shared" si="233"/>
        <v>S1_SPI_SIO1</v>
      </c>
    </row>
    <row r="7443" spans="1:9" x14ac:dyDescent="0.25">
      <c r="A7443" t="s">
        <v>2698</v>
      </c>
      <c r="B7443" t="s">
        <v>5998</v>
      </c>
      <c r="C7443" t="s">
        <v>9</v>
      </c>
      <c r="D7443" t="s">
        <v>281</v>
      </c>
      <c r="E7443" t="s">
        <v>281</v>
      </c>
      <c r="F7443">
        <v>65</v>
      </c>
      <c r="G7443" t="s">
        <v>5569</v>
      </c>
      <c r="H7443" s="4" t="str">
        <f t="shared" si="232"/>
        <v>SITE1.65</v>
      </c>
      <c r="I7443" s="4" t="str">
        <f t="shared" si="233"/>
        <v>S1_SPI_SIO2</v>
      </c>
    </row>
    <row r="7444" spans="1:9" x14ac:dyDescent="0.25">
      <c r="A7444" t="s">
        <v>2698</v>
      </c>
      <c r="B7444" t="s">
        <v>5998</v>
      </c>
      <c r="C7444" t="s">
        <v>9</v>
      </c>
      <c r="D7444" t="s">
        <v>282</v>
      </c>
      <c r="E7444" t="s">
        <v>282</v>
      </c>
      <c r="F7444">
        <v>66</v>
      </c>
      <c r="G7444" t="s">
        <v>5570</v>
      </c>
      <c r="H7444" s="4" t="str">
        <f t="shared" si="232"/>
        <v>SITE1.66</v>
      </c>
      <c r="I7444" s="4" t="str">
        <f t="shared" si="233"/>
        <v>S1_SPI_SIO3</v>
      </c>
    </row>
    <row r="7445" spans="1:9" x14ac:dyDescent="0.25">
      <c r="A7445" t="s">
        <v>2698</v>
      </c>
      <c r="B7445" t="s">
        <v>5998</v>
      </c>
      <c r="C7445" t="s">
        <v>9</v>
      </c>
      <c r="D7445" t="s">
        <v>425</v>
      </c>
      <c r="E7445" t="s">
        <v>425</v>
      </c>
      <c r="F7445">
        <v>63</v>
      </c>
      <c r="G7445" t="s">
        <v>690</v>
      </c>
      <c r="H7445" s="4" t="str">
        <f t="shared" si="232"/>
        <v>SITE1.63</v>
      </c>
      <c r="I7445" s="4" t="str">
        <f t="shared" si="233"/>
        <v>S1_SPI_VDDIO</v>
      </c>
    </row>
    <row r="7446" spans="1:9" x14ac:dyDescent="0.25">
      <c r="A7446" t="s">
        <v>2698</v>
      </c>
      <c r="B7446" t="s">
        <v>5998</v>
      </c>
      <c r="C7446" t="s">
        <v>9</v>
      </c>
      <c r="D7446" t="s">
        <v>896</v>
      </c>
      <c r="E7446" t="s">
        <v>896</v>
      </c>
      <c r="F7446">
        <v>3</v>
      </c>
      <c r="G7446" t="s">
        <v>2430</v>
      </c>
      <c r="H7446" s="4" t="str">
        <f t="shared" si="232"/>
        <v>SITE1.3</v>
      </c>
      <c r="I7446" s="4" t="str">
        <f t="shared" si="233"/>
        <v>S1_V33</v>
      </c>
    </row>
    <row r="7447" spans="1:9" x14ac:dyDescent="0.25">
      <c r="A7447" t="s">
        <v>2698</v>
      </c>
      <c r="B7447" t="s">
        <v>5998</v>
      </c>
      <c r="C7447" t="s">
        <v>9</v>
      </c>
      <c r="D7447" t="s">
        <v>33</v>
      </c>
      <c r="E7447" t="s">
        <v>33</v>
      </c>
      <c r="F7447">
        <v>4</v>
      </c>
      <c r="G7447" t="s">
        <v>205</v>
      </c>
      <c r="H7447" s="4" t="str">
        <f t="shared" si="232"/>
        <v>SITE1.4</v>
      </c>
      <c r="I7447" s="4" t="str">
        <f t="shared" si="233"/>
        <v>S1_HSD145</v>
      </c>
    </row>
    <row r="7448" spans="1:9" x14ac:dyDescent="0.25">
      <c r="A7448" t="s">
        <v>2698</v>
      </c>
      <c r="B7448" t="s">
        <v>5998</v>
      </c>
      <c r="C7448" t="s">
        <v>9</v>
      </c>
      <c r="D7448" t="s">
        <v>283</v>
      </c>
      <c r="E7448" t="s">
        <v>283</v>
      </c>
      <c r="F7448">
        <v>150</v>
      </c>
      <c r="G7448" t="s">
        <v>5566</v>
      </c>
      <c r="H7448" s="4" t="str">
        <f t="shared" si="232"/>
        <v>SITE1.150</v>
      </c>
      <c r="I7448" s="4" t="str">
        <f t="shared" si="233"/>
        <v>S1_XI</v>
      </c>
    </row>
    <row r="7449" spans="1:9" x14ac:dyDescent="0.25">
      <c r="A7449" t="s">
        <v>2698</v>
      </c>
      <c r="B7449" t="s">
        <v>5998</v>
      </c>
      <c r="C7449" t="s">
        <v>9</v>
      </c>
      <c r="D7449" t="s">
        <v>920</v>
      </c>
      <c r="E7449" t="s">
        <v>920</v>
      </c>
      <c r="F7449">
        <v>113</v>
      </c>
      <c r="G7449" t="s">
        <v>1524</v>
      </c>
      <c r="H7449" s="4" t="str">
        <f t="shared" si="232"/>
        <v>SITE1.113</v>
      </c>
      <c r="I7449" s="4" t="str">
        <f t="shared" si="233"/>
        <v>S1_X0_COL</v>
      </c>
    </row>
    <row r="7450" spans="1:9" x14ac:dyDescent="0.25">
      <c r="A7450" t="s">
        <v>2698</v>
      </c>
      <c r="B7450" t="s">
        <v>5998</v>
      </c>
      <c r="C7450" t="s">
        <v>9</v>
      </c>
      <c r="D7450" t="s">
        <v>921</v>
      </c>
      <c r="E7450" t="s">
        <v>921</v>
      </c>
      <c r="F7450">
        <v>112</v>
      </c>
      <c r="G7450" t="s">
        <v>1526</v>
      </c>
      <c r="H7450" s="4" t="str">
        <f t="shared" si="232"/>
        <v>SITE1.112</v>
      </c>
      <c r="I7450" s="4" t="str">
        <f t="shared" si="233"/>
        <v>S1_X0_CRS</v>
      </c>
    </row>
    <row r="7451" spans="1:9" x14ac:dyDescent="0.25">
      <c r="A7451" t="s">
        <v>2698</v>
      </c>
      <c r="B7451" t="s">
        <v>5998</v>
      </c>
      <c r="C7451" t="s">
        <v>9</v>
      </c>
      <c r="D7451" t="s">
        <v>918</v>
      </c>
      <c r="E7451" t="s">
        <v>918</v>
      </c>
      <c r="F7451">
        <v>121</v>
      </c>
      <c r="G7451" t="s">
        <v>1521</v>
      </c>
      <c r="H7451" s="4" t="str">
        <f t="shared" si="232"/>
        <v>SITE1.121</v>
      </c>
      <c r="I7451" s="4" t="str">
        <f t="shared" si="233"/>
        <v>S1_X0_RXC</v>
      </c>
    </row>
    <row r="7452" spans="1:9" x14ac:dyDescent="0.25">
      <c r="A7452" t="s">
        <v>2698</v>
      </c>
      <c r="B7452" t="s">
        <v>5998</v>
      </c>
      <c r="C7452" t="s">
        <v>9</v>
      </c>
      <c r="D7452" t="s">
        <v>912</v>
      </c>
      <c r="E7452" t="s">
        <v>912</v>
      </c>
      <c r="F7452">
        <v>116</v>
      </c>
      <c r="G7452" t="s">
        <v>1523</v>
      </c>
      <c r="H7452" s="4" t="str">
        <f t="shared" si="232"/>
        <v>SITE1.116</v>
      </c>
      <c r="I7452" s="4" t="str">
        <f t="shared" si="233"/>
        <v>S1_X0_RXD0</v>
      </c>
    </row>
    <row r="7453" spans="1:9" x14ac:dyDescent="0.25">
      <c r="A7453" t="s">
        <v>2698</v>
      </c>
      <c r="B7453" t="s">
        <v>5998</v>
      </c>
      <c r="C7453" t="s">
        <v>9</v>
      </c>
      <c r="D7453" t="s">
        <v>915</v>
      </c>
      <c r="E7453" t="s">
        <v>915</v>
      </c>
      <c r="F7453">
        <v>117</v>
      </c>
      <c r="G7453" t="s">
        <v>1518</v>
      </c>
      <c r="H7453" s="4" t="str">
        <f t="shared" si="232"/>
        <v>SITE1.117</v>
      </c>
      <c r="I7453" s="4" t="str">
        <f t="shared" si="233"/>
        <v>S1_X0_RXD1</v>
      </c>
    </row>
    <row r="7454" spans="1:9" x14ac:dyDescent="0.25">
      <c r="A7454" t="s">
        <v>2698</v>
      </c>
      <c r="B7454" t="s">
        <v>5998</v>
      </c>
      <c r="C7454" t="s">
        <v>9</v>
      </c>
      <c r="D7454" t="s">
        <v>919</v>
      </c>
      <c r="E7454" t="s">
        <v>919</v>
      </c>
      <c r="F7454">
        <v>118</v>
      </c>
      <c r="G7454" t="s">
        <v>1522</v>
      </c>
      <c r="H7454" s="4" t="str">
        <f t="shared" si="232"/>
        <v>SITE1.118</v>
      </c>
      <c r="I7454" s="4" t="str">
        <f t="shared" si="233"/>
        <v>S1_X0_RXD2</v>
      </c>
    </row>
    <row r="7455" spans="1:9" x14ac:dyDescent="0.25">
      <c r="A7455" t="s">
        <v>2698</v>
      </c>
      <c r="B7455" t="s">
        <v>5998</v>
      </c>
      <c r="C7455" t="s">
        <v>9</v>
      </c>
      <c r="D7455" t="s">
        <v>916</v>
      </c>
      <c r="E7455" t="s">
        <v>916</v>
      </c>
      <c r="F7455">
        <v>119</v>
      </c>
      <c r="G7455" t="s">
        <v>1519</v>
      </c>
      <c r="H7455" s="4" t="str">
        <f t="shared" si="232"/>
        <v>SITE1.119</v>
      </c>
      <c r="I7455" s="4" t="str">
        <f t="shared" si="233"/>
        <v>S1_X0_RXD3</v>
      </c>
    </row>
    <row r="7456" spans="1:9" x14ac:dyDescent="0.25">
      <c r="A7456" t="s">
        <v>2698</v>
      </c>
      <c r="B7456" t="s">
        <v>5998</v>
      </c>
      <c r="C7456" t="s">
        <v>9</v>
      </c>
      <c r="D7456" t="s">
        <v>917</v>
      </c>
      <c r="E7456" t="s">
        <v>917</v>
      </c>
      <c r="F7456">
        <v>115</v>
      </c>
      <c r="G7456" t="s">
        <v>1520</v>
      </c>
      <c r="H7456" s="4" t="str">
        <f t="shared" si="232"/>
        <v>SITE1.115</v>
      </c>
      <c r="I7456" s="4" t="str">
        <f t="shared" si="233"/>
        <v>S1_X0_RXDV</v>
      </c>
    </row>
    <row r="7457" spans="1:9" x14ac:dyDescent="0.25">
      <c r="A7457" t="s">
        <v>2698</v>
      </c>
      <c r="B7457" t="s">
        <v>5998</v>
      </c>
      <c r="C7457" t="s">
        <v>9</v>
      </c>
      <c r="D7457" t="s">
        <v>914</v>
      </c>
      <c r="E7457" t="s">
        <v>914</v>
      </c>
      <c r="F7457">
        <v>114</v>
      </c>
      <c r="G7457" t="s">
        <v>1517</v>
      </c>
      <c r="H7457" s="4" t="str">
        <f t="shared" si="232"/>
        <v>SITE1.114</v>
      </c>
      <c r="I7457" s="4" t="str">
        <f t="shared" si="233"/>
        <v>S1_X0_RXER</v>
      </c>
    </row>
    <row r="7458" spans="1:9" x14ac:dyDescent="0.25">
      <c r="A7458" t="s">
        <v>2698</v>
      </c>
      <c r="B7458" t="s">
        <v>5998</v>
      </c>
      <c r="C7458" t="s">
        <v>9</v>
      </c>
      <c r="D7458" t="s">
        <v>910</v>
      </c>
      <c r="E7458" t="s">
        <v>910</v>
      </c>
      <c r="F7458">
        <v>123</v>
      </c>
      <c r="G7458" t="s">
        <v>1515</v>
      </c>
      <c r="H7458" s="4" t="str">
        <f t="shared" si="232"/>
        <v>SITE1.123</v>
      </c>
      <c r="I7458" s="4" t="str">
        <f t="shared" si="233"/>
        <v>S1_X0_TXC</v>
      </c>
    </row>
    <row r="7459" spans="1:9" x14ac:dyDescent="0.25">
      <c r="A7459" t="s">
        <v>2698</v>
      </c>
      <c r="B7459" t="s">
        <v>5998</v>
      </c>
      <c r="C7459" t="s">
        <v>9</v>
      </c>
      <c r="D7459" t="s">
        <v>908</v>
      </c>
      <c r="E7459" t="s">
        <v>908</v>
      </c>
      <c r="F7459">
        <v>126</v>
      </c>
      <c r="G7459" t="s">
        <v>1511</v>
      </c>
      <c r="H7459" s="4" t="str">
        <f t="shared" si="232"/>
        <v>SITE1.126</v>
      </c>
      <c r="I7459" s="4" t="str">
        <f t="shared" si="233"/>
        <v>S1_X0_TXD0</v>
      </c>
    </row>
    <row r="7460" spans="1:9" x14ac:dyDescent="0.25">
      <c r="A7460" t="s">
        <v>2698</v>
      </c>
      <c r="B7460" t="s">
        <v>5998</v>
      </c>
      <c r="C7460" t="s">
        <v>9</v>
      </c>
      <c r="D7460" t="s">
        <v>909</v>
      </c>
      <c r="E7460" t="s">
        <v>909</v>
      </c>
      <c r="F7460">
        <v>127</v>
      </c>
      <c r="G7460" t="s">
        <v>1512</v>
      </c>
      <c r="H7460" s="4" t="str">
        <f t="shared" si="232"/>
        <v>SITE1.127</v>
      </c>
      <c r="I7460" s="4" t="str">
        <f t="shared" si="233"/>
        <v>S1_X0_TXD1</v>
      </c>
    </row>
    <row r="7461" spans="1:9" x14ac:dyDescent="0.25">
      <c r="A7461" t="s">
        <v>2698</v>
      </c>
      <c r="B7461" t="s">
        <v>5998</v>
      </c>
      <c r="C7461" t="s">
        <v>9</v>
      </c>
      <c r="D7461" t="s">
        <v>911</v>
      </c>
      <c r="E7461" t="s">
        <v>911</v>
      </c>
      <c r="F7461">
        <v>129</v>
      </c>
      <c r="G7461" t="s">
        <v>1513</v>
      </c>
      <c r="H7461" s="4" t="str">
        <f t="shared" si="232"/>
        <v>SITE1.129</v>
      </c>
      <c r="I7461" s="4" t="str">
        <f t="shared" si="233"/>
        <v>S1_X0_TXD2</v>
      </c>
    </row>
    <row r="7462" spans="1:9" x14ac:dyDescent="0.25">
      <c r="A7462" t="s">
        <v>2698</v>
      </c>
      <c r="B7462" t="s">
        <v>5998</v>
      </c>
      <c r="C7462" t="s">
        <v>9</v>
      </c>
      <c r="D7462" t="s">
        <v>913</v>
      </c>
      <c r="E7462" t="s">
        <v>913</v>
      </c>
      <c r="F7462">
        <v>130</v>
      </c>
      <c r="G7462" t="s">
        <v>1514</v>
      </c>
      <c r="H7462" s="4" t="str">
        <f t="shared" si="232"/>
        <v>SITE1.130</v>
      </c>
      <c r="I7462" s="4" t="str">
        <f t="shared" si="233"/>
        <v>S1_X0_TXD3</v>
      </c>
    </row>
    <row r="7463" spans="1:9" x14ac:dyDescent="0.25">
      <c r="A7463" t="s">
        <v>2698</v>
      </c>
      <c r="B7463" t="s">
        <v>5998</v>
      </c>
      <c r="C7463" t="s">
        <v>9</v>
      </c>
      <c r="D7463" t="s">
        <v>907</v>
      </c>
      <c r="E7463" t="s">
        <v>907</v>
      </c>
      <c r="F7463">
        <v>125</v>
      </c>
      <c r="G7463" t="s">
        <v>1516</v>
      </c>
      <c r="H7463" s="4" t="str">
        <f t="shared" si="232"/>
        <v>SITE1.125</v>
      </c>
      <c r="I7463" s="4" t="str">
        <f t="shared" si="233"/>
        <v>S1_X0_TXEN</v>
      </c>
    </row>
    <row r="7464" spans="1:9" x14ac:dyDescent="0.25">
      <c r="A7464" t="s">
        <v>2698</v>
      </c>
      <c r="B7464" t="s">
        <v>5998</v>
      </c>
      <c r="C7464" t="s">
        <v>9</v>
      </c>
      <c r="D7464" t="s">
        <v>5349</v>
      </c>
      <c r="E7464" t="s">
        <v>5349</v>
      </c>
      <c r="F7464">
        <v>122</v>
      </c>
      <c r="G7464" t="s">
        <v>2428</v>
      </c>
      <c r="H7464" s="4" t="str">
        <f t="shared" si="232"/>
        <v>SITE1.122</v>
      </c>
      <c r="I7464" s="4" t="str">
        <f t="shared" si="233"/>
        <v>S1_XMII_0_VDDIO</v>
      </c>
    </row>
    <row r="7465" spans="1:9" x14ac:dyDescent="0.25">
      <c r="A7465" t="s">
        <v>2698</v>
      </c>
      <c r="B7465" t="s">
        <v>5998</v>
      </c>
      <c r="C7465" t="s">
        <v>9</v>
      </c>
      <c r="D7465" t="s">
        <v>5347</v>
      </c>
      <c r="E7465" t="s">
        <v>5347</v>
      </c>
      <c r="F7465">
        <v>128</v>
      </c>
      <c r="G7465" t="s">
        <v>2428</v>
      </c>
      <c r="H7465" s="4" t="str">
        <f t="shared" si="232"/>
        <v>SITE1.128</v>
      </c>
      <c r="I7465" s="4" t="str">
        <f t="shared" si="233"/>
        <v>S1_XMII_0_VDDIO</v>
      </c>
    </row>
    <row r="7466" spans="1:9" x14ac:dyDescent="0.25">
      <c r="A7466" t="s">
        <v>2698</v>
      </c>
      <c r="B7466" t="s">
        <v>5998</v>
      </c>
      <c r="C7466" t="s">
        <v>9</v>
      </c>
      <c r="D7466" t="s">
        <v>934</v>
      </c>
      <c r="E7466" t="s">
        <v>934</v>
      </c>
      <c r="F7466">
        <v>8</v>
      </c>
      <c r="G7466" t="s">
        <v>1577</v>
      </c>
      <c r="H7466" s="4" t="str">
        <f t="shared" si="232"/>
        <v>SITE1.8</v>
      </c>
      <c r="I7466" s="4" t="str">
        <f t="shared" si="233"/>
        <v>S1_X1_COL</v>
      </c>
    </row>
    <row r="7467" spans="1:9" x14ac:dyDescent="0.25">
      <c r="A7467" t="s">
        <v>2698</v>
      </c>
      <c r="B7467" t="s">
        <v>5998</v>
      </c>
      <c r="C7467" t="s">
        <v>9</v>
      </c>
      <c r="D7467" t="s">
        <v>935</v>
      </c>
      <c r="E7467" t="s">
        <v>935</v>
      </c>
      <c r="F7467">
        <v>7</v>
      </c>
      <c r="G7467" t="s">
        <v>1579</v>
      </c>
      <c r="H7467" s="4" t="str">
        <f t="shared" si="232"/>
        <v>SITE1.7</v>
      </c>
      <c r="I7467" s="4" t="str">
        <f t="shared" si="233"/>
        <v>S1_X1_CRS</v>
      </c>
    </row>
    <row r="7468" spans="1:9" x14ac:dyDescent="0.25">
      <c r="A7468" t="s">
        <v>2698</v>
      </c>
      <c r="B7468" t="s">
        <v>5998</v>
      </c>
      <c r="C7468" t="s">
        <v>9</v>
      </c>
      <c r="D7468" t="s">
        <v>932</v>
      </c>
      <c r="E7468" t="s">
        <v>932</v>
      </c>
      <c r="F7468">
        <v>16</v>
      </c>
      <c r="G7468" t="s">
        <v>1574</v>
      </c>
      <c r="H7468" s="4" t="str">
        <f t="shared" si="232"/>
        <v>SITE1.16</v>
      </c>
      <c r="I7468" s="4" t="str">
        <f t="shared" si="233"/>
        <v>S1_X1_RXC</v>
      </c>
    </row>
    <row r="7469" spans="1:9" x14ac:dyDescent="0.25">
      <c r="A7469" t="s">
        <v>2698</v>
      </c>
      <c r="B7469" t="s">
        <v>5998</v>
      </c>
      <c r="C7469" t="s">
        <v>9</v>
      </c>
      <c r="D7469" t="s">
        <v>926</v>
      </c>
      <c r="E7469" t="s">
        <v>926</v>
      </c>
      <c r="F7469">
        <v>11</v>
      </c>
      <c r="G7469" t="s">
        <v>1576</v>
      </c>
      <c r="H7469" s="4" t="str">
        <f t="shared" si="232"/>
        <v>SITE1.11</v>
      </c>
      <c r="I7469" s="4" t="str">
        <f t="shared" si="233"/>
        <v>S1_X1_RXD0</v>
      </c>
    </row>
    <row r="7470" spans="1:9" x14ac:dyDescent="0.25">
      <c r="A7470" t="s">
        <v>2698</v>
      </c>
      <c r="B7470" t="s">
        <v>5998</v>
      </c>
      <c r="C7470" t="s">
        <v>9</v>
      </c>
      <c r="D7470" t="s">
        <v>929</v>
      </c>
      <c r="E7470" t="s">
        <v>929</v>
      </c>
      <c r="F7470">
        <v>12</v>
      </c>
      <c r="G7470" t="s">
        <v>1571</v>
      </c>
      <c r="H7470" s="4" t="str">
        <f t="shared" si="232"/>
        <v>SITE1.12</v>
      </c>
      <c r="I7470" s="4" t="str">
        <f t="shared" si="233"/>
        <v>S1_X1_RXD1</v>
      </c>
    </row>
    <row r="7471" spans="1:9" x14ac:dyDescent="0.25">
      <c r="A7471" t="s">
        <v>2698</v>
      </c>
      <c r="B7471" t="s">
        <v>5998</v>
      </c>
      <c r="C7471" t="s">
        <v>9</v>
      </c>
      <c r="D7471" t="s">
        <v>933</v>
      </c>
      <c r="E7471" t="s">
        <v>933</v>
      </c>
      <c r="F7471">
        <v>13</v>
      </c>
      <c r="G7471" t="s">
        <v>1575</v>
      </c>
      <c r="H7471" s="4" t="str">
        <f t="shared" si="232"/>
        <v>SITE1.13</v>
      </c>
      <c r="I7471" s="4" t="str">
        <f t="shared" si="233"/>
        <v>S1_X1_RXD2</v>
      </c>
    </row>
    <row r="7472" spans="1:9" x14ac:dyDescent="0.25">
      <c r="A7472" t="s">
        <v>2698</v>
      </c>
      <c r="B7472" t="s">
        <v>5998</v>
      </c>
      <c r="C7472" t="s">
        <v>9</v>
      </c>
      <c r="D7472" t="s">
        <v>930</v>
      </c>
      <c r="E7472" t="s">
        <v>930</v>
      </c>
      <c r="F7472">
        <v>14</v>
      </c>
      <c r="G7472" t="s">
        <v>1572</v>
      </c>
      <c r="H7472" s="4" t="str">
        <f t="shared" si="232"/>
        <v>SITE1.14</v>
      </c>
      <c r="I7472" s="4" t="str">
        <f t="shared" si="233"/>
        <v>S1_X1_RXD3</v>
      </c>
    </row>
    <row r="7473" spans="1:9" x14ac:dyDescent="0.25">
      <c r="A7473" t="s">
        <v>2698</v>
      </c>
      <c r="B7473" t="s">
        <v>5998</v>
      </c>
      <c r="C7473" t="s">
        <v>9</v>
      </c>
      <c r="D7473" t="s">
        <v>931</v>
      </c>
      <c r="E7473" t="s">
        <v>931</v>
      </c>
      <c r="F7473">
        <v>10</v>
      </c>
      <c r="G7473" t="s">
        <v>1573</v>
      </c>
      <c r="H7473" s="4" t="str">
        <f t="shared" si="232"/>
        <v>SITE1.10</v>
      </c>
      <c r="I7473" s="4" t="str">
        <f t="shared" si="233"/>
        <v>S1_X1_RXDV</v>
      </c>
    </row>
    <row r="7474" spans="1:9" x14ac:dyDescent="0.25">
      <c r="A7474" t="s">
        <v>2698</v>
      </c>
      <c r="B7474" t="s">
        <v>5998</v>
      </c>
      <c r="C7474" t="s">
        <v>9</v>
      </c>
      <c r="D7474" t="s">
        <v>928</v>
      </c>
      <c r="E7474" t="s">
        <v>928</v>
      </c>
      <c r="F7474">
        <v>9</v>
      </c>
      <c r="G7474" t="s">
        <v>1570</v>
      </c>
      <c r="H7474" s="4" t="str">
        <f t="shared" si="232"/>
        <v>SITE1.9</v>
      </c>
      <c r="I7474" s="4" t="str">
        <f t="shared" si="233"/>
        <v>S1_X1_RXER</v>
      </c>
    </row>
    <row r="7475" spans="1:9" x14ac:dyDescent="0.25">
      <c r="A7475" t="s">
        <v>2698</v>
      </c>
      <c r="B7475" t="s">
        <v>5998</v>
      </c>
      <c r="C7475" t="s">
        <v>9</v>
      </c>
      <c r="D7475" t="s">
        <v>924</v>
      </c>
      <c r="E7475" t="s">
        <v>924</v>
      </c>
      <c r="F7475">
        <v>18</v>
      </c>
      <c r="G7475" t="s">
        <v>1569</v>
      </c>
      <c r="H7475" s="4" t="str">
        <f t="shared" si="232"/>
        <v>SITE1.18</v>
      </c>
      <c r="I7475" s="4" t="str">
        <f t="shared" si="233"/>
        <v>S1_X1_TXC</v>
      </c>
    </row>
    <row r="7476" spans="1:9" x14ac:dyDescent="0.25">
      <c r="A7476" t="s">
        <v>2698</v>
      </c>
      <c r="B7476" t="s">
        <v>5998</v>
      </c>
      <c r="C7476" t="s">
        <v>9</v>
      </c>
      <c r="D7476" t="s">
        <v>922</v>
      </c>
      <c r="E7476" t="s">
        <v>922</v>
      </c>
      <c r="F7476">
        <v>20</v>
      </c>
      <c r="G7476" t="s">
        <v>1565</v>
      </c>
      <c r="H7476" s="4" t="str">
        <f t="shared" si="232"/>
        <v>SITE1.20</v>
      </c>
      <c r="I7476" s="4" t="str">
        <f t="shared" si="233"/>
        <v>S1_X1_TXD0</v>
      </c>
    </row>
    <row r="7477" spans="1:9" x14ac:dyDescent="0.25">
      <c r="A7477" t="s">
        <v>2698</v>
      </c>
      <c r="B7477" t="s">
        <v>5998</v>
      </c>
      <c r="C7477" t="s">
        <v>9</v>
      </c>
      <c r="D7477" t="s">
        <v>923</v>
      </c>
      <c r="E7477" t="s">
        <v>923</v>
      </c>
      <c r="F7477">
        <v>21</v>
      </c>
      <c r="G7477" t="s">
        <v>1566</v>
      </c>
      <c r="H7477" s="4" t="str">
        <f t="shared" si="232"/>
        <v>SITE1.21</v>
      </c>
      <c r="I7477" s="4" t="str">
        <f t="shared" si="233"/>
        <v>S1_X1_TXD1</v>
      </c>
    </row>
    <row r="7478" spans="1:9" x14ac:dyDescent="0.25">
      <c r="A7478" t="s">
        <v>2698</v>
      </c>
      <c r="B7478" t="s">
        <v>5998</v>
      </c>
      <c r="C7478" t="s">
        <v>9</v>
      </c>
      <c r="D7478" t="s">
        <v>925</v>
      </c>
      <c r="E7478" t="s">
        <v>925</v>
      </c>
      <c r="F7478">
        <v>23</v>
      </c>
      <c r="G7478" t="s">
        <v>1567</v>
      </c>
      <c r="H7478" s="4" t="str">
        <f t="shared" si="232"/>
        <v>SITE1.23</v>
      </c>
      <c r="I7478" s="4" t="str">
        <f t="shared" si="233"/>
        <v>S1_X1_TXD2</v>
      </c>
    </row>
    <row r="7479" spans="1:9" x14ac:dyDescent="0.25">
      <c r="A7479" t="s">
        <v>2698</v>
      </c>
      <c r="B7479" t="s">
        <v>5998</v>
      </c>
      <c r="C7479" t="s">
        <v>9</v>
      </c>
      <c r="D7479" t="s">
        <v>927</v>
      </c>
      <c r="E7479" t="s">
        <v>927</v>
      </c>
      <c r="F7479">
        <v>24</v>
      </c>
      <c r="G7479" t="s">
        <v>1568</v>
      </c>
      <c r="H7479" s="4" t="str">
        <f t="shared" si="232"/>
        <v>SITE1.24</v>
      </c>
      <c r="I7479" s="4" t="str">
        <f t="shared" si="233"/>
        <v>S1_X1_TXD3</v>
      </c>
    </row>
    <row r="7480" spans="1:9" x14ac:dyDescent="0.25">
      <c r="A7480" t="s">
        <v>2698</v>
      </c>
      <c r="B7480" t="s">
        <v>5998</v>
      </c>
      <c r="C7480" t="s">
        <v>9</v>
      </c>
      <c r="D7480" t="s">
        <v>6159</v>
      </c>
      <c r="E7480" t="s">
        <v>6159</v>
      </c>
      <c r="F7480">
        <v>19</v>
      </c>
      <c r="G7480" t="s">
        <v>6163</v>
      </c>
      <c r="H7480" s="4" t="str">
        <f t="shared" si="232"/>
        <v>SITE1.19</v>
      </c>
      <c r="I7480" s="4" t="str">
        <f t="shared" si="233"/>
        <v>S1_X1_TXEN</v>
      </c>
    </row>
    <row r="7481" spans="1:9" x14ac:dyDescent="0.25">
      <c r="A7481" t="s">
        <v>2698</v>
      </c>
      <c r="B7481" t="s">
        <v>5998</v>
      </c>
      <c r="C7481" t="s">
        <v>9</v>
      </c>
      <c r="D7481" t="s">
        <v>5336</v>
      </c>
      <c r="E7481" t="s">
        <v>5336</v>
      </c>
      <c r="F7481">
        <v>17</v>
      </c>
      <c r="G7481" t="s">
        <v>2429</v>
      </c>
      <c r="H7481" s="4" t="str">
        <f t="shared" si="232"/>
        <v>SITE1.17</v>
      </c>
      <c r="I7481" s="4" t="str">
        <f t="shared" si="233"/>
        <v>S1_XMII_1_VDDIO</v>
      </c>
    </row>
    <row r="7482" spans="1:9" x14ac:dyDescent="0.25">
      <c r="A7482" t="s">
        <v>2698</v>
      </c>
      <c r="B7482" t="s">
        <v>5998</v>
      </c>
      <c r="C7482" t="s">
        <v>9</v>
      </c>
      <c r="D7482" t="s">
        <v>5337</v>
      </c>
      <c r="E7482" t="s">
        <v>5337</v>
      </c>
      <c r="F7482">
        <v>22</v>
      </c>
      <c r="G7482" t="s">
        <v>2429</v>
      </c>
      <c r="H7482" s="4" t="str">
        <f t="shared" si="232"/>
        <v>SITE1.22</v>
      </c>
      <c r="I7482" s="4" t="str">
        <f t="shared" si="233"/>
        <v>S1_XMII_1_VDDIO</v>
      </c>
    </row>
    <row r="7483" spans="1:9" x14ac:dyDescent="0.25">
      <c r="A7483" t="s">
        <v>2698</v>
      </c>
      <c r="B7483" t="s">
        <v>5998</v>
      </c>
      <c r="C7483" t="s">
        <v>9</v>
      </c>
      <c r="D7483" t="s">
        <v>5365</v>
      </c>
      <c r="E7483" t="s">
        <v>5365</v>
      </c>
      <c r="F7483">
        <v>92</v>
      </c>
      <c r="G7483" t="s">
        <v>5532</v>
      </c>
      <c r="H7483" s="4" t="str">
        <f t="shared" si="232"/>
        <v>SITE1.92</v>
      </c>
      <c r="I7483" s="4" t="str">
        <f t="shared" si="233"/>
        <v>S1_X2_COL</v>
      </c>
    </row>
    <row r="7484" spans="1:9" x14ac:dyDescent="0.25">
      <c r="A7484" t="s">
        <v>2698</v>
      </c>
      <c r="B7484" t="s">
        <v>5998</v>
      </c>
      <c r="C7484" t="s">
        <v>9</v>
      </c>
      <c r="D7484" t="s">
        <v>5366</v>
      </c>
      <c r="E7484" t="s">
        <v>5366</v>
      </c>
      <c r="F7484">
        <v>91</v>
      </c>
      <c r="G7484" t="s">
        <v>5534</v>
      </c>
      <c r="H7484" s="4" t="str">
        <f t="shared" si="232"/>
        <v>SITE1.91</v>
      </c>
      <c r="I7484" s="4" t="str">
        <f t="shared" si="233"/>
        <v>S1_X2_CRS</v>
      </c>
    </row>
    <row r="7485" spans="1:9" x14ac:dyDescent="0.25">
      <c r="A7485" t="s">
        <v>2698</v>
      </c>
      <c r="B7485" t="s">
        <v>5998</v>
      </c>
      <c r="C7485" t="s">
        <v>9</v>
      </c>
      <c r="D7485" t="s">
        <v>5357</v>
      </c>
      <c r="E7485" t="s">
        <v>5357</v>
      </c>
      <c r="F7485">
        <v>100</v>
      </c>
      <c r="G7485" t="s">
        <v>5529</v>
      </c>
      <c r="H7485" s="4" t="str">
        <f t="shared" si="232"/>
        <v>SITE1.100</v>
      </c>
      <c r="I7485" s="4" t="str">
        <f t="shared" si="233"/>
        <v>S1_X2_RXC</v>
      </c>
    </row>
    <row r="7486" spans="1:9" x14ac:dyDescent="0.25">
      <c r="A7486" t="s">
        <v>2698</v>
      </c>
      <c r="B7486" t="s">
        <v>5998</v>
      </c>
      <c r="C7486" t="s">
        <v>9</v>
      </c>
      <c r="D7486" t="s">
        <v>5362</v>
      </c>
      <c r="E7486" t="s">
        <v>5362</v>
      </c>
      <c r="F7486">
        <v>95</v>
      </c>
      <c r="G7486" t="s">
        <v>5531</v>
      </c>
      <c r="H7486" s="4" t="str">
        <f t="shared" si="232"/>
        <v>SITE1.95</v>
      </c>
      <c r="I7486" s="4" t="str">
        <f t="shared" si="233"/>
        <v>S1_X2_RXD0</v>
      </c>
    </row>
    <row r="7487" spans="1:9" x14ac:dyDescent="0.25">
      <c r="A7487" t="s">
        <v>2698</v>
      </c>
      <c r="B7487" t="s">
        <v>5998</v>
      </c>
      <c r="C7487" t="s">
        <v>9</v>
      </c>
      <c r="D7487" t="s">
        <v>5361</v>
      </c>
      <c r="E7487" t="s">
        <v>5361</v>
      </c>
      <c r="F7487">
        <v>96</v>
      </c>
      <c r="G7487" t="s">
        <v>5526</v>
      </c>
      <c r="H7487" s="4" t="str">
        <f t="shared" si="232"/>
        <v>SITE1.96</v>
      </c>
      <c r="I7487" s="4" t="str">
        <f t="shared" si="233"/>
        <v>S1_X2_RXD1</v>
      </c>
    </row>
    <row r="7488" spans="1:9" x14ac:dyDescent="0.25">
      <c r="A7488" t="s">
        <v>2698</v>
      </c>
      <c r="B7488" t="s">
        <v>5998</v>
      </c>
      <c r="C7488" t="s">
        <v>9</v>
      </c>
      <c r="D7488" t="s">
        <v>5360</v>
      </c>
      <c r="E7488" t="s">
        <v>5360</v>
      </c>
      <c r="F7488">
        <v>97</v>
      </c>
      <c r="G7488" t="s">
        <v>5530</v>
      </c>
      <c r="H7488" s="4" t="str">
        <f t="shared" si="232"/>
        <v>SITE1.97</v>
      </c>
      <c r="I7488" s="4" t="str">
        <f t="shared" si="233"/>
        <v>S1_X2_RXD2</v>
      </c>
    </row>
    <row r="7489" spans="1:9" x14ac:dyDescent="0.25">
      <c r="A7489" t="s">
        <v>2698</v>
      </c>
      <c r="B7489" t="s">
        <v>5998</v>
      </c>
      <c r="C7489" t="s">
        <v>9</v>
      </c>
      <c r="D7489" t="s">
        <v>5359</v>
      </c>
      <c r="E7489" t="s">
        <v>5359</v>
      </c>
      <c r="F7489">
        <v>98</v>
      </c>
      <c r="G7489" t="s">
        <v>5527</v>
      </c>
      <c r="H7489" s="4" t="str">
        <f t="shared" si="232"/>
        <v>SITE1.98</v>
      </c>
      <c r="I7489" s="4" t="str">
        <f t="shared" si="233"/>
        <v>S1_X2_RXD3</v>
      </c>
    </row>
    <row r="7490" spans="1:9" x14ac:dyDescent="0.25">
      <c r="A7490" t="s">
        <v>2698</v>
      </c>
      <c r="B7490" t="s">
        <v>5998</v>
      </c>
      <c r="C7490" t="s">
        <v>9</v>
      </c>
      <c r="D7490" t="s">
        <v>5363</v>
      </c>
      <c r="E7490" t="s">
        <v>5363</v>
      </c>
      <c r="F7490">
        <v>94</v>
      </c>
      <c r="G7490" t="s">
        <v>5528</v>
      </c>
      <c r="H7490" s="4" t="str">
        <f t="shared" ref="H7490:H7553" si="234">CONCATENATE(C7490,".",F7490)</f>
        <v>SITE1.94</v>
      </c>
      <c r="I7490" s="4" t="str">
        <f t="shared" ref="I7490:I7553" si="235">G7490</f>
        <v>S1_X2_RXDV</v>
      </c>
    </row>
    <row r="7491" spans="1:9" x14ac:dyDescent="0.25">
      <c r="A7491" t="s">
        <v>2698</v>
      </c>
      <c r="B7491" t="s">
        <v>5998</v>
      </c>
      <c r="C7491" t="s">
        <v>9</v>
      </c>
      <c r="D7491" t="s">
        <v>5364</v>
      </c>
      <c r="E7491" t="s">
        <v>5364</v>
      </c>
      <c r="F7491">
        <v>93</v>
      </c>
      <c r="G7491" t="s">
        <v>5525</v>
      </c>
      <c r="H7491" s="4" t="str">
        <f t="shared" si="234"/>
        <v>SITE1.93</v>
      </c>
      <c r="I7491" s="4" t="str">
        <f t="shared" si="235"/>
        <v>S1_X2_RXER</v>
      </c>
    </row>
    <row r="7492" spans="1:9" x14ac:dyDescent="0.25">
      <c r="A7492" t="s">
        <v>2698</v>
      </c>
      <c r="B7492" t="s">
        <v>5998</v>
      </c>
      <c r="C7492" t="s">
        <v>9</v>
      </c>
      <c r="D7492" t="s">
        <v>5355</v>
      </c>
      <c r="E7492" t="s">
        <v>5355</v>
      </c>
      <c r="F7492">
        <v>102</v>
      </c>
      <c r="G7492" t="s">
        <v>5524</v>
      </c>
      <c r="H7492" s="4" t="str">
        <f t="shared" si="234"/>
        <v>SITE1.102</v>
      </c>
      <c r="I7492" s="4" t="str">
        <f t="shared" si="235"/>
        <v>S1_X2_TXC</v>
      </c>
    </row>
    <row r="7493" spans="1:9" x14ac:dyDescent="0.25">
      <c r="A7493" t="s">
        <v>2698</v>
      </c>
      <c r="B7493" t="s">
        <v>5998</v>
      </c>
      <c r="C7493" t="s">
        <v>9</v>
      </c>
      <c r="D7493" t="s">
        <v>937</v>
      </c>
      <c r="E7493" t="s">
        <v>937</v>
      </c>
      <c r="F7493">
        <v>105</v>
      </c>
      <c r="G7493" t="s">
        <v>1581</v>
      </c>
      <c r="H7493" s="4" t="str">
        <f t="shared" si="234"/>
        <v>SITE1.105</v>
      </c>
      <c r="I7493" s="4" t="str">
        <f t="shared" si="235"/>
        <v>S1_X2_TXD0</v>
      </c>
    </row>
    <row r="7494" spans="1:9" x14ac:dyDescent="0.25">
      <c r="A7494" t="s">
        <v>2698</v>
      </c>
      <c r="B7494" t="s">
        <v>5998</v>
      </c>
      <c r="C7494" t="s">
        <v>9</v>
      </c>
      <c r="D7494" t="s">
        <v>938</v>
      </c>
      <c r="E7494" t="s">
        <v>938</v>
      </c>
      <c r="F7494">
        <v>106</v>
      </c>
      <c r="G7494" t="s">
        <v>1583</v>
      </c>
      <c r="H7494" s="4" t="str">
        <f t="shared" si="234"/>
        <v>SITE1.106</v>
      </c>
      <c r="I7494" s="4" t="str">
        <f t="shared" si="235"/>
        <v>S1_X2_TXD1</v>
      </c>
    </row>
    <row r="7495" spans="1:9" x14ac:dyDescent="0.25">
      <c r="A7495" t="s">
        <v>2698</v>
      </c>
      <c r="B7495" t="s">
        <v>5998</v>
      </c>
      <c r="C7495" t="s">
        <v>9</v>
      </c>
      <c r="D7495" t="s">
        <v>939</v>
      </c>
      <c r="E7495" t="s">
        <v>939</v>
      </c>
      <c r="F7495">
        <v>108</v>
      </c>
      <c r="G7495" t="s">
        <v>1585</v>
      </c>
      <c r="H7495" s="4" t="str">
        <f t="shared" si="234"/>
        <v>SITE1.108</v>
      </c>
      <c r="I7495" s="4" t="str">
        <f t="shared" si="235"/>
        <v>S1_X2_TXD2</v>
      </c>
    </row>
    <row r="7496" spans="1:9" x14ac:dyDescent="0.25">
      <c r="A7496" t="s">
        <v>2698</v>
      </c>
      <c r="B7496" t="s">
        <v>5998</v>
      </c>
      <c r="C7496" t="s">
        <v>9</v>
      </c>
      <c r="D7496" t="s">
        <v>940</v>
      </c>
      <c r="E7496" t="s">
        <v>940</v>
      </c>
      <c r="F7496">
        <v>109</v>
      </c>
      <c r="G7496" t="s">
        <v>1587</v>
      </c>
      <c r="H7496" s="4" t="str">
        <f t="shared" si="234"/>
        <v>SITE1.109</v>
      </c>
      <c r="I7496" s="4" t="str">
        <f t="shared" si="235"/>
        <v>S1_X2_TXD3</v>
      </c>
    </row>
    <row r="7497" spans="1:9" x14ac:dyDescent="0.25">
      <c r="A7497" t="s">
        <v>2698</v>
      </c>
      <c r="B7497" t="s">
        <v>5998</v>
      </c>
      <c r="C7497" t="s">
        <v>9</v>
      </c>
      <c r="D7497" t="s">
        <v>936</v>
      </c>
      <c r="E7497" t="s">
        <v>936</v>
      </c>
      <c r="F7497">
        <v>104</v>
      </c>
      <c r="G7497" t="s">
        <v>1589</v>
      </c>
      <c r="H7497" s="4" t="str">
        <f t="shared" si="234"/>
        <v>SITE1.104</v>
      </c>
      <c r="I7497" s="4" t="str">
        <f t="shared" si="235"/>
        <v>S1_X2_TXEN</v>
      </c>
    </row>
    <row r="7498" spans="1:9" x14ac:dyDescent="0.25">
      <c r="A7498" t="s">
        <v>2698</v>
      </c>
      <c r="B7498" t="s">
        <v>5998</v>
      </c>
      <c r="C7498" t="s">
        <v>9</v>
      </c>
      <c r="D7498" t="s">
        <v>5356</v>
      </c>
      <c r="E7498" t="s">
        <v>5356</v>
      </c>
      <c r="F7498">
        <v>101</v>
      </c>
      <c r="G7498" t="s">
        <v>5754</v>
      </c>
      <c r="H7498" s="4" t="str">
        <f t="shared" si="234"/>
        <v>SITE1.101</v>
      </c>
      <c r="I7498" s="4" t="str">
        <f t="shared" si="235"/>
        <v>S1_XMII_2_VDDIO</v>
      </c>
    </row>
    <row r="7499" spans="1:9" x14ac:dyDescent="0.25">
      <c r="A7499" t="s">
        <v>2698</v>
      </c>
      <c r="B7499" t="s">
        <v>5998</v>
      </c>
      <c r="C7499" t="s">
        <v>9</v>
      </c>
      <c r="D7499" t="s">
        <v>5353</v>
      </c>
      <c r="E7499" t="s">
        <v>5353</v>
      </c>
      <c r="F7499">
        <v>107</v>
      </c>
      <c r="G7499" t="s">
        <v>5754</v>
      </c>
      <c r="H7499" s="4" t="str">
        <f t="shared" si="234"/>
        <v>SITE1.107</v>
      </c>
      <c r="I7499" s="4" t="str">
        <f t="shared" si="235"/>
        <v>S1_XMII_2_VDDIO</v>
      </c>
    </row>
    <row r="7500" spans="1:9" x14ac:dyDescent="0.25">
      <c r="A7500" t="s">
        <v>2698</v>
      </c>
      <c r="B7500" t="s">
        <v>5998</v>
      </c>
      <c r="C7500" t="s">
        <v>9</v>
      </c>
      <c r="D7500" t="s">
        <v>284</v>
      </c>
      <c r="E7500" t="s">
        <v>284</v>
      </c>
      <c r="F7500">
        <v>151</v>
      </c>
      <c r="G7500" t="s">
        <v>5565</v>
      </c>
      <c r="H7500" s="4" t="str">
        <f t="shared" si="234"/>
        <v>SITE1.151</v>
      </c>
      <c r="I7500" s="4" t="str">
        <f t="shared" si="235"/>
        <v>S1_XO</v>
      </c>
    </row>
    <row r="7501" spans="1:9" x14ac:dyDescent="0.25">
      <c r="A7501" t="s">
        <v>2698</v>
      </c>
      <c r="B7501" t="s">
        <v>5999</v>
      </c>
      <c r="C7501" t="s">
        <v>868</v>
      </c>
      <c r="D7501" t="s">
        <v>5332</v>
      </c>
      <c r="E7501" t="s">
        <v>5332</v>
      </c>
      <c r="F7501">
        <v>1</v>
      </c>
      <c r="G7501" t="s">
        <v>360</v>
      </c>
      <c r="H7501" s="4" t="str">
        <f t="shared" si="234"/>
        <v>GOLD1.1</v>
      </c>
      <c r="I7501" s="4" t="str">
        <f t="shared" si="235"/>
        <v>SG1_AVDD09</v>
      </c>
    </row>
    <row r="7502" spans="1:9" x14ac:dyDescent="0.25">
      <c r="A7502" t="s">
        <v>2698</v>
      </c>
      <c r="B7502" t="s">
        <v>5999</v>
      </c>
      <c r="C7502" t="s">
        <v>868</v>
      </c>
      <c r="D7502" t="s">
        <v>5373</v>
      </c>
      <c r="E7502" t="s">
        <v>5373</v>
      </c>
      <c r="F7502">
        <v>166</v>
      </c>
      <c r="G7502" t="s">
        <v>360</v>
      </c>
      <c r="H7502" s="4" t="str">
        <f t="shared" si="234"/>
        <v>GOLD1.166</v>
      </c>
      <c r="I7502" s="4" t="str">
        <f t="shared" si="235"/>
        <v>SG1_AVDD09</v>
      </c>
    </row>
    <row r="7503" spans="1:9" x14ac:dyDescent="0.25">
      <c r="A7503" t="s">
        <v>2698</v>
      </c>
      <c r="B7503" t="s">
        <v>5999</v>
      </c>
      <c r="C7503" t="s">
        <v>868</v>
      </c>
      <c r="D7503" t="s">
        <v>5370</v>
      </c>
      <c r="E7503" t="s">
        <v>5370</v>
      </c>
      <c r="F7503">
        <v>173</v>
      </c>
      <c r="G7503" t="s">
        <v>360</v>
      </c>
      <c r="H7503" s="4" t="str">
        <f t="shared" si="234"/>
        <v>GOLD1.173</v>
      </c>
      <c r="I7503" s="4" t="str">
        <f t="shared" si="235"/>
        <v>SG1_AVDD09</v>
      </c>
    </row>
    <row r="7504" spans="1:9" x14ac:dyDescent="0.25">
      <c r="A7504" t="s">
        <v>2698</v>
      </c>
      <c r="B7504" t="s">
        <v>5999</v>
      </c>
      <c r="C7504" t="s">
        <v>868</v>
      </c>
      <c r="D7504" t="s">
        <v>887</v>
      </c>
      <c r="E7504" t="s">
        <v>887</v>
      </c>
      <c r="F7504">
        <v>159</v>
      </c>
      <c r="G7504" t="s">
        <v>2436</v>
      </c>
      <c r="H7504" s="4" t="str">
        <f t="shared" si="234"/>
        <v>GOLD1.159</v>
      </c>
      <c r="I7504" s="4" t="str">
        <f t="shared" si="235"/>
        <v>SG1_AVDD09_FE</v>
      </c>
    </row>
    <row r="7505" spans="1:9" x14ac:dyDescent="0.25">
      <c r="A7505" t="s">
        <v>2698</v>
      </c>
      <c r="B7505" t="s">
        <v>5999</v>
      </c>
      <c r="C7505" t="s">
        <v>868</v>
      </c>
      <c r="D7505" t="s">
        <v>5377</v>
      </c>
      <c r="E7505" t="s">
        <v>5377</v>
      </c>
      <c r="F7505">
        <v>145</v>
      </c>
      <c r="G7505" t="s">
        <v>2437</v>
      </c>
      <c r="H7505" s="4" t="str">
        <f t="shared" si="234"/>
        <v>GOLD1.145</v>
      </c>
      <c r="I7505" s="4" t="str">
        <f t="shared" si="235"/>
        <v>SG1_AVDD09_GIGA</v>
      </c>
    </row>
    <row r="7506" spans="1:9" x14ac:dyDescent="0.25">
      <c r="A7506" t="s">
        <v>2698</v>
      </c>
      <c r="B7506" t="s">
        <v>5999</v>
      </c>
      <c r="C7506" t="s">
        <v>868</v>
      </c>
      <c r="D7506" t="s">
        <v>888</v>
      </c>
      <c r="E7506" t="s">
        <v>888</v>
      </c>
      <c r="F7506">
        <v>154</v>
      </c>
      <c r="G7506" t="s">
        <v>2438</v>
      </c>
      <c r="H7506" s="4" t="str">
        <f t="shared" si="234"/>
        <v>GOLD1.154</v>
      </c>
      <c r="I7506" s="4" t="str">
        <f t="shared" si="235"/>
        <v>SG1_AVDD09_MCK</v>
      </c>
    </row>
    <row r="7507" spans="1:9" x14ac:dyDescent="0.25">
      <c r="A7507" t="s">
        <v>2698</v>
      </c>
      <c r="B7507" t="s">
        <v>5999</v>
      </c>
      <c r="C7507" t="s">
        <v>868</v>
      </c>
      <c r="D7507" t="s">
        <v>6167</v>
      </c>
      <c r="E7507" t="s">
        <v>6167</v>
      </c>
      <c r="F7507">
        <v>69</v>
      </c>
      <c r="G7507" t="s">
        <v>6179</v>
      </c>
      <c r="H7507" s="4" t="str">
        <f t="shared" si="234"/>
        <v>GOLD1.69</v>
      </c>
      <c r="I7507" s="4" t="str">
        <f t="shared" si="235"/>
        <v>SG1_AVDD09_TRX</v>
      </c>
    </row>
    <row r="7508" spans="1:9" x14ac:dyDescent="0.25">
      <c r="A7508" t="s">
        <v>2698</v>
      </c>
      <c r="B7508" t="s">
        <v>5999</v>
      </c>
      <c r="C7508" t="s">
        <v>868</v>
      </c>
      <c r="D7508" t="s">
        <v>6169</v>
      </c>
      <c r="E7508" t="s">
        <v>6169</v>
      </c>
      <c r="F7508">
        <v>75</v>
      </c>
      <c r="G7508" t="s">
        <v>6179</v>
      </c>
      <c r="H7508" s="4" t="str">
        <f t="shared" si="234"/>
        <v>GOLD1.75</v>
      </c>
      <c r="I7508" s="4" t="str">
        <f t="shared" si="235"/>
        <v>SG1_AVDD09_TRX</v>
      </c>
    </row>
    <row r="7509" spans="1:9" x14ac:dyDescent="0.25">
      <c r="A7509" t="s">
        <v>2698</v>
      </c>
      <c r="B7509" t="s">
        <v>5999</v>
      </c>
      <c r="C7509" t="s">
        <v>868</v>
      </c>
      <c r="D7509" t="s">
        <v>6170</v>
      </c>
      <c r="E7509" t="s">
        <v>6170</v>
      </c>
      <c r="F7509">
        <v>82</v>
      </c>
      <c r="G7509" t="s">
        <v>6179</v>
      </c>
      <c r="H7509" s="4" t="str">
        <f t="shared" si="234"/>
        <v>GOLD1.82</v>
      </c>
      <c r="I7509" s="4" t="str">
        <f t="shared" si="235"/>
        <v>SG1_AVDD09_TRX</v>
      </c>
    </row>
    <row r="7510" spans="1:9" x14ac:dyDescent="0.25">
      <c r="A7510" t="s">
        <v>2698</v>
      </c>
      <c r="B7510" t="s">
        <v>5999</v>
      </c>
      <c r="C7510" t="s">
        <v>868</v>
      </c>
      <c r="D7510" t="s">
        <v>6171</v>
      </c>
      <c r="E7510" t="s">
        <v>6171</v>
      </c>
      <c r="F7510">
        <v>88</v>
      </c>
      <c r="G7510" t="s">
        <v>6179</v>
      </c>
      <c r="H7510" s="4" t="str">
        <f t="shared" si="234"/>
        <v>GOLD1.88</v>
      </c>
      <c r="I7510" s="4" t="str">
        <f t="shared" si="235"/>
        <v>SG1_AVDD09_TRX</v>
      </c>
    </row>
    <row r="7511" spans="1:9" x14ac:dyDescent="0.25">
      <c r="A7511" t="s">
        <v>2698</v>
      </c>
      <c r="B7511" t="s">
        <v>5999</v>
      </c>
      <c r="C7511" t="s">
        <v>868</v>
      </c>
      <c r="D7511" t="s">
        <v>5374</v>
      </c>
      <c r="E7511" t="s">
        <v>5374</v>
      </c>
      <c r="F7511">
        <v>163</v>
      </c>
      <c r="G7511" t="s">
        <v>142</v>
      </c>
      <c r="H7511" s="4" t="str">
        <f t="shared" si="234"/>
        <v>GOLD1.163</v>
      </c>
      <c r="I7511" s="4" t="str">
        <f t="shared" si="235"/>
        <v>SG1_AVDD33</v>
      </c>
    </row>
    <row r="7512" spans="1:9" x14ac:dyDescent="0.25">
      <c r="A7512" t="s">
        <v>2698</v>
      </c>
      <c r="B7512" t="s">
        <v>5999</v>
      </c>
      <c r="C7512" t="s">
        <v>868</v>
      </c>
      <c r="D7512" t="s">
        <v>5372</v>
      </c>
      <c r="E7512" t="s">
        <v>5372</v>
      </c>
      <c r="F7512">
        <v>169</v>
      </c>
      <c r="G7512" t="s">
        <v>142</v>
      </c>
      <c r="H7512" s="4" t="str">
        <f t="shared" si="234"/>
        <v>GOLD1.169</v>
      </c>
      <c r="I7512" s="4" t="str">
        <f t="shared" si="235"/>
        <v>SG1_AVDD33</v>
      </c>
    </row>
    <row r="7513" spans="1:9" x14ac:dyDescent="0.25">
      <c r="A7513" t="s">
        <v>2698</v>
      </c>
      <c r="B7513" t="s">
        <v>5999</v>
      </c>
      <c r="C7513" t="s">
        <v>868</v>
      </c>
      <c r="D7513" t="s">
        <v>5371</v>
      </c>
      <c r="E7513" t="s">
        <v>5371</v>
      </c>
      <c r="F7513">
        <v>170</v>
      </c>
      <c r="G7513" t="s">
        <v>142</v>
      </c>
      <c r="H7513" s="4" t="str">
        <f t="shared" si="234"/>
        <v>GOLD1.170</v>
      </c>
      <c r="I7513" s="4" t="str">
        <f t="shared" si="235"/>
        <v>SG1_AVDD33</v>
      </c>
    </row>
    <row r="7514" spans="1:9" x14ac:dyDescent="0.25">
      <c r="A7514" t="s">
        <v>2698</v>
      </c>
      <c r="B7514" t="s">
        <v>5999</v>
      </c>
      <c r="C7514" t="s">
        <v>868</v>
      </c>
      <c r="D7514" t="s">
        <v>5369</v>
      </c>
      <c r="E7514" t="s">
        <v>5369</v>
      </c>
      <c r="F7514">
        <v>176</v>
      </c>
      <c r="G7514" t="s">
        <v>142</v>
      </c>
      <c r="H7514" s="4" t="str">
        <f t="shared" si="234"/>
        <v>GOLD1.176</v>
      </c>
      <c r="I7514" s="4" t="str">
        <f t="shared" si="235"/>
        <v>SG1_AVDD33</v>
      </c>
    </row>
    <row r="7515" spans="1:9" x14ac:dyDescent="0.25">
      <c r="A7515" t="s">
        <v>2698</v>
      </c>
      <c r="B7515" t="s">
        <v>5999</v>
      </c>
      <c r="C7515" t="s">
        <v>868</v>
      </c>
      <c r="D7515" t="s">
        <v>72</v>
      </c>
      <c r="E7515" t="s">
        <v>72</v>
      </c>
      <c r="F7515">
        <v>156</v>
      </c>
      <c r="G7515" t="s">
        <v>2440</v>
      </c>
      <c r="H7515" s="4" t="str">
        <f t="shared" si="234"/>
        <v>GOLD1.156</v>
      </c>
      <c r="I7515" s="4" t="str">
        <f t="shared" si="235"/>
        <v>SG1_AVDD33_CEN</v>
      </c>
    </row>
    <row r="7516" spans="1:9" x14ac:dyDescent="0.25">
      <c r="A7516" t="s">
        <v>2698</v>
      </c>
      <c r="B7516" t="s">
        <v>5999</v>
      </c>
      <c r="C7516" t="s">
        <v>868</v>
      </c>
      <c r="D7516" t="s">
        <v>892</v>
      </c>
      <c r="E7516" t="s">
        <v>892</v>
      </c>
      <c r="F7516">
        <v>78</v>
      </c>
      <c r="G7516" t="s">
        <v>2443</v>
      </c>
      <c r="H7516" s="4" t="str">
        <f t="shared" si="234"/>
        <v>GOLD1.78</v>
      </c>
      <c r="I7516" s="4" t="str">
        <f t="shared" si="235"/>
        <v>SG1_AVDD33_CMU</v>
      </c>
    </row>
    <row r="7517" spans="1:9" x14ac:dyDescent="0.25">
      <c r="A7517" t="s">
        <v>2698</v>
      </c>
      <c r="B7517" t="s">
        <v>5999</v>
      </c>
      <c r="C7517" t="s">
        <v>868</v>
      </c>
      <c r="D7517" t="s">
        <v>891</v>
      </c>
      <c r="E7517" t="s">
        <v>891</v>
      </c>
      <c r="F7517">
        <v>162</v>
      </c>
      <c r="G7517" t="s">
        <v>2441</v>
      </c>
      <c r="H7517" s="4" t="str">
        <f t="shared" si="234"/>
        <v>GOLD1.162</v>
      </c>
      <c r="I7517" s="4" t="str">
        <f t="shared" si="235"/>
        <v>SG1_AVDD33_FE</v>
      </c>
    </row>
    <row r="7518" spans="1:9" x14ac:dyDescent="0.25">
      <c r="A7518" t="s">
        <v>2698</v>
      </c>
      <c r="B7518" t="s">
        <v>5999</v>
      </c>
      <c r="C7518" t="s">
        <v>868</v>
      </c>
      <c r="D7518" t="s">
        <v>890</v>
      </c>
      <c r="E7518" t="s">
        <v>890</v>
      </c>
      <c r="F7518">
        <v>153</v>
      </c>
      <c r="G7518" t="s">
        <v>2440</v>
      </c>
      <c r="H7518" s="4" t="str">
        <f t="shared" si="234"/>
        <v>GOLD1.153</v>
      </c>
      <c r="I7518" s="4" t="str">
        <f t="shared" si="235"/>
        <v>SG1_AVDD33_CEN</v>
      </c>
    </row>
    <row r="7519" spans="1:9" x14ac:dyDescent="0.25">
      <c r="A7519" t="s">
        <v>2698</v>
      </c>
      <c r="B7519" t="s">
        <v>5999</v>
      </c>
      <c r="C7519" t="s">
        <v>868</v>
      </c>
      <c r="D7519" t="s">
        <v>5376</v>
      </c>
      <c r="E7519" t="s">
        <v>5376</v>
      </c>
      <c r="F7519">
        <v>146</v>
      </c>
      <c r="G7519" t="s">
        <v>2442</v>
      </c>
      <c r="H7519" s="4" t="str">
        <f t="shared" si="234"/>
        <v>GOLD1.146</v>
      </c>
      <c r="I7519" s="4" t="str">
        <f t="shared" si="235"/>
        <v>SG1_AVDD33_GIGA</v>
      </c>
    </row>
    <row r="7520" spans="1:9" x14ac:dyDescent="0.25">
      <c r="A7520" t="s">
        <v>2698</v>
      </c>
      <c r="B7520" t="s">
        <v>5999</v>
      </c>
      <c r="C7520" t="s">
        <v>868</v>
      </c>
      <c r="D7520" t="s">
        <v>5375</v>
      </c>
      <c r="E7520" t="s">
        <v>5375</v>
      </c>
      <c r="F7520">
        <v>149</v>
      </c>
      <c r="G7520" t="s">
        <v>2442</v>
      </c>
      <c r="H7520" s="4" t="str">
        <f t="shared" si="234"/>
        <v>GOLD1.149</v>
      </c>
      <c r="I7520" s="4" t="str">
        <f t="shared" si="235"/>
        <v>SG1_AVDD33_GIGA</v>
      </c>
    </row>
    <row r="7521" spans="1:9" x14ac:dyDescent="0.25">
      <c r="A7521" t="s">
        <v>2698</v>
      </c>
      <c r="B7521" t="s">
        <v>5999</v>
      </c>
      <c r="C7521" t="s">
        <v>868</v>
      </c>
      <c r="D7521" t="s">
        <v>5379</v>
      </c>
      <c r="E7521" t="s">
        <v>5379</v>
      </c>
      <c r="F7521">
        <v>141</v>
      </c>
      <c r="G7521" t="s">
        <v>2442</v>
      </c>
      <c r="H7521" s="4" t="str">
        <f t="shared" si="234"/>
        <v>GOLD1.141</v>
      </c>
      <c r="I7521" s="4" t="str">
        <f t="shared" si="235"/>
        <v>SG1_AVDD33_GIGA</v>
      </c>
    </row>
    <row r="7522" spans="1:9" x14ac:dyDescent="0.25">
      <c r="A7522" t="s">
        <v>2698</v>
      </c>
      <c r="B7522" t="s">
        <v>5999</v>
      </c>
      <c r="C7522" t="s">
        <v>868</v>
      </c>
      <c r="D7522" t="s">
        <v>5378</v>
      </c>
      <c r="E7522" t="s">
        <v>5378</v>
      </c>
      <c r="F7522">
        <v>144</v>
      </c>
      <c r="G7522" t="s">
        <v>2442</v>
      </c>
      <c r="H7522" s="4" t="str">
        <f t="shared" si="234"/>
        <v>GOLD1.144</v>
      </c>
      <c r="I7522" s="4" t="str">
        <f t="shared" si="235"/>
        <v>SG1_AVDD33_GIGA</v>
      </c>
    </row>
    <row r="7523" spans="1:9" x14ac:dyDescent="0.25">
      <c r="A7523" t="s">
        <v>2698</v>
      </c>
      <c r="B7523" t="s">
        <v>5999</v>
      </c>
      <c r="C7523" t="s">
        <v>868</v>
      </c>
      <c r="D7523" t="s">
        <v>894</v>
      </c>
      <c r="E7523" t="s">
        <v>894</v>
      </c>
      <c r="F7523">
        <v>152</v>
      </c>
      <c r="G7523" t="s">
        <v>2444</v>
      </c>
      <c r="H7523" s="4" t="str">
        <f t="shared" si="234"/>
        <v>GOLD1.152</v>
      </c>
      <c r="I7523" s="4" t="str">
        <f t="shared" si="235"/>
        <v>SG1_AVDD33_XTAL</v>
      </c>
    </row>
    <row r="7524" spans="1:9" x14ac:dyDescent="0.25">
      <c r="A7524" t="s">
        <v>2698</v>
      </c>
      <c r="B7524" t="s">
        <v>5999</v>
      </c>
      <c r="C7524" t="s">
        <v>868</v>
      </c>
      <c r="D7524" t="s">
        <v>60</v>
      </c>
      <c r="E7524" t="s">
        <v>60</v>
      </c>
      <c r="F7524">
        <v>48</v>
      </c>
      <c r="G7524" t="s">
        <v>158</v>
      </c>
      <c r="H7524" s="4" t="str">
        <f t="shared" si="234"/>
        <v>GOLD1.48</v>
      </c>
      <c r="I7524" s="4" t="str">
        <f t="shared" si="235"/>
        <v>SG1_DISB</v>
      </c>
    </row>
    <row r="7525" spans="1:9" x14ac:dyDescent="0.25">
      <c r="A7525" t="s">
        <v>2698</v>
      </c>
      <c r="B7525" t="s">
        <v>5999</v>
      </c>
      <c r="C7525" t="s">
        <v>868</v>
      </c>
      <c r="D7525" t="s">
        <v>5333</v>
      </c>
      <c r="E7525" t="s">
        <v>5333</v>
      </c>
      <c r="F7525">
        <v>5</v>
      </c>
      <c r="G7525" t="s">
        <v>359</v>
      </c>
      <c r="H7525" s="4" t="str">
        <f t="shared" si="234"/>
        <v>GOLD1.5</v>
      </c>
      <c r="I7525" s="4" t="str">
        <f t="shared" si="235"/>
        <v>SG1_DVDD09</v>
      </c>
    </row>
    <row r="7526" spans="1:9" x14ac:dyDescent="0.25">
      <c r="A7526" t="s">
        <v>2698</v>
      </c>
      <c r="B7526" t="s">
        <v>5999</v>
      </c>
      <c r="C7526" t="s">
        <v>868</v>
      </c>
      <c r="D7526" t="s">
        <v>5334</v>
      </c>
      <c r="E7526" t="s">
        <v>5334</v>
      </c>
      <c r="F7526">
        <v>6</v>
      </c>
      <c r="G7526" t="s">
        <v>359</v>
      </c>
      <c r="H7526" s="4" t="str">
        <f t="shared" si="234"/>
        <v>GOLD1.6</v>
      </c>
      <c r="I7526" s="4" t="str">
        <f t="shared" si="235"/>
        <v>SG1_DVDD09</v>
      </c>
    </row>
    <row r="7527" spans="1:9" x14ac:dyDescent="0.25">
      <c r="A7527" t="s">
        <v>2698</v>
      </c>
      <c r="B7527" t="s">
        <v>5999</v>
      </c>
      <c r="C7527" t="s">
        <v>868</v>
      </c>
      <c r="D7527" t="s">
        <v>5335</v>
      </c>
      <c r="E7527" t="s">
        <v>5335</v>
      </c>
      <c r="F7527">
        <v>15</v>
      </c>
      <c r="G7527" t="s">
        <v>359</v>
      </c>
      <c r="H7527" s="4" t="str">
        <f t="shared" si="234"/>
        <v>GOLD1.15</v>
      </c>
      <c r="I7527" s="4" t="str">
        <f t="shared" si="235"/>
        <v>SG1_DVDD09</v>
      </c>
    </row>
    <row r="7528" spans="1:9" x14ac:dyDescent="0.25">
      <c r="A7528" t="s">
        <v>2698</v>
      </c>
      <c r="B7528" t="s">
        <v>5999</v>
      </c>
      <c r="C7528" t="s">
        <v>868</v>
      </c>
      <c r="D7528" t="s">
        <v>5338</v>
      </c>
      <c r="E7528" t="s">
        <v>5338</v>
      </c>
      <c r="F7528">
        <v>25</v>
      </c>
      <c r="G7528" t="s">
        <v>359</v>
      </c>
      <c r="H7528" s="4" t="str">
        <f t="shared" si="234"/>
        <v>GOLD1.25</v>
      </c>
      <c r="I7528" s="4" t="str">
        <f t="shared" si="235"/>
        <v>SG1_DVDD09</v>
      </c>
    </row>
    <row r="7529" spans="1:9" x14ac:dyDescent="0.25">
      <c r="A7529" t="s">
        <v>2698</v>
      </c>
      <c r="B7529" t="s">
        <v>5999</v>
      </c>
      <c r="C7529" t="s">
        <v>868</v>
      </c>
      <c r="D7529" t="s">
        <v>5339</v>
      </c>
      <c r="E7529" t="s">
        <v>5339</v>
      </c>
      <c r="F7529">
        <v>26</v>
      </c>
      <c r="G7529" t="s">
        <v>359</v>
      </c>
      <c r="H7529" s="4" t="str">
        <f t="shared" si="234"/>
        <v>GOLD1.26</v>
      </c>
      <c r="I7529" s="4" t="str">
        <f t="shared" si="235"/>
        <v>SG1_DVDD09</v>
      </c>
    </row>
    <row r="7530" spans="1:9" x14ac:dyDescent="0.25">
      <c r="A7530" t="s">
        <v>2698</v>
      </c>
      <c r="B7530" t="s">
        <v>5999</v>
      </c>
      <c r="C7530" t="s">
        <v>868</v>
      </c>
      <c r="D7530" t="s">
        <v>5340</v>
      </c>
      <c r="E7530" t="s">
        <v>5340</v>
      </c>
      <c r="F7530">
        <v>27</v>
      </c>
      <c r="G7530" t="s">
        <v>359</v>
      </c>
      <c r="H7530" s="4" t="str">
        <f t="shared" si="234"/>
        <v>GOLD1.27</v>
      </c>
      <c r="I7530" s="4" t="str">
        <f t="shared" si="235"/>
        <v>SG1_DVDD09</v>
      </c>
    </row>
    <row r="7531" spans="1:9" x14ac:dyDescent="0.25">
      <c r="A7531" t="s">
        <v>2698</v>
      </c>
      <c r="B7531" t="s">
        <v>5999</v>
      </c>
      <c r="C7531" t="s">
        <v>868</v>
      </c>
      <c r="D7531" t="s">
        <v>5341</v>
      </c>
      <c r="E7531" t="s">
        <v>5341</v>
      </c>
      <c r="F7531">
        <v>28</v>
      </c>
      <c r="G7531" t="s">
        <v>359</v>
      </c>
      <c r="H7531" s="4" t="str">
        <f t="shared" si="234"/>
        <v>GOLD1.28</v>
      </c>
      <c r="I7531" s="4" t="str">
        <f t="shared" si="235"/>
        <v>SG1_DVDD09</v>
      </c>
    </row>
    <row r="7532" spans="1:9" x14ac:dyDescent="0.25">
      <c r="A7532" t="s">
        <v>2698</v>
      </c>
      <c r="B7532" t="s">
        <v>5999</v>
      </c>
      <c r="C7532" t="s">
        <v>868</v>
      </c>
      <c r="D7532" t="s">
        <v>5342</v>
      </c>
      <c r="E7532" t="s">
        <v>5342</v>
      </c>
      <c r="F7532">
        <v>29</v>
      </c>
      <c r="G7532" t="s">
        <v>359</v>
      </c>
      <c r="H7532" s="4" t="str">
        <f t="shared" si="234"/>
        <v>GOLD1.29</v>
      </c>
      <c r="I7532" s="4" t="str">
        <f t="shared" si="235"/>
        <v>SG1_DVDD09</v>
      </c>
    </row>
    <row r="7533" spans="1:9" x14ac:dyDescent="0.25">
      <c r="A7533" t="s">
        <v>2698</v>
      </c>
      <c r="B7533" t="s">
        <v>5999</v>
      </c>
      <c r="C7533" t="s">
        <v>868</v>
      </c>
      <c r="D7533" t="s">
        <v>5344</v>
      </c>
      <c r="E7533" t="s">
        <v>5344</v>
      </c>
      <c r="F7533">
        <v>40</v>
      </c>
      <c r="G7533" t="s">
        <v>359</v>
      </c>
      <c r="H7533" s="4" t="str">
        <f t="shared" si="234"/>
        <v>GOLD1.40</v>
      </c>
      <c r="I7533" s="4" t="str">
        <f t="shared" si="235"/>
        <v>SG1_DVDD09</v>
      </c>
    </row>
    <row r="7534" spans="1:9" x14ac:dyDescent="0.25">
      <c r="A7534" t="s">
        <v>2698</v>
      </c>
      <c r="B7534" t="s">
        <v>5999</v>
      </c>
      <c r="C7534" t="s">
        <v>868</v>
      </c>
      <c r="D7534" t="s">
        <v>5382</v>
      </c>
      <c r="E7534" t="s">
        <v>5382</v>
      </c>
      <c r="F7534">
        <v>46</v>
      </c>
      <c r="G7534" t="s">
        <v>359</v>
      </c>
      <c r="H7534" s="4" t="str">
        <f t="shared" si="234"/>
        <v>GOLD1.46</v>
      </c>
      <c r="I7534" s="4" t="str">
        <f t="shared" si="235"/>
        <v>SG1_DVDD09</v>
      </c>
    </row>
    <row r="7535" spans="1:9" x14ac:dyDescent="0.25">
      <c r="A7535" t="s">
        <v>2698</v>
      </c>
      <c r="B7535" t="s">
        <v>5999</v>
      </c>
      <c r="C7535" t="s">
        <v>868</v>
      </c>
      <c r="D7535" t="s">
        <v>5383</v>
      </c>
      <c r="E7535" t="s">
        <v>5383</v>
      </c>
      <c r="F7535">
        <v>49</v>
      </c>
      <c r="G7535" t="s">
        <v>359</v>
      </c>
      <c r="H7535" s="4" t="str">
        <f t="shared" si="234"/>
        <v>GOLD1.49</v>
      </c>
      <c r="I7535" s="4" t="str">
        <f t="shared" si="235"/>
        <v>SG1_DVDD09</v>
      </c>
    </row>
    <row r="7536" spans="1:9" x14ac:dyDescent="0.25">
      <c r="A7536" t="s">
        <v>2698</v>
      </c>
      <c r="B7536" t="s">
        <v>5999</v>
      </c>
      <c r="C7536" t="s">
        <v>868</v>
      </c>
      <c r="D7536" t="s">
        <v>5384</v>
      </c>
      <c r="E7536" t="s">
        <v>5384</v>
      </c>
      <c r="F7536">
        <v>67</v>
      </c>
      <c r="G7536" t="s">
        <v>359</v>
      </c>
      <c r="H7536" s="4" t="str">
        <f t="shared" si="234"/>
        <v>GOLD1.67</v>
      </c>
      <c r="I7536" s="4" t="str">
        <f t="shared" si="235"/>
        <v>SG1_DVDD09</v>
      </c>
    </row>
    <row r="7537" spans="1:9" x14ac:dyDescent="0.25">
      <c r="A7537" t="s">
        <v>2698</v>
      </c>
      <c r="B7537" t="s">
        <v>5999</v>
      </c>
      <c r="C7537" t="s">
        <v>868</v>
      </c>
      <c r="D7537" t="s">
        <v>5368</v>
      </c>
      <c r="E7537" t="s">
        <v>5368</v>
      </c>
      <c r="F7537">
        <v>89</v>
      </c>
      <c r="G7537" t="s">
        <v>359</v>
      </c>
      <c r="H7537" s="4" t="str">
        <f t="shared" si="234"/>
        <v>GOLD1.89</v>
      </c>
      <c r="I7537" s="4" t="str">
        <f t="shared" si="235"/>
        <v>SG1_DVDD09</v>
      </c>
    </row>
    <row r="7538" spans="1:9" x14ac:dyDescent="0.25">
      <c r="A7538" t="s">
        <v>2698</v>
      </c>
      <c r="B7538" t="s">
        <v>5999</v>
      </c>
      <c r="C7538" t="s">
        <v>868</v>
      </c>
      <c r="D7538" t="s">
        <v>5367</v>
      </c>
      <c r="E7538" t="s">
        <v>5367</v>
      </c>
      <c r="F7538">
        <v>90</v>
      </c>
      <c r="G7538" t="s">
        <v>359</v>
      </c>
      <c r="H7538" s="4" t="str">
        <f t="shared" si="234"/>
        <v>GOLD1.90</v>
      </c>
      <c r="I7538" s="4" t="str">
        <f t="shared" si="235"/>
        <v>SG1_DVDD09</v>
      </c>
    </row>
    <row r="7539" spans="1:9" x14ac:dyDescent="0.25">
      <c r="A7539" t="s">
        <v>2698</v>
      </c>
      <c r="B7539" t="s">
        <v>5999</v>
      </c>
      <c r="C7539" t="s">
        <v>868</v>
      </c>
      <c r="D7539" t="s">
        <v>5358</v>
      </c>
      <c r="E7539" t="s">
        <v>5358</v>
      </c>
      <c r="F7539">
        <v>99</v>
      </c>
      <c r="G7539" t="s">
        <v>359</v>
      </c>
      <c r="H7539" s="4" t="str">
        <f t="shared" si="234"/>
        <v>GOLD1.99</v>
      </c>
      <c r="I7539" s="4" t="str">
        <f t="shared" si="235"/>
        <v>SG1_DVDD09</v>
      </c>
    </row>
    <row r="7540" spans="1:9" x14ac:dyDescent="0.25">
      <c r="A7540" t="s">
        <v>2698</v>
      </c>
      <c r="B7540" t="s">
        <v>5999</v>
      </c>
      <c r="C7540" t="s">
        <v>868</v>
      </c>
      <c r="D7540" t="s">
        <v>5354</v>
      </c>
      <c r="E7540" t="s">
        <v>5354</v>
      </c>
      <c r="F7540">
        <v>103</v>
      </c>
      <c r="G7540" t="s">
        <v>359</v>
      </c>
      <c r="H7540" s="4" t="str">
        <f t="shared" si="234"/>
        <v>GOLD1.103</v>
      </c>
      <c r="I7540" s="4" t="str">
        <f t="shared" si="235"/>
        <v>SG1_DVDD09</v>
      </c>
    </row>
    <row r="7541" spans="1:9" x14ac:dyDescent="0.25">
      <c r="A7541" t="s">
        <v>2698</v>
      </c>
      <c r="B7541" t="s">
        <v>5999</v>
      </c>
      <c r="C7541" t="s">
        <v>868</v>
      </c>
      <c r="D7541" t="s">
        <v>5352</v>
      </c>
      <c r="E7541" t="s">
        <v>5352</v>
      </c>
      <c r="F7541">
        <v>110</v>
      </c>
      <c r="G7541" t="s">
        <v>359</v>
      </c>
      <c r="H7541" s="4" t="str">
        <f t="shared" si="234"/>
        <v>GOLD1.110</v>
      </c>
      <c r="I7541" s="4" t="str">
        <f t="shared" si="235"/>
        <v>SG1_DVDD09</v>
      </c>
    </row>
    <row r="7542" spans="1:9" x14ac:dyDescent="0.25">
      <c r="A7542" t="s">
        <v>2698</v>
      </c>
      <c r="B7542" t="s">
        <v>5999</v>
      </c>
      <c r="C7542" t="s">
        <v>868</v>
      </c>
      <c r="D7542" t="s">
        <v>5351</v>
      </c>
      <c r="E7542" t="s">
        <v>5351</v>
      </c>
      <c r="F7542">
        <v>111</v>
      </c>
      <c r="G7542" t="s">
        <v>359</v>
      </c>
      <c r="H7542" s="4" t="str">
        <f t="shared" si="234"/>
        <v>GOLD1.111</v>
      </c>
      <c r="I7542" s="4" t="str">
        <f t="shared" si="235"/>
        <v>SG1_DVDD09</v>
      </c>
    </row>
    <row r="7543" spans="1:9" x14ac:dyDescent="0.25">
      <c r="A7543" t="s">
        <v>2698</v>
      </c>
      <c r="B7543" t="s">
        <v>5999</v>
      </c>
      <c r="C7543" t="s">
        <v>868</v>
      </c>
      <c r="D7543" t="s">
        <v>5350</v>
      </c>
      <c r="E7543" t="s">
        <v>5350</v>
      </c>
      <c r="F7543">
        <v>120</v>
      </c>
      <c r="G7543" t="s">
        <v>359</v>
      </c>
      <c r="H7543" s="4" t="str">
        <f t="shared" si="234"/>
        <v>GOLD1.120</v>
      </c>
      <c r="I7543" s="4" t="str">
        <f t="shared" si="235"/>
        <v>SG1_DVDD09</v>
      </c>
    </row>
    <row r="7544" spans="1:9" x14ac:dyDescent="0.25">
      <c r="A7544" t="s">
        <v>2698</v>
      </c>
      <c r="B7544" t="s">
        <v>5999</v>
      </c>
      <c r="C7544" t="s">
        <v>868</v>
      </c>
      <c r="D7544" t="s">
        <v>5348</v>
      </c>
      <c r="E7544" t="s">
        <v>5348</v>
      </c>
      <c r="F7544">
        <v>124</v>
      </c>
      <c r="G7544" t="s">
        <v>359</v>
      </c>
      <c r="H7544" s="4" t="str">
        <f t="shared" si="234"/>
        <v>GOLD1.124</v>
      </c>
      <c r="I7544" s="4" t="str">
        <f t="shared" si="235"/>
        <v>SG1_DVDD09</v>
      </c>
    </row>
    <row r="7545" spans="1:9" x14ac:dyDescent="0.25">
      <c r="A7545" t="s">
        <v>2698</v>
      </c>
      <c r="B7545" t="s">
        <v>5999</v>
      </c>
      <c r="C7545" t="s">
        <v>868</v>
      </c>
      <c r="D7545" t="s">
        <v>5346</v>
      </c>
      <c r="E7545" t="s">
        <v>5346</v>
      </c>
      <c r="F7545">
        <v>131</v>
      </c>
      <c r="G7545" t="s">
        <v>359</v>
      </c>
      <c r="H7545" s="4" t="str">
        <f t="shared" si="234"/>
        <v>GOLD1.131</v>
      </c>
      <c r="I7545" s="4" t="str">
        <f t="shared" si="235"/>
        <v>SG1_DVDD09</v>
      </c>
    </row>
    <row r="7546" spans="1:9" x14ac:dyDescent="0.25">
      <c r="A7546" t="s">
        <v>2698</v>
      </c>
      <c r="B7546" t="s">
        <v>5999</v>
      </c>
      <c r="C7546" t="s">
        <v>868</v>
      </c>
      <c r="D7546" t="s">
        <v>5345</v>
      </c>
      <c r="E7546" t="s">
        <v>5345</v>
      </c>
      <c r="F7546">
        <v>132</v>
      </c>
      <c r="G7546" t="s">
        <v>359</v>
      </c>
      <c r="H7546" s="4" t="str">
        <f t="shared" si="234"/>
        <v>GOLD1.132</v>
      </c>
      <c r="I7546" s="4" t="str">
        <f t="shared" si="235"/>
        <v>SG1_DVDD09</v>
      </c>
    </row>
    <row r="7547" spans="1:9" x14ac:dyDescent="0.25">
      <c r="A7547" t="s">
        <v>2698</v>
      </c>
      <c r="B7547" t="s">
        <v>5999</v>
      </c>
      <c r="C7547" t="s">
        <v>868</v>
      </c>
      <c r="D7547" t="s">
        <v>5380</v>
      </c>
      <c r="E7547" t="s">
        <v>5380</v>
      </c>
      <c r="F7547">
        <v>140</v>
      </c>
      <c r="G7547" t="s">
        <v>359</v>
      </c>
      <c r="H7547" s="4" t="str">
        <f t="shared" si="234"/>
        <v>GOLD1.140</v>
      </c>
      <c r="I7547" s="4" t="str">
        <f t="shared" si="235"/>
        <v>SG1_DVDD09</v>
      </c>
    </row>
    <row r="7548" spans="1:9" x14ac:dyDescent="0.25">
      <c r="A7548" t="s">
        <v>2698</v>
      </c>
      <c r="B7548" t="s">
        <v>5999</v>
      </c>
      <c r="C7548" t="s">
        <v>868</v>
      </c>
      <c r="D7548" t="s">
        <v>895</v>
      </c>
      <c r="E7548" t="s">
        <v>895</v>
      </c>
      <c r="F7548">
        <v>137</v>
      </c>
      <c r="G7548" t="s">
        <v>141</v>
      </c>
      <c r="H7548" s="4" t="str">
        <f t="shared" si="234"/>
        <v>GOLD1.137</v>
      </c>
      <c r="I7548" s="4" t="str">
        <f t="shared" si="235"/>
        <v>SG1_DVDD33</v>
      </c>
    </row>
    <row r="7549" spans="1:9" x14ac:dyDescent="0.25">
      <c r="A7549" t="s">
        <v>2698</v>
      </c>
      <c r="B7549" t="s">
        <v>5999</v>
      </c>
      <c r="C7549" t="s">
        <v>868</v>
      </c>
      <c r="D7549" t="s">
        <v>11</v>
      </c>
      <c r="E7549" t="s">
        <v>11</v>
      </c>
      <c r="F7549" t="s">
        <v>11</v>
      </c>
      <c r="G7549" t="s">
        <v>961</v>
      </c>
      <c r="H7549" s="4" t="str">
        <f t="shared" si="234"/>
        <v>GOLD1.EP</v>
      </c>
      <c r="I7549" s="4" t="str">
        <f t="shared" si="235"/>
        <v>DGND</v>
      </c>
    </row>
    <row r="7550" spans="1:9" x14ac:dyDescent="0.25">
      <c r="A7550" t="s">
        <v>2698</v>
      </c>
      <c r="B7550" t="s">
        <v>5999</v>
      </c>
      <c r="C7550" t="s">
        <v>868</v>
      </c>
      <c r="D7550" t="s">
        <v>275</v>
      </c>
      <c r="E7550" t="s">
        <v>275</v>
      </c>
      <c r="F7550">
        <v>158</v>
      </c>
      <c r="G7550" t="s">
        <v>5490</v>
      </c>
      <c r="H7550" s="4" t="str">
        <f t="shared" si="234"/>
        <v>GOLD1.158</v>
      </c>
      <c r="I7550" s="4" t="str">
        <f t="shared" si="235"/>
        <v>SG1_FE_MDI-</v>
      </c>
    </row>
    <row r="7551" spans="1:9" x14ac:dyDescent="0.25">
      <c r="A7551" t="s">
        <v>2698</v>
      </c>
      <c r="B7551" t="s">
        <v>5999</v>
      </c>
      <c r="C7551" t="s">
        <v>868</v>
      </c>
      <c r="D7551" t="s">
        <v>273</v>
      </c>
      <c r="E7551" t="s">
        <v>273</v>
      </c>
      <c r="F7551">
        <v>161</v>
      </c>
      <c r="G7551" t="s">
        <v>5488</v>
      </c>
      <c r="H7551" s="4" t="str">
        <f t="shared" si="234"/>
        <v>GOLD1.161</v>
      </c>
      <c r="I7551" s="4" t="str">
        <f t="shared" si="235"/>
        <v>SG1_FE_MDIX-</v>
      </c>
    </row>
    <row r="7552" spans="1:9" x14ac:dyDescent="0.25">
      <c r="A7552" t="s">
        <v>2698</v>
      </c>
      <c r="B7552" t="s">
        <v>5999</v>
      </c>
      <c r="C7552" t="s">
        <v>868</v>
      </c>
      <c r="D7552" t="s">
        <v>274</v>
      </c>
      <c r="E7552" t="s">
        <v>274</v>
      </c>
      <c r="F7552">
        <v>157</v>
      </c>
      <c r="G7552" t="s">
        <v>5489</v>
      </c>
      <c r="H7552" s="4" t="str">
        <f t="shared" si="234"/>
        <v>GOLD1.157</v>
      </c>
      <c r="I7552" s="4" t="str">
        <f t="shared" si="235"/>
        <v>SG1_FE_MDI+</v>
      </c>
    </row>
    <row r="7553" spans="1:9" x14ac:dyDescent="0.25">
      <c r="A7553" t="s">
        <v>2698</v>
      </c>
      <c r="B7553" t="s">
        <v>5999</v>
      </c>
      <c r="C7553" t="s">
        <v>868</v>
      </c>
      <c r="D7553" t="s">
        <v>272</v>
      </c>
      <c r="E7553" t="s">
        <v>272</v>
      </c>
      <c r="F7553">
        <v>160</v>
      </c>
      <c r="G7553" t="s">
        <v>5487</v>
      </c>
      <c r="H7553" s="4" t="str">
        <f t="shared" si="234"/>
        <v>GOLD1.160</v>
      </c>
      <c r="I7553" s="4" t="str">
        <f t="shared" si="235"/>
        <v>SG1_FE_MDIX+</v>
      </c>
    </row>
    <row r="7554" spans="1:9" x14ac:dyDescent="0.25">
      <c r="A7554" t="s">
        <v>2698</v>
      </c>
      <c r="B7554" t="s">
        <v>5999</v>
      </c>
      <c r="C7554" t="s">
        <v>868</v>
      </c>
      <c r="D7554" t="s">
        <v>12</v>
      </c>
      <c r="E7554" t="s">
        <v>12</v>
      </c>
      <c r="F7554" t="s">
        <v>12</v>
      </c>
      <c r="G7554" t="s">
        <v>961</v>
      </c>
      <c r="H7554" s="4" t="str">
        <f t="shared" ref="H7554:H7617" si="236">CONCATENATE(C7554,".",F7554)</f>
        <v>GOLD1.G1</v>
      </c>
      <c r="I7554" s="4" t="str">
        <f t="shared" ref="I7554:I7617" si="237">G7554</f>
        <v>DGND</v>
      </c>
    </row>
    <row r="7555" spans="1:9" x14ac:dyDescent="0.25">
      <c r="A7555" t="s">
        <v>2698</v>
      </c>
      <c r="B7555" t="s">
        <v>5999</v>
      </c>
      <c r="C7555" t="s">
        <v>868</v>
      </c>
      <c r="D7555" t="s">
        <v>13</v>
      </c>
      <c r="E7555" t="s">
        <v>13</v>
      </c>
      <c r="F7555" t="s">
        <v>13</v>
      </c>
      <c r="G7555" t="s">
        <v>961</v>
      </c>
      <c r="H7555" s="4" t="str">
        <f t="shared" si="236"/>
        <v>GOLD1.G2</v>
      </c>
      <c r="I7555" s="4" t="str">
        <f t="shared" si="237"/>
        <v>DGND</v>
      </c>
    </row>
    <row r="7556" spans="1:9" x14ac:dyDescent="0.25">
      <c r="A7556" t="s">
        <v>2698</v>
      </c>
      <c r="B7556" t="s">
        <v>5999</v>
      </c>
      <c r="C7556" t="s">
        <v>868</v>
      </c>
      <c r="D7556" t="s">
        <v>14</v>
      </c>
      <c r="E7556" t="s">
        <v>14</v>
      </c>
      <c r="F7556" t="s">
        <v>14</v>
      </c>
      <c r="G7556" t="s">
        <v>961</v>
      </c>
      <c r="H7556" s="4" t="str">
        <f t="shared" si="236"/>
        <v>GOLD1.G3</v>
      </c>
      <c r="I7556" s="4" t="str">
        <f t="shared" si="237"/>
        <v>DGND</v>
      </c>
    </row>
    <row r="7557" spans="1:9" x14ac:dyDescent="0.25">
      <c r="A7557" t="s">
        <v>2698</v>
      </c>
      <c r="B7557" t="s">
        <v>5999</v>
      </c>
      <c r="C7557" t="s">
        <v>868</v>
      </c>
      <c r="D7557" t="s">
        <v>15</v>
      </c>
      <c r="E7557" t="s">
        <v>15</v>
      </c>
      <c r="F7557" t="s">
        <v>15</v>
      </c>
      <c r="G7557" t="s">
        <v>961</v>
      </c>
      <c r="H7557" s="4" t="str">
        <f t="shared" si="236"/>
        <v>GOLD1.G4</v>
      </c>
      <c r="I7557" s="4" t="str">
        <f t="shared" si="237"/>
        <v>DGND</v>
      </c>
    </row>
    <row r="7558" spans="1:9" x14ac:dyDescent="0.25">
      <c r="A7558" t="s">
        <v>2698</v>
      </c>
      <c r="B7558" t="s">
        <v>5999</v>
      </c>
      <c r="C7558" t="s">
        <v>868</v>
      </c>
      <c r="D7558" t="s">
        <v>16</v>
      </c>
      <c r="E7558" t="s">
        <v>16</v>
      </c>
      <c r="F7558" t="s">
        <v>16</v>
      </c>
      <c r="G7558" t="s">
        <v>961</v>
      </c>
      <c r="H7558" s="4" t="str">
        <f t="shared" si="236"/>
        <v>GOLD1.G5</v>
      </c>
      <c r="I7558" s="4" t="str">
        <f t="shared" si="237"/>
        <v>DGND</v>
      </c>
    </row>
    <row r="7559" spans="1:9" x14ac:dyDescent="0.25">
      <c r="A7559" t="s">
        <v>2698</v>
      </c>
      <c r="B7559" t="s">
        <v>5999</v>
      </c>
      <c r="C7559" t="s">
        <v>868</v>
      </c>
      <c r="D7559" t="s">
        <v>17</v>
      </c>
      <c r="E7559" t="s">
        <v>17</v>
      </c>
      <c r="F7559" t="s">
        <v>17</v>
      </c>
      <c r="G7559" t="s">
        <v>961</v>
      </c>
      <c r="H7559" s="4" t="str">
        <f t="shared" si="236"/>
        <v>GOLD1.G6</v>
      </c>
      <c r="I7559" s="4" t="str">
        <f t="shared" si="237"/>
        <v>DGND</v>
      </c>
    </row>
    <row r="7560" spans="1:9" x14ac:dyDescent="0.25">
      <c r="A7560" t="s">
        <v>2698</v>
      </c>
      <c r="B7560" t="s">
        <v>5999</v>
      </c>
      <c r="C7560" t="s">
        <v>868</v>
      </c>
      <c r="D7560" t="s">
        <v>18</v>
      </c>
      <c r="E7560" t="s">
        <v>18</v>
      </c>
      <c r="F7560" t="s">
        <v>18</v>
      </c>
      <c r="G7560" t="s">
        <v>961</v>
      </c>
      <c r="H7560" s="4" t="str">
        <f t="shared" si="236"/>
        <v>GOLD1.G7</v>
      </c>
      <c r="I7560" s="4" t="str">
        <f t="shared" si="237"/>
        <v>DGND</v>
      </c>
    </row>
    <row r="7561" spans="1:9" x14ac:dyDescent="0.25">
      <c r="A7561" t="s">
        <v>2698</v>
      </c>
      <c r="B7561" t="s">
        <v>5999</v>
      </c>
      <c r="C7561" t="s">
        <v>868</v>
      </c>
      <c r="D7561" t="s">
        <v>70</v>
      </c>
      <c r="E7561" t="s">
        <v>70</v>
      </c>
      <c r="F7561" t="s">
        <v>70</v>
      </c>
      <c r="G7561" t="s">
        <v>961</v>
      </c>
      <c r="H7561" s="4" t="str">
        <f t="shared" si="236"/>
        <v>GOLD1.G8</v>
      </c>
      <c r="I7561" s="4" t="str">
        <f t="shared" si="237"/>
        <v>DGND</v>
      </c>
    </row>
    <row r="7562" spans="1:9" x14ac:dyDescent="0.25">
      <c r="A7562" t="s">
        <v>2698</v>
      </c>
      <c r="B7562" t="s">
        <v>5999</v>
      </c>
      <c r="C7562" t="s">
        <v>868</v>
      </c>
      <c r="D7562" t="s">
        <v>67</v>
      </c>
      <c r="E7562" t="s">
        <v>67</v>
      </c>
      <c r="F7562" t="s">
        <v>67</v>
      </c>
      <c r="G7562" t="s">
        <v>961</v>
      </c>
      <c r="H7562" s="4" t="str">
        <f t="shared" si="236"/>
        <v>GOLD1.G9</v>
      </c>
      <c r="I7562" s="4" t="str">
        <f t="shared" si="237"/>
        <v>DGND</v>
      </c>
    </row>
    <row r="7563" spans="1:9" x14ac:dyDescent="0.25">
      <c r="A7563" t="s">
        <v>2698</v>
      </c>
      <c r="B7563" t="s">
        <v>5999</v>
      </c>
      <c r="C7563" t="s">
        <v>868</v>
      </c>
      <c r="D7563" t="s">
        <v>64</v>
      </c>
      <c r="E7563" t="s">
        <v>64</v>
      </c>
      <c r="F7563" t="s">
        <v>64</v>
      </c>
      <c r="G7563" t="s">
        <v>961</v>
      </c>
      <c r="H7563" s="4" t="str">
        <f t="shared" si="236"/>
        <v>GOLD1.G10</v>
      </c>
      <c r="I7563" s="4" t="str">
        <f t="shared" si="237"/>
        <v>DGND</v>
      </c>
    </row>
    <row r="7564" spans="1:9" x14ac:dyDescent="0.25">
      <c r="A7564" t="s">
        <v>2698</v>
      </c>
      <c r="B7564" t="s">
        <v>5999</v>
      </c>
      <c r="C7564" t="s">
        <v>868</v>
      </c>
      <c r="D7564" t="s">
        <v>65</v>
      </c>
      <c r="E7564" t="s">
        <v>65</v>
      </c>
      <c r="F7564" t="s">
        <v>65</v>
      </c>
      <c r="G7564" t="s">
        <v>961</v>
      </c>
      <c r="H7564" s="4" t="str">
        <f t="shared" si="236"/>
        <v>GOLD1.G11</v>
      </c>
      <c r="I7564" s="4" t="str">
        <f t="shared" si="237"/>
        <v>DGND</v>
      </c>
    </row>
    <row r="7565" spans="1:9" x14ac:dyDescent="0.25">
      <c r="A7565" t="s">
        <v>2698</v>
      </c>
      <c r="B7565" t="s">
        <v>5999</v>
      </c>
      <c r="C7565" t="s">
        <v>868</v>
      </c>
      <c r="D7565" t="s">
        <v>139</v>
      </c>
      <c r="E7565" t="s">
        <v>139</v>
      </c>
      <c r="F7565" t="s">
        <v>139</v>
      </c>
      <c r="G7565" t="s">
        <v>961</v>
      </c>
      <c r="H7565" s="4" t="str">
        <f t="shared" si="236"/>
        <v>GOLD1.G12</v>
      </c>
      <c r="I7565" s="4" t="str">
        <f t="shared" si="237"/>
        <v>DGND</v>
      </c>
    </row>
    <row r="7566" spans="1:9" x14ac:dyDescent="0.25">
      <c r="A7566" t="s">
        <v>2698</v>
      </c>
      <c r="B7566" t="s">
        <v>5999</v>
      </c>
      <c r="C7566" t="s">
        <v>868</v>
      </c>
      <c r="D7566" t="s">
        <v>66</v>
      </c>
      <c r="E7566" t="s">
        <v>66</v>
      </c>
      <c r="F7566" t="s">
        <v>66</v>
      </c>
      <c r="G7566" t="s">
        <v>961</v>
      </c>
      <c r="H7566" s="4" t="str">
        <f t="shared" si="236"/>
        <v>GOLD1.G13</v>
      </c>
      <c r="I7566" s="4" t="str">
        <f t="shared" si="237"/>
        <v>DGND</v>
      </c>
    </row>
    <row r="7567" spans="1:9" x14ac:dyDescent="0.25">
      <c r="A7567" t="s">
        <v>2698</v>
      </c>
      <c r="B7567" t="s">
        <v>5999</v>
      </c>
      <c r="C7567" t="s">
        <v>868</v>
      </c>
      <c r="D7567" t="s">
        <v>71</v>
      </c>
      <c r="E7567" t="s">
        <v>71</v>
      </c>
      <c r="F7567" t="s">
        <v>71</v>
      </c>
      <c r="G7567" t="s">
        <v>961</v>
      </c>
      <c r="H7567" s="4" t="str">
        <f t="shared" si="236"/>
        <v>GOLD1.G14</v>
      </c>
      <c r="I7567" s="4" t="str">
        <f t="shared" si="237"/>
        <v>DGND</v>
      </c>
    </row>
    <row r="7568" spans="1:9" x14ac:dyDescent="0.25">
      <c r="A7568" t="s">
        <v>2698</v>
      </c>
      <c r="B7568" t="s">
        <v>5999</v>
      </c>
      <c r="C7568" t="s">
        <v>868</v>
      </c>
      <c r="D7568" t="s">
        <v>268</v>
      </c>
      <c r="E7568" t="s">
        <v>268</v>
      </c>
      <c r="F7568" t="s">
        <v>268</v>
      </c>
      <c r="G7568" t="s">
        <v>961</v>
      </c>
      <c r="H7568" s="4" t="str">
        <f t="shared" si="236"/>
        <v>GOLD1.G15</v>
      </c>
      <c r="I7568" s="4" t="str">
        <f t="shared" si="237"/>
        <v>DGND</v>
      </c>
    </row>
    <row r="7569" spans="1:9" x14ac:dyDescent="0.25">
      <c r="A7569" t="s">
        <v>2698</v>
      </c>
      <c r="B7569" t="s">
        <v>5999</v>
      </c>
      <c r="C7569" t="s">
        <v>868</v>
      </c>
      <c r="D7569" t="s">
        <v>69</v>
      </c>
      <c r="E7569" t="s">
        <v>69</v>
      </c>
      <c r="F7569" t="s">
        <v>69</v>
      </c>
      <c r="G7569" t="s">
        <v>961</v>
      </c>
      <c r="H7569" s="4" t="str">
        <f t="shared" si="236"/>
        <v>GOLD1.G16</v>
      </c>
      <c r="I7569" s="4" t="str">
        <f t="shared" si="237"/>
        <v>DGND</v>
      </c>
    </row>
    <row r="7570" spans="1:9" x14ac:dyDescent="0.25">
      <c r="A7570" t="s">
        <v>2698</v>
      </c>
      <c r="B7570" t="s">
        <v>5999</v>
      </c>
      <c r="C7570" t="s">
        <v>868</v>
      </c>
      <c r="D7570" t="s">
        <v>61</v>
      </c>
      <c r="E7570" t="s">
        <v>61</v>
      </c>
      <c r="F7570" t="s">
        <v>61</v>
      </c>
      <c r="G7570" t="s">
        <v>961</v>
      </c>
      <c r="H7570" s="4" t="str">
        <f t="shared" si="236"/>
        <v>GOLD1.G17</v>
      </c>
      <c r="I7570" s="4" t="str">
        <f t="shared" si="237"/>
        <v>DGND</v>
      </c>
    </row>
    <row r="7571" spans="1:9" x14ac:dyDescent="0.25">
      <c r="A7571" t="s">
        <v>2698</v>
      </c>
      <c r="B7571" t="s">
        <v>5999</v>
      </c>
      <c r="C7571" t="s">
        <v>868</v>
      </c>
      <c r="D7571" t="s">
        <v>269</v>
      </c>
      <c r="E7571" t="s">
        <v>269</v>
      </c>
      <c r="F7571" t="s">
        <v>269</v>
      </c>
      <c r="G7571" t="s">
        <v>961</v>
      </c>
      <c r="H7571" s="4" t="str">
        <f t="shared" si="236"/>
        <v>GOLD1.G18</v>
      </c>
      <c r="I7571" s="4" t="str">
        <f t="shared" si="237"/>
        <v>DGND</v>
      </c>
    </row>
    <row r="7572" spans="1:9" x14ac:dyDescent="0.25">
      <c r="A7572" t="s">
        <v>2698</v>
      </c>
      <c r="B7572" t="s">
        <v>5999</v>
      </c>
      <c r="C7572" t="s">
        <v>868</v>
      </c>
      <c r="D7572" t="s">
        <v>270</v>
      </c>
      <c r="E7572" t="s">
        <v>270</v>
      </c>
      <c r="F7572" t="s">
        <v>270</v>
      </c>
      <c r="G7572" t="s">
        <v>961</v>
      </c>
      <c r="H7572" s="4" t="str">
        <f t="shared" si="236"/>
        <v>GOLD1.G19</v>
      </c>
      <c r="I7572" s="4" t="str">
        <f t="shared" si="237"/>
        <v>DGND</v>
      </c>
    </row>
    <row r="7573" spans="1:9" x14ac:dyDescent="0.25">
      <c r="A7573" t="s">
        <v>2698</v>
      </c>
      <c r="B7573" t="s">
        <v>5999</v>
      </c>
      <c r="C7573" t="s">
        <v>868</v>
      </c>
      <c r="D7573" t="s">
        <v>291</v>
      </c>
      <c r="E7573" t="s">
        <v>291</v>
      </c>
      <c r="F7573" t="s">
        <v>291</v>
      </c>
      <c r="G7573" t="s">
        <v>961</v>
      </c>
      <c r="H7573" s="4" t="str">
        <f t="shared" si="236"/>
        <v>GOLD1.G20</v>
      </c>
      <c r="I7573" s="4" t="str">
        <f t="shared" si="237"/>
        <v>DGND</v>
      </c>
    </row>
    <row r="7574" spans="1:9" x14ac:dyDescent="0.25">
      <c r="A7574" t="s">
        <v>2698</v>
      </c>
      <c r="B7574" t="s">
        <v>5999</v>
      </c>
      <c r="C7574" t="s">
        <v>868</v>
      </c>
      <c r="D7574" t="s">
        <v>267</v>
      </c>
      <c r="E7574" t="s">
        <v>267</v>
      </c>
      <c r="F7574" t="s">
        <v>267</v>
      </c>
      <c r="G7574" t="s">
        <v>961</v>
      </c>
      <c r="H7574" s="4" t="str">
        <f t="shared" si="236"/>
        <v>GOLD1.G21</v>
      </c>
      <c r="I7574" s="4" t="str">
        <f t="shared" si="237"/>
        <v>DGND</v>
      </c>
    </row>
    <row r="7575" spans="1:9" x14ac:dyDescent="0.25">
      <c r="A7575" t="s">
        <v>2698</v>
      </c>
      <c r="B7575" t="s">
        <v>5999</v>
      </c>
      <c r="C7575" t="s">
        <v>868</v>
      </c>
      <c r="D7575" t="s">
        <v>266</v>
      </c>
      <c r="E7575" t="s">
        <v>266</v>
      </c>
      <c r="F7575" t="s">
        <v>266</v>
      </c>
      <c r="G7575" t="s">
        <v>961</v>
      </c>
      <c r="H7575" s="4" t="str">
        <f t="shared" si="236"/>
        <v>GOLD1.G22</v>
      </c>
      <c r="I7575" s="4" t="str">
        <f t="shared" si="237"/>
        <v>DGND</v>
      </c>
    </row>
    <row r="7576" spans="1:9" x14ac:dyDescent="0.25">
      <c r="A7576" t="s">
        <v>2698</v>
      </c>
      <c r="B7576" t="s">
        <v>5999</v>
      </c>
      <c r="C7576" t="s">
        <v>868</v>
      </c>
      <c r="D7576" t="s">
        <v>292</v>
      </c>
      <c r="E7576" t="s">
        <v>292</v>
      </c>
      <c r="F7576" t="s">
        <v>292</v>
      </c>
      <c r="G7576" t="s">
        <v>961</v>
      </c>
      <c r="H7576" s="4" t="str">
        <f t="shared" si="236"/>
        <v>GOLD1.G23</v>
      </c>
      <c r="I7576" s="4" t="str">
        <f t="shared" si="237"/>
        <v>DGND</v>
      </c>
    </row>
    <row r="7577" spans="1:9" x14ac:dyDescent="0.25">
      <c r="A7577" t="s">
        <v>2698</v>
      </c>
      <c r="B7577" t="s">
        <v>5999</v>
      </c>
      <c r="C7577" t="s">
        <v>868</v>
      </c>
      <c r="D7577" t="s">
        <v>278</v>
      </c>
      <c r="E7577" t="s">
        <v>278</v>
      </c>
      <c r="F7577" t="s">
        <v>278</v>
      </c>
      <c r="G7577" t="s">
        <v>961</v>
      </c>
      <c r="H7577" s="4" t="str">
        <f t="shared" si="236"/>
        <v>GOLD1.G24</v>
      </c>
      <c r="I7577" s="4" t="str">
        <f t="shared" si="237"/>
        <v>DGND</v>
      </c>
    </row>
    <row r="7578" spans="1:9" x14ac:dyDescent="0.25">
      <c r="A7578" t="s">
        <v>2698</v>
      </c>
      <c r="B7578" t="s">
        <v>5999</v>
      </c>
      <c r="C7578" t="s">
        <v>868</v>
      </c>
      <c r="D7578" t="s">
        <v>5385</v>
      </c>
      <c r="E7578" t="s">
        <v>5385</v>
      </c>
      <c r="F7578" t="s">
        <v>5385</v>
      </c>
      <c r="G7578" t="s">
        <v>961</v>
      </c>
      <c r="H7578" s="4" t="str">
        <f t="shared" si="236"/>
        <v>GOLD1.G25</v>
      </c>
      <c r="I7578" s="4" t="str">
        <f t="shared" si="237"/>
        <v>DGND</v>
      </c>
    </row>
    <row r="7579" spans="1:9" x14ac:dyDescent="0.25">
      <c r="A7579" t="s">
        <v>2698</v>
      </c>
      <c r="B7579" t="s">
        <v>5999</v>
      </c>
      <c r="C7579" t="s">
        <v>868</v>
      </c>
      <c r="D7579" t="s">
        <v>19</v>
      </c>
      <c r="E7579" t="s">
        <v>19</v>
      </c>
      <c r="F7579" t="s">
        <v>19</v>
      </c>
      <c r="H7579" s="4" t="str">
        <f t="shared" si="236"/>
        <v>GOLD1.GH1</v>
      </c>
      <c r="I7579" s="4">
        <f t="shared" si="237"/>
        <v>0</v>
      </c>
    </row>
    <row r="7580" spans="1:9" x14ac:dyDescent="0.25">
      <c r="A7580" t="s">
        <v>2698</v>
      </c>
      <c r="B7580" t="s">
        <v>5999</v>
      </c>
      <c r="C7580" t="s">
        <v>868</v>
      </c>
      <c r="D7580" t="s">
        <v>20</v>
      </c>
      <c r="E7580" t="s">
        <v>20</v>
      </c>
      <c r="F7580" t="s">
        <v>20</v>
      </c>
      <c r="H7580" s="4" t="str">
        <f t="shared" si="236"/>
        <v>GOLD1.GH2</v>
      </c>
      <c r="I7580" s="4">
        <f t="shared" si="237"/>
        <v>0</v>
      </c>
    </row>
    <row r="7581" spans="1:9" x14ac:dyDescent="0.25">
      <c r="A7581" t="s">
        <v>2698</v>
      </c>
      <c r="B7581" t="s">
        <v>5999</v>
      </c>
      <c r="C7581" t="s">
        <v>868</v>
      </c>
      <c r="D7581" t="s">
        <v>21</v>
      </c>
      <c r="E7581" t="s">
        <v>21</v>
      </c>
      <c r="F7581" t="s">
        <v>21</v>
      </c>
      <c r="H7581" s="4" t="str">
        <f t="shared" si="236"/>
        <v>GOLD1.GH3</v>
      </c>
      <c r="I7581" s="4">
        <f t="shared" si="237"/>
        <v>0</v>
      </c>
    </row>
    <row r="7582" spans="1:9" x14ac:dyDescent="0.25">
      <c r="A7582" t="s">
        <v>2698</v>
      </c>
      <c r="B7582" t="s">
        <v>5999</v>
      </c>
      <c r="C7582" t="s">
        <v>868</v>
      </c>
      <c r="D7582" t="s">
        <v>22</v>
      </c>
      <c r="E7582" t="s">
        <v>22</v>
      </c>
      <c r="F7582" t="s">
        <v>22</v>
      </c>
      <c r="H7582" s="4" t="str">
        <f t="shared" si="236"/>
        <v>GOLD1.GH4</v>
      </c>
      <c r="I7582" s="4">
        <f t="shared" si="237"/>
        <v>0</v>
      </c>
    </row>
    <row r="7583" spans="1:9" x14ac:dyDescent="0.25">
      <c r="A7583" t="s">
        <v>2698</v>
      </c>
      <c r="B7583" t="s">
        <v>5999</v>
      </c>
      <c r="C7583" t="s">
        <v>868</v>
      </c>
      <c r="D7583" t="s">
        <v>988</v>
      </c>
      <c r="E7583" t="s">
        <v>988</v>
      </c>
      <c r="F7583">
        <v>53</v>
      </c>
      <c r="G7583" t="s">
        <v>961</v>
      </c>
      <c r="H7583" s="4" t="str">
        <f t="shared" si="236"/>
        <v>GOLD1.53</v>
      </c>
      <c r="I7583" s="4" t="str">
        <f t="shared" si="237"/>
        <v>DGND</v>
      </c>
    </row>
    <row r="7584" spans="1:9" x14ac:dyDescent="0.25">
      <c r="A7584" t="s">
        <v>2698</v>
      </c>
      <c r="B7584" t="s">
        <v>5999</v>
      </c>
      <c r="C7584" t="s">
        <v>868</v>
      </c>
      <c r="D7584" t="s">
        <v>989</v>
      </c>
      <c r="E7584" t="s">
        <v>989</v>
      </c>
      <c r="F7584">
        <v>72</v>
      </c>
      <c r="G7584" t="s">
        <v>961</v>
      </c>
      <c r="H7584" s="4" t="str">
        <f t="shared" si="236"/>
        <v>GOLD1.72</v>
      </c>
      <c r="I7584" s="4" t="str">
        <f t="shared" si="237"/>
        <v>DGND</v>
      </c>
    </row>
    <row r="7585" spans="1:9" x14ac:dyDescent="0.25">
      <c r="A7585" t="s">
        <v>2698</v>
      </c>
      <c r="B7585" t="s">
        <v>5999</v>
      </c>
      <c r="C7585" t="s">
        <v>868</v>
      </c>
      <c r="D7585" t="s">
        <v>990</v>
      </c>
      <c r="E7585" t="s">
        <v>990</v>
      </c>
      <c r="F7585">
        <v>85</v>
      </c>
      <c r="G7585" t="s">
        <v>961</v>
      </c>
      <c r="H7585" s="4" t="str">
        <f t="shared" si="236"/>
        <v>GOLD1.85</v>
      </c>
      <c r="I7585" s="4" t="str">
        <f t="shared" si="237"/>
        <v>DGND</v>
      </c>
    </row>
    <row r="7586" spans="1:9" x14ac:dyDescent="0.25">
      <c r="A7586" t="s">
        <v>2698</v>
      </c>
      <c r="B7586" t="s">
        <v>5999</v>
      </c>
      <c r="C7586" t="s">
        <v>868</v>
      </c>
      <c r="D7586" t="s">
        <v>5343</v>
      </c>
      <c r="E7586" t="s">
        <v>5343</v>
      </c>
      <c r="F7586">
        <v>34</v>
      </c>
      <c r="G7586" t="s">
        <v>5755</v>
      </c>
      <c r="H7586" s="4" t="str">
        <f t="shared" si="236"/>
        <v>GOLD1.34</v>
      </c>
      <c r="I7586" s="4" t="str">
        <f t="shared" si="237"/>
        <v>SG1_GPIO0_VDDIO</v>
      </c>
    </row>
    <row r="7587" spans="1:9" x14ac:dyDescent="0.25">
      <c r="A7587" t="s">
        <v>2698</v>
      </c>
      <c r="B7587" t="s">
        <v>5999</v>
      </c>
      <c r="C7587" t="s">
        <v>868</v>
      </c>
      <c r="D7587" t="s">
        <v>5381</v>
      </c>
      <c r="E7587" t="s">
        <v>5381</v>
      </c>
      <c r="F7587">
        <v>45</v>
      </c>
      <c r="G7587" t="s">
        <v>5755</v>
      </c>
      <c r="H7587" s="4" t="str">
        <f t="shared" si="236"/>
        <v>GOLD1.45</v>
      </c>
      <c r="I7587" s="4" t="str">
        <f t="shared" si="237"/>
        <v>SG1_GPIO0_VDDIO</v>
      </c>
    </row>
    <row r="7588" spans="1:9" x14ac:dyDescent="0.25">
      <c r="A7588" t="s">
        <v>2698</v>
      </c>
      <c r="B7588" t="s">
        <v>5999</v>
      </c>
      <c r="C7588" t="s">
        <v>868</v>
      </c>
      <c r="D7588" t="s">
        <v>43</v>
      </c>
      <c r="E7588" t="s">
        <v>43</v>
      </c>
      <c r="F7588">
        <v>30</v>
      </c>
      <c r="G7588" t="s">
        <v>399</v>
      </c>
      <c r="H7588" s="4" t="str">
        <f t="shared" si="236"/>
        <v>GOLD1.30</v>
      </c>
      <c r="I7588" s="4" t="str">
        <f t="shared" si="237"/>
        <v>SG1_GPIOA_0</v>
      </c>
    </row>
    <row r="7589" spans="1:9" x14ac:dyDescent="0.25">
      <c r="A7589" t="s">
        <v>2698</v>
      </c>
      <c r="B7589" t="s">
        <v>5999</v>
      </c>
      <c r="C7589" t="s">
        <v>868</v>
      </c>
      <c r="D7589" t="s">
        <v>44</v>
      </c>
      <c r="E7589" t="s">
        <v>44</v>
      </c>
      <c r="F7589">
        <v>31</v>
      </c>
      <c r="G7589" t="s">
        <v>391</v>
      </c>
      <c r="H7589" s="4" t="str">
        <f t="shared" si="236"/>
        <v>GOLD1.31</v>
      </c>
      <c r="I7589" s="4" t="str">
        <f t="shared" si="237"/>
        <v>SG1_GPIOA_1</v>
      </c>
    </row>
    <row r="7590" spans="1:9" x14ac:dyDescent="0.25">
      <c r="A7590" t="s">
        <v>2698</v>
      </c>
      <c r="B7590" t="s">
        <v>5999</v>
      </c>
      <c r="C7590" t="s">
        <v>868</v>
      </c>
      <c r="D7590" t="s">
        <v>45</v>
      </c>
      <c r="E7590" t="s">
        <v>45</v>
      </c>
      <c r="F7590">
        <v>32</v>
      </c>
      <c r="G7590" t="s">
        <v>392</v>
      </c>
      <c r="H7590" s="4" t="str">
        <f t="shared" si="236"/>
        <v>GOLD1.32</v>
      </c>
      <c r="I7590" s="4" t="str">
        <f t="shared" si="237"/>
        <v>SG1_GPIOA_2</v>
      </c>
    </row>
    <row r="7591" spans="1:9" x14ac:dyDescent="0.25">
      <c r="A7591" t="s">
        <v>2698</v>
      </c>
      <c r="B7591" t="s">
        <v>5999</v>
      </c>
      <c r="C7591" t="s">
        <v>868</v>
      </c>
      <c r="D7591" t="s">
        <v>46</v>
      </c>
      <c r="E7591" t="s">
        <v>46</v>
      </c>
      <c r="F7591">
        <v>33</v>
      </c>
      <c r="G7591" t="s">
        <v>395</v>
      </c>
      <c r="H7591" s="4" t="str">
        <f t="shared" si="236"/>
        <v>GOLD1.33</v>
      </c>
      <c r="I7591" s="4" t="str">
        <f t="shared" si="237"/>
        <v>SG1_GPIOA_3</v>
      </c>
    </row>
    <row r="7592" spans="1:9" x14ac:dyDescent="0.25">
      <c r="A7592" t="s">
        <v>2698</v>
      </c>
      <c r="B7592" t="s">
        <v>5999</v>
      </c>
      <c r="C7592" t="s">
        <v>868</v>
      </c>
      <c r="D7592" t="s">
        <v>47</v>
      </c>
      <c r="E7592" t="s">
        <v>47</v>
      </c>
      <c r="F7592">
        <v>35</v>
      </c>
      <c r="G7592" t="s">
        <v>149</v>
      </c>
      <c r="H7592" s="4" t="str">
        <f t="shared" si="236"/>
        <v>GOLD1.35</v>
      </c>
      <c r="I7592" s="4" t="str">
        <f t="shared" si="237"/>
        <v>SG1_GPIOB_0</v>
      </c>
    </row>
    <row r="7593" spans="1:9" x14ac:dyDescent="0.25">
      <c r="A7593" t="s">
        <v>2698</v>
      </c>
      <c r="B7593" t="s">
        <v>5999</v>
      </c>
      <c r="C7593" t="s">
        <v>868</v>
      </c>
      <c r="D7593" t="s">
        <v>48</v>
      </c>
      <c r="E7593" t="s">
        <v>48</v>
      </c>
      <c r="F7593">
        <v>36</v>
      </c>
      <c r="G7593" t="s">
        <v>150</v>
      </c>
      <c r="H7593" s="4" t="str">
        <f t="shared" si="236"/>
        <v>GOLD1.36</v>
      </c>
      <c r="I7593" s="4" t="str">
        <f t="shared" si="237"/>
        <v>SG1_GPIOB_1</v>
      </c>
    </row>
    <row r="7594" spans="1:9" x14ac:dyDescent="0.25">
      <c r="A7594" t="s">
        <v>2698</v>
      </c>
      <c r="B7594" t="s">
        <v>5999</v>
      </c>
      <c r="C7594" t="s">
        <v>868</v>
      </c>
      <c r="D7594" t="s">
        <v>276</v>
      </c>
      <c r="E7594" t="s">
        <v>276</v>
      </c>
      <c r="F7594">
        <v>37</v>
      </c>
      <c r="G7594" t="s">
        <v>397</v>
      </c>
      <c r="H7594" s="4" t="str">
        <f t="shared" si="236"/>
        <v>GOLD1.37</v>
      </c>
      <c r="I7594" s="4" t="str">
        <f t="shared" si="237"/>
        <v>SG1_GPIOB_2</v>
      </c>
    </row>
    <row r="7595" spans="1:9" x14ac:dyDescent="0.25">
      <c r="A7595" t="s">
        <v>2698</v>
      </c>
      <c r="B7595" t="s">
        <v>5999</v>
      </c>
      <c r="C7595" t="s">
        <v>868</v>
      </c>
      <c r="D7595" t="s">
        <v>49</v>
      </c>
      <c r="E7595" t="s">
        <v>49</v>
      </c>
      <c r="F7595">
        <v>38</v>
      </c>
      <c r="G7595" t="s">
        <v>151</v>
      </c>
      <c r="H7595" s="4" t="str">
        <f t="shared" si="236"/>
        <v>GOLD1.38</v>
      </c>
      <c r="I7595" s="4" t="str">
        <f t="shared" si="237"/>
        <v>SG1_GPIOC_0</v>
      </c>
    </row>
    <row r="7596" spans="1:9" x14ac:dyDescent="0.25">
      <c r="A7596" t="s">
        <v>2698</v>
      </c>
      <c r="B7596" t="s">
        <v>5999</v>
      </c>
      <c r="C7596" t="s">
        <v>868</v>
      </c>
      <c r="D7596" t="s">
        <v>50</v>
      </c>
      <c r="E7596" t="s">
        <v>50</v>
      </c>
      <c r="F7596">
        <v>39</v>
      </c>
      <c r="G7596" t="s">
        <v>152</v>
      </c>
      <c r="H7596" s="4" t="str">
        <f t="shared" si="236"/>
        <v>GOLD1.39</v>
      </c>
      <c r="I7596" s="4" t="str">
        <f t="shared" si="237"/>
        <v>SG1_GPIOC_1</v>
      </c>
    </row>
    <row r="7597" spans="1:9" x14ac:dyDescent="0.25">
      <c r="A7597" t="s">
        <v>2698</v>
      </c>
      <c r="B7597" t="s">
        <v>5999</v>
      </c>
      <c r="C7597" t="s">
        <v>868</v>
      </c>
      <c r="D7597" t="s">
        <v>55</v>
      </c>
      <c r="E7597" t="s">
        <v>55</v>
      </c>
      <c r="F7597">
        <v>41</v>
      </c>
      <c r="G7597" t="s">
        <v>154</v>
      </c>
      <c r="H7597" s="4" t="str">
        <f t="shared" si="236"/>
        <v>GOLD1.41</v>
      </c>
      <c r="I7597" s="4" t="str">
        <f t="shared" si="237"/>
        <v>SG1_GPIOC_2</v>
      </c>
    </row>
    <row r="7598" spans="1:9" x14ac:dyDescent="0.25">
      <c r="A7598" t="s">
        <v>2698</v>
      </c>
      <c r="B7598" t="s">
        <v>5999</v>
      </c>
      <c r="C7598" t="s">
        <v>868</v>
      </c>
      <c r="D7598" t="s">
        <v>57</v>
      </c>
      <c r="E7598" t="s">
        <v>57</v>
      </c>
      <c r="F7598">
        <v>43</v>
      </c>
      <c r="G7598" t="s">
        <v>156</v>
      </c>
      <c r="H7598" s="4" t="str">
        <f t="shared" si="236"/>
        <v>GOLD1.43</v>
      </c>
      <c r="I7598" s="4" t="str">
        <f t="shared" si="237"/>
        <v>SG1_GPIOC_3</v>
      </c>
    </row>
    <row r="7599" spans="1:9" x14ac:dyDescent="0.25">
      <c r="A7599" t="s">
        <v>2698</v>
      </c>
      <c r="B7599" t="s">
        <v>5999</v>
      </c>
      <c r="C7599" t="s">
        <v>868</v>
      </c>
      <c r="D7599" t="s">
        <v>56</v>
      </c>
      <c r="E7599" t="s">
        <v>56</v>
      </c>
      <c r="F7599">
        <v>42</v>
      </c>
      <c r="G7599" t="s">
        <v>155</v>
      </c>
      <c r="H7599" s="4" t="str">
        <f t="shared" si="236"/>
        <v>GOLD1.42</v>
      </c>
      <c r="I7599" s="4" t="str">
        <f t="shared" si="237"/>
        <v>SG1_GPIOC_4</v>
      </c>
    </row>
    <row r="7600" spans="1:9" x14ac:dyDescent="0.25">
      <c r="A7600" t="s">
        <v>2698</v>
      </c>
      <c r="B7600" t="s">
        <v>5999</v>
      </c>
      <c r="C7600" t="s">
        <v>868</v>
      </c>
      <c r="D7600" t="s">
        <v>277</v>
      </c>
      <c r="E7600" t="s">
        <v>277</v>
      </c>
      <c r="F7600">
        <v>44</v>
      </c>
      <c r="G7600" t="s">
        <v>398</v>
      </c>
      <c r="H7600" s="4" t="str">
        <f t="shared" si="236"/>
        <v>GOLD1.44</v>
      </c>
      <c r="I7600" s="4" t="str">
        <f t="shared" si="237"/>
        <v>SG1_GPIOC_5</v>
      </c>
    </row>
    <row r="7601" spans="1:9" x14ac:dyDescent="0.25">
      <c r="A7601" t="s">
        <v>2698</v>
      </c>
      <c r="B7601" t="s">
        <v>5999</v>
      </c>
      <c r="C7601" t="s">
        <v>868</v>
      </c>
      <c r="D7601" t="s">
        <v>32</v>
      </c>
      <c r="E7601" t="s">
        <v>32</v>
      </c>
      <c r="F7601">
        <v>2</v>
      </c>
      <c r="G7601" t="s">
        <v>143</v>
      </c>
      <c r="H7601" s="4" t="str">
        <f t="shared" si="236"/>
        <v>GOLD1.2</v>
      </c>
      <c r="I7601" s="4" t="str">
        <f t="shared" si="237"/>
        <v>SG1_INH</v>
      </c>
    </row>
    <row r="7602" spans="1:9" x14ac:dyDescent="0.25">
      <c r="A7602" t="s">
        <v>2698</v>
      </c>
      <c r="B7602" t="s">
        <v>5999</v>
      </c>
      <c r="C7602" t="s">
        <v>868</v>
      </c>
      <c r="D7602" t="s">
        <v>953</v>
      </c>
      <c r="E7602" t="s">
        <v>953</v>
      </c>
      <c r="F7602">
        <v>133</v>
      </c>
      <c r="G7602" t="s">
        <v>5557</v>
      </c>
      <c r="H7602" s="4" t="str">
        <f t="shared" si="236"/>
        <v>GOLD1.133</v>
      </c>
      <c r="I7602" s="4" t="str">
        <f t="shared" si="237"/>
        <v>SG1_LED0</v>
      </c>
    </row>
    <row r="7603" spans="1:9" x14ac:dyDescent="0.25">
      <c r="A7603" t="s">
        <v>2698</v>
      </c>
      <c r="B7603" t="s">
        <v>5999</v>
      </c>
      <c r="C7603" t="s">
        <v>868</v>
      </c>
      <c r="D7603" t="s">
        <v>954</v>
      </c>
      <c r="E7603" t="s">
        <v>954</v>
      </c>
      <c r="F7603">
        <v>134</v>
      </c>
      <c r="G7603" t="s">
        <v>5558</v>
      </c>
      <c r="H7603" s="4" t="str">
        <f t="shared" si="236"/>
        <v>GOLD1.134</v>
      </c>
      <c r="I7603" s="4" t="str">
        <f t="shared" si="237"/>
        <v>SG1_LED1</v>
      </c>
    </row>
    <row r="7604" spans="1:9" x14ac:dyDescent="0.25">
      <c r="A7604" t="s">
        <v>2698</v>
      </c>
      <c r="B7604" t="s">
        <v>5999</v>
      </c>
      <c r="C7604" t="s">
        <v>868</v>
      </c>
      <c r="D7604" t="s">
        <v>955</v>
      </c>
      <c r="E7604" t="s">
        <v>955</v>
      </c>
      <c r="F7604">
        <v>135</v>
      </c>
      <c r="G7604" t="s">
        <v>5559</v>
      </c>
      <c r="H7604" s="4" t="str">
        <f t="shared" si="236"/>
        <v>GOLD1.135</v>
      </c>
      <c r="I7604" s="4" t="str">
        <f t="shared" si="237"/>
        <v>SG1_LED2</v>
      </c>
    </row>
    <row r="7605" spans="1:9" x14ac:dyDescent="0.25">
      <c r="A7605" t="s">
        <v>2698</v>
      </c>
      <c r="B7605" t="s">
        <v>5999</v>
      </c>
      <c r="C7605" t="s">
        <v>868</v>
      </c>
      <c r="D7605" t="s">
        <v>956</v>
      </c>
      <c r="E7605" t="s">
        <v>956</v>
      </c>
      <c r="F7605">
        <v>136</v>
      </c>
      <c r="G7605" t="s">
        <v>5560</v>
      </c>
      <c r="H7605" s="4" t="str">
        <f t="shared" si="236"/>
        <v>GOLD1.136</v>
      </c>
      <c r="I7605" s="4" t="str">
        <f t="shared" si="237"/>
        <v>SG1_LED3</v>
      </c>
    </row>
    <row r="7606" spans="1:9" x14ac:dyDescent="0.25">
      <c r="A7606" t="s">
        <v>2698</v>
      </c>
      <c r="B7606" t="s">
        <v>5999</v>
      </c>
      <c r="C7606" t="s">
        <v>868</v>
      </c>
      <c r="D7606" t="s">
        <v>957</v>
      </c>
      <c r="E7606" t="s">
        <v>957</v>
      </c>
      <c r="F7606">
        <v>138</v>
      </c>
      <c r="G7606" t="s">
        <v>5561</v>
      </c>
      <c r="H7606" s="4" t="str">
        <f t="shared" si="236"/>
        <v>GOLD1.138</v>
      </c>
      <c r="I7606" s="4" t="str">
        <f t="shared" si="237"/>
        <v>SG1_LED4</v>
      </c>
    </row>
    <row r="7607" spans="1:9" x14ac:dyDescent="0.25">
      <c r="A7607" t="s">
        <v>2698</v>
      </c>
      <c r="B7607" t="s">
        <v>5999</v>
      </c>
      <c r="C7607" t="s">
        <v>868</v>
      </c>
      <c r="D7607" t="s">
        <v>958</v>
      </c>
      <c r="E7607" t="s">
        <v>958</v>
      </c>
      <c r="F7607">
        <v>139</v>
      </c>
      <c r="G7607" t="s">
        <v>5562</v>
      </c>
      <c r="H7607" s="4" t="str">
        <f t="shared" si="236"/>
        <v>GOLD1.139</v>
      </c>
      <c r="I7607" s="4" t="str">
        <f t="shared" si="237"/>
        <v>SG1_LED5</v>
      </c>
    </row>
    <row r="7608" spans="1:9" x14ac:dyDescent="0.25">
      <c r="A7608" t="s">
        <v>2698</v>
      </c>
      <c r="B7608" t="s">
        <v>5999</v>
      </c>
      <c r="C7608" t="s">
        <v>868</v>
      </c>
      <c r="D7608" t="s">
        <v>6172</v>
      </c>
      <c r="E7608" t="s">
        <v>6172</v>
      </c>
      <c r="F7608">
        <v>59</v>
      </c>
      <c r="H7608" s="4" t="str">
        <f t="shared" si="236"/>
        <v>GOLD1.59</v>
      </c>
      <c r="I7608" s="4">
        <f t="shared" si="237"/>
        <v>0</v>
      </c>
    </row>
    <row r="7609" spans="1:9" x14ac:dyDescent="0.25">
      <c r="A7609" t="s">
        <v>2698</v>
      </c>
      <c r="B7609" t="s">
        <v>5999</v>
      </c>
      <c r="C7609" t="s">
        <v>868</v>
      </c>
      <c r="D7609" t="s">
        <v>1088</v>
      </c>
      <c r="E7609" t="s">
        <v>1088</v>
      </c>
      <c r="F7609">
        <v>68</v>
      </c>
      <c r="H7609" s="4" t="str">
        <f t="shared" si="236"/>
        <v>GOLD1.68</v>
      </c>
      <c r="I7609" s="4">
        <f t="shared" si="237"/>
        <v>0</v>
      </c>
    </row>
    <row r="7610" spans="1:9" x14ac:dyDescent="0.25">
      <c r="A7610" t="s">
        <v>2698</v>
      </c>
      <c r="B7610" t="s">
        <v>5999</v>
      </c>
      <c r="C7610" t="s">
        <v>868</v>
      </c>
      <c r="D7610" t="s">
        <v>6249</v>
      </c>
      <c r="E7610" t="s">
        <v>6249</v>
      </c>
      <c r="F7610">
        <v>76</v>
      </c>
      <c r="H7610" s="4" t="str">
        <f t="shared" si="236"/>
        <v>GOLD1.76</v>
      </c>
      <c r="I7610" s="4">
        <f t="shared" si="237"/>
        <v>0</v>
      </c>
    </row>
    <row r="7611" spans="1:9" x14ac:dyDescent="0.25">
      <c r="A7611" t="s">
        <v>2698</v>
      </c>
      <c r="B7611" t="s">
        <v>5999</v>
      </c>
      <c r="C7611" t="s">
        <v>868</v>
      </c>
      <c r="D7611" t="s">
        <v>6250</v>
      </c>
      <c r="E7611" t="s">
        <v>6250</v>
      </c>
      <c r="F7611">
        <v>80</v>
      </c>
      <c r="H7611" s="4" t="str">
        <f t="shared" si="236"/>
        <v>GOLD1.80</v>
      </c>
      <c r="I7611" s="4">
        <f t="shared" si="237"/>
        <v>0</v>
      </c>
    </row>
    <row r="7612" spans="1:9" x14ac:dyDescent="0.25">
      <c r="A7612" t="s">
        <v>2698</v>
      </c>
      <c r="B7612" t="s">
        <v>5999</v>
      </c>
      <c r="C7612" t="s">
        <v>868</v>
      </c>
      <c r="D7612" t="s">
        <v>6251</v>
      </c>
      <c r="E7612" t="s">
        <v>6251</v>
      </c>
      <c r="F7612">
        <v>81</v>
      </c>
      <c r="H7612" s="4" t="str">
        <f t="shared" si="236"/>
        <v>GOLD1.81</v>
      </c>
      <c r="I7612" s="4">
        <f t="shared" si="237"/>
        <v>0</v>
      </c>
    </row>
    <row r="7613" spans="1:9" x14ac:dyDescent="0.25">
      <c r="A7613" t="s">
        <v>2698</v>
      </c>
      <c r="B7613" t="s">
        <v>5999</v>
      </c>
      <c r="C7613" t="s">
        <v>868</v>
      </c>
      <c r="D7613" t="s">
        <v>23</v>
      </c>
      <c r="E7613" t="s">
        <v>23</v>
      </c>
      <c r="F7613" t="s">
        <v>23</v>
      </c>
      <c r="H7613" s="4" t="str">
        <f t="shared" si="236"/>
        <v>GOLD1.NUT1</v>
      </c>
      <c r="I7613" s="4">
        <f t="shared" si="237"/>
        <v>0</v>
      </c>
    </row>
    <row r="7614" spans="1:9" x14ac:dyDescent="0.25">
      <c r="A7614" t="s">
        <v>2698</v>
      </c>
      <c r="B7614" t="s">
        <v>5999</v>
      </c>
      <c r="C7614" t="s">
        <v>868</v>
      </c>
      <c r="D7614" t="s">
        <v>24</v>
      </c>
      <c r="E7614" t="s">
        <v>24</v>
      </c>
      <c r="F7614" t="s">
        <v>24</v>
      </c>
      <c r="H7614" s="4" t="str">
        <f t="shared" si="236"/>
        <v>GOLD1.NUT2</v>
      </c>
      <c r="I7614" s="4">
        <f t="shared" si="237"/>
        <v>0</v>
      </c>
    </row>
    <row r="7615" spans="1:9" x14ac:dyDescent="0.25">
      <c r="A7615" t="s">
        <v>2698</v>
      </c>
      <c r="B7615" t="s">
        <v>5999</v>
      </c>
      <c r="C7615" t="s">
        <v>868</v>
      </c>
      <c r="D7615" t="s">
        <v>25</v>
      </c>
      <c r="E7615" t="s">
        <v>25</v>
      </c>
      <c r="F7615" t="s">
        <v>25</v>
      </c>
      <c r="H7615" s="4" t="str">
        <f t="shared" si="236"/>
        <v>GOLD1.NUT3</v>
      </c>
      <c r="I7615" s="4">
        <f t="shared" si="237"/>
        <v>0</v>
      </c>
    </row>
    <row r="7616" spans="1:9" x14ac:dyDescent="0.25">
      <c r="A7616" t="s">
        <v>2698</v>
      </c>
      <c r="B7616" t="s">
        <v>5999</v>
      </c>
      <c r="C7616" t="s">
        <v>868</v>
      </c>
      <c r="D7616" t="s">
        <v>26</v>
      </c>
      <c r="E7616" t="s">
        <v>26</v>
      </c>
      <c r="F7616" t="s">
        <v>26</v>
      </c>
      <c r="H7616" s="4" t="str">
        <f t="shared" si="236"/>
        <v>GOLD1.NUT4</v>
      </c>
      <c r="I7616" s="4">
        <f t="shared" si="237"/>
        <v>0</v>
      </c>
    </row>
    <row r="7617" spans="1:9" x14ac:dyDescent="0.25">
      <c r="A7617" t="s">
        <v>2698</v>
      </c>
      <c r="B7617" t="s">
        <v>5999</v>
      </c>
      <c r="C7617" t="s">
        <v>868</v>
      </c>
      <c r="D7617" t="s">
        <v>63</v>
      </c>
      <c r="E7617" t="s">
        <v>63</v>
      </c>
      <c r="F7617">
        <v>175</v>
      </c>
      <c r="G7617" t="s">
        <v>168</v>
      </c>
      <c r="H7617" s="4" t="str">
        <f t="shared" si="236"/>
        <v>GOLD1.175</v>
      </c>
      <c r="I7617" s="4" t="str">
        <f t="shared" si="237"/>
        <v>SG1_P1_MDI-</v>
      </c>
    </row>
    <row r="7618" spans="1:9" x14ac:dyDescent="0.25">
      <c r="A7618" t="s">
        <v>2698</v>
      </c>
      <c r="B7618" t="s">
        <v>5999</v>
      </c>
      <c r="C7618" t="s">
        <v>868</v>
      </c>
      <c r="D7618" t="s">
        <v>62</v>
      </c>
      <c r="E7618" t="s">
        <v>62</v>
      </c>
      <c r="F7618">
        <v>174</v>
      </c>
      <c r="G7618" t="s">
        <v>167</v>
      </c>
      <c r="H7618" s="4" t="str">
        <f t="shared" ref="H7618:H7681" si="238">CONCATENATE(C7618,".",F7618)</f>
        <v>GOLD1.174</v>
      </c>
      <c r="I7618" s="4" t="str">
        <f t="shared" ref="I7618:I7681" si="239">G7618</f>
        <v>SG1_P1_MDI+</v>
      </c>
    </row>
    <row r="7619" spans="1:9" x14ac:dyDescent="0.25">
      <c r="A7619" t="s">
        <v>2698</v>
      </c>
      <c r="B7619" t="s">
        <v>5999</v>
      </c>
      <c r="C7619" t="s">
        <v>868</v>
      </c>
      <c r="D7619" t="s">
        <v>898</v>
      </c>
      <c r="E7619" t="s">
        <v>898</v>
      </c>
      <c r="F7619">
        <v>172</v>
      </c>
      <c r="G7619" t="s">
        <v>2483</v>
      </c>
      <c r="H7619" s="4" t="str">
        <f t="shared" si="238"/>
        <v>GOLD1.172</v>
      </c>
      <c r="I7619" s="4" t="str">
        <f t="shared" si="239"/>
        <v>SG1_P2_MDI-</v>
      </c>
    </row>
    <row r="7620" spans="1:9" x14ac:dyDescent="0.25">
      <c r="A7620" t="s">
        <v>2698</v>
      </c>
      <c r="B7620" t="s">
        <v>5999</v>
      </c>
      <c r="C7620" t="s">
        <v>868</v>
      </c>
      <c r="D7620" t="s">
        <v>897</v>
      </c>
      <c r="E7620" t="s">
        <v>897</v>
      </c>
      <c r="F7620">
        <v>171</v>
      </c>
      <c r="G7620" t="s">
        <v>2484</v>
      </c>
      <c r="H7620" s="4" t="str">
        <f t="shared" si="238"/>
        <v>GOLD1.171</v>
      </c>
      <c r="I7620" s="4" t="str">
        <f t="shared" si="239"/>
        <v>SG1_P2_MDI+</v>
      </c>
    </row>
    <row r="7621" spans="1:9" x14ac:dyDescent="0.25">
      <c r="A7621" t="s">
        <v>2698</v>
      </c>
      <c r="B7621" t="s">
        <v>5999</v>
      </c>
      <c r="C7621" t="s">
        <v>868</v>
      </c>
      <c r="D7621" t="s">
        <v>900</v>
      </c>
      <c r="E7621" t="s">
        <v>900</v>
      </c>
      <c r="F7621">
        <v>168</v>
      </c>
      <c r="G7621" t="s">
        <v>2485</v>
      </c>
      <c r="H7621" s="4" t="str">
        <f t="shared" si="238"/>
        <v>GOLD1.168</v>
      </c>
      <c r="I7621" s="4" t="str">
        <f t="shared" si="239"/>
        <v>SG1_P3_MDI-</v>
      </c>
    </row>
    <row r="7622" spans="1:9" x14ac:dyDescent="0.25">
      <c r="A7622" t="s">
        <v>2698</v>
      </c>
      <c r="B7622" t="s">
        <v>5999</v>
      </c>
      <c r="C7622" t="s">
        <v>868</v>
      </c>
      <c r="D7622" t="s">
        <v>899</v>
      </c>
      <c r="E7622" t="s">
        <v>899</v>
      </c>
      <c r="F7622">
        <v>167</v>
      </c>
      <c r="G7622" t="s">
        <v>2486</v>
      </c>
      <c r="H7622" s="4" t="str">
        <f t="shared" si="238"/>
        <v>GOLD1.167</v>
      </c>
      <c r="I7622" s="4" t="str">
        <f t="shared" si="239"/>
        <v>SG1_P3_MDI+</v>
      </c>
    </row>
    <row r="7623" spans="1:9" x14ac:dyDescent="0.25">
      <c r="A7623" t="s">
        <v>2698</v>
      </c>
      <c r="B7623" t="s">
        <v>5999</v>
      </c>
      <c r="C7623" t="s">
        <v>868</v>
      </c>
      <c r="D7623" t="s">
        <v>902</v>
      </c>
      <c r="E7623" t="s">
        <v>902</v>
      </c>
      <c r="F7623">
        <v>165</v>
      </c>
      <c r="G7623" t="s">
        <v>2487</v>
      </c>
      <c r="H7623" s="4" t="str">
        <f t="shared" si="238"/>
        <v>GOLD1.165</v>
      </c>
      <c r="I7623" s="4" t="str">
        <f t="shared" si="239"/>
        <v>SG1_P4_MDI-</v>
      </c>
    </row>
    <row r="7624" spans="1:9" x14ac:dyDescent="0.25">
      <c r="A7624" t="s">
        <v>2698</v>
      </c>
      <c r="B7624" t="s">
        <v>5999</v>
      </c>
      <c r="C7624" t="s">
        <v>868</v>
      </c>
      <c r="D7624" t="s">
        <v>901</v>
      </c>
      <c r="E7624" t="s">
        <v>901</v>
      </c>
      <c r="F7624">
        <v>164</v>
      </c>
      <c r="G7624" t="s">
        <v>2488</v>
      </c>
      <c r="H7624" s="4" t="str">
        <f t="shared" si="238"/>
        <v>GOLD1.164</v>
      </c>
      <c r="I7624" s="4" t="str">
        <f t="shared" si="239"/>
        <v>SG1_P4_MDI+</v>
      </c>
    </row>
    <row r="7625" spans="1:9" x14ac:dyDescent="0.25">
      <c r="A7625" t="s">
        <v>2698</v>
      </c>
      <c r="B7625" t="s">
        <v>5999</v>
      </c>
      <c r="C7625" t="s">
        <v>868</v>
      </c>
      <c r="D7625" t="s">
        <v>904</v>
      </c>
      <c r="E7625" t="s">
        <v>904</v>
      </c>
      <c r="F7625">
        <v>148</v>
      </c>
      <c r="G7625" t="s">
        <v>1469</v>
      </c>
      <c r="H7625" s="4" t="str">
        <f t="shared" si="238"/>
        <v>GOLD1.148</v>
      </c>
      <c r="I7625" s="4" t="str">
        <f t="shared" si="239"/>
        <v>SG1_P5_GIGA_MDI-</v>
      </c>
    </row>
    <row r="7626" spans="1:9" x14ac:dyDescent="0.25">
      <c r="A7626" t="s">
        <v>2698</v>
      </c>
      <c r="B7626" t="s">
        <v>5999</v>
      </c>
      <c r="C7626" t="s">
        <v>868</v>
      </c>
      <c r="D7626" t="s">
        <v>903</v>
      </c>
      <c r="E7626" t="s">
        <v>903</v>
      </c>
      <c r="F7626">
        <v>147</v>
      </c>
      <c r="G7626" t="s">
        <v>1470</v>
      </c>
      <c r="H7626" s="4" t="str">
        <f t="shared" si="238"/>
        <v>GOLD1.147</v>
      </c>
      <c r="I7626" s="4" t="str">
        <f t="shared" si="239"/>
        <v>SG1_P5_GIGA_MDI+</v>
      </c>
    </row>
    <row r="7627" spans="1:9" x14ac:dyDescent="0.25">
      <c r="A7627" t="s">
        <v>2698</v>
      </c>
      <c r="B7627" t="s">
        <v>5999</v>
      </c>
      <c r="C7627" t="s">
        <v>868</v>
      </c>
      <c r="D7627" t="s">
        <v>906</v>
      </c>
      <c r="E7627" t="s">
        <v>906</v>
      </c>
      <c r="F7627">
        <v>143</v>
      </c>
      <c r="G7627" t="s">
        <v>1471</v>
      </c>
      <c r="H7627" s="4" t="str">
        <f t="shared" si="238"/>
        <v>GOLD1.143</v>
      </c>
      <c r="I7627" s="4" t="str">
        <f t="shared" si="239"/>
        <v>SG1_P6_GIGA_MDI-</v>
      </c>
    </row>
    <row r="7628" spans="1:9" x14ac:dyDescent="0.25">
      <c r="A7628" t="s">
        <v>2698</v>
      </c>
      <c r="B7628" t="s">
        <v>5999</v>
      </c>
      <c r="C7628" t="s">
        <v>868</v>
      </c>
      <c r="D7628" t="s">
        <v>905</v>
      </c>
      <c r="E7628" t="s">
        <v>905</v>
      </c>
      <c r="F7628">
        <v>142</v>
      </c>
      <c r="G7628" t="s">
        <v>1472</v>
      </c>
      <c r="H7628" s="4" t="str">
        <f t="shared" si="238"/>
        <v>GOLD1.142</v>
      </c>
      <c r="I7628" s="4" t="str">
        <f t="shared" si="239"/>
        <v>SG1_P6_GIGA_MDI+</v>
      </c>
    </row>
    <row r="7629" spans="1:9" x14ac:dyDescent="0.25">
      <c r="A7629" t="s">
        <v>2698</v>
      </c>
      <c r="B7629" t="s">
        <v>5999</v>
      </c>
      <c r="C7629" t="s">
        <v>868</v>
      </c>
      <c r="D7629" t="s">
        <v>6173</v>
      </c>
      <c r="E7629" t="s">
        <v>6173</v>
      </c>
      <c r="F7629">
        <v>77</v>
      </c>
      <c r="G7629" t="s">
        <v>2439</v>
      </c>
      <c r="H7629" s="4" t="str">
        <f t="shared" si="238"/>
        <v>GOLD1.77</v>
      </c>
      <c r="I7629" s="4" t="str">
        <f t="shared" si="239"/>
        <v>SG1_AVDD09_CMU</v>
      </c>
    </row>
    <row r="7630" spans="1:9" x14ac:dyDescent="0.25">
      <c r="A7630" t="s">
        <v>2698</v>
      </c>
      <c r="B7630" t="s">
        <v>5999</v>
      </c>
      <c r="C7630" t="s">
        <v>868</v>
      </c>
      <c r="D7630" t="s">
        <v>941</v>
      </c>
      <c r="E7630" t="s">
        <v>941</v>
      </c>
      <c r="F7630">
        <v>71</v>
      </c>
      <c r="G7630" t="s">
        <v>1622</v>
      </c>
      <c r="H7630" s="4" t="str">
        <f t="shared" si="238"/>
        <v>GOLD1.71</v>
      </c>
      <c r="I7630" s="4" t="str">
        <f t="shared" si="239"/>
        <v>SG1_P9_HSI-</v>
      </c>
    </row>
    <row r="7631" spans="1:9" x14ac:dyDescent="0.25">
      <c r="A7631" t="s">
        <v>2698</v>
      </c>
      <c r="B7631" t="s">
        <v>5999</v>
      </c>
      <c r="C7631" t="s">
        <v>868</v>
      </c>
      <c r="D7631" t="s">
        <v>942</v>
      </c>
      <c r="E7631" t="s">
        <v>942</v>
      </c>
      <c r="F7631">
        <v>70</v>
      </c>
      <c r="G7631" t="s">
        <v>1624</v>
      </c>
      <c r="H7631" s="4" t="str">
        <f t="shared" si="238"/>
        <v>GOLD1.70</v>
      </c>
      <c r="I7631" s="4" t="str">
        <f t="shared" si="239"/>
        <v>SG1_P9_HSI+</v>
      </c>
    </row>
    <row r="7632" spans="1:9" x14ac:dyDescent="0.25">
      <c r="A7632" t="s">
        <v>2698</v>
      </c>
      <c r="B7632" t="s">
        <v>5999</v>
      </c>
      <c r="C7632" t="s">
        <v>868</v>
      </c>
      <c r="D7632" t="s">
        <v>943</v>
      </c>
      <c r="E7632" t="s">
        <v>943</v>
      </c>
      <c r="F7632">
        <v>73</v>
      </c>
      <c r="G7632" t="s">
        <v>1618</v>
      </c>
      <c r="H7632" s="4" t="str">
        <f t="shared" si="238"/>
        <v>GOLD1.73</v>
      </c>
      <c r="I7632" s="4" t="str">
        <f t="shared" si="239"/>
        <v>SG1_P9_HSO-</v>
      </c>
    </row>
    <row r="7633" spans="1:9" x14ac:dyDescent="0.25">
      <c r="A7633" t="s">
        <v>2698</v>
      </c>
      <c r="B7633" t="s">
        <v>5999</v>
      </c>
      <c r="C7633" t="s">
        <v>868</v>
      </c>
      <c r="D7633" t="s">
        <v>944</v>
      </c>
      <c r="E7633" t="s">
        <v>944</v>
      </c>
      <c r="F7633">
        <v>74</v>
      </c>
      <c r="G7633" t="s">
        <v>1620</v>
      </c>
      <c r="H7633" s="4" t="str">
        <f t="shared" si="238"/>
        <v>GOLD1.74</v>
      </c>
      <c r="I7633" s="4" t="str">
        <f t="shared" si="239"/>
        <v>SG1_P9_HSO+</v>
      </c>
    </row>
    <row r="7634" spans="1:9" x14ac:dyDescent="0.25">
      <c r="A7634" t="s">
        <v>2698</v>
      </c>
      <c r="B7634" t="s">
        <v>5999</v>
      </c>
      <c r="C7634" t="s">
        <v>868</v>
      </c>
      <c r="D7634" t="s">
        <v>6174</v>
      </c>
      <c r="E7634" t="s">
        <v>6174</v>
      </c>
      <c r="F7634">
        <v>79</v>
      </c>
      <c r="G7634" t="s">
        <v>2439</v>
      </c>
      <c r="H7634" s="4" t="str">
        <f t="shared" si="238"/>
        <v>GOLD1.79</v>
      </c>
      <c r="I7634" s="4" t="str">
        <f t="shared" si="239"/>
        <v>SG1_AVDD09_CMU</v>
      </c>
    </row>
    <row r="7635" spans="1:9" x14ac:dyDescent="0.25">
      <c r="A7635" t="s">
        <v>2698</v>
      </c>
      <c r="B7635" t="s">
        <v>5999</v>
      </c>
      <c r="C7635" t="s">
        <v>868</v>
      </c>
      <c r="D7635" t="s">
        <v>946</v>
      </c>
      <c r="E7635" t="s">
        <v>946</v>
      </c>
      <c r="F7635">
        <v>86</v>
      </c>
      <c r="G7635" t="s">
        <v>1640</v>
      </c>
      <c r="H7635" s="4" t="str">
        <f t="shared" si="238"/>
        <v>GOLD1.86</v>
      </c>
      <c r="I7635" s="4" t="str">
        <f t="shared" si="239"/>
        <v>SG1_P10_HSI-</v>
      </c>
    </row>
    <row r="7636" spans="1:9" x14ac:dyDescent="0.25">
      <c r="A7636" t="s">
        <v>2698</v>
      </c>
      <c r="B7636" t="s">
        <v>5999</v>
      </c>
      <c r="C7636" t="s">
        <v>868</v>
      </c>
      <c r="D7636" t="s">
        <v>945</v>
      </c>
      <c r="E7636" t="s">
        <v>945</v>
      </c>
      <c r="F7636">
        <v>87</v>
      </c>
      <c r="G7636" t="s">
        <v>1638</v>
      </c>
      <c r="H7636" s="4" t="str">
        <f t="shared" si="238"/>
        <v>GOLD1.87</v>
      </c>
      <c r="I7636" s="4" t="str">
        <f t="shared" si="239"/>
        <v>SG1_P10_HSI+</v>
      </c>
    </row>
    <row r="7637" spans="1:9" x14ac:dyDescent="0.25">
      <c r="A7637" t="s">
        <v>2698</v>
      </c>
      <c r="B7637" t="s">
        <v>5999</v>
      </c>
      <c r="C7637" t="s">
        <v>868</v>
      </c>
      <c r="D7637" t="s">
        <v>947</v>
      </c>
      <c r="E7637" t="s">
        <v>947</v>
      </c>
      <c r="F7637">
        <v>84</v>
      </c>
      <c r="G7637" t="s">
        <v>1634</v>
      </c>
      <c r="H7637" s="4" t="str">
        <f t="shared" si="238"/>
        <v>GOLD1.84</v>
      </c>
      <c r="I7637" s="4" t="str">
        <f t="shared" si="239"/>
        <v>SG1_P10_HSO-</v>
      </c>
    </row>
    <row r="7638" spans="1:9" x14ac:dyDescent="0.25">
      <c r="A7638" t="s">
        <v>2698</v>
      </c>
      <c r="B7638" t="s">
        <v>5999</v>
      </c>
      <c r="C7638" t="s">
        <v>868</v>
      </c>
      <c r="D7638" t="s">
        <v>948</v>
      </c>
      <c r="E7638" t="s">
        <v>948</v>
      </c>
      <c r="F7638">
        <v>83</v>
      </c>
      <c r="G7638" t="s">
        <v>1636</v>
      </c>
      <c r="H7638" s="4" t="str">
        <f t="shared" si="238"/>
        <v>GOLD1.83</v>
      </c>
      <c r="I7638" s="4" t="str">
        <f t="shared" si="239"/>
        <v>SG1_P10_HSO+</v>
      </c>
    </row>
    <row r="7639" spans="1:9" x14ac:dyDescent="0.25">
      <c r="A7639" t="s">
        <v>2698</v>
      </c>
      <c r="B7639" t="s">
        <v>5999</v>
      </c>
      <c r="C7639" t="s">
        <v>868</v>
      </c>
      <c r="D7639" t="s">
        <v>889</v>
      </c>
      <c r="E7639" t="s">
        <v>889</v>
      </c>
      <c r="F7639">
        <v>57</v>
      </c>
      <c r="G7639" t="s">
        <v>2439</v>
      </c>
      <c r="H7639" s="4" t="str">
        <f t="shared" si="238"/>
        <v>GOLD1.57</v>
      </c>
      <c r="I7639" s="4" t="str">
        <f t="shared" si="239"/>
        <v>SG1_AVDD09_CMU</v>
      </c>
    </row>
    <row r="7640" spans="1:9" x14ac:dyDescent="0.25">
      <c r="A7640" t="s">
        <v>2698</v>
      </c>
      <c r="B7640" t="s">
        <v>5999</v>
      </c>
      <c r="C7640" t="s">
        <v>868</v>
      </c>
      <c r="D7640" t="s">
        <v>6175</v>
      </c>
      <c r="E7640" t="s">
        <v>6175</v>
      </c>
      <c r="F7640">
        <v>50</v>
      </c>
      <c r="G7640" t="s">
        <v>6179</v>
      </c>
      <c r="H7640" s="4" t="str">
        <f t="shared" si="238"/>
        <v>GOLD1.50</v>
      </c>
      <c r="I7640" s="4" t="str">
        <f t="shared" si="239"/>
        <v>SG1_AVDD09_TRX</v>
      </c>
    </row>
    <row r="7641" spans="1:9" x14ac:dyDescent="0.25">
      <c r="A7641" t="s">
        <v>2698</v>
      </c>
      <c r="B7641" t="s">
        <v>5999</v>
      </c>
      <c r="C7641" t="s">
        <v>868</v>
      </c>
      <c r="D7641" t="s">
        <v>6176</v>
      </c>
      <c r="E7641" t="s">
        <v>6176</v>
      </c>
      <c r="F7641">
        <v>56</v>
      </c>
      <c r="G7641" t="s">
        <v>6179</v>
      </c>
      <c r="H7641" s="4" t="str">
        <f t="shared" si="238"/>
        <v>GOLD1.56</v>
      </c>
      <c r="I7641" s="4" t="str">
        <f t="shared" si="239"/>
        <v>SG1_AVDD09_TRX</v>
      </c>
    </row>
    <row r="7642" spans="1:9" x14ac:dyDescent="0.25">
      <c r="A7642" t="s">
        <v>2698</v>
      </c>
      <c r="B7642" t="s">
        <v>5999</v>
      </c>
      <c r="C7642" t="s">
        <v>868</v>
      </c>
      <c r="D7642" t="s">
        <v>893</v>
      </c>
      <c r="E7642" t="s">
        <v>893</v>
      </c>
      <c r="F7642">
        <v>58</v>
      </c>
      <c r="G7642" t="s">
        <v>2443</v>
      </c>
      <c r="H7642" s="4" t="str">
        <f t="shared" si="238"/>
        <v>GOLD1.58</v>
      </c>
      <c r="I7642" s="4" t="str">
        <f t="shared" si="239"/>
        <v>SG1_AVDD33_CMU</v>
      </c>
    </row>
    <row r="7643" spans="1:9" x14ac:dyDescent="0.25">
      <c r="A7643" t="s">
        <v>2698</v>
      </c>
      <c r="B7643" t="s">
        <v>5999</v>
      </c>
      <c r="C7643" t="s">
        <v>868</v>
      </c>
      <c r="D7643" t="s">
        <v>950</v>
      </c>
      <c r="E7643" t="s">
        <v>950</v>
      </c>
      <c r="F7643">
        <v>52</v>
      </c>
      <c r="G7643" t="s">
        <v>1648</v>
      </c>
      <c r="H7643" s="4" t="str">
        <f t="shared" si="238"/>
        <v>GOLD1.52</v>
      </c>
      <c r="I7643" s="4" t="str">
        <f t="shared" si="239"/>
        <v>SG1_P11_HSI-</v>
      </c>
    </row>
    <row r="7644" spans="1:9" x14ac:dyDescent="0.25">
      <c r="A7644" t="s">
        <v>2698</v>
      </c>
      <c r="B7644" t="s">
        <v>5999</v>
      </c>
      <c r="C7644" t="s">
        <v>868</v>
      </c>
      <c r="D7644" t="s">
        <v>949</v>
      </c>
      <c r="E7644" t="s">
        <v>949</v>
      </c>
      <c r="F7644">
        <v>51</v>
      </c>
      <c r="G7644" t="s">
        <v>1646</v>
      </c>
      <c r="H7644" s="4" t="str">
        <f t="shared" si="238"/>
        <v>GOLD1.51</v>
      </c>
      <c r="I7644" s="4" t="str">
        <f t="shared" si="239"/>
        <v>SG1_P11_HSI+</v>
      </c>
    </row>
    <row r="7645" spans="1:9" x14ac:dyDescent="0.25">
      <c r="A7645" t="s">
        <v>2698</v>
      </c>
      <c r="B7645" t="s">
        <v>5999</v>
      </c>
      <c r="C7645" t="s">
        <v>868</v>
      </c>
      <c r="D7645" t="s">
        <v>951</v>
      </c>
      <c r="E7645" t="s">
        <v>951</v>
      </c>
      <c r="F7645">
        <v>54</v>
      </c>
      <c r="G7645" t="s">
        <v>1642</v>
      </c>
      <c r="H7645" s="4" t="str">
        <f t="shared" si="238"/>
        <v>GOLD1.54</v>
      </c>
      <c r="I7645" s="4" t="str">
        <f t="shared" si="239"/>
        <v>SG1_P11_HSO-</v>
      </c>
    </row>
    <row r="7646" spans="1:9" x14ac:dyDescent="0.25">
      <c r="A7646" t="s">
        <v>2698</v>
      </c>
      <c r="B7646" t="s">
        <v>5999</v>
      </c>
      <c r="C7646" t="s">
        <v>868</v>
      </c>
      <c r="D7646" t="s">
        <v>952</v>
      </c>
      <c r="E7646" t="s">
        <v>952</v>
      </c>
      <c r="F7646">
        <v>55</v>
      </c>
      <c r="G7646" t="s">
        <v>1644</v>
      </c>
      <c r="H7646" s="4" t="str">
        <f t="shared" si="238"/>
        <v>GOLD1.55</v>
      </c>
      <c r="I7646" s="4" t="str">
        <f t="shared" si="239"/>
        <v>SG1_P11_HSO+</v>
      </c>
    </row>
    <row r="7647" spans="1:9" x14ac:dyDescent="0.25">
      <c r="A7647" t="s">
        <v>2698</v>
      </c>
      <c r="B7647" t="s">
        <v>5999</v>
      </c>
      <c r="C7647" t="s">
        <v>868</v>
      </c>
      <c r="D7647" t="s">
        <v>59</v>
      </c>
      <c r="E7647" t="s">
        <v>59</v>
      </c>
      <c r="F7647">
        <v>47</v>
      </c>
      <c r="G7647" t="s">
        <v>762</v>
      </c>
      <c r="H7647" s="4" t="str">
        <f t="shared" si="238"/>
        <v>GOLD1.47</v>
      </c>
      <c r="I7647" s="4" t="str">
        <f t="shared" si="239"/>
        <v>SG1_RESETB</v>
      </c>
    </row>
    <row r="7648" spans="1:9" x14ac:dyDescent="0.25">
      <c r="A7648" t="s">
        <v>2698</v>
      </c>
      <c r="B7648" t="s">
        <v>5999</v>
      </c>
      <c r="C7648" t="s">
        <v>868</v>
      </c>
      <c r="D7648" t="s">
        <v>58</v>
      </c>
      <c r="E7648" t="s">
        <v>58</v>
      </c>
      <c r="F7648">
        <v>155</v>
      </c>
      <c r="G7648" t="s">
        <v>157</v>
      </c>
      <c r="H7648" s="4" t="str">
        <f t="shared" si="238"/>
        <v>GOLD1.155</v>
      </c>
      <c r="I7648" s="4" t="str">
        <f t="shared" si="239"/>
        <v>SG1_RSET</v>
      </c>
    </row>
    <row r="7649" spans="1:9" x14ac:dyDescent="0.25">
      <c r="A7649" t="s">
        <v>2698</v>
      </c>
      <c r="B7649" t="s">
        <v>5999</v>
      </c>
      <c r="C7649" t="s">
        <v>868</v>
      </c>
      <c r="D7649" t="s">
        <v>52</v>
      </c>
      <c r="E7649" t="s">
        <v>52</v>
      </c>
      <c r="F7649">
        <v>64</v>
      </c>
      <c r="G7649" t="s">
        <v>153</v>
      </c>
      <c r="H7649" s="4" t="str">
        <f t="shared" si="238"/>
        <v>GOLD1.64</v>
      </c>
      <c r="I7649" s="4" t="str">
        <f t="shared" si="239"/>
        <v>SG1_SPI_CSB</v>
      </c>
    </row>
    <row r="7650" spans="1:9" x14ac:dyDescent="0.25">
      <c r="A7650" t="s">
        <v>2698</v>
      </c>
      <c r="B7650" t="s">
        <v>5999</v>
      </c>
      <c r="C7650" t="s">
        <v>868</v>
      </c>
      <c r="D7650" t="s">
        <v>54</v>
      </c>
      <c r="E7650" t="s">
        <v>54</v>
      </c>
      <c r="F7650">
        <v>62</v>
      </c>
      <c r="G7650" t="s">
        <v>159</v>
      </c>
      <c r="H7650" s="4" t="str">
        <f t="shared" si="238"/>
        <v>GOLD1.62</v>
      </c>
      <c r="I7650" s="4" t="str">
        <f t="shared" si="239"/>
        <v>SG1_SPI_SCK</v>
      </c>
    </row>
    <row r="7651" spans="1:9" x14ac:dyDescent="0.25">
      <c r="A7651" t="s">
        <v>2698</v>
      </c>
      <c r="B7651" t="s">
        <v>5999</v>
      </c>
      <c r="C7651" t="s">
        <v>868</v>
      </c>
      <c r="D7651" t="s">
        <v>280</v>
      </c>
      <c r="E7651" t="s">
        <v>280</v>
      </c>
      <c r="F7651">
        <v>61</v>
      </c>
      <c r="G7651" t="s">
        <v>5572</v>
      </c>
      <c r="H7651" s="4" t="str">
        <f t="shared" si="238"/>
        <v>GOLD1.61</v>
      </c>
      <c r="I7651" s="4" t="str">
        <f t="shared" si="239"/>
        <v>SG1_SPI_SIO0</v>
      </c>
    </row>
    <row r="7652" spans="1:9" x14ac:dyDescent="0.25">
      <c r="A7652" t="s">
        <v>2698</v>
      </c>
      <c r="B7652" t="s">
        <v>5999</v>
      </c>
      <c r="C7652" t="s">
        <v>868</v>
      </c>
      <c r="D7652" t="s">
        <v>279</v>
      </c>
      <c r="E7652" t="s">
        <v>279</v>
      </c>
      <c r="F7652">
        <v>60</v>
      </c>
      <c r="G7652" t="s">
        <v>5571</v>
      </c>
      <c r="H7652" s="4" t="str">
        <f t="shared" si="238"/>
        <v>GOLD1.60</v>
      </c>
      <c r="I7652" s="4" t="str">
        <f t="shared" si="239"/>
        <v>SG1_SPI_SIO1</v>
      </c>
    </row>
    <row r="7653" spans="1:9" x14ac:dyDescent="0.25">
      <c r="A7653" t="s">
        <v>2698</v>
      </c>
      <c r="B7653" t="s">
        <v>5999</v>
      </c>
      <c r="C7653" t="s">
        <v>868</v>
      </c>
      <c r="D7653" t="s">
        <v>281</v>
      </c>
      <c r="E7653" t="s">
        <v>281</v>
      </c>
      <c r="F7653">
        <v>65</v>
      </c>
      <c r="G7653" t="s">
        <v>5573</v>
      </c>
      <c r="H7653" s="4" t="str">
        <f t="shared" si="238"/>
        <v>GOLD1.65</v>
      </c>
      <c r="I7653" s="4" t="str">
        <f t="shared" si="239"/>
        <v>SG1_SPI_SIO2</v>
      </c>
    </row>
    <row r="7654" spans="1:9" x14ac:dyDescent="0.25">
      <c r="A7654" t="s">
        <v>2698</v>
      </c>
      <c r="B7654" t="s">
        <v>5999</v>
      </c>
      <c r="C7654" t="s">
        <v>868</v>
      </c>
      <c r="D7654" t="s">
        <v>282</v>
      </c>
      <c r="E7654" t="s">
        <v>282</v>
      </c>
      <c r="F7654">
        <v>66</v>
      </c>
      <c r="G7654" t="s">
        <v>5574</v>
      </c>
      <c r="H7654" s="4" t="str">
        <f t="shared" si="238"/>
        <v>GOLD1.66</v>
      </c>
      <c r="I7654" s="4" t="str">
        <f t="shared" si="239"/>
        <v>SG1_SPI_SIO3</v>
      </c>
    </row>
    <row r="7655" spans="1:9" x14ac:dyDescent="0.25">
      <c r="A7655" t="s">
        <v>2698</v>
      </c>
      <c r="B7655" t="s">
        <v>5999</v>
      </c>
      <c r="C7655" t="s">
        <v>868</v>
      </c>
      <c r="D7655" t="s">
        <v>425</v>
      </c>
      <c r="E7655" t="s">
        <v>425</v>
      </c>
      <c r="F7655">
        <v>63</v>
      </c>
      <c r="G7655" t="s">
        <v>2445</v>
      </c>
      <c r="H7655" s="4" t="str">
        <f t="shared" si="238"/>
        <v>GOLD1.63</v>
      </c>
      <c r="I7655" s="4" t="str">
        <f t="shared" si="239"/>
        <v>SG1_SPI_VDDIO</v>
      </c>
    </row>
    <row r="7656" spans="1:9" x14ac:dyDescent="0.25">
      <c r="A7656" t="s">
        <v>2698</v>
      </c>
      <c r="B7656" t="s">
        <v>5999</v>
      </c>
      <c r="C7656" t="s">
        <v>868</v>
      </c>
      <c r="D7656" t="s">
        <v>896</v>
      </c>
      <c r="E7656" t="s">
        <v>896</v>
      </c>
      <c r="F7656">
        <v>3</v>
      </c>
      <c r="G7656" t="s">
        <v>2448</v>
      </c>
      <c r="H7656" s="4" t="str">
        <f t="shared" si="238"/>
        <v>GOLD1.3</v>
      </c>
      <c r="I7656" s="4" t="str">
        <f t="shared" si="239"/>
        <v>SG1_V33</v>
      </c>
    </row>
    <row r="7657" spans="1:9" x14ac:dyDescent="0.25">
      <c r="A7657" t="s">
        <v>2698</v>
      </c>
      <c r="B7657" t="s">
        <v>5999</v>
      </c>
      <c r="C7657" t="s">
        <v>868</v>
      </c>
      <c r="D7657" t="s">
        <v>33</v>
      </c>
      <c r="E7657" t="s">
        <v>33</v>
      </c>
      <c r="F7657">
        <v>4</v>
      </c>
      <c r="G7657" t="s">
        <v>144</v>
      </c>
      <c r="H7657" s="4" t="str">
        <f t="shared" si="238"/>
        <v>GOLD1.4</v>
      </c>
      <c r="I7657" s="4" t="str">
        <f t="shared" si="239"/>
        <v>SG1_WAKE</v>
      </c>
    </row>
    <row r="7658" spans="1:9" x14ac:dyDescent="0.25">
      <c r="A7658" t="s">
        <v>2698</v>
      </c>
      <c r="B7658" t="s">
        <v>5999</v>
      </c>
      <c r="C7658" t="s">
        <v>868</v>
      </c>
      <c r="D7658" t="s">
        <v>283</v>
      </c>
      <c r="E7658" t="s">
        <v>283</v>
      </c>
      <c r="F7658">
        <v>150</v>
      </c>
      <c r="G7658" t="s">
        <v>5563</v>
      </c>
      <c r="H7658" s="4" t="str">
        <f t="shared" si="238"/>
        <v>GOLD1.150</v>
      </c>
      <c r="I7658" s="4" t="str">
        <f t="shared" si="239"/>
        <v>SG1_XI</v>
      </c>
    </row>
    <row r="7659" spans="1:9" x14ac:dyDescent="0.25">
      <c r="A7659" t="s">
        <v>2698</v>
      </c>
      <c r="B7659" t="s">
        <v>5999</v>
      </c>
      <c r="C7659" t="s">
        <v>868</v>
      </c>
      <c r="D7659" t="s">
        <v>920</v>
      </c>
      <c r="E7659" t="s">
        <v>920</v>
      </c>
      <c r="F7659">
        <v>113</v>
      </c>
      <c r="G7659" t="s">
        <v>1613</v>
      </c>
      <c r="H7659" s="4" t="str">
        <f t="shared" si="238"/>
        <v>GOLD1.113</v>
      </c>
      <c r="I7659" s="4" t="str">
        <f t="shared" si="239"/>
        <v>SG1_X0_COL</v>
      </c>
    </row>
    <row r="7660" spans="1:9" x14ac:dyDescent="0.25">
      <c r="A7660" t="s">
        <v>2698</v>
      </c>
      <c r="B7660" t="s">
        <v>5999</v>
      </c>
      <c r="C7660" t="s">
        <v>868</v>
      </c>
      <c r="D7660" t="s">
        <v>921</v>
      </c>
      <c r="E7660" t="s">
        <v>921</v>
      </c>
      <c r="F7660">
        <v>112</v>
      </c>
      <c r="G7660" t="s">
        <v>1614</v>
      </c>
      <c r="H7660" s="4" t="str">
        <f t="shared" si="238"/>
        <v>GOLD1.112</v>
      </c>
      <c r="I7660" s="4" t="str">
        <f t="shared" si="239"/>
        <v>SG1_X0_CRS</v>
      </c>
    </row>
    <row r="7661" spans="1:9" x14ac:dyDescent="0.25">
      <c r="A7661" t="s">
        <v>2698</v>
      </c>
      <c r="B7661" t="s">
        <v>5999</v>
      </c>
      <c r="C7661" t="s">
        <v>868</v>
      </c>
      <c r="D7661" t="s">
        <v>918</v>
      </c>
      <c r="E7661" t="s">
        <v>918</v>
      </c>
      <c r="F7661">
        <v>121</v>
      </c>
      <c r="G7661" t="s">
        <v>1483</v>
      </c>
      <c r="H7661" s="4" t="str">
        <f t="shared" si="238"/>
        <v>GOLD1.121</v>
      </c>
      <c r="I7661" s="4" t="str">
        <f t="shared" si="239"/>
        <v>SG1_X0_RXC</v>
      </c>
    </row>
    <row r="7662" spans="1:9" x14ac:dyDescent="0.25">
      <c r="A7662" t="s">
        <v>2698</v>
      </c>
      <c r="B7662" t="s">
        <v>5999</v>
      </c>
      <c r="C7662" t="s">
        <v>868</v>
      </c>
      <c r="D7662" t="s">
        <v>912</v>
      </c>
      <c r="E7662" t="s">
        <v>912</v>
      </c>
      <c r="F7662">
        <v>116</v>
      </c>
      <c r="G7662" t="s">
        <v>1477</v>
      </c>
      <c r="H7662" s="4" t="str">
        <f t="shared" si="238"/>
        <v>GOLD1.116</v>
      </c>
      <c r="I7662" s="4" t="str">
        <f t="shared" si="239"/>
        <v>SG1_X0_RXD0</v>
      </c>
    </row>
    <row r="7663" spans="1:9" x14ac:dyDescent="0.25">
      <c r="A7663" t="s">
        <v>2698</v>
      </c>
      <c r="B7663" t="s">
        <v>5999</v>
      </c>
      <c r="C7663" t="s">
        <v>868</v>
      </c>
      <c r="D7663" t="s">
        <v>915</v>
      </c>
      <c r="E7663" t="s">
        <v>915</v>
      </c>
      <c r="F7663">
        <v>117</v>
      </c>
      <c r="G7663" t="s">
        <v>1482</v>
      </c>
      <c r="H7663" s="4" t="str">
        <f t="shared" si="238"/>
        <v>GOLD1.117</v>
      </c>
      <c r="I7663" s="4" t="str">
        <f t="shared" si="239"/>
        <v>SG1_X0_RXD1</v>
      </c>
    </row>
    <row r="7664" spans="1:9" x14ac:dyDescent="0.25">
      <c r="A7664" t="s">
        <v>2698</v>
      </c>
      <c r="B7664" t="s">
        <v>5999</v>
      </c>
      <c r="C7664" t="s">
        <v>868</v>
      </c>
      <c r="D7664" t="s">
        <v>919</v>
      </c>
      <c r="E7664" t="s">
        <v>919</v>
      </c>
      <c r="F7664">
        <v>118</v>
      </c>
      <c r="G7664" t="s">
        <v>1487</v>
      </c>
      <c r="H7664" s="4" t="str">
        <f t="shared" si="238"/>
        <v>GOLD1.118</v>
      </c>
      <c r="I7664" s="4" t="str">
        <f t="shared" si="239"/>
        <v>SG1_X0_RXD2</v>
      </c>
    </row>
    <row r="7665" spans="1:9" x14ac:dyDescent="0.25">
      <c r="A7665" t="s">
        <v>2698</v>
      </c>
      <c r="B7665" t="s">
        <v>5999</v>
      </c>
      <c r="C7665" t="s">
        <v>868</v>
      </c>
      <c r="D7665" t="s">
        <v>916</v>
      </c>
      <c r="E7665" t="s">
        <v>916</v>
      </c>
      <c r="F7665">
        <v>119</v>
      </c>
      <c r="G7665" t="s">
        <v>1493</v>
      </c>
      <c r="H7665" s="4" t="str">
        <f t="shared" si="238"/>
        <v>GOLD1.119</v>
      </c>
      <c r="I7665" s="4" t="str">
        <f t="shared" si="239"/>
        <v>SG1_X0_RXD3</v>
      </c>
    </row>
    <row r="7666" spans="1:9" x14ac:dyDescent="0.25">
      <c r="A7666" t="s">
        <v>2698</v>
      </c>
      <c r="B7666" t="s">
        <v>5999</v>
      </c>
      <c r="C7666" t="s">
        <v>868</v>
      </c>
      <c r="D7666" t="s">
        <v>917</v>
      </c>
      <c r="E7666" t="s">
        <v>917</v>
      </c>
      <c r="F7666">
        <v>115</v>
      </c>
      <c r="G7666" t="s">
        <v>1476</v>
      </c>
      <c r="H7666" s="4" t="str">
        <f t="shared" si="238"/>
        <v>GOLD1.115</v>
      </c>
      <c r="I7666" s="4" t="str">
        <f t="shared" si="239"/>
        <v>SG1_X0_RXDV</v>
      </c>
    </row>
    <row r="7667" spans="1:9" x14ac:dyDescent="0.25">
      <c r="A7667" t="s">
        <v>2698</v>
      </c>
      <c r="B7667" t="s">
        <v>5999</v>
      </c>
      <c r="C7667" t="s">
        <v>868</v>
      </c>
      <c r="D7667" t="s">
        <v>914</v>
      </c>
      <c r="E7667" t="s">
        <v>914</v>
      </c>
      <c r="F7667">
        <v>114</v>
      </c>
      <c r="G7667" t="s">
        <v>961</v>
      </c>
      <c r="H7667" s="4" t="str">
        <f t="shared" si="238"/>
        <v>GOLD1.114</v>
      </c>
      <c r="I7667" s="4" t="str">
        <f t="shared" si="239"/>
        <v>DGND</v>
      </c>
    </row>
    <row r="7668" spans="1:9" x14ac:dyDescent="0.25">
      <c r="A7668" t="s">
        <v>2698</v>
      </c>
      <c r="B7668" t="s">
        <v>5999</v>
      </c>
      <c r="C7668" t="s">
        <v>868</v>
      </c>
      <c r="D7668" t="s">
        <v>910</v>
      </c>
      <c r="E7668" t="s">
        <v>910</v>
      </c>
      <c r="F7668">
        <v>123</v>
      </c>
      <c r="G7668" t="s">
        <v>1507</v>
      </c>
      <c r="H7668" s="4" t="str">
        <f t="shared" si="238"/>
        <v>GOLD1.123</v>
      </c>
      <c r="I7668" s="4" t="str">
        <f t="shared" si="239"/>
        <v>SG1_X0_TXC</v>
      </c>
    </row>
    <row r="7669" spans="1:9" x14ac:dyDescent="0.25">
      <c r="A7669" t="s">
        <v>2698</v>
      </c>
      <c r="B7669" t="s">
        <v>5999</v>
      </c>
      <c r="C7669" t="s">
        <v>868</v>
      </c>
      <c r="D7669" t="s">
        <v>908</v>
      </c>
      <c r="E7669" t="s">
        <v>908</v>
      </c>
      <c r="F7669">
        <v>126</v>
      </c>
      <c r="G7669" t="s">
        <v>1599</v>
      </c>
      <c r="H7669" s="4" t="str">
        <f t="shared" si="238"/>
        <v>GOLD1.126</v>
      </c>
      <c r="I7669" s="4" t="str">
        <f t="shared" si="239"/>
        <v>SG1_X0_TXD0</v>
      </c>
    </row>
    <row r="7670" spans="1:9" x14ac:dyDescent="0.25">
      <c r="A7670" t="s">
        <v>2698</v>
      </c>
      <c r="B7670" t="s">
        <v>5999</v>
      </c>
      <c r="C7670" t="s">
        <v>868</v>
      </c>
      <c r="D7670" t="s">
        <v>909</v>
      </c>
      <c r="E7670" t="s">
        <v>909</v>
      </c>
      <c r="F7670">
        <v>127</v>
      </c>
      <c r="G7670" t="s">
        <v>1600</v>
      </c>
      <c r="H7670" s="4" t="str">
        <f t="shared" si="238"/>
        <v>GOLD1.127</v>
      </c>
      <c r="I7670" s="4" t="str">
        <f t="shared" si="239"/>
        <v>SG1_X0_TXD1</v>
      </c>
    </row>
    <row r="7671" spans="1:9" x14ac:dyDescent="0.25">
      <c r="A7671" t="s">
        <v>2698</v>
      </c>
      <c r="B7671" t="s">
        <v>5999</v>
      </c>
      <c r="C7671" t="s">
        <v>868</v>
      </c>
      <c r="D7671" t="s">
        <v>911</v>
      </c>
      <c r="E7671" t="s">
        <v>911</v>
      </c>
      <c r="F7671">
        <v>129</v>
      </c>
      <c r="G7671" t="s">
        <v>1603</v>
      </c>
      <c r="H7671" s="4" t="str">
        <f t="shared" si="238"/>
        <v>GOLD1.129</v>
      </c>
      <c r="I7671" s="4" t="str">
        <f t="shared" si="239"/>
        <v>SG1_X0_TXD2</v>
      </c>
    </row>
    <row r="7672" spans="1:9" x14ac:dyDescent="0.25">
      <c r="A7672" t="s">
        <v>2698</v>
      </c>
      <c r="B7672" t="s">
        <v>5999</v>
      </c>
      <c r="C7672" t="s">
        <v>868</v>
      </c>
      <c r="D7672" t="s">
        <v>913</v>
      </c>
      <c r="E7672" t="s">
        <v>913</v>
      </c>
      <c r="F7672">
        <v>130</v>
      </c>
      <c r="G7672" t="s">
        <v>1604</v>
      </c>
      <c r="H7672" s="4" t="str">
        <f t="shared" si="238"/>
        <v>GOLD1.130</v>
      </c>
      <c r="I7672" s="4" t="str">
        <f t="shared" si="239"/>
        <v>SG1_X0_TXD3</v>
      </c>
    </row>
    <row r="7673" spans="1:9" x14ac:dyDescent="0.25">
      <c r="A7673" t="s">
        <v>2698</v>
      </c>
      <c r="B7673" t="s">
        <v>5999</v>
      </c>
      <c r="C7673" t="s">
        <v>868</v>
      </c>
      <c r="D7673" t="s">
        <v>907</v>
      </c>
      <c r="E7673" t="s">
        <v>907</v>
      </c>
      <c r="F7673">
        <v>125</v>
      </c>
      <c r="G7673" t="s">
        <v>1607</v>
      </c>
      <c r="H7673" s="4" t="str">
        <f t="shared" si="238"/>
        <v>GOLD1.125</v>
      </c>
      <c r="I7673" s="4" t="str">
        <f t="shared" si="239"/>
        <v>SG1_X0_TXEN</v>
      </c>
    </row>
    <row r="7674" spans="1:9" x14ac:dyDescent="0.25">
      <c r="A7674" t="s">
        <v>2698</v>
      </c>
      <c r="B7674" t="s">
        <v>5999</v>
      </c>
      <c r="C7674" t="s">
        <v>868</v>
      </c>
      <c r="D7674" t="s">
        <v>5349</v>
      </c>
      <c r="E7674" t="s">
        <v>5349</v>
      </c>
      <c r="F7674">
        <v>122</v>
      </c>
      <c r="G7674" t="s">
        <v>2446</v>
      </c>
      <c r="H7674" s="4" t="str">
        <f t="shared" si="238"/>
        <v>GOLD1.122</v>
      </c>
      <c r="I7674" s="4" t="str">
        <f t="shared" si="239"/>
        <v>SG1_XMII_0_VDDIO</v>
      </c>
    </row>
    <row r="7675" spans="1:9" x14ac:dyDescent="0.25">
      <c r="A7675" t="s">
        <v>2698</v>
      </c>
      <c r="B7675" t="s">
        <v>5999</v>
      </c>
      <c r="C7675" t="s">
        <v>868</v>
      </c>
      <c r="D7675" t="s">
        <v>5347</v>
      </c>
      <c r="E7675" t="s">
        <v>5347</v>
      </c>
      <c r="F7675">
        <v>128</v>
      </c>
      <c r="G7675" t="s">
        <v>2446</v>
      </c>
      <c r="H7675" s="4" t="str">
        <f t="shared" si="238"/>
        <v>GOLD1.128</v>
      </c>
      <c r="I7675" s="4" t="str">
        <f t="shared" si="239"/>
        <v>SG1_XMII_0_VDDIO</v>
      </c>
    </row>
    <row r="7676" spans="1:9" x14ac:dyDescent="0.25">
      <c r="A7676" t="s">
        <v>2698</v>
      </c>
      <c r="B7676" t="s">
        <v>5999</v>
      </c>
      <c r="C7676" t="s">
        <v>868</v>
      </c>
      <c r="D7676" t="s">
        <v>934</v>
      </c>
      <c r="E7676" t="s">
        <v>934</v>
      </c>
      <c r="F7676">
        <v>8</v>
      </c>
      <c r="G7676" t="s">
        <v>1615</v>
      </c>
      <c r="H7676" s="4" t="str">
        <f t="shared" si="238"/>
        <v>GOLD1.8</v>
      </c>
      <c r="I7676" s="4" t="str">
        <f t="shared" si="239"/>
        <v>SG1_X1_COL</v>
      </c>
    </row>
    <row r="7677" spans="1:9" x14ac:dyDescent="0.25">
      <c r="A7677" t="s">
        <v>2698</v>
      </c>
      <c r="B7677" t="s">
        <v>5999</v>
      </c>
      <c r="C7677" t="s">
        <v>868</v>
      </c>
      <c r="D7677" t="s">
        <v>935</v>
      </c>
      <c r="E7677" t="s">
        <v>935</v>
      </c>
      <c r="F7677">
        <v>7</v>
      </c>
      <c r="G7677" t="s">
        <v>1616</v>
      </c>
      <c r="H7677" s="4" t="str">
        <f t="shared" si="238"/>
        <v>GOLD1.7</v>
      </c>
      <c r="I7677" s="4" t="str">
        <f t="shared" si="239"/>
        <v>SG1_X1_CRS</v>
      </c>
    </row>
    <row r="7678" spans="1:9" x14ac:dyDescent="0.25">
      <c r="A7678" t="s">
        <v>2698</v>
      </c>
      <c r="B7678" t="s">
        <v>5999</v>
      </c>
      <c r="C7678" t="s">
        <v>868</v>
      </c>
      <c r="D7678" t="s">
        <v>932</v>
      </c>
      <c r="E7678" t="s">
        <v>932</v>
      </c>
      <c r="F7678">
        <v>16</v>
      </c>
      <c r="G7678" t="s">
        <v>1538</v>
      </c>
      <c r="H7678" s="4" t="str">
        <f t="shared" si="238"/>
        <v>GOLD1.16</v>
      </c>
      <c r="I7678" s="4" t="str">
        <f t="shared" si="239"/>
        <v>SG1_X1_RXC</v>
      </c>
    </row>
    <row r="7679" spans="1:9" x14ac:dyDescent="0.25">
      <c r="A7679" t="s">
        <v>2698</v>
      </c>
      <c r="B7679" t="s">
        <v>5999</v>
      </c>
      <c r="C7679" t="s">
        <v>868</v>
      </c>
      <c r="D7679" t="s">
        <v>926</v>
      </c>
      <c r="E7679" t="s">
        <v>926</v>
      </c>
      <c r="F7679">
        <v>11</v>
      </c>
      <c r="G7679" t="s">
        <v>1532</v>
      </c>
      <c r="H7679" s="4" t="str">
        <f t="shared" si="238"/>
        <v>GOLD1.11</v>
      </c>
      <c r="I7679" s="4" t="str">
        <f t="shared" si="239"/>
        <v>SG1_X1_RXD0</v>
      </c>
    </row>
    <row r="7680" spans="1:9" x14ac:dyDescent="0.25">
      <c r="A7680" t="s">
        <v>2698</v>
      </c>
      <c r="B7680" t="s">
        <v>5999</v>
      </c>
      <c r="C7680" t="s">
        <v>868</v>
      </c>
      <c r="D7680" t="s">
        <v>929</v>
      </c>
      <c r="E7680" t="s">
        <v>929</v>
      </c>
      <c r="F7680">
        <v>12</v>
      </c>
      <c r="G7680" t="s">
        <v>1537</v>
      </c>
      <c r="H7680" s="4" t="str">
        <f t="shared" si="238"/>
        <v>GOLD1.12</v>
      </c>
      <c r="I7680" s="4" t="str">
        <f t="shared" si="239"/>
        <v>SG1_X1_RXD1</v>
      </c>
    </row>
    <row r="7681" spans="1:9" x14ac:dyDescent="0.25">
      <c r="A7681" t="s">
        <v>2698</v>
      </c>
      <c r="B7681" t="s">
        <v>5999</v>
      </c>
      <c r="C7681" t="s">
        <v>868</v>
      </c>
      <c r="D7681" t="s">
        <v>933</v>
      </c>
      <c r="E7681" t="s">
        <v>933</v>
      </c>
      <c r="F7681">
        <v>13</v>
      </c>
      <c r="G7681" t="s">
        <v>1542</v>
      </c>
      <c r="H7681" s="4" t="str">
        <f t="shared" si="238"/>
        <v>GOLD1.13</v>
      </c>
      <c r="I7681" s="4" t="str">
        <f t="shared" si="239"/>
        <v>SG1_X1_RXD2</v>
      </c>
    </row>
    <row r="7682" spans="1:9" x14ac:dyDescent="0.25">
      <c r="A7682" t="s">
        <v>2698</v>
      </c>
      <c r="B7682" t="s">
        <v>5999</v>
      </c>
      <c r="C7682" t="s">
        <v>868</v>
      </c>
      <c r="D7682" t="s">
        <v>930</v>
      </c>
      <c r="E7682" t="s">
        <v>930</v>
      </c>
      <c r="F7682">
        <v>14</v>
      </c>
      <c r="G7682" t="s">
        <v>1548</v>
      </c>
      <c r="H7682" s="4" t="str">
        <f t="shared" ref="H7682:H7745" si="240">CONCATENATE(C7682,".",F7682)</f>
        <v>GOLD1.14</v>
      </c>
      <c r="I7682" s="4" t="str">
        <f t="shared" ref="I7682:I7745" si="241">G7682</f>
        <v>SG1_X1_RXD3</v>
      </c>
    </row>
    <row r="7683" spans="1:9" x14ac:dyDescent="0.25">
      <c r="A7683" t="s">
        <v>2698</v>
      </c>
      <c r="B7683" t="s">
        <v>5999</v>
      </c>
      <c r="C7683" t="s">
        <v>868</v>
      </c>
      <c r="D7683" t="s">
        <v>931</v>
      </c>
      <c r="E7683" t="s">
        <v>931</v>
      </c>
      <c r="F7683">
        <v>10</v>
      </c>
      <c r="G7683" t="s">
        <v>1531</v>
      </c>
      <c r="H7683" s="4" t="str">
        <f t="shared" si="240"/>
        <v>GOLD1.10</v>
      </c>
      <c r="I7683" s="4" t="str">
        <f t="shared" si="241"/>
        <v>SG1_X1_RXDV</v>
      </c>
    </row>
    <row r="7684" spans="1:9" x14ac:dyDescent="0.25">
      <c r="A7684" t="s">
        <v>2698</v>
      </c>
      <c r="B7684" t="s">
        <v>5999</v>
      </c>
      <c r="C7684" t="s">
        <v>868</v>
      </c>
      <c r="D7684" t="s">
        <v>928</v>
      </c>
      <c r="E7684" t="s">
        <v>928</v>
      </c>
      <c r="F7684">
        <v>9</v>
      </c>
      <c r="G7684" t="s">
        <v>961</v>
      </c>
      <c r="H7684" s="4" t="str">
        <f t="shared" si="240"/>
        <v>GOLD1.9</v>
      </c>
      <c r="I7684" s="4" t="str">
        <f t="shared" si="241"/>
        <v>DGND</v>
      </c>
    </row>
    <row r="7685" spans="1:9" x14ac:dyDescent="0.25">
      <c r="A7685" t="s">
        <v>2698</v>
      </c>
      <c r="B7685" t="s">
        <v>5999</v>
      </c>
      <c r="C7685" t="s">
        <v>868</v>
      </c>
      <c r="D7685" t="s">
        <v>924</v>
      </c>
      <c r="E7685" t="s">
        <v>924</v>
      </c>
      <c r="F7685">
        <v>18</v>
      </c>
      <c r="G7685" t="s">
        <v>1552</v>
      </c>
      <c r="H7685" s="4" t="str">
        <f t="shared" si="240"/>
        <v>GOLD1.18</v>
      </c>
      <c r="I7685" s="4" t="str">
        <f t="shared" si="241"/>
        <v>SG1_X1_TXC</v>
      </c>
    </row>
    <row r="7686" spans="1:9" x14ac:dyDescent="0.25">
      <c r="A7686" t="s">
        <v>2698</v>
      </c>
      <c r="B7686" t="s">
        <v>5999</v>
      </c>
      <c r="C7686" t="s">
        <v>868</v>
      </c>
      <c r="D7686" t="s">
        <v>922</v>
      </c>
      <c r="E7686" t="s">
        <v>922</v>
      </c>
      <c r="F7686">
        <v>20</v>
      </c>
      <c r="G7686" t="s">
        <v>1592</v>
      </c>
      <c r="H7686" s="4" t="str">
        <f t="shared" si="240"/>
        <v>GOLD1.20</v>
      </c>
      <c r="I7686" s="4" t="str">
        <f t="shared" si="241"/>
        <v>SG1_X1_TXD0</v>
      </c>
    </row>
    <row r="7687" spans="1:9" x14ac:dyDescent="0.25">
      <c r="A7687" t="s">
        <v>2698</v>
      </c>
      <c r="B7687" t="s">
        <v>5999</v>
      </c>
      <c r="C7687" t="s">
        <v>868</v>
      </c>
      <c r="D7687" t="s">
        <v>923</v>
      </c>
      <c r="E7687" t="s">
        <v>923</v>
      </c>
      <c r="F7687">
        <v>21</v>
      </c>
      <c r="G7687" t="s">
        <v>1595</v>
      </c>
      <c r="H7687" s="4" t="str">
        <f t="shared" si="240"/>
        <v>GOLD1.21</v>
      </c>
      <c r="I7687" s="4" t="str">
        <f t="shared" si="241"/>
        <v>SG1_X1_TXD1</v>
      </c>
    </row>
    <row r="7688" spans="1:9" x14ac:dyDescent="0.25">
      <c r="A7688" t="s">
        <v>2698</v>
      </c>
      <c r="B7688" t="s">
        <v>5999</v>
      </c>
      <c r="C7688" t="s">
        <v>868</v>
      </c>
      <c r="D7688" t="s">
        <v>925</v>
      </c>
      <c r="E7688" t="s">
        <v>925</v>
      </c>
      <c r="F7688">
        <v>23</v>
      </c>
      <c r="G7688" t="s">
        <v>1596</v>
      </c>
      <c r="H7688" s="4" t="str">
        <f t="shared" si="240"/>
        <v>GOLD1.23</v>
      </c>
      <c r="I7688" s="4" t="str">
        <f t="shared" si="241"/>
        <v>SG1_X1_TXD2</v>
      </c>
    </row>
    <row r="7689" spans="1:9" x14ac:dyDescent="0.25">
      <c r="A7689" t="s">
        <v>2698</v>
      </c>
      <c r="B7689" t="s">
        <v>5999</v>
      </c>
      <c r="C7689" t="s">
        <v>868</v>
      </c>
      <c r="D7689" t="s">
        <v>927</v>
      </c>
      <c r="E7689" t="s">
        <v>927</v>
      </c>
      <c r="F7689">
        <v>24</v>
      </c>
      <c r="G7689" t="s">
        <v>1561</v>
      </c>
      <c r="H7689" s="4" t="str">
        <f t="shared" si="240"/>
        <v>GOLD1.24</v>
      </c>
      <c r="I7689" s="4" t="str">
        <f t="shared" si="241"/>
        <v>SG1_X1_TXD3</v>
      </c>
    </row>
    <row r="7690" spans="1:9" x14ac:dyDescent="0.25">
      <c r="A7690" t="s">
        <v>2698</v>
      </c>
      <c r="B7690" t="s">
        <v>5999</v>
      </c>
      <c r="C7690" t="s">
        <v>868</v>
      </c>
      <c r="D7690" t="s">
        <v>6159</v>
      </c>
      <c r="E7690" t="s">
        <v>6159</v>
      </c>
      <c r="F7690">
        <v>19</v>
      </c>
      <c r="G7690" t="s">
        <v>1591</v>
      </c>
      <c r="H7690" s="4" t="str">
        <f t="shared" si="240"/>
        <v>GOLD1.19</v>
      </c>
      <c r="I7690" s="4" t="str">
        <f t="shared" si="241"/>
        <v>SG1_X1_TXEN</v>
      </c>
    </row>
    <row r="7691" spans="1:9" x14ac:dyDescent="0.25">
      <c r="A7691" t="s">
        <v>2698</v>
      </c>
      <c r="B7691" t="s">
        <v>5999</v>
      </c>
      <c r="C7691" t="s">
        <v>868</v>
      </c>
      <c r="D7691" t="s">
        <v>5336</v>
      </c>
      <c r="E7691" t="s">
        <v>5336</v>
      </c>
      <c r="F7691">
        <v>17</v>
      </c>
      <c r="G7691" t="s">
        <v>2447</v>
      </c>
      <c r="H7691" s="4" t="str">
        <f t="shared" si="240"/>
        <v>GOLD1.17</v>
      </c>
      <c r="I7691" s="4" t="str">
        <f t="shared" si="241"/>
        <v>SG1_XMII_1_VDDIO</v>
      </c>
    </row>
    <row r="7692" spans="1:9" x14ac:dyDescent="0.25">
      <c r="A7692" t="s">
        <v>2698</v>
      </c>
      <c r="B7692" t="s">
        <v>5999</v>
      </c>
      <c r="C7692" t="s">
        <v>868</v>
      </c>
      <c r="D7692" t="s">
        <v>5337</v>
      </c>
      <c r="E7692" t="s">
        <v>5337</v>
      </c>
      <c r="F7692">
        <v>22</v>
      </c>
      <c r="G7692" t="s">
        <v>2447</v>
      </c>
      <c r="H7692" s="4" t="str">
        <f t="shared" si="240"/>
        <v>GOLD1.22</v>
      </c>
      <c r="I7692" s="4" t="str">
        <f t="shared" si="241"/>
        <v>SG1_XMII_1_VDDIO</v>
      </c>
    </row>
    <row r="7693" spans="1:9" x14ac:dyDescent="0.25">
      <c r="A7693" t="s">
        <v>2698</v>
      </c>
      <c r="B7693" t="s">
        <v>5999</v>
      </c>
      <c r="C7693" t="s">
        <v>868</v>
      </c>
      <c r="D7693" t="s">
        <v>5365</v>
      </c>
      <c r="E7693" t="s">
        <v>5365</v>
      </c>
      <c r="F7693">
        <v>92</v>
      </c>
      <c r="G7693" t="s">
        <v>5541</v>
      </c>
      <c r="H7693" s="4" t="str">
        <f t="shared" si="240"/>
        <v>GOLD1.92</v>
      </c>
      <c r="I7693" s="4" t="str">
        <f t="shared" si="241"/>
        <v>SG1_X2_COL</v>
      </c>
    </row>
    <row r="7694" spans="1:9" x14ac:dyDescent="0.25">
      <c r="A7694" t="s">
        <v>2698</v>
      </c>
      <c r="B7694" t="s">
        <v>5999</v>
      </c>
      <c r="C7694" t="s">
        <v>868</v>
      </c>
      <c r="D7694" t="s">
        <v>5366</v>
      </c>
      <c r="E7694" t="s">
        <v>5366</v>
      </c>
      <c r="F7694">
        <v>91</v>
      </c>
      <c r="G7694" t="s">
        <v>5542</v>
      </c>
      <c r="H7694" s="4" t="str">
        <f t="shared" si="240"/>
        <v>GOLD1.91</v>
      </c>
      <c r="I7694" s="4" t="str">
        <f t="shared" si="241"/>
        <v>SG1_X2_CRS</v>
      </c>
    </row>
    <row r="7695" spans="1:9" x14ac:dyDescent="0.25">
      <c r="A7695" t="s">
        <v>2698</v>
      </c>
      <c r="B7695" t="s">
        <v>5999</v>
      </c>
      <c r="C7695" t="s">
        <v>868</v>
      </c>
      <c r="D7695" t="s">
        <v>5357</v>
      </c>
      <c r="E7695" t="s">
        <v>5357</v>
      </c>
      <c r="F7695">
        <v>100</v>
      </c>
      <c r="G7695" t="s">
        <v>5498</v>
      </c>
      <c r="H7695" s="4" t="str">
        <f t="shared" si="240"/>
        <v>GOLD1.100</v>
      </c>
      <c r="I7695" s="4" t="str">
        <f t="shared" si="241"/>
        <v>SG1_X2_RXC</v>
      </c>
    </row>
    <row r="7696" spans="1:9" x14ac:dyDescent="0.25">
      <c r="A7696" t="s">
        <v>2698</v>
      </c>
      <c r="B7696" t="s">
        <v>5999</v>
      </c>
      <c r="C7696" t="s">
        <v>868</v>
      </c>
      <c r="D7696" t="s">
        <v>5362</v>
      </c>
      <c r="E7696" t="s">
        <v>5362</v>
      </c>
      <c r="F7696">
        <v>95</v>
      </c>
      <c r="G7696" t="s">
        <v>5494</v>
      </c>
      <c r="H7696" s="4" t="str">
        <f t="shared" si="240"/>
        <v>GOLD1.95</v>
      </c>
      <c r="I7696" s="4" t="str">
        <f t="shared" si="241"/>
        <v>SG1_X2_RXD0</v>
      </c>
    </row>
    <row r="7697" spans="1:9" x14ac:dyDescent="0.25">
      <c r="A7697" t="s">
        <v>2698</v>
      </c>
      <c r="B7697" t="s">
        <v>5999</v>
      </c>
      <c r="C7697" t="s">
        <v>868</v>
      </c>
      <c r="D7697" t="s">
        <v>5361</v>
      </c>
      <c r="E7697" t="s">
        <v>5361</v>
      </c>
      <c r="F7697">
        <v>96</v>
      </c>
      <c r="G7697" t="s">
        <v>5497</v>
      </c>
      <c r="H7697" s="4" t="str">
        <f t="shared" si="240"/>
        <v>GOLD1.96</v>
      </c>
      <c r="I7697" s="4" t="str">
        <f t="shared" si="241"/>
        <v>SG1_X2_RXD1</v>
      </c>
    </row>
    <row r="7698" spans="1:9" x14ac:dyDescent="0.25">
      <c r="A7698" t="s">
        <v>2698</v>
      </c>
      <c r="B7698" t="s">
        <v>5999</v>
      </c>
      <c r="C7698" t="s">
        <v>868</v>
      </c>
      <c r="D7698" t="s">
        <v>5360</v>
      </c>
      <c r="E7698" t="s">
        <v>5360</v>
      </c>
      <c r="F7698">
        <v>97</v>
      </c>
      <c r="G7698" t="s">
        <v>5501</v>
      </c>
      <c r="H7698" s="4" t="str">
        <f t="shared" si="240"/>
        <v>GOLD1.97</v>
      </c>
      <c r="I7698" s="4" t="str">
        <f t="shared" si="241"/>
        <v>SG1_X2_RXD2</v>
      </c>
    </row>
    <row r="7699" spans="1:9" x14ac:dyDescent="0.25">
      <c r="A7699" t="s">
        <v>2698</v>
      </c>
      <c r="B7699" t="s">
        <v>5999</v>
      </c>
      <c r="C7699" t="s">
        <v>868</v>
      </c>
      <c r="D7699" t="s">
        <v>5359</v>
      </c>
      <c r="E7699" t="s">
        <v>5359</v>
      </c>
      <c r="F7699">
        <v>98</v>
      </c>
      <c r="G7699" t="s">
        <v>5506</v>
      </c>
      <c r="H7699" s="4" t="str">
        <f t="shared" si="240"/>
        <v>GOLD1.98</v>
      </c>
      <c r="I7699" s="4" t="str">
        <f t="shared" si="241"/>
        <v>SG1_X2_RXD3</v>
      </c>
    </row>
    <row r="7700" spans="1:9" x14ac:dyDescent="0.25">
      <c r="A7700" t="s">
        <v>2698</v>
      </c>
      <c r="B7700" t="s">
        <v>5999</v>
      </c>
      <c r="C7700" t="s">
        <v>868</v>
      </c>
      <c r="D7700" t="s">
        <v>5363</v>
      </c>
      <c r="E7700" t="s">
        <v>5363</v>
      </c>
      <c r="F7700">
        <v>94</v>
      </c>
      <c r="G7700" t="s">
        <v>5493</v>
      </c>
      <c r="H7700" s="4" t="str">
        <f t="shared" si="240"/>
        <v>GOLD1.94</v>
      </c>
      <c r="I7700" s="4" t="str">
        <f t="shared" si="241"/>
        <v>SG1_X2_RXDV</v>
      </c>
    </row>
    <row r="7701" spans="1:9" x14ac:dyDescent="0.25">
      <c r="A7701" t="s">
        <v>2698</v>
      </c>
      <c r="B7701" t="s">
        <v>5999</v>
      </c>
      <c r="C7701" t="s">
        <v>868</v>
      </c>
      <c r="D7701" t="s">
        <v>5364</v>
      </c>
      <c r="E7701" t="s">
        <v>5364</v>
      </c>
      <c r="F7701">
        <v>93</v>
      </c>
      <c r="G7701" t="s">
        <v>961</v>
      </c>
      <c r="H7701" s="4" t="str">
        <f t="shared" si="240"/>
        <v>GOLD1.93</v>
      </c>
      <c r="I7701" s="4" t="str">
        <f t="shared" si="241"/>
        <v>DGND</v>
      </c>
    </row>
    <row r="7702" spans="1:9" x14ac:dyDescent="0.25">
      <c r="A7702" t="s">
        <v>2698</v>
      </c>
      <c r="B7702" t="s">
        <v>5999</v>
      </c>
      <c r="C7702" t="s">
        <v>868</v>
      </c>
      <c r="D7702" t="s">
        <v>5355</v>
      </c>
      <c r="E7702" t="s">
        <v>5355</v>
      </c>
      <c r="F7702">
        <v>102</v>
      </c>
      <c r="G7702" t="s">
        <v>5511</v>
      </c>
      <c r="H7702" s="4" t="str">
        <f t="shared" si="240"/>
        <v>GOLD1.102</v>
      </c>
      <c r="I7702" s="4" t="str">
        <f t="shared" si="241"/>
        <v>SG1_X2_TXC</v>
      </c>
    </row>
    <row r="7703" spans="1:9" x14ac:dyDescent="0.25">
      <c r="A7703" t="s">
        <v>2698</v>
      </c>
      <c r="B7703" t="s">
        <v>5999</v>
      </c>
      <c r="C7703" t="s">
        <v>868</v>
      </c>
      <c r="D7703" t="s">
        <v>937</v>
      </c>
      <c r="E7703" t="s">
        <v>937</v>
      </c>
      <c r="F7703">
        <v>105</v>
      </c>
      <c r="G7703" t="s">
        <v>1608</v>
      </c>
      <c r="H7703" s="4" t="str">
        <f t="shared" si="240"/>
        <v>GOLD1.105</v>
      </c>
      <c r="I7703" s="4" t="str">
        <f t="shared" si="241"/>
        <v>SG1_X2_TXD0</v>
      </c>
    </row>
    <row r="7704" spans="1:9" x14ac:dyDescent="0.25">
      <c r="A7704" t="s">
        <v>2698</v>
      </c>
      <c r="B7704" t="s">
        <v>5999</v>
      </c>
      <c r="C7704" t="s">
        <v>868</v>
      </c>
      <c r="D7704" t="s">
        <v>938</v>
      </c>
      <c r="E7704" t="s">
        <v>938</v>
      </c>
      <c r="F7704">
        <v>106</v>
      </c>
      <c r="G7704" t="s">
        <v>1609</v>
      </c>
      <c r="H7704" s="4" t="str">
        <f t="shared" si="240"/>
        <v>GOLD1.106</v>
      </c>
      <c r="I7704" s="4" t="str">
        <f t="shared" si="241"/>
        <v>SG1_X2_TXD1</v>
      </c>
    </row>
    <row r="7705" spans="1:9" x14ac:dyDescent="0.25">
      <c r="A7705" t="s">
        <v>2698</v>
      </c>
      <c r="B7705" t="s">
        <v>5999</v>
      </c>
      <c r="C7705" t="s">
        <v>868</v>
      </c>
      <c r="D7705" t="s">
        <v>939</v>
      </c>
      <c r="E7705" t="s">
        <v>939</v>
      </c>
      <c r="F7705">
        <v>108</v>
      </c>
      <c r="G7705" t="s">
        <v>1610</v>
      </c>
      <c r="H7705" s="4" t="str">
        <f t="shared" si="240"/>
        <v>GOLD1.108</v>
      </c>
      <c r="I7705" s="4" t="str">
        <f t="shared" si="241"/>
        <v>SG1_X2_TXD2</v>
      </c>
    </row>
    <row r="7706" spans="1:9" x14ac:dyDescent="0.25">
      <c r="A7706" t="s">
        <v>2698</v>
      </c>
      <c r="B7706" t="s">
        <v>5999</v>
      </c>
      <c r="C7706" t="s">
        <v>868</v>
      </c>
      <c r="D7706" t="s">
        <v>940</v>
      </c>
      <c r="E7706" t="s">
        <v>940</v>
      </c>
      <c r="F7706">
        <v>109</v>
      </c>
      <c r="G7706" t="s">
        <v>1611</v>
      </c>
      <c r="H7706" s="4" t="str">
        <f t="shared" si="240"/>
        <v>GOLD1.109</v>
      </c>
      <c r="I7706" s="4" t="str">
        <f t="shared" si="241"/>
        <v>SG1_X2_TXD3</v>
      </c>
    </row>
    <row r="7707" spans="1:9" x14ac:dyDescent="0.25">
      <c r="A7707" t="s">
        <v>2698</v>
      </c>
      <c r="B7707" t="s">
        <v>5999</v>
      </c>
      <c r="C7707" t="s">
        <v>868</v>
      </c>
      <c r="D7707" t="s">
        <v>936</v>
      </c>
      <c r="E7707" t="s">
        <v>936</v>
      </c>
      <c r="F7707">
        <v>104</v>
      </c>
      <c r="G7707" t="s">
        <v>1612</v>
      </c>
      <c r="H7707" s="4" t="str">
        <f t="shared" si="240"/>
        <v>GOLD1.104</v>
      </c>
      <c r="I7707" s="4" t="str">
        <f t="shared" si="241"/>
        <v>SG1_X2_TXEN</v>
      </c>
    </row>
    <row r="7708" spans="1:9" x14ac:dyDescent="0.25">
      <c r="A7708" t="s">
        <v>2698</v>
      </c>
      <c r="B7708" t="s">
        <v>5999</v>
      </c>
      <c r="C7708" t="s">
        <v>868</v>
      </c>
      <c r="D7708" t="s">
        <v>5356</v>
      </c>
      <c r="E7708" t="s">
        <v>5356</v>
      </c>
      <c r="F7708">
        <v>101</v>
      </c>
      <c r="G7708" t="s">
        <v>5756</v>
      </c>
      <c r="H7708" s="4" t="str">
        <f t="shared" si="240"/>
        <v>GOLD1.101</v>
      </c>
      <c r="I7708" s="4" t="str">
        <f t="shared" si="241"/>
        <v>SG1_XMII_2_VDDIO</v>
      </c>
    </row>
    <row r="7709" spans="1:9" x14ac:dyDescent="0.25">
      <c r="A7709" t="s">
        <v>2698</v>
      </c>
      <c r="B7709" t="s">
        <v>5999</v>
      </c>
      <c r="C7709" t="s">
        <v>868</v>
      </c>
      <c r="D7709" t="s">
        <v>5353</v>
      </c>
      <c r="E7709" t="s">
        <v>5353</v>
      </c>
      <c r="F7709">
        <v>107</v>
      </c>
      <c r="G7709" t="s">
        <v>5756</v>
      </c>
      <c r="H7709" s="4" t="str">
        <f t="shared" si="240"/>
        <v>GOLD1.107</v>
      </c>
      <c r="I7709" s="4" t="str">
        <f t="shared" si="241"/>
        <v>SG1_XMII_2_VDDIO</v>
      </c>
    </row>
    <row r="7710" spans="1:9" x14ac:dyDescent="0.25">
      <c r="A7710" t="s">
        <v>2698</v>
      </c>
      <c r="B7710" t="s">
        <v>5999</v>
      </c>
      <c r="C7710" t="s">
        <v>868</v>
      </c>
      <c r="D7710" t="s">
        <v>284</v>
      </c>
      <c r="E7710" t="s">
        <v>284</v>
      </c>
      <c r="F7710">
        <v>151</v>
      </c>
      <c r="G7710" t="s">
        <v>5564</v>
      </c>
      <c r="H7710" s="4" t="str">
        <f t="shared" si="240"/>
        <v>GOLD1.151</v>
      </c>
      <c r="I7710" s="4" t="str">
        <f t="shared" si="241"/>
        <v>SG1_XO</v>
      </c>
    </row>
    <row r="7711" spans="1:9" x14ac:dyDescent="0.25">
      <c r="A7711" t="s">
        <v>2698</v>
      </c>
      <c r="B7711" t="s">
        <v>5999</v>
      </c>
      <c r="C7711" t="s">
        <v>4422</v>
      </c>
      <c r="D7711" t="s">
        <v>1278</v>
      </c>
      <c r="E7711" t="s">
        <v>1278</v>
      </c>
      <c r="F7711">
        <v>1</v>
      </c>
      <c r="G7711" t="s">
        <v>961</v>
      </c>
      <c r="H7711" s="4" t="str">
        <f t="shared" si="240"/>
        <v>SG1_DGND1.1</v>
      </c>
      <c r="I7711" s="4" t="str">
        <f t="shared" si="241"/>
        <v>DGND</v>
      </c>
    </row>
    <row r="7712" spans="1:9" x14ac:dyDescent="0.25">
      <c r="A7712" t="s">
        <v>2698</v>
      </c>
      <c r="B7712" t="s">
        <v>5999</v>
      </c>
      <c r="C7712" t="s">
        <v>4423</v>
      </c>
      <c r="D7712" t="s">
        <v>1278</v>
      </c>
      <c r="E7712" t="s">
        <v>1278</v>
      </c>
      <c r="F7712">
        <v>1</v>
      </c>
      <c r="G7712" t="s">
        <v>961</v>
      </c>
      <c r="H7712" s="4" t="str">
        <f t="shared" si="240"/>
        <v>SG1_DGND2.1</v>
      </c>
      <c r="I7712" s="4" t="str">
        <f t="shared" si="241"/>
        <v>DGND</v>
      </c>
    </row>
    <row r="7713" spans="1:9" x14ac:dyDescent="0.25">
      <c r="A7713" t="s">
        <v>2698</v>
      </c>
      <c r="B7713" t="s">
        <v>5999</v>
      </c>
      <c r="C7713" t="s">
        <v>4424</v>
      </c>
      <c r="D7713" t="s">
        <v>1278</v>
      </c>
      <c r="E7713" t="s">
        <v>1278</v>
      </c>
      <c r="F7713">
        <v>1</v>
      </c>
      <c r="G7713" t="s">
        <v>961</v>
      </c>
      <c r="H7713" s="4" t="str">
        <f t="shared" si="240"/>
        <v>SG1_DGND3.1</v>
      </c>
      <c r="I7713" s="4" t="str">
        <f t="shared" si="241"/>
        <v>DGND</v>
      </c>
    </row>
    <row r="7714" spans="1:9" x14ac:dyDescent="0.25">
      <c r="A7714" t="s">
        <v>2698</v>
      </c>
      <c r="B7714" t="s">
        <v>5999</v>
      </c>
      <c r="C7714" t="s">
        <v>4425</v>
      </c>
      <c r="D7714" t="s">
        <v>1278</v>
      </c>
      <c r="E7714" t="s">
        <v>1278</v>
      </c>
      <c r="F7714">
        <v>1</v>
      </c>
      <c r="G7714" t="s">
        <v>961</v>
      </c>
      <c r="H7714" s="4" t="str">
        <f t="shared" si="240"/>
        <v>SG1_DGND4.1</v>
      </c>
      <c r="I7714" s="4" t="str">
        <f t="shared" si="241"/>
        <v>DGND</v>
      </c>
    </row>
    <row r="7715" spans="1:9" x14ac:dyDescent="0.25">
      <c r="A7715" t="s">
        <v>2698</v>
      </c>
      <c r="B7715" t="s">
        <v>6000</v>
      </c>
      <c r="C7715" t="s">
        <v>4156</v>
      </c>
      <c r="D7715">
        <v>1</v>
      </c>
      <c r="E7715">
        <v>1</v>
      </c>
      <c r="F7715">
        <v>1</v>
      </c>
      <c r="G7715" t="s">
        <v>347</v>
      </c>
      <c r="H7715" s="4" t="str">
        <f t="shared" si="240"/>
        <v>1BD1.1</v>
      </c>
      <c r="I7715" s="4" t="str">
        <f t="shared" si="241"/>
        <v>S1_DVDD09</v>
      </c>
    </row>
    <row r="7716" spans="1:9" x14ac:dyDescent="0.25">
      <c r="A7716" t="s">
        <v>2698</v>
      </c>
      <c r="B7716" t="s">
        <v>6000</v>
      </c>
      <c r="C7716" t="s">
        <v>4156</v>
      </c>
      <c r="D7716">
        <v>2</v>
      </c>
      <c r="E7716">
        <v>2</v>
      </c>
      <c r="F7716">
        <v>2</v>
      </c>
      <c r="G7716" t="s">
        <v>2408</v>
      </c>
      <c r="H7716" s="4" t="str">
        <f t="shared" si="240"/>
        <v>1BD1.2</v>
      </c>
      <c r="I7716" s="4" t="str">
        <f t="shared" si="241"/>
        <v>S1_APWR_FF01</v>
      </c>
    </row>
    <row r="7717" spans="1:9" x14ac:dyDescent="0.25">
      <c r="A7717" t="s">
        <v>2698</v>
      </c>
      <c r="B7717" t="s">
        <v>6000</v>
      </c>
      <c r="C7717" t="s">
        <v>4157</v>
      </c>
      <c r="D7717">
        <v>1</v>
      </c>
      <c r="E7717">
        <v>1</v>
      </c>
      <c r="F7717">
        <v>1</v>
      </c>
      <c r="G7717" t="s">
        <v>348</v>
      </c>
      <c r="H7717" s="4" t="str">
        <f t="shared" si="240"/>
        <v>1BD2.1</v>
      </c>
      <c r="I7717" s="4" t="str">
        <f t="shared" si="241"/>
        <v>S1_AVDD09</v>
      </c>
    </row>
    <row r="7718" spans="1:9" x14ac:dyDescent="0.25">
      <c r="A7718" t="s">
        <v>2698</v>
      </c>
      <c r="B7718" t="s">
        <v>6000</v>
      </c>
      <c r="C7718" t="s">
        <v>4157</v>
      </c>
      <c r="D7718">
        <v>2</v>
      </c>
      <c r="E7718">
        <v>2</v>
      </c>
      <c r="F7718">
        <v>2</v>
      </c>
      <c r="G7718" t="s">
        <v>2409</v>
      </c>
      <c r="H7718" s="4" t="str">
        <f t="shared" si="240"/>
        <v>1BD2.2</v>
      </c>
      <c r="I7718" s="4" t="str">
        <f t="shared" si="241"/>
        <v>S1_APWR_FF03</v>
      </c>
    </row>
    <row r="7719" spans="1:9" x14ac:dyDescent="0.25">
      <c r="A7719" t="s">
        <v>2698</v>
      </c>
      <c r="B7719" t="s">
        <v>6000</v>
      </c>
      <c r="C7719" t="s">
        <v>4158</v>
      </c>
      <c r="D7719">
        <v>1</v>
      </c>
      <c r="E7719">
        <v>1</v>
      </c>
      <c r="F7719">
        <v>1</v>
      </c>
      <c r="G7719" t="s">
        <v>2410</v>
      </c>
      <c r="H7719" s="4" t="str">
        <f t="shared" si="240"/>
        <v>1BD22.1</v>
      </c>
      <c r="I7719" s="4" t="str">
        <f t="shared" si="241"/>
        <v>S1_AVDD09_FE</v>
      </c>
    </row>
    <row r="7720" spans="1:9" x14ac:dyDescent="0.25">
      <c r="A7720" t="s">
        <v>2698</v>
      </c>
      <c r="B7720" t="s">
        <v>6000</v>
      </c>
      <c r="C7720" t="s">
        <v>4158</v>
      </c>
      <c r="D7720">
        <v>2</v>
      </c>
      <c r="E7720">
        <v>2</v>
      </c>
      <c r="F7720">
        <v>2</v>
      </c>
      <c r="G7720" t="s">
        <v>2409</v>
      </c>
      <c r="H7720" s="4" t="str">
        <f t="shared" si="240"/>
        <v>1BD22.2</v>
      </c>
      <c r="I7720" s="4" t="str">
        <f t="shared" si="241"/>
        <v>S1_APWR_FF03</v>
      </c>
    </row>
    <row r="7721" spans="1:9" x14ac:dyDescent="0.25">
      <c r="A7721" t="s">
        <v>2698</v>
      </c>
      <c r="B7721" t="s">
        <v>6000</v>
      </c>
      <c r="C7721" t="s">
        <v>4159</v>
      </c>
      <c r="D7721">
        <v>1</v>
      </c>
      <c r="E7721">
        <v>1</v>
      </c>
      <c r="F7721">
        <v>1</v>
      </c>
      <c r="G7721" t="s">
        <v>2411</v>
      </c>
      <c r="H7721" s="4" t="str">
        <f t="shared" si="240"/>
        <v>1BD23.1</v>
      </c>
      <c r="I7721" s="4" t="str">
        <f t="shared" si="241"/>
        <v>S1_AVDD09_GIGA</v>
      </c>
    </row>
    <row r="7722" spans="1:9" x14ac:dyDescent="0.25">
      <c r="A7722" t="s">
        <v>2698</v>
      </c>
      <c r="B7722" t="s">
        <v>6000</v>
      </c>
      <c r="C7722" t="s">
        <v>4159</v>
      </c>
      <c r="D7722">
        <v>2</v>
      </c>
      <c r="E7722">
        <v>2</v>
      </c>
      <c r="F7722">
        <v>2</v>
      </c>
      <c r="G7722" t="s">
        <v>2409</v>
      </c>
      <c r="H7722" s="4" t="str">
        <f t="shared" si="240"/>
        <v>1BD23.2</v>
      </c>
      <c r="I7722" s="4" t="str">
        <f t="shared" si="241"/>
        <v>S1_APWR_FF03</v>
      </c>
    </row>
    <row r="7723" spans="1:9" x14ac:dyDescent="0.25">
      <c r="A7723" t="s">
        <v>2698</v>
      </c>
      <c r="B7723" t="s">
        <v>6000</v>
      </c>
      <c r="C7723" t="s">
        <v>4160</v>
      </c>
      <c r="D7723">
        <v>1</v>
      </c>
      <c r="E7723">
        <v>1</v>
      </c>
      <c r="F7723">
        <v>1</v>
      </c>
      <c r="G7723" t="s">
        <v>2412</v>
      </c>
      <c r="H7723" s="4" t="str">
        <f t="shared" si="240"/>
        <v>1BD24.1</v>
      </c>
      <c r="I7723" s="4" t="str">
        <f t="shared" si="241"/>
        <v>S1_AVDD09_MCK</v>
      </c>
    </row>
    <row r="7724" spans="1:9" x14ac:dyDescent="0.25">
      <c r="A7724" t="s">
        <v>2698</v>
      </c>
      <c r="B7724" t="s">
        <v>6000</v>
      </c>
      <c r="C7724" t="s">
        <v>4160</v>
      </c>
      <c r="D7724">
        <v>2</v>
      </c>
      <c r="E7724">
        <v>2</v>
      </c>
      <c r="F7724">
        <v>2</v>
      </c>
      <c r="G7724" t="s">
        <v>2409</v>
      </c>
      <c r="H7724" s="4" t="str">
        <f t="shared" si="240"/>
        <v>1BD24.2</v>
      </c>
      <c r="I7724" s="4" t="str">
        <f t="shared" si="241"/>
        <v>S1_APWR_FF03</v>
      </c>
    </row>
    <row r="7725" spans="1:9" x14ac:dyDescent="0.25">
      <c r="A7725" t="s">
        <v>2698</v>
      </c>
      <c r="B7725" t="s">
        <v>6000</v>
      </c>
      <c r="C7725" t="s">
        <v>4161</v>
      </c>
      <c r="D7725">
        <v>1</v>
      </c>
      <c r="E7725">
        <v>1</v>
      </c>
      <c r="F7725">
        <v>1</v>
      </c>
      <c r="G7725" t="s">
        <v>6178</v>
      </c>
      <c r="H7725" s="4" t="str">
        <f t="shared" si="240"/>
        <v>1BD27.1</v>
      </c>
      <c r="I7725" s="4" t="str">
        <f t="shared" si="241"/>
        <v>S1_AVDD09_TRX</v>
      </c>
    </row>
    <row r="7726" spans="1:9" x14ac:dyDescent="0.25">
      <c r="A7726" t="s">
        <v>2698</v>
      </c>
      <c r="B7726" t="s">
        <v>6000</v>
      </c>
      <c r="C7726" t="s">
        <v>4161</v>
      </c>
      <c r="D7726">
        <v>2</v>
      </c>
      <c r="E7726">
        <v>2</v>
      </c>
      <c r="F7726">
        <v>2</v>
      </c>
      <c r="G7726" t="s">
        <v>2409</v>
      </c>
      <c r="H7726" s="4" t="str">
        <f t="shared" si="240"/>
        <v>1BD27.2</v>
      </c>
      <c r="I7726" s="4" t="str">
        <f t="shared" si="241"/>
        <v>S1_APWR_FF03</v>
      </c>
    </row>
    <row r="7727" spans="1:9" x14ac:dyDescent="0.25">
      <c r="A7727" t="s">
        <v>2698</v>
      </c>
      <c r="B7727" t="s">
        <v>6000</v>
      </c>
      <c r="C7727" t="s">
        <v>4162</v>
      </c>
      <c r="D7727">
        <v>1</v>
      </c>
      <c r="E7727">
        <v>1</v>
      </c>
      <c r="F7727">
        <v>1</v>
      </c>
      <c r="G7727" t="s">
        <v>2413</v>
      </c>
      <c r="H7727" s="4" t="str">
        <f t="shared" si="240"/>
        <v>1BD28.1</v>
      </c>
      <c r="I7727" s="4" t="str">
        <f t="shared" si="241"/>
        <v>S1_AVDD09_CMU</v>
      </c>
    </row>
    <row r="7728" spans="1:9" x14ac:dyDescent="0.25">
      <c r="A7728" t="s">
        <v>2698</v>
      </c>
      <c r="B7728" t="s">
        <v>6000</v>
      </c>
      <c r="C7728" t="s">
        <v>4162</v>
      </c>
      <c r="D7728">
        <v>2</v>
      </c>
      <c r="E7728">
        <v>2</v>
      </c>
      <c r="F7728">
        <v>2</v>
      </c>
      <c r="G7728" t="s">
        <v>2409</v>
      </c>
      <c r="H7728" s="4" t="str">
        <f t="shared" si="240"/>
        <v>1BD28.2</v>
      </c>
      <c r="I7728" s="4" t="str">
        <f t="shared" si="241"/>
        <v>S1_APWR_FF03</v>
      </c>
    </row>
    <row r="7729" spans="1:9" x14ac:dyDescent="0.25">
      <c r="A7729" t="s">
        <v>2698</v>
      </c>
      <c r="B7729" t="s">
        <v>6000</v>
      </c>
      <c r="C7729" t="s">
        <v>4163</v>
      </c>
      <c r="D7729">
        <v>1</v>
      </c>
      <c r="E7729">
        <v>1</v>
      </c>
      <c r="F7729">
        <v>1</v>
      </c>
      <c r="G7729" t="s">
        <v>347</v>
      </c>
      <c r="H7729" s="4" t="str">
        <f t="shared" si="240"/>
        <v>1CD1.1</v>
      </c>
      <c r="I7729" s="4" t="str">
        <f t="shared" si="241"/>
        <v>S1_DVDD09</v>
      </c>
    </row>
    <row r="7730" spans="1:9" x14ac:dyDescent="0.25">
      <c r="A7730" t="s">
        <v>2698</v>
      </c>
      <c r="B7730" t="s">
        <v>6000</v>
      </c>
      <c r="C7730" t="s">
        <v>4163</v>
      </c>
      <c r="D7730">
        <v>2</v>
      </c>
      <c r="E7730">
        <v>2</v>
      </c>
      <c r="F7730">
        <v>2</v>
      </c>
      <c r="G7730" t="s">
        <v>961</v>
      </c>
      <c r="H7730" s="4" t="str">
        <f t="shared" si="240"/>
        <v>1CD1.2</v>
      </c>
      <c r="I7730" s="4" t="str">
        <f t="shared" si="241"/>
        <v>DGND</v>
      </c>
    </row>
    <row r="7731" spans="1:9" x14ac:dyDescent="0.25">
      <c r="A7731" t="s">
        <v>2698</v>
      </c>
      <c r="B7731" t="s">
        <v>6000</v>
      </c>
      <c r="C7731" t="s">
        <v>4164</v>
      </c>
      <c r="D7731">
        <v>1</v>
      </c>
      <c r="E7731">
        <v>1</v>
      </c>
      <c r="F7731">
        <v>1</v>
      </c>
      <c r="G7731" t="s">
        <v>347</v>
      </c>
      <c r="H7731" s="4" t="str">
        <f t="shared" si="240"/>
        <v>1CD2.1</v>
      </c>
      <c r="I7731" s="4" t="str">
        <f t="shared" si="241"/>
        <v>S1_DVDD09</v>
      </c>
    </row>
    <row r="7732" spans="1:9" x14ac:dyDescent="0.25">
      <c r="A7732" t="s">
        <v>2698</v>
      </c>
      <c r="B7732" t="s">
        <v>6000</v>
      </c>
      <c r="C7732" t="s">
        <v>4164</v>
      </c>
      <c r="D7732">
        <v>2</v>
      </c>
      <c r="E7732">
        <v>2</v>
      </c>
      <c r="F7732">
        <v>2</v>
      </c>
      <c r="G7732" t="s">
        <v>961</v>
      </c>
      <c r="H7732" s="4" t="str">
        <f t="shared" si="240"/>
        <v>1CD2.2</v>
      </c>
      <c r="I7732" s="4" t="str">
        <f t="shared" si="241"/>
        <v>DGND</v>
      </c>
    </row>
    <row r="7733" spans="1:9" x14ac:dyDescent="0.25">
      <c r="A7733" t="s">
        <v>2698</v>
      </c>
      <c r="B7733" t="s">
        <v>6000</v>
      </c>
      <c r="C7733" t="s">
        <v>4165</v>
      </c>
      <c r="D7733">
        <v>1</v>
      </c>
      <c r="E7733">
        <v>1</v>
      </c>
      <c r="F7733">
        <v>1</v>
      </c>
      <c r="G7733" t="s">
        <v>347</v>
      </c>
      <c r="H7733" s="4" t="str">
        <f t="shared" si="240"/>
        <v>1CD3.1</v>
      </c>
      <c r="I7733" s="4" t="str">
        <f t="shared" si="241"/>
        <v>S1_DVDD09</v>
      </c>
    </row>
    <row r="7734" spans="1:9" x14ac:dyDescent="0.25">
      <c r="A7734" t="s">
        <v>2698</v>
      </c>
      <c r="B7734" t="s">
        <v>6000</v>
      </c>
      <c r="C7734" t="s">
        <v>4165</v>
      </c>
      <c r="D7734">
        <v>2</v>
      </c>
      <c r="E7734">
        <v>2</v>
      </c>
      <c r="F7734">
        <v>2</v>
      </c>
      <c r="G7734" t="s">
        <v>961</v>
      </c>
      <c r="H7734" s="4" t="str">
        <f t="shared" si="240"/>
        <v>1CD3.2</v>
      </c>
      <c r="I7734" s="4" t="str">
        <f t="shared" si="241"/>
        <v>DGND</v>
      </c>
    </row>
    <row r="7735" spans="1:9" x14ac:dyDescent="0.25">
      <c r="A7735" t="s">
        <v>2698</v>
      </c>
      <c r="B7735" t="s">
        <v>6000</v>
      </c>
      <c r="C7735" t="s">
        <v>4166</v>
      </c>
      <c r="D7735">
        <v>1</v>
      </c>
      <c r="E7735">
        <v>1</v>
      </c>
      <c r="F7735">
        <v>1</v>
      </c>
      <c r="G7735" t="s">
        <v>347</v>
      </c>
      <c r="H7735" s="4" t="str">
        <f t="shared" si="240"/>
        <v>1CD4.1</v>
      </c>
      <c r="I7735" s="4" t="str">
        <f t="shared" si="241"/>
        <v>S1_DVDD09</v>
      </c>
    </row>
    <row r="7736" spans="1:9" x14ac:dyDescent="0.25">
      <c r="A7736" t="s">
        <v>2698</v>
      </c>
      <c r="B7736" t="s">
        <v>6000</v>
      </c>
      <c r="C7736" t="s">
        <v>4166</v>
      </c>
      <c r="D7736">
        <v>2</v>
      </c>
      <c r="E7736">
        <v>2</v>
      </c>
      <c r="F7736">
        <v>2</v>
      </c>
      <c r="G7736" t="s">
        <v>961</v>
      </c>
      <c r="H7736" s="4" t="str">
        <f t="shared" si="240"/>
        <v>1CD4.2</v>
      </c>
      <c r="I7736" s="4" t="str">
        <f t="shared" si="241"/>
        <v>DGND</v>
      </c>
    </row>
    <row r="7737" spans="1:9" x14ac:dyDescent="0.25">
      <c r="A7737" t="s">
        <v>2698</v>
      </c>
      <c r="B7737" t="s">
        <v>6000</v>
      </c>
      <c r="C7737" t="s">
        <v>4167</v>
      </c>
      <c r="D7737">
        <v>1</v>
      </c>
      <c r="E7737">
        <v>1</v>
      </c>
      <c r="F7737">
        <v>1</v>
      </c>
      <c r="G7737" t="s">
        <v>347</v>
      </c>
      <c r="H7737" s="4" t="str">
        <f t="shared" si="240"/>
        <v>1CD5.1</v>
      </c>
      <c r="I7737" s="4" t="str">
        <f t="shared" si="241"/>
        <v>S1_DVDD09</v>
      </c>
    </row>
    <row r="7738" spans="1:9" x14ac:dyDescent="0.25">
      <c r="A7738" t="s">
        <v>2698</v>
      </c>
      <c r="B7738" t="s">
        <v>6000</v>
      </c>
      <c r="C7738" t="s">
        <v>4167</v>
      </c>
      <c r="D7738">
        <v>2</v>
      </c>
      <c r="E7738">
        <v>2</v>
      </c>
      <c r="F7738">
        <v>2</v>
      </c>
      <c r="G7738" t="s">
        <v>961</v>
      </c>
      <c r="H7738" s="4" t="str">
        <f t="shared" si="240"/>
        <v>1CD5.2</v>
      </c>
      <c r="I7738" s="4" t="str">
        <f t="shared" si="241"/>
        <v>DGND</v>
      </c>
    </row>
    <row r="7739" spans="1:9" x14ac:dyDescent="0.25">
      <c r="A7739" t="s">
        <v>2698</v>
      </c>
      <c r="B7739" t="s">
        <v>6000</v>
      </c>
      <c r="C7739" t="s">
        <v>4168</v>
      </c>
      <c r="D7739">
        <v>1</v>
      </c>
      <c r="E7739">
        <v>1</v>
      </c>
      <c r="F7739">
        <v>1</v>
      </c>
      <c r="G7739" t="s">
        <v>347</v>
      </c>
      <c r="H7739" s="4" t="str">
        <f t="shared" si="240"/>
        <v>1CD6.1</v>
      </c>
      <c r="I7739" s="4" t="str">
        <f t="shared" si="241"/>
        <v>S1_DVDD09</v>
      </c>
    </row>
    <row r="7740" spans="1:9" x14ac:dyDescent="0.25">
      <c r="A7740" t="s">
        <v>2698</v>
      </c>
      <c r="B7740" t="s">
        <v>6000</v>
      </c>
      <c r="C7740" t="s">
        <v>4168</v>
      </c>
      <c r="D7740">
        <v>2</v>
      </c>
      <c r="E7740">
        <v>2</v>
      </c>
      <c r="F7740">
        <v>2</v>
      </c>
      <c r="G7740" t="s">
        <v>961</v>
      </c>
      <c r="H7740" s="4" t="str">
        <f t="shared" si="240"/>
        <v>1CD6.2</v>
      </c>
      <c r="I7740" s="4" t="str">
        <f t="shared" si="241"/>
        <v>DGND</v>
      </c>
    </row>
    <row r="7741" spans="1:9" x14ac:dyDescent="0.25">
      <c r="A7741" t="s">
        <v>2698</v>
      </c>
      <c r="B7741" t="s">
        <v>6000</v>
      </c>
      <c r="C7741" t="s">
        <v>4169</v>
      </c>
      <c r="D7741">
        <v>1</v>
      </c>
      <c r="E7741">
        <v>1</v>
      </c>
      <c r="F7741">
        <v>1</v>
      </c>
      <c r="G7741" t="s">
        <v>347</v>
      </c>
      <c r="H7741" s="4" t="str">
        <f t="shared" si="240"/>
        <v>1CD7.1</v>
      </c>
      <c r="I7741" s="4" t="str">
        <f t="shared" si="241"/>
        <v>S1_DVDD09</v>
      </c>
    </row>
    <row r="7742" spans="1:9" x14ac:dyDescent="0.25">
      <c r="A7742" t="s">
        <v>2698</v>
      </c>
      <c r="B7742" t="s">
        <v>6000</v>
      </c>
      <c r="C7742" t="s">
        <v>4169</v>
      </c>
      <c r="D7742">
        <v>2</v>
      </c>
      <c r="E7742">
        <v>2</v>
      </c>
      <c r="F7742">
        <v>2</v>
      </c>
      <c r="G7742" t="s">
        <v>961</v>
      </c>
      <c r="H7742" s="4" t="str">
        <f t="shared" si="240"/>
        <v>1CD7.2</v>
      </c>
      <c r="I7742" s="4" t="str">
        <f t="shared" si="241"/>
        <v>DGND</v>
      </c>
    </row>
    <row r="7743" spans="1:9" x14ac:dyDescent="0.25">
      <c r="A7743" t="s">
        <v>2698</v>
      </c>
      <c r="B7743" t="s">
        <v>6000</v>
      </c>
      <c r="C7743" t="s">
        <v>4170</v>
      </c>
      <c r="D7743">
        <v>1</v>
      </c>
      <c r="E7743">
        <v>1</v>
      </c>
      <c r="F7743">
        <v>1</v>
      </c>
      <c r="G7743" t="s">
        <v>347</v>
      </c>
      <c r="H7743" s="4" t="str">
        <f t="shared" si="240"/>
        <v>1CD8.1</v>
      </c>
      <c r="I7743" s="4" t="str">
        <f t="shared" si="241"/>
        <v>S1_DVDD09</v>
      </c>
    </row>
    <row r="7744" spans="1:9" x14ac:dyDescent="0.25">
      <c r="A7744" t="s">
        <v>2698</v>
      </c>
      <c r="B7744" t="s">
        <v>6000</v>
      </c>
      <c r="C7744" t="s">
        <v>4170</v>
      </c>
      <c r="D7744">
        <v>2</v>
      </c>
      <c r="E7744">
        <v>2</v>
      </c>
      <c r="F7744">
        <v>2</v>
      </c>
      <c r="G7744" t="s">
        <v>961</v>
      </c>
      <c r="H7744" s="4" t="str">
        <f t="shared" si="240"/>
        <v>1CD8.2</v>
      </c>
      <c r="I7744" s="4" t="str">
        <f t="shared" si="241"/>
        <v>DGND</v>
      </c>
    </row>
    <row r="7745" spans="1:9" x14ac:dyDescent="0.25">
      <c r="A7745" t="s">
        <v>2698</v>
      </c>
      <c r="B7745" t="s">
        <v>6000</v>
      </c>
      <c r="C7745" t="s">
        <v>4171</v>
      </c>
      <c r="D7745">
        <v>1</v>
      </c>
      <c r="E7745">
        <v>1</v>
      </c>
      <c r="F7745">
        <v>1</v>
      </c>
      <c r="G7745" t="s">
        <v>347</v>
      </c>
      <c r="H7745" s="4" t="str">
        <f t="shared" si="240"/>
        <v>1CD9.1</v>
      </c>
      <c r="I7745" s="4" t="str">
        <f t="shared" si="241"/>
        <v>S1_DVDD09</v>
      </c>
    </row>
    <row r="7746" spans="1:9" x14ac:dyDescent="0.25">
      <c r="A7746" t="s">
        <v>2698</v>
      </c>
      <c r="B7746" t="s">
        <v>6000</v>
      </c>
      <c r="C7746" t="s">
        <v>4171</v>
      </c>
      <c r="D7746">
        <v>2</v>
      </c>
      <c r="E7746">
        <v>2</v>
      </c>
      <c r="F7746">
        <v>2</v>
      </c>
      <c r="G7746" t="s">
        <v>961</v>
      </c>
      <c r="H7746" s="4" t="str">
        <f t="shared" ref="H7746:H7809" si="242">CONCATENATE(C7746,".",F7746)</f>
        <v>1CD9.2</v>
      </c>
      <c r="I7746" s="4" t="str">
        <f t="shared" ref="I7746:I7809" si="243">G7746</f>
        <v>DGND</v>
      </c>
    </row>
    <row r="7747" spans="1:9" x14ac:dyDescent="0.25">
      <c r="A7747" t="s">
        <v>2698</v>
      </c>
      <c r="B7747" t="s">
        <v>6000</v>
      </c>
      <c r="C7747" t="s">
        <v>4172</v>
      </c>
      <c r="D7747">
        <v>1</v>
      </c>
      <c r="E7747">
        <v>1</v>
      </c>
      <c r="F7747">
        <v>1</v>
      </c>
      <c r="G7747" t="s">
        <v>347</v>
      </c>
      <c r="H7747" s="4" t="str">
        <f t="shared" si="242"/>
        <v>1CD10.1</v>
      </c>
      <c r="I7747" s="4" t="str">
        <f t="shared" si="243"/>
        <v>S1_DVDD09</v>
      </c>
    </row>
    <row r="7748" spans="1:9" x14ac:dyDescent="0.25">
      <c r="A7748" t="s">
        <v>2698</v>
      </c>
      <c r="B7748" t="s">
        <v>6000</v>
      </c>
      <c r="C7748" t="s">
        <v>4172</v>
      </c>
      <c r="D7748">
        <v>2</v>
      </c>
      <c r="E7748">
        <v>2</v>
      </c>
      <c r="F7748">
        <v>2</v>
      </c>
      <c r="G7748" t="s">
        <v>961</v>
      </c>
      <c r="H7748" s="4" t="str">
        <f t="shared" si="242"/>
        <v>1CD10.2</v>
      </c>
      <c r="I7748" s="4" t="str">
        <f t="shared" si="243"/>
        <v>DGND</v>
      </c>
    </row>
    <row r="7749" spans="1:9" x14ac:dyDescent="0.25">
      <c r="A7749" t="s">
        <v>2698</v>
      </c>
      <c r="B7749" t="s">
        <v>6000</v>
      </c>
      <c r="C7749" t="s">
        <v>4173</v>
      </c>
      <c r="D7749">
        <v>1</v>
      </c>
      <c r="E7749">
        <v>1</v>
      </c>
      <c r="F7749">
        <v>1</v>
      </c>
      <c r="G7749" t="s">
        <v>347</v>
      </c>
      <c r="H7749" s="4" t="str">
        <f t="shared" si="242"/>
        <v>1CD11.1</v>
      </c>
      <c r="I7749" s="4" t="str">
        <f t="shared" si="243"/>
        <v>S1_DVDD09</v>
      </c>
    </row>
    <row r="7750" spans="1:9" x14ac:dyDescent="0.25">
      <c r="A7750" t="s">
        <v>2698</v>
      </c>
      <c r="B7750" t="s">
        <v>6000</v>
      </c>
      <c r="C7750" t="s">
        <v>4173</v>
      </c>
      <c r="D7750">
        <v>2</v>
      </c>
      <c r="E7750">
        <v>2</v>
      </c>
      <c r="F7750">
        <v>2</v>
      </c>
      <c r="G7750" t="s">
        <v>961</v>
      </c>
      <c r="H7750" s="4" t="str">
        <f t="shared" si="242"/>
        <v>1CD11.2</v>
      </c>
      <c r="I7750" s="4" t="str">
        <f t="shared" si="243"/>
        <v>DGND</v>
      </c>
    </row>
    <row r="7751" spans="1:9" x14ac:dyDescent="0.25">
      <c r="A7751" t="s">
        <v>2698</v>
      </c>
      <c r="B7751" t="s">
        <v>6000</v>
      </c>
      <c r="C7751" t="s">
        <v>4174</v>
      </c>
      <c r="D7751">
        <v>1</v>
      </c>
      <c r="E7751">
        <v>1</v>
      </c>
      <c r="F7751">
        <v>1</v>
      </c>
      <c r="G7751" t="s">
        <v>347</v>
      </c>
      <c r="H7751" s="4" t="str">
        <f t="shared" si="242"/>
        <v>1CD12.1</v>
      </c>
      <c r="I7751" s="4" t="str">
        <f t="shared" si="243"/>
        <v>S1_DVDD09</v>
      </c>
    </row>
    <row r="7752" spans="1:9" x14ac:dyDescent="0.25">
      <c r="A7752" t="s">
        <v>2698</v>
      </c>
      <c r="B7752" t="s">
        <v>6000</v>
      </c>
      <c r="C7752" t="s">
        <v>4174</v>
      </c>
      <c r="D7752">
        <v>2</v>
      </c>
      <c r="E7752">
        <v>2</v>
      </c>
      <c r="F7752">
        <v>2</v>
      </c>
      <c r="G7752" t="s">
        <v>961</v>
      </c>
      <c r="H7752" s="4" t="str">
        <f t="shared" si="242"/>
        <v>1CD12.2</v>
      </c>
      <c r="I7752" s="4" t="str">
        <f t="shared" si="243"/>
        <v>DGND</v>
      </c>
    </row>
    <row r="7753" spans="1:9" x14ac:dyDescent="0.25">
      <c r="A7753" t="s">
        <v>2698</v>
      </c>
      <c r="B7753" t="s">
        <v>6000</v>
      </c>
      <c r="C7753" t="s">
        <v>6001</v>
      </c>
      <c r="D7753">
        <v>1</v>
      </c>
      <c r="E7753">
        <v>1</v>
      </c>
      <c r="F7753">
        <v>1</v>
      </c>
      <c r="G7753" t="s">
        <v>347</v>
      </c>
      <c r="H7753" s="4" t="str">
        <f t="shared" si="242"/>
        <v>1CD13.1</v>
      </c>
      <c r="I7753" s="4" t="str">
        <f t="shared" si="243"/>
        <v>S1_DVDD09</v>
      </c>
    </row>
    <row r="7754" spans="1:9" x14ac:dyDescent="0.25">
      <c r="A7754" t="s">
        <v>2698</v>
      </c>
      <c r="B7754" t="s">
        <v>6000</v>
      </c>
      <c r="C7754" t="s">
        <v>6001</v>
      </c>
      <c r="D7754">
        <v>2</v>
      </c>
      <c r="E7754">
        <v>2</v>
      </c>
      <c r="F7754">
        <v>2</v>
      </c>
      <c r="G7754" t="s">
        <v>961</v>
      </c>
      <c r="H7754" s="4" t="str">
        <f t="shared" si="242"/>
        <v>1CD13.2</v>
      </c>
      <c r="I7754" s="4" t="str">
        <f t="shared" si="243"/>
        <v>DGND</v>
      </c>
    </row>
    <row r="7755" spans="1:9" x14ac:dyDescent="0.25">
      <c r="A7755" t="s">
        <v>2698</v>
      </c>
      <c r="B7755" t="s">
        <v>6000</v>
      </c>
      <c r="C7755" t="s">
        <v>6002</v>
      </c>
      <c r="D7755">
        <v>1</v>
      </c>
      <c r="E7755">
        <v>1</v>
      </c>
      <c r="F7755">
        <v>1</v>
      </c>
      <c r="G7755" t="s">
        <v>347</v>
      </c>
      <c r="H7755" s="4" t="str">
        <f t="shared" si="242"/>
        <v>1CD14.1</v>
      </c>
      <c r="I7755" s="4" t="str">
        <f t="shared" si="243"/>
        <v>S1_DVDD09</v>
      </c>
    </row>
    <row r="7756" spans="1:9" x14ac:dyDescent="0.25">
      <c r="A7756" t="s">
        <v>2698</v>
      </c>
      <c r="B7756" t="s">
        <v>6000</v>
      </c>
      <c r="C7756" t="s">
        <v>6002</v>
      </c>
      <c r="D7756">
        <v>2</v>
      </c>
      <c r="E7756">
        <v>2</v>
      </c>
      <c r="F7756">
        <v>2</v>
      </c>
      <c r="G7756" t="s">
        <v>961</v>
      </c>
      <c r="H7756" s="4" t="str">
        <f t="shared" si="242"/>
        <v>1CD14.2</v>
      </c>
      <c r="I7756" s="4" t="str">
        <f t="shared" si="243"/>
        <v>DGND</v>
      </c>
    </row>
    <row r="7757" spans="1:9" x14ac:dyDescent="0.25">
      <c r="A7757" t="s">
        <v>2698</v>
      </c>
      <c r="B7757" t="s">
        <v>6000</v>
      </c>
      <c r="C7757" t="s">
        <v>6003</v>
      </c>
      <c r="D7757">
        <v>1</v>
      </c>
      <c r="E7757">
        <v>1</v>
      </c>
      <c r="F7757">
        <v>1</v>
      </c>
      <c r="G7757" t="s">
        <v>347</v>
      </c>
      <c r="H7757" s="4" t="str">
        <f t="shared" si="242"/>
        <v>1CD15.1</v>
      </c>
      <c r="I7757" s="4" t="str">
        <f t="shared" si="243"/>
        <v>S1_DVDD09</v>
      </c>
    </row>
    <row r="7758" spans="1:9" x14ac:dyDescent="0.25">
      <c r="A7758" t="s">
        <v>2698</v>
      </c>
      <c r="B7758" t="s">
        <v>6000</v>
      </c>
      <c r="C7758" t="s">
        <v>6003</v>
      </c>
      <c r="D7758">
        <v>2</v>
      </c>
      <c r="E7758">
        <v>2</v>
      </c>
      <c r="F7758">
        <v>2</v>
      </c>
      <c r="G7758" t="s">
        <v>961</v>
      </c>
      <c r="H7758" s="4" t="str">
        <f t="shared" si="242"/>
        <v>1CD15.2</v>
      </c>
      <c r="I7758" s="4" t="str">
        <f t="shared" si="243"/>
        <v>DGND</v>
      </c>
    </row>
    <row r="7759" spans="1:9" x14ac:dyDescent="0.25">
      <c r="A7759" t="s">
        <v>2698</v>
      </c>
      <c r="B7759" t="s">
        <v>6000</v>
      </c>
      <c r="C7759" t="s">
        <v>6004</v>
      </c>
      <c r="D7759">
        <v>1</v>
      </c>
      <c r="E7759">
        <v>1</v>
      </c>
      <c r="F7759">
        <v>1</v>
      </c>
      <c r="G7759" t="s">
        <v>347</v>
      </c>
      <c r="H7759" s="4" t="str">
        <f t="shared" si="242"/>
        <v>1CD16.1</v>
      </c>
      <c r="I7759" s="4" t="str">
        <f t="shared" si="243"/>
        <v>S1_DVDD09</v>
      </c>
    </row>
    <row r="7760" spans="1:9" x14ac:dyDescent="0.25">
      <c r="A7760" t="s">
        <v>2698</v>
      </c>
      <c r="B7760" t="s">
        <v>6000</v>
      </c>
      <c r="C7760" t="s">
        <v>6004</v>
      </c>
      <c r="D7760">
        <v>2</v>
      </c>
      <c r="E7760">
        <v>2</v>
      </c>
      <c r="F7760">
        <v>2</v>
      </c>
      <c r="G7760" t="s">
        <v>961</v>
      </c>
      <c r="H7760" s="4" t="str">
        <f t="shared" si="242"/>
        <v>1CD16.2</v>
      </c>
      <c r="I7760" s="4" t="str">
        <f t="shared" si="243"/>
        <v>DGND</v>
      </c>
    </row>
    <row r="7761" spans="1:9" x14ac:dyDescent="0.25">
      <c r="A7761" t="s">
        <v>2698</v>
      </c>
      <c r="B7761" t="s">
        <v>6000</v>
      </c>
      <c r="C7761" t="s">
        <v>6005</v>
      </c>
      <c r="D7761">
        <v>1</v>
      </c>
      <c r="E7761">
        <v>1</v>
      </c>
      <c r="F7761">
        <v>1</v>
      </c>
      <c r="G7761" t="s">
        <v>347</v>
      </c>
      <c r="H7761" s="4" t="str">
        <f t="shared" si="242"/>
        <v>1CD17.1</v>
      </c>
      <c r="I7761" s="4" t="str">
        <f t="shared" si="243"/>
        <v>S1_DVDD09</v>
      </c>
    </row>
    <row r="7762" spans="1:9" x14ac:dyDescent="0.25">
      <c r="A7762" t="s">
        <v>2698</v>
      </c>
      <c r="B7762" t="s">
        <v>6000</v>
      </c>
      <c r="C7762" t="s">
        <v>6005</v>
      </c>
      <c r="D7762">
        <v>2</v>
      </c>
      <c r="E7762">
        <v>2</v>
      </c>
      <c r="F7762">
        <v>2</v>
      </c>
      <c r="G7762" t="s">
        <v>961</v>
      </c>
      <c r="H7762" s="4" t="str">
        <f t="shared" si="242"/>
        <v>1CD17.2</v>
      </c>
      <c r="I7762" s="4" t="str">
        <f t="shared" si="243"/>
        <v>DGND</v>
      </c>
    </row>
    <row r="7763" spans="1:9" x14ac:dyDescent="0.25">
      <c r="A7763" t="s">
        <v>2698</v>
      </c>
      <c r="B7763" t="s">
        <v>6000</v>
      </c>
      <c r="C7763" t="s">
        <v>6006</v>
      </c>
      <c r="D7763">
        <v>1</v>
      </c>
      <c r="E7763">
        <v>1</v>
      </c>
      <c r="F7763">
        <v>1</v>
      </c>
      <c r="G7763" t="s">
        <v>347</v>
      </c>
      <c r="H7763" s="4" t="str">
        <f t="shared" si="242"/>
        <v>1CD18.1</v>
      </c>
      <c r="I7763" s="4" t="str">
        <f t="shared" si="243"/>
        <v>S1_DVDD09</v>
      </c>
    </row>
    <row r="7764" spans="1:9" x14ac:dyDescent="0.25">
      <c r="A7764" t="s">
        <v>2698</v>
      </c>
      <c r="B7764" t="s">
        <v>6000</v>
      </c>
      <c r="C7764" t="s">
        <v>6006</v>
      </c>
      <c r="D7764">
        <v>2</v>
      </c>
      <c r="E7764">
        <v>2</v>
      </c>
      <c r="F7764">
        <v>2</v>
      </c>
      <c r="G7764" t="s">
        <v>961</v>
      </c>
      <c r="H7764" s="4" t="str">
        <f t="shared" si="242"/>
        <v>1CD18.2</v>
      </c>
      <c r="I7764" s="4" t="str">
        <f t="shared" si="243"/>
        <v>DGND</v>
      </c>
    </row>
    <row r="7765" spans="1:9" x14ac:dyDescent="0.25">
      <c r="A7765" t="s">
        <v>2698</v>
      </c>
      <c r="B7765" t="s">
        <v>6000</v>
      </c>
      <c r="C7765" t="s">
        <v>6007</v>
      </c>
      <c r="D7765">
        <v>1</v>
      </c>
      <c r="E7765">
        <v>1</v>
      </c>
      <c r="F7765">
        <v>1</v>
      </c>
      <c r="G7765" t="s">
        <v>347</v>
      </c>
      <c r="H7765" s="4" t="str">
        <f t="shared" si="242"/>
        <v>1CD19.1</v>
      </c>
      <c r="I7765" s="4" t="str">
        <f t="shared" si="243"/>
        <v>S1_DVDD09</v>
      </c>
    </row>
    <row r="7766" spans="1:9" x14ac:dyDescent="0.25">
      <c r="A7766" t="s">
        <v>2698</v>
      </c>
      <c r="B7766" t="s">
        <v>6000</v>
      </c>
      <c r="C7766" t="s">
        <v>6007</v>
      </c>
      <c r="D7766">
        <v>2</v>
      </c>
      <c r="E7766">
        <v>2</v>
      </c>
      <c r="F7766">
        <v>2</v>
      </c>
      <c r="G7766" t="s">
        <v>961</v>
      </c>
      <c r="H7766" s="4" t="str">
        <f t="shared" si="242"/>
        <v>1CD19.2</v>
      </c>
      <c r="I7766" s="4" t="str">
        <f t="shared" si="243"/>
        <v>DGND</v>
      </c>
    </row>
    <row r="7767" spans="1:9" x14ac:dyDescent="0.25">
      <c r="A7767" t="s">
        <v>2698</v>
      </c>
      <c r="B7767" t="s">
        <v>6000</v>
      </c>
      <c r="C7767" t="s">
        <v>6008</v>
      </c>
      <c r="D7767">
        <v>1</v>
      </c>
      <c r="E7767">
        <v>1</v>
      </c>
      <c r="F7767">
        <v>1</v>
      </c>
      <c r="G7767" t="s">
        <v>347</v>
      </c>
      <c r="H7767" s="4" t="str">
        <f t="shared" si="242"/>
        <v>1CD20.1</v>
      </c>
      <c r="I7767" s="4" t="str">
        <f t="shared" si="243"/>
        <v>S1_DVDD09</v>
      </c>
    </row>
    <row r="7768" spans="1:9" x14ac:dyDescent="0.25">
      <c r="A7768" t="s">
        <v>2698</v>
      </c>
      <c r="B7768" t="s">
        <v>6000</v>
      </c>
      <c r="C7768" t="s">
        <v>6008</v>
      </c>
      <c r="D7768">
        <v>2</v>
      </c>
      <c r="E7768">
        <v>2</v>
      </c>
      <c r="F7768">
        <v>2</v>
      </c>
      <c r="G7768" t="s">
        <v>961</v>
      </c>
      <c r="H7768" s="4" t="str">
        <f t="shared" si="242"/>
        <v>1CD20.2</v>
      </c>
      <c r="I7768" s="4" t="str">
        <f t="shared" si="243"/>
        <v>DGND</v>
      </c>
    </row>
    <row r="7769" spans="1:9" x14ac:dyDescent="0.25">
      <c r="A7769" t="s">
        <v>2698</v>
      </c>
      <c r="B7769" t="s">
        <v>6000</v>
      </c>
      <c r="C7769" t="s">
        <v>6009</v>
      </c>
      <c r="D7769">
        <v>1</v>
      </c>
      <c r="E7769">
        <v>1</v>
      </c>
      <c r="F7769">
        <v>1</v>
      </c>
      <c r="G7769" t="s">
        <v>347</v>
      </c>
      <c r="H7769" s="4" t="str">
        <f t="shared" si="242"/>
        <v>1CD21.1</v>
      </c>
      <c r="I7769" s="4" t="str">
        <f t="shared" si="243"/>
        <v>S1_DVDD09</v>
      </c>
    </row>
    <row r="7770" spans="1:9" x14ac:dyDescent="0.25">
      <c r="A7770" t="s">
        <v>2698</v>
      </c>
      <c r="B7770" t="s">
        <v>6000</v>
      </c>
      <c r="C7770" t="s">
        <v>6009</v>
      </c>
      <c r="D7770">
        <v>2</v>
      </c>
      <c r="E7770">
        <v>2</v>
      </c>
      <c r="F7770">
        <v>2</v>
      </c>
      <c r="G7770" t="s">
        <v>961</v>
      </c>
      <c r="H7770" s="4" t="str">
        <f t="shared" si="242"/>
        <v>1CD21.2</v>
      </c>
      <c r="I7770" s="4" t="str">
        <f t="shared" si="243"/>
        <v>DGND</v>
      </c>
    </row>
    <row r="7771" spans="1:9" x14ac:dyDescent="0.25">
      <c r="A7771" t="s">
        <v>2698</v>
      </c>
      <c r="B7771" t="s">
        <v>6000</v>
      </c>
      <c r="C7771" t="s">
        <v>4175</v>
      </c>
      <c r="D7771">
        <v>1</v>
      </c>
      <c r="E7771">
        <v>1</v>
      </c>
      <c r="F7771">
        <v>1</v>
      </c>
      <c r="G7771" t="s">
        <v>2408</v>
      </c>
      <c r="H7771" s="4" t="str">
        <f t="shared" si="242"/>
        <v>1CD22.1</v>
      </c>
      <c r="I7771" s="4" t="str">
        <f t="shared" si="243"/>
        <v>S1_APWR_FF01</v>
      </c>
    </row>
    <row r="7772" spans="1:9" x14ac:dyDescent="0.25">
      <c r="A7772" t="s">
        <v>2698</v>
      </c>
      <c r="B7772" t="s">
        <v>6000</v>
      </c>
      <c r="C7772" t="s">
        <v>4175</v>
      </c>
      <c r="D7772">
        <v>2</v>
      </c>
      <c r="E7772">
        <v>2</v>
      </c>
      <c r="F7772">
        <v>2</v>
      </c>
      <c r="G7772" t="s">
        <v>961</v>
      </c>
      <c r="H7772" s="4" t="str">
        <f t="shared" si="242"/>
        <v>1CD22.2</v>
      </c>
      <c r="I7772" s="4" t="str">
        <f t="shared" si="243"/>
        <v>DGND</v>
      </c>
    </row>
    <row r="7773" spans="1:9" x14ac:dyDescent="0.25">
      <c r="A7773" t="s">
        <v>2698</v>
      </c>
      <c r="B7773" t="s">
        <v>6000</v>
      </c>
      <c r="C7773" t="s">
        <v>6010</v>
      </c>
      <c r="D7773">
        <v>1</v>
      </c>
      <c r="E7773">
        <v>1</v>
      </c>
      <c r="F7773">
        <v>1</v>
      </c>
      <c r="G7773" t="s">
        <v>347</v>
      </c>
      <c r="H7773" s="4" t="str">
        <f t="shared" si="242"/>
        <v>1CD23.1</v>
      </c>
      <c r="I7773" s="4" t="str">
        <f t="shared" si="243"/>
        <v>S1_DVDD09</v>
      </c>
    </row>
    <row r="7774" spans="1:9" x14ac:dyDescent="0.25">
      <c r="A7774" t="s">
        <v>2698</v>
      </c>
      <c r="B7774" t="s">
        <v>6000</v>
      </c>
      <c r="C7774" t="s">
        <v>6010</v>
      </c>
      <c r="D7774">
        <v>2</v>
      </c>
      <c r="E7774">
        <v>2</v>
      </c>
      <c r="F7774">
        <v>2</v>
      </c>
      <c r="G7774" t="s">
        <v>961</v>
      </c>
      <c r="H7774" s="4" t="str">
        <f t="shared" si="242"/>
        <v>1CD23.2</v>
      </c>
      <c r="I7774" s="4" t="str">
        <f t="shared" si="243"/>
        <v>DGND</v>
      </c>
    </row>
    <row r="7775" spans="1:9" x14ac:dyDescent="0.25">
      <c r="A7775" t="s">
        <v>2698</v>
      </c>
      <c r="B7775" t="s">
        <v>6000</v>
      </c>
      <c r="C7775" t="s">
        <v>4176</v>
      </c>
      <c r="D7775">
        <v>1</v>
      </c>
      <c r="E7775">
        <v>1</v>
      </c>
      <c r="F7775">
        <v>1</v>
      </c>
      <c r="G7775" t="s">
        <v>2408</v>
      </c>
      <c r="H7775" s="4" t="str">
        <f t="shared" si="242"/>
        <v>1CD24.1</v>
      </c>
      <c r="I7775" s="4" t="str">
        <f t="shared" si="243"/>
        <v>S1_APWR_FF01</v>
      </c>
    </row>
    <row r="7776" spans="1:9" x14ac:dyDescent="0.25">
      <c r="A7776" t="s">
        <v>2698</v>
      </c>
      <c r="B7776" t="s">
        <v>6000</v>
      </c>
      <c r="C7776" t="s">
        <v>4176</v>
      </c>
      <c r="D7776">
        <v>2</v>
      </c>
      <c r="E7776">
        <v>2</v>
      </c>
      <c r="F7776">
        <v>2</v>
      </c>
      <c r="G7776" t="s">
        <v>961</v>
      </c>
      <c r="H7776" s="4" t="str">
        <f t="shared" si="242"/>
        <v>1CD24.2</v>
      </c>
      <c r="I7776" s="4" t="str">
        <f t="shared" si="243"/>
        <v>DGND</v>
      </c>
    </row>
    <row r="7777" spans="1:9" x14ac:dyDescent="0.25">
      <c r="A7777" t="s">
        <v>2698</v>
      </c>
      <c r="B7777" t="s">
        <v>6000</v>
      </c>
      <c r="C7777" t="s">
        <v>6011</v>
      </c>
      <c r="D7777">
        <v>1</v>
      </c>
      <c r="E7777">
        <v>1</v>
      </c>
      <c r="F7777">
        <v>1</v>
      </c>
      <c r="G7777" t="s">
        <v>347</v>
      </c>
      <c r="H7777" s="4" t="str">
        <f t="shared" si="242"/>
        <v>1CD25.1</v>
      </c>
      <c r="I7777" s="4" t="str">
        <f t="shared" si="243"/>
        <v>S1_DVDD09</v>
      </c>
    </row>
    <row r="7778" spans="1:9" x14ac:dyDescent="0.25">
      <c r="A7778" t="s">
        <v>2698</v>
      </c>
      <c r="B7778" t="s">
        <v>6000</v>
      </c>
      <c r="C7778" t="s">
        <v>6011</v>
      </c>
      <c r="D7778">
        <v>2</v>
      </c>
      <c r="E7778">
        <v>2</v>
      </c>
      <c r="F7778">
        <v>2</v>
      </c>
      <c r="G7778" t="s">
        <v>961</v>
      </c>
      <c r="H7778" s="4" t="str">
        <f t="shared" si="242"/>
        <v>1CD25.2</v>
      </c>
      <c r="I7778" s="4" t="str">
        <f t="shared" si="243"/>
        <v>DGND</v>
      </c>
    </row>
    <row r="7779" spans="1:9" x14ac:dyDescent="0.25">
      <c r="A7779" t="s">
        <v>2698</v>
      </c>
      <c r="B7779" t="s">
        <v>6000</v>
      </c>
      <c r="C7779" t="s">
        <v>4177</v>
      </c>
      <c r="D7779">
        <v>1</v>
      </c>
      <c r="E7779">
        <v>1</v>
      </c>
      <c r="F7779">
        <v>1</v>
      </c>
      <c r="G7779" t="s">
        <v>348</v>
      </c>
      <c r="H7779" s="4" t="str">
        <f t="shared" si="242"/>
        <v>1CD26.1</v>
      </c>
      <c r="I7779" s="4" t="str">
        <f t="shared" si="243"/>
        <v>S1_AVDD09</v>
      </c>
    </row>
    <row r="7780" spans="1:9" x14ac:dyDescent="0.25">
      <c r="A7780" t="s">
        <v>2698</v>
      </c>
      <c r="B7780" t="s">
        <v>6000</v>
      </c>
      <c r="C7780" t="s">
        <v>4177</v>
      </c>
      <c r="D7780">
        <v>2</v>
      </c>
      <c r="E7780">
        <v>2</v>
      </c>
      <c r="F7780">
        <v>2</v>
      </c>
      <c r="G7780" t="s">
        <v>961</v>
      </c>
      <c r="H7780" s="4" t="str">
        <f t="shared" si="242"/>
        <v>1CD26.2</v>
      </c>
      <c r="I7780" s="4" t="str">
        <f t="shared" si="243"/>
        <v>DGND</v>
      </c>
    </row>
    <row r="7781" spans="1:9" x14ac:dyDescent="0.25">
      <c r="A7781" t="s">
        <v>2698</v>
      </c>
      <c r="B7781" t="s">
        <v>6000</v>
      </c>
      <c r="C7781" t="s">
        <v>4178</v>
      </c>
      <c r="D7781">
        <v>1</v>
      </c>
      <c r="E7781">
        <v>1</v>
      </c>
      <c r="F7781">
        <v>1</v>
      </c>
      <c r="G7781" t="s">
        <v>348</v>
      </c>
      <c r="H7781" s="4" t="str">
        <f t="shared" si="242"/>
        <v>1CD27.1</v>
      </c>
      <c r="I7781" s="4" t="str">
        <f t="shared" si="243"/>
        <v>S1_AVDD09</v>
      </c>
    </row>
    <row r="7782" spans="1:9" x14ac:dyDescent="0.25">
      <c r="A7782" t="s">
        <v>2698</v>
      </c>
      <c r="B7782" t="s">
        <v>6000</v>
      </c>
      <c r="C7782" t="s">
        <v>4178</v>
      </c>
      <c r="D7782">
        <v>2</v>
      </c>
      <c r="E7782">
        <v>2</v>
      </c>
      <c r="F7782">
        <v>2</v>
      </c>
      <c r="G7782" t="s">
        <v>961</v>
      </c>
      <c r="H7782" s="4" t="str">
        <f t="shared" si="242"/>
        <v>1CD27.2</v>
      </c>
      <c r="I7782" s="4" t="str">
        <f t="shared" si="243"/>
        <v>DGND</v>
      </c>
    </row>
    <row r="7783" spans="1:9" x14ac:dyDescent="0.25">
      <c r="A7783" t="s">
        <v>2698</v>
      </c>
      <c r="B7783" t="s">
        <v>6000</v>
      </c>
      <c r="C7783" t="s">
        <v>4179</v>
      </c>
      <c r="D7783">
        <v>1</v>
      </c>
      <c r="E7783">
        <v>1</v>
      </c>
      <c r="F7783">
        <v>1</v>
      </c>
      <c r="G7783" t="s">
        <v>348</v>
      </c>
      <c r="H7783" s="4" t="str">
        <f t="shared" si="242"/>
        <v>1CD28.1</v>
      </c>
      <c r="I7783" s="4" t="str">
        <f t="shared" si="243"/>
        <v>S1_AVDD09</v>
      </c>
    </row>
    <row r="7784" spans="1:9" x14ac:dyDescent="0.25">
      <c r="A7784" t="s">
        <v>2698</v>
      </c>
      <c r="B7784" t="s">
        <v>6000</v>
      </c>
      <c r="C7784" t="s">
        <v>4179</v>
      </c>
      <c r="D7784">
        <v>2</v>
      </c>
      <c r="E7784">
        <v>2</v>
      </c>
      <c r="F7784">
        <v>2</v>
      </c>
      <c r="G7784" t="s">
        <v>961</v>
      </c>
      <c r="H7784" s="4" t="str">
        <f t="shared" si="242"/>
        <v>1CD28.2</v>
      </c>
      <c r="I7784" s="4" t="str">
        <f t="shared" si="243"/>
        <v>DGND</v>
      </c>
    </row>
    <row r="7785" spans="1:9" x14ac:dyDescent="0.25">
      <c r="A7785" t="s">
        <v>2698</v>
      </c>
      <c r="B7785" t="s">
        <v>6000</v>
      </c>
      <c r="C7785" t="s">
        <v>4180</v>
      </c>
      <c r="D7785">
        <v>1</v>
      </c>
      <c r="E7785">
        <v>1</v>
      </c>
      <c r="F7785">
        <v>1</v>
      </c>
      <c r="G7785" t="s">
        <v>348</v>
      </c>
      <c r="H7785" s="4" t="str">
        <f t="shared" si="242"/>
        <v>1CD29.1</v>
      </c>
      <c r="I7785" s="4" t="str">
        <f t="shared" si="243"/>
        <v>S1_AVDD09</v>
      </c>
    </row>
    <row r="7786" spans="1:9" x14ac:dyDescent="0.25">
      <c r="A7786" t="s">
        <v>2698</v>
      </c>
      <c r="B7786" t="s">
        <v>6000</v>
      </c>
      <c r="C7786" t="s">
        <v>4180</v>
      </c>
      <c r="D7786">
        <v>2</v>
      </c>
      <c r="E7786">
        <v>2</v>
      </c>
      <c r="F7786">
        <v>2</v>
      </c>
      <c r="G7786" t="s">
        <v>961</v>
      </c>
      <c r="H7786" s="4" t="str">
        <f t="shared" si="242"/>
        <v>1CD29.2</v>
      </c>
      <c r="I7786" s="4" t="str">
        <f t="shared" si="243"/>
        <v>DGND</v>
      </c>
    </row>
    <row r="7787" spans="1:9" x14ac:dyDescent="0.25">
      <c r="A7787" t="s">
        <v>2698</v>
      </c>
      <c r="B7787" t="s">
        <v>6000</v>
      </c>
      <c r="C7787" t="s">
        <v>4181</v>
      </c>
      <c r="D7787">
        <v>1</v>
      </c>
      <c r="E7787">
        <v>1</v>
      </c>
      <c r="F7787">
        <v>1</v>
      </c>
      <c r="G7787" t="s">
        <v>2410</v>
      </c>
      <c r="H7787" s="4" t="str">
        <f t="shared" si="242"/>
        <v>1CD30.1</v>
      </c>
      <c r="I7787" s="4" t="str">
        <f t="shared" si="243"/>
        <v>S1_AVDD09_FE</v>
      </c>
    </row>
    <row r="7788" spans="1:9" x14ac:dyDescent="0.25">
      <c r="A7788" t="s">
        <v>2698</v>
      </c>
      <c r="B7788" t="s">
        <v>6000</v>
      </c>
      <c r="C7788" t="s">
        <v>4181</v>
      </c>
      <c r="D7788">
        <v>2</v>
      </c>
      <c r="E7788">
        <v>2</v>
      </c>
      <c r="F7788">
        <v>2</v>
      </c>
      <c r="G7788" t="s">
        <v>961</v>
      </c>
      <c r="H7788" s="4" t="str">
        <f t="shared" si="242"/>
        <v>1CD30.2</v>
      </c>
      <c r="I7788" s="4" t="str">
        <f t="shared" si="243"/>
        <v>DGND</v>
      </c>
    </row>
    <row r="7789" spans="1:9" x14ac:dyDescent="0.25">
      <c r="A7789" t="s">
        <v>2698</v>
      </c>
      <c r="B7789" t="s">
        <v>6000</v>
      </c>
      <c r="C7789" t="s">
        <v>4182</v>
      </c>
      <c r="D7789">
        <v>1</v>
      </c>
      <c r="E7789">
        <v>1</v>
      </c>
      <c r="F7789">
        <v>1</v>
      </c>
      <c r="G7789" t="s">
        <v>2411</v>
      </c>
      <c r="H7789" s="4" t="str">
        <f t="shared" si="242"/>
        <v>1CD31.1</v>
      </c>
      <c r="I7789" s="4" t="str">
        <f t="shared" si="243"/>
        <v>S1_AVDD09_GIGA</v>
      </c>
    </row>
    <row r="7790" spans="1:9" x14ac:dyDescent="0.25">
      <c r="A7790" t="s">
        <v>2698</v>
      </c>
      <c r="B7790" t="s">
        <v>6000</v>
      </c>
      <c r="C7790" t="s">
        <v>4182</v>
      </c>
      <c r="D7790">
        <v>2</v>
      </c>
      <c r="E7790">
        <v>2</v>
      </c>
      <c r="F7790">
        <v>2</v>
      </c>
      <c r="G7790" t="s">
        <v>961</v>
      </c>
      <c r="H7790" s="4" t="str">
        <f t="shared" si="242"/>
        <v>1CD31.2</v>
      </c>
      <c r="I7790" s="4" t="str">
        <f t="shared" si="243"/>
        <v>DGND</v>
      </c>
    </row>
    <row r="7791" spans="1:9" x14ac:dyDescent="0.25">
      <c r="A7791" t="s">
        <v>2698</v>
      </c>
      <c r="B7791" t="s">
        <v>6000</v>
      </c>
      <c r="C7791" t="s">
        <v>4183</v>
      </c>
      <c r="D7791">
        <v>1</v>
      </c>
      <c r="E7791">
        <v>1</v>
      </c>
      <c r="F7791">
        <v>1</v>
      </c>
      <c r="G7791" t="s">
        <v>2411</v>
      </c>
      <c r="H7791" s="4" t="str">
        <f t="shared" si="242"/>
        <v>1CD32.1</v>
      </c>
      <c r="I7791" s="4" t="str">
        <f t="shared" si="243"/>
        <v>S1_AVDD09_GIGA</v>
      </c>
    </row>
    <row r="7792" spans="1:9" x14ac:dyDescent="0.25">
      <c r="A7792" t="s">
        <v>2698</v>
      </c>
      <c r="B7792" t="s">
        <v>6000</v>
      </c>
      <c r="C7792" t="s">
        <v>4183</v>
      </c>
      <c r="D7792">
        <v>2</v>
      </c>
      <c r="E7792">
        <v>2</v>
      </c>
      <c r="F7792">
        <v>2</v>
      </c>
      <c r="G7792" t="s">
        <v>961</v>
      </c>
      <c r="H7792" s="4" t="str">
        <f t="shared" si="242"/>
        <v>1CD32.2</v>
      </c>
      <c r="I7792" s="4" t="str">
        <f t="shared" si="243"/>
        <v>DGND</v>
      </c>
    </row>
    <row r="7793" spans="1:9" x14ac:dyDescent="0.25">
      <c r="A7793" t="s">
        <v>2698</v>
      </c>
      <c r="B7793" t="s">
        <v>6000</v>
      </c>
      <c r="C7793" t="s">
        <v>4184</v>
      </c>
      <c r="D7793">
        <v>1</v>
      </c>
      <c r="E7793">
        <v>1</v>
      </c>
      <c r="F7793">
        <v>1</v>
      </c>
      <c r="G7793" t="s">
        <v>2412</v>
      </c>
      <c r="H7793" s="4" t="str">
        <f t="shared" si="242"/>
        <v>1CD33.1</v>
      </c>
      <c r="I7793" s="4" t="str">
        <f t="shared" si="243"/>
        <v>S1_AVDD09_MCK</v>
      </c>
    </row>
    <row r="7794" spans="1:9" x14ac:dyDescent="0.25">
      <c r="A7794" t="s">
        <v>2698</v>
      </c>
      <c r="B7794" t="s">
        <v>6000</v>
      </c>
      <c r="C7794" t="s">
        <v>4184</v>
      </c>
      <c r="D7794">
        <v>2</v>
      </c>
      <c r="E7794">
        <v>2</v>
      </c>
      <c r="F7794">
        <v>2</v>
      </c>
      <c r="G7794" t="s">
        <v>961</v>
      </c>
      <c r="H7794" s="4" t="str">
        <f t="shared" si="242"/>
        <v>1CD33.2</v>
      </c>
      <c r="I7794" s="4" t="str">
        <f t="shared" si="243"/>
        <v>DGND</v>
      </c>
    </row>
    <row r="7795" spans="1:9" x14ac:dyDescent="0.25">
      <c r="A7795" t="s">
        <v>2698</v>
      </c>
      <c r="B7795" t="s">
        <v>6000</v>
      </c>
      <c r="C7795" t="s">
        <v>4185</v>
      </c>
      <c r="D7795">
        <v>1</v>
      </c>
      <c r="E7795">
        <v>1</v>
      </c>
      <c r="F7795">
        <v>1</v>
      </c>
      <c r="G7795" t="s">
        <v>6178</v>
      </c>
      <c r="H7795" s="4" t="str">
        <f t="shared" si="242"/>
        <v>1CD38.1</v>
      </c>
      <c r="I7795" s="4" t="str">
        <f t="shared" si="243"/>
        <v>S1_AVDD09_TRX</v>
      </c>
    </row>
    <row r="7796" spans="1:9" x14ac:dyDescent="0.25">
      <c r="A7796" t="s">
        <v>2698</v>
      </c>
      <c r="B7796" t="s">
        <v>6000</v>
      </c>
      <c r="C7796" t="s">
        <v>4185</v>
      </c>
      <c r="D7796">
        <v>2</v>
      </c>
      <c r="E7796">
        <v>2</v>
      </c>
      <c r="F7796">
        <v>2</v>
      </c>
      <c r="G7796" t="s">
        <v>961</v>
      </c>
      <c r="H7796" s="4" t="str">
        <f t="shared" si="242"/>
        <v>1CD38.2</v>
      </c>
      <c r="I7796" s="4" t="str">
        <f t="shared" si="243"/>
        <v>DGND</v>
      </c>
    </row>
    <row r="7797" spans="1:9" x14ac:dyDescent="0.25">
      <c r="A7797" t="s">
        <v>2698</v>
      </c>
      <c r="B7797" t="s">
        <v>6000</v>
      </c>
      <c r="C7797" t="s">
        <v>4186</v>
      </c>
      <c r="D7797">
        <v>1</v>
      </c>
      <c r="E7797">
        <v>1</v>
      </c>
      <c r="F7797">
        <v>1</v>
      </c>
      <c r="G7797" t="s">
        <v>6178</v>
      </c>
      <c r="H7797" s="4" t="str">
        <f t="shared" si="242"/>
        <v>1CD39.1</v>
      </c>
      <c r="I7797" s="4" t="str">
        <f t="shared" si="243"/>
        <v>S1_AVDD09_TRX</v>
      </c>
    </row>
    <row r="7798" spans="1:9" x14ac:dyDescent="0.25">
      <c r="A7798" t="s">
        <v>2698</v>
      </c>
      <c r="B7798" t="s">
        <v>6000</v>
      </c>
      <c r="C7798" t="s">
        <v>4186</v>
      </c>
      <c r="D7798">
        <v>2</v>
      </c>
      <c r="E7798">
        <v>2</v>
      </c>
      <c r="F7798">
        <v>2</v>
      </c>
      <c r="G7798" t="s">
        <v>961</v>
      </c>
      <c r="H7798" s="4" t="str">
        <f t="shared" si="242"/>
        <v>1CD39.2</v>
      </c>
      <c r="I7798" s="4" t="str">
        <f t="shared" si="243"/>
        <v>DGND</v>
      </c>
    </row>
    <row r="7799" spans="1:9" x14ac:dyDescent="0.25">
      <c r="A7799" t="s">
        <v>2698</v>
      </c>
      <c r="B7799" t="s">
        <v>6000</v>
      </c>
      <c r="C7799" t="s">
        <v>4187</v>
      </c>
      <c r="D7799">
        <v>1</v>
      </c>
      <c r="E7799">
        <v>1</v>
      </c>
      <c r="F7799">
        <v>1</v>
      </c>
      <c r="G7799" t="s">
        <v>2413</v>
      </c>
      <c r="H7799" s="4" t="str">
        <f t="shared" si="242"/>
        <v>1CD40.1</v>
      </c>
      <c r="I7799" s="4" t="str">
        <f t="shared" si="243"/>
        <v>S1_AVDD09_CMU</v>
      </c>
    </row>
    <row r="7800" spans="1:9" x14ac:dyDescent="0.25">
      <c r="A7800" t="s">
        <v>2698</v>
      </c>
      <c r="B7800" t="s">
        <v>6000</v>
      </c>
      <c r="C7800" t="s">
        <v>4187</v>
      </c>
      <c r="D7800">
        <v>2</v>
      </c>
      <c r="E7800">
        <v>2</v>
      </c>
      <c r="F7800">
        <v>2</v>
      </c>
      <c r="G7800" t="s">
        <v>961</v>
      </c>
      <c r="H7800" s="4" t="str">
        <f t="shared" si="242"/>
        <v>1CD40.2</v>
      </c>
      <c r="I7800" s="4" t="str">
        <f t="shared" si="243"/>
        <v>DGND</v>
      </c>
    </row>
    <row r="7801" spans="1:9" x14ac:dyDescent="0.25">
      <c r="A7801" t="s">
        <v>2698</v>
      </c>
      <c r="B7801" t="s">
        <v>6000</v>
      </c>
      <c r="C7801" t="s">
        <v>4188</v>
      </c>
      <c r="D7801">
        <v>1</v>
      </c>
      <c r="E7801">
        <v>1</v>
      </c>
      <c r="F7801">
        <v>1</v>
      </c>
      <c r="G7801" t="s">
        <v>2413</v>
      </c>
      <c r="H7801" s="4" t="str">
        <f t="shared" si="242"/>
        <v>1CD41.1</v>
      </c>
      <c r="I7801" s="4" t="str">
        <f t="shared" si="243"/>
        <v>S1_AVDD09_CMU</v>
      </c>
    </row>
    <row r="7802" spans="1:9" x14ac:dyDescent="0.25">
      <c r="A7802" t="s">
        <v>2698</v>
      </c>
      <c r="B7802" t="s">
        <v>6000</v>
      </c>
      <c r="C7802" t="s">
        <v>4188</v>
      </c>
      <c r="D7802">
        <v>2</v>
      </c>
      <c r="E7802">
        <v>2</v>
      </c>
      <c r="F7802">
        <v>2</v>
      </c>
      <c r="G7802" t="s">
        <v>961</v>
      </c>
      <c r="H7802" s="4" t="str">
        <f t="shared" si="242"/>
        <v>1CD41.2</v>
      </c>
      <c r="I7802" s="4" t="str">
        <f t="shared" si="243"/>
        <v>DGND</v>
      </c>
    </row>
    <row r="7803" spans="1:9" x14ac:dyDescent="0.25">
      <c r="A7803" t="s">
        <v>2698</v>
      </c>
      <c r="B7803" t="s">
        <v>6000</v>
      </c>
      <c r="C7803" t="s">
        <v>4189</v>
      </c>
      <c r="D7803">
        <v>1</v>
      </c>
      <c r="E7803">
        <v>1</v>
      </c>
      <c r="F7803">
        <v>1</v>
      </c>
      <c r="G7803" t="s">
        <v>2409</v>
      </c>
      <c r="H7803" s="4" t="str">
        <f t="shared" si="242"/>
        <v>1CD47.1</v>
      </c>
      <c r="I7803" s="4" t="str">
        <f t="shared" si="243"/>
        <v>S1_APWR_FF03</v>
      </c>
    </row>
    <row r="7804" spans="1:9" x14ac:dyDescent="0.25">
      <c r="A7804" t="s">
        <v>2698</v>
      </c>
      <c r="B7804" t="s">
        <v>6000</v>
      </c>
      <c r="C7804" t="s">
        <v>4189</v>
      </c>
      <c r="D7804">
        <v>2</v>
      </c>
      <c r="E7804">
        <v>2</v>
      </c>
      <c r="F7804">
        <v>2</v>
      </c>
      <c r="G7804" t="s">
        <v>961</v>
      </c>
      <c r="H7804" s="4" t="str">
        <f t="shared" si="242"/>
        <v>1CD47.2</v>
      </c>
      <c r="I7804" s="4" t="str">
        <f t="shared" si="243"/>
        <v>DGND</v>
      </c>
    </row>
    <row r="7805" spans="1:9" x14ac:dyDescent="0.25">
      <c r="A7805" t="s">
        <v>2698</v>
      </c>
      <c r="B7805" t="s">
        <v>6000</v>
      </c>
      <c r="C7805" t="s">
        <v>4190</v>
      </c>
      <c r="D7805">
        <v>1</v>
      </c>
      <c r="E7805">
        <v>1</v>
      </c>
      <c r="F7805">
        <v>1</v>
      </c>
      <c r="G7805" t="s">
        <v>2409</v>
      </c>
      <c r="H7805" s="4" t="str">
        <f t="shared" si="242"/>
        <v>1CD48.1</v>
      </c>
      <c r="I7805" s="4" t="str">
        <f t="shared" si="243"/>
        <v>S1_APWR_FF03</v>
      </c>
    </row>
    <row r="7806" spans="1:9" x14ac:dyDescent="0.25">
      <c r="A7806" t="s">
        <v>2698</v>
      </c>
      <c r="B7806" t="s">
        <v>6000</v>
      </c>
      <c r="C7806" t="s">
        <v>4190</v>
      </c>
      <c r="D7806">
        <v>2</v>
      </c>
      <c r="E7806">
        <v>2</v>
      </c>
      <c r="F7806">
        <v>2</v>
      </c>
      <c r="G7806" t="s">
        <v>961</v>
      </c>
      <c r="H7806" s="4" t="str">
        <f t="shared" si="242"/>
        <v>1CD48.2</v>
      </c>
      <c r="I7806" s="4" t="str">
        <f t="shared" si="243"/>
        <v>DGND</v>
      </c>
    </row>
    <row r="7807" spans="1:9" x14ac:dyDescent="0.25">
      <c r="A7807" t="s">
        <v>2698</v>
      </c>
      <c r="B7807" t="s">
        <v>6000</v>
      </c>
      <c r="C7807" t="s">
        <v>4191</v>
      </c>
      <c r="D7807">
        <v>1</v>
      </c>
      <c r="E7807">
        <v>1</v>
      </c>
      <c r="F7807">
        <v>1</v>
      </c>
      <c r="G7807" t="s">
        <v>347</v>
      </c>
      <c r="H7807" s="4" t="str">
        <f t="shared" si="242"/>
        <v>1CD80.1</v>
      </c>
      <c r="I7807" s="4" t="str">
        <f t="shared" si="243"/>
        <v>S1_DVDD09</v>
      </c>
    </row>
    <row r="7808" spans="1:9" x14ac:dyDescent="0.25">
      <c r="A7808" t="s">
        <v>2698</v>
      </c>
      <c r="B7808" t="s">
        <v>6000</v>
      </c>
      <c r="C7808" t="s">
        <v>4191</v>
      </c>
      <c r="D7808">
        <v>2</v>
      </c>
      <c r="E7808">
        <v>2</v>
      </c>
      <c r="F7808">
        <v>2</v>
      </c>
      <c r="G7808" t="s">
        <v>961</v>
      </c>
      <c r="H7808" s="4" t="str">
        <f t="shared" si="242"/>
        <v>1CD80.2</v>
      </c>
      <c r="I7808" s="4" t="str">
        <f t="shared" si="243"/>
        <v>DGND</v>
      </c>
    </row>
    <row r="7809" spans="1:9" x14ac:dyDescent="0.25">
      <c r="A7809" t="s">
        <v>2698</v>
      </c>
      <c r="B7809" t="s">
        <v>6000</v>
      </c>
      <c r="C7809" t="s">
        <v>4192</v>
      </c>
      <c r="D7809">
        <v>1</v>
      </c>
      <c r="E7809">
        <v>1</v>
      </c>
      <c r="F7809">
        <v>1</v>
      </c>
      <c r="G7809" t="s">
        <v>347</v>
      </c>
      <c r="H7809" s="4" t="str">
        <f t="shared" si="242"/>
        <v>1CD81.1</v>
      </c>
      <c r="I7809" s="4" t="str">
        <f t="shared" si="243"/>
        <v>S1_DVDD09</v>
      </c>
    </row>
    <row r="7810" spans="1:9" x14ac:dyDescent="0.25">
      <c r="A7810" t="s">
        <v>2698</v>
      </c>
      <c r="B7810" t="s">
        <v>6000</v>
      </c>
      <c r="C7810" t="s">
        <v>4192</v>
      </c>
      <c r="D7810">
        <v>2</v>
      </c>
      <c r="E7810">
        <v>2</v>
      </c>
      <c r="F7810">
        <v>2</v>
      </c>
      <c r="G7810" t="s">
        <v>961</v>
      </c>
      <c r="H7810" s="4" t="str">
        <f t="shared" ref="H7810:H7873" si="244">CONCATENATE(C7810,".",F7810)</f>
        <v>1CD81.2</v>
      </c>
      <c r="I7810" s="4" t="str">
        <f t="shared" ref="I7810:I7873" si="245">G7810</f>
        <v>DGND</v>
      </c>
    </row>
    <row r="7811" spans="1:9" x14ac:dyDescent="0.25">
      <c r="A7811" t="s">
        <v>2698</v>
      </c>
      <c r="B7811" t="s">
        <v>6000</v>
      </c>
      <c r="C7811" t="s">
        <v>4193</v>
      </c>
      <c r="D7811">
        <v>1</v>
      </c>
      <c r="E7811">
        <v>1</v>
      </c>
      <c r="F7811">
        <v>1</v>
      </c>
      <c r="G7811" t="s">
        <v>2408</v>
      </c>
      <c r="H7811" s="4" t="str">
        <f t="shared" si="244"/>
        <v>1CD109.1</v>
      </c>
      <c r="I7811" s="4" t="str">
        <f t="shared" si="245"/>
        <v>S1_APWR_FF01</v>
      </c>
    </row>
    <row r="7812" spans="1:9" x14ac:dyDescent="0.25">
      <c r="A7812" t="s">
        <v>2698</v>
      </c>
      <c r="B7812" t="s">
        <v>6000</v>
      </c>
      <c r="C7812" t="s">
        <v>4193</v>
      </c>
      <c r="D7812">
        <v>2</v>
      </c>
      <c r="E7812">
        <v>2</v>
      </c>
      <c r="F7812">
        <v>2</v>
      </c>
      <c r="G7812" t="s">
        <v>961</v>
      </c>
      <c r="H7812" s="4" t="str">
        <f t="shared" si="244"/>
        <v>1CD109.2</v>
      </c>
      <c r="I7812" s="4" t="str">
        <f t="shared" si="245"/>
        <v>DGND</v>
      </c>
    </row>
    <row r="7813" spans="1:9" x14ac:dyDescent="0.25">
      <c r="A7813" t="s">
        <v>2698</v>
      </c>
      <c r="B7813" t="s">
        <v>6000</v>
      </c>
      <c r="C7813" t="s">
        <v>4194</v>
      </c>
      <c r="D7813">
        <v>1</v>
      </c>
      <c r="E7813">
        <v>1</v>
      </c>
      <c r="F7813">
        <v>1</v>
      </c>
      <c r="G7813" t="s">
        <v>2409</v>
      </c>
      <c r="H7813" s="4" t="str">
        <f t="shared" si="244"/>
        <v>1CD110.1</v>
      </c>
      <c r="I7813" s="4" t="str">
        <f t="shared" si="245"/>
        <v>S1_APWR_FF03</v>
      </c>
    </row>
    <row r="7814" spans="1:9" x14ac:dyDescent="0.25">
      <c r="A7814" t="s">
        <v>2698</v>
      </c>
      <c r="B7814" t="s">
        <v>6000</v>
      </c>
      <c r="C7814" t="s">
        <v>4194</v>
      </c>
      <c r="D7814">
        <v>2</v>
      </c>
      <c r="E7814">
        <v>2</v>
      </c>
      <c r="F7814">
        <v>2</v>
      </c>
      <c r="G7814" t="s">
        <v>961</v>
      </c>
      <c r="H7814" s="4" t="str">
        <f t="shared" si="244"/>
        <v>1CD110.2</v>
      </c>
      <c r="I7814" s="4" t="str">
        <f t="shared" si="245"/>
        <v>DGND</v>
      </c>
    </row>
    <row r="7815" spans="1:9" x14ac:dyDescent="0.25">
      <c r="A7815" t="s">
        <v>2698</v>
      </c>
      <c r="B7815" t="s">
        <v>6000</v>
      </c>
      <c r="C7815" t="s">
        <v>4195</v>
      </c>
      <c r="D7815">
        <v>1</v>
      </c>
      <c r="E7815">
        <v>1</v>
      </c>
      <c r="F7815">
        <v>1</v>
      </c>
      <c r="G7815" t="s">
        <v>2408</v>
      </c>
      <c r="H7815" s="4" t="str">
        <f t="shared" si="244"/>
        <v>1CD178.1</v>
      </c>
      <c r="I7815" s="4" t="str">
        <f t="shared" si="245"/>
        <v>S1_APWR_FF01</v>
      </c>
    </row>
    <row r="7816" spans="1:9" x14ac:dyDescent="0.25">
      <c r="A7816" t="s">
        <v>2698</v>
      </c>
      <c r="B7816" t="s">
        <v>6000</v>
      </c>
      <c r="C7816" t="s">
        <v>4195</v>
      </c>
      <c r="D7816">
        <v>2</v>
      </c>
      <c r="E7816">
        <v>2</v>
      </c>
      <c r="F7816">
        <v>2</v>
      </c>
      <c r="G7816" t="s">
        <v>961</v>
      </c>
      <c r="H7816" s="4" t="str">
        <f t="shared" si="244"/>
        <v>1CD178.2</v>
      </c>
      <c r="I7816" s="4" t="str">
        <f t="shared" si="245"/>
        <v>DGND</v>
      </c>
    </row>
    <row r="7817" spans="1:9" x14ac:dyDescent="0.25">
      <c r="A7817" t="s">
        <v>2698</v>
      </c>
      <c r="B7817" t="s">
        <v>6000</v>
      </c>
      <c r="C7817" t="s">
        <v>4196</v>
      </c>
      <c r="D7817">
        <v>1</v>
      </c>
      <c r="E7817">
        <v>1</v>
      </c>
      <c r="F7817">
        <v>1</v>
      </c>
      <c r="G7817" t="s">
        <v>2409</v>
      </c>
      <c r="H7817" s="4" t="str">
        <f t="shared" si="244"/>
        <v>1CD179.1</v>
      </c>
      <c r="I7817" s="4" t="str">
        <f t="shared" si="245"/>
        <v>S1_APWR_FF03</v>
      </c>
    </row>
    <row r="7818" spans="1:9" x14ac:dyDescent="0.25">
      <c r="A7818" t="s">
        <v>2698</v>
      </c>
      <c r="B7818" t="s">
        <v>6000</v>
      </c>
      <c r="C7818" t="s">
        <v>4196</v>
      </c>
      <c r="D7818">
        <v>2</v>
      </c>
      <c r="E7818">
        <v>2</v>
      </c>
      <c r="F7818">
        <v>2</v>
      </c>
      <c r="G7818" t="s">
        <v>961</v>
      </c>
      <c r="H7818" s="4" t="str">
        <f t="shared" si="244"/>
        <v>1CD179.2</v>
      </c>
      <c r="I7818" s="4" t="str">
        <f t="shared" si="245"/>
        <v>DGND</v>
      </c>
    </row>
    <row r="7819" spans="1:9" x14ac:dyDescent="0.25">
      <c r="A7819" t="s">
        <v>2698</v>
      </c>
      <c r="B7819" t="s">
        <v>6000</v>
      </c>
      <c r="C7819" t="s">
        <v>4197</v>
      </c>
      <c r="D7819">
        <v>1</v>
      </c>
      <c r="E7819">
        <v>1</v>
      </c>
      <c r="F7819">
        <v>1</v>
      </c>
      <c r="G7819" t="s">
        <v>2409</v>
      </c>
      <c r="H7819" s="4" t="str">
        <f t="shared" si="244"/>
        <v>1CD191.1</v>
      </c>
      <c r="I7819" s="4" t="str">
        <f t="shared" si="245"/>
        <v>S1_APWR_FF03</v>
      </c>
    </row>
    <row r="7820" spans="1:9" x14ac:dyDescent="0.25">
      <c r="A7820" t="s">
        <v>2698</v>
      </c>
      <c r="B7820" t="s">
        <v>6000</v>
      </c>
      <c r="C7820" t="s">
        <v>4197</v>
      </c>
      <c r="D7820">
        <v>2</v>
      </c>
      <c r="E7820">
        <v>2</v>
      </c>
      <c r="F7820">
        <v>2</v>
      </c>
      <c r="G7820" t="s">
        <v>961</v>
      </c>
      <c r="H7820" s="4" t="str">
        <f t="shared" si="244"/>
        <v>1CD191.2</v>
      </c>
      <c r="I7820" s="4" t="str">
        <f t="shared" si="245"/>
        <v>DGND</v>
      </c>
    </row>
    <row r="7821" spans="1:9" x14ac:dyDescent="0.25">
      <c r="A7821" t="s">
        <v>2698</v>
      </c>
      <c r="B7821" t="s">
        <v>6000</v>
      </c>
      <c r="C7821" t="s">
        <v>4198</v>
      </c>
      <c r="D7821">
        <v>1</v>
      </c>
      <c r="E7821">
        <v>1</v>
      </c>
      <c r="F7821">
        <v>1</v>
      </c>
      <c r="G7821" t="s">
        <v>2409</v>
      </c>
      <c r="H7821" s="4" t="str">
        <f t="shared" si="244"/>
        <v>1CD192.1</v>
      </c>
      <c r="I7821" s="4" t="str">
        <f t="shared" si="245"/>
        <v>S1_APWR_FF03</v>
      </c>
    </row>
    <row r="7822" spans="1:9" x14ac:dyDescent="0.25">
      <c r="A7822" t="s">
        <v>2698</v>
      </c>
      <c r="B7822" t="s">
        <v>6000</v>
      </c>
      <c r="C7822" t="s">
        <v>4198</v>
      </c>
      <c r="D7822">
        <v>2</v>
      </c>
      <c r="E7822">
        <v>2</v>
      </c>
      <c r="F7822">
        <v>2</v>
      </c>
      <c r="G7822" t="s">
        <v>961</v>
      </c>
      <c r="H7822" s="4" t="str">
        <f t="shared" si="244"/>
        <v>1CD192.2</v>
      </c>
      <c r="I7822" s="4" t="str">
        <f t="shared" si="245"/>
        <v>DGND</v>
      </c>
    </row>
    <row r="7823" spans="1:9" x14ac:dyDescent="0.25">
      <c r="A7823" t="s">
        <v>2698</v>
      </c>
      <c r="B7823" t="s">
        <v>6000</v>
      </c>
      <c r="C7823" t="s">
        <v>4199</v>
      </c>
      <c r="D7823">
        <v>1</v>
      </c>
      <c r="E7823">
        <v>1</v>
      </c>
      <c r="F7823">
        <v>1</v>
      </c>
      <c r="G7823" t="s">
        <v>2409</v>
      </c>
      <c r="H7823" s="4" t="str">
        <f t="shared" si="244"/>
        <v>1CD193.1</v>
      </c>
      <c r="I7823" s="4" t="str">
        <f t="shared" si="245"/>
        <v>S1_APWR_FF03</v>
      </c>
    </row>
    <row r="7824" spans="1:9" x14ac:dyDescent="0.25">
      <c r="A7824" t="s">
        <v>2698</v>
      </c>
      <c r="B7824" t="s">
        <v>6000</v>
      </c>
      <c r="C7824" t="s">
        <v>4199</v>
      </c>
      <c r="D7824">
        <v>2</v>
      </c>
      <c r="E7824">
        <v>2</v>
      </c>
      <c r="F7824">
        <v>2</v>
      </c>
      <c r="G7824" t="s">
        <v>961</v>
      </c>
      <c r="H7824" s="4" t="str">
        <f t="shared" si="244"/>
        <v>1CD193.2</v>
      </c>
      <c r="I7824" s="4" t="str">
        <f t="shared" si="245"/>
        <v>DGND</v>
      </c>
    </row>
    <row r="7825" spans="1:9" x14ac:dyDescent="0.25">
      <c r="A7825" t="s">
        <v>2698</v>
      </c>
      <c r="B7825" t="s">
        <v>6000</v>
      </c>
      <c r="C7825" t="s">
        <v>4200</v>
      </c>
      <c r="D7825">
        <v>1</v>
      </c>
      <c r="E7825">
        <v>1</v>
      </c>
      <c r="F7825">
        <v>1</v>
      </c>
      <c r="G7825" t="s">
        <v>2409</v>
      </c>
      <c r="H7825" s="4" t="str">
        <f t="shared" si="244"/>
        <v>1CD194.1</v>
      </c>
      <c r="I7825" s="4" t="str">
        <f t="shared" si="245"/>
        <v>S1_APWR_FF03</v>
      </c>
    </row>
    <row r="7826" spans="1:9" x14ac:dyDescent="0.25">
      <c r="A7826" t="s">
        <v>2698</v>
      </c>
      <c r="B7826" t="s">
        <v>6000</v>
      </c>
      <c r="C7826" t="s">
        <v>4200</v>
      </c>
      <c r="D7826">
        <v>2</v>
      </c>
      <c r="E7826">
        <v>2</v>
      </c>
      <c r="F7826">
        <v>2</v>
      </c>
      <c r="G7826" t="s">
        <v>961</v>
      </c>
      <c r="H7826" s="4" t="str">
        <f t="shared" si="244"/>
        <v>1CD194.2</v>
      </c>
      <c r="I7826" s="4" t="str">
        <f t="shared" si="245"/>
        <v>DGND</v>
      </c>
    </row>
    <row r="7827" spans="1:9" x14ac:dyDescent="0.25">
      <c r="A7827" t="s">
        <v>2698</v>
      </c>
      <c r="B7827" t="s">
        <v>6000</v>
      </c>
      <c r="C7827" t="s">
        <v>4201</v>
      </c>
      <c r="D7827">
        <v>1</v>
      </c>
      <c r="E7827">
        <v>1</v>
      </c>
      <c r="F7827">
        <v>1</v>
      </c>
      <c r="G7827" t="s">
        <v>2409</v>
      </c>
      <c r="H7827" s="4" t="str">
        <f t="shared" si="244"/>
        <v>1CD197.1</v>
      </c>
      <c r="I7827" s="4" t="str">
        <f t="shared" si="245"/>
        <v>S1_APWR_FF03</v>
      </c>
    </row>
    <row r="7828" spans="1:9" x14ac:dyDescent="0.25">
      <c r="A7828" t="s">
        <v>2698</v>
      </c>
      <c r="B7828" t="s">
        <v>6000</v>
      </c>
      <c r="C7828" t="s">
        <v>4201</v>
      </c>
      <c r="D7828">
        <v>2</v>
      </c>
      <c r="E7828">
        <v>2</v>
      </c>
      <c r="F7828">
        <v>2</v>
      </c>
      <c r="G7828" t="s">
        <v>961</v>
      </c>
      <c r="H7828" s="4" t="str">
        <f t="shared" si="244"/>
        <v>1CD197.2</v>
      </c>
      <c r="I7828" s="4" t="str">
        <f t="shared" si="245"/>
        <v>DGND</v>
      </c>
    </row>
    <row r="7829" spans="1:9" x14ac:dyDescent="0.25">
      <c r="A7829" t="s">
        <v>2698</v>
      </c>
      <c r="B7829" t="s">
        <v>6000</v>
      </c>
      <c r="C7829" t="s">
        <v>4202</v>
      </c>
      <c r="D7829">
        <v>1</v>
      </c>
      <c r="E7829">
        <v>1</v>
      </c>
      <c r="F7829">
        <v>1</v>
      </c>
      <c r="G7829" t="s">
        <v>2409</v>
      </c>
      <c r="H7829" s="4" t="str">
        <f t="shared" si="244"/>
        <v>1CD198.1</v>
      </c>
      <c r="I7829" s="4" t="str">
        <f t="shared" si="245"/>
        <v>S1_APWR_FF03</v>
      </c>
    </row>
    <row r="7830" spans="1:9" x14ac:dyDescent="0.25">
      <c r="A7830" t="s">
        <v>2698</v>
      </c>
      <c r="B7830" t="s">
        <v>6000</v>
      </c>
      <c r="C7830" t="s">
        <v>4202</v>
      </c>
      <c r="D7830">
        <v>2</v>
      </c>
      <c r="E7830">
        <v>2</v>
      </c>
      <c r="F7830">
        <v>2</v>
      </c>
      <c r="G7830" t="s">
        <v>961</v>
      </c>
      <c r="H7830" s="4" t="str">
        <f t="shared" si="244"/>
        <v>1CD198.2</v>
      </c>
      <c r="I7830" s="4" t="str">
        <f t="shared" si="245"/>
        <v>DGND</v>
      </c>
    </row>
    <row r="7831" spans="1:9" x14ac:dyDescent="0.25">
      <c r="A7831" t="s">
        <v>2698</v>
      </c>
      <c r="B7831" t="s">
        <v>6000</v>
      </c>
      <c r="C7831" t="s">
        <v>6012</v>
      </c>
      <c r="D7831">
        <v>1</v>
      </c>
      <c r="E7831">
        <v>1</v>
      </c>
      <c r="F7831">
        <v>1</v>
      </c>
      <c r="G7831" t="s">
        <v>6178</v>
      </c>
      <c r="H7831" s="4" t="str">
        <f t="shared" si="244"/>
        <v>1CD219.1</v>
      </c>
      <c r="I7831" s="4" t="str">
        <f t="shared" si="245"/>
        <v>S1_AVDD09_TRX</v>
      </c>
    </row>
    <row r="7832" spans="1:9" x14ac:dyDescent="0.25">
      <c r="A7832" t="s">
        <v>2698</v>
      </c>
      <c r="B7832" t="s">
        <v>6000</v>
      </c>
      <c r="C7832" t="s">
        <v>6012</v>
      </c>
      <c r="D7832">
        <v>2</v>
      </c>
      <c r="E7832">
        <v>2</v>
      </c>
      <c r="F7832">
        <v>2</v>
      </c>
      <c r="G7832" t="s">
        <v>961</v>
      </c>
      <c r="H7832" s="4" t="str">
        <f t="shared" si="244"/>
        <v>1CD219.2</v>
      </c>
      <c r="I7832" s="4" t="str">
        <f t="shared" si="245"/>
        <v>DGND</v>
      </c>
    </row>
    <row r="7833" spans="1:9" x14ac:dyDescent="0.25">
      <c r="A7833" t="s">
        <v>2698</v>
      </c>
      <c r="B7833" t="s">
        <v>6000</v>
      </c>
      <c r="C7833" t="s">
        <v>6013</v>
      </c>
      <c r="D7833">
        <v>1</v>
      </c>
      <c r="E7833">
        <v>1</v>
      </c>
      <c r="F7833">
        <v>1</v>
      </c>
      <c r="G7833" t="s">
        <v>348</v>
      </c>
      <c r="H7833" s="4" t="str">
        <f t="shared" si="244"/>
        <v>1CD220.1</v>
      </c>
      <c r="I7833" s="4" t="str">
        <f t="shared" si="245"/>
        <v>S1_AVDD09</v>
      </c>
    </row>
    <row r="7834" spans="1:9" x14ac:dyDescent="0.25">
      <c r="A7834" t="s">
        <v>2698</v>
      </c>
      <c r="B7834" t="s">
        <v>6000</v>
      </c>
      <c r="C7834" t="s">
        <v>6013</v>
      </c>
      <c r="D7834">
        <v>2</v>
      </c>
      <c r="E7834">
        <v>2</v>
      </c>
      <c r="F7834">
        <v>2</v>
      </c>
      <c r="G7834" t="s">
        <v>961</v>
      </c>
      <c r="H7834" s="4" t="str">
        <f t="shared" si="244"/>
        <v>1CD220.2</v>
      </c>
      <c r="I7834" s="4" t="str">
        <f t="shared" si="245"/>
        <v>DGND</v>
      </c>
    </row>
    <row r="7835" spans="1:9" x14ac:dyDescent="0.25">
      <c r="A7835" t="s">
        <v>2698</v>
      </c>
      <c r="B7835" t="s">
        <v>6000</v>
      </c>
      <c r="C7835" t="s">
        <v>6204</v>
      </c>
      <c r="D7835">
        <v>1</v>
      </c>
      <c r="E7835">
        <v>1</v>
      </c>
      <c r="F7835">
        <v>1</v>
      </c>
      <c r="G7835" t="s">
        <v>347</v>
      </c>
      <c r="H7835" s="4" t="str">
        <f t="shared" si="244"/>
        <v>1CD222.1</v>
      </c>
      <c r="I7835" s="4" t="str">
        <f t="shared" si="245"/>
        <v>S1_DVDD09</v>
      </c>
    </row>
    <row r="7836" spans="1:9" x14ac:dyDescent="0.25">
      <c r="A7836" t="s">
        <v>2698</v>
      </c>
      <c r="B7836" t="s">
        <v>6000</v>
      </c>
      <c r="C7836" t="s">
        <v>6204</v>
      </c>
      <c r="D7836">
        <v>2</v>
      </c>
      <c r="E7836">
        <v>2</v>
      </c>
      <c r="F7836">
        <v>2</v>
      </c>
      <c r="G7836" t="s">
        <v>961</v>
      </c>
      <c r="H7836" s="4" t="str">
        <f t="shared" si="244"/>
        <v>1CD222.2</v>
      </c>
      <c r="I7836" s="4" t="str">
        <f t="shared" si="245"/>
        <v>DGND</v>
      </c>
    </row>
    <row r="7837" spans="1:9" x14ac:dyDescent="0.25">
      <c r="A7837" t="s">
        <v>2698</v>
      </c>
      <c r="B7837" t="s">
        <v>6000</v>
      </c>
      <c r="C7837" t="s">
        <v>6205</v>
      </c>
      <c r="D7837">
        <v>1</v>
      </c>
      <c r="E7837">
        <v>1</v>
      </c>
      <c r="F7837">
        <v>1</v>
      </c>
      <c r="G7837" t="s">
        <v>347</v>
      </c>
      <c r="H7837" s="4" t="str">
        <f t="shared" si="244"/>
        <v>1CD223.1</v>
      </c>
      <c r="I7837" s="4" t="str">
        <f t="shared" si="245"/>
        <v>S1_DVDD09</v>
      </c>
    </row>
    <row r="7838" spans="1:9" x14ac:dyDescent="0.25">
      <c r="A7838" t="s">
        <v>2698</v>
      </c>
      <c r="B7838" t="s">
        <v>6000</v>
      </c>
      <c r="C7838" t="s">
        <v>6205</v>
      </c>
      <c r="D7838">
        <v>2</v>
      </c>
      <c r="E7838">
        <v>2</v>
      </c>
      <c r="F7838">
        <v>2</v>
      </c>
      <c r="G7838" t="s">
        <v>961</v>
      </c>
      <c r="H7838" s="4" t="str">
        <f t="shared" si="244"/>
        <v>1CD223.2</v>
      </c>
      <c r="I7838" s="4" t="str">
        <f t="shared" si="245"/>
        <v>DGND</v>
      </c>
    </row>
    <row r="7839" spans="1:9" x14ac:dyDescent="0.25">
      <c r="A7839" t="s">
        <v>2698</v>
      </c>
      <c r="B7839" t="s">
        <v>6000</v>
      </c>
      <c r="C7839" t="s">
        <v>6475</v>
      </c>
      <c r="D7839">
        <v>1</v>
      </c>
      <c r="E7839">
        <v>1</v>
      </c>
      <c r="F7839">
        <v>1</v>
      </c>
      <c r="G7839" t="s">
        <v>6178</v>
      </c>
      <c r="H7839" s="4" t="str">
        <f t="shared" si="244"/>
        <v>1CD328.1</v>
      </c>
      <c r="I7839" s="4" t="str">
        <f t="shared" si="245"/>
        <v>S1_AVDD09_TRX</v>
      </c>
    </row>
    <row r="7840" spans="1:9" x14ac:dyDescent="0.25">
      <c r="A7840" t="s">
        <v>2698</v>
      </c>
      <c r="B7840" t="s">
        <v>6000</v>
      </c>
      <c r="C7840" t="s">
        <v>6475</v>
      </c>
      <c r="D7840">
        <v>2</v>
      </c>
      <c r="E7840">
        <v>2</v>
      </c>
      <c r="F7840">
        <v>2</v>
      </c>
      <c r="G7840" t="s">
        <v>961</v>
      </c>
      <c r="H7840" s="4" t="str">
        <f t="shared" si="244"/>
        <v>1CD328.2</v>
      </c>
      <c r="I7840" s="4" t="str">
        <f t="shared" si="245"/>
        <v>DGND</v>
      </c>
    </row>
    <row r="7841" spans="1:9" x14ac:dyDescent="0.25">
      <c r="A7841" t="s">
        <v>2698</v>
      </c>
      <c r="B7841" t="s">
        <v>6000</v>
      </c>
      <c r="C7841" t="s">
        <v>6476</v>
      </c>
      <c r="D7841">
        <v>1</v>
      </c>
      <c r="E7841">
        <v>1</v>
      </c>
      <c r="F7841">
        <v>1</v>
      </c>
      <c r="G7841" t="s">
        <v>6178</v>
      </c>
      <c r="H7841" s="4" t="str">
        <f t="shared" si="244"/>
        <v>1CD331.1</v>
      </c>
      <c r="I7841" s="4" t="str">
        <f t="shared" si="245"/>
        <v>S1_AVDD09_TRX</v>
      </c>
    </row>
    <row r="7842" spans="1:9" x14ac:dyDescent="0.25">
      <c r="A7842" t="s">
        <v>2698</v>
      </c>
      <c r="B7842" t="s">
        <v>6000</v>
      </c>
      <c r="C7842" t="s">
        <v>6476</v>
      </c>
      <c r="D7842">
        <v>2</v>
      </c>
      <c r="E7842">
        <v>2</v>
      </c>
      <c r="F7842">
        <v>2</v>
      </c>
      <c r="G7842" t="s">
        <v>961</v>
      </c>
      <c r="H7842" s="4" t="str">
        <f t="shared" si="244"/>
        <v>1CD331.2</v>
      </c>
      <c r="I7842" s="4" t="str">
        <f t="shared" si="245"/>
        <v>DGND</v>
      </c>
    </row>
    <row r="7843" spans="1:9" x14ac:dyDescent="0.25">
      <c r="A7843" t="s">
        <v>2698</v>
      </c>
      <c r="B7843" t="s">
        <v>6000</v>
      </c>
      <c r="C7843" t="s">
        <v>6206</v>
      </c>
      <c r="D7843">
        <v>1</v>
      </c>
      <c r="E7843">
        <v>1</v>
      </c>
      <c r="F7843">
        <v>1</v>
      </c>
      <c r="G7843" t="s">
        <v>2413</v>
      </c>
      <c r="H7843" s="4" t="str">
        <f t="shared" si="244"/>
        <v>1CD350.1</v>
      </c>
      <c r="I7843" s="4" t="str">
        <f t="shared" si="245"/>
        <v>S1_AVDD09_CMU</v>
      </c>
    </row>
    <row r="7844" spans="1:9" x14ac:dyDescent="0.25">
      <c r="A7844" t="s">
        <v>2698</v>
      </c>
      <c r="B7844" t="s">
        <v>6000</v>
      </c>
      <c r="C7844" t="s">
        <v>6206</v>
      </c>
      <c r="D7844">
        <v>2</v>
      </c>
      <c r="E7844">
        <v>2</v>
      </c>
      <c r="F7844">
        <v>2</v>
      </c>
      <c r="G7844" t="s">
        <v>961</v>
      </c>
      <c r="H7844" s="4" t="str">
        <f t="shared" si="244"/>
        <v>1CD350.2</v>
      </c>
      <c r="I7844" s="4" t="str">
        <f t="shared" si="245"/>
        <v>DGND</v>
      </c>
    </row>
    <row r="7845" spans="1:9" x14ac:dyDescent="0.25">
      <c r="A7845" t="s">
        <v>2698</v>
      </c>
      <c r="B7845" t="s">
        <v>6000</v>
      </c>
      <c r="C7845" t="s">
        <v>6477</v>
      </c>
      <c r="D7845">
        <v>1</v>
      </c>
      <c r="E7845">
        <v>1</v>
      </c>
      <c r="F7845">
        <v>1</v>
      </c>
      <c r="G7845" t="s">
        <v>6178</v>
      </c>
      <c r="H7845" s="4" t="str">
        <f t="shared" si="244"/>
        <v>1CD351.1</v>
      </c>
      <c r="I7845" s="4" t="str">
        <f t="shared" si="245"/>
        <v>S1_AVDD09_TRX</v>
      </c>
    </row>
    <row r="7846" spans="1:9" x14ac:dyDescent="0.25">
      <c r="A7846" t="s">
        <v>2698</v>
      </c>
      <c r="B7846" t="s">
        <v>6000</v>
      </c>
      <c r="C7846" t="s">
        <v>6477</v>
      </c>
      <c r="D7846">
        <v>2</v>
      </c>
      <c r="E7846">
        <v>2</v>
      </c>
      <c r="F7846">
        <v>2</v>
      </c>
      <c r="G7846" t="s">
        <v>961</v>
      </c>
      <c r="H7846" s="4" t="str">
        <f t="shared" si="244"/>
        <v>1CD351.2</v>
      </c>
      <c r="I7846" s="4" t="str">
        <f t="shared" si="245"/>
        <v>DGND</v>
      </c>
    </row>
    <row r="7847" spans="1:9" x14ac:dyDescent="0.25">
      <c r="A7847" t="s">
        <v>2698</v>
      </c>
      <c r="B7847" t="s">
        <v>6000</v>
      </c>
      <c r="C7847" t="s">
        <v>6478</v>
      </c>
      <c r="D7847">
        <v>1</v>
      </c>
      <c r="E7847">
        <v>1</v>
      </c>
      <c r="F7847">
        <v>1</v>
      </c>
      <c r="G7847" t="s">
        <v>6178</v>
      </c>
      <c r="H7847" s="4" t="str">
        <f t="shared" si="244"/>
        <v>1CD352.1</v>
      </c>
      <c r="I7847" s="4" t="str">
        <f t="shared" si="245"/>
        <v>S1_AVDD09_TRX</v>
      </c>
    </row>
    <row r="7848" spans="1:9" x14ac:dyDescent="0.25">
      <c r="A7848" t="s">
        <v>2698</v>
      </c>
      <c r="B7848" t="s">
        <v>6000</v>
      </c>
      <c r="C7848" t="s">
        <v>6478</v>
      </c>
      <c r="D7848">
        <v>2</v>
      </c>
      <c r="E7848">
        <v>2</v>
      </c>
      <c r="F7848">
        <v>2</v>
      </c>
      <c r="G7848" t="s">
        <v>961</v>
      </c>
      <c r="H7848" s="4" t="str">
        <f t="shared" si="244"/>
        <v>1CD352.2</v>
      </c>
      <c r="I7848" s="4" t="str">
        <f t="shared" si="245"/>
        <v>DGND</v>
      </c>
    </row>
    <row r="7849" spans="1:9" x14ac:dyDescent="0.25">
      <c r="A7849" t="s">
        <v>2698</v>
      </c>
      <c r="B7849" t="s">
        <v>6000</v>
      </c>
      <c r="C7849" t="s">
        <v>6479</v>
      </c>
      <c r="D7849">
        <v>1</v>
      </c>
      <c r="E7849">
        <v>1</v>
      </c>
      <c r="F7849">
        <v>1</v>
      </c>
      <c r="G7849" t="s">
        <v>6178</v>
      </c>
      <c r="H7849" s="4" t="str">
        <f t="shared" si="244"/>
        <v>1CD353.1</v>
      </c>
      <c r="I7849" s="4" t="str">
        <f t="shared" si="245"/>
        <v>S1_AVDD09_TRX</v>
      </c>
    </row>
    <row r="7850" spans="1:9" x14ac:dyDescent="0.25">
      <c r="A7850" t="s">
        <v>2698</v>
      </c>
      <c r="B7850" t="s">
        <v>6000</v>
      </c>
      <c r="C7850" t="s">
        <v>6479</v>
      </c>
      <c r="D7850">
        <v>2</v>
      </c>
      <c r="E7850">
        <v>2</v>
      </c>
      <c r="F7850">
        <v>2</v>
      </c>
      <c r="G7850" t="s">
        <v>961</v>
      </c>
      <c r="H7850" s="4" t="str">
        <f t="shared" si="244"/>
        <v>1CD353.2</v>
      </c>
      <c r="I7850" s="4" t="str">
        <f t="shared" si="245"/>
        <v>DGND</v>
      </c>
    </row>
    <row r="7851" spans="1:9" x14ac:dyDescent="0.25">
      <c r="A7851" t="s">
        <v>2698</v>
      </c>
      <c r="B7851" t="s">
        <v>6000</v>
      </c>
      <c r="C7851" t="s">
        <v>6480</v>
      </c>
      <c r="D7851">
        <v>1</v>
      </c>
      <c r="E7851">
        <v>1</v>
      </c>
      <c r="F7851">
        <v>1</v>
      </c>
      <c r="G7851" t="s">
        <v>6178</v>
      </c>
      <c r="H7851" s="4" t="str">
        <f t="shared" si="244"/>
        <v>1CD354.1</v>
      </c>
      <c r="I7851" s="4" t="str">
        <f t="shared" si="245"/>
        <v>S1_AVDD09_TRX</v>
      </c>
    </row>
    <row r="7852" spans="1:9" x14ac:dyDescent="0.25">
      <c r="A7852" t="s">
        <v>2698</v>
      </c>
      <c r="B7852" t="s">
        <v>6000</v>
      </c>
      <c r="C7852" t="s">
        <v>6480</v>
      </c>
      <c r="D7852">
        <v>2</v>
      </c>
      <c r="E7852">
        <v>2</v>
      </c>
      <c r="F7852">
        <v>2</v>
      </c>
      <c r="G7852" t="s">
        <v>961</v>
      </c>
      <c r="H7852" s="4" t="str">
        <f t="shared" si="244"/>
        <v>1CD354.2</v>
      </c>
      <c r="I7852" s="4" t="str">
        <f t="shared" si="245"/>
        <v>DGND</v>
      </c>
    </row>
    <row r="7853" spans="1:9" x14ac:dyDescent="0.25">
      <c r="A7853" t="s">
        <v>2698</v>
      </c>
      <c r="B7853" t="s">
        <v>6000</v>
      </c>
      <c r="C7853" t="s">
        <v>6481</v>
      </c>
      <c r="D7853">
        <v>1</v>
      </c>
      <c r="E7853">
        <v>1</v>
      </c>
      <c r="F7853">
        <v>1</v>
      </c>
      <c r="G7853" t="s">
        <v>347</v>
      </c>
      <c r="H7853" s="4" t="str">
        <f t="shared" si="244"/>
        <v>1CD355.1</v>
      </c>
      <c r="I7853" s="4" t="str">
        <f t="shared" si="245"/>
        <v>S1_DVDD09</v>
      </c>
    </row>
    <row r="7854" spans="1:9" x14ac:dyDescent="0.25">
      <c r="A7854" t="s">
        <v>2698</v>
      </c>
      <c r="B7854" t="s">
        <v>6000</v>
      </c>
      <c r="C7854" t="s">
        <v>6481</v>
      </c>
      <c r="D7854">
        <v>2</v>
      </c>
      <c r="E7854">
        <v>2</v>
      </c>
      <c r="F7854">
        <v>2</v>
      </c>
      <c r="G7854" t="s">
        <v>961</v>
      </c>
      <c r="H7854" s="4" t="str">
        <f t="shared" si="244"/>
        <v>1CD355.2</v>
      </c>
      <c r="I7854" s="4" t="str">
        <f t="shared" si="245"/>
        <v>DGND</v>
      </c>
    </row>
    <row r="7855" spans="1:9" x14ac:dyDescent="0.25">
      <c r="A7855" t="s">
        <v>2698</v>
      </c>
      <c r="B7855" t="s">
        <v>6000</v>
      </c>
      <c r="C7855" t="s">
        <v>4203</v>
      </c>
      <c r="D7855">
        <v>1</v>
      </c>
      <c r="E7855">
        <v>1</v>
      </c>
      <c r="F7855">
        <v>1</v>
      </c>
      <c r="G7855" t="s">
        <v>2414</v>
      </c>
      <c r="H7855" s="4" t="str">
        <f t="shared" si="244"/>
        <v>1RS11.1</v>
      </c>
      <c r="I7855" s="4" t="str">
        <f t="shared" si="245"/>
        <v>S1_APWR_SS01</v>
      </c>
    </row>
    <row r="7856" spans="1:9" x14ac:dyDescent="0.25">
      <c r="A7856" t="s">
        <v>2698</v>
      </c>
      <c r="B7856" t="s">
        <v>6000</v>
      </c>
      <c r="C7856" t="s">
        <v>4203</v>
      </c>
      <c r="D7856">
        <v>2</v>
      </c>
      <c r="E7856">
        <v>2</v>
      </c>
      <c r="F7856">
        <v>2</v>
      </c>
      <c r="G7856" t="s">
        <v>2415</v>
      </c>
      <c r="H7856" s="4" t="str">
        <f t="shared" si="244"/>
        <v>1RS11.2</v>
      </c>
      <c r="I7856" s="4" t="str">
        <f t="shared" si="245"/>
        <v>S1_APWR_SS01+1</v>
      </c>
    </row>
    <row r="7857" spans="1:9" x14ac:dyDescent="0.25">
      <c r="A7857" t="s">
        <v>2698</v>
      </c>
      <c r="B7857" t="s">
        <v>6000</v>
      </c>
      <c r="C7857" t="s">
        <v>4204</v>
      </c>
      <c r="D7857">
        <v>1</v>
      </c>
      <c r="E7857">
        <v>1</v>
      </c>
      <c r="F7857">
        <v>1</v>
      </c>
      <c r="G7857" t="s">
        <v>2414</v>
      </c>
      <c r="H7857" s="4" t="str">
        <f t="shared" si="244"/>
        <v>1RS12.1</v>
      </c>
      <c r="I7857" s="4" t="str">
        <f t="shared" si="245"/>
        <v>S1_APWR_SS01</v>
      </c>
    </row>
    <row r="7858" spans="1:9" x14ac:dyDescent="0.25">
      <c r="A7858" t="s">
        <v>2698</v>
      </c>
      <c r="B7858" t="s">
        <v>6000</v>
      </c>
      <c r="C7858" t="s">
        <v>4204</v>
      </c>
      <c r="D7858">
        <v>2</v>
      </c>
      <c r="E7858">
        <v>2</v>
      </c>
      <c r="F7858">
        <v>2</v>
      </c>
      <c r="G7858" t="s">
        <v>2416</v>
      </c>
      <c r="H7858" s="4" t="str">
        <f t="shared" si="244"/>
        <v>1RS12.2</v>
      </c>
      <c r="I7858" s="4" t="str">
        <f t="shared" si="245"/>
        <v>S1_APWR_SS01+2</v>
      </c>
    </row>
    <row r="7859" spans="1:9" x14ac:dyDescent="0.25">
      <c r="A7859" t="s">
        <v>2698</v>
      </c>
      <c r="B7859" t="s">
        <v>6000</v>
      </c>
      <c r="C7859" t="s">
        <v>4205</v>
      </c>
      <c r="D7859">
        <v>1</v>
      </c>
      <c r="E7859">
        <v>1</v>
      </c>
      <c r="F7859">
        <v>1</v>
      </c>
      <c r="G7859" t="s">
        <v>347</v>
      </c>
      <c r="H7859" s="4" t="str">
        <f t="shared" si="244"/>
        <v>1ST1.1</v>
      </c>
      <c r="I7859" s="4" t="str">
        <f t="shared" si="245"/>
        <v>S1_DVDD09</v>
      </c>
    </row>
    <row r="7860" spans="1:9" x14ac:dyDescent="0.25">
      <c r="A7860" t="s">
        <v>2698</v>
      </c>
      <c r="B7860" t="s">
        <v>6000</v>
      </c>
      <c r="C7860" t="s">
        <v>4205</v>
      </c>
      <c r="D7860">
        <v>2</v>
      </c>
      <c r="E7860">
        <v>2</v>
      </c>
      <c r="F7860">
        <v>2</v>
      </c>
      <c r="G7860" t="s">
        <v>2414</v>
      </c>
      <c r="H7860" s="4" t="str">
        <f t="shared" si="244"/>
        <v>1ST1.2</v>
      </c>
      <c r="I7860" s="4" t="str">
        <f t="shared" si="245"/>
        <v>S1_APWR_SS01</v>
      </c>
    </row>
    <row r="7861" spans="1:9" x14ac:dyDescent="0.25">
      <c r="A7861" t="s">
        <v>2698</v>
      </c>
      <c r="B7861" t="s">
        <v>6000</v>
      </c>
      <c r="C7861" t="s">
        <v>4206</v>
      </c>
      <c r="D7861">
        <v>1</v>
      </c>
      <c r="E7861">
        <v>1</v>
      </c>
      <c r="F7861">
        <v>1</v>
      </c>
      <c r="G7861" t="s">
        <v>2411</v>
      </c>
      <c r="H7861" s="4" t="str">
        <f t="shared" si="244"/>
        <v>1ST2.1</v>
      </c>
      <c r="I7861" s="4" t="str">
        <f t="shared" si="245"/>
        <v>S1_AVDD09_GIGA</v>
      </c>
    </row>
    <row r="7862" spans="1:9" x14ac:dyDescent="0.25">
      <c r="A7862" t="s">
        <v>2698</v>
      </c>
      <c r="B7862" t="s">
        <v>6000</v>
      </c>
      <c r="C7862" t="s">
        <v>4206</v>
      </c>
      <c r="D7862">
        <v>2</v>
      </c>
      <c r="E7862">
        <v>2</v>
      </c>
      <c r="F7862">
        <v>2</v>
      </c>
      <c r="G7862" t="s">
        <v>2417</v>
      </c>
      <c r="H7862" s="4" t="str">
        <f t="shared" si="244"/>
        <v>1ST2.2</v>
      </c>
      <c r="I7862" s="4" t="str">
        <f t="shared" si="245"/>
        <v>S1_APWR_SS03</v>
      </c>
    </row>
    <row r="7863" spans="1:9" x14ac:dyDescent="0.25">
      <c r="A7863" t="s">
        <v>2698</v>
      </c>
      <c r="B7863" t="s">
        <v>6000</v>
      </c>
      <c r="C7863" t="s">
        <v>4207</v>
      </c>
      <c r="D7863">
        <v>1</v>
      </c>
      <c r="E7863">
        <v>1</v>
      </c>
      <c r="F7863">
        <v>1</v>
      </c>
      <c r="G7863" t="s">
        <v>961</v>
      </c>
      <c r="H7863" s="4" t="str">
        <f t="shared" si="244"/>
        <v>1STG1.1</v>
      </c>
      <c r="I7863" s="4" t="str">
        <f t="shared" si="245"/>
        <v>DGND</v>
      </c>
    </row>
    <row r="7864" spans="1:9" x14ac:dyDescent="0.25">
      <c r="A7864" t="s">
        <v>2698</v>
      </c>
      <c r="B7864" t="s">
        <v>6000</v>
      </c>
      <c r="C7864" t="s">
        <v>4207</v>
      </c>
      <c r="D7864">
        <v>2</v>
      </c>
      <c r="E7864">
        <v>2</v>
      </c>
      <c r="F7864">
        <v>2</v>
      </c>
      <c r="G7864" t="s">
        <v>2418</v>
      </c>
      <c r="H7864" s="4" t="str">
        <f t="shared" si="244"/>
        <v>1STG1.2</v>
      </c>
      <c r="I7864" s="4" t="str">
        <f t="shared" si="245"/>
        <v>S1_APWR_GS01</v>
      </c>
    </row>
    <row r="7865" spans="1:9" x14ac:dyDescent="0.25">
      <c r="A7865" t="s">
        <v>2698</v>
      </c>
      <c r="B7865" t="s">
        <v>6000</v>
      </c>
      <c r="C7865" t="s">
        <v>4208</v>
      </c>
      <c r="D7865">
        <v>1</v>
      </c>
      <c r="E7865">
        <v>1</v>
      </c>
      <c r="F7865">
        <v>1</v>
      </c>
      <c r="G7865" t="s">
        <v>961</v>
      </c>
      <c r="H7865" s="4" t="str">
        <f t="shared" si="244"/>
        <v>1STG2.1</v>
      </c>
      <c r="I7865" s="4" t="str">
        <f t="shared" si="245"/>
        <v>DGND</v>
      </c>
    </row>
    <row r="7866" spans="1:9" x14ac:dyDescent="0.25">
      <c r="A7866" t="s">
        <v>2698</v>
      </c>
      <c r="B7866" t="s">
        <v>6000</v>
      </c>
      <c r="C7866" t="s">
        <v>4208</v>
      </c>
      <c r="D7866">
        <v>2</v>
      </c>
      <c r="E7866">
        <v>2</v>
      </c>
      <c r="F7866">
        <v>2</v>
      </c>
      <c r="G7866" t="s">
        <v>2419</v>
      </c>
      <c r="H7866" s="4" t="str">
        <f t="shared" si="244"/>
        <v>1STG2.2</v>
      </c>
      <c r="I7866" s="4" t="str">
        <f t="shared" si="245"/>
        <v>S1_APWR_GS03</v>
      </c>
    </row>
    <row r="7867" spans="1:9" x14ac:dyDescent="0.25">
      <c r="A7867" t="s">
        <v>2698</v>
      </c>
      <c r="B7867" t="s">
        <v>6000</v>
      </c>
      <c r="C7867" t="s">
        <v>2411</v>
      </c>
      <c r="D7867" t="s">
        <v>1278</v>
      </c>
      <c r="E7867" t="s">
        <v>1278</v>
      </c>
      <c r="F7867">
        <v>1</v>
      </c>
      <c r="G7867" t="s">
        <v>2411</v>
      </c>
      <c r="H7867" s="4" t="str">
        <f t="shared" si="244"/>
        <v>S1_AVDD09_GIGA.1</v>
      </c>
      <c r="I7867" s="4" t="str">
        <f t="shared" si="245"/>
        <v>S1_AVDD09_GIGA</v>
      </c>
    </row>
    <row r="7868" spans="1:9" x14ac:dyDescent="0.25">
      <c r="A7868" t="s">
        <v>2698</v>
      </c>
      <c r="B7868" t="s">
        <v>6000</v>
      </c>
      <c r="C7868" t="s">
        <v>347</v>
      </c>
      <c r="D7868" t="s">
        <v>1278</v>
      </c>
      <c r="E7868" t="s">
        <v>1278</v>
      </c>
      <c r="F7868">
        <v>1</v>
      </c>
      <c r="G7868" t="s">
        <v>347</v>
      </c>
      <c r="H7868" s="4" t="str">
        <f t="shared" si="244"/>
        <v>S1_DVDD09.1</v>
      </c>
      <c r="I7868" s="4" t="str">
        <f t="shared" si="245"/>
        <v>S1_DVDD09</v>
      </c>
    </row>
    <row r="7869" spans="1:9" x14ac:dyDescent="0.25">
      <c r="A7869" t="s">
        <v>2698</v>
      </c>
      <c r="B7869" t="s">
        <v>6014</v>
      </c>
      <c r="C7869" t="s">
        <v>4209</v>
      </c>
      <c r="D7869">
        <v>1</v>
      </c>
      <c r="E7869">
        <v>1</v>
      </c>
      <c r="F7869">
        <v>1</v>
      </c>
      <c r="G7869" t="s">
        <v>169</v>
      </c>
      <c r="H7869" s="4" t="str">
        <f t="shared" si="244"/>
        <v>1BD31.1</v>
      </c>
      <c r="I7869" s="4" t="str">
        <f t="shared" si="245"/>
        <v>S1_AVDD33</v>
      </c>
    </row>
    <row r="7870" spans="1:9" x14ac:dyDescent="0.25">
      <c r="A7870" t="s">
        <v>2698</v>
      </c>
      <c r="B7870" t="s">
        <v>6014</v>
      </c>
      <c r="C7870" t="s">
        <v>4209</v>
      </c>
      <c r="D7870">
        <v>2</v>
      </c>
      <c r="E7870">
        <v>2</v>
      </c>
      <c r="F7870">
        <v>2</v>
      </c>
      <c r="G7870" t="s">
        <v>2420</v>
      </c>
      <c r="H7870" s="4" t="str">
        <f t="shared" si="244"/>
        <v>1BD31.2</v>
      </c>
      <c r="I7870" s="4" t="str">
        <f t="shared" si="245"/>
        <v>S1_APWR_FF06</v>
      </c>
    </row>
    <row r="7871" spans="1:9" x14ac:dyDescent="0.25">
      <c r="A7871" t="s">
        <v>2698</v>
      </c>
      <c r="B7871" t="s">
        <v>6014</v>
      </c>
      <c r="C7871" t="s">
        <v>4210</v>
      </c>
      <c r="D7871">
        <v>1</v>
      </c>
      <c r="E7871">
        <v>1</v>
      </c>
      <c r="F7871">
        <v>1</v>
      </c>
      <c r="G7871" t="s">
        <v>2421</v>
      </c>
      <c r="H7871" s="4" t="str">
        <f t="shared" si="244"/>
        <v>1BD32.1</v>
      </c>
      <c r="I7871" s="4" t="str">
        <f t="shared" si="245"/>
        <v>S1_AVDD33_CEN</v>
      </c>
    </row>
    <row r="7872" spans="1:9" x14ac:dyDescent="0.25">
      <c r="A7872" t="s">
        <v>2698</v>
      </c>
      <c r="B7872" t="s">
        <v>6014</v>
      </c>
      <c r="C7872" t="s">
        <v>4210</v>
      </c>
      <c r="D7872">
        <v>2</v>
      </c>
      <c r="E7872">
        <v>2</v>
      </c>
      <c r="F7872">
        <v>2</v>
      </c>
      <c r="G7872" t="s">
        <v>2420</v>
      </c>
      <c r="H7872" s="4" t="str">
        <f t="shared" si="244"/>
        <v>1BD32.2</v>
      </c>
      <c r="I7872" s="4" t="str">
        <f t="shared" si="245"/>
        <v>S1_APWR_FF06</v>
      </c>
    </row>
    <row r="7873" spans="1:9" x14ac:dyDescent="0.25">
      <c r="A7873" t="s">
        <v>2698</v>
      </c>
      <c r="B7873" t="s">
        <v>6014</v>
      </c>
      <c r="C7873" t="s">
        <v>4211</v>
      </c>
      <c r="D7873">
        <v>1</v>
      </c>
      <c r="E7873">
        <v>1</v>
      </c>
      <c r="F7873">
        <v>1</v>
      </c>
      <c r="G7873" t="s">
        <v>2422</v>
      </c>
      <c r="H7873" s="4" t="str">
        <f t="shared" si="244"/>
        <v>1BD33.1</v>
      </c>
      <c r="I7873" s="4" t="str">
        <f t="shared" si="245"/>
        <v>S1_AVDD33_FE</v>
      </c>
    </row>
    <row r="7874" spans="1:9" x14ac:dyDescent="0.25">
      <c r="A7874" t="s">
        <v>2698</v>
      </c>
      <c r="B7874" t="s">
        <v>6014</v>
      </c>
      <c r="C7874" t="s">
        <v>4211</v>
      </c>
      <c r="D7874">
        <v>2</v>
      </c>
      <c r="E7874">
        <v>2</v>
      </c>
      <c r="F7874">
        <v>2</v>
      </c>
      <c r="G7874" t="s">
        <v>2420</v>
      </c>
      <c r="H7874" s="4" t="str">
        <f t="shared" ref="H7874:H7937" si="246">CONCATENATE(C7874,".",F7874)</f>
        <v>1BD33.2</v>
      </c>
      <c r="I7874" s="4" t="str">
        <f t="shared" ref="I7874:I7937" si="247">G7874</f>
        <v>S1_APWR_FF06</v>
      </c>
    </row>
    <row r="7875" spans="1:9" x14ac:dyDescent="0.25">
      <c r="A7875" t="s">
        <v>2698</v>
      </c>
      <c r="B7875" t="s">
        <v>6014</v>
      </c>
      <c r="C7875" t="s">
        <v>4212</v>
      </c>
      <c r="D7875">
        <v>1</v>
      </c>
      <c r="E7875">
        <v>1</v>
      </c>
      <c r="F7875">
        <v>1</v>
      </c>
      <c r="G7875" t="s">
        <v>2423</v>
      </c>
      <c r="H7875" s="4" t="str">
        <f t="shared" si="246"/>
        <v>1BD34.1</v>
      </c>
      <c r="I7875" s="4" t="str">
        <f t="shared" si="247"/>
        <v>S1_AVDD33_GIGA</v>
      </c>
    </row>
    <row r="7876" spans="1:9" x14ac:dyDescent="0.25">
      <c r="A7876" t="s">
        <v>2698</v>
      </c>
      <c r="B7876" t="s">
        <v>6014</v>
      </c>
      <c r="C7876" t="s">
        <v>4212</v>
      </c>
      <c r="D7876">
        <v>2</v>
      </c>
      <c r="E7876">
        <v>2</v>
      </c>
      <c r="F7876">
        <v>2</v>
      </c>
      <c r="G7876" t="s">
        <v>2420</v>
      </c>
      <c r="H7876" s="4" t="str">
        <f t="shared" si="246"/>
        <v>1BD34.2</v>
      </c>
      <c r="I7876" s="4" t="str">
        <f t="shared" si="247"/>
        <v>S1_APWR_FF06</v>
      </c>
    </row>
    <row r="7877" spans="1:9" x14ac:dyDescent="0.25">
      <c r="A7877" t="s">
        <v>2698</v>
      </c>
      <c r="B7877" t="s">
        <v>6014</v>
      </c>
      <c r="C7877" t="s">
        <v>4213</v>
      </c>
      <c r="D7877">
        <v>1</v>
      </c>
      <c r="E7877">
        <v>1</v>
      </c>
      <c r="F7877">
        <v>1</v>
      </c>
      <c r="G7877" t="s">
        <v>2424</v>
      </c>
      <c r="H7877" s="4" t="str">
        <f t="shared" si="246"/>
        <v>1BD35.1</v>
      </c>
      <c r="I7877" s="4" t="str">
        <f t="shared" si="247"/>
        <v>S1_AVDD33_CMU</v>
      </c>
    </row>
    <row r="7878" spans="1:9" x14ac:dyDescent="0.25">
      <c r="A7878" t="s">
        <v>2698</v>
      </c>
      <c r="B7878" t="s">
        <v>6014</v>
      </c>
      <c r="C7878" t="s">
        <v>4213</v>
      </c>
      <c r="D7878">
        <v>2</v>
      </c>
      <c r="E7878">
        <v>2</v>
      </c>
      <c r="F7878">
        <v>2</v>
      </c>
      <c r="G7878" t="s">
        <v>2420</v>
      </c>
      <c r="H7878" s="4" t="str">
        <f t="shared" si="246"/>
        <v>1BD35.2</v>
      </c>
      <c r="I7878" s="4" t="str">
        <f t="shared" si="247"/>
        <v>S1_APWR_FF06</v>
      </c>
    </row>
    <row r="7879" spans="1:9" x14ac:dyDescent="0.25">
      <c r="A7879" t="s">
        <v>2698</v>
      </c>
      <c r="B7879" t="s">
        <v>6014</v>
      </c>
      <c r="C7879" t="s">
        <v>4214</v>
      </c>
      <c r="D7879">
        <v>1</v>
      </c>
      <c r="E7879">
        <v>1</v>
      </c>
      <c r="F7879">
        <v>1</v>
      </c>
      <c r="G7879" t="s">
        <v>2425</v>
      </c>
      <c r="H7879" s="4" t="str">
        <f t="shared" si="246"/>
        <v>1BD37.1</v>
      </c>
      <c r="I7879" s="4" t="str">
        <f t="shared" si="247"/>
        <v>S1_AVDD33_XTAL</v>
      </c>
    </row>
    <row r="7880" spans="1:9" x14ac:dyDescent="0.25">
      <c r="A7880" t="s">
        <v>2698</v>
      </c>
      <c r="B7880" t="s">
        <v>6014</v>
      </c>
      <c r="C7880" t="s">
        <v>4214</v>
      </c>
      <c r="D7880">
        <v>2</v>
      </c>
      <c r="E7880">
        <v>2</v>
      </c>
      <c r="F7880">
        <v>2</v>
      </c>
      <c r="G7880" t="s">
        <v>2420</v>
      </c>
      <c r="H7880" s="4" t="str">
        <f t="shared" si="246"/>
        <v>1BD37.2</v>
      </c>
      <c r="I7880" s="4" t="str">
        <f t="shared" si="247"/>
        <v>S1_APWR_FF06</v>
      </c>
    </row>
    <row r="7881" spans="1:9" x14ac:dyDescent="0.25">
      <c r="A7881" t="s">
        <v>2698</v>
      </c>
      <c r="B7881" t="s">
        <v>6014</v>
      </c>
      <c r="C7881" t="s">
        <v>4215</v>
      </c>
      <c r="D7881">
        <v>1</v>
      </c>
      <c r="E7881">
        <v>1</v>
      </c>
      <c r="F7881">
        <v>1</v>
      </c>
      <c r="G7881" t="s">
        <v>169</v>
      </c>
      <c r="H7881" s="4" t="str">
        <f t="shared" si="246"/>
        <v>1CD51.1</v>
      </c>
      <c r="I7881" s="4" t="str">
        <f t="shared" si="247"/>
        <v>S1_AVDD33</v>
      </c>
    </row>
    <row r="7882" spans="1:9" x14ac:dyDescent="0.25">
      <c r="A7882" t="s">
        <v>2698</v>
      </c>
      <c r="B7882" t="s">
        <v>6014</v>
      </c>
      <c r="C7882" t="s">
        <v>4215</v>
      </c>
      <c r="D7882">
        <v>2</v>
      </c>
      <c r="E7882">
        <v>2</v>
      </c>
      <c r="F7882">
        <v>2</v>
      </c>
      <c r="G7882" t="s">
        <v>961</v>
      </c>
      <c r="H7882" s="4" t="str">
        <f t="shared" si="246"/>
        <v>1CD51.2</v>
      </c>
      <c r="I7882" s="4" t="str">
        <f t="shared" si="247"/>
        <v>DGND</v>
      </c>
    </row>
    <row r="7883" spans="1:9" x14ac:dyDescent="0.25">
      <c r="A7883" t="s">
        <v>2698</v>
      </c>
      <c r="B7883" t="s">
        <v>6014</v>
      </c>
      <c r="C7883" t="s">
        <v>4216</v>
      </c>
      <c r="D7883">
        <v>1</v>
      </c>
      <c r="E7883">
        <v>1</v>
      </c>
      <c r="F7883">
        <v>1</v>
      </c>
      <c r="G7883" t="s">
        <v>169</v>
      </c>
      <c r="H7883" s="4" t="str">
        <f t="shared" si="246"/>
        <v>1CD52.1</v>
      </c>
      <c r="I7883" s="4" t="str">
        <f t="shared" si="247"/>
        <v>S1_AVDD33</v>
      </c>
    </row>
    <row r="7884" spans="1:9" x14ac:dyDescent="0.25">
      <c r="A7884" t="s">
        <v>2698</v>
      </c>
      <c r="B7884" t="s">
        <v>6014</v>
      </c>
      <c r="C7884" t="s">
        <v>4216</v>
      </c>
      <c r="D7884">
        <v>2</v>
      </c>
      <c r="E7884">
        <v>2</v>
      </c>
      <c r="F7884">
        <v>2</v>
      </c>
      <c r="G7884" t="s">
        <v>961</v>
      </c>
      <c r="H7884" s="4" t="str">
        <f t="shared" si="246"/>
        <v>1CD52.2</v>
      </c>
      <c r="I7884" s="4" t="str">
        <f t="shared" si="247"/>
        <v>DGND</v>
      </c>
    </row>
    <row r="7885" spans="1:9" x14ac:dyDescent="0.25">
      <c r="A7885" t="s">
        <v>2698</v>
      </c>
      <c r="B7885" t="s">
        <v>6014</v>
      </c>
      <c r="C7885" t="s">
        <v>4217</v>
      </c>
      <c r="D7885">
        <v>1</v>
      </c>
      <c r="E7885">
        <v>1</v>
      </c>
      <c r="F7885">
        <v>1</v>
      </c>
      <c r="G7885" t="s">
        <v>169</v>
      </c>
      <c r="H7885" s="4" t="str">
        <f t="shared" si="246"/>
        <v>1CD53.1</v>
      </c>
      <c r="I7885" s="4" t="str">
        <f t="shared" si="247"/>
        <v>S1_AVDD33</v>
      </c>
    </row>
    <row r="7886" spans="1:9" x14ac:dyDescent="0.25">
      <c r="A7886" t="s">
        <v>2698</v>
      </c>
      <c r="B7886" t="s">
        <v>6014</v>
      </c>
      <c r="C7886" t="s">
        <v>4217</v>
      </c>
      <c r="D7886">
        <v>2</v>
      </c>
      <c r="E7886">
        <v>2</v>
      </c>
      <c r="F7886">
        <v>2</v>
      </c>
      <c r="G7886" t="s">
        <v>961</v>
      </c>
      <c r="H7886" s="4" t="str">
        <f t="shared" si="246"/>
        <v>1CD53.2</v>
      </c>
      <c r="I7886" s="4" t="str">
        <f t="shared" si="247"/>
        <v>DGND</v>
      </c>
    </row>
    <row r="7887" spans="1:9" x14ac:dyDescent="0.25">
      <c r="A7887" t="s">
        <v>2698</v>
      </c>
      <c r="B7887" t="s">
        <v>6014</v>
      </c>
      <c r="C7887" t="s">
        <v>4218</v>
      </c>
      <c r="D7887">
        <v>1</v>
      </c>
      <c r="E7887">
        <v>1</v>
      </c>
      <c r="F7887">
        <v>1</v>
      </c>
      <c r="G7887" t="s">
        <v>169</v>
      </c>
      <c r="H7887" s="4" t="str">
        <f t="shared" si="246"/>
        <v>1CD54.1</v>
      </c>
      <c r="I7887" s="4" t="str">
        <f t="shared" si="247"/>
        <v>S1_AVDD33</v>
      </c>
    </row>
    <row r="7888" spans="1:9" x14ac:dyDescent="0.25">
      <c r="A7888" t="s">
        <v>2698</v>
      </c>
      <c r="B7888" t="s">
        <v>6014</v>
      </c>
      <c r="C7888" t="s">
        <v>4218</v>
      </c>
      <c r="D7888">
        <v>2</v>
      </c>
      <c r="E7888">
        <v>2</v>
      </c>
      <c r="F7888">
        <v>2</v>
      </c>
      <c r="G7888" t="s">
        <v>961</v>
      </c>
      <c r="H7888" s="4" t="str">
        <f t="shared" si="246"/>
        <v>1CD54.2</v>
      </c>
      <c r="I7888" s="4" t="str">
        <f t="shared" si="247"/>
        <v>DGND</v>
      </c>
    </row>
    <row r="7889" spans="1:9" x14ac:dyDescent="0.25">
      <c r="A7889" t="s">
        <v>2698</v>
      </c>
      <c r="B7889" t="s">
        <v>6014</v>
      </c>
      <c r="C7889" t="s">
        <v>4219</v>
      </c>
      <c r="D7889">
        <v>1</v>
      </c>
      <c r="E7889">
        <v>1</v>
      </c>
      <c r="F7889">
        <v>1</v>
      </c>
      <c r="G7889" t="s">
        <v>169</v>
      </c>
      <c r="H7889" s="4" t="str">
        <f t="shared" si="246"/>
        <v>1CD55.1</v>
      </c>
      <c r="I7889" s="4" t="str">
        <f t="shared" si="247"/>
        <v>S1_AVDD33</v>
      </c>
    </row>
    <row r="7890" spans="1:9" x14ac:dyDescent="0.25">
      <c r="A7890" t="s">
        <v>2698</v>
      </c>
      <c r="B7890" t="s">
        <v>6014</v>
      </c>
      <c r="C7890" t="s">
        <v>4219</v>
      </c>
      <c r="D7890">
        <v>2</v>
      </c>
      <c r="E7890">
        <v>2</v>
      </c>
      <c r="F7890">
        <v>2</v>
      </c>
      <c r="G7890" t="s">
        <v>961</v>
      </c>
      <c r="H7890" s="4" t="str">
        <f t="shared" si="246"/>
        <v>1CD55.2</v>
      </c>
      <c r="I7890" s="4" t="str">
        <f t="shared" si="247"/>
        <v>DGND</v>
      </c>
    </row>
    <row r="7891" spans="1:9" x14ac:dyDescent="0.25">
      <c r="A7891" t="s">
        <v>2698</v>
      </c>
      <c r="B7891" t="s">
        <v>6014</v>
      </c>
      <c r="C7891" t="s">
        <v>4220</v>
      </c>
      <c r="D7891">
        <v>1</v>
      </c>
      <c r="E7891">
        <v>1</v>
      </c>
      <c r="F7891">
        <v>1</v>
      </c>
      <c r="G7891" t="s">
        <v>2421</v>
      </c>
      <c r="H7891" s="4" t="str">
        <f t="shared" si="246"/>
        <v>1CD56.1</v>
      </c>
      <c r="I7891" s="4" t="str">
        <f t="shared" si="247"/>
        <v>S1_AVDD33_CEN</v>
      </c>
    </row>
    <row r="7892" spans="1:9" x14ac:dyDescent="0.25">
      <c r="A7892" t="s">
        <v>2698</v>
      </c>
      <c r="B7892" t="s">
        <v>6014</v>
      </c>
      <c r="C7892" t="s">
        <v>4220</v>
      </c>
      <c r="D7892">
        <v>2</v>
      </c>
      <c r="E7892">
        <v>2</v>
      </c>
      <c r="F7892">
        <v>2</v>
      </c>
      <c r="G7892" t="s">
        <v>961</v>
      </c>
      <c r="H7892" s="4" t="str">
        <f t="shared" si="246"/>
        <v>1CD56.2</v>
      </c>
      <c r="I7892" s="4" t="str">
        <f t="shared" si="247"/>
        <v>DGND</v>
      </c>
    </row>
    <row r="7893" spans="1:9" x14ac:dyDescent="0.25">
      <c r="A7893" t="s">
        <v>2698</v>
      </c>
      <c r="B7893" t="s">
        <v>6014</v>
      </c>
      <c r="C7893" t="s">
        <v>4221</v>
      </c>
      <c r="D7893">
        <v>1</v>
      </c>
      <c r="E7893">
        <v>1</v>
      </c>
      <c r="F7893">
        <v>1</v>
      </c>
      <c r="G7893" t="s">
        <v>2421</v>
      </c>
      <c r="H7893" s="4" t="str">
        <f t="shared" si="246"/>
        <v>1CD57.1</v>
      </c>
      <c r="I7893" s="4" t="str">
        <f t="shared" si="247"/>
        <v>S1_AVDD33_CEN</v>
      </c>
    </row>
    <row r="7894" spans="1:9" x14ac:dyDescent="0.25">
      <c r="A7894" t="s">
        <v>2698</v>
      </c>
      <c r="B7894" t="s">
        <v>6014</v>
      </c>
      <c r="C7894" t="s">
        <v>4221</v>
      </c>
      <c r="D7894">
        <v>2</v>
      </c>
      <c r="E7894">
        <v>2</v>
      </c>
      <c r="F7894">
        <v>2</v>
      </c>
      <c r="G7894" t="s">
        <v>961</v>
      </c>
      <c r="H7894" s="4" t="str">
        <f t="shared" si="246"/>
        <v>1CD57.2</v>
      </c>
      <c r="I7894" s="4" t="str">
        <f t="shared" si="247"/>
        <v>DGND</v>
      </c>
    </row>
    <row r="7895" spans="1:9" x14ac:dyDescent="0.25">
      <c r="A7895" t="s">
        <v>2698</v>
      </c>
      <c r="B7895" t="s">
        <v>6014</v>
      </c>
      <c r="C7895" t="s">
        <v>4222</v>
      </c>
      <c r="D7895">
        <v>1</v>
      </c>
      <c r="E7895">
        <v>1</v>
      </c>
      <c r="F7895">
        <v>1</v>
      </c>
      <c r="G7895" t="s">
        <v>2421</v>
      </c>
      <c r="H7895" s="4" t="str">
        <f t="shared" si="246"/>
        <v>1CD58.1</v>
      </c>
      <c r="I7895" s="4" t="str">
        <f t="shared" si="247"/>
        <v>S1_AVDD33_CEN</v>
      </c>
    </row>
    <row r="7896" spans="1:9" x14ac:dyDescent="0.25">
      <c r="A7896" t="s">
        <v>2698</v>
      </c>
      <c r="B7896" t="s">
        <v>6014</v>
      </c>
      <c r="C7896" t="s">
        <v>4222</v>
      </c>
      <c r="D7896">
        <v>2</v>
      </c>
      <c r="E7896">
        <v>2</v>
      </c>
      <c r="F7896">
        <v>2</v>
      </c>
      <c r="G7896" t="s">
        <v>961</v>
      </c>
      <c r="H7896" s="4" t="str">
        <f t="shared" si="246"/>
        <v>1CD58.2</v>
      </c>
      <c r="I7896" s="4" t="str">
        <f t="shared" si="247"/>
        <v>DGND</v>
      </c>
    </row>
    <row r="7897" spans="1:9" x14ac:dyDescent="0.25">
      <c r="A7897" t="s">
        <v>2698</v>
      </c>
      <c r="B7897" t="s">
        <v>6014</v>
      </c>
      <c r="C7897" t="s">
        <v>4223</v>
      </c>
      <c r="D7897">
        <v>1</v>
      </c>
      <c r="E7897">
        <v>1</v>
      </c>
      <c r="F7897">
        <v>1</v>
      </c>
      <c r="G7897" t="s">
        <v>2422</v>
      </c>
      <c r="H7897" s="4" t="str">
        <f t="shared" si="246"/>
        <v>1CD59.1</v>
      </c>
      <c r="I7897" s="4" t="str">
        <f t="shared" si="247"/>
        <v>S1_AVDD33_FE</v>
      </c>
    </row>
    <row r="7898" spans="1:9" x14ac:dyDescent="0.25">
      <c r="A7898" t="s">
        <v>2698</v>
      </c>
      <c r="B7898" t="s">
        <v>6014</v>
      </c>
      <c r="C7898" t="s">
        <v>4223</v>
      </c>
      <c r="D7898">
        <v>2</v>
      </c>
      <c r="E7898">
        <v>2</v>
      </c>
      <c r="F7898">
        <v>2</v>
      </c>
      <c r="G7898" t="s">
        <v>961</v>
      </c>
      <c r="H7898" s="4" t="str">
        <f t="shared" si="246"/>
        <v>1CD59.2</v>
      </c>
      <c r="I7898" s="4" t="str">
        <f t="shared" si="247"/>
        <v>DGND</v>
      </c>
    </row>
    <row r="7899" spans="1:9" x14ac:dyDescent="0.25">
      <c r="A7899" t="s">
        <v>2698</v>
      </c>
      <c r="B7899" t="s">
        <v>6014</v>
      </c>
      <c r="C7899" t="s">
        <v>4224</v>
      </c>
      <c r="D7899">
        <v>1</v>
      </c>
      <c r="E7899">
        <v>1</v>
      </c>
      <c r="F7899">
        <v>1</v>
      </c>
      <c r="G7899" t="s">
        <v>2422</v>
      </c>
      <c r="H7899" s="4" t="str">
        <f t="shared" si="246"/>
        <v>1CD60.1</v>
      </c>
      <c r="I7899" s="4" t="str">
        <f t="shared" si="247"/>
        <v>S1_AVDD33_FE</v>
      </c>
    </row>
    <row r="7900" spans="1:9" x14ac:dyDescent="0.25">
      <c r="A7900" t="s">
        <v>2698</v>
      </c>
      <c r="B7900" t="s">
        <v>6014</v>
      </c>
      <c r="C7900" t="s">
        <v>4224</v>
      </c>
      <c r="D7900">
        <v>2</v>
      </c>
      <c r="E7900">
        <v>2</v>
      </c>
      <c r="F7900">
        <v>2</v>
      </c>
      <c r="G7900" t="s">
        <v>961</v>
      </c>
      <c r="H7900" s="4" t="str">
        <f t="shared" si="246"/>
        <v>1CD60.2</v>
      </c>
      <c r="I7900" s="4" t="str">
        <f t="shared" si="247"/>
        <v>DGND</v>
      </c>
    </row>
    <row r="7901" spans="1:9" x14ac:dyDescent="0.25">
      <c r="A7901" t="s">
        <v>2698</v>
      </c>
      <c r="B7901" t="s">
        <v>6014</v>
      </c>
      <c r="C7901" t="s">
        <v>4225</v>
      </c>
      <c r="D7901">
        <v>1</v>
      </c>
      <c r="E7901">
        <v>1</v>
      </c>
      <c r="F7901">
        <v>1</v>
      </c>
      <c r="G7901" t="s">
        <v>2423</v>
      </c>
      <c r="H7901" s="4" t="str">
        <f t="shared" si="246"/>
        <v>1CD61.1</v>
      </c>
      <c r="I7901" s="4" t="str">
        <f t="shared" si="247"/>
        <v>S1_AVDD33_GIGA</v>
      </c>
    </row>
    <row r="7902" spans="1:9" x14ac:dyDescent="0.25">
      <c r="A7902" t="s">
        <v>2698</v>
      </c>
      <c r="B7902" t="s">
        <v>6014</v>
      </c>
      <c r="C7902" t="s">
        <v>4225</v>
      </c>
      <c r="D7902">
        <v>2</v>
      </c>
      <c r="E7902">
        <v>2</v>
      </c>
      <c r="F7902">
        <v>2</v>
      </c>
      <c r="G7902" t="s">
        <v>961</v>
      </c>
      <c r="H7902" s="4" t="str">
        <f t="shared" si="246"/>
        <v>1CD61.2</v>
      </c>
      <c r="I7902" s="4" t="str">
        <f t="shared" si="247"/>
        <v>DGND</v>
      </c>
    </row>
    <row r="7903" spans="1:9" x14ac:dyDescent="0.25">
      <c r="A7903" t="s">
        <v>2698</v>
      </c>
      <c r="B7903" t="s">
        <v>6014</v>
      </c>
      <c r="C7903" t="s">
        <v>4226</v>
      </c>
      <c r="D7903">
        <v>1</v>
      </c>
      <c r="E7903">
        <v>1</v>
      </c>
      <c r="F7903">
        <v>1</v>
      </c>
      <c r="G7903" t="s">
        <v>2423</v>
      </c>
      <c r="H7903" s="4" t="str">
        <f t="shared" si="246"/>
        <v>1CD62.1</v>
      </c>
      <c r="I7903" s="4" t="str">
        <f t="shared" si="247"/>
        <v>S1_AVDD33_GIGA</v>
      </c>
    </row>
    <row r="7904" spans="1:9" x14ac:dyDescent="0.25">
      <c r="A7904" t="s">
        <v>2698</v>
      </c>
      <c r="B7904" t="s">
        <v>6014</v>
      </c>
      <c r="C7904" t="s">
        <v>4226</v>
      </c>
      <c r="D7904">
        <v>2</v>
      </c>
      <c r="E7904">
        <v>2</v>
      </c>
      <c r="F7904">
        <v>2</v>
      </c>
      <c r="G7904" t="s">
        <v>961</v>
      </c>
      <c r="H7904" s="4" t="str">
        <f t="shared" si="246"/>
        <v>1CD62.2</v>
      </c>
      <c r="I7904" s="4" t="str">
        <f t="shared" si="247"/>
        <v>DGND</v>
      </c>
    </row>
    <row r="7905" spans="1:9" x14ac:dyDescent="0.25">
      <c r="A7905" t="s">
        <v>2698</v>
      </c>
      <c r="B7905" t="s">
        <v>6014</v>
      </c>
      <c r="C7905" t="s">
        <v>4227</v>
      </c>
      <c r="D7905">
        <v>1</v>
      </c>
      <c r="E7905">
        <v>1</v>
      </c>
      <c r="F7905">
        <v>1</v>
      </c>
      <c r="G7905" t="s">
        <v>2423</v>
      </c>
      <c r="H7905" s="4" t="str">
        <f t="shared" si="246"/>
        <v>1CD63.1</v>
      </c>
      <c r="I7905" s="4" t="str">
        <f t="shared" si="247"/>
        <v>S1_AVDD33_GIGA</v>
      </c>
    </row>
    <row r="7906" spans="1:9" x14ac:dyDescent="0.25">
      <c r="A7906" t="s">
        <v>2698</v>
      </c>
      <c r="B7906" t="s">
        <v>6014</v>
      </c>
      <c r="C7906" t="s">
        <v>4227</v>
      </c>
      <c r="D7906">
        <v>2</v>
      </c>
      <c r="E7906">
        <v>2</v>
      </c>
      <c r="F7906">
        <v>2</v>
      </c>
      <c r="G7906" t="s">
        <v>961</v>
      </c>
      <c r="H7906" s="4" t="str">
        <f t="shared" si="246"/>
        <v>1CD63.2</v>
      </c>
      <c r="I7906" s="4" t="str">
        <f t="shared" si="247"/>
        <v>DGND</v>
      </c>
    </row>
    <row r="7907" spans="1:9" x14ac:dyDescent="0.25">
      <c r="A7907" t="s">
        <v>2698</v>
      </c>
      <c r="B7907" t="s">
        <v>6014</v>
      </c>
      <c r="C7907" t="s">
        <v>4228</v>
      </c>
      <c r="D7907">
        <v>1</v>
      </c>
      <c r="E7907">
        <v>1</v>
      </c>
      <c r="F7907">
        <v>1</v>
      </c>
      <c r="G7907" t="s">
        <v>2423</v>
      </c>
      <c r="H7907" s="4" t="str">
        <f t="shared" si="246"/>
        <v>1CD64.1</v>
      </c>
      <c r="I7907" s="4" t="str">
        <f t="shared" si="247"/>
        <v>S1_AVDD33_GIGA</v>
      </c>
    </row>
    <row r="7908" spans="1:9" x14ac:dyDescent="0.25">
      <c r="A7908" t="s">
        <v>2698</v>
      </c>
      <c r="B7908" t="s">
        <v>6014</v>
      </c>
      <c r="C7908" t="s">
        <v>4228</v>
      </c>
      <c r="D7908">
        <v>2</v>
      </c>
      <c r="E7908">
        <v>2</v>
      </c>
      <c r="F7908">
        <v>2</v>
      </c>
      <c r="G7908" t="s">
        <v>961</v>
      </c>
      <c r="H7908" s="4" t="str">
        <f t="shared" si="246"/>
        <v>1CD64.2</v>
      </c>
      <c r="I7908" s="4" t="str">
        <f t="shared" si="247"/>
        <v>DGND</v>
      </c>
    </row>
    <row r="7909" spans="1:9" x14ac:dyDescent="0.25">
      <c r="A7909" t="s">
        <v>2698</v>
      </c>
      <c r="B7909" t="s">
        <v>6014</v>
      </c>
      <c r="C7909" t="s">
        <v>4229</v>
      </c>
      <c r="D7909">
        <v>1</v>
      </c>
      <c r="E7909">
        <v>1</v>
      </c>
      <c r="F7909">
        <v>1</v>
      </c>
      <c r="G7909" t="s">
        <v>2424</v>
      </c>
      <c r="H7909" s="4" t="str">
        <f t="shared" si="246"/>
        <v>1CD65.1</v>
      </c>
      <c r="I7909" s="4" t="str">
        <f t="shared" si="247"/>
        <v>S1_AVDD33_CMU</v>
      </c>
    </row>
    <row r="7910" spans="1:9" x14ac:dyDescent="0.25">
      <c r="A7910" t="s">
        <v>2698</v>
      </c>
      <c r="B7910" t="s">
        <v>6014</v>
      </c>
      <c r="C7910" t="s">
        <v>4229</v>
      </c>
      <c r="D7910">
        <v>2</v>
      </c>
      <c r="E7910">
        <v>2</v>
      </c>
      <c r="F7910">
        <v>2</v>
      </c>
      <c r="G7910" t="s">
        <v>961</v>
      </c>
      <c r="H7910" s="4" t="str">
        <f t="shared" si="246"/>
        <v>1CD65.2</v>
      </c>
      <c r="I7910" s="4" t="str">
        <f t="shared" si="247"/>
        <v>DGND</v>
      </c>
    </row>
    <row r="7911" spans="1:9" x14ac:dyDescent="0.25">
      <c r="A7911" t="s">
        <v>2698</v>
      </c>
      <c r="B7911" t="s">
        <v>6014</v>
      </c>
      <c r="C7911" t="s">
        <v>4230</v>
      </c>
      <c r="D7911">
        <v>1</v>
      </c>
      <c r="E7911">
        <v>1</v>
      </c>
      <c r="F7911">
        <v>1</v>
      </c>
      <c r="G7911" t="s">
        <v>2424</v>
      </c>
      <c r="H7911" s="4" t="str">
        <f t="shared" si="246"/>
        <v>1CD66.1</v>
      </c>
      <c r="I7911" s="4" t="str">
        <f t="shared" si="247"/>
        <v>S1_AVDD33_CMU</v>
      </c>
    </row>
    <row r="7912" spans="1:9" x14ac:dyDescent="0.25">
      <c r="A7912" t="s">
        <v>2698</v>
      </c>
      <c r="B7912" t="s">
        <v>6014</v>
      </c>
      <c r="C7912" t="s">
        <v>4230</v>
      </c>
      <c r="D7912">
        <v>2</v>
      </c>
      <c r="E7912">
        <v>2</v>
      </c>
      <c r="F7912">
        <v>2</v>
      </c>
      <c r="G7912" t="s">
        <v>961</v>
      </c>
      <c r="H7912" s="4" t="str">
        <f t="shared" si="246"/>
        <v>1CD66.2</v>
      </c>
      <c r="I7912" s="4" t="str">
        <f t="shared" si="247"/>
        <v>DGND</v>
      </c>
    </row>
    <row r="7913" spans="1:9" x14ac:dyDescent="0.25">
      <c r="A7913" t="s">
        <v>2698</v>
      </c>
      <c r="B7913" t="s">
        <v>6014</v>
      </c>
      <c r="C7913" t="s">
        <v>4231</v>
      </c>
      <c r="D7913">
        <v>1</v>
      </c>
      <c r="E7913">
        <v>1</v>
      </c>
      <c r="F7913">
        <v>1</v>
      </c>
      <c r="G7913" t="s">
        <v>2424</v>
      </c>
      <c r="H7913" s="4" t="str">
        <f t="shared" si="246"/>
        <v>1CD67.1</v>
      </c>
      <c r="I7913" s="4" t="str">
        <f t="shared" si="247"/>
        <v>S1_AVDD33_CMU</v>
      </c>
    </row>
    <row r="7914" spans="1:9" x14ac:dyDescent="0.25">
      <c r="A7914" t="s">
        <v>2698</v>
      </c>
      <c r="B7914" t="s">
        <v>6014</v>
      </c>
      <c r="C7914" t="s">
        <v>4231</v>
      </c>
      <c r="D7914">
        <v>2</v>
      </c>
      <c r="E7914">
        <v>2</v>
      </c>
      <c r="F7914">
        <v>2</v>
      </c>
      <c r="G7914" t="s">
        <v>961</v>
      </c>
      <c r="H7914" s="4" t="str">
        <f t="shared" si="246"/>
        <v>1CD67.2</v>
      </c>
      <c r="I7914" s="4" t="str">
        <f t="shared" si="247"/>
        <v>DGND</v>
      </c>
    </row>
    <row r="7915" spans="1:9" x14ac:dyDescent="0.25">
      <c r="A7915" t="s">
        <v>2698</v>
      </c>
      <c r="B7915" t="s">
        <v>6014</v>
      </c>
      <c r="C7915" t="s">
        <v>4232</v>
      </c>
      <c r="D7915">
        <v>1</v>
      </c>
      <c r="E7915">
        <v>1</v>
      </c>
      <c r="F7915">
        <v>1</v>
      </c>
      <c r="G7915" t="s">
        <v>2424</v>
      </c>
      <c r="H7915" s="4" t="str">
        <f t="shared" si="246"/>
        <v>1CD68.1</v>
      </c>
      <c r="I7915" s="4" t="str">
        <f t="shared" si="247"/>
        <v>S1_AVDD33_CMU</v>
      </c>
    </row>
    <row r="7916" spans="1:9" x14ac:dyDescent="0.25">
      <c r="A7916" t="s">
        <v>2698</v>
      </c>
      <c r="B7916" t="s">
        <v>6014</v>
      </c>
      <c r="C7916" t="s">
        <v>4232</v>
      </c>
      <c r="D7916">
        <v>2</v>
      </c>
      <c r="E7916">
        <v>2</v>
      </c>
      <c r="F7916">
        <v>2</v>
      </c>
      <c r="G7916" t="s">
        <v>961</v>
      </c>
      <c r="H7916" s="4" t="str">
        <f t="shared" si="246"/>
        <v>1CD68.2</v>
      </c>
      <c r="I7916" s="4" t="str">
        <f t="shared" si="247"/>
        <v>DGND</v>
      </c>
    </row>
    <row r="7917" spans="1:9" x14ac:dyDescent="0.25">
      <c r="A7917" t="s">
        <v>2698</v>
      </c>
      <c r="B7917" t="s">
        <v>6014</v>
      </c>
      <c r="C7917" t="s">
        <v>4233</v>
      </c>
      <c r="D7917">
        <v>1</v>
      </c>
      <c r="E7917">
        <v>1</v>
      </c>
      <c r="F7917">
        <v>1</v>
      </c>
      <c r="G7917" t="s">
        <v>2425</v>
      </c>
      <c r="H7917" s="4" t="str">
        <f t="shared" si="246"/>
        <v>1CD70.1</v>
      </c>
      <c r="I7917" s="4" t="str">
        <f t="shared" si="247"/>
        <v>S1_AVDD33_XTAL</v>
      </c>
    </row>
    <row r="7918" spans="1:9" x14ac:dyDescent="0.25">
      <c r="A7918" t="s">
        <v>2698</v>
      </c>
      <c r="B7918" t="s">
        <v>6014</v>
      </c>
      <c r="C7918" t="s">
        <v>4233</v>
      </c>
      <c r="D7918">
        <v>2</v>
      </c>
      <c r="E7918">
        <v>2</v>
      </c>
      <c r="F7918">
        <v>2</v>
      </c>
      <c r="G7918" t="s">
        <v>961</v>
      </c>
      <c r="H7918" s="4" t="str">
        <f t="shared" si="246"/>
        <v>1CD70.2</v>
      </c>
      <c r="I7918" s="4" t="str">
        <f t="shared" si="247"/>
        <v>DGND</v>
      </c>
    </row>
    <row r="7919" spans="1:9" x14ac:dyDescent="0.25">
      <c r="A7919" t="s">
        <v>2698</v>
      </c>
      <c r="B7919" t="s">
        <v>6014</v>
      </c>
      <c r="C7919" t="s">
        <v>4234</v>
      </c>
      <c r="D7919">
        <v>1</v>
      </c>
      <c r="E7919">
        <v>1</v>
      </c>
      <c r="F7919">
        <v>1</v>
      </c>
      <c r="G7919" t="s">
        <v>2420</v>
      </c>
      <c r="H7919" s="4" t="str">
        <f t="shared" si="246"/>
        <v>1CD75.1</v>
      </c>
      <c r="I7919" s="4" t="str">
        <f t="shared" si="247"/>
        <v>S1_APWR_FF06</v>
      </c>
    </row>
    <row r="7920" spans="1:9" x14ac:dyDescent="0.25">
      <c r="A7920" t="s">
        <v>2698</v>
      </c>
      <c r="B7920" t="s">
        <v>6014</v>
      </c>
      <c r="C7920" t="s">
        <v>4234</v>
      </c>
      <c r="D7920">
        <v>2</v>
      </c>
      <c r="E7920">
        <v>2</v>
      </c>
      <c r="F7920">
        <v>2</v>
      </c>
      <c r="G7920" t="s">
        <v>961</v>
      </c>
      <c r="H7920" s="4" t="str">
        <f t="shared" si="246"/>
        <v>1CD75.2</v>
      </c>
      <c r="I7920" s="4" t="str">
        <f t="shared" si="247"/>
        <v>DGND</v>
      </c>
    </row>
    <row r="7921" spans="1:9" x14ac:dyDescent="0.25">
      <c r="A7921" t="s">
        <v>2698</v>
      </c>
      <c r="B7921" t="s">
        <v>6014</v>
      </c>
      <c r="C7921" t="s">
        <v>4235</v>
      </c>
      <c r="D7921">
        <v>1</v>
      </c>
      <c r="E7921">
        <v>1</v>
      </c>
      <c r="F7921">
        <v>1</v>
      </c>
      <c r="G7921" t="s">
        <v>2420</v>
      </c>
      <c r="H7921" s="4" t="str">
        <f t="shared" si="246"/>
        <v>1CD76.1</v>
      </c>
      <c r="I7921" s="4" t="str">
        <f t="shared" si="247"/>
        <v>S1_APWR_FF06</v>
      </c>
    </row>
    <row r="7922" spans="1:9" x14ac:dyDescent="0.25">
      <c r="A7922" t="s">
        <v>2698</v>
      </c>
      <c r="B7922" t="s">
        <v>6014</v>
      </c>
      <c r="C7922" t="s">
        <v>4235</v>
      </c>
      <c r="D7922">
        <v>2</v>
      </c>
      <c r="E7922">
        <v>2</v>
      </c>
      <c r="F7922">
        <v>2</v>
      </c>
      <c r="G7922" t="s">
        <v>961</v>
      </c>
      <c r="H7922" s="4" t="str">
        <f t="shared" si="246"/>
        <v>1CD76.2</v>
      </c>
      <c r="I7922" s="4" t="str">
        <f t="shared" si="247"/>
        <v>DGND</v>
      </c>
    </row>
    <row r="7923" spans="1:9" x14ac:dyDescent="0.25">
      <c r="A7923" t="s">
        <v>2698</v>
      </c>
      <c r="B7923" t="s">
        <v>6014</v>
      </c>
      <c r="C7923" t="s">
        <v>4236</v>
      </c>
      <c r="D7923">
        <v>1</v>
      </c>
      <c r="E7923">
        <v>1</v>
      </c>
      <c r="F7923">
        <v>1</v>
      </c>
      <c r="G7923" t="s">
        <v>2420</v>
      </c>
      <c r="H7923" s="4" t="str">
        <f t="shared" si="246"/>
        <v>1CD77.1</v>
      </c>
      <c r="I7923" s="4" t="str">
        <f t="shared" si="247"/>
        <v>S1_APWR_FF06</v>
      </c>
    </row>
    <row r="7924" spans="1:9" x14ac:dyDescent="0.25">
      <c r="A7924" t="s">
        <v>2698</v>
      </c>
      <c r="B7924" t="s">
        <v>6014</v>
      </c>
      <c r="C7924" t="s">
        <v>4236</v>
      </c>
      <c r="D7924">
        <v>2</v>
      </c>
      <c r="E7924">
        <v>2</v>
      </c>
      <c r="F7924">
        <v>2</v>
      </c>
      <c r="G7924" t="s">
        <v>961</v>
      </c>
      <c r="H7924" s="4" t="str">
        <f t="shared" si="246"/>
        <v>1CD77.2</v>
      </c>
      <c r="I7924" s="4" t="str">
        <f t="shared" si="247"/>
        <v>DGND</v>
      </c>
    </row>
    <row r="7925" spans="1:9" x14ac:dyDescent="0.25">
      <c r="A7925" t="s">
        <v>2698</v>
      </c>
      <c r="B7925" t="s">
        <v>6014</v>
      </c>
      <c r="C7925" t="s">
        <v>4237</v>
      </c>
      <c r="D7925">
        <v>1</v>
      </c>
      <c r="E7925">
        <v>1</v>
      </c>
      <c r="F7925">
        <v>1</v>
      </c>
      <c r="G7925" t="s">
        <v>2420</v>
      </c>
      <c r="H7925" s="4" t="str">
        <f t="shared" si="246"/>
        <v>1CD111.1</v>
      </c>
      <c r="I7925" s="4" t="str">
        <f t="shared" si="247"/>
        <v>S1_APWR_FF06</v>
      </c>
    </row>
    <row r="7926" spans="1:9" x14ac:dyDescent="0.25">
      <c r="A7926" t="s">
        <v>2698</v>
      </c>
      <c r="B7926" t="s">
        <v>6014</v>
      </c>
      <c r="C7926" t="s">
        <v>4237</v>
      </c>
      <c r="D7926">
        <v>2</v>
      </c>
      <c r="E7926">
        <v>2</v>
      </c>
      <c r="F7926">
        <v>2</v>
      </c>
      <c r="G7926" t="s">
        <v>961</v>
      </c>
      <c r="H7926" s="4" t="str">
        <f t="shared" si="246"/>
        <v>1CD111.2</v>
      </c>
      <c r="I7926" s="4" t="str">
        <f t="shared" si="247"/>
        <v>DGND</v>
      </c>
    </row>
    <row r="7927" spans="1:9" x14ac:dyDescent="0.25">
      <c r="A7927" t="s">
        <v>2698</v>
      </c>
      <c r="B7927" t="s">
        <v>6014</v>
      </c>
      <c r="C7927" t="s">
        <v>4238</v>
      </c>
      <c r="D7927">
        <v>1</v>
      </c>
      <c r="E7927">
        <v>1</v>
      </c>
      <c r="F7927">
        <v>1</v>
      </c>
      <c r="G7927" t="s">
        <v>2420</v>
      </c>
      <c r="H7927" s="4" t="str">
        <f t="shared" si="246"/>
        <v>1CD201.1</v>
      </c>
      <c r="I7927" s="4" t="str">
        <f t="shared" si="247"/>
        <v>S1_APWR_FF06</v>
      </c>
    </row>
    <row r="7928" spans="1:9" x14ac:dyDescent="0.25">
      <c r="A7928" t="s">
        <v>2698</v>
      </c>
      <c r="B7928" t="s">
        <v>6014</v>
      </c>
      <c r="C7928" t="s">
        <v>4238</v>
      </c>
      <c r="D7928">
        <v>2</v>
      </c>
      <c r="E7928">
        <v>2</v>
      </c>
      <c r="F7928">
        <v>2</v>
      </c>
      <c r="G7928" t="s">
        <v>961</v>
      </c>
      <c r="H7928" s="4" t="str">
        <f t="shared" si="246"/>
        <v>1CD201.2</v>
      </c>
      <c r="I7928" s="4" t="str">
        <f t="shared" si="247"/>
        <v>DGND</v>
      </c>
    </row>
    <row r="7929" spans="1:9" x14ac:dyDescent="0.25">
      <c r="A7929" t="s">
        <v>2698</v>
      </c>
      <c r="B7929" t="s">
        <v>6014</v>
      </c>
      <c r="C7929" t="s">
        <v>4239</v>
      </c>
      <c r="D7929">
        <v>1</v>
      </c>
      <c r="E7929">
        <v>1</v>
      </c>
      <c r="F7929">
        <v>1</v>
      </c>
      <c r="G7929" t="s">
        <v>2420</v>
      </c>
      <c r="H7929" s="4" t="str">
        <f t="shared" si="246"/>
        <v>1CD202.1</v>
      </c>
      <c r="I7929" s="4" t="str">
        <f t="shared" si="247"/>
        <v>S1_APWR_FF06</v>
      </c>
    </row>
    <row r="7930" spans="1:9" x14ac:dyDescent="0.25">
      <c r="A7930" t="s">
        <v>2698</v>
      </c>
      <c r="B7930" t="s">
        <v>6014</v>
      </c>
      <c r="C7930" t="s">
        <v>4239</v>
      </c>
      <c r="D7930">
        <v>2</v>
      </c>
      <c r="E7930">
        <v>2</v>
      </c>
      <c r="F7930">
        <v>2</v>
      </c>
      <c r="G7930" t="s">
        <v>961</v>
      </c>
      <c r="H7930" s="4" t="str">
        <f t="shared" si="246"/>
        <v>1CD202.2</v>
      </c>
      <c r="I7930" s="4" t="str">
        <f t="shared" si="247"/>
        <v>DGND</v>
      </c>
    </row>
    <row r="7931" spans="1:9" x14ac:dyDescent="0.25">
      <c r="A7931" t="s">
        <v>2698</v>
      </c>
      <c r="B7931" t="s">
        <v>6014</v>
      </c>
      <c r="C7931" t="s">
        <v>4240</v>
      </c>
      <c r="D7931">
        <v>1</v>
      </c>
      <c r="E7931">
        <v>1</v>
      </c>
      <c r="F7931">
        <v>1</v>
      </c>
      <c r="G7931" t="s">
        <v>2420</v>
      </c>
      <c r="H7931" s="4" t="str">
        <f t="shared" si="246"/>
        <v>1CD203.1</v>
      </c>
      <c r="I7931" s="4" t="str">
        <f t="shared" si="247"/>
        <v>S1_APWR_FF06</v>
      </c>
    </row>
    <row r="7932" spans="1:9" x14ac:dyDescent="0.25">
      <c r="A7932" t="s">
        <v>2698</v>
      </c>
      <c r="B7932" t="s">
        <v>6014</v>
      </c>
      <c r="C7932" t="s">
        <v>4240</v>
      </c>
      <c r="D7932">
        <v>2</v>
      </c>
      <c r="E7932">
        <v>2</v>
      </c>
      <c r="F7932">
        <v>2</v>
      </c>
      <c r="G7932" t="s">
        <v>961</v>
      </c>
      <c r="H7932" s="4" t="str">
        <f t="shared" si="246"/>
        <v>1CD203.2</v>
      </c>
      <c r="I7932" s="4" t="str">
        <f t="shared" si="247"/>
        <v>DGND</v>
      </c>
    </row>
    <row r="7933" spans="1:9" x14ac:dyDescent="0.25">
      <c r="A7933" t="s">
        <v>2698</v>
      </c>
      <c r="B7933" t="s">
        <v>6014</v>
      </c>
      <c r="C7933" t="s">
        <v>4241</v>
      </c>
      <c r="D7933">
        <v>1</v>
      </c>
      <c r="E7933">
        <v>1</v>
      </c>
      <c r="F7933">
        <v>1</v>
      </c>
      <c r="G7933" t="s">
        <v>2420</v>
      </c>
      <c r="H7933" s="4" t="str">
        <f t="shared" si="246"/>
        <v>1CD204.1</v>
      </c>
      <c r="I7933" s="4" t="str">
        <f t="shared" si="247"/>
        <v>S1_APWR_FF06</v>
      </c>
    </row>
    <row r="7934" spans="1:9" x14ac:dyDescent="0.25">
      <c r="A7934" t="s">
        <v>2698</v>
      </c>
      <c r="B7934" t="s">
        <v>6014</v>
      </c>
      <c r="C7934" t="s">
        <v>4241</v>
      </c>
      <c r="D7934">
        <v>2</v>
      </c>
      <c r="E7934">
        <v>2</v>
      </c>
      <c r="F7934">
        <v>2</v>
      </c>
      <c r="G7934" t="s">
        <v>961</v>
      </c>
      <c r="H7934" s="4" t="str">
        <f t="shared" si="246"/>
        <v>1CD204.2</v>
      </c>
      <c r="I7934" s="4" t="str">
        <f t="shared" si="247"/>
        <v>DGND</v>
      </c>
    </row>
    <row r="7935" spans="1:9" x14ac:dyDescent="0.25">
      <c r="A7935" t="s">
        <v>2698</v>
      </c>
      <c r="B7935" t="s">
        <v>6014</v>
      </c>
      <c r="C7935" t="s">
        <v>4242</v>
      </c>
      <c r="D7935">
        <v>1</v>
      </c>
      <c r="E7935">
        <v>1</v>
      </c>
      <c r="F7935">
        <v>1</v>
      </c>
      <c r="G7935" t="s">
        <v>2420</v>
      </c>
      <c r="H7935" s="4" t="str">
        <f t="shared" si="246"/>
        <v>1CD205.1</v>
      </c>
      <c r="I7935" s="4" t="str">
        <f t="shared" si="247"/>
        <v>S1_APWR_FF06</v>
      </c>
    </row>
    <row r="7936" spans="1:9" x14ac:dyDescent="0.25">
      <c r="A7936" t="s">
        <v>2698</v>
      </c>
      <c r="B7936" t="s">
        <v>6014</v>
      </c>
      <c r="C7936" t="s">
        <v>4242</v>
      </c>
      <c r="D7936">
        <v>2</v>
      </c>
      <c r="E7936">
        <v>2</v>
      </c>
      <c r="F7936">
        <v>2</v>
      </c>
      <c r="G7936" t="s">
        <v>961</v>
      </c>
      <c r="H7936" s="4" t="str">
        <f t="shared" si="246"/>
        <v>1CD205.2</v>
      </c>
      <c r="I7936" s="4" t="str">
        <f t="shared" si="247"/>
        <v>DGND</v>
      </c>
    </row>
    <row r="7937" spans="1:9" x14ac:dyDescent="0.25">
      <c r="A7937" t="s">
        <v>2698</v>
      </c>
      <c r="B7937" t="s">
        <v>6014</v>
      </c>
      <c r="C7937" t="s">
        <v>4243</v>
      </c>
      <c r="D7937">
        <v>1</v>
      </c>
      <c r="E7937">
        <v>1</v>
      </c>
      <c r="F7937">
        <v>1</v>
      </c>
      <c r="G7937" t="s">
        <v>2420</v>
      </c>
      <c r="H7937" s="4" t="str">
        <f t="shared" si="246"/>
        <v>1CD207.1</v>
      </c>
      <c r="I7937" s="4" t="str">
        <f t="shared" si="247"/>
        <v>S1_APWR_FF06</v>
      </c>
    </row>
    <row r="7938" spans="1:9" x14ac:dyDescent="0.25">
      <c r="A7938" t="s">
        <v>2698</v>
      </c>
      <c r="B7938" t="s">
        <v>6014</v>
      </c>
      <c r="C7938" t="s">
        <v>4243</v>
      </c>
      <c r="D7938">
        <v>2</v>
      </c>
      <c r="E7938">
        <v>2</v>
      </c>
      <c r="F7938">
        <v>2</v>
      </c>
      <c r="G7938" t="s">
        <v>961</v>
      </c>
      <c r="H7938" s="4" t="str">
        <f t="shared" ref="H7938:H8001" si="248">CONCATENATE(C7938,".",F7938)</f>
        <v>1CD207.2</v>
      </c>
      <c r="I7938" s="4" t="str">
        <f t="shared" ref="I7938:I8001" si="249">G7938</f>
        <v>DGND</v>
      </c>
    </row>
    <row r="7939" spans="1:9" x14ac:dyDescent="0.25">
      <c r="A7939" t="s">
        <v>2698</v>
      </c>
      <c r="B7939" t="s">
        <v>6014</v>
      </c>
      <c r="C7939" t="s">
        <v>6207</v>
      </c>
      <c r="D7939">
        <v>1</v>
      </c>
      <c r="E7939">
        <v>1</v>
      </c>
      <c r="F7939">
        <v>1</v>
      </c>
      <c r="G7939" t="s">
        <v>2423</v>
      </c>
      <c r="H7939" s="4" t="str">
        <f t="shared" si="248"/>
        <v>1CD224.1</v>
      </c>
      <c r="I7939" s="4" t="str">
        <f t="shared" si="249"/>
        <v>S1_AVDD33_GIGA</v>
      </c>
    </row>
    <row r="7940" spans="1:9" x14ac:dyDescent="0.25">
      <c r="A7940" t="s">
        <v>2698</v>
      </c>
      <c r="B7940" t="s">
        <v>6014</v>
      </c>
      <c r="C7940" t="s">
        <v>6207</v>
      </c>
      <c r="D7940">
        <v>2</v>
      </c>
      <c r="E7940">
        <v>2</v>
      </c>
      <c r="F7940">
        <v>2</v>
      </c>
      <c r="G7940" t="s">
        <v>961</v>
      </c>
      <c r="H7940" s="4" t="str">
        <f t="shared" si="248"/>
        <v>1CD224.2</v>
      </c>
      <c r="I7940" s="4" t="str">
        <f t="shared" si="249"/>
        <v>DGND</v>
      </c>
    </row>
    <row r="7941" spans="1:9" x14ac:dyDescent="0.25">
      <c r="A7941" t="s">
        <v>2698</v>
      </c>
      <c r="B7941" t="s">
        <v>6014</v>
      </c>
      <c r="C7941" t="s">
        <v>4244</v>
      </c>
      <c r="D7941">
        <v>1</v>
      </c>
      <c r="E7941">
        <v>1</v>
      </c>
      <c r="F7941">
        <v>1</v>
      </c>
      <c r="G7941" t="s">
        <v>2423</v>
      </c>
      <c r="H7941" s="4" t="str">
        <f t="shared" si="248"/>
        <v>1ST5.1</v>
      </c>
      <c r="I7941" s="4" t="str">
        <f t="shared" si="249"/>
        <v>S1_AVDD33_GIGA</v>
      </c>
    </row>
    <row r="7942" spans="1:9" x14ac:dyDescent="0.25">
      <c r="A7942" t="s">
        <v>2698</v>
      </c>
      <c r="B7942" t="s">
        <v>6014</v>
      </c>
      <c r="C7942" t="s">
        <v>4244</v>
      </c>
      <c r="D7942">
        <v>2</v>
      </c>
      <c r="E7942">
        <v>2</v>
      </c>
      <c r="F7942">
        <v>2</v>
      </c>
      <c r="G7942" t="s">
        <v>2426</v>
      </c>
      <c r="H7942" s="4" t="str">
        <f t="shared" si="248"/>
        <v>1ST5.2</v>
      </c>
      <c r="I7942" s="4" t="str">
        <f t="shared" si="249"/>
        <v>S1_APWR_SS06</v>
      </c>
    </row>
    <row r="7943" spans="1:9" x14ac:dyDescent="0.25">
      <c r="A7943" t="s">
        <v>2698</v>
      </c>
      <c r="B7943" t="s">
        <v>6014</v>
      </c>
      <c r="C7943" t="s">
        <v>4245</v>
      </c>
      <c r="D7943">
        <v>1</v>
      </c>
      <c r="E7943">
        <v>1</v>
      </c>
      <c r="F7943">
        <v>1</v>
      </c>
      <c r="G7943" t="s">
        <v>961</v>
      </c>
      <c r="H7943" s="4" t="str">
        <f t="shared" si="248"/>
        <v>1STG5.1</v>
      </c>
      <c r="I7943" s="4" t="str">
        <f t="shared" si="249"/>
        <v>DGND</v>
      </c>
    </row>
    <row r="7944" spans="1:9" x14ac:dyDescent="0.25">
      <c r="A7944" t="s">
        <v>2698</v>
      </c>
      <c r="B7944" t="s">
        <v>6014</v>
      </c>
      <c r="C7944" t="s">
        <v>4245</v>
      </c>
      <c r="D7944">
        <v>2</v>
      </c>
      <c r="E7944">
        <v>2</v>
      </c>
      <c r="F7944">
        <v>2</v>
      </c>
      <c r="G7944" t="s">
        <v>2427</v>
      </c>
      <c r="H7944" s="4" t="str">
        <f t="shared" si="248"/>
        <v>1STG5.2</v>
      </c>
      <c r="I7944" s="4" t="str">
        <f t="shared" si="249"/>
        <v>S1_APWR_GS06</v>
      </c>
    </row>
    <row r="7945" spans="1:9" x14ac:dyDescent="0.25">
      <c r="A7945" t="s">
        <v>2698</v>
      </c>
      <c r="B7945" t="s">
        <v>6014</v>
      </c>
      <c r="C7945" t="s">
        <v>2423</v>
      </c>
      <c r="D7945" t="s">
        <v>1278</v>
      </c>
      <c r="E7945" t="s">
        <v>1278</v>
      </c>
      <c r="F7945">
        <v>1</v>
      </c>
      <c r="G7945" t="s">
        <v>2423</v>
      </c>
      <c r="H7945" s="4" t="str">
        <f t="shared" si="248"/>
        <v>S1_AVDD33_GIGA.1</v>
      </c>
      <c r="I7945" s="4" t="str">
        <f t="shared" si="249"/>
        <v>S1_AVDD33_GIGA</v>
      </c>
    </row>
    <row r="7946" spans="1:9" x14ac:dyDescent="0.25">
      <c r="A7946" t="s">
        <v>2698</v>
      </c>
      <c r="B7946" t="s">
        <v>6015</v>
      </c>
      <c r="C7946" t="s">
        <v>6016</v>
      </c>
      <c r="D7946">
        <v>1</v>
      </c>
      <c r="E7946">
        <v>1</v>
      </c>
      <c r="F7946">
        <v>1</v>
      </c>
      <c r="G7946" t="s">
        <v>5754</v>
      </c>
      <c r="H7946" s="4" t="str">
        <f t="shared" si="248"/>
        <v>1BD3.1</v>
      </c>
      <c r="I7946" s="4" t="str">
        <f t="shared" si="249"/>
        <v>S1_XMII_2_VDDIO</v>
      </c>
    </row>
    <row r="7947" spans="1:9" x14ac:dyDescent="0.25">
      <c r="A7947" t="s">
        <v>2698</v>
      </c>
      <c r="B7947" t="s">
        <v>6015</v>
      </c>
      <c r="C7947" t="s">
        <v>6016</v>
      </c>
      <c r="D7947">
        <v>2</v>
      </c>
      <c r="E7947">
        <v>2</v>
      </c>
      <c r="F7947">
        <v>2</v>
      </c>
      <c r="G7947" t="s">
        <v>1667</v>
      </c>
      <c r="H7947" s="4" t="str">
        <f t="shared" si="248"/>
        <v>1BD3.2</v>
      </c>
      <c r="I7947" s="4" t="str">
        <f t="shared" si="249"/>
        <v>S1_APWR_FF08</v>
      </c>
    </row>
    <row r="7948" spans="1:9" x14ac:dyDescent="0.25">
      <c r="A7948" t="s">
        <v>2698</v>
      </c>
      <c r="B7948" t="s">
        <v>6015</v>
      </c>
      <c r="C7948" t="s">
        <v>4246</v>
      </c>
      <c r="D7948">
        <v>1</v>
      </c>
      <c r="E7948">
        <v>1</v>
      </c>
      <c r="F7948">
        <v>1</v>
      </c>
      <c r="G7948" t="s">
        <v>349</v>
      </c>
      <c r="H7948" s="4" t="str">
        <f t="shared" si="248"/>
        <v>1BD4.1</v>
      </c>
      <c r="I7948" s="4" t="str">
        <f t="shared" si="249"/>
        <v>S1_DVDD33</v>
      </c>
    </row>
    <row r="7949" spans="1:9" x14ac:dyDescent="0.25">
      <c r="A7949" t="s">
        <v>2698</v>
      </c>
      <c r="B7949" t="s">
        <v>6015</v>
      </c>
      <c r="C7949" t="s">
        <v>4246</v>
      </c>
      <c r="D7949">
        <v>2</v>
      </c>
      <c r="E7949">
        <v>2</v>
      </c>
      <c r="F7949">
        <v>2</v>
      </c>
      <c r="G7949" t="s">
        <v>1667</v>
      </c>
      <c r="H7949" s="4" t="str">
        <f t="shared" si="248"/>
        <v>1BD4.2</v>
      </c>
      <c r="I7949" s="4" t="str">
        <f t="shared" si="249"/>
        <v>S1_APWR_FF08</v>
      </c>
    </row>
    <row r="7950" spans="1:9" x14ac:dyDescent="0.25">
      <c r="A7950" t="s">
        <v>2698</v>
      </c>
      <c r="B7950" t="s">
        <v>6015</v>
      </c>
      <c r="C7950" t="s">
        <v>4247</v>
      </c>
      <c r="D7950">
        <v>1</v>
      </c>
      <c r="E7950">
        <v>1</v>
      </c>
      <c r="F7950">
        <v>1</v>
      </c>
      <c r="G7950" t="s">
        <v>5753</v>
      </c>
      <c r="H7950" s="4" t="str">
        <f t="shared" si="248"/>
        <v>1BD6.1</v>
      </c>
      <c r="I7950" s="4" t="str">
        <f t="shared" si="249"/>
        <v>S1_GPIO0_VDDIO</v>
      </c>
    </row>
    <row r="7951" spans="1:9" x14ac:dyDescent="0.25">
      <c r="A7951" t="s">
        <v>2698</v>
      </c>
      <c r="B7951" t="s">
        <v>6015</v>
      </c>
      <c r="C7951" t="s">
        <v>4247</v>
      </c>
      <c r="D7951">
        <v>2</v>
      </c>
      <c r="E7951">
        <v>2</v>
      </c>
      <c r="F7951">
        <v>2</v>
      </c>
      <c r="G7951" t="s">
        <v>1667</v>
      </c>
      <c r="H7951" s="4" t="str">
        <f t="shared" si="248"/>
        <v>1BD6.2</v>
      </c>
      <c r="I7951" s="4" t="str">
        <f t="shared" si="249"/>
        <v>S1_APWR_FF08</v>
      </c>
    </row>
    <row r="7952" spans="1:9" x14ac:dyDescent="0.25">
      <c r="A7952" t="s">
        <v>2698</v>
      </c>
      <c r="B7952" t="s">
        <v>6015</v>
      </c>
      <c r="C7952" t="s">
        <v>4248</v>
      </c>
      <c r="D7952">
        <v>1</v>
      </c>
      <c r="E7952">
        <v>1</v>
      </c>
      <c r="F7952">
        <v>1</v>
      </c>
      <c r="G7952" t="s">
        <v>690</v>
      </c>
      <c r="H7952" s="4" t="str">
        <f t="shared" si="248"/>
        <v>1BD7.1</v>
      </c>
      <c r="I7952" s="4" t="str">
        <f t="shared" si="249"/>
        <v>S1_SPI_VDDIO</v>
      </c>
    </row>
    <row r="7953" spans="1:9" x14ac:dyDescent="0.25">
      <c r="A7953" t="s">
        <v>2698</v>
      </c>
      <c r="B7953" t="s">
        <v>6015</v>
      </c>
      <c r="C7953" t="s">
        <v>4248</v>
      </c>
      <c r="D7953">
        <v>2</v>
      </c>
      <c r="E7953">
        <v>2</v>
      </c>
      <c r="F7953">
        <v>2</v>
      </c>
      <c r="G7953" t="s">
        <v>1667</v>
      </c>
      <c r="H7953" s="4" t="str">
        <f t="shared" si="248"/>
        <v>1BD7.2</v>
      </c>
      <c r="I7953" s="4" t="str">
        <f t="shared" si="249"/>
        <v>S1_APWR_FF08</v>
      </c>
    </row>
    <row r="7954" spans="1:9" x14ac:dyDescent="0.25">
      <c r="A7954" t="s">
        <v>2698</v>
      </c>
      <c r="B7954" t="s">
        <v>6015</v>
      </c>
      <c r="C7954" t="s">
        <v>4249</v>
      </c>
      <c r="D7954">
        <v>1</v>
      </c>
      <c r="E7954">
        <v>1</v>
      </c>
      <c r="F7954">
        <v>1</v>
      </c>
      <c r="G7954" t="s">
        <v>2428</v>
      </c>
      <c r="H7954" s="4" t="str">
        <f t="shared" si="248"/>
        <v>1BD8.1</v>
      </c>
      <c r="I7954" s="4" t="str">
        <f t="shared" si="249"/>
        <v>S1_XMII_0_VDDIO</v>
      </c>
    </row>
    <row r="7955" spans="1:9" x14ac:dyDescent="0.25">
      <c r="A7955" t="s">
        <v>2698</v>
      </c>
      <c r="B7955" t="s">
        <v>6015</v>
      </c>
      <c r="C7955" t="s">
        <v>4249</v>
      </c>
      <c r="D7955">
        <v>2</v>
      </c>
      <c r="E7955">
        <v>2</v>
      </c>
      <c r="F7955">
        <v>2</v>
      </c>
      <c r="G7955" t="s">
        <v>1667</v>
      </c>
      <c r="H7955" s="4" t="str">
        <f t="shared" si="248"/>
        <v>1BD8.2</v>
      </c>
      <c r="I7955" s="4" t="str">
        <f t="shared" si="249"/>
        <v>S1_APWR_FF08</v>
      </c>
    </row>
    <row r="7956" spans="1:9" x14ac:dyDescent="0.25">
      <c r="A7956" t="s">
        <v>2698</v>
      </c>
      <c r="B7956" t="s">
        <v>6015</v>
      </c>
      <c r="C7956" t="s">
        <v>4250</v>
      </c>
      <c r="D7956">
        <v>1</v>
      </c>
      <c r="E7956">
        <v>1</v>
      </c>
      <c r="F7956">
        <v>1</v>
      </c>
      <c r="G7956" t="s">
        <v>2429</v>
      </c>
      <c r="H7956" s="4" t="str">
        <f t="shared" si="248"/>
        <v>1BD9.1</v>
      </c>
      <c r="I7956" s="4" t="str">
        <f t="shared" si="249"/>
        <v>S1_XMII_1_VDDIO</v>
      </c>
    </row>
    <row r="7957" spans="1:9" x14ac:dyDescent="0.25">
      <c r="A7957" t="s">
        <v>2698</v>
      </c>
      <c r="B7957" t="s">
        <v>6015</v>
      </c>
      <c r="C7957" t="s">
        <v>4250</v>
      </c>
      <c r="D7957">
        <v>2</v>
      </c>
      <c r="E7957">
        <v>2</v>
      </c>
      <c r="F7957">
        <v>2</v>
      </c>
      <c r="G7957" t="s">
        <v>1667</v>
      </c>
      <c r="H7957" s="4" t="str">
        <f t="shared" si="248"/>
        <v>1BD9.2</v>
      </c>
      <c r="I7957" s="4" t="str">
        <f t="shared" si="249"/>
        <v>S1_APWR_FF08</v>
      </c>
    </row>
    <row r="7958" spans="1:9" x14ac:dyDescent="0.25">
      <c r="A7958" t="s">
        <v>2698</v>
      </c>
      <c r="B7958" t="s">
        <v>6015</v>
      </c>
      <c r="C7958" t="s">
        <v>4251</v>
      </c>
      <c r="D7958">
        <v>1</v>
      </c>
      <c r="E7958">
        <v>1</v>
      </c>
      <c r="F7958">
        <v>1</v>
      </c>
      <c r="G7958" t="s">
        <v>2430</v>
      </c>
      <c r="H7958" s="4" t="str">
        <f t="shared" si="248"/>
        <v>1BD11.1</v>
      </c>
      <c r="I7958" s="4" t="str">
        <f t="shared" si="249"/>
        <v>S1_V33</v>
      </c>
    </row>
    <row r="7959" spans="1:9" x14ac:dyDescent="0.25">
      <c r="A7959" t="s">
        <v>2698</v>
      </c>
      <c r="B7959" t="s">
        <v>6015</v>
      </c>
      <c r="C7959" t="s">
        <v>4251</v>
      </c>
      <c r="D7959">
        <v>2</v>
      </c>
      <c r="E7959">
        <v>2</v>
      </c>
      <c r="F7959">
        <v>2</v>
      </c>
      <c r="G7959" t="s">
        <v>2431</v>
      </c>
      <c r="H7959" s="4" t="str">
        <f t="shared" si="248"/>
        <v>1BD11.2</v>
      </c>
      <c r="I7959" s="4" t="str">
        <f t="shared" si="249"/>
        <v>S1_APWR_FF11</v>
      </c>
    </row>
    <row r="7960" spans="1:9" x14ac:dyDescent="0.25">
      <c r="A7960" t="s">
        <v>2698</v>
      </c>
      <c r="B7960" t="s">
        <v>6015</v>
      </c>
      <c r="C7960" t="s">
        <v>4252</v>
      </c>
      <c r="D7960">
        <v>1</v>
      </c>
      <c r="E7960">
        <v>1</v>
      </c>
      <c r="F7960">
        <v>1</v>
      </c>
      <c r="G7960" t="s">
        <v>349</v>
      </c>
      <c r="H7960" s="4" t="str">
        <f t="shared" si="248"/>
        <v>1CD83.1</v>
      </c>
      <c r="I7960" s="4" t="str">
        <f t="shared" si="249"/>
        <v>S1_DVDD33</v>
      </c>
    </row>
    <row r="7961" spans="1:9" x14ac:dyDescent="0.25">
      <c r="A7961" t="s">
        <v>2698</v>
      </c>
      <c r="B7961" t="s">
        <v>6015</v>
      </c>
      <c r="C7961" t="s">
        <v>4252</v>
      </c>
      <c r="D7961">
        <v>2</v>
      </c>
      <c r="E7961">
        <v>2</v>
      </c>
      <c r="F7961">
        <v>2</v>
      </c>
      <c r="G7961" t="s">
        <v>961</v>
      </c>
      <c r="H7961" s="4" t="str">
        <f t="shared" si="248"/>
        <v>1CD83.2</v>
      </c>
      <c r="I7961" s="4" t="str">
        <f t="shared" si="249"/>
        <v>DGND</v>
      </c>
    </row>
    <row r="7962" spans="1:9" x14ac:dyDescent="0.25">
      <c r="A7962" t="s">
        <v>2698</v>
      </c>
      <c r="B7962" t="s">
        <v>6015</v>
      </c>
      <c r="C7962" t="s">
        <v>4253</v>
      </c>
      <c r="D7962">
        <v>1</v>
      </c>
      <c r="E7962">
        <v>1</v>
      </c>
      <c r="F7962">
        <v>1</v>
      </c>
      <c r="G7962" t="s">
        <v>349</v>
      </c>
      <c r="H7962" s="4" t="str">
        <f t="shared" si="248"/>
        <v>1CD84.1</v>
      </c>
      <c r="I7962" s="4" t="str">
        <f t="shared" si="249"/>
        <v>S1_DVDD33</v>
      </c>
    </row>
    <row r="7963" spans="1:9" x14ac:dyDescent="0.25">
      <c r="A7963" t="s">
        <v>2698</v>
      </c>
      <c r="B7963" t="s">
        <v>6015</v>
      </c>
      <c r="C7963" t="s">
        <v>4253</v>
      </c>
      <c r="D7963">
        <v>2</v>
      </c>
      <c r="E7963">
        <v>2</v>
      </c>
      <c r="F7963">
        <v>2</v>
      </c>
      <c r="G7963" t="s">
        <v>961</v>
      </c>
      <c r="H7963" s="4" t="str">
        <f t="shared" si="248"/>
        <v>1CD84.2</v>
      </c>
      <c r="I7963" s="4" t="str">
        <f t="shared" si="249"/>
        <v>DGND</v>
      </c>
    </row>
    <row r="7964" spans="1:9" x14ac:dyDescent="0.25">
      <c r="A7964" t="s">
        <v>2698</v>
      </c>
      <c r="B7964" t="s">
        <v>6015</v>
      </c>
      <c r="C7964" t="s">
        <v>4254</v>
      </c>
      <c r="D7964">
        <v>1</v>
      </c>
      <c r="E7964">
        <v>1</v>
      </c>
      <c r="F7964">
        <v>1</v>
      </c>
      <c r="G7964" t="s">
        <v>1667</v>
      </c>
      <c r="H7964" s="4" t="str">
        <f t="shared" si="248"/>
        <v>1CD112.1</v>
      </c>
      <c r="I7964" s="4" t="str">
        <f t="shared" si="249"/>
        <v>S1_APWR_FF08</v>
      </c>
    </row>
    <row r="7965" spans="1:9" x14ac:dyDescent="0.25">
      <c r="A7965" t="s">
        <v>2698</v>
      </c>
      <c r="B7965" t="s">
        <v>6015</v>
      </c>
      <c r="C7965" t="s">
        <v>4254</v>
      </c>
      <c r="D7965">
        <v>2</v>
      </c>
      <c r="E7965">
        <v>2</v>
      </c>
      <c r="F7965">
        <v>2</v>
      </c>
      <c r="G7965" t="s">
        <v>961</v>
      </c>
      <c r="H7965" s="4" t="str">
        <f t="shared" si="248"/>
        <v>1CD112.2</v>
      </c>
      <c r="I7965" s="4" t="str">
        <f t="shared" si="249"/>
        <v>DGND</v>
      </c>
    </row>
    <row r="7966" spans="1:9" x14ac:dyDescent="0.25">
      <c r="A7966" t="s">
        <v>2698</v>
      </c>
      <c r="B7966" t="s">
        <v>6015</v>
      </c>
      <c r="C7966" t="s">
        <v>4255</v>
      </c>
      <c r="D7966">
        <v>1</v>
      </c>
      <c r="E7966">
        <v>1</v>
      </c>
      <c r="F7966">
        <v>1</v>
      </c>
      <c r="G7966" t="s">
        <v>1667</v>
      </c>
      <c r="H7966" s="4" t="str">
        <f t="shared" si="248"/>
        <v>1CD122.1</v>
      </c>
      <c r="I7966" s="4" t="str">
        <f t="shared" si="249"/>
        <v>S1_APWR_FF08</v>
      </c>
    </row>
    <row r="7967" spans="1:9" x14ac:dyDescent="0.25">
      <c r="A7967" t="s">
        <v>2698</v>
      </c>
      <c r="B7967" t="s">
        <v>6015</v>
      </c>
      <c r="C7967" t="s">
        <v>4255</v>
      </c>
      <c r="D7967">
        <v>2</v>
      </c>
      <c r="E7967">
        <v>2</v>
      </c>
      <c r="F7967">
        <v>2</v>
      </c>
      <c r="G7967" t="s">
        <v>961</v>
      </c>
      <c r="H7967" s="4" t="str">
        <f t="shared" si="248"/>
        <v>1CD122.2</v>
      </c>
      <c r="I7967" s="4" t="str">
        <f t="shared" si="249"/>
        <v>DGND</v>
      </c>
    </row>
    <row r="7968" spans="1:9" x14ac:dyDescent="0.25">
      <c r="A7968" t="s">
        <v>2698</v>
      </c>
      <c r="B7968" t="s">
        <v>6015</v>
      </c>
      <c r="C7968" t="s">
        <v>4256</v>
      </c>
      <c r="D7968">
        <v>1</v>
      </c>
      <c r="E7968">
        <v>1</v>
      </c>
      <c r="F7968">
        <v>1</v>
      </c>
      <c r="G7968" t="s">
        <v>1667</v>
      </c>
      <c r="H7968" s="4" t="str">
        <f t="shared" si="248"/>
        <v>1CD123.1</v>
      </c>
      <c r="I7968" s="4" t="str">
        <f t="shared" si="249"/>
        <v>S1_APWR_FF08</v>
      </c>
    </row>
    <row r="7969" spans="1:9" x14ac:dyDescent="0.25">
      <c r="A7969" t="s">
        <v>2698</v>
      </c>
      <c r="B7969" t="s">
        <v>6015</v>
      </c>
      <c r="C7969" t="s">
        <v>4256</v>
      </c>
      <c r="D7969">
        <v>2</v>
      </c>
      <c r="E7969">
        <v>2</v>
      </c>
      <c r="F7969">
        <v>2</v>
      </c>
      <c r="G7969" t="s">
        <v>961</v>
      </c>
      <c r="H7969" s="4" t="str">
        <f t="shared" si="248"/>
        <v>1CD123.2</v>
      </c>
      <c r="I7969" s="4" t="str">
        <f t="shared" si="249"/>
        <v>DGND</v>
      </c>
    </row>
    <row r="7970" spans="1:9" x14ac:dyDescent="0.25">
      <c r="A7970" t="s">
        <v>2698</v>
      </c>
      <c r="B7970" t="s">
        <v>6015</v>
      </c>
      <c r="C7970" t="s">
        <v>4257</v>
      </c>
      <c r="D7970">
        <v>1</v>
      </c>
      <c r="E7970">
        <v>1</v>
      </c>
      <c r="F7970">
        <v>1</v>
      </c>
      <c r="G7970" t="s">
        <v>1667</v>
      </c>
      <c r="H7970" s="4" t="str">
        <f t="shared" si="248"/>
        <v>1CD124.1</v>
      </c>
      <c r="I7970" s="4" t="str">
        <f t="shared" si="249"/>
        <v>S1_APWR_FF08</v>
      </c>
    </row>
    <row r="7971" spans="1:9" x14ac:dyDescent="0.25">
      <c r="A7971" t="s">
        <v>2698</v>
      </c>
      <c r="B7971" t="s">
        <v>6015</v>
      </c>
      <c r="C7971" t="s">
        <v>4257</v>
      </c>
      <c r="D7971">
        <v>2</v>
      </c>
      <c r="E7971">
        <v>2</v>
      </c>
      <c r="F7971">
        <v>2</v>
      </c>
      <c r="G7971" t="s">
        <v>961</v>
      </c>
      <c r="H7971" s="4" t="str">
        <f t="shared" si="248"/>
        <v>1CD124.2</v>
      </c>
      <c r="I7971" s="4" t="str">
        <f t="shared" si="249"/>
        <v>DGND</v>
      </c>
    </row>
    <row r="7972" spans="1:9" x14ac:dyDescent="0.25">
      <c r="A7972" t="s">
        <v>2698</v>
      </c>
      <c r="B7972" t="s">
        <v>6015</v>
      </c>
      <c r="C7972" t="s">
        <v>4258</v>
      </c>
      <c r="D7972">
        <v>1</v>
      </c>
      <c r="E7972">
        <v>1</v>
      </c>
      <c r="F7972">
        <v>1</v>
      </c>
      <c r="G7972" t="s">
        <v>5753</v>
      </c>
      <c r="H7972" s="4" t="str">
        <f t="shared" si="248"/>
        <v>1CD127.1</v>
      </c>
      <c r="I7972" s="4" t="str">
        <f t="shared" si="249"/>
        <v>S1_GPIO0_VDDIO</v>
      </c>
    </row>
    <row r="7973" spans="1:9" x14ac:dyDescent="0.25">
      <c r="A7973" t="s">
        <v>2698</v>
      </c>
      <c r="B7973" t="s">
        <v>6015</v>
      </c>
      <c r="C7973" t="s">
        <v>4258</v>
      </c>
      <c r="D7973">
        <v>2</v>
      </c>
      <c r="E7973">
        <v>2</v>
      </c>
      <c r="F7973">
        <v>2</v>
      </c>
      <c r="G7973" t="s">
        <v>961</v>
      </c>
      <c r="H7973" s="4" t="str">
        <f t="shared" si="248"/>
        <v>1CD127.2</v>
      </c>
      <c r="I7973" s="4" t="str">
        <f t="shared" si="249"/>
        <v>DGND</v>
      </c>
    </row>
    <row r="7974" spans="1:9" x14ac:dyDescent="0.25">
      <c r="A7974" t="s">
        <v>2698</v>
      </c>
      <c r="B7974" t="s">
        <v>6015</v>
      </c>
      <c r="C7974" t="s">
        <v>4259</v>
      </c>
      <c r="D7974">
        <v>1</v>
      </c>
      <c r="E7974">
        <v>1</v>
      </c>
      <c r="F7974">
        <v>1</v>
      </c>
      <c r="G7974" t="s">
        <v>5753</v>
      </c>
      <c r="H7974" s="4" t="str">
        <f t="shared" si="248"/>
        <v>1CD128.1</v>
      </c>
      <c r="I7974" s="4" t="str">
        <f t="shared" si="249"/>
        <v>S1_GPIO0_VDDIO</v>
      </c>
    </row>
    <row r="7975" spans="1:9" x14ac:dyDescent="0.25">
      <c r="A7975" t="s">
        <v>2698</v>
      </c>
      <c r="B7975" t="s">
        <v>6015</v>
      </c>
      <c r="C7975" t="s">
        <v>4259</v>
      </c>
      <c r="D7975">
        <v>2</v>
      </c>
      <c r="E7975">
        <v>2</v>
      </c>
      <c r="F7975">
        <v>2</v>
      </c>
      <c r="G7975" t="s">
        <v>961</v>
      </c>
      <c r="H7975" s="4" t="str">
        <f t="shared" si="248"/>
        <v>1CD128.2</v>
      </c>
      <c r="I7975" s="4" t="str">
        <f t="shared" si="249"/>
        <v>DGND</v>
      </c>
    </row>
    <row r="7976" spans="1:9" x14ac:dyDescent="0.25">
      <c r="A7976" t="s">
        <v>2698</v>
      </c>
      <c r="B7976" t="s">
        <v>6015</v>
      </c>
      <c r="C7976" t="s">
        <v>4260</v>
      </c>
      <c r="D7976">
        <v>1</v>
      </c>
      <c r="E7976">
        <v>1</v>
      </c>
      <c r="F7976">
        <v>1</v>
      </c>
      <c r="G7976" t="s">
        <v>5753</v>
      </c>
      <c r="H7976" s="4" t="str">
        <f t="shared" si="248"/>
        <v>1CD129.1</v>
      </c>
      <c r="I7976" s="4" t="str">
        <f t="shared" si="249"/>
        <v>S1_GPIO0_VDDIO</v>
      </c>
    </row>
    <row r="7977" spans="1:9" x14ac:dyDescent="0.25">
      <c r="A7977" t="s">
        <v>2698</v>
      </c>
      <c r="B7977" t="s">
        <v>6015</v>
      </c>
      <c r="C7977" t="s">
        <v>4260</v>
      </c>
      <c r="D7977">
        <v>2</v>
      </c>
      <c r="E7977">
        <v>2</v>
      </c>
      <c r="F7977">
        <v>2</v>
      </c>
      <c r="G7977" t="s">
        <v>961</v>
      </c>
      <c r="H7977" s="4" t="str">
        <f t="shared" si="248"/>
        <v>1CD129.2</v>
      </c>
      <c r="I7977" s="4" t="str">
        <f t="shared" si="249"/>
        <v>DGND</v>
      </c>
    </row>
    <row r="7978" spans="1:9" x14ac:dyDescent="0.25">
      <c r="A7978" t="s">
        <v>2698</v>
      </c>
      <c r="B7978" t="s">
        <v>6015</v>
      </c>
      <c r="C7978" t="s">
        <v>4261</v>
      </c>
      <c r="D7978">
        <v>1</v>
      </c>
      <c r="E7978">
        <v>1</v>
      </c>
      <c r="F7978">
        <v>1</v>
      </c>
      <c r="G7978" t="s">
        <v>5753</v>
      </c>
      <c r="H7978" s="4" t="str">
        <f t="shared" si="248"/>
        <v>1CD130.1</v>
      </c>
      <c r="I7978" s="4" t="str">
        <f t="shared" si="249"/>
        <v>S1_GPIO0_VDDIO</v>
      </c>
    </row>
    <row r="7979" spans="1:9" x14ac:dyDescent="0.25">
      <c r="A7979" t="s">
        <v>2698</v>
      </c>
      <c r="B7979" t="s">
        <v>6015</v>
      </c>
      <c r="C7979" t="s">
        <v>4261</v>
      </c>
      <c r="D7979">
        <v>2</v>
      </c>
      <c r="E7979">
        <v>2</v>
      </c>
      <c r="F7979">
        <v>2</v>
      </c>
      <c r="G7979" t="s">
        <v>961</v>
      </c>
      <c r="H7979" s="4" t="str">
        <f t="shared" si="248"/>
        <v>1CD130.2</v>
      </c>
      <c r="I7979" s="4" t="str">
        <f t="shared" si="249"/>
        <v>DGND</v>
      </c>
    </row>
    <row r="7980" spans="1:9" x14ac:dyDescent="0.25">
      <c r="A7980" t="s">
        <v>2698</v>
      </c>
      <c r="B7980" t="s">
        <v>6015</v>
      </c>
      <c r="C7980" t="s">
        <v>4262</v>
      </c>
      <c r="D7980">
        <v>1</v>
      </c>
      <c r="E7980">
        <v>1</v>
      </c>
      <c r="F7980">
        <v>1</v>
      </c>
      <c r="G7980" t="s">
        <v>690</v>
      </c>
      <c r="H7980" s="4" t="str">
        <f t="shared" si="248"/>
        <v>1CD131.1</v>
      </c>
      <c r="I7980" s="4" t="str">
        <f t="shared" si="249"/>
        <v>S1_SPI_VDDIO</v>
      </c>
    </row>
    <row r="7981" spans="1:9" x14ac:dyDescent="0.25">
      <c r="A7981" t="s">
        <v>2698</v>
      </c>
      <c r="B7981" t="s">
        <v>6015</v>
      </c>
      <c r="C7981" t="s">
        <v>4262</v>
      </c>
      <c r="D7981">
        <v>2</v>
      </c>
      <c r="E7981">
        <v>2</v>
      </c>
      <c r="F7981">
        <v>2</v>
      </c>
      <c r="G7981" t="s">
        <v>961</v>
      </c>
      <c r="H7981" s="4" t="str">
        <f t="shared" si="248"/>
        <v>1CD131.2</v>
      </c>
      <c r="I7981" s="4" t="str">
        <f t="shared" si="249"/>
        <v>DGND</v>
      </c>
    </row>
    <row r="7982" spans="1:9" x14ac:dyDescent="0.25">
      <c r="A7982" t="s">
        <v>2698</v>
      </c>
      <c r="B7982" t="s">
        <v>6015</v>
      </c>
      <c r="C7982" t="s">
        <v>4263</v>
      </c>
      <c r="D7982">
        <v>1</v>
      </c>
      <c r="E7982">
        <v>1</v>
      </c>
      <c r="F7982">
        <v>1</v>
      </c>
      <c r="G7982" t="s">
        <v>690</v>
      </c>
      <c r="H7982" s="4" t="str">
        <f t="shared" si="248"/>
        <v>1CD133.1</v>
      </c>
      <c r="I7982" s="4" t="str">
        <f t="shared" si="249"/>
        <v>S1_SPI_VDDIO</v>
      </c>
    </row>
    <row r="7983" spans="1:9" x14ac:dyDescent="0.25">
      <c r="A7983" t="s">
        <v>2698</v>
      </c>
      <c r="B7983" t="s">
        <v>6015</v>
      </c>
      <c r="C7983" t="s">
        <v>4263</v>
      </c>
      <c r="D7983">
        <v>2</v>
      </c>
      <c r="E7983">
        <v>2</v>
      </c>
      <c r="F7983">
        <v>2</v>
      </c>
      <c r="G7983" t="s">
        <v>961</v>
      </c>
      <c r="H7983" s="4" t="str">
        <f t="shared" si="248"/>
        <v>1CD133.2</v>
      </c>
      <c r="I7983" s="4" t="str">
        <f t="shared" si="249"/>
        <v>DGND</v>
      </c>
    </row>
    <row r="7984" spans="1:9" x14ac:dyDescent="0.25">
      <c r="A7984" t="s">
        <v>2698</v>
      </c>
      <c r="B7984" t="s">
        <v>6015</v>
      </c>
      <c r="C7984" t="s">
        <v>4264</v>
      </c>
      <c r="D7984">
        <v>1</v>
      </c>
      <c r="E7984">
        <v>1</v>
      </c>
      <c r="F7984">
        <v>1</v>
      </c>
      <c r="G7984" t="s">
        <v>1667</v>
      </c>
      <c r="H7984" s="4" t="str">
        <f t="shared" si="248"/>
        <v>1CD135.1</v>
      </c>
      <c r="I7984" s="4" t="str">
        <f t="shared" si="249"/>
        <v>S1_APWR_FF08</v>
      </c>
    </row>
    <row r="7985" spans="1:9" x14ac:dyDescent="0.25">
      <c r="A7985" t="s">
        <v>2698</v>
      </c>
      <c r="B7985" t="s">
        <v>6015</v>
      </c>
      <c r="C7985" t="s">
        <v>4264</v>
      </c>
      <c r="D7985">
        <v>2</v>
      </c>
      <c r="E7985">
        <v>2</v>
      </c>
      <c r="F7985">
        <v>2</v>
      </c>
      <c r="G7985" t="s">
        <v>961</v>
      </c>
      <c r="H7985" s="4" t="str">
        <f t="shared" si="248"/>
        <v>1CD135.2</v>
      </c>
      <c r="I7985" s="4" t="str">
        <f t="shared" si="249"/>
        <v>DGND</v>
      </c>
    </row>
    <row r="7986" spans="1:9" x14ac:dyDescent="0.25">
      <c r="A7986" t="s">
        <v>2698</v>
      </c>
      <c r="B7986" t="s">
        <v>6015</v>
      </c>
      <c r="C7986" t="s">
        <v>4265</v>
      </c>
      <c r="D7986">
        <v>1</v>
      </c>
      <c r="E7986">
        <v>1</v>
      </c>
      <c r="F7986">
        <v>1</v>
      </c>
      <c r="G7986" t="s">
        <v>2428</v>
      </c>
      <c r="H7986" s="4" t="str">
        <f t="shared" si="248"/>
        <v>1CD136.1</v>
      </c>
      <c r="I7986" s="4" t="str">
        <f t="shared" si="249"/>
        <v>S1_XMII_0_VDDIO</v>
      </c>
    </row>
    <row r="7987" spans="1:9" x14ac:dyDescent="0.25">
      <c r="A7987" t="s">
        <v>2698</v>
      </c>
      <c r="B7987" t="s">
        <v>6015</v>
      </c>
      <c r="C7987" t="s">
        <v>4265</v>
      </c>
      <c r="D7987">
        <v>2</v>
      </c>
      <c r="E7987">
        <v>2</v>
      </c>
      <c r="F7987">
        <v>2</v>
      </c>
      <c r="G7987" t="s">
        <v>961</v>
      </c>
      <c r="H7987" s="4" t="str">
        <f t="shared" si="248"/>
        <v>1CD136.2</v>
      </c>
      <c r="I7987" s="4" t="str">
        <f t="shared" si="249"/>
        <v>DGND</v>
      </c>
    </row>
    <row r="7988" spans="1:9" x14ac:dyDescent="0.25">
      <c r="A7988" t="s">
        <v>2698</v>
      </c>
      <c r="B7988" t="s">
        <v>6015</v>
      </c>
      <c r="C7988" t="s">
        <v>4266</v>
      </c>
      <c r="D7988">
        <v>1</v>
      </c>
      <c r="E7988">
        <v>1</v>
      </c>
      <c r="F7988">
        <v>1</v>
      </c>
      <c r="G7988" t="s">
        <v>2428</v>
      </c>
      <c r="H7988" s="4" t="str">
        <f t="shared" si="248"/>
        <v>1CD137.1</v>
      </c>
      <c r="I7988" s="4" t="str">
        <f t="shared" si="249"/>
        <v>S1_XMII_0_VDDIO</v>
      </c>
    </row>
    <row r="7989" spans="1:9" x14ac:dyDescent="0.25">
      <c r="A7989" t="s">
        <v>2698</v>
      </c>
      <c r="B7989" t="s">
        <v>6015</v>
      </c>
      <c r="C7989" t="s">
        <v>4266</v>
      </c>
      <c r="D7989">
        <v>2</v>
      </c>
      <c r="E7989">
        <v>2</v>
      </c>
      <c r="F7989">
        <v>2</v>
      </c>
      <c r="G7989" t="s">
        <v>961</v>
      </c>
      <c r="H7989" s="4" t="str">
        <f t="shared" si="248"/>
        <v>1CD137.2</v>
      </c>
      <c r="I7989" s="4" t="str">
        <f t="shared" si="249"/>
        <v>DGND</v>
      </c>
    </row>
    <row r="7990" spans="1:9" x14ac:dyDescent="0.25">
      <c r="A7990" t="s">
        <v>2698</v>
      </c>
      <c r="B7990" t="s">
        <v>6015</v>
      </c>
      <c r="C7990" t="s">
        <v>4267</v>
      </c>
      <c r="D7990">
        <v>1</v>
      </c>
      <c r="E7990">
        <v>1</v>
      </c>
      <c r="F7990">
        <v>1</v>
      </c>
      <c r="G7990" t="s">
        <v>2428</v>
      </c>
      <c r="H7990" s="4" t="str">
        <f t="shared" si="248"/>
        <v>1CD138.1</v>
      </c>
      <c r="I7990" s="4" t="str">
        <f t="shared" si="249"/>
        <v>S1_XMII_0_VDDIO</v>
      </c>
    </row>
    <row r="7991" spans="1:9" x14ac:dyDescent="0.25">
      <c r="A7991" t="s">
        <v>2698</v>
      </c>
      <c r="B7991" t="s">
        <v>6015</v>
      </c>
      <c r="C7991" t="s">
        <v>4267</v>
      </c>
      <c r="D7991">
        <v>2</v>
      </c>
      <c r="E7991">
        <v>2</v>
      </c>
      <c r="F7991">
        <v>2</v>
      </c>
      <c r="G7991" t="s">
        <v>961</v>
      </c>
      <c r="H7991" s="4" t="str">
        <f t="shared" si="248"/>
        <v>1CD138.2</v>
      </c>
      <c r="I7991" s="4" t="str">
        <f t="shared" si="249"/>
        <v>DGND</v>
      </c>
    </row>
    <row r="7992" spans="1:9" x14ac:dyDescent="0.25">
      <c r="A7992" t="s">
        <v>2698</v>
      </c>
      <c r="B7992" t="s">
        <v>6015</v>
      </c>
      <c r="C7992" t="s">
        <v>4268</v>
      </c>
      <c r="D7992">
        <v>1</v>
      </c>
      <c r="E7992">
        <v>1</v>
      </c>
      <c r="F7992">
        <v>1</v>
      </c>
      <c r="G7992" t="s">
        <v>1667</v>
      </c>
      <c r="H7992" s="4" t="str">
        <f t="shared" si="248"/>
        <v>1CD144.1</v>
      </c>
      <c r="I7992" s="4" t="str">
        <f t="shared" si="249"/>
        <v>S1_APWR_FF08</v>
      </c>
    </row>
    <row r="7993" spans="1:9" x14ac:dyDescent="0.25">
      <c r="A7993" t="s">
        <v>2698</v>
      </c>
      <c r="B7993" t="s">
        <v>6015</v>
      </c>
      <c r="C7993" t="s">
        <v>4268</v>
      </c>
      <c r="D7993">
        <v>2</v>
      </c>
      <c r="E7993">
        <v>2</v>
      </c>
      <c r="F7993">
        <v>2</v>
      </c>
      <c r="G7993" t="s">
        <v>961</v>
      </c>
      <c r="H7993" s="4" t="str">
        <f t="shared" si="248"/>
        <v>1CD144.2</v>
      </c>
      <c r="I7993" s="4" t="str">
        <f t="shared" si="249"/>
        <v>DGND</v>
      </c>
    </row>
    <row r="7994" spans="1:9" x14ac:dyDescent="0.25">
      <c r="A7994" t="s">
        <v>2698</v>
      </c>
      <c r="B7994" t="s">
        <v>6015</v>
      </c>
      <c r="C7994" t="s">
        <v>4269</v>
      </c>
      <c r="D7994">
        <v>1</v>
      </c>
      <c r="E7994">
        <v>1</v>
      </c>
      <c r="F7994">
        <v>1</v>
      </c>
      <c r="G7994" t="s">
        <v>2429</v>
      </c>
      <c r="H7994" s="4" t="str">
        <f t="shared" si="248"/>
        <v>1CD145.1</v>
      </c>
      <c r="I7994" s="4" t="str">
        <f t="shared" si="249"/>
        <v>S1_XMII_1_VDDIO</v>
      </c>
    </row>
    <row r="7995" spans="1:9" x14ac:dyDescent="0.25">
      <c r="A7995" t="s">
        <v>2698</v>
      </c>
      <c r="B7995" t="s">
        <v>6015</v>
      </c>
      <c r="C7995" t="s">
        <v>4269</v>
      </c>
      <c r="D7995">
        <v>2</v>
      </c>
      <c r="E7995">
        <v>2</v>
      </c>
      <c r="F7995">
        <v>2</v>
      </c>
      <c r="G7995" t="s">
        <v>961</v>
      </c>
      <c r="H7995" s="4" t="str">
        <f t="shared" si="248"/>
        <v>1CD145.2</v>
      </c>
      <c r="I7995" s="4" t="str">
        <f t="shared" si="249"/>
        <v>DGND</v>
      </c>
    </row>
    <row r="7996" spans="1:9" x14ac:dyDescent="0.25">
      <c r="A7996" t="s">
        <v>2698</v>
      </c>
      <c r="B7996" t="s">
        <v>6015</v>
      </c>
      <c r="C7996" t="s">
        <v>4270</v>
      </c>
      <c r="D7996">
        <v>1</v>
      </c>
      <c r="E7996">
        <v>1</v>
      </c>
      <c r="F7996">
        <v>1</v>
      </c>
      <c r="G7996" t="s">
        <v>2429</v>
      </c>
      <c r="H7996" s="4" t="str">
        <f t="shared" si="248"/>
        <v>1CD146.1</v>
      </c>
      <c r="I7996" s="4" t="str">
        <f t="shared" si="249"/>
        <v>S1_XMII_1_VDDIO</v>
      </c>
    </row>
    <row r="7997" spans="1:9" x14ac:dyDescent="0.25">
      <c r="A7997" t="s">
        <v>2698</v>
      </c>
      <c r="B7997" t="s">
        <v>6015</v>
      </c>
      <c r="C7997" t="s">
        <v>4270</v>
      </c>
      <c r="D7997">
        <v>2</v>
      </c>
      <c r="E7997">
        <v>2</v>
      </c>
      <c r="F7997">
        <v>2</v>
      </c>
      <c r="G7997" t="s">
        <v>961</v>
      </c>
      <c r="H7997" s="4" t="str">
        <f t="shared" si="248"/>
        <v>1CD146.2</v>
      </c>
      <c r="I7997" s="4" t="str">
        <f t="shared" si="249"/>
        <v>DGND</v>
      </c>
    </row>
    <row r="7998" spans="1:9" x14ac:dyDescent="0.25">
      <c r="A7998" t="s">
        <v>2698</v>
      </c>
      <c r="B7998" t="s">
        <v>6015</v>
      </c>
      <c r="C7998" t="s">
        <v>4271</v>
      </c>
      <c r="D7998">
        <v>1</v>
      </c>
      <c r="E7998">
        <v>1</v>
      </c>
      <c r="F7998">
        <v>1</v>
      </c>
      <c r="G7998" t="s">
        <v>2429</v>
      </c>
      <c r="H7998" s="4" t="str">
        <f t="shared" si="248"/>
        <v>1CD147.1</v>
      </c>
      <c r="I7998" s="4" t="str">
        <f t="shared" si="249"/>
        <v>S1_XMII_1_VDDIO</v>
      </c>
    </row>
    <row r="7999" spans="1:9" x14ac:dyDescent="0.25">
      <c r="A7999" t="s">
        <v>2698</v>
      </c>
      <c r="B7999" t="s">
        <v>6015</v>
      </c>
      <c r="C7999" t="s">
        <v>4271</v>
      </c>
      <c r="D7999">
        <v>2</v>
      </c>
      <c r="E7999">
        <v>2</v>
      </c>
      <c r="F7999">
        <v>2</v>
      </c>
      <c r="G7999" t="s">
        <v>961</v>
      </c>
      <c r="H7999" s="4" t="str">
        <f t="shared" si="248"/>
        <v>1CD147.2</v>
      </c>
      <c r="I7999" s="4" t="str">
        <f t="shared" si="249"/>
        <v>DGND</v>
      </c>
    </row>
    <row r="8000" spans="1:9" x14ac:dyDescent="0.25">
      <c r="A8000" t="s">
        <v>2698</v>
      </c>
      <c r="B8000" t="s">
        <v>6015</v>
      </c>
      <c r="C8000" t="s">
        <v>4272</v>
      </c>
      <c r="D8000">
        <v>1</v>
      </c>
      <c r="E8000">
        <v>1</v>
      </c>
      <c r="F8000">
        <v>1</v>
      </c>
      <c r="G8000" t="s">
        <v>1667</v>
      </c>
      <c r="H8000" s="4" t="str">
        <f t="shared" si="248"/>
        <v>1CD149.1</v>
      </c>
      <c r="I8000" s="4" t="str">
        <f t="shared" si="249"/>
        <v>S1_APWR_FF08</v>
      </c>
    </row>
    <row r="8001" spans="1:9" x14ac:dyDescent="0.25">
      <c r="A8001" t="s">
        <v>2698</v>
      </c>
      <c r="B8001" t="s">
        <v>6015</v>
      </c>
      <c r="C8001" t="s">
        <v>4272</v>
      </c>
      <c r="D8001">
        <v>2</v>
      </c>
      <c r="E8001">
        <v>2</v>
      </c>
      <c r="F8001">
        <v>2</v>
      </c>
      <c r="G8001" t="s">
        <v>961</v>
      </c>
      <c r="H8001" s="4" t="str">
        <f t="shared" si="248"/>
        <v>1CD149.2</v>
      </c>
      <c r="I8001" s="4" t="str">
        <f t="shared" si="249"/>
        <v>DGND</v>
      </c>
    </row>
    <row r="8002" spans="1:9" x14ac:dyDescent="0.25">
      <c r="A8002" t="s">
        <v>2698</v>
      </c>
      <c r="B8002" t="s">
        <v>6015</v>
      </c>
      <c r="C8002" t="s">
        <v>4273</v>
      </c>
      <c r="D8002">
        <v>1</v>
      </c>
      <c r="E8002">
        <v>1</v>
      </c>
      <c r="F8002">
        <v>1</v>
      </c>
      <c r="G8002" t="s">
        <v>1667</v>
      </c>
      <c r="H8002" s="4" t="str">
        <f t="shared" ref="H8002:H8065" si="250">CONCATENATE(C8002,".",F8002)</f>
        <v>1CD180.1</v>
      </c>
      <c r="I8002" s="4" t="str">
        <f t="shared" ref="I8002:I8065" si="251">G8002</f>
        <v>S1_APWR_FF08</v>
      </c>
    </row>
    <row r="8003" spans="1:9" x14ac:dyDescent="0.25">
      <c r="A8003" t="s">
        <v>2698</v>
      </c>
      <c r="B8003" t="s">
        <v>6015</v>
      </c>
      <c r="C8003" t="s">
        <v>4273</v>
      </c>
      <c r="D8003">
        <v>2</v>
      </c>
      <c r="E8003">
        <v>2</v>
      </c>
      <c r="F8003">
        <v>2</v>
      </c>
      <c r="G8003" t="s">
        <v>961</v>
      </c>
      <c r="H8003" s="4" t="str">
        <f t="shared" si="250"/>
        <v>1CD180.2</v>
      </c>
      <c r="I8003" s="4" t="str">
        <f t="shared" si="251"/>
        <v>DGND</v>
      </c>
    </row>
    <row r="8004" spans="1:9" x14ac:dyDescent="0.25">
      <c r="A8004" t="s">
        <v>2698</v>
      </c>
      <c r="B8004" t="s">
        <v>6015</v>
      </c>
      <c r="C8004" t="s">
        <v>4274</v>
      </c>
      <c r="D8004">
        <v>1</v>
      </c>
      <c r="E8004">
        <v>1</v>
      </c>
      <c r="F8004">
        <v>1</v>
      </c>
      <c r="G8004" t="s">
        <v>1667</v>
      </c>
      <c r="H8004" s="4" t="str">
        <f t="shared" si="250"/>
        <v>1CD211.1</v>
      </c>
      <c r="I8004" s="4" t="str">
        <f t="shared" si="251"/>
        <v>S1_APWR_FF08</v>
      </c>
    </row>
    <row r="8005" spans="1:9" x14ac:dyDescent="0.25">
      <c r="A8005" t="s">
        <v>2698</v>
      </c>
      <c r="B8005" t="s">
        <v>6015</v>
      </c>
      <c r="C8005" t="s">
        <v>4274</v>
      </c>
      <c r="D8005">
        <v>2</v>
      </c>
      <c r="E8005">
        <v>2</v>
      </c>
      <c r="F8005">
        <v>2</v>
      </c>
      <c r="G8005" t="s">
        <v>961</v>
      </c>
      <c r="H8005" s="4" t="str">
        <f t="shared" si="250"/>
        <v>1CD211.2</v>
      </c>
      <c r="I8005" s="4" t="str">
        <f t="shared" si="251"/>
        <v>DGND</v>
      </c>
    </row>
    <row r="8006" spans="1:9" x14ac:dyDescent="0.25">
      <c r="A8006" t="s">
        <v>2698</v>
      </c>
      <c r="B8006" t="s">
        <v>6015</v>
      </c>
      <c r="C8006" t="s">
        <v>4275</v>
      </c>
      <c r="D8006">
        <v>1</v>
      </c>
      <c r="E8006">
        <v>1</v>
      </c>
      <c r="F8006">
        <v>1</v>
      </c>
      <c r="G8006" t="s">
        <v>2431</v>
      </c>
      <c r="H8006" s="4" t="str">
        <f t="shared" si="250"/>
        <v>1CD212.1</v>
      </c>
      <c r="I8006" s="4" t="str">
        <f t="shared" si="251"/>
        <v>S1_APWR_FF11</v>
      </c>
    </row>
    <row r="8007" spans="1:9" x14ac:dyDescent="0.25">
      <c r="A8007" t="s">
        <v>2698</v>
      </c>
      <c r="B8007" t="s">
        <v>6015</v>
      </c>
      <c r="C8007" t="s">
        <v>4275</v>
      </c>
      <c r="D8007">
        <v>2</v>
      </c>
      <c r="E8007">
        <v>2</v>
      </c>
      <c r="F8007">
        <v>2</v>
      </c>
      <c r="G8007" t="s">
        <v>961</v>
      </c>
      <c r="H8007" s="4" t="str">
        <f t="shared" si="250"/>
        <v>1CD212.2</v>
      </c>
      <c r="I8007" s="4" t="str">
        <f t="shared" si="251"/>
        <v>DGND</v>
      </c>
    </row>
    <row r="8008" spans="1:9" x14ac:dyDescent="0.25">
      <c r="A8008" t="s">
        <v>2698</v>
      </c>
      <c r="B8008" t="s">
        <v>6015</v>
      </c>
      <c r="C8008" t="s">
        <v>6017</v>
      </c>
      <c r="D8008">
        <v>1</v>
      </c>
      <c r="E8008">
        <v>1</v>
      </c>
      <c r="F8008">
        <v>1</v>
      </c>
      <c r="G8008" t="s">
        <v>5754</v>
      </c>
      <c r="H8008" s="4" t="str">
        <f t="shared" si="250"/>
        <v>1CD213.1</v>
      </c>
      <c r="I8008" s="4" t="str">
        <f t="shared" si="251"/>
        <v>S1_XMII_2_VDDIO</v>
      </c>
    </row>
    <row r="8009" spans="1:9" x14ac:dyDescent="0.25">
      <c r="A8009" t="s">
        <v>2698</v>
      </c>
      <c r="B8009" t="s">
        <v>6015</v>
      </c>
      <c r="C8009" t="s">
        <v>6017</v>
      </c>
      <c r="D8009">
        <v>2</v>
      </c>
      <c r="E8009">
        <v>2</v>
      </c>
      <c r="F8009">
        <v>2</v>
      </c>
      <c r="G8009" t="s">
        <v>961</v>
      </c>
      <c r="H8009" s="4" t="str">
        <f t="shared" si="250"/>
        <v>1CD213.2</v>
      </c>
      <c r="I8009" s="4" t="str">
        <f t="shared" si="251"/>
        <v>DGND</v>
      </c>
    </row>
    <row r="8010" spans="1:9" x14ac:dyDescent="0.25">
      <c r="A8010" t="s">
        <v>2698</v>
      </c>
      <c r="B8010" t="s">
        <v>6015</v>
      </c>
      <c r="C8010" t="s">
        <v>6018</v>
      </c>
      <c r="D8010">
        <v>1</v>
      </c>
      <c r="E8010">
        <v>1</v>
      </c>
      <c r="F8010">
        <v>1</v>
      </c>
      <c r="G8010" t="s">
        <v>5754</v>
      </c>
      <c r="H8010" s="4" t="str">
        <f t="shared" si="250"/>
        <v>1CD214.1</v>
      </c>
      <c r="I8010" s="4" t="str">
        <f t="shared" si="251"/>
        <v>S1_XMII_2_VDDIO</v>
      </c>
    </row>
    <row r="8011" spans="1:9" x14ac:dyDescent="0.25">
      <c r="A8011" t="s">
        <v>2698</v>
      </c>
      <c r="B8011" t="s">
        <v>6015</v>
      </c>
      <c r="C8011" t="s">
        <v>6018</v>
      </c>
      <c r="D8011">
        <v>2</v>
      </c>
      <c r="E8011">
        <v>2</v>
      </c>
      <c r="F8011">
        <v>2</v>
      </c>
      <c r="G8011" t="s">
        <v>961</v>
      </c>
      <c r="H8011" s="4" t="str">
        <f t="shared" si="250"/>
        <v>1CD214.2</v>
      </c>
      <c r="I8011" s="4" t="str">
        <f t="shared" si="251"/>
        <v>DGND</v>
      </c>
    </row>
    <row r="8012" spans="1:9" x14ac:dyDescent="0.25">
      <c r="A8012" t="s">
        <v>2698</v>
      </c>
      <c r="B8012" t="s">
        <v>6015</v>
      </c>
      <c r="C8012" t="s">
        <v>6019</v>
      </c>
      <c r="D8012">
        <v>1</v>
      </c>
      <c r="E8012">
        <v>1</v>
      </c>
      <c r="F8012">
        <v>1</v>
      </c>
      <c r="G8012" t="s">
        <v>5754</v>
      </c>
      <c r="H8012" s="4" t="str">
        <f t="shared" si="250"/>
        <v>1CD215.1</v>
      </c>
      <c r="I8012" s="4" t="str">
        <f t="shared" si="251"/>
        <v>S1_XMII_2_VDDIO</v>
      </c>
    </row>
    <row r="8013" spans="1:9" x14ac:dyDescent="0.25">
      <c r="A8013" t="s">
        <v>2698</v>
      </c>
      <c r="B8013" t="s">
        <v>6015</v>
      </c>
      <c r="C8013" t="s">
        <v>6019</v>
      </c>
      <c r="D8013">
        <v>2</v>
      </c>
      <c r="E8013">
        <v>2</v>
      </c>
      <c r="F8013">
        <v>2</v>
      </c>
      <c r="G8013" t="s">
        <v>961</v>
      </c>
      <c r="H8013" s="4" t="str">
        <f t="shared" si="250"/>
        <v>1CD215.2</v>
      </c>
      <c r="I8013" s="4" t="str">
        <f t="shared" si="251"/>
        <v>DGND</v>
      </c>
    </row>
    <row r="8014" spans="1:9" x14ac:dyDescent="0.25">
      <c r="A8014" t="s">
        <v>2698</v>
      </c>
      <c r="B8014" t="s">
        <v>6015</v>
      </c>
      <c r="C8014" t="s">
        <v>6020</v>
      </c>
      <c r="D8014">
        <v>1</v>
      </c>
      <c r="E8014">
        <v>1</v>
      </c>
      <c r="F8014">
        <v>1</v>
      </c>
      <c r="G8014" t="s">
        <v>1667</v>
      </c>
      <c r="H8014" s="4" t="str">
        <f t="shared" si="250"/>
        <v>1CD216.1</v>
      </c>
      <c r="I8014" s="4" t="str">
        <f t="shared" si="251"/>
        <v>S1_APWR_FF08</v>
      </c>
    </row>
    <row r="8015" spans="1:9" x14ac:dyDescent="0.25">
      <c r="A8015" t="s">
        <v>2698</v>
      </c>
      <c r="B8015" t="s">
        <v>6015</v>
      </c>
      <c r="C8015" t="s">
        <v>6020</v>
      </c>
      <c r="D8015">
        <v>2</v>
      </c>
      <c r="E8015">
        <v>2</v>
      </c>
      <c r="F8015">
        <v>2</v>
      </c>
      <c r="G8015" t="s">
        <v>961</v>
      </c>
      <c r="H8015" s="4" t="str">
        <f t="shared" si="250"/>
        <v>1CD216.2</v>
      </c>
      <c r="I8015" s="4" t="str">
        <f t="shared" si="251"/>
        <v>DGND</v>
      </c>
    </row>
    <row r="8016" spans="1:9" x14ac:dyDescent="0.25">
      <c r="A8016" t="s">
        <v>2698</v>
      </c>
      <c r="B8016" t="s">
        <v>6015</v>
      </c>
      <c r="C8016" t="s">
        <v>4276</v>
      </c>
      <c r="D8016">
        <v>1</v>
      </c>
      <c r="E8016">
        <v>1</v>
      </c>
      <c r="F8016">
        <v>1</v>
      </c>
      <c r="G8016" t="s">
        <v>2430</v>
      </c>
      <c r="H8016" s="4" t="str">
        <f t="shared" si="250"/>
        <v>1CD325.1</v>
      </c>
      <c r="I8016" s="4" t="str">
        <f t="shared" si="251"/>
        <v>S1_V33</v>
      </c>
    </row>
    <row r="8017" spans="1:9" x14ac:dyDescent="0.25">
      <c r="A8017" t="s">
        <v>2698</v>
      </c>
      <c r="B8017" t="s">
        <v>6015</v>
      </c>
      <c r="C8017" t="s">
        <v>4276</v>
      </c>
      <c r="D8017">
        <v>2</v>
      </c>
      <c r="E8017">
        <v>2</v>
      </c>
      <c r="F8017">
        <v>2</v>
      </c>
      <c r="G8017" t="s">
        <v>961</v>
      </c>
      <c r="H8017" s="4" t="str">
        <f t="shared" si="250"/>
        <v>1CD325.2</v>
      </c>
      <c r="I8017" s="4" t="str">
        <f t="shared" si="251"/>
        <v>DGND</v>
      </c>
    </row>
    <row r="8018" spans="1:9" x14ac:dyDescent="0.25">
      <c r="A8018" t="s">
        <v>2698</v>
      </c>
      <c r="B8018" t="s">
        <v>6015</v>
      </c>
      <c r="C8018" t="s">
        <v>4277</v>
      </c>
      <c r="D8018">
        <v>1</v>
      </c>
      <c r="E8018">
        <v>1</v>
      </c>
      <c r="F8018">
        <v>1</v>
      </c>
      <c r="G8018" t="s">
        <v>2431</v>
      </c>
      <c r="H8018" s="4" t="str">
        <f t="shared" si="250"/>
        <v>1CD326.1</v>
      </c>
      <c r="I8018" s="4" t="str">
        <f t="shared" si="251"/>
        <v>S1_APWR_FF11</v>
      </c>
    </row>
    <row r="8019" spans="1:9" x14ac:dyDescent="0.25">
      <c r="A8019" t="s">
        <v>2698</v>
      </c>
      <c r="B8019" t="s">
        <v>6015</v>
      </c>
      <c r="C8019" t="s">
        <v>4277</v>
      </c>
      <c r="D8019">
        <v>2</v>
      </c>
      <c r="E8019">
        <v>2</v>
      </c>
      <c r="F8019">
        <v>2</v>
      </c>
      <c r="G8019" t="s">
        <v>961</v>
      </c>
      <c r="H8019" s="4" t="str">
        <f t="shared" si="250"/>
        <v>1CD326.2</v>
      </c>
      <c r="I8019" s="4" t="str">
        <f t="shared" si="251"/>
        <v>DGND</v>
      </c>
    </row>
    <row r="8020" spans="1:9" x14ac:dyDescent="0.25">
      <c r="A8020" t="s">
        <v>2698</v>
      </c>
      <c r="B8020" t="s">
        <v>6015</v>
      </c>
      <c r="C8020" t="s">
        <v>4278</v>
      </c>
      <c r="D8020">
        <v>1</v>
      </c>
      <c r="E8020">
        <v>1</v>
      </c>
      <c r="F8020">
        <v>1</v>
      </c>
      <c r="G8020" t="s">
        <v>5753</v>
      </c>
      <c r="H8020" s="4" t="str">
        <f t="shared" si="250"/>
        <v>1ST6.1</v>
      </c>
      <c r="I8020" s="4" t="str">
        <f t="shared" si="251"/>
        <v>S1_GPIO0_VDDIO</v>
      </c>
    </row>
    <row r="8021" spans="1:9" x14ac:dyDescent="0.25">
      <c r="A8021" t="s">
        <v>2698</v>
      </c>
      <c r="B8021" t="s">
        <v>6015</v>
      </c>
      <c r="C8021" t="s">
        <v>4278</v>
      </c>
      <c r="D8021">
        <v>2</v>
      </c>
      <c r="E8021">
        <v>2</v>
      </c>
      <c r="F8021">
        <v>2</v>
      </c>
      <c r="G8021" t="s">
        <v>2432</v>
      </c>
      <c r="H8021" s="4" t="str">
        <f t="shared" si="250"/>
        <v>1ST6.2</v>
      </c>
      <c r="I8021" s="4" t="str">
        <f t="shared" si="251"/>
        <v>S1_APWR_SS08</v>
      </c>
    </row>
    <row r="8022" spans="1:9" x14ac:dyDescent="0.25">
      <c r="A8022" t="s">
        <v>2698</v>
      </c>
      <c r="B8022" t="s">
        <v>6015</v>
      </c>
      <c r="C8022" t="s">
        <v>4279</v>
      </c>
      <c r="D8022">
        <v>1</v>
      </c>
      <c r="E8022">
        <v>1</v>
      </c>
      <c r="F8022">
        <v>1</v>
      </c>
      <c r="G8022" t="s">
        <v>2430</v>
      </c>
      <c r="H8022" s="4" t="str">
        <f t="shared" si="250"/>
        <v>1ST11.1</v>
      </c>
      <c r="I8022" s="4" t="str">
        <f t="shared" si="251"/>
        <v>S1_V33</v>
      </c>
    </row>
    <row r="8023" spans="1:9" x14ac:dyDescent="0.25">
      <c r="A8023" t="s">
        <v>2698</v>
      </c>
      <c r="B8023" t="s">
        <v>6015</v>
      </c>
      <c r="C8023" t="s">
        <v>4279</v>
      </c>
      <c r="D8023">
        <v>2</v>
      </c>
      <c r="E8023">
        <v>2</v>
      </c>
      <c r="F8023">
        <v>2</v>
      </c>
      <c r="G8023" t="s">
        <v>2433</v>
      </c>
      <c r="H8023" s="4" t="str">
        <f t="shared" si="250"/>
        <v>1ST11.2</v>
      </c>
      <c r="I8023" s="4" t="str">
        <f t="shared" si="251"/>
        <v>S1_APWR_SS11</v>
      </c>
    </row>
    <row r="8024" spans="1:9" x14ac:dyDescent="0.25">
      <c r="A8024" t="s">
        <v>2698</v>
      </c>
      <c r="B8024" t="s">
        <v>6015</v>
      </c>
      <c r="C8024" t="s">
        <v>4280</v>
      </c>
      <c r="D8024">
        <v>1</v>
      </c>
      <c r="E8024">
        <v>1</v>
      </c>
      <c r="F8024">
        <v>1</v>
      </c>
      <c r="G8024" t="s">
        <v>961</v>
      </c>
      <c r="H8024" s="4" t="str">
        <f t="shared" si="250"/>
        <v>1STG6.1</v>
      </c>
      <c r="I8024" s="4" t="str">
        <f t="shared" si="251"/>
        <v>DGND</v>
      </c>
    </row>
    <row r="8025" spans="1:9" x14ac:dyDescent="0.25">
      <c r="A8025" t="s">
        <v>2698</v>
      </c>
      <c r="B8025" t="s">
        <v>6015</v>
      </c>
      <c r="C8025" t="s">
        <v>4280</v>
      </c>
      <c r="D8025">
        <v>2</v>
      </c>
      <c r="E8025">
        <v>2</v>
      </c>
      <c r="F8025">
        <v>2</v>
      </c>
      <c r="G8025" t="s">
        <v>2434</v>
      </c>
      <c r="H8025" s="4" t="str">
        <f t="shared" si="250"/>
        <v>1STG6.2</v>
      </c>
      <c r="I8025" s="4" t="str">
        <f t="shared" si="251"/>
        <v>S1_APWR_GS08</v>
      </c>
    </row>
    <row r="8026" spans="1:9" x14ac:dyDescent="0.25">
      <c r="A8026" t="s">
        <v>2698</v>
      </c>
      <c r="B8026" t="s">
        <v>6015</v>
      </c>
      <c r="C8026" t="s">
        <v>4281</v>
      </c>
      <c r="D8026">
        <v>1</v>
      </c>
      <c r="E8026">
        <v>1</v>
      </c>
      <c r="F8026">
        <v>1</v>
      </c>
      <c r="G8026" t="s">
        <v>961</v>
      </c>
      <c r="H8026" s="4" t="str">
        <f t="shared" si="250"/>
        <v>1STG11.1</v>
      </c>
      <c r="I8026" s="4" t="str">
        <f t="shared" si="251"/>
        <v>DGND</v>
      </c>
    </row>
    <row r="8027" spans="1:9" x14ac:dyDescent="0.25">
      <c r="A8027" t="s">
        <v>2698</v>
      </c>
      <c r="B8027" t="s">
        <v>6015</v>
      </c>
      <c r="C8027" t="s">
        <v>4281</v>
      </c>
      <c r="D8027">
        <v>2</v>
      </c>
      <c r="E8027">
        <v>2</v>
      </c>
      <c r="F8027">
        <v>2</v>
      </c>
      <c r="G8027" t="s">
        <v>5316</v>
      </c>
      <c r="H8027" s="4" t="str">
        <f t="shared" si="250"/>
        <v>1STG11.2</v>
      </c>
      <c r="I8027" s="4" t="str">
        <f t="shared" si="251"/>
        <v>S1_APWR_GS11</v>
      </c>
    </row>
    <row r="8028" spans="1:9" x14ac:dyDescent="0.25">
      <c r="A8028" t="s">
        <v>2698</v>
      </c>
      <c r="B8028" t="s">
        <v>6015</v>
      </c>
      <c r="C8028" t="s">
        <v>350</v>
      </c>
      <c r="D8028" t="s">
        <v>1278</v>
      </c>
      <c r="E8028" t="s">
        <v>1278</v>
      </c>
      <c r="F8028">
        <v>1</v>
      </c>
      <c r="G8028" t="s">
        <v>5753</v>
      </c>
      <c r="H8028" s="4" t="str">
        <f t="shared" si="250"/>
        <v>S1_GPIO_VDDIO.1</v>
      </c>
      <c r="I8028" s="4" t="str">
        <f t="shared" si="251"/>
        <v>S1_GPIO0_VDDIO</v>
      </c>
    </row>
    <row r="8029" spans="1:9" x14ac:dyDescent="0.25">
      <c r="A8029" t="s">
        <v>2698</v>
      </c>
      <c r="B8029" t="s">
        <v>6015</v>
      </c>
      <c r="C8029" t="s">
        <v>2430</v>
      </c>
      <c r="D8029" t="s">
        <v>1278</v>
      </c>
      <c r="E8029" t="s">
        <v>1278</v>
      </c>
      <c r="F8029">
        <v>1</v>
      </c>
      <c r="G8029" t="s">
        <v>2430</v>
      </c>
      <c r="H8029" s="4" t="str">
        <f t="shared" si="250"/>
        <v>S1_V33.1</v>
      </c>
      <c r="I8029" s="4" t="str">
        <f t="shared" si="251"/>
        <v>S1_V33</v>
      </c>
    </row>
    <row r="8030" spans="1:9" x14ac:dyDescent="0.25">
      <c r="A8030" t="s">
        <v>2698</v>
      </c>
      <c r="B8030" t="s">
        <v>6021</v>
      </c>
      <c r="C8030" t="s">
        <v>4286</v>
      </c>
      <c r="D8030">
        <v>1</v>
      </c>
      <c r="E8030">
        <v>1</v>
      </c>
      <c r="F8030">
        <v>1</v>
      </c>
      <c r="G8030" t="s">
        <v>351</v>
      </c>
      <c r="H8030" s="4" t="str">
        <f t="shared" si="250"/>
        <v>1C18.1</v>
      </c>
      <c r="I8030" s="4" t="str">
        <f t="shared" si="251"/>
        <v>SG1_SRC_DVDD33</v>
      </c>
    </row>
    <row r="8031" spans="1:9" x14ac:dyDescent="0.25">
      <c r="A8031" t="s">
        <v>2698</v>
      </c>
      <c r="B8031" t="s">
        <v>6021</v>
      </c>
      <c r="C8031" t="s">
        <v>4286</v>
      </c>
      <c r="D8031">
        <v>2</v>
      </c>
      <c r="E8031">
        <v>2</v>
      </c>
      <c r="F8031">
        <v>2</v>
      </c>
      <c r="G8031" t="s">
        <v>961</v>
      </c>
      <c r="H8031" s="4" t="str">
        <f t="shared" si="250"/>
        <v>1C18.2</v>
      </c>
      <c r="I8031" s="4" t="str">
        <f t="shared" si="251"/>
        <v>DGND</v>
      </c>
    </row>
    <row r="8032" spans="1:9" x14ac:dyDescent="0.25">
      <c r="A8032" t="s">
        <v>2698</v>
      </c>
      <c r="B8032" t="s">
        <v>6021</v>
      </c>
      <c r="C8032" t="s">
        <v>4287</v>
      </c>
      <c r="D8032">
        <v>1</v>
      </c>
      <c r="E8032">
        <v>1</v>
      </c>
      <c r="F8032">
        <v>1</v>
      </c>
      <c r="G8032" t="s">
        <v>351</v>
      </c>
      <c r="H8032" s="4" t="str">
        <f t="shared" si="250"/>
        <v>1C19.1</v>
      </c>
      <c r="I8032" s="4" t="str">
        <f t="shared" si="251"/>
        <v>SG1_SRC_DVDD33</v>
      </c>
    </row>
    <row r="8033" spans="1:9" x14ac:dyDescent="0.25">
      <c r="A8033" t="s">
        <v>2698</v>
      </c>
      <c r="B8033" t="s">
        <v>6021</v>
      </c>
      <c r="C8033" t="s">
        <v>4287</v>
      </c>
      <c r="D8033">
        <v>2</v>
      </c>
      <c r="E8033">
        <v>2</v>
      </c>
      <c r="F8033">
        <v>2</v>
      </c>
      <c r="G8033" t="s">
        <v>961</v>
      </c>
      <c r="H8033" s="4" t="str">
        <f t="shared" si="250"/>
        <v>1C19.2</v>
      </c>
      <c r="I8033" s="4" t="str">
        <f t="shared" si="251"/>
        <v>DGND</v>
      </c>
    </row>
    <row r="8034" spans="1:9" x14ac:dyDescent="0.25">
      <c r="A8034" t="s">
        <v>2698</v>
      </c>
      <c r="B8034" t="s">
        <v>6021</v>
      </c>
      <c r="C8034" t="s">
        <v>4288</v>
      </c>
      <c r="D8034">
        <v>1</v>
      </c>
      <c r="E8034">
        <v>1</v>
      </c>
      <c r="F8034">
        <v>1</v>
      </c>
      <c r="G8034" t="s">
        <v>351</v>
      </c>
      <c r="H8034" s="4" t="str">
        <f t="shared" si="250"/>
        <v>1C292.1</v>
      </c>
      <c r="I8034" s="4" t="str">
        <f t="shared" si="251"/>
        <v>SG1_SRC_DVDD33</v>
      </c>
    </row>
    <row r="8035" spans="1:9" x14ac:dyDescent="0.25">
      <c r="A8035" t="s">
        <v>2698</v>
      </c>
      <c r="B8035" t="s">
        <v>6021</v>
      </c>
      <c r="C8035" t="s">
        <v>4288</v>
      </c>
      <c r="D8035">
        <v>2</v>
      </c>
      <c r="E8035">
        <v>2</v>
      </c>
      <c r="F8035">
        <v>2</v>
      </c>
      <c r="G8035" t="s">
        <v>961</v>
      </c>
      <c r="H8035" s="4" t="str">
        <f t="shared" si="250"/>
        <v>1C292.2</v>
      </c>
      <c r="I8035" s="4" t="str">
        <f t="shared" si="251"/>
        <v>DGND</v>
      </c>
    </row>
    <row r="8036" spans="1:9" x14ac:dyDescent="0.25">
      <c r="A8036" t="s">
        <v>2698</v>
      </c>
      <c r="B8036" t="s">
        <v>6021</v>
      </c>
      <c r="C8036" t="s">
        <v>4289</v>
      </c>
      <c r="D8036">
        <v>1</v>
      </c>
      <c r="E8036">
        <v>1</v>
      </c>
      <c r="F8036">
        <v>1</v>
      </c>
      <c r="G8036" t="s">
        <v>962</v>
      </c>
      <c r="H8036" s="4" t="str">
        <f t="shared" si="250"/>
        <v>1CS1.1</v>
      </c>
      <c r="I8036" s="4" t="str">
        <f t="shared" si="251"/>
        <v>VDD33_ATX</v>
      </c>
    </row>
    <row r="8037" spans="1:9" x14ac:dyDescent="0.25">
      <c r="A8037" t="s">
        <v>2698</v>
      </c>
      <c r="B8037" t="s">
        <v>6021</v>
      </c>
      <c r="C8037" t="s">
        <v>4289</v>
      </c>
      <c r="D8037">
        <v>2</v>
      </c>
      <c r="E8037">
        <v>2</v>
      </c>
      <c r="F8037">
        <v>2</v>
      </c>
      <c r="G8037" t="s">
        <v>961</v>
      </c>
      <c r="H8037" s="4" t="str">
        <f t="shared" si="250"/>
        <v>1CS1.2</v>
      </c>
      <c r="I8037" s="4" t="str">
        <f t="shared" si="251"/>
        <v>DGND</v>
      </c>
    </row>
    <row r="8038" spans="1:9" x14ac:dyDescent="0.25">
      <c r="A8038" t="s">
        <v>2698</v>
      </c>
      <c r="B8038" t="s">
        <v>6021</v>
      </c>
      <c r="C8038" t="s">
        <v>4290</v>
      </c>
      <c r="D8038">
        <v>1</v>
      </c>
      <c r="E8038">
        <v>1</v>
      </c>
      <c r="F8038">
        <v>1</v>
      </c>
      <c r="G8038" t="s">
        <v>352</v>
      </c>
      <c r="H8038" s="4" t="str">
        <f t="shared" si="250"/>
        <v>1CS2.1</v>
      </c>
      <c r="I8038" s="4" t="str">
        <f t="shared" si="251"/>
        <v>SG1_SWR09_OFFLINE</v>
      </c>
    </row>
    <row r="8039" spans="1:9" x14ac:dyDescent="0.25">
      <c r="A8039" t="s">
        <v>2698</v>
      </c>
      <c r="B8039" t="s">
        <v>6021</v>
      </c>
      <c r="C8039" t="s">
        <v>4290</v>
      </c>
      <c r="D8039">
        <v>2</v>
      </c>
      <c r="E8039">
        <v>2</v>
      </c>
      <c r="F8039">
        <v>2</v>
      </c>
      <c r="G8039" t="s">
        <v>353</v>
      </c>
      <c r="H8039" s="4" t="str">
        <f t="shared" si="250"/>
        <v>1CS2.2</v>
      </c>
      <c r="I8039" s="4" t="str">
        <f t="shared" si="251"/>
        <v>S1_SWR1_FB</v>
      </c>
    </row>
    <row r="8040" spans="1:9" x14ac:dyDescent="0.25">
      <c r="A8040" t="s">
        <v>2698</v>
      </c>
      <c r="B8040" t="s">
        <v>6021</v>
      </c>
      <c r="C8040" t="s">
        <v>4291</v>
      </c>
      <c r="D8040">
        <v>1</v>
      </c>
      <c r="E8040">
        <v>1</v>
      </c>
      <c r="F8040">
        <v>1</v>
      </c>
      <c r="G8040" t="s">
        <v>354</v>
      </c>
      <c r="H8040" s="4" t="str">
        <f t="shared" si="250"/>
        <v>1CS3.1</v>
      </c>
      <c r="I8040" s="4" t="str">
        <f t="shared" si="251"/>
        <v>SG1_SRC_DVDD09</v>
      </c>
    </row>
    <row r="8041" spans="1:9" x14ac:dyDescent="0.25">
      <c r="A8041" t="s">
        <v>2698</v>
      </c>
      <c r="B8041" t="s">
        <v>6021</v>
      </c>
      <c r="C8041" t="s">
        <v>4291</v>
      </c>
      <c r="D8041">
        <v>2</v>
      </c>
      <c r="E8041">
        <v>2</v>
      </c>
      <c r="F8041">
        <v>2</v>
      </c>
      <c r="G8041" t="s">
        <v>961</v>
      </c>
      <c r="H8041" s="4" t="str">
        <f t="shared" si="250"/>
        <v>1CS3.2</v>
      </c>
      <c r="I8041" s="4" t="str">
        <f t="shared" si="251"/>
        <v>DGND</v>
      </c>
    </row>
    <row r="8042" spans="1:9" x14ac:dyDescent="0.25">
      <c r="A8042" t="s">
        <v>2698</v>
      </c>
      <c r="B8042" t="s">
        <v>6021</v>
      </c>
      <c r="C8042" t="s">
        <v>4292</v>
      </c>
      <c r="D8042">
        <v>1</v>
      </c>
      <c r="E8042">
        <v>1</v>
      </c>
      <c r="F8042">
        <v>1</v>
      </c>
      <c r="G8042" t="s">
        <v>354</v>
      </c>
      <c r="H8042" s="4" t="str">
        <f t="shared" si="250"/>
        <v>1CS4.1</v>
      </c>
      <c r="I8042" s="4" t="str">
        <f t="shared" si="251"/>
        <v>SG1_SRC_DVDD09</v>
      </c>
    </row>
    <row r="8043" spans="1:9" x14ac:dyDescent="0.25">
      <c r="A8043" t="s">
        <v>2698</v>
      </c>
      <c r="B8043" t="s">
        <v>6021</v>
      </c>
      <c r="C8043" t="s">
        <v>4292</v>
      </c>
      <c r="D8043">
        <v>2</v>
      </c>
      <c r="E8043">
        <v>2</v>
      </c>
      <c r="F8043">
        <v>2</v>
      </c>
      <c r="G8043" t="s">
        <v>961</v>
      </c>
      <c r="H8043" s="4" t="str">
        <f t="shared" si="250"/>
        <v>1CS4.2</v>
      </c>
      <c r="I8043" s="4" t="str">
        <f t="shared" si="251"/>
        <v>DGND</v>
      </c>
    </row>
    <row r="8044" spans="1:9" x14ac:dyDescent="0.25">
      <c r="A8044" t="s">
        <v>2698</v>
      </c>
      <c r="B8044" t="s">
        <v>6021</v>
      </c>
      <c r="C8044" t="s">
        <v>4293</v>
      </c>
      <c r="D8044">
        <v>1</v>
      </c>
      <c r="E8044">
        <v>1</v>
      </c>
      <c r="F8044">
        <v>1</v>
      </c>
      <c r="G8044" t="s">
        <v>355</v>
      </c>
      <c r="H8044" s="4" t="str">
        <f t="shared" si="250"/>
        <v>1CS5.1</v>
      </c>
      <c r="I8044" s="4" t="str">
        <f t="shared" si="251"/>
        <v>S1_SWR1_EN</v>
      </c>
    </row>
    <row r="8045" spans="1:9" x14ac:dyDescent="0.25">
      <c r="A8045" t="s">
        <v>2698</v>
      </c>
      <c r="B8045" t="s">
        <v>6021</v>
      </c>
      <c r="C8045" t="s">
        <v>4293</v>
      </c>
      <c r="D8045">
        <v>2</v>
      </c>
      <c r="E8045">
        <v>2</v>
      </c>
      <c r="F8045">
        <v>2</v>
      </c>
      <c r="G8045" t="s">
        <v>961</v>
      </c>
      <c r="H8045" s="4" t="str">
        <f t="shared" si="250"/>
        <v>1CS5.2</v>
      </c>
      <c r="I8045" s="4" t="str">
        <f t="shared" si="251"/>
        <v>DGND</v>
      </c>
    </row>
    <row r="8046" spans="1:9" x14ac:dyDescent="0.25">
      <c r="A8046" t="s">
        <v>2698</v>
      </c>
      <c r="B8046" t="s">
        <v>6021</v>
      </c>
      <c r="C8046" t="s">
        <v>6022</v>
      </c>
      <c r="D8046" t="s">
        <v>1331</v>
      </c>
      <c r="E8046" t="s">
        <v>1331</v>
      </c>
      <c r="F8046">
        <v>1</v>
      </c>
      <c r="G8046" t="s">
        <v>1040</v>
      </c>
      <c r="H8046" s="4" t="str">
        <f t="shared" si="250"/>
        <v>1KG0.1</v>
      </c>
      <c r="I8046" s="4" t="str">
        <f t="shared" si="251"/>
        <v>VP12</v>
      </c>
    </row>
    <row r="8047" spans="1:9" x14ac:dyDescent="0.25">
      <c r="A8047" t="s">
        <v>2698</v>
      </c>
      <c r="B8047" t="s">
        <v>6021</v>
      </c>
      <c r="C8047" t="s">
        <v>6022</v>
      </c>
      <c r="D8047" t="s">
        <v>1332</v>
      </c>
      <c r="E8047" t="s">
        <v>1332</v>
      </c>
      <c r="F8047">
        <v>4</v>
      </c>
      <c r="G8047" t="s">
        <v>962</v>
      </c>
      <c r="H8047" s="4" t="str">
        <f t="shared" si="250"/>
        <v>1KG0.4</v>
      </c>
      <c r="I8047" s="4" t="str">
        <f t="shared" si="251"/>
        <v>VDD33_ATX</v>
      </c>
    </row>
    <row r="8048" spans="1:9" x14ac:dyDescent="0.25">
      <c r="A8048" t="s">
        <v>2698</v>
      </c>
      <c r="B8048" t="s">
        <v>6021</v>
      </c>
      <c r="C8048" t="s">
        <v>6022</v>
      </c>
      <c r="D8048" t="s">
        <v>1333</v>
      </c>
      <c r="E8048" t="s">
        <v>1333</v>
      </c>
      <c r="F8048">
        <v>9</v>
      </c>
      <c r="G8048" t="s">
        <v>962</v>
      </c>
      <c r="H8048" s="4" t="str">
        <f t="shared" si="250"/>
        <v>1KG0.9</v>
      </c>
      <c r="I8048" s="4" t="str">
        <f t="shared" si="251"/>
        <v>VDD33_ATX</v>
      </c>
    </row>
    <row r="8049" spans="1:9" x14ac:dyDescent="0.25">
      <c r="A8049" t="s">
        <v>2698</v>
      </c>
      <c r="B8049" t="s">
        <v>6021</v>
      </c>
      <c r="C8049" t="s">
        <v>6022</v>
      </c>
      <c r="D8049" t="s">
        <v>1334</v>
      </c>
      <c r="E8049" t="s">
        <v>1334</v>
      </c>
      <c r="F8049">
        <v>12</v>
      </c>
      <c r="G8049" t="s">
        <v>5327</v>
      </c>
      <c r="H8049" s="4" t="str">
        <f t="shared" si="250"/>
        <v>1KG0.12</v>
      </c>
      <c r="I8049" s="4" t="str">
        <f t="shared" si="251"/>
        <v>SC_UDB000</v>
      </c>
    </row>
    <row r="8050" spans="1:9" x14ac:dyDescent="0.25">
      <c r="A8050" t="s">
        <v>2698</v>
      </c>
      <c r="B8050" t="s">
        <v>6021</v>
      </c>
      <c r="C8050" t="s">
        <v>6022</v>
      </c>
      <c r="D8050" t="s">
        <v>1335</v>
      </c>
      <c r="E8050" t="s">
        <v>1335</v>
      </c>
      <c r="F8050">
        <v>3</v>
      </c>
      <c r="G8050" t="s">
        <v>351</v>
      </c>
      <c r="H8050" s="4" t="str">
        <f t="shared" si="250"/>
        <v>1KG0.3</v>
      </c>
      <c r="I8050" s="4" t="str">
        <f t="shared" si="251"/>
        <v>SG1_SRC_DVDD33</v>
      </c>
    </row>
    <row r="8051" spans="1:9" x14ac:dyDescent="0.25">
      <c r="A8051" t="s">
        <v>2698</v>
      </c>
      <c r="B8051" t="s">
        <v>6021</v>
      </c>
      <c r="C8051" t="s">
        <v>6022</v>
      </c>
      <c r="D8051" t="s">
        <v>1336</v>
      </c>
      <c r="E8051" t="s">
        <v>1336</v>
      </c>
      <c r="F8051">
        <v>10</v>
      </c>
      <c r="G8051" t="s">
        <v>351</v>
      </c>
      <c r="H8051" s="4" t="str">
        <f t="shared" si="250"/>
        <v>1KG0.10</v>
      </c>
      <c r="I8051" s="4" t="str">
        <f t="shared" si="251"/>
        <v>SG1_SRC_DVDD33</v>
      </c>
    </row>
    <row r="8052" spans="1:9" x14ac:dyDescent="0.25">
      <c r="A8052" t="s">
        <v>2698</v>
      </c>
      <c r="B8052" t="s">
        <v>6021</v>
      </c>
      <c r="C8052" t="s">
        <v>6022</v>
      </c>
      <c r="D8052" t="s">
        <v>1337</v>
      </c>
      <c r="E8052" t="s">
        <v>1337</v>
      </c>
      <c r="F8052">
        <v>5</v>
      </c>
      <c r="H8052" s="4" t="str">
        <f t="shared" si="250"/>
        <v>1KG0.5</v>
      </c>
      <c r="I8052" s="4">
        <f t="shared" si="251"/>
        <v>0</v>
      </c>
    </row>
    <row r="8053" spans="1:9" x14ac:dyDescent="0.25">
      <c r="A8053" t="s">
        <v>2698</v>
      </c>
      <c r="B8053" t="s">
        <v>6021</v>
      </c>
      <c r="C8053" t="s">
        <v>6022</v>
      </c>
      <c r="D8053" t="s">
        <v>1338</v>
      </c>
      <c r="E8053" t="s">
        <v>1338</v>
      </c>
      <c r="F8053">
        <v>8</v>
      </c>
      <c r="H8053" s="4" t="str">
        <f t="shared" si="250"/>
        <v>1KG0.8</v>
      </c>
      <c r="I8053" s="4">
        <f t="shared" si="251"/>
        <v>0</v>
      </c>
    </row>
    <row r="8054" spans="1:9" x14ac:dyDescent="0.25">
      <c r="A8054" t="s">
        <v>2698</v>
      </c>
      <c r="B8054" t="s">
        <v>6021</v>
      </c>
      <c r="C8054" t="s">
        <v>4294</v>
      </c>
      <c r="D8054">
        <v>1</v>
      </c>
      <c r="E8054">
        <v>1</v>
      </c>
      <c r="F8054">
        <v>1</v>
      </c>
      <c r="G8054" t="s">
        <v>356</v>
      </c>
      <c r="H8054" s="4" t="str">
        <f t="shared" si="250"/>
        <v>1LX1.1</v>
      </c>
      <c r="I8054" s="4" t="str">
        <f t="shared" si="251"/>
        <v>S1_SWR1_LX</v>
      </c>
    </row>
    <row r="8055" spans="1:9" x14ac:dyDescent="0.25">
      <c r="A8055" t="s">
        <v>2698</v>
      </c>
      <c r="B8055" t="s">
        <v>6021</v>
      </c>
      <c r="C8055" t="s">
        <v>4294</v>
      </c>
      <c r="D8055">
        <v>2</v>
      </c>
      <c r="E8055">
        <v>2</v>
      </c>
      <c r="F8055">
        <v>2</v>
      </c>
      <c r="G8055" t="s">
        <v>352</v>
      </c>
      <c r="H8055" s="4" t="str">
        <f t="shared" si="250"/>
        <v>1LX1.2</v>
      </c>
      <c r="I8055" s="4" t="str">
        <f t="shared" si="251"/>
        <v>SG1_SWR09_OFFLINE</v>
      </c>
    </row>
    <row r="8056" spans="1:9" x14ac:dyDescent="0.25">
      <c r="A8056" t="s">
        <v>2698</v>
      </c>
      <c r="B8056" t="s">
        <v>6021</v>
      </c>
      <c r="C8056" t="s">
        <v>4295</v>
      </c>
      <c r="D8056">
        <v>1</v>
      </c>
      <c r="E8056">
        <v>1</v>
      </c>
      <c r="F8056">
        <v>1</v>
      </c>
      <c r="G8056" t="s">
        <v>2435</v>
      </c>
      <c r="H8056" s="4" t="str">
        <f t="shared" si="250"/>
        <v>1R548.1</v>
      </c>
      <c r="I8056" s="4" t="str">
        <f t="shared" si="251"/>
        <v>S1_SW_HSD297</v>
      </c>
    </row>
    <row r="8057" spans="1:9" x14ac:dyDescent="0.25">
      <c r="A8057" t="s">
        <v>2698</v>
      </c>
      <c r="B8057" t="s">
        <v>6021</v>
      </c>
      <c r="C8057" t="s">
        <v>4295</v>
      </c>
      <c r="D8057">
        <v>2</v>
      </c>
      <c r="E8057">
        <v>2</v>
      </c>
      <c r="F8057">
        <v>2</v>
      </c>
      <c r="G8057" t="s">
        <v>355</v>
      </c>
      <c r="H8057" s="4" t="str">
        <f t="shared" si="250"/>
        <v>1R548.2</v>
      </c>
      <c r="I8057" s="4" t="str">
        <f t="shared" si="251"/>
        <v>S1_SWR1_EN</v>
      </c>
    </row>
    <row r="8058" spans="1:9" x14ac:dyDescent="0.25">
      <c r="A8058" t="s">
        <v>2698</v>
      </c>
      <c r="B8058" t="s">
        <v>6021</v>
      </c>
      <c r="C8058" t="s">
        <v>4296</v>
      </c>
      <c r="D8058">
        <v>1</v>
      </c>
      <c r="E8058">
        <v>1</v>
      </c>
      <c r="F8058">
        <v>1</v>
      </c>
      <c r="G8058" t="s">
        <v>352</v>
      </c>
      <c r="H8058" s="4" t="str">
        <f t="shared" si="250"/>
        <v>1RB7.1</v>
      </c>
      <c r="I8058" s="4" t="str">
        <f t="shared" si="251"/>
        <v>SG1_SWR09_OFFLINE</v>
      </c>
    </row>
    <row r="8059" spans="1:9" x14ac:dyDescent="0.25">
      <c r="A8059" t="s">
        <v>2698</v>
      </c>
      <c r="B8059" t="s">
        <v>6021</v>
      </c>
      <c r="C8059" t="s">
        <v>4296</v>
      </c>
      <c r="D8059">
        <v>2</v>
      </c>
      <c r="E8059">
        <v>2</v>
      </c>
      <c r="F8059">
        <v>2</v>
      </c>
      <c r="G8059" t="s">
        <v>353</v>
      </c>
      <c r="H8059" s="4" t="str">
        <f t="shared" si="250"/>
        <v>1RB7.2</v>
      </c>
      <c r="I8059" s="4" t="str">
        <f t="shared" si="251"/>
        <v>S1_SWR1_FB</v>
      </c>
    </row>
    <row r="8060" spans="1:9" x14ac:dyDescent="0.25">
      <c r="A8060" t="s">
        <v>2698</v>
      </c>
      <c r="B8060" t="s">
        <v>6021</v>
      </c>
      <c r="C8060" t="s">
        <v>4297</v>
      </c>
      <c r="D8060">
        <v>1</v>
      </c>
      <c r="E8060">
        <v>1</v>
      </c>
      <c r="F8060">
        <v>1</v>
      </c>
      <c r="G8060" t="s">
        <v>353</v>
      </c>
      <c r="H8060" s="4" t="str">
        <f t="shared" si="250"/>
        <v>1RB8.1</v>
      </c>
      <c r="I8060" s="4" t="str">
        <f t="shared" si="251"/>
        <v>S1_SWR1_FB</v>
      </c>
    </row>
    <row r="8061" spans="1:9" x14ac:dyDescent="0.25">
      <c r="A8061" t="s">
        <v>2698</v>
      </c>
      <c r="B8061" t="s">
        <v>6021</v>
      </c>
      <c r="C8061" t="s">
        <v>4297</v>
      </c>
      <c r="D8061">
        <v>2</v>
      </c>
      <c r="E8061">
        <v>2</v>
      </c>
      <c r="F8061">
        <v>2</v>
      </c>
      <c r="G8061" t="s">
        <v>961</v>
      </c>
      <c r="H8061" s="4" t="str">
        <f t="shared" si="250"/>
        <v>1RB8.2</v>
      </c>
      <c r="I8061" s="4" t="str">
        <f t="shared" si="251"/>
        <v>DGND</v>
      </c>
    </row>
    <row r="8062" spans="1:9" x14ac:dyDescent="0.25">
      <c r="A8062" t="s">
        <v>2698</v>
      </c>
      <c r="B8062" t="s">
        <v>6021</v>
      </c>
      <c r="C8062" t="s">
        <v>4298</v>
      </c>
      <c r="D8062">
        <v>1</v>
      </c>
      <c r="E8062">
        <v>1</v>
      </c>
      <c r="F8062">
        <v>1</v>
      </c>
      <c r="G8062" t="s">
        <v>357</v>
      </c>
      <c r="H8062" s="4" t="str">
        <f t="shared" si="250"/>
        <v>1RS6.1</v>
      </c>
      <c r="I8062" s="4" t="str">
        <f t="shared" si="251"/>
        <v>S1_SWR1_VIN</v>
      </c>
    </row>
    <row r="8063" spans="1:9" x14ac:dyDescent="0.25">
      <c r="A8063" t="s">
        <v>2698</v>
      </c>
      <c r="B8063" t="s">
        <v>6021</v>
      </c>
      <c r="C8063" t="s">
        <v>4298</v>
      </c>
      <c r="D8063">
        <v>2</v>
      </c>
      <c r="E8063">
        <v>2</v>
      </c>
      <c r="F8063">
        <v>2</v>
      </c>
      <c r="G8063" t="s">
        <v>358</v>
      </c>
      <c r="H8063" s="4" t="str">
        <f t="shared" si="250"/>
        <v>1RS6.2</v>
      </c>
      <c r="I8063" s="4" t="str">
        <f t="shared" si="251"/>
        <v>S1_SWR1_PG</v>
      </c>
    </row>
    <row r="8064" spans="1:9" x14ac:dyDescent="0.25">
      <c r="A8064" t="s">
        <v>2698</v>
      </c>
      <c r="B8064" t="s">
        <v>6021</v>
      </c>
      <c r="C8064" t="s">
        <v>4299</v>
      </c>
      <c r="D8064">
        <v>1</v>
      </c>
      <c r="E8064">
        <v>1</v>
      </c>
      <c r="F8064">
        <v>1</v>
      </c>
      <c r="G8064" t="s">
        <v>352</v>
      </c>
      <c r="H8064" s="4" t="str">
        <f t="shared" si="250"/>
        <v>1RS7.1</v>
      </c>
      <c r="I8064" s="4" t="str">
        <f t="shared" si="251"/>
        <v>SG1_SWR09_OFFLINE</v>
      </c>
    </row>
    <row r="8065" spans="1:9" x14ac:dyDescent="0.25">
      <c r="A8065" t="s">
        <v>2698</v>
      </c>
      <c r="B8065" t="s">
        <v>6021</v>
      </c>
      <c r="C8065" t="s">
        <v>4299</v>
      </c>
      <c r="D8065">
        <v>2</v>
      </c>
      <c r="E8065">
        <v>2</v>
      </c>
      <c r="F8065">
        <v>2</v>
      </c>
      <c r="G8065" t="s">
        <v>354</v>
      </c>
      <c r="H8065" s="4" t="str">
        <f t="shared" si="250"/>
        <v>1RS7.2</v>
      </c>
      <c r="I8065" s="4" t="str">
        <f t="shared" si="251"/>
        <v>SG1_SRC_DVDD09</v>
      </c>
    </row>
    <row r="8066" spans="1:9" x14ac:dyDescent="0.25">
      <c r="A8066" t="s">
        <v>2698</v>
      </c>
      <c r="B8066" t="s">
        <v>6021</v>
      </c>
      <c r="C8066" t="s">
        <v>4300</v>
      </c>
      <c r="D8066">
        <v>1</v>
      </c>
      <c r="E8066">
        <v>1</v>
      </c>
      <c r="F8066">
        <v>1</v>
      </c>
      <c r="G8066" t="s">
        <v>962</v>
      </c>
      <c r="H8066" s="4" t="str">
        <f t="shared" ref="H8066:H8129" si="252">CONCATENATE(C8066,".",F8066)</f>
        <v>1RS9.1</v>
      </c>
      <c r="I8066" s="4" t="str">
        <f t="shared" ref="I8066:I8129" si="253">G8066</f>
        <v>VDD33_ATX</v>
      </c>
    </row>
    <row r="8067" spans="1:9" x14ac:dyDescent="0.25">
      <c r="A8067" t="s">
        <v>2698</v>
      </c>
      <c r="B8067" t="s">
        <v>6021</v>
      </c>
      <c r="C8067" t="s">
        <v>4300</v>
      </c>
      <c r="D8067">
        <v>2</v>
      </c>
      <c r="E8067">
        <v>2</v>
      </c>
      <c r="F8067">
        <v>2</v>
      </c>
      <c r="G8067" t="s">
        <v>357</v>
      </c>
      <c r="H8067" s="4" t="str">
        <f t="shared" si="252"/>
        <v>1RS9.2</v>
      </c>
      <c r="I8067" s="4" t="str">
        <f t="shared" si="253"/>
        <v>S1_SWR1_VIN</v>
      </c>
    </row>
    <row r="8068" spans="1:9" x14ac:dyDescent="0.25">
      <c r="A8068" t="s">
        <v>2698</v>
      </c>
      <c r="B8068" t="s">
        <v>6021</v>
      </c>
      <c r="C8068" t="s">
        <v>4301</v>
      </c>
      <c r="D8068" t="s">
        <v>2344</v>
      </c>
      <c r="E8068" t="s">
        <v>2344</v>
      </c>
      <c r="F8068">
        <v>7</v>
      </c>
      <c r="G8068" t="s">
        <v>355</v>
      </c>
      <c r="H8068" s="4" t="str">
        <f t="shared" si="252"/>
        <v>1SWR1.7</v>
      </c>
      <c r="I8068" s="4" t="str">
        <f t="shared" si="253"/>
        <v>S1_SWR1_EN</v>
      </c>
    </row>
    <row r="8069" spans="1:9" x14ac:dyDescent="0.25">
      <c r="A8069" t="s">
        <v>2698</v>
      </c>
      <c r="B8069" t="s">
        <v>6021</v>
      </c>
      <c r="C8069" t="s">
        <v>4301</v>
      </c>
      <c r="D8069" t="s">
        <v>2345</v>
      </c>
      <c r="E8069" t="s">
        <v>2345</v>
      </c>
      <c r="F8069" t="s">
        <v>11</v>
      </c>
      <c r="G8069" t="s">
        <v>961</v>
      </c>
      <c r="H8069" s="4" t="str">
        <f t="shared" si="252"/>
        <v>1SWR1.EP</v>
      </c>
      <c r="I8069" s="4" t="str">
        <f t="shared" si="253"/>
        <v>DGND</v>
      </c>
    </row>
    <row r="8070" spans="1:9" x14ac:dyDescent="0.25">
      <c r="A8070" t="s">
        <v>2698</v>
      </c>
      <c r="B8070" t="s">
        <v>6021</v>
      </c>
      <c r="C8070" t="s">
        <v>4301</v>
      </c>
      <c r="D8070" t="s">
        <v>2346</v>
      </c>
      <c r="E8070" t="s">
        <v>2346</v>
      </c>
      <c r="F8070">
        <v>1</v>
      </c>
      <c r="G8070" t="s">
        <v>353</v>
      </c>
      <c r="H8070" s="4" t="str">
        <f t="shared" si="252"/>
        <v>1SWR1.1</v>
      </c>
      <c r="I8070" s="4" t="str">
        <f t="shared" si="253"/>
        <v>S1_SWR1_FB</v>
      </c>
    </row>
    <row r="8071" spans="1:9" x14ac:dyDescent="0.25">
      <c r="A8071" t="s">
        <v>2698</v>
      </c>
      <c r="B8071" t="s">
        <v>6021</v>
      </c>
      <c r="C8071" t="s">
        <v>4301</v>
      </c>
      <c r="D8071" t="s">
        <v>2347</v>
      </c>
      <c r="E8071" t="s">
        <v>2347</v>
      </c>
      <c r="F8071">
        <v>3</v>
      </c>
      <c r="G8071" t="s">
        <v>357</v>
      </c>
      <c r="H8071" s="4" t="str">
        <f t="shared" si="252"/>
        <v>1SWR1.3</v>
      </c>
      <c r="I8071" s="4" t="str">
        <f t="shared" si="253"/>
        <v>S1_SWR1_VIN</v>
      </c>
    </row>
    <row r="8072" spans="1:9" x14ac:dyDescent="0.25">
      <c r="A8072" t="s">
        <v>2698</v>
      </c>
      <c r="B8072" t="s">
        <v>6021</v>
      </c>
      <c r="C8072" t="s">
        <v>4301</v>
      </c>
      <c r="D8072" t="s">
        <v>2348</v>
      </c>
      <c r="E8072" t="s">
        <v>2348</v>
      </c>
      <c r="F8072">
        <v>6</v>
      </c>
      <c r="G8072" t="s">
        <v>356</v>
      </c>
      <c r="H8072" s="4" t="str">
        <f t="shared" si="252"/>
        <v>1SWR1.6</v>
      </c>
      <c r="I8072" s="4" t="str">
        <f t="shared" si="253"/>
        <v>S1_SWR1_LX</v>
      </c>
    </row>
    <row r="8073" spans="1:9" x14ac:dyDescent="0.25">
      <c r="A8073" t="s">
        <v>2698</v>
      </c>
      <c r="B8073" t="s">
        <v>6021</v>
      </c>
      <c r="C8073" t="s">
        <v>4301</v>
      </c>
      <c r="D8073" t="s">
        <v>1087</v>
      </c>
      <c r="E8073" t="s">
        <v>1087</v>
      </c>
      <c r="F8073">
        <v>5</v>
      </c>
      <c r="H8073" s="4" t="str">
        <f t="shared" si="252"/>
        <v>1SWR1.5</v>
      </c>
      <c r="I8073" s="4">
        <f t="shared" si="253"/>
        <v>0</v>
      </c>
    </row>
    <row r="8074" spans="1:9" x14ac:dyDescent="0.25">
      <c r="A8074" t="s">
        <v>2698</v>
      </c>
      <c r="B8074" t="s">
        <v>6021</v>
      </c>
      <c r="C8074" t="s">
        <v>4301</v>
      </c>
      <c r="D8074" t="s">
        <v>2349</v>
      </c>
      <c r="E8074" t="s">
        <v>2349</v>
      </c>
      <c r="F8074">
        <v>2</v>
      </c>
      <c r="G8074" t="s">
        <v>358</v>
      </c>
      <c r="H8074" s="4" t="str">
        <f t="shared" si="252"/>
        <v>1SWR1.2</v>
      </c>
      <c r="I8074" s="4" t="str">
        <f t="shared" si="253"/>
        <v>S1_SWR1_PG</v>
      </c>
    </row>
    <row r="8075" spans="1:9" x14ac:dyDescent="0.25">
      <c r="A8075" t="s">
        <v>2698</v>
      </c>
      <c r="B8075" t="s">
        <v>6021</v>
      </c>
      <c r="C8075" t="s">
        <v>4301</v>
      </c>
      <c r="D8075" t="s">
        <v>2350</v>
      </c>
      <c r="E8075" t="s">
        <v>2350</v>
      </c>
      <c r="F8075">
        <v>4</v>
      </c>
      <c r="G8075" t="s">
        <v>961</v>
      </c>
      <c r="H8075" s="4" t="str">
        <f t="shared" si="252"/>
        <v>1SWR1.4</v>
      </c>
      <c r="I8075" s="4" t="str">
        <f t="shared" si="253"/>
        <v>DGND</v>
      </c>
    </row>
    <row r="8076" spans="1:9" x14ac:dyDescent="0.25">
      <c r="A8076" t="s">
        <v>2698</v>
      </c>
      <c r="B8076" t="s">
        <v>6021</v>
      </c>
      <c r="C8076" t="s">
        <v>4301</v>
      </c>
      <c r="D8076" t="s">
        <v>2351</v>
      </c>
      <c r="E8076" t="s">
        <v>2351</v>
      </c>
      <c r="F8076">
        <v>8</v>
      </c>
      <c r="G8076" t="s">
        <v>961</v>
      </c>
      <c r="H8076" s="4" t="str">
        <f t="shared" si="252"/>
        <v>1SWR1.8</v>
      </c>
      <c r="I8076" s="4" t="str">
        <f t="shared" si="253"/>
        <v>DGND</v>
      </c>
    </row>
    <row r="8077" spans="1:9" x14ac:dyDescent="0.25">
      <c r="A8077" t="s">
        <v>2698</v>
      </c>
      <c r="B8077" t="s">
        <v>6021</v>
      </c>
      <c r="C8077" t="s">
        <v>4302</v>
      </c>
      <c r="D8077">
        <v>1</v>
      </c>
      <c r="E8077">
        <v>1</v>
      </c>
      <c r="F8077">
        <v>1</v>
      </c>
      <c r="G8077" t="s">
        <v>2409</v>
      </c>
      <c r="H8077" s="4" t="str">
        <f t="shared" si="252"/>
        <v>S1_DPS_AVDD09.1</v>
      </c>
      <c r="I8077" s="4" t="str">
        <f t="shared" si="253"/>
        <v>S1_APWR_FF03</v>
      </c>
    </row>
    <row r="8078" spans="1:9" x14ac:dyDescent="0.25">
      <c r="A8078" t="s">
        <v>2698</v>
      </c>
      <c r="B8078" t="s">
        <v>6021</v>
      </c>
      <c r="C8078" t="s">
        <v>4302</v>
      </c>
      <c r="D8078">
        <v>2</v>
      </c>
      <c r="E8078">
        <v>2</v>
      </c>
      <c r="F8078">
        <v>2</v>
      </c>
      <c r="G8078" t="s">
        <v>354</v>
      </c>
      <c r="H8078" s="4" t="str">
        <f t="shared" si="252"/>
        <v>S1_DPS_AVDD09.2</v>
      </c>
      <c r="I8078" s="4" t="str">
        <f t="shared" si="253"/>
        <v>SG1_SRC_DVDD09</v>
      </c>
    </row>
    <row r="8079" spans="1:9" x14ac:dyDescent="0.25">
      <c r="A8079" t="s">
        <v>2698</v>
      </c>
      <c r="B8079" t="s">
        <v>6021</v>
      </c>
      <c r="C8079" t="s">
        <v>4303</v>
      </c>
      <c r="D8079">
        <v>1</v>
      </c>
      <c r="E8079">
        <v>1</v>
      </c>
      <c r="F8079">
        <v>1</v>
      </c>
      <c r="G8079" t="s">
        <v>2420</v>
      </c>
      <c r="H8079" s="4" t="str">
        <f t="shared" si="252"/>
        <v>S1_DPS_AVDD33.1</v>
      </c>
      <c r="I8079" s="4" t="str">
        <f t="shared" si="253"/>
        <v>S1_APWR_FF06</v>
      </c>
    </row>
    <row r="8080" spans="1:9" x14ac:dyDescent="0.25">
      <c r="A8080" t="s">
        <v>2698</v>
      </c>
      <c r="B8080" t="s">
        <v>6021</v>
      </c>
      <c r="C8080" t="s">
        <v>4303</v>
      </c>
      <c r="D8080">
        <v>2</v>
      </c>
      <c r="E8080">
        <v>2</v>
      </c>
      <c r="F8080">
        <v>2</v>
      </c>
      <c r="G8080" t="s">
        <v>351</v>
      </c>
      <c r="H8080" s="4" t="str">
        <f t="shared" si="252"/>
        <v>S1_DPS_AVDD33.2</v>
      </c>
      <c r="I8080" s="4" t="str">
        <f t="shared" si="253"/>
        <v>SG1_SRC_DVDD33</v>
      </c>
    </row>
    <row r="8081" spans="1:9" x14ac:dyDescent="0.25">
      <c r="A8081" t="s">
        <v>2698</v>
      </c>
      <c r="B8081" t="s">
        <v>6021</v>
      </c>
      <c r="C8081" t="s">
        <v>4304</v>
      </c>
      <c r="D8081">
        <v>1</v>
      </c>
      <c r="E8081">
        <v>1</v>
      </c>
      <c r="F8081">
        <v>1</v>
      </c>
      <c r="G8081" t="s">
        <v>2408</v>
      </c>
      <c r="H8081" s="4" t="str">
        <f t="shared" si="252"/>
        <v>S1_DPS_DVDD09.1</v>
      </c>
      <c r="I8081" s="4" t="str">
        <f t="shared" si="253"/>
        <v>S1_APWR_FF01</v>
      </c>
    </row>
    <row r="8082" spans="1:9" x14ac:dyDescent="0.25">
      <c r="A8082" t="s">
        <v>2698</v>
      </c>
      <c r="B8082" t="s">
        <v>6021</v>
      </c>
      <c r="C8082" t="s">
        <v>4304</v>
      </c>
      <c r="D8082">
        <v>2</v>
      </c>
      <c r="E8082">
        <v>2</v>
      </c>
      <c r="F8082">
        <v>2</v>
      </c>
      <c r="G8082" t="s">
        <v>354</v>
      </c>
      <c r="H8082" s="4" t="str">
        <f t="shared" si="252"/>
        <v>S1_DPS_DVDD09.2</v>
      </c>
      <c r="I8082" s="4" t="str">
        <f t="shared" si="253"/>
        <v>SG1_SRC_DVDD09</v>
      </c>
    </row>
    <row r="8083" spans="1:9" x14ac:dyDescent="0.25">
      <c r="A8083" t="s">
        <v>2698</v>
      </c>
      <c r="B8083" t="s">
        <v>6021</v>
      </c>
      <c r="C8083" t="s">
        <v>4305</v>
      </c>
      <c r="D8083">
        <v>1</v>
      </c>
      <c r="E8083">
        <v>1</v>
      </c>
      <c r="F8083">
        <v>1</v>
      </c>
      <c r="G8083" t="s">
        <v>2431</v>
      </c>
      <c r="H8083" s="4" t="str">
        <f t="shared" si="252"/>
        <v>S1_DPS_V33.1</v>
      </c>
      <c r="I8083" s="4" t="str">
        <f t="shared" si="253"/>
        <v>S1_APWR_FF11</v>
      </c>
    </row>
    <row r="8084" spans="1:9" x14ac:dyDescent="0.25">
      <c r="A8084" t="s">
        <v>2698</v>
      </c>
      <c r="B8084" t="s">
        <v>6021</v>
      </c>
      <c r="C8084" t="s">
        <v>4305</v>
      </c>
      <c r="D8084">
        <v>2</v>
      </c>
      <c r="E8084">
        <v>2</v>
      </c>
      <c r="F8084">
        <v>2</v>
      </c>
      <c r="G8084" t="s">
        <v>351</v>
      </c>
      <c r="H8084" s="4" t="str">
        <f t="shared" si="252"/>
        <v>S1_DPS_V33.2</v>
      </c>
      <c r="I8084" s="4" t="str">
        <f t="shared" si="253"/>
        <v>SG1_SRC_DVDD33</v>
      </c>
    </row>
    <row r="8085" spans="1:9" x14ac:dyDescent="0.25">
      <c r="A8085" t="s">
        <v>2698</v>
      </c>
      <c r="B8085" t="s">
        <v>6021</v>
      </c>
      <c r="C8085" t="s">
        <v>4306</v>
      </c>
      <c r="D8085">
        <v>1</v>
      </c>
      <c r="E8085">
        <v>1</v>
      </c>
      <c r="F8085">
        <v>1</v>
      </c>
      <c r="G8085" t="s">
        <v>1667</v>
      </c>
      <c r="H8085" s="4" t="str">
        <f t="shared" si="252"/>
        <v>S1_DPS_VDDIO_DVDD33.1</v>
      </c>
      <c r="I8085" s="4" t="str">
        <f t="shared" si="253"/>
        <v>S1_APWR_FF08</v>
      </c>
    </row>
    <row r="8086" spans="1:9" x14ac:dyDescent="0.25">
      <c r="A8086" t="s">
        <v>2698</v>
      </c>
      <c r="B8086" t="s">
        <v>6021</v>
      </c>
      <c r="C8086" t="s">
        <v>4306</v>
      </c>
      <c r="D8086">
        <v>2</v>
      </c>
      <c r="E8086">
        <v>2</v>
      </c>
      <c r="F8086">
        <v>2</v>
      </c>
      <c r="G8086" t="s">
        <v>351</v>
      </c>
      <c r="H8086" s="4" t="str">
        <f t="shared" si="252"/>
        <v>S1_DPS_VDDIO_DVDD33.2</v>
      </c>
      <c r="I8086" s="4" t="str">
        <f t="shared" si="253"/>
        <v>SG1_SRC_DVDD33</v>
      </c>
    </row>
    <row r="8087" spans="1:9" x14ac:dyDescent="0.25">
      <c r="A8087" t="s">
        <v>2698</v>
      </c>
      <c r="B8087" t="s">
        <v>6021</v>
      </c>
      <c r="C8087" t="s">
        <v>4307</v>
      </c>
      <c r="D8087">
        <v>1</v>
      </c>
      <c r="E8087">
        <v>1</v>
      </c>
      <c r="F8087">
        <v>1</v>
      </c>
      <c r="G8087" t="s">
        <v>353</v>
      </c>
      <c r="H8087" s="4" t="str">
        <f t="shared" si="252"/>
        <v>SG1_SWR1_FB.1</v>
      </c>
      <c r="I8087" s="4" t="str">
        <f t="shared" si="253"/>
        <v>S1_SWR1_FB</v>
      </c>
    </row>
    <row r="8088" spans="1:9" x14ac:dyDescent="0.25">
      <c r="A8088" t="s">
        <v>2698</v>
      </c>
      <c r="B8088" t="s">
        <v>6021</v>
      </c>
      <c r="C8088" t="s">
        <v>4307</v>
      </c>
      <c r="D8088">
        <v>2</v>
      </c>
      <c r="E8088">
        <v>2</v>
      </c>
      <c r="F8088">
        <v>2</v>
      </c>
      <c r="G8088" t="s">
        <v>961</v>
      </c>
      <c r="H8088" s="4" t="str">
        <f t="shared" si="252"/>
        <v>SG1_SWR1_FB.2</v>
      </c>
      <c r="I8088" s="4" t="str">
        <f t="shared" si="253"/>
        <v>DGND</v>
      </c>
    </row>
    <row r="8089" spans="1:9" x14ac:dyDescent="0.25">
      <c r="A8089" t="s">
        <v>2698</v>
      </c>
      <c r="B8089" t="s">
        <v>6023</v>
      </c>
      <c r="C8089" t="s">
        <v>4308</v>
      </c>
      <c r="D8089">
        <v>1</v>
      </c>
      <c r="E8089">
        <v>1</v>
      </c>
      <c r="F8089">
        <v>1</v>
      </c>
      <c r="G8089" t="s">
        <v>359</v>
      </c>
      <c r="H8089" s="4" t="str">
        <f t="shared" si="252"/>
        <v>1BDG1.1</v>
      </c>
      <c r="I8089" s="4" t="str">
        <f t="shared" si="253"/>
        <v>SG1_DVDD09</v>
      </c>
    </row>
    <row r="8090" spans="1:9" x14ac:dyDescent="0.25">
      <c r="A8090" t="s">
        <v>2698</v>
      </c>
      <c r="B8090" t="s">
        <v>6023</v>
      </c>
      <c r="C8090" t="s">
        <v>4308</v>
      </c>
      <c r="D8090">
        <v>2</v>
      </c>
      <c r="E8090">
        <v>2</v>
      </c>
      <c r="F8090">
        <v>2</v>
      </c>
      <c r="G8090" t="s">
        <v>354</v>
      </c>
      <c r="H8090" s="4" t="str">
        <f t="shared" si="252"/>
        <v>1BDG1.2</v>
      </c>
      <c r="I8090" s="4" t="str">
        <f t="shared" si="253"/>
        <v>SG1_SRC_DVDD09</v>
      </c>
    </row>
    <row r="8091" spans="1:9" x14ac:dyDescent="0.25">
      <c r="A8091" t="s">
        <v>2698</v>
      </c>
      <c r="B8091" t="s">
        <v>6023</v>
      </c>
      <c r="C8091" t="s">
        <v>4309</v>
      </c>
      <c r="D8091">
        <v>1</v>
      </c>
      <c r="E8091">
        <v>1</v>
      </c>
      <c r="F8091">
        <v>1</v>
      </c>
      <c r="G8091" t="s">
        <v>360</v>
      </c>
      <c r="H8091" s="4" t="str">
        <f t="shared" si="252"/>
        <v>1BDG2.1</v>
      </c>
      <c r="I8091" s="4" t="str">
        <f t="shared" si="253"/>
        <v>SG1_AVDD09</v>
      </c>
    </row>
    <row r="8092" spans="1:9" x14ac:dyDescent="0.25">
      <c r="A8092" t="s">
        <v>2698</v>
      </c>
      <c r="B8092" t="s">
        <v>6023</v>
      </c>
      <c r="C8092" t="s">
        <v>4309</v>
      </c>
      <c r="D8092">
        <v>2</v>
      </c>
      <c r="E8092">
        <v>2</v>
      </c>
      <c r="F8092">
        <v>2</v>
      </c>
      <c r="G8092" t="s">
        <v>354</v>
      </c>
      <c r="H8092" s="4" t="str">
        <f t="shared" si="252"/>
        <v>1BDG2.2</v>
      </c>
      <c r="I8092" s="4" t="str">
        <f t="shared" si="253"/>
        <v>SG1_SRC_DVDD09</v>
      </c>
    </row>
    <row r="8093" spans="1:9" x14ac:dyDescent="0.25">
      <c r="A8093" t="s">
        <v>2698</v>
      </c>
      <c r="B8093" t="s">
        <v>6023</v>
      </c>
      <c r="C8093" t="s">
        <v>4310</v>
      </c>
      <c r="D8093">
        <v>1</v>
      </c>
      <c r="E8093">
        <v>1</v>
      </c>
      <c r="F8093">
        <v>1</v>
      </c>
      <c r="G8093" t="s">
        <v>2436</v>
      </c>
      <c r="H8093" s="4" t="str">
        <f t="shared" si="252"/>
        <v>1BDG22.1</v>
      </c>
      <c r="I8093" s="4" t="str">
        <f t="shared" si="253"/>
        <v>SG1_AVDD09_FE</v>
      </c>
    </row>
    <row r="8094" spans="1:9" x14ac:dyDescent="0.25">
      <c r="A8094" t="s">
        <v>2698</v>
      </c>
      <c r="B8094" t="s">
        <v>6023</v>
      </c>
      <c r="C8094" t="s">
        <v>4310</v>
      </c>
      <c r="D8094">
        <v>2</v>
      </c>
      <c r="E8094">
        <v>2</v>
      </c>
      <c r="F8094">
        <v>2</v>
      </c>
      <c r="G8094" t="s">
        <v>354</v>
      </c>
      <c r="H8094" s="4" t="str">
        <f t="shared" si="252"/>
        <v>1BDG22.2</v>
      </c>
      <c r="I8094" s="4" t="str">
        <f t="shared" si="253"/>
        <v>SG1_SRC_DVDD09</v>
      </c>
    </row>
    <row r="8095" spans="1:9" x14ac:dyDescent="0.25">
      <c r="A8095" t="s">
        <v>2698</v>
      </c>
      <c r="B8095" t="s">
        <v>6023</v>
      </c>
      <c r="C8095" t="s">
        <v>4311</v>
      </c>
      <c r="D8095">
        <v>1</v>
      </c>
      <c r="E8095">
        <v>1</v>
      </c>
      <c r="F8095">
        <v>1</v>
      </c>
      <c r="G8095" t="s">
        <v>2437</v>
      </c>
      <c r="H8095" s="4" t="str">
        <f t="shared" si="252"/>
        <v>1BDG23.1</v>
      </c>
      <c r="I8095" s="4" t="str">
        <f t="shared" si="253"/>
        <v>SG1_AVDD09_GIGA</v>
      </c>
    </row>
    <row r="8096" spans="1:9" x14ac:dyDescent="0.25">
      <c r="A8096" t="s">
        <v>2698</v>
      </c>
      <c r="B8096" t="s">
        <v>6023</v>
      </c>
      <c r="C8096" t="s">
        <v>4311</v>
      </c>
      <c r="D8096">
        <v>2</v>
      </c>
      <c r="E8096">
        <v>2</v>
      </c>
      <c r="F8096">
        <v>2</v>
      </c>
      <c r="G8096" t="s">
        <v>354</v>
      </c>
      <c r="H8096" s="4" t="str">
        <f t="shared" si="252"/>
        <v>1BDG23.2</v>
      </c>
      <c r="I8096" s="4" t="str">
        <f t="shared" si="253"/>
        <v>SG1_SRC_DVDD09</v>
      </c>
    </row>
    <row r="8097" spans="1:9" x14ac:dyDescent="0.25">
      <c r="A8097" t="s">
        <v>2698</v>
      </c>
      <c r="B8097" t="s">
        <v>6023</v>
      </c>
      <c r="C8097" t="s">
        <v>4312</v>
      </c>
      <c r="D8097">
        <v>1</v>
      </c>
      <c r="E8097">
        <v>1</v>
      </c>
      <c r="F8097">
        <v>1</v>
      </c>
      <c r="G8097" t="s">
        <v>2438</v>
      </c>
      <c r="H8097" s="4" t="str">
        <f t="shared" si="252"/>
        <v>1BDG24.1</v>
      </c>
      <c r="I8097" s="4" t="str">
        <f t="shared" si="253"/>
        <v>SG1_AVDD09_MCK</v>
      </c>
    </row>
    <row r="8098" spans="1:9" x14ac:dyDescent="0.25">
      <c r="A8098" t="s">
        <v>2698</v>
      </c>
      <c r="B8098" t="s">
        <v>6023</v>
      </c>
      <c r="C8098" t="s">
        <v>4312</v>
      </c>
      <c r="D8098">
        <v>2</v>
      </c>
      <c r="E8098">
        <v>2</v>
      </c>
      <c r="F8098">
        <v>2</v>
      </c>
      <c r="G8098" t="s">
        <v>354</v>
      </c>
      <c r="H8098" s="4" t="str">
        <f t="shared" si="252"/>
        <v>1BDG24.2</v>
      </c>
      <c r="I8098" s="4" t="str">
        <f t="shared" si="253"/>
        <v>SG1_SRC_DVDD09</v>
      </c>
    </row>
    <row r="8099" spans="1:9" x14ac:dyDescent="0.25">
      <c r="A8099" t="s">
        <v>2698</v>
      </c>
      <c r="B8099" t="s">
        <v>6023</v>
      </c>
      <c r="C8099" t="s">
        <v>4313</v>
      </c>
      <c r="D8099">
        <v>1</v>
      </c>
      <c r="E8099">
        <v>1</v>
      </c>
      <c r="F8099">
        <v>1</v>
      </c>
      <c r="G8099" t="s">
        <v>6179</v>
      </c>
      <c r="H8099" s="4" t="str">
        <f t="shared" si="252"/>
        <v>1BDG27.1</v>
      </c>
      <c r="I8099" s="4" t="str">
        <f t="shared" si="253"/>
        <v>SG1_AVDD09_TRX</v>
      </c>
    </row>
    <row r="8100" spans="1:9" x14ac:dyDescent="0.25">
      <c r="A8100" t="s">
        <v>2698</v>
      </c>
      <c r="B8100" t="s">
        <v>6023</v>
      </c>
      <c r="C8100" t="s">
        <v>4313</v>
      </c>
      <c r="D8100">
        <v>2</v>
      </c>
      <c r="E8100">
        <v>2</v>
      </c>
      <c r="F8100">
        <v>2</v>
      </c>
      <c r="G8100" t="s">
        <v>354</v>
      </c>
      <c r="H8100" s="4" t="str">
        <f t="shared" si="252"/>
        <v>1BDG27.2</v>
      </c>
      <c r="I8100" s="4" t="str">
        <f t="shared" si="253"/>
        <v>SG1_SRC_DVDD09</v>
      </c>
    </row>
    <row r="8101" spans="1:9" x14ac:dyDescent="0.25">
      <c r="A8101" t="s">
        <v>2698</v>
      </c>
      <c r="B8101" t="s">
        <v>6023</v>
      </c>
      <c r="C8101" t="s">
        <v>4314</v>
      </c>
      <c r="D8101">
        <v>1</v>
      </c>
      <c r="E8101">
        <v>1</v>
      </c>
      <c r="F8101">
        <v>1</v>
      </c>
      <c r="G8101" t="s">
        <v>2439</v>
      </c>
      <c r="H8101" s="4" t="str">
        <f t="shared" si="252"/>
        <v>1BDG28.1</v>
      </c>
      <c r="I8101" s="4" t="str">
        <f t="shared" si="253"/>
        <v>SG1_AVDD09_CMU</v>
      </c>
    </row>
    <row r="8102" spans="1:9" x14ac:dyDescent="0.25">
      <c r="A8102" t="s">
        <v>2698</v>
      </c>
      <c r="B8102" t="s">
        <v>6023</v>
      </c>
      <c r="C8102" t="s">
        <v>4314</v>
      </c>
      <c r="D8102">
        <v>2</v>
      </c>
      <c r="E8102">
        <v>2</v>
      </c>
      <c r="F8102">
        <v>2</v>
      </c>
      <c r="G8102" t="s">
        <v>354</v>
      </c>
      <c r="H8102" s="4" t="str">
        <f t="shared" si="252"/>
        <v>1BDG28.2</v>
      </c>
      <c r="I8102" s="4" t="str">
        <f t="shared" si="253"/>
        <v>SG1_SRC_DVDD09</v>
      </c>
    </row>
    <row r="8103" spans="1:9" x14ac:dyDescent="0.25">
      <c r="A8103" t="s">
        <v>2698</v>
      </c>
      <c r="B8103" t="s">
        <v>6023</v>
      </c>
      <c r="C8103" t="s">
        <v>4315</v>
      </c>
      <c r="D8103">
        <v>1</v>
      </c>
      <c r="E8103">
        <v>1</v>
      </c>
      <c r="F8103">
        <v>1</v>
      </c>
      <c r="G8103" t="s">
        <v>359</v>
      </c>
      <c r="H8103" s="4" t="str">
        <f t="shared" si="252"/>
        <v>1CG1.1</v>
      </c>
      <c r="I8103" s="4" t="str">
        <f t="shared" si="253"/>
        <v>SG1_DVDD09</v>
      </c>
    </row>
    <row r="8104" spans="1:9" x14ac:dyDescent="0.25">
      <c r="A8104" t="s">
        <v>2698</v>
      </c>
      <c r="B8104" t="s">
        <v>6023</v>
      </c>
      <c r="C8104" t="s">
        <v>4315</v>
      </c>
      <c r="D8104">
        <v>2</v>
      </c>
      <c r="E8104">
        <v>2</v>
      </c>
      <c r="F8104">
        <v>2</v>
      </c>
      <c r="G8104" t="s">
        <v>961</v>
      </c>
      <c r="H8104" s="4" t="str">
        <f t="shared" si="252"/>
        <v>1CG1.2</v>
      </c>
      <c r="I8104" s="4" t="str">
        <f t="shared" si="253"/>
        <v>DGND</v>
      </c>
    </row>
    <row r="8105" spans="1:9" x14ac:dyDescent="0.25">
      <c r="A8105" t="s">
        <v>2698</v>
      </c>
      <c r="B8105" t="s">
        <v>6023</v>
      </c>
      <c r="C8105" t="s">
        <v>4316</v>
      </c>
      <c r="D8105">
        <v>1</v>
      </c>
      <c r="E8105">
        <v>1</v>
      </c>
      <c r="F8105">
        <v>1</v>
      </c>
      <c r="G8105" t="s">
        <v>359</v>
      </c>
      <c r="H8105" s="4" t="str">
        <f t="shared" si="252"/>
        <v>1CG2.1</v>
      </c>
      <c r="I8105" s="4" t="str">
        <f t="shared" si="253"/>
        <v>SG1_DVDD09</v>
      </c>
    </row>
    <row r="8106" spans="1:9" x14ac:dyDescent="0.25">
      <c r="A8106" t="s">
        <v>2698</v>
      </c>
      <c r="B8106" t="s">
        <v>6023</v>
      </c>
      <c r="C8106" t="s">
        <v>4316</v>
      </c>
      <c r="D8106">
        <v>2</v>
      </c>
      <c r="E8106">
        <v>2</v>
      </c>
      <c r="F8106">
        <v>2</v>
      </c>
      <c r="G8106" t="s">
        <v>961</v>
      </c>
      <c r="H8106" s="4" t="str">
        <f t="shared" si="252"/>
        <v>1CG2.2</v>
      </c>
      <c r="I8106" s="4" t="str">
        <f t="shared" si="253"/>
        <v>DGND</v>
      </c>
    </row>
    <row r="8107" spans="1:9" x14ac:dyDescent="0.25">
      <c r="A8107" t="s">
        <v>2698</v>
      </c>
      <c r="B8107" t="s">
        <v>6023</v>
      </c>
      <c r="C8107" t="s">
        <v>4317</v>
      </c>
      <c r="D8107">
        <v>1</v>
      </c>
      <c r="E8107">
        <v>1</v>
      </c>
      <c r="F8107">
        <v>1</v>
      </c>
      <c r="G8107" t="s">
        <v>359</v>
      </c>
      <c r="H8107" s="4" t="str">
        <f t="shared" si="252"/>
        <v>1CG3.1</v>
      </c>
      <c r="I8107" s="4" t="str">
        <f t="shared" si="253"/>
        <v>SG1_DVDD09</v>
      </c>
    </row>
    <row r="8108" spans="1:9" x14ac:dyDescent="0.25">
      <c r="A8108" t="s">
        <v>2698</v>
      </c>
      <c r="B8108" t="s">
        <v>6023</v>
      </c>
      <c r="C8108" t="s">
        <v>4317</v>
      </c>
      <c r="D8108">
        <v>2</v>
      </c>
      <c r="E8108">
        <v>2</v>
      </c>
      <c r="F8108">
        <v>2</v>
      </c>
      <c r="G8108" t="s">
        <v>961</v>
      </c>
      <c r="H8108" s="4" t="str">
        <f t="shared" si="252"/>
        <v>1CG3.2</v>
      </c>
      <c r="I8108" s="4" t="str">
        <f t="shared" si="253"/>
        <v>DGND</v>
      </c>
    </row>
    <row r="8109" spans="1:9" x14ac:dyDescent="0.25">
      <c r="A8109" t="s">
        <v>2698</v>
      </c>
      <c r="B8109" t="s">
        <v>6023</v>
      </c>
      <c r="C8109" t="s">
        <v>4318</v>
      </c>
      <c r="D8109">
        <v>1</v>
      </c>
      <c r="E8109">
        <v>1</v>
      </c>
      <c r="F8109">
        <v>1</v>
      </c>
      <c r="G8109" t="s">
        <v>359</v>
      </c>
      <c r="H8109" s="4" t="str">
        <f t="shared" si="252"/>
        <v>1CG4.1</v>
      </c>
      <c r="I8109" s="4" t="str">
        <f t="shared" si="253"/>
        <v>SG1_DVDD09</v>
      </c>
    </row>
    <row r="8110" spans="1:9" x14ac:dyDescent="0.25">
      <c r="A8110" t="s">
        <v>2698</v>
      </c>
      <c r="B8110" t="s">
        <v>6023</v>
      </c>
      <c r="C8110" t="s">
        <v>4318</v>
      </c>
      <c r="D8110">
        <v>2</v>
      </c>
      <c r="E8110">
        <v>2</v>
      </c>
      <c r="F8110">
        <v>2</v>
      </c>
      <c r="G8110" t="s">
        <v>961</v>
      </c>
      <c r="H8110" s="4" t="str">
        <f t="shared" si="252"/>
        <v>1CG4.2</v>
      </c>
      <c r="I8110" s="4" t="str">
        <f t="shared" si="253"/>
        <v>DGND</v>
      </c>
    </row>
    <row r="8111" spans="1:9" x14ac:dyDescent="0.25">
      <c r="A8111" t="s">
        <v>2698</v>
      </c>
      <c r="B8111" t="s">
        <v>6023</v>
      </c>
      <c r="C8111" t="s">
        <v>4319</v>
      </c>
      <c r="D8111">
        <v>1</v>
      </c>
      <c r="E8111">
        <v>1</v>
      </c>
      <c r="F8111">
        <v>1</v>
      </c>
      <c r="G8111" t="s">
        <v>359</v>
      </c>
      <c r="H8111" s="4" t="str">
        <f t="shared" si="252"/>
        <v>1CG5.1</v>
      </c>
      <c r="I8111" s="4" t="str">
        <f t="shared" si="253"/>
        <v>SG1_DVDD09</v>
      </c>
    </row>
    <row r="8112" spans="1:9" x14ac:dyDescent="0.25">
      <c r="A8112" t="s">
        <v>2698</v>
      </c>
      <c r="B8112" t="s">
        <v>6023</v>
      </c>
      <c r="C8112" t="s">
        <v>4319</v>
      </c>
      <c r="D8112">
        <v>2</v>
      </c>
      <c r="E8112">
        <v>2</v>
      </c>
      <c r="F8112">
        <v>2</v>
      </c>
      <c r="G8112" t="s">
        <v>961</v>
      </c>
      <c r="H8112" s="4" t="str">
        <f t="shared" si="252"/>
        <v>1CG5.2</v>
      </c>
      <c r="I8112" s="4" t="str">
        <f t="shared" si="253"/>
        <v>DGND</v>
      </c>
    </row>
    <row r="8113" spans="1:9" x14ac:dyDescent="0.25">
      <c r="A8113" t="s">
        <v>2698</v>
      </c>
      <c r="B8113" t="s">
        <v>6023</v>
      </c>
      <c r="C8113" t="s">
        <v>4320</v>
      </c>
      <c r="D8113">
        <v>1</v>
      </c>
      <c r="E8113">
        <v>1</v>
      </c>
      <c r="F8113">
        <v>1</v>
      </c>
      <c r="G8113" t="s">
        <v>359</v>
      </c>
      <c r="H8113" s="4" t="str">
        <f t="shared" si="252"/>
        <v>1CG6.1</v>
      </c>
      <c r="I8113" s="4" t="str">
        <f t="shared" si="253"/>
        <v>SG1_DVDD09</v>
      </c>
    </row>
    <row r="8114" spans="1:9" x14ac:dyDescent="0.25">
      <c r="A8114" t="s">
        <v>2698</v>
      </c>
      <c r="B8114" t="s">
        <v>6023</v>
      </c>
      <c r="C8114" t="s">
        <v>4320</v>
      </c>
      <c r="D8114">
        <v>2</v>
      </c>
      <c r="E8114">
        <v>2</v>
      </c>
      <c r="F8114">
        <v>2</v>
      </c>
      <c r="G8114" t="s">
        <v>961</v>
      </c>
      <c r="H8114" s="4" t="str">
        <f t="shared" si="252"/>
        <v>1CG6.2</v>
      </c>
      <c r="I8114" s="4" t="str">
        <f t="shared" si="253"/>
        <v>DGND</v>
      </c>
    </row>
    <row r="8115" spans="1:9" x14ac:dyDescent="0.25">
      <c r="A8115" t="s">
        <v>2698</v>
      </c>
      <c r="B8115" t="s">
        <v>6023</v>
      </c>
      <c r="C8115" t="s">
        <v>4321</v>
      </c>
      <c r="D8115">
        <v>1</v>
      </c>
      <c r="E8115">
        <v>1</v>
      </c>
      <c r="F8115">
        <v>1</v>
      </c>
      <c r="G8115" t="s">
        <v>359</v>
      </c>
      <c r="H8115" s="4" t="str">
        <f t="shared" si="252"/>
        <v>1CG7.1</v>
      </c>
      <c r="I8115" s="4" t="str">
        <f t="shared" si="253"/>
        <v>SG1_DVDD09</v>
      </c>
    </row>
    <row r="8116" spans="1:9" x14ac:dyDescent="0.25">
      <c r="A8116" t="s">
        <v>2698</v>
      </c>
      <c r="B8116" t="s">
        <v>6023</v>
      </c>
      <c r="C8116" t="s">
        <v>4321</v>
      </c>
      <c r="D8116">
        <v>2</v>
      </c>
      <c r="E8116">
        <v>2</v>
      </c>
      <c r="F8116">
        <v>2</v>
      </c>
      <c r="G8116" t="s">
        <v>961</v>
      </c>
      <c r="H8116" s="4" t="str">
        <f t="shared" si="252"/>
        <v>1CG7.2</v>
      </c>
      <c r="I8116" s="4" t="str">
        <f t="shared" si="253"/>
        <v>DGND</v>
      </c>
    </row>
    <row r="8117" spans="1:9" x14ac:dyDescent="0.25">
      <c r="A8117" t="s">
        <v>2698</v>
      </c>
      <c r="B8117" t="s">
        <v>6023</v>
      </c>
      <c r="C8117" t="s">
        <v>4322</v>
      </c>
      <c r="D8117">
        <v>1</v>
      </c>
      <c r="E8117">
        <v>1</v>
      </c>
      <c r="F8117">
        <v>1</v>
      </c>
      <c r="G8117" t="s">
        <v>359</v>
      </c>
      <c r="H8117" s="4" t="str">
        <f t="shared" si="252"/>
        <v>1CG8.1</v>
      </c>
      <c r="I8117" s="4" t="str">
        <f t="shared" si="253"/>
        <v>SG1_DVDD09</v>
      </c>
    </row>
    <row r="8118" spans="1:9" x14ac:dyDescent="0.25">
      <c r="A8118" t="s">
        <v>2698</v>
      </c>
      <c r="B8118" t="s">
        <v>6023</v>
      </c>
      <c r="C8118" t="s">
        <v>4322</v>
      </c>
      <c r="D8118">
        <v>2</v>
      </c>
      <c r="E8118">
        <v>2</v>
      </c>
      <c r="F8118">
        <v>2</v>
      </c>
      <c r="G8118" t="s">
        <v>961</v>
      </c>
      <c r="H8118" s="4" t="str">
        <f t="shared" si="252"/>
        <v>1CG8.2</v>
      </c>
      <c r="I8118" s="4" t="str">
        <f t="shared" si="253"/>
        <v>DGND</v>
      </c>
    </row>
    <row r="8119" spans="1:9" x14ac:dyDescent="0.25">
      <c r="A8119" t="s">
        <v>2698</v>
      </c>
      <c r="B8119" t="s">
        <v>6023</v>
      </c>
      <c r="C8119" t="s">
        <v>4323</v>
      </c>
      <c r="D8119">
        <v>1</v>
      </c>
      <c r="E8119">
        <v>1</v>
      </c>
      <c r="F8119">
        <v>1</v>
      </c>
      <c r="G8119" t="s">
        <v>359</v>
      </c>
      <c r="H8119" s="4" t="str">
        <f t="shared" si="252"/>
        <v>1CG9.1</v>
      </c>
      <c r="I8119" s="4" t="str">
        <f t="shared" si="253"/>
        <v>SG1_DVDD09</v>
      </c>
    </row>
    <row r="8120" spans="1:9" x14ac:dyDescent="0.25">
      <c r="A8120" t="s">
        <v>2698</v>
      </c>
      <c r="B8120" t="s">
        <v>6023</v>
      </c>
      <c r="C8120" t="s">
        <v>4323</v>
      </c>
      <c r="D8120">
        <v>2</v>
      </c>
      <c r="E8120">
        <v>2</v>
      </c>
      <c r="F8120">
        <v>2</v>
      </c>
      <c r="G8120" t="s">
        <v>961</v>
      </c>
      <c r="H8120" s="4" t="str">
        <f t="shared" si="252"/>
        <v>1CG9.2</v>
      </c>
      <c r="I8120" s="4" t="str">
        <f t="shared" si="253"/>
        <v>DGND</v>
      </c>
    </row>
    <row r="8121" spans="1:9" x14ac:dyDescent="0.25">
      <c r="A8121" t="s">
        <v>2698</v>
      </c>
      <c r="B8121" t="s">
        <v>6023</v>
      </c>
      <c r="C8121" t="s">
        <v>4324</v>
      </c>
      <c r="D8121">
        <v>1</v>
      </c>
      <c r="E8121">
        <v>1</v>
      </c>
      <c r="F8121">
        <v>1</v>
      </c>
      <c r="G8121" t="s">
        <v>359</v>
      </c>
      <c r="H8121" s="4" t="str">
        <f t="shared" si="252"/>
        <v>1CG10.1</v>
      </c>
      <c r="I8121" s="4" t="str">
        <f t="shared" si="253"/>
        <v>SG1_DVDD09</v>
      </c>
    </row>
    <row r="8122" spans="1:9" x14ac:dyDescent="0.25">
      <c r="A8122" t="s">
        <v>2698</v>
      </c>
      <c r="B8122" t="s">
        <v>6023</v>
      </c>
      <c r="C8122" t="s">
        <v>4324</v>
      </c>
      <c r="D8122">
        <v>2</v>
      </c>
      <c r="E8122">
        <v>2</v>
      </c>
      <c r="F8122">
        <v>2</v>
      </c>
      <c r="G8122" t="s">
        <v>961</v>
      </c>
      <c r="H8122" s="4" t="str">
        <f t="shared" si="252"/>
        <v>1CG10.2</v>
      </c>
      <c r="I8122" s="4" t="str">
        <f t="shared" si="253"/>
        <v>DGND</v>
      </c>
    </row>
    <row r="8123" spans="1:9" x14ac:dyDescent="0.25">
      <c r="A8123" t="s">
        <v>2698</v>
      </c>
      <c r="B8123" t="s">
        <v>6023</v>
      </c>
      <c r="C8123" t="s">
        <v>4325</v>
      </c>
      <c r="D8123">
        <v>1</v>
      </c>
      <c r="E8123">
        <v>1</v>
      </c>
      <c r="F8123">
        <v>1</v>
      </c>
      <c r="G8123" t="s">
        <v>359</v>
      </c>
      <c r="H8123" s="4" t="str">
        <f t="shared" si="252"/>
        <v>1CG11.1</v>
      </c>
      <c r="I8123" s="4" t="str">
        <f t="shared" si="253"/>
        <v>SG1_DVDD09</v>
      </c>
    </row>
    <row r="8124" spans="1:9" x14ac:dyDescent="0.25">
      <c r="A8124" t="s">
        <v>2698</v>
      </c>
      <c r="B8124" t="s">
        <v>6023</v>
      </c>
      <c r="C8124" t="s">
        <v>4325</v>
      </c>
      <c r="D8124">
        <v>2</v>
      </c>
      <c r="E8124">
        <v>2</v>
      </c>
      <c r="F8124">
        <v>2</v>
      </c>
      <c r="G8124" t="s">
        <v>961</v>
      </c>
      <c r="H8124" s="4" t="str">
        <f t="shared" si="252"/>
        <v>1CG11.2</v>
      </c>
      <c r="I8124" s="4" t="str">
        <f t="shared" si="253"/>
        <v>DGND</v>
      </c>
    </row>
    <row r="8125" spans="1:9" x14ac:dyDescent="0.25">
      <c r="A8125" t="s">
        <v>2698</v>
      </c>
      <c r="B8125" t="s">
        <v>6023</v>
      </c>
      <c r="C8125" t="s">
        <v>4326</v>
      </c>
      <c r="D8125">
        <v>1</v>
      </c>
      <c r="E8125">
        <v>1</v>
      </c>
      <c r="F8125">
        <v>1</v>
      </c>
      <c r="G8125" t="s">
        <v>359</v>
      </c>
      <c r="H8125" s="4" t="str">
        <f t="shared" si="252"/>
        <v>1CG12.1</v>
      </c>
      <c r="I8125" s="4" t="str">
        <f t="shared" si="253"/>
        <v>SG1_DVDD09</v>
      </c>
    </row>
    <row r="8126" spans="1:9" x14ac:dyDescent="0.25">
      <c r="A8126" t="s">
        <v>2698</v>
      </c>
      <c r="B8126" t="s">
        <v>6023</v>
      </c>
      <c r="C8126" t="s">
        <v>4326</v>
      </c>
      <c r="D8126">
        <v>2</v>
      </c>
      <c r="E8126">
        <v>2</v>
      </c>
      <c r="F8126">
        <v>2</v>
      </c>
      <c r="G8126" t="s">
        <v>961</v>
      </c>
      <c r="H8126" s="4" t="str">
        <f t="shared" si="252"/>
        <v>1CG12.2</v>
      </c>
      <c r="I8126" s="4" t="str">
        <f t="shared" si="253"/>
        <v>DGND</v>
      </c>
    </row>
    <row r="8127" spans="1:9" x14ac:dyDescent="0.25">
      <c r="A8127" t="s">
        <v>2698</v>
      </c>
      <c r="B8127" t="s">
        <v>6023</v>
      </c>
      <c r="C8127" t="s">
        <v>6024</v>
      </c>
      <c r="D8127">
        <v>1</v>
      </c>
      <c r="E8127">
        <v>1</v>
      </c>
      <c r="F8127">
        <v>1</v>
      </c>
      <c r="G8127" t="s">
        <v>359</v>
      </c>
      <c r="H8127" s="4" t="str">
        <f t="shared" si="252"/>
        <v>1CG13.1</v>
      </c>
      <c r="I8127" s="4" t="str">
        <f t="shared" si="253"/>
        <v>SG1_DVDD09</v>
      </c>
    </row>
    <row r="8128" spans="1:9" x14ac:dyDescent="0.25">
      <c r="A8128" t="s">
        <v>2698</v>
      </c>
      <c r="B8128" t="s">
        <v>6023</v>
      </c>
      <c r="C8128" t="s">
        <v>6024</v>
      </c>
      <c r="D8128">
        <v>2</v>
      </c>
      <c r="E8128">
        <v>2</v>
      </c>
      <c r="F8128">
        <v>2</v>
      </c>
      <c r="G8128" t="s">
        <v>961</v>
      </c>
      <c r="H8128" s="4" t="str">
        <f t="shared" si="252"/>
        <v>1CG13.2</v>
      </c>
      <c r="I8128" s="4" t="str">
        <f t="shared" si="253"/>
        <v>DGND</v>
      </c>
    </row>
    <row r="8129" spans="1:9" x14ac:dyDescent="0.25">
      <c r="A8129" t="s">
        <v>2698</v>
      </c>
      <c r="B8129" t="s">
        <v>6023</v>
      </c>
      <c r="C8129" t="s">
        <v>6025</v>
      </c>
      <c r="D8129">
        <v>1</v>
      </c>
      <c r="E8129">
        <v>1</v>
      </c>
      <c r="F8129">
        <v>1</v>
      </c>
      <c r="G8129" t="s">
        <v>359</v>
      </c>
      <c r="H8129" s="4" t="str">
        <f t="shared" si="252"/>
        <v>1CG14.1</v>
      </c>
      <c r="I8129" s="4" t="str">
        <f t="shared" si="253"/>
        <v>SG1_DVDD09</v>
      </c>
    </row>
    <row r="8130" spans="1:9" x14ac:dyDescent="0.25">
      <c r="A8130" t="s">
        <v>2698</v>
      </c>
      <c r="B8130" t="s">
        <v>6023</v>
      </c>
      <c r="C8130" t="s">
        <v>6025</v>
      </c>
      <c r="D8130">
        <v>2</v>
      </c>
      <c r="E8130">
        <v>2</v>
      </c>
      <c r="F8130">
        <v>2</v>
      </c>
      <c r="G8130" t="s">
        <v>961</v>
      </c>
      <c r="H8130" s="4" t="str">
        <f t="shared" ref="H8130:H8193" si="254">CONCATENATE(C8130,".",F8130)</f>
        <v>1CG14.2</v>
      </c>
      <c r="I8130" s="4" t="str">
        <f t="shared" ref="I8130:I8193" si="255">G8130</f>
        <v>DGND</v>
      </c>
    </row>
    <row r="8131" spans="1:9" x14ac:dyDescent="0.25">
      <c r="A8131" t="s">
        <v>2698</v>
      </c>
      <c r="B8131" t="s">
        <v>6023</v>
      </c>
      <c r="C8131" t="s">
        <v>6026</v>
      </c>
      <c r="D8131">
        <v>1</v>
      </c>
      <c r="E8131">
        <v>1</v>
      </c>
      <c r="F8131">
        <v>1</v>
      </c>
      <c r="G8131" t="s">
        <v>359</v>
      </c>
      <c r="H8131" s="4" t="str">
        <f t="shared" si="254"/>
        <v>1CG15.1</v>
      </c>
      <c r="I8131" s="4" t="str">
        <f t="shared" si="255"/>
        <v>SG1_DVDD09</v>
      </c>
    </row>
    <row r="8132" spans="1:9" x14ac:dyDescent="0.25">
      <c r="A8132" t="s">
        <v>2698</v>
      </c>
      <c r="B8132" t="s">
        <v>6023</v>
      </c>
      <c r="C8132" t="s">
        <v>6026</v>
      </c>
      <c r="D8132">
        <v>2</v>
      </c>
      <c r="E8132">
        <v>2</v>
      </c>
      <c r="F8132">
        <v>2</v>
      </c>
      <c r="G8132" t="s">
        <v>961</v>
      </c>
      <c r="H8132" s="4" t="str">
        <f t="shared" si="254"/>
        <v>1CG15.2</v>
      </c>
      <c r="I8132" s="4" t="str">
        <f t="shared" si="255"/>
        <v>DGND</v>
      </c>
    </row>
    <row r="8133" spans="1:9" x14ac:dyDescent="0.25">
      <c r="A8133" t="s">
        <v>2698</v>
      </c>
      <c r="B8133" t="s">
        <v>6023</v>
      </c>
      <c r="C8133" t="s">
        <v>6027</v>
      </c>
      <c r="D8133">
        <v>1</v>
      </c>
      <c r="E8133">
        <v>1</v>
      </c>
      <c r="F8133">
        <v>1</v>
      </c>
      <c r="G8133" t="s">
        <v>359</v>
      </c>
      <c r="H8133" s="4" t="str">
        <f t="shared" si="254"/>
        <v>1CG16.1</v>
      </c>
      <c r="I8133" s="4" t="str">
        <f t="shared" si="255"/>
        <v>SG1_DVDD09</v>
      </c>
    </row>
    <row r="8134" spans="1:9" x14ac:dyDescent="0.25">
      <c r="A8134" t="s">
        <v>2698</v>
      </c>
      <c r="B8134" t="s">
        <v>6023</v>
      </c>
      <c r="C8134" t="s">
        <v>6027</v>
      </c>
      <c r="D8134">
        <v>2</v>
      </c>
      <c r="E8134">
        <v>2</v>
      </c>
      <c r="F8134">
        <v>2</v>
      </c>
      <c r="G8134" t="s">
        <v>961</v>
      </c>
      <c r="H8134" s="4" t="str">
        <f t="shared" si="254"/>
        <v>1CG16.2</v>
      </c>
      <c r="I8134" s="4" t="str">
        <f t="shared" si="255"/>
        <v>DGND</v>
      </c>
    </row>
    <row r="8135" spans="1:9" x14ac:dyDescent="0.25">
      <c r="A8135" t="s">
        <v>2698</v>
      </c>
      <c r="B8135" t="s">
        <v>6023</v>
      </c>
      <c r="C8135" t="s">
        <v>6028</v>
      </c>
      <c r="D8135">
        <v>1</v>
      </c>
      <c r="E8135">
        <v>1</v>
      </c>
      <c r="F8135">
        <v>1</v>
      </c>
      <c r="G8135" t="s">
        <v>359</v>
      </c>
      <c r="H8135" s="4" t="str">
        <f t="shared" si="254"/>
        <v>1CG17.1</v>
      </c>
      <c r="I8135" s="4" t="str">
        <f t="shared" si="255"/>
        <v>SG1_DVDD09</v>
      </c>
    </row>
    <row r="8136" spans="1:9" x14ac:dyDescent="0.25">
      <c r="A8136" t="s">
        <v>2698</v>
      </c>
      <c r="B8136" t="s">
        <v>6023</v>
      </c>
      <c r="C8136" t="s">
        <v>6028</v>
      </c>
      <c r="D8136">
        <v>2</v>
      </c>
      <c r="E8136">
        <v>2</v>
      </c>
      <c r="F8136">
        <v>2</v>
      </c>
      <c r="G8136" t="s">
        <v>961</v>
      </c>
      <c r="H8136" s="4" t="str">
        <f t="shared" si="254"/>
        <v>1CG17.2</v>
      </c>
      <c r="I8136" s="4" t="str">
        <f t="shared" si="255"/>
        <v>DGND</v>
      </c>
    </row>
    <row r="8137" spans="1:9" x14ac:dyDescent="0.25">
      <c r="A8137" t="s">
        <v>2698</v>
      </c>
      <c r="B8137" t="s">
        <v>6023</v>
      </c>
      <c r="C8137" t="s">
        <v>6029</v>
      </c>
      <c r="D8137">
        <v>1</v>
      </c>
      <c r="E8137">
        <v>1</v>
      </c>
      <c r="F8137">
        <v>1</v>
      </c>
      <c r="G8137" t="s">
        <v>359</v>
      </c>
      <c r="H8137" s="4" t="str">
        <f t="shared" si="254"/>
        <v>1CG18.1</v>
      </c>
      <c r="I8137" s="4" t="str">
        <f t="shared" si="255"/>
        <v>SG1_DVDD09</v>
      </c>
    </row>
    <row r="8138" spans="1:9" x14ac:dyDescent="0.25">
      <c r="A8138" t="s">
        <v>2698</v>
      </c>
      <c r="B8138" t="s">
        <v>6023</v>
      </c>
      <c r="C8138" t="s">
        <v>6029</v>
      </c>
      <c r="D8138">
        <v>2</v>
      </c>
      <c r="E8138">
        <v>2</v>
      </c>
      <c r="F8138">
        <v>2</v>
      </c>
      <c r="G8138" t="s">
        <v>961</v>
      </c>
      <c r="H8138" s="4" t="str">
        <f t="shared" si="254"/>
        <v>1CG18.2</v>
      </c>
      <c r="I8138" s="4" t="str">
        <f t="shared" si="255"/>
        <v>DGND</v>
      </c>
    </row>
    <row r="8139" spans="1:9" x14ac:dyDescent="0.25">
      <c r="A8139" t="s">
        <v>2698</v>
      </c>
      <c r="B8139" t="s">
        <v>6023</v>
      </c>
      <c r="C8139" t="s">
        <v>6030</v>
      </c>
      <c r="D8139">
        <v>1</v>
      </c>
      <c r="E8139">
        <v>1</v>
      </c>
      <c r="F8139">
        <v>1</v>
      </c>
      <c r="G8139" t="s">
        <v>359</v>
      </c>
      <c r="H8139" s="4" t="str">
        <f t="shared" si="254"/>
        <v>1CG19.1</v>
      </c>
      <c r="I8139" s="4" t="str">
        <f t="shared" si="255"/>
        <v>SG1_DVDD09</v>
      </c>
    </row>
    <row r="8140" spans="1:9" x14ac:dyDescent="0.25">
      <c r="A8140" t="s">
        <v>2698</v>
      </c>
      <c r="B8140" t="s">
        <v>6023</v>
      </c>
      <c r="C8140" t="s">
        <v>6030</v>
      </c>
      <c r="D8140">
        <v>2</v>
      </c>
      <c r="E8140">
        <v>2</v>
      </c>
      <c r="F8140">
        <v>2</v>
      </c>
      <c r="G8140" t="s">
        <v>961</v>
      </c>
      <c r="H8140" s="4" t="str">
        <f t="shared" si="254"/>
        <v>1CG19.2</v>
      </c>
      <c r="I8140" s="4" t="str">
        <f t="shared" si="255"/>
        <v>DGND</v>
      </c>
    </row>
    <row r="8141" spans="1:9" x14ac:dyDescent="0.25">
      <c r="A8141" t="s">
        <v>2698</v>
      </c>
      <c r="B8141" t="s">
        <v>6023</v>
      </c>
      <c r="C8141" t="s">
        <v>6031</v>
      </c>
      <c r="D8141">
        <v>1</v>
      </c>
      <c r="E8141">
        <v>1</v>
      </c>
      <c r="F8141">
        <v>1</v>
      </c>
      <c r="G8141" t="s">
        <v>359</v>
      </c>
      <c r="H8141" s="4" t="str">
        <f t="shared" si="254"/>
        <v>1CG20.1</v>
      </c>
      <c r="I8141" s="4" t="str">
        <f t="shared" si="255"/>
        <v>SG1_DVDD09</v>
      </c>
    </row>
    <row r="8142" spans="1:9" x14ac:dyDescent="0.25">
      <c r="A8142" t="s">
        <v>2698</v>
      </c>
      <c r="B8142" t="s">
        <v>6023</v>
      </c>
      <c r="C8142" t="s">
        <v>6031</v>
      </c>
      <c r="D8142">
        <v>2</v>
      </c>
      <c r="E8142">
        <v>2</v>
      </c>
      <c r="F8142">
        <v>2</v>
      </c>
      <c r="G8142" t="s">
        <v>961</v>
      </c>
      <c r="H8142" s="4" t="str">
        <f t="shared" si="254"/>
        <v>1CG20.2</v>
      </c>
      <c r="I8142" s="4" t="str">
        <f t="shared" si="255"/>
        <v>DGND</v>
      </c>
    </row>
    <row r="8143" spans="1:9" x14ac:dyDescent="0.25">
      <c r="A8143" t="s">
        <v>2698</v>
      </c>
      <c r="B8143" t="s">
        <v>6023</v>
      </c>
      <c r="C8143" t="s">
        <v>6032</v>
      </c>
      <c r="D8143">
        <v>1</v>
      </c>
      <c r="E8143">
        <v>1</v>
      </c>
      <c r="F8143">
        <v>1</v>
      </c>
      <c r="G8143" t="s">
        <v>359</v>
      </c>
      <c r="H8143" s="4" t="str">
        <f t="shared" si="254"/>
        <v>1CG21.1</v>
      </c>
      <c r="I8143" s="4" t="str">
        <f t="shared" si="255"/>
        <v>SG1_DVDD09</v>
      </c>
    </row>
    <row r="8144" spans="1:9" x14ac:dyDescent="0.25">
      <c r="A8144" t="s">
        <v>2698</v>
      </c>
      <c r="B8144" t="s">
        <v>6023</v>
      </c>
      <c r="C8144" t="s">
        <v>6032</v>
      </c>
      <c r="D8144">
        <v>2</v>
      </c>
      <c r="E8144">
        <v>2</v>
      </c>
      <c r="F8144">
        <v>2</v>
      </c>
      <c r="G8144" t="s">
        <v>961</v>
      </c>
      <c r="H8144" s="4" t="str">
        <f t="shared" si="254"/>
        <v>1CG21.2</v>
      </c>
      <c r="I8144" s="4" t="str">
        <f t="shared" si="255"/>
        <v>DGND</v>
      </c>
    </row>
    <row r="8145" spans="1:9" x14ac:dyDescent="0.25">
      <c r="A8145" t="s">
        <v>2698</v>
      </c>
      <c r="B8145" t="s">
        <v>6023</v>
      </c>
      <c r="C8145" t="s">
        <v>4327</v>
      </c>
      <c r="D8145">
        <v>1</v>
      </c>
      <c r="E8145">
        <v>1</v>
      </c>
      <c r="F8145">
        <v>1</v>
      </c>
      <c r="G8145" t="s">
        <v>354</v>
      </c>
      <c r="H8145" s="4" t="str">
        <f t="shared" si="254"/>
        <v>1CG22.1</v>
      </c>
      <c r="I8145" s="4" t="str">
        <f t="shared" si="255"/>
        <v>SG1_SRC_DVDD09</v>
      </c>
    </row>
    <row r="8146" spans="1:9" x14ac:dyDescent="0.25">
      <c r="A8146" t="s">
        <v>2698</v>
      </c>
      <c r="B8146" t="s">
        <v>6023</v>
      </c>
      <c r="C8146" t="s">
        <v>4327</v>
      </c>
      <c r="D8146">
        <v>2</v>
      </c>
      <c r="E8146">
        <v>2</v>
      </c>
      <c r="F8146">
        <v>2</v>
      </c>
      <c r="G8146" t="s">
        <v>961</v>
      </c>
      <c r="H8146" s="4" t="str">
        <f t="shared" si="254"/>
        <v>1CG22.2</v>
      </c>
      <c r="I8146" s="4" t="str">
        <f t="shared" si="255"/>
        <v>DGND</v>
      </c>
    </row>
    <row r="8147" spans="1:9" x14ac:dyDescent="0.25">
      <c r="A8147" t="s">
        <v>2698</v>
      </c>
      <c r="B8147" t="s">
        <v>6023</v>
      </c>
      <c r="C8147" t="s">
        <v>6033</v>
      </c>
      <c r="D8147">
        <v>1</v>
      </c>
      <c r="E8147">
        <v>1</v>
      </c>
      <c r="F8147">
        <v>1</v>
      </c>
      <c r="G8147" t="s">
        <v>359</v>
      </c>
      <c r="H8147" s="4" t="str">
        <f t="shared" si="254"/>
        <v>1CG23.1</v>
      </c>
      <c r="I8147" s="4" t="str">
        <f t="shared" si="255"/>
        <v>SG1_DVDD09</v>
      </c>
    </row>
    <row r="8148" spans="1:9" x14ac:dyDescent="0.25">
      <c r="A8148" t="s">
        <v>2698</v>
      </c>
      <c r="B8148" t="s">
        <v>6023</v>
      </c>
      <c r="C8148" t="s">
        <v>6033</v>
      </c>
      <c r="D8148">
        <v>2</v>
      </c>
      <c r="E8148">
        <v>2</v>
      </c>
      <c r="F8148">
        <v>2</v>
      </c>
      <c r="G8148" t="s">
        <v>961</v>
      </c>
      <c r="H8148" s="4" t="str">
        <f t="shared" si="254"/>
        <v>1CG23.2</v>
      </c>
      <c r="I8148" s="4" t="str">
        <f t="shared" si="255"/>
        <v>DGND</v>
      </c>
    </row>
    <row r="8149" spans="1:9" x14ac:dyDescent="0.25">
      <c r="A8149" t="s">
        <v>2698</v>
      </c>
      <c r="B8149" t="s">
        <v>6023</v>
      </c>
      <c r="C8149" t="s">
        <v>4328</v>
      </c>
      <c r="D8149">
        <v>1</v>
      </c>
      <c r="E8149">
        <v>1</v>
      </c>
      <c r="F8149">
        <v>1</v>
      </c>
      <c r="G8149" t="s">
        <v>354</v>
      </c>
      <c r="H8149" s="4" t="str">
        <f t="shared" si="254"/>
        <v>1CG24.1</v>
      </c>
      <c r="I8149" s="4" t="str">
        <f t="shared" si="255"/>
        <v>SG1_SRC_DVDD09</v>
      </c>
    </row>
    <row r="8150" spans="1:9" x14ac:dyDescent="0.25">
      <c r="A8150" t="s">
        <v>2698</v>
      </c>
      <c r="B8150" t="s">
        <v>6023</v>
      </c>
      <c r="C8150" t="s">
        <v>4328</v>
      </c>
      <c r="D8150">
        <v>2</v>
      </c>
      <c r="E8150">
        <v>2</v>
      </c>
      <c r="F8150">
        <v>2</v>
      </c>
      <c r="G8150" t="s">
        <v>961</v>
      </c>
      <c r="H8150" s="4" t="str">
        <f t="shared" si="254"/>
        <v>1CG24.2</v>
      </c>
      <c r="I8150" s="4" t="str">
        <f t="shared" si="255"/>
        <v>DGND</v>
      </c>
    </row>
    <row r="8151" spans="1:9" x14ac:dyDescent="0.25">
      <c r="A8151" t="s">
        <v>2698</v>
      </c>
      <c r="B8151" t="s">
        <v>6023</v>
      </c>
      <c r="C8151" t="s">
        <v>6034</v>
      </c>
      <c r="D8151">
        <v>1</v>
      </c>
      <c r="E8151">
        <v>1</v>
      </c>
      <c r="F8151">
        <v>1</v>
      </c>
      <c r="G8151" t="s">
        <v>359</v>
      </c>
      <c r="H8151" s="4" t="str">
        <f t="shared" si="254"/>
        <v>1CG25.1</v>
      </c>
      <c r="I8151" s="4" t="str">
        <f t="shared" si="255"/>
        <v>SG1_DVDD09</v>
      </c>
    </row>
    <row r="8152" spans="1:9" x14ac:dyDescent="0.25">
      <c r="A8152" t="s">
        <v>2698</v>
      </c>
      <c r="B8152" t="s">
        <v>6023</v>
      </c>
      <c r="C8152" t="s">
        <v>6034</v>
      </c>
      <c r="D8152">
        <v>2</v>
      </c>
      <c r="E8152">
        <v>2</v>
      </c>
      <c r="F8152">
        <v>2</v>
      </c>
      <c r="G8152" t="s">
        <v>961</v>
      </c>
      <c r="H8152" s="4" t="str">
        <f t="shared" si="254"/>
        <v>1CG25.2</v>
      </c>
      <c r="I8152" s="4" t="str">
        <f t="shared" si="255"/>
        <v>DGND</v>
      </c>
    </row>
    <row r="8153" spans="1:9" x14ac:dyDescent="0.25">
      <c r="A8153" t="s">
        <v>2698</v>
      </c>
      <c r="B8153" t="s">
        <v>6023</v>
      </c>
      <c r="C8153" t="s">
        <v>4329</v>
      </c>
      <c r="D8153">
        <v>1</v>
      </c>
      <c r="E8153">
        <v>1</v>
      </c>
      <c r="F8153">
        <v>1</v>
      </c>
      <c r="G8153" t="s">
        <v>360</v>
      </c>
      <c r="H8153" s="4" t="str">
        <f t="shared" si="254"/>
        <v>1CG26.1</v>
      </c>
      <c r="I8153" s="4" t="str">
        <f t="shared" si="255"/>
        <v>SG1_AVDD09</v>
      </c>
    </row>
    <row r="8154" spans="1:9" x14ac:dyDescent="0.25">
      <c r="A8154" t="s">
        <v>2698</v>
      </c>
      <c r="B8154" t="s">
        <v>6023</v>
      </c>
      <c r="C8154" t="s">
        <v>4329</v>
      </c>
      <c r="D8154">
        <v>2</v>
      </c>
      <c r="E8154">
        <v>2</v>
      </c>
      <c r="F8154">
        <v>2</v>
      </c>
      <c r="G8154" t="s">
        <v>961</v>
      </c>
      <c r="H8154" s="4" t="str">
        <f t="shared" si="254"/>
        <v>1CG26.2</v>
      </c>
      <c r="I8154" s="4" t="str">
        <f t="shared" si="255"/>
        <v>DGND</v>
      </c>
    </row>
    <row r="8155" spans="1:9" x14ac:dyDescent="0.25">
      <c r="A8155" t="s">
        <v>2698</v>
      </c>
      <c r="B8155" t="s">
        <v>6023</v>
      </c>
      <c r="C8155" t="s">
        <v>4330</v>
      </c>
      <c r="D8155">
        <v>1</v>
      </c>
      <c r="E8155">
        <v>1</v>
      </c>
      <c r="F8155">
        <v>1</v>
      </c>
      <c r="G8155" t="s">
        <v>360</v>
      </c>
      <c r="H8155" s="4" t="str">
        <f t="shared" si="254"/>
        <v>1CG27.1</v>
      </c>
      <c r="I8155" s="4" t="str">
        <f t="shared" si="255"/>
        <v>SG1_AVDD09</v>
      </c>
    </row>
    <row r="8156" spans="1:9" x14ac:dyDescent="0.25">
      <c r="A8156" t="s">
        <v>2698</v>
      </c>
      <c r="B8156" t="s">
        <v>6023</v>
      </c>
      <c r="C8156" t="s">
        <v>4330</v>
      </c>
      <c r="D8156">
        <v>2</v>
      </c>
      <c r="E8156">
        <v>2</v>
      </c>
      <c r="F8156">
        <v>2</v>
      </c>
      <c r="G8156" t="s">
        <v>961</v>
      </c>
      <c r="H8156" s="4" t="str">
        <f t="shared" si="254"/>
        <v>1CG27.2</v>
      </c>
      <c r="I8156" s="4" t="str">
        <f t="shared" si="255"/>
        <v>DGND</v>
      </c>
    </row>
    <row r="8157" spans="1:9" x14ac:dyDescent="0.25">
      <c r="A8157" t="s">
        <v>2698</v>
      </c>
      <c r="B8157" t="s">
        <v>6023</v>
      </c>
      <c r="C8157" t="s">
        <v>4331</v>
      </c>
      <c r="D8157">
        <v>1</v>
      </c>
      <c r="E8157">
        <v>1</v>
      </c>
      <c r="F8157">
        <v>1</v>
      </c>
      <c r="G8157" t="s">
        <v>360</v>
      </c>
      <c r="H8157" s="4" t="str">
        <f t="shared" si="254"/>
        <v>1CG28.1</v>
      </c>
      <c r="I8157" s="4" t="str">
        <f t="shared" si="255"/>
        <v>SG1_AVDD09</v>
      </c>
    </row>
    <row r="8158" spans="1:9" x14ac:dyDescent="0.25">
      <c r="A8158" t="s">
        <v>2698</v>
      </c>
      <c r="B8158" t="s">
        <v>6023</v>
      </c>
      <c r="C8158" t="s">
        <v>4331</v>
      </c>
      <c r="D8158">
        <v>2</v>
      </c>
      <c r="E8158">
        <v>2</v>
      </c>
      <c r="F8158">
        <v>2</v>
      </c>
      <c r="G8158" t="s">
        <v>961</v>
      </c>
      <c r="H8158" s="4" t="str">
        <f t="shared" si="254"/>
        <v>1CG28.2</v>
      </c>
      <c r="I8158" s="4" t="str">
        <f t="shared" si="255"/>
        <v>DGND</v>
      </c>
    </row>
    <row r="8159" spans="1:9" x14ac:dyDescent="0.25">
      <c r="A8159" t="s">
        <v>2698</v>
      </c>
      <c r="B8159" t="s">
        <v>6023</v>
      </c>
      <c r="C8159" t="s">
        <v>4332</v>
      </c>
      <c r="D8159">
        <v>1</v>
      </c>
      <c r="E8159">
        <v>1</v>
      </c>
      <c r="F8159">
        <v>1</v>
      </c>
      <c r="G8159" t="s">
        <v>360</v>
      </c>
      <c r="H8159" s="4" t="str">
        <f t="shared" si="254"/>
        <v>1CG29.1</v>
      </c>
      <c r="I8159" s="4" t="str">
        <f t="shared" si="255"/>
        <v>SG1_AVDD09</v>
      </c>
    </row>
    <row r="8160" spans="1:9" x14ac:dyDescent="0.25">
      <c r="A8160" t="s">
        <v>2698</v>
      </c>
      <c r="B8160" t="s">
        <v>6023</v>
      </c>
      <c r="C8160" t="s">
        <v>4332</v>
      </c>
      <c r="D8160">
        <v>2</v>
      </c>
      <c r="E8160">
        <v>2</v>
      </c>
      <c r="F8160">
        <v>2</v>
      </c>
      <c r="G8160" t="s">
        <v>961</v>
      </c>
      <c r="H8160" s="4" t="str">
        <f t="shared" si="254"/>
        <v>1CG29.2</v>
      </c>
      <c r="I8160" s="4" t="str">
        <f t="shared" si="255"/>
        <v>DGND</v>
      </c>
    </row>
    <row r="8161" spans="1:9" x14ac:dyDescent="0.25">
      <c r="A8161" t="s">
        <v>2698</v>
      </c>
      <c r="B8161" t="s">
        <v>6023</v>
      </c>
      <c r="C8161" t="s">
        <v>4333</v>
      </c>
      <c r="D8161">
        <v>1</v>
      </c>
      <c r="E8161">
        <v>1</v>
      </c>
      <c r="F8161">
        <v>1</v>
      </c>
      <c r="G8161" t="s">
        <v>2436</v>
      </c>
      <c r="H8161" s="4" t="str">
        <f t="shared" si="254"/>
        <v>1CG30.1</v>
      </c>
      <c r="I8161" s="4" t="str">
        <f t="shared" si="255"/>
        <v>SG1_AVDD09_FE</v>
      </c>
    </row>
    <row r="8162" spans="1:9" x14ac:dyDescent="0.25">
      <c r="A8162" t="s">
        <v>2698</v>
      </c>
      <c r="B8162" t="s">
        <v>6023</v>
      </c>
      <c r="C8162" t="s">
        <v>4333</v>
      </c>
      <c r="D8162">
        <v>2</v>
      </c>
      <c r="E8162">
        <v>2</v>
      </c>
      <c r="F8162">
        <v>2</v>
      </c>
      <c r="G8162" t="s">
        <v>961</v>
      </c>
      <c r="H8162" s="4" t="str">
        <f t="shared" si="254"/>
        <v>1CG30.2</v>
      </c>
      <c r="I8162" s="4" t="str">
        <f t="shared" si="255"/>
        <v>DGND</v>
      </c>
    </row>
    <row r="8163" spans="1:9" x14ac:dyDescent="0.25">
      <c r="A8163" t="s">
        <v>2698</v>
      </c>
      <c r="B8163" t="s">
        <v>6023</v>
      </c>
      <c r="C8163" t="s">
        <v>4334</v>
      </c>
      <c r="D8163">
        <v>1</v>
      </c>
      <c r="E8163">
        <v>1</v>
      </c>
      <c r="F8163">
        <v>1</v>
      </c>
      <c r="G8163" t="s">
        <v>2437</v>
      </c>
      <c r="H8163" s="4" t="str">
        <f t="shared" si="254"/>
        <v>1CG31.1</v>
      </c>
      <c r="I8163" s="4" t="str">
        <f t="shared" si="255"/>
        <v>SG1_AVDD09_GIGA</v>
      </c>
    </row>
    <row r="8164" spans="1:9" x14ac:dyDescent="0.25">
      <c r="A8164" t="s">
        <v>2698</v>
      </c>
      <c r="B8164" t="s">
        <v>6023</v>
      </c>
      <c r="C8164" t="s">
        <v>4334</v>
      </c>
      <c r="D8164">
        <v>2</v>
      </c>
      <c r="E8164">
        <v>2</v>
      </c>
      <c r="F8164">
        <v>2</v>
      </c>
      <c r="G8164" t="s">
        <v>961</v>
      </c>
      <c r="H8164" s="4" t="str">
        <f t="shared" si="254"/>
        <v>1CG31.2</v>
      </c>
      <c r="I8164" s="4" t="str">
        <f t="shared" si="255"/>
        <v>DGND</v>
      </c>
    </row>
    <row r="8165" spans="1:9" x14ac:dyDescent="0.25">
      <c r="A8165" t="s">
        <v>2698</v>
      </c>
      <c r="B8165" t="s">
        <v>6023</v>
      </c>
      <c r="C8165" t="s">
        <v>4335</v>
      </c>
      <c r="D8165">
        <v>1</v>
      </c>
      <c r="E8165">
        <v>1</v>
      </c>
      <c r="F8165">
        <v>1</v>
      </c>
      <c r="G8165" t="s">
        <v>2437</v>
      </c>
      <c r="H8165" s="4" t="str">
        <f t="shared" si="254"/>
        <v>1CG32.1</v>
      </c>
      <c r="I8165" s="4" t="str">
        <f t="shared" si="255"/>
        <v>SG1_AVDD09_GIGA</v>
      </c>
    </row>
    <row r="8166" spans="1:9" x14ac:dyDescent="0.25">
      <c r="A8166" t="s">
        <v>2698</v>
      </c>
      <c r="B8166" t="s">
        <v>6023</v>
      </c>
      <c r="C8166" t="s">
        <v>4335</v>
      </c>
      <c r="D8166">
        <v>2</v>
      </c>
      <c r="E8166">
        <v>2</v>
      </c>
      <c r="F8166">
        <v>2</v>
      </c>
      <c r="G8166" t="s">
        <v>961</v>
      </c>
      <c r="H8166" s="4" t="str">
        <f t="shared" si="254"/>
        <v>1CG32.2</v>
      </c>
      <c r="I8166" s="4" t="str">
        <f t="shared" si="255"/>
        <v>DGND</v>
      </c>
    </row>
    <row r="8167" spans="1:9" x14ac:dyDescent="0.25">
      <c r="A8167" t="s">
        <v>2698</v>
      </c>
      <c r="B8167" t="s">
        <v>6023</v>
      </c>
      <c r="C8167" t="s">
        <v>4336</v>
      </c>
      <c r="D8167">
        <v>1</v>
      </c>
      <c r="E8167">
        <v>1</v>
      </c>
      <c r="F8167">
        <v>1</v>
      </c>
      <c r="G8167" t="s">
        <v>2438</v>
      </c>
      <c r="H8167" s="4" t="str">
        <f t="shared" si="254"/>
        <v>1CG33.1</v>
      </c>
      <c r="I8167" s="4" t="str">
        <f t="shared" si="255"/>
        <v>SG1_AVDD09_MCK</v>
      </c>
    </row>
    <row r="8168" spans="1:9" x14ac:dyDescent="0.25">
      <c r="A8168" t="s">
        <v>2698</v>
      </c>
      <c r="B8168" t="s">
        <v>6023</v>
      </c>
      <c r="C8168" t="s">
        <v>4336</v>
      </c>
      <c r="D8168">
        <v>2</v>
      </c>
      <c r="E8168">
        <v>2</v>
      </c>
      <c r="F8168">
        <v>2</v>
      </c>
      <c r="G8168" t="s">
        <v>961</v>
      </c>
      <c r="H8168" s="4" t="str">
        <f t="shared" si="254"/>
        <v>1CG33.2</v>
      </c>
      <c r="I8168" s="4" t="str">
        <f t="shared" si="255"/>
        <v>DGND</v>
      </c>
    </row>
    <row r="8169" spans="1:9" x14ac:dyDescent="0.25">
      <c r="A8169" t="s">
        <v>2698</v>
      </c>
      <c r="B8169" t="s">
        <v>6023</v>
      </c>
      <c r="C8169" t="s">
        <v>4337</v>
      </c>
      <c r="D8169">
        <v>1</v>
      </c>
      <c r="E8169">
        <v>1</v>
      </c>
      <c r="F8169">
        <v>1</v>
      </c>
      <c r="G8169" t="s">
        <v>6179</v>
      </c>
      <c r="H8169" s="4" t="str">
        <f t="shared" si="254"/>
        <v>1CG38.1</v>
      </c>
      <c r="I8169" s="4" t="str">
        <f t="shared" si="255"/>
        <v>SG1_AVDD09_TRX</v>
      </c>
    </row>
    <row r="8170" spans="1:9" x14ac:dyDescent="0.25">
      <c r="A8170" t="s">
        <v>2698</v>
      </c>
      <c r="B8170" t="s">
        <v>6023</v>
      </c>
      <c r="C8170" t="s">
        <v>4337</v>
      </c>
      <c r="D8170">
        <v>2</v>
      </c>
      <c r="E8170">
        <v>2</v>
      </c>
      <c r="F8170">
        <v>2</v>
      </c>
      <c r="G8170" t="s">
        <v>961</v>
      </c>
      <c r="H8170" s="4" t="str">
        <f t="shared" si="254"/>
        <v>1CG38.2</v>
      </c>
      <c r="I8170" s="4" t="str">
        <f t="shared" si="255"/>
        <v>DGND</v>
      </c>
    </row>
    <row r="8171" spans="1:9" x14ac:dyDescent="0.25">
      <c r="A8171" t="s">
        <v>2698</v>
      </c>
      <c r="B8171" t="s">
        <v>6023</v>
      </c>
      <c r="C8171" t="s">
        <v>4338</v>
      </c>
      <c r="D8171">
        <v>1</v>
      </c>
      <c r="E8171">
        <v>1</v>
      </c>
      <c r="F8171">
        <v>1</v>
      </c>
      <c r="G8171" t="s">
        <v>6179</v>
      </c>
      <c r="H8171" s="4" t="str">
        <f t="shared" si="254"/>
        <v>1CG39.1</v>
      </c>
      <c r="I8171" s="4" t="str">
        <f t="shared" si="255"/>
        <v>SG1_AVDD09_TRX</v>
      </c>
    </row>
    <row r="8172" spans="1:9" x14ac:dyDescent="0.25">
      <c r="A8172" t="s">
        <v>2698</v>
      </c>
      <c r="B8172" t="s">
        <v>6023</v>
      </c>
      <c r="C8172" t="s">
        <v>4338</v>
      </c>
      <c r="D8172">
        <v>2</v>
      </c>
      <c r="E8172">
        <v>2</v>
      </c>
      <c r="F8172">
        <v>2</v>
      </c>
      <c r="G8172" t="s">
        <v>961</v>
      </c>
      <c r="H8172" s="4" t="str">
        <f t="shared" si="254"/>
        <v>1CG39.2</v>
      </c>
      <c r="I8172" s="4" t="str">
        <f t="shared" si="255"/>
        <v>DGND</v>
      </c>
    </row>
    <row r="8173" spans="1:9" x14ac:dyDescent="0.25">
      <c r="A8173" t="s">
        <v>2698</v>
      </c>
      <c r="B8173" t="s">
        <v>6023</v>
      </c>
      <c r="C8173" t="s">
        <v>4339</v>
      </c>
      <c r="D8173">
        <v>1</v>
      </c>
      <c r="E8173">
        <v>1</v>
      </c>
      <c r="F8173">
        <v>1</v>
      </c>
      <c r="G8173" t="s">
        <v>2439</v>
      </c>
      <c r="H8173" s="4" t="str">
        <f t="shared" si="254"/>
        <v>1CG40.1</v>
      </c>
      <c r="I8173" s="4" t="str">
        <f t="shared" si="255"/>
        <v>SG1_AVDD09_CMU</v>
      </c>
    </row>
    <row r="8174" spans="1:9" x14ac:dyDescent="0.25">
      <c r="A8174" t="s">
        <v>2698</v>
      </c>
      <c r="B8174" t="s">
        <v>6023</v>
      </c>
      <c r="C8174" t="s">
        <v>4339</v>
      </c>
      <c r="D8174">
        <v>2</v>
      </c>
      <c r="E8174">
        <v>2</v>
      </c>
      <c r="F8174">
        <v>2</v>
      </c>
      <c r="G8174" t="s">
        <v>961</v>
      </c>
      <c r="H8174" s="4" t="str">
        <f t="shared" si="254"/>
        <v>1CG40.2</v>
      </c>
      <c r="I8174" s="4" t="str">
        <f t="shared" si="255"/>
        <v>DGND</v>
      </c>
    </row>
    <row r="8175" spans="1:9" x14ac:dyDescent="0.25">
      <c r="A8175" t="s">
        <v>2698</v>
      </c>
      <c r="B8175" t="s">
        <v>6023</v>
      </c>
      <c r="C8175" t="s">
        <v>4340</v>
      </c>
      <c r="D8175">
        <v>1</v>
      </c>
      <c r="E8175">
        <v>1</v>
      </c>
      <c r="F8175">
        <v>1</v>
      </c>
      <c r="G8175" t="s">
        <v>2439</v>
      </c>
      <c r="H8175" s="4" t="str">
        <f t="shared" si="254"/>
        <v>1CG41.1</v>
      </c>
      <c r="I8175" s="4" t="str">
        <f t="shared" si="255"/>
        <v>SG1_AVDD09_CMU</v>
      </c>
    </row>
    <row r="8176" spans="1:9" x14ac:dyDescent="0.25">
      <c r="A8176" t="s">
        <v>2698</v>
      </c>
      <c r="B8176" t="s">
        <v>6023</v>
      </c>
      <c r="C8176" t="s">
        <v>4340</v>
      </c>
      <c r="D8176">
        <v>2</v>
      </c>
      <c r="E8176">
        <v>2</v>
      </c>
      <c r="F8176">
        <v>2</v>
      </c>
      <c r="G8176" t="s">
        <v>961</v>
      </c>
      <c r="H8176" s="4" t="str">
        <f t="shared" si="254"/>
        <v>1CG41.2</v>
      </c>
      <c r="I8176" s="4" t="str">
        <f t="shared" si="255"/>
        <v>DGND</v>
      </c>
    </row>
    <row r="8177" spans="1:9" x14ac:dyDescent="0.25">
      <c r="A8177" t="s">
        <v>2698</v>
      </c>
      <c r="B8177" t="s">
        <v>6023</v>
      </c>
      <c r="C8177" t="s">
        <v>4341</v>
      </c>
      <c r="D8177">
        <v>1</v>
      </c>
      <c r="E8177">
        <v>1</v>
      </c>
      <c r="F8177">
        <v>1</v>
      </c>
      <c r="G8177" t="s">
        <v>354</v>
      </c>
      <c r="H8177" s="4" t="str">
        <f t="shared" si="254"/>
        <v>1CG47.1</v>
      </c>
      <c r="I8177" s="4" t="str">
        <f t="shared" si="255"/>
        <v>SG1_SRC_DVDD09</v>
      </c>
    </row>
    <row r="8178" spans="1:9" x14ac:dyDescent="0.25">
      <c r="A8178" t="s">
        <v>2698</v>
      </c>
      <c r="B8178" t="s">
        <v>6023</v>
      </c>
      <c r="C8178" t="s">
        <v>4341</v>
      </c>
      <c r="D8178">
        <v>2</v>
      </c>
      <c r="E8178">
        <v>2</v>
      </c>
      <c r="F8178">
        <v>2</v>
      </c>
      <c r="G8178" t="s">
        <v>961</v>
      </c>
      <c r="H8178" s="4" t="str">
        <f t="shared" si="254"/>
        <v>1CG47.2</v>
      </c>
      <c r="I8178" s="4" t="str">
        <f t="shared" si="255"/>
        <v>DGND</v>
      </c>
    </row>
    <row r="8179" spans="1:9" x14ac:dyDescent="0.25">
      <c r="A8179" t="s">
        <v>2698</v>
      </c>
      <c r="B8179" t="s">
        <v>6023</v>
      </c>
      <c r="C8179" t="s">
        <v>4342</v>
      </c>
      <c r="D8179">
        <v>1</v>
      </c>
      <c r="E8179">
        <v>1</v>
      </c>
      <c r="F8179">
        <v>1</v>
      </c>
      <c r="G8179" t="s">
        <v>354</v>
      </c>
      <c r="H8179" s="4" t="str">
        <f t="shared" si="254"/>
        <v>1CG48.1</v>
      </c>
      <c r="I8179" s="4" t="str">
        <f t="shared" si="255"/>
        <v>SG1_SRC_DVDD09</v>
      </c>
    </row>
    <row r="8180" spans="1:9" x14ac:dyDescent="0.25">
      <c r="A8180" t="s">
        <v>2698</v>
      </c>
      <c r="B8180" t="s">
        <v>6023</v>
      </c>
      <c r="C8180" t="s">
        <v>4342</v>
      </c>
      <c r="D8180">
        <v>2</v>
      </c>
      <c r="E8180">
        <v>2</v>
      </c>
      <c r="F8180">
        <v>2</v>
      </c>
      <c r="G8180" t="s">
        <v>961</v>
      </c>
      <c r="H8180" s="4" t="str">
        <f t="shared" si="254"/>
        <v>1CG48.2</v>
      </c>
      <c r="I8180" s="4" t="str">
        <f t="shared" si="255"/>
        <v>DGND</v>
      </c>
    </row>
    <row r="8181" spans="1:9" x14ac:dyDescent="0.25">
      <c r="A8181" t="s">
        <v>2698</v>
      </c>
      <c r="B8181" t="s">
        <v>6023</v>
      </c>
      <c r="C8181" t="s">
        <v>4343</v>
      </c>
      <c r="D8181">
        <v>1</v>
      </c>
      <c r="E8181">
        <v>1</v>
      </c>
      <c r="F8181">
        <v>1</v>
      </c>
      <c r="G8181" t="s">
        <v>359</v>
      </c>
      <c r="H8181" s="4" t="str">
        <f t="shared" si="254"/>
        <v>1CG80.1</v>
      </c>
      <c r="I8181" s="4" t="str">
        <f t="shared" si="255"/>
        <v>SG1_DVDD09</v>
      </c>
    </row>
    <row r="8182" spans="1:9" x14ac:dyDescent="0.25">
      <c r="A8182" t="s">
        <v>2698</v>
      </c>
      <c r="B8182" t="s">
        <v>6023</v>
      </c>
      <c r="C8182" t="s">
        <v>4343</v>
      </c>
      <c r="D8182">
        <v>2</v>
      </c>
      <c r="E8182">
        <v>2</v>
      </c>
      <c r="F8182">
        <v>2</v>
      </c>
      <c r="G8182" t="s">
        <v>961</v>
      </c>
      <c r="H8182" s="4" t="str">
        <f t="shared" si="254"/>
        <v>1CG80.2</v>
      </c>
      <c r="I8182" s="4" t="str">
        <f t="shared" si="255"/>
        <v>DGND</v>
      </c>
    </row>
    <row r="8183" spans="1:9" x14ac:dyDescent="0.25">
      <c r="A8183" t="s">
        <v>2698</v>
      </c>
      <c r="B8183" t="s">
        <v>6023</v>
      </c>
      <c r="C8183" t="s">
        <v>4344</v>
      </c>
      <c r="D8183">
        <v>1</v>
      </c>
      <c r="E8183">
        <v>1</v>
      </c>
      <c r="F8183">
        <v>1</v>
      </c>
      <c r="G8183" t="s">
        <v>359</v>
      </c>
      <c r="H8183" s="4" t="str">
        <f t="shared" si="254"/>
        <v>1CG81.1</v>
      </c>
      <c r="I8183" s="4" t="str">
        <f t="shared" si="255"/>
        <v>SG1_DVDD09</v>
      </c>
    </row>
    <row r="8184" spans="1:9" x14ac:dyDescent="0.25">
      <c r="A8184" t="s">
        <v>2698</v>
      </c>
      <c r="B8184" t="s">
        <v>6023</v>
      </c>
      <c r="C8184" t="s">
        <v>4344</v>
      </c>
      <c r="D8184">
        <v>2</v>
      </c>
      <c r="E8184">
        <v>2</v>
      </c>
      <c r="F8184">
        <v>2</v>
      </c>
      <c r="G8184" t="s">
        <v>961</v>
      </c>
      <c r="H8184" s="4" t="str">
        <f t="shared" si="254"/>
        <v>1CG81.2</v>
      </c>
      <c r="I8184" s="4" t="str">
        <f t="shared" si="255"/>
        <v>DGND</v>
      </c>
    </row>
    <row r="8185" spans="1:9" x14ac:dyDescent="0.25">
      <c r="A8185" t="s">
        <v>2698</v>
      </c>
      <c r="B8185" t="s">
        <v>6023</v>
      </c>
      <c r="C8185" t="s">
        <v>4345</v>
      </c>
      <c r="D8185">
        <v>1</v>
      </c>
      <c r="E8185">
        <v>1</v>
      </c>
      <c r="F8185">
        <v>1</v>
      </c>
      <c r="G8185" t="s">
        <v>354</v>
      </c>
      <c r="H8185" s="4" t="str">
        <f t="shared" si="254"/>
        <v>1CG109.1</v>
      </c>
      <c r="I8185" s="4" t="str">
        <f t="shared" si="255"/>
        <v>SG1_SRC_DVDD09</v>
      </c>
    </row>
    <row r="8186" spans="1:9" x14ac:dyDescent="0.25">
      <c r="A8186" t="s">
        <v>2698</v>
      </c>
      <c r="B8186" t="s">
        <v>6023</v>
      </c>
      <c r="C8186" t="s">
        <v>4345</v>
      </c>
      <c r="D8186">
        <v>2</v>
      </c>
      <c r="E8186">
        <v>2</v>
      </c>
      <c r="F8186">
        <v>2</v>
      </c>
      <c r="G8186" t="s">
        <v>961</v>
      </c>
      <c r="H8186" s="4" t="str">
        <f t="shared" si="254"/>
        <v>1CG109.2</v>
      </c>
      <c r="I8186" s="4" t="str">
        <f t="shared" si="255"/>
        <v>DGND</v>
      </c>
    </row>
    <row r="8187" spans="1:9" x14ac:dyDescent="0.25">
      <c r="A8187" t="s">
        <v>2698</v>
      </c>
      <c r="B8187" t="s">
        <v>6023</v>
      </c>
      <c r="C8187" t="s">
        <v>4346</v>
      </c>
      <c r="D8187">
        <v>1</v>
      </c>
      <c r="E8187">
        <v>1</v>
      </c>
      <c r="F8187">
        <v>1</v>
      </c>
      <c r="G8187" t="s">
        <v>354</v>
      </c>
      <c r="H8187" s="4" t="str">
        <f t="shared" si="254"/>
        <v>1CG110.1</v>
      </c>
      <c r="I8187" s="4" t="str">
        <f t="shared" si="255"/>
        <v>SG1_SRC_DVDD09</v>
      </c>
    </row>
    <row r="8188" spans="1:9" x14ac:dyDescent="0.25">
      <c r="A8188" t="s">
        <v>2698</v>
      </c>
      <c r="B8188" t="s">
        <v>6023</v>
      </c>
      <c r="C8188" t="s">
        <v>4346</v>
      </c>
      <c r="D8188">
        <v>2</v>
      </c>
      <c r="E8188">
        <v>2</v>
      </c>
      <c r="F8188">
        <v>2</v>
      </c>
      <c r="G8188" t="s">
        <v>961</v>
      </c>
      <c r="H8188" s="4" t="str">
        <f t="shared" si="254"/>
        <v>1CG110.2</v>
      </c>
      <c r="I8188" s="4" t="str">
        <f t="shared" si="255"/>
        <v>DGND</v>
      </c>
    </row>
    <row r="8189" spans="1:9" x14ac:dyDescent="0.25">
      <c r="A8189" t="s">
        <v>2698</v>
      </c>
      <c r="B8189" t="s">
        <v>6023</v>
      </c>
      <c r="C8189" t="s">
        <v>4347</v>
      </c>
      <c r="D8189">
        <v>1</v>
      </c>
      <c r="E8189">
        <v>1</v>
      </c>
      <c r="F8189">
        <v>1</v>
      </c>
      <c r="G8189" t="s">
        <v>354</v>
      </c>
      <c r="H8189" s="4" t="str">
        <f t="shared" si="254"/>
        <v>1CG178.1</v>
      </c>
      <c r="I8189" s="4" t="str">
        <f t="shared" si="255"/>
        <v>SG1_SRC_DVDD09</v>
      </c>
    </row>
    <row r="8190" spans="1:9" x14ac:dyDescent="0.25">
      <c r="A8190" t="s">
        <v>2698</v>
      </c>
      <c r="B8190" t="s">
        <v>6023</v>
      </c>
      <c r="C8190" t="s">
        <v>4347</v>
      </c>
      <c r="D8190">
        <v>2</v>
      </c>
      <c r="E8190">
        <v>2</v>
      </c>
      <c r="F8190">
        <v>2</v>
      </c>
      <c r="G8190" t="s">
        <v>961</v>
      </c>
      <c r="H8190" s="4" t="str">
        <f t="shared" si="254"/>
        <v>1CG178.2</v>
      </c>
      <c r="I8190" s="4" t="str">
        <f t="shared" si="255"/>
        <v>DGND</v>
      </c>
    </row>
    <row r="8191" spans="1:9" x14ac:dyDescent="0.25">
      <c r="A8191" t="s">
        <v>2698</v>
      </c>
      <c r="B8191" t="s">
        <v>6023</v>
      </c>
      <c r="C8191" t="s">
        <v>4348</v>
      </c>
      <c r="D8191">
        <v>1</v>
      </c>
      <c r="E8191">
        <v>1</v>
      </c>
      <c r="F8191">
        <v>1</v>
      </c>
      <c r="G8191" t="s">
        <v>354</v>
      </c>
      <c r="H8191" s="4" t="str">
        <f t="shared" si="254"/>
        <v>1CG179.1</v>
      </c>
      <c r="I8191" s="4" t="str">
        <f t="shared" si="255"/>
        <v>SG1_SRC_DVDD09</v>
      </c>
    </row>
    <row r="8192" spans="1:9" x14ac:dyDescent="0.25">
      <c r="A8192" t="s">
        <v>2698</v>
      </c>
      <c r="B8192" t="s">
        <v>6023</v>
      </c>
      <c r="C8192" t="s">
        <v>4348</v>
      </c>
      <c r="D8192">
        <v>2</v>
      </c>
      <c r="E8192">
        <v>2</v>
      </c>
      <c r="F8192">
        <v>2</v>
      </c>
      <c r="G8192" t="s">
        <v>961</v>
      </c>
      <c r="H8192" s="4" t="str">
        <f t="shared" si="254"/>
        <v>1CG179.2</v>
      </c>
      <c r="I8192" s="4" t="str">
        <f t="shared" si="255"/>
        <v>DGND</v>
      </c>
    </row>
    <row r="8193" spans="1:9" x14ac:dyDescent="0.25">
      <c r="A8193" t="s">
        <v>2698</v>
      </c>
      <c r="B8193" t="s">
        <v>6023</v>
      </c>
      <c r="C8193" t="s">
        <v>4349</v>
      </c>
      <c r="D8193">
        <v>1</v>
      </c>
      <c r="E8193">
        <v>1</v>
      </c>
      <c r="F8193">
        <v>1</v>
      </c>
      <c r="G8193" t="s">
        <v>354</v>
      </c>
      <c r="H8193" s="4" t="str">
        <f t="shared" si="254"/>
        <v>1CG191.1</v>
      </c>
      <c r="I8193" s="4" t="str">
        <f t="shared" si="255"/>
        <v>SG1_SRC_DVDD09</v>
      </c>
    </row>
    <row r="8194" spans="1:9" x14ac:dyDescent="0.25">
      <c r="A8194" t="s">
        <v>2698</v>
      </c>
      <c r="B8194" t="s">
        <v>6023</v>
      </c>
      <c r="C8194" t="s">
        <v>4349</v>
      </c>
      <c r="D8194">
        <v>2</v>
      </c>
      <c r="E8194">
        <v>2</v>
      </c>
      <c r="F8194">
        <v>2</v>
      </c>
      <c r="G8194" t="s">
        <v>961</v>
      </c>
      <c r="H8194" s="4" t="str">
        <f t="shared" ref="H8194:H8257" si="256">CONCATENATE(C8194,".",F8194)</f>
        <v>1CG191.2</v>
      </c>
      <c r="I8194" s="4" t="str">
        <f t="shared" ref="I8194:I8257" si="257">G8194</f>
        <v>DGND</v>
      </c>
    </row>
    <row r="8195" spans="1:9" x14ac:dyDescent="0.25">
      <c r="A8195" t="s">
        <v>2698</v>
      </c>
      <c r="B8195" t="s">
        <v>6023</v>
      </c>
      <c r="C8195" t="s">
        <v>4350</v>
      </c>
      <c r="D8195">
        <v>1</v>
      </c>
      <c r="E8195">
        <v>1</v>
      </c>
      <c r="F8195">
        <v>1</v>
      </c>
      <c r="G8195" t="s">
        <v>354</v>
      </c>
      <c r="H8195" s="4" t="str">
        <f t="shared" si="256"/>
        <v>1CG192.1</v>
      </c>
      <c r="I8195" s="4" t="str">
        <f t="shared" si="257"/>
        <v>SG1_SRC_DVDD09</v>
      </c>
    </row>
    <row r="8196" spans="1:9" x14ac:dyDescent="0.25">
      <c r="A8196" t="s">
        <v>2698</v>
      </c>
      <c r="B8196" t="s">
        <v>6023</v>
      </c>
      <c r="C8196" t="s">
        <v>4350</v>
      </c>
      <c r="D8196">
        <v>2</v>
      </c>
      <c r="E8196">
        <v>2</v>
      </c>
      <c r="F8196">
        <v>2</v>
      </c>
      <c r="G8196" t="s">
        <v>961</v>
      </c>
      <c r="H8196" s="4" t="str">
        <f t="shared" si="256"/>
        <v>1CG192.2</v>
      </c>
      <c r="I8196" s="4" t="str">
        <f t="shared" si="257"/>
        <v>DGND</v>
      </c>
    </row>
    <row r="8197" spans="1:9" x14ac:dyDescent="0.25">
      <c r="A8197" t="s">
        <v>2698</v>
      </c>
      <c r="B8197" t="s">
        <v>6023</v>
      </c>
      <c r="C8197" t="s">
        <v>4351</v>
      </c>
      <c r="D8197">
        <v>1</v>
      </c>
      <c r="E8197">
        <v>1</v>
      </c>
      <c r="F8197">
        <v>1</v>
      </c>
      <c r="G8197" t="s">
        <v>354</v>
      </c>
      <c r="H8197" s="4" t="str">
        <f t="shared" si="256"/>
        <v>1CG193.1</v>
      </c>
      <c r="I8197" s="4" t="str">
        <f t="shared" si="257"/>
        <v>SG1_SRC_DVDD09</v>
      </c>
    </row>
    <row r="8198" spans="1:9" x14ac:dyDescent="0.25">
      <c r="A8198" t="s">
        <v>2698</v>
      </c>
      <c r="B8198" t="s">
        <v>6023</v>
      </c>
      <c r="C8198" t="s">
        <v>4351</v>
      </c>
      <c r="D8198">
        <v>2</v>
      </c>
      <c r="E8198">
        <v>2</v>
      </c>
      <c r="F8198">
        <v>2</v>
      </c>
      <c r="G8198" t="s">
        <v>961</v>
      </c>
      <c r="H8198" s="4" t="str">
        <f t="shared" si="256"/>
        <v>1CG193.2</v>
      </c>
      <c r="I8198" s="4" t="str">
        <f t="shared" si="257"/>
        <v>DGND</v>
      </c>
    </row>
    <row r="8199" spans="1:9" x14ac:dyDescent="0.25">
      <c r="A8199" t="s">
        <v>2698</v>
      </c>
      <c r="B8199" t="s">
        <v>6023</v>
      </c>
      <c r="C8199" t="s">
        <v>4352</v>
      </c>
      <c r="D8199">
        <v>1</v>
      </c>
      <c r="E8199">
        <v>1</v>
      </c>
      <c r="F8199">
        <v>1</v>
      </c>
      <c r="G8199" t="s">
        <v>354</v>
      </c>
      <c r="H8199" s="4" t="str">
        <f t="shared" si="256"/>
        <v>1CG194.1</v>
      </c>
      <c r="I8199" s="4" t="str">
        <f t="shared" si="257"/>
        <v>SG1_SRC_DVDD09</v>
      </c>
    </row>
    <row r="8200" spans="1:9" x14ac:dyDescent="0.25">
      <c r="A8200" t="s">
        <v>2698</v>
      </c>
      <c r="B8200" t="s">
        <v>6023</v>
      </c>
      <c r="C8200" t="s">
        <v>4352</v>
      </c>
      <c r="D8200">
        <v>2</v>
      </c>
      <c r="E8200">
        <v>2</v>
      </c>
      <c r="F8200">
        <v>2</v>
      </c>
      <c r="G8200" t="s">
        <v>961</v>
      </c>
      <c r="H8200" s="4" t="str">
        <f t="shared" si="256"/>
        <v>1CG194.2</v>
      </c>
      <c r="I8200" s="4" t="str">
        <f t="shared" si="257"/>
        <v>DGND</v>
      </c>
    </row>
    <row r="8201" spans="1:9" x14ac:dyDescent="0.25">
      <c r="A8201" t="s">
        <v>2698</v>
      </c>
      <c r="B8201" t="s">
        <v>6023</v>
      </c>
      <c r="C8201" t="s">
        <v>4353</v>
      </c>
      <c r="D8201">
        <v>1</v>
      </c>
      <c r="E8201">
        <v>1</v>
      </c>
      <c r="F8201">
        <v>1</v>
      </c>
      <c r="G8201" t="s">
        <v>354</v>
      </c>
      <c r="H8201" s="4" t="str">
        <f t="shared" si="256"/>
        <v>1CG197.1</v>
      </c>
      <c r="I8201" s="4" t="str">
        <f t="shared" si="257"/>
        <v>SG1_SRC_DVDD09</v>
      </c>
    </row>
    <row r="8202" spans="1:9" x14ac:dyDescent="0.25">
      <c r="A8202" t="s">
        <v>2698</v>
      </c>
      <c r="B8202" t="s">
        <v>6023</v>
      </c>
      <c r="C8202" t="s">
        <v>4353</v>
      </c>
      <c r="D8202">
        <v>2</v>
      </c>
      <c r="E8202">
        <v>2</v>
      </c>
      <c r="F8202">
        <v>2</v>
      </c>
      <c r="G8202" t="s">
        <v>961</v>
      </c>
      <c r="H8202" s="4" t="str">
        <f t="shared" si="256"/>
        <v>1CG197.2</v>
      </c>
      <c r="I8202" s="4" t="str">
        <f t="shared" si="257"/>
        <v>DGND</v>
      </c>
    </row>
    <row r="8203" spans="1:9" x14ac:dyDescent="0.25">
      <c r="A8203" t="s">
        <v>2698</v>
      </c>
      <c r="B8203" t="s">
        <v>6023</v>
      </c>
      <c r="C8203" t="s">
        <v>4354</v>
      </c>
      <c r="D8203">
        <v>1</v>
      </c>
      <c r="E8203">
        <v>1</v>
      </c>
      <c r="F8203">
        <v>1</v>
      </c>
      <c r="G8203" t="s">
        <v>354</v>
      </c>
      <c r="H8203" s="4" t="str">
        <f t="shared" si="256"/>
        <v>1CG198.1</v>
      </c>
      <c r="I8203" s="4" t="str">
        <f t="shared" si="257"/>
        <v>SG1_SRC_DVDD09</v>
      </c>
    </row>
    <row r="8204" spans="1:9" x14ac:dyDescent="0.25">
      <c r="A8204" t="s">
        <v>2698</v>
      </c>
      <c r="B8204" t="s">
        <v>6023</v>
      </c>
      <c r="C8204" t="s">
        <v>4354</v>
      </c>
      <c r="D8204">
        <v>2</v>
      </c>
      <c r="E8204">
        <v>2</v>
      </c>
      <c r="F8204">
        <v>2</v>
      </c>
      <c r="G8204" t="s">
        <v>961</v>
      </c>
      <c r="H8204" s="4" t="str">
        <f t="shared" si="256"/>
        <v>1CG198.2</v>
      </c>
      <c r="I8204" s="4" t="str">
        <f t="shared" si="257"/>
        <v>DGND</v>
      </c>
    </row>
    <row r="8205" spans="1:9" x14ac:dyDescent="0.25">
      <c r="A8205" t="s">
        <v>2698</v>
      </c>
      <c r="B8205" t="s">
        <v>6023</v>
      </c>
      <c r="C8205" t="s">
        <v>6035</v>
      </c>
      <c r="D8205">
        <v>1</v>
      </c>
      <c r="E8205">
        <v>1</v>
      </c>
      <c r="F8205">
        <v>1</v>
      </c>
      <c r="G8205" t="s">
        <v>6179</v>
      </c>
      <c r="H8205" s="4" t="str">
        <f t="shared" si="256"/>
        <v>1CG219.1</v>
      </c>
      <c r="I8205" s="4" t="str">
        <f t="shared" si="257"/>
        <v>SG1_AVDD09_TRX</v>
      </c>
    </row>
    <row r="8206" spans="1:9" x14ac:dyDescent="0.25">
      <c r="A8206" t="s">
        <v>2698</v>
      </c>
      <c r="B8206" t="s">
        <v>6023</v>
      </c>
      <c r="C8206" t="s">
        <v>6035</v>
      </c>
      <c r="D8206">
        <v>2</v>
      </c>
      <c r="E8206">
        <v>2</v>
      </c>
      <c r="F8206">
        <v>2</v>
      </c>
      <c r="G8206" t="s">
        <v>961</v>
      </c>
      <c r="H8206" s="4" t="str">
        <f t="shared" si="256"/>
        <v>1CG219.2</v>
      </c>
      <c r="I8206" s="4" t="str">
        <f t="shared" si="257"/>
        <v>DGND</v>
      </c>
    </row>
    <row r="8207" spans="1:9" x14ac:dyDescent="0.25">
      <c r="A8207" t="s">
        <v>2698</v>
      </c>
      <c r="B8207" t="s">
        <v>6023</v>
      </c>
      <c r="C8207" t="s">
        <v>6036</v>
      </c>
      <c r="D8207">
        <v>1</v>
      </c>
      <c r="E8207">
        <v>1</v>
      </c>
      <c r="F8207">
        <v>1</v>
      </c>
      <c r="G8207" t="s">
        <v>360</v>
      </c>
      <c r="H8207" s="4" t="str">
        <f t="shared" si="256"/>
        <v>1CG220.1</v>
      </c>
      <c r="I8207" s="4" t="str">
        <f t="shared" si="257"/>
        <v>SG1_AVDD09</v>
      </c>
    </row>
    <row r="8208" spans="1:9" x14ac:dyDescent="0.25">
      <c r="A8208" t="s">
        <v>2698</v>
      </c>
      <c r="B8208" t="s">
        <v>6023</v>
      </c>
      <c r="C8208" t="s">
        <v>6036</v>
      </c>
      <c r="D8208">
        <v>2</v>
      </c>
      <c r="E8208">
        <v>2</v>
      </c>
      <c r="F8208">
        <v>2</v>
      </c>
      <c r="G8208" t="s">
        <v>961</v>
      </c>
      <c r="H8208" s="4" t="str">
        <f t="shared" si="256"/>
        <v>1CG220.2</v>
      </c>
      <c r="I8208" s="4" t="str">
        <f t="shared" si="257"/>
        <v>DGND</v>
      </c>
    </row>
    <row r="8209" spans="1:9" x14ac:dyDescent="0.25">
      <c r="A8209" t="s">
        <v>2698</v>
      </c>
      <c r="B8209" t="s">
        <v>6023</v>
      </c>
      <c r="C8209" t="s">
        <v>6208</v>
      </c>
      <c r="D8209">
        <v>1</v>
      </c>
      <c r="E8209">
        <v>1</v>
      </c>
      <c r="F8209">
        <v>1</v>
      </c>
      <c r="G8209" t="s">
        <v>359</v>
      </c>
      <c r="H8209" s="4" t="str">
        <f t="shared" si="256"/>
        <v>1CG222.1</v>
      </c>
      <c r="I8209" s="4" t="str">
        <f t="shared" si="257"/>
        <v>SG1_DVDD09</v>
      </c>
    </row>
    <row r="8210" spans="1:9" x14ac:dyDescent="0.25">
      <c r="A8210" t="s">
        <v>2698</v>
      </c>
      <c r="B8210" t="s">
        <v>6023</v>
      </c>
      <c r="C8210" t="s">
        <v>6208</v>
      </c>
      <c r="D8210">
        <v>2</v>
      </c>
      <c r="E8210">
        <v>2</v>
      </c>
      <c r="F8210">
        <v>2</v>
      </c>
      <c r="G8210" t="s">
        <v>961</v>
      </c>
      <c r="H8210" s="4" t="str">
        <f t="shared" si="256"/>
        <v>1CG222.2</v>
      </c>
      <c r="I8210" s="4" t="str">
        <f t="shared" si="257"/>
        <v>DGND</v>
      </c>
    </row>
    <row r="8211" spans="1:9" x14ac:dyDescent="0.25">
      <c r="A8211" t="s">
        <v>2698</v>
      </c>
      <c r="B8211" t="s">
        <v>6023</v>
      </c>
      <c r="C8211" t="s">
        <v>6209</v>
      </c>
      <c r="D8211">
        <v>1</v>
      </c>
      <c r="E8211">
        <v>1</v>
      </c>
      <c r="F8211">
        <v>1</v>
      </c>
      <c r="G8211" t="s">
        <v>359</v>
      </c>
      <c r="H8211" s="4" t="str">
        <f t="shared" si="256"/>
        <v>1CG223.1</v>
      </c>
      <c r="I8211" s="4" t="str">
        <f t="shared" si="257"/>
        <v>SG1_DVDD09</v>
      </c>
    </row>
    <row r="8212" spans="1:9" x14ac:dyDescent="0.25">
      <c r="A8212" t="s">
        <v>2698</v>
      </c>
      <c r="B8212" t="s">
        <v>6023</v>
      </c>
      <c r="C8212" t="s">
        <v>6209</v>
      </c>
      <c r="D8212">
        <v>2</v>
      </c>
      <c r="E8212">
        <v>2</v>
      </c>
      <c r="F8212">
        <v>2</v>
      </c>
      <c r="G8212" t="s">
        <v>961</v>
      </c>
      <c r="H8212" s="4" t="str">
        <f t="shared" si="256"/>
        <v>1CG223.2</v>
      </c>
      <c r="I8212" s="4" t="str">
        <f t="shared" si="257"/>
        <v>DGND</v>
      </c>
    </row>
    <row r="8213" spans="1:9" x14ac:dyDescent="0.25">
      <c r="A8213" t="s">
        <v>2698</v>
      </c>
      <c r="B8213" t="s">
        <v>6023</v>
      </c>
      <c r="C8213" t="s">
        <v>6482</v>
      </c>
      <c r="D8213">
        <v>1</v>
      </c>
      <c r="E8213">
        <v>1</v>
      </c>
      <c r="F8213">
        <v>1</v>
      </c>
      <c r="G8213" t="s">
        <v>6179</v>
      </c>
      <c r="H8213" s="4" t="str">
        <f t="shared" si="256"/>
        <v>1CG328.1</v>
      </c>
      <c r="I8213" s="4" t="str">
        <f t="shared" si="257"/>
        <v>SG1_AVDD09_TRX</v>
      </c>
    </row>
    <row r="8214" spans="1:9" x14ac:dyDescent="0.25">
      <c r="A8214" t="s">
        <v>2698</v>
      </c>
      <c r="B8214" t="s">
        <v>6023</v>
      </c>
      <c r="C8214" t="s">
        <v>6482</v>
      </c>
      <c r="D8214">
        <v>2</v>
      </c>
      <c r="E8214">
        <v>2</v>
      </c>
      <c r="F8214">
        <v>2</v>
      </c>
      <c r="G8214" t="s">
        <v>961</v>
      </c>
      <c r="H8214" s="4" t="str">
        <f t="shared" si="256"/>
        <v>1CG328.2</v>
      </c>
      <c r="I8214" s="4" t="str">
        <f t="shared" si="257"/>
        <v>DGND</v>
      </c>
    </row>
    <row r="8215" spans="1:9" x14ac:dyDescent="0.25">
      <c r="A8215" t="s">
        <v>2698</v>
      </c>
      <c r="B8215" t="s">
        <v>6023</v>
      </c>
      <c r="C8215" t="s">
        <v>6483</v>
      </c>
      <c r="D8215">
        <v>1</v>
      </c>
      <c r="E8215">
        <v>1</v>
      </c>
      <c r="F8215">
        <v>1</v>
      </c>
      <c r="G8215" t="s">
        <v>6179</v>
      </c>
      <c r="H8215" s="4" t="str">
        <f t="shared" si="256"/>
        <v>1CG331.1</v>
      </c>
      <c r="I8215" s="4" t="str">
        <f t="shared" si="257"/>
        <v>SG1_AVDD09_TRX</v>
      </c>
    </row>
    <row r="8216" spans="1:9" x14ac:dyDescent="0.25">
      <c r="A8216" t="s">
        <v>2698</v>
      </c>
      <c r="B8216" t="s">
        <v>6023</v>
      </c>
      <c r="C8216" t="s">
        <v>6483</v>
      </c>
      <c r="D8216">
        <v>2</v>
      </c>
      <c r="E8216">
        <v>2</v>
      </c>
      <c r="F8216">
        <v>2</v>
      </c>
      <c r="G8216" t="s">
        <v>961</v>
      </c>
      <c r="H8216" s="4" t="str">
        <f t="shared" si="256"/>
        <v>1CG331.2</v>
      </c>
      <c r="I8216" s="4" t="str">
        <f t="shared" si="257"/>
        <v>DGND</v>
      </c>
    </row>
    <row r="8217" spans="1:9" x14ac:dyDescent="0.25">
      <c r="A8217" t="s">
        <v>2698</v>
      </c>
      <c r="B8217" t="s">
        <v>6023</v>
      </c>
      <c r="C8217" t="s">
        <v>6210</v>
      </c>
      <c r="D8217">
        <v>1</v>
      </c>
      <c r="E8217">
        <v>1</v>
      </c>
      <c r="F8217">
        <v>1</v>
      </c>
      <c r="G8217" t="s">
        <v>2439</v>
      </c>
      <c r="H8217" s="4" t="str">
        <f t="shared" si="256"/>
        <v>1CG350.1</v>
      </c>
      <c r="I8217" s="4" t="str">
        <f t="shared" si="257"/>
        <v>SG1_AVDD09_CMU</v>
      </c>
    </row>
    <row r="8218" spans="1:9" x14ac:dyDescent="0.25">
      <c r="A8218" t="s">
        <v>2698</v>
      </c>
      <c r="B8218" t="s">
        <v>6023</v>
      </c>
      <c r="C8218" t="s">
        <v>6210</v>
      </c>
      <c r="D8218">
        <v>2</v>
      </c>
      <c r="E8218">
        <v>2</v>
      </c>
      <c r="F8218">
        <v>2</v>
      </c>
      <c r="G8218" t="s">
        <v>961</v>
      </c>
      <c r="H8218" s="4" t="str">
        <f t="shared" si="256"/>
        <v>1CG350.2</v>
      </c>
      <c r="I8218" s="4" t="str">
        <f t="shared" si="257"/>
        <v>DGND</v>
      </c>
    </row>
    <row r="8219" spans="1:9" x14ac:dyDescent="0.25">
      <c r="A8219" t="s">
        <v>2698</v>
      </c>
      <c r="B8219" t="s">
        <v>6023</v>
      </c>
      <c r="C8219" t="s">
        <v>6484</v>
      </c>
      <c r="D8219">
        <v>1</v>
      </c>
      <c r="E8219">
        <v>1</v>
      </c>
      <c r="F8219">
        <v>1</v>
      </c>
      <c r="G8219" t="s">
        <v>6179</v>
      </c>
      <c r="H8219" s="4" t="str">
        <f t="shared" si="256"/>
        <v>1CG351.1</v>
      </c>
      <c r="I8219" s="4" t="str">
        <f t="shared" si="257"/>
        <v>SG1_AVDD09_TRX</v>
      </c>
    </row>
    <row r="8220" spans="1:9" x14ac:dyDescent="0.25">
      <c r="A8220" t="s">
        <v>2698</v>
      </c>
      <c r="B8220" t="s">
        <v>6023</v>
      </c>
      <c r="C8220" t="s">
        <v>6484</v>
      </c>
      <c r="D8220">
        <v>2</v>
      </c>
      <c r="E8220">
        <v>2</v>
      </c>
      <c r="F8220">
        <v>2</v>
      </c>
      <c r="G8220" t="s">
        <v>961</v>
      </c>
      <c r="H8220" s="4" t="str">
        <f t="shared" si="256"/>
        <v>1CG351.2</v>
      </c>
      <c r="I8220" s="4" t="str">
        <f t="shared" si="257"/>
        <v>DGND</v>
      </c>
    </row>
    <row r="8221" spans="1:9" x14ac:dyDescent="0.25">
      <c r="A8221" t="s">
        <v>2698</v>
      </c>
      <c r="B8221" t="s">
        <v>6023</v>
      </c>
      <c r="C8221" t="s">
        <v>6485</v>
      </c>
      <c r="D8221">
        <v>1</v>
      </c>
      <c r="E8221">
        <v>1</v>
      </c>
      <c r="F8221">
        <v>1</v>
      </c>
      <c r="G8221" t="s">
        <v>6179</v>
      </c>
      <c r="H8221" s="4" t="str">
        <f t="shared" si="256"/>
        <v>1CG352.1</v>
      </c>
      <c r="I8221" s="4" t="str">
        <f t="shared" si="257"/>
        <v>SG1_AVDD09_TRX</v>
      </c>
    </row>
    <row r="8222" spans="1:9" x14ac:dyDescent="0.25">
      <c r="A8222" t="s">
        <v>2698</v>
      </c>
      <c r="B8222" t="s">
        <v>6023</v>
      </c>
      <c r="C8222" t="s">
        <v>6485</v>
      </c>
      <c r="D8222">
        <v>2</v>
      </c>
      <c r="E8222">
        <v>2</v>
      </c>
      <c r="F8222">
        <v>2</v>
      </c>
      <c r="G8222" t="s">
        <v>961</v>
      </c>
      <c r="H8222" s="4" t="str">
        <f t="shared" si="256"/>
        <v>1CG352.2</v>
      </c>
      <c r="I8222" s="4" t="str">
        <f t="shared" si="257"/>
        <v>DGND</v>
      </c>
    </row>
    <row r="8223" spans="1:9" x14ac:dyDescent="0.25">
      <c r="A8223" t="s">
        <v>2698</v>
      </c>
      <c r="B8223" t="s">
        <v>6023</v>
      </c>
      <c r="C8223" t="s">
        <v>6486</v>
      </c>
      <c r="D8223">
        <v>1</v>
      </c>
      <c r="E8223">
        <v>1</v>
      </c>
      <c r="F8223">
        <v>1</v>
      </c>
      <c r="G8223" t="s">
        <v>6179</v>
      </c>
      <c r="H8223" s="4" t="str">
        <f t="shared" si="256"/>
        <v>1CG353.1</v>
      </c>
      <c r="I8223" s="4" t="str">
        <f t="shared" si="257"/>
        <v>SG1_AVDD09_TRX</v>
      </c>
    </row>
    <row r="8224" spans="1:9" x14ac:dyDescent="0.25">
      <c r="A8224" t="s">
        <v>2698</v>
      </c>
      <c r="B8224" t="s">
        <v>6023</v>
      </c>
      <c r="C8224" t="s">
        <v>6486</v>
      </c>
      <c r="D8224">
        <v>2</v>
      </c>
      <c r="E8224">
        <v>2</v>
      </c>
      <c r="F8224">
        <v>2</v>
      </c>
      <c r="G8224" t="s">
        <v>961</v>
      </c>
      <c r="H8224" s="4" t="str">
        <f t="shared" si="256"/>
        <v>1CG353.2</v>
      </c>
      <c r="I8224" s="4" t="str">
        <f t="shared" si="257"/>
        <v>DGND</v>
      </c>
    </row>
    <row r="8225" spans="1:9" x14ac:dyDescent="0.25">
      <c r="A8225" t="s">
        <v>2698</v>
      </c>
      <c r="B8225" t="s">
        <v>6023</v>
      </c>
      <c r="C8225" t="s">
        <v>6487</v>
      </c>
      <c r="D8225">
        <v>1</v>
      </c>
      <c r="E8225">
        <v>1</v>
      </c>
      <c r="F8225">
        <v>1</v>
      </c>
      <c r="G8225" t="s">
        <v>6179</v>
      </c>
      <c r="H8225" s="4" t="str">
        <f t="shared" si="256"/>
        <v>1CG354.1</v>
      </c>
      <c r="I8225" s="4" t="str">
        <f t="shared" si="257"/>
        <v>SG1_AVDD09_TRX</v>
      </c>
    </row>
    <row r="8226" spans="1:9" x14ac:dyDescent="0.25">
      <c r="A8226" t="s">
        <v>2698</v>
      </c>
      <c r="B8226" t="s">
        <v>6023</v>
      </c>
      <c r="C8226" t="s">
        <v>6487</v>
      </c>
      <c r="D8226">
        <v>2</v>
      </c>
      <c r="E8226">
        <v>2</v>
      </c>
      <c r="F8226">
        <v>2</v>
      </c>
      <c r="G8226" t="s">
        <v>961</v>
      </c>
      <c r="H8226" s="4" t="str">
        <f t="shared" si="256"/>
        <v>1CG354.2</v>
      </c>
      <c r="I8226" s="4" t="str">
        <f t="shared" si="257"/>
        <v>DGND</v>
      </c>
    </row>
    <row r="8227" spans="1:9" x14ac:dyDescent="0.25">
      <c r="A8227" t="s">
        <v>2698</v>
      </c>
      <c r="B8227" t="s">
        <v>6023</v>
      </c>
      <c r="C8227" t="s">
        <v>6488</v>
      </c>
      <c r="D8227">
        <v>1</v>
      </c>
      <c r="E8227">
        <v>1</v>
      </c>
      <c r="F8227">
        <v>1</v>
      </c>
      <c r="G8227" t="s">
        <v>359</v>
      </c>
      <c r="H8227" s="4" t="str">
        <f t="shared" si="256"/>
        <v>1CG355.1</v>
      </c>
      <c r="I8227" s="4" t="str">
        <f t="shared" si="257"/>
        <v>SG1_DVDD09</v>
      </c>
    </row>
    <row r="8228" spans="1:9" x14ac:dyDescent="0.25">
      <c r="A8228" t="s">
        <v>2698</v>
      </c>
      <c r="B8228" t="s">
        <v>6023</v>
      </c>
      <c r="C8228" t="s">
        <v>6488</v>
      </c>
      <c r="D8228">
        <v>2</v>
      </c>
      <c r="E8228">
        <v>2</v>
      </c>
      <c r="F8228">
        <v>2</v>
      </c>
      <c r="G8228" t="s">
        <v>961</v>
      </c>
      <c r="H8228" s="4" t="str">
        <f t="shared" si="256"/>
        <v>1CG355.2</v>
      </c>
      <c r="I8228" s="4" t="str">
        <f t="shared" si="257"/>
        <v>DGND</v>
      </c>
    </row>
    <row r="8229" spans="1:9" x14ac:dyDescent="0.25">
      <c r="A8229" t="s">
        <v>2698</v>
      </c>
      <c r="B8229" t="s">
        <v>6023</v>
      </c>
      <c r="C8229" t="s">
        <v>2437</v>
      </c>
      <c r="D8229" t="s">
        <v>1278</v>
      </c>
      <c r="E8229" t="s">
        <v>1278</v>
      </c>
      <c r="F8229">
        <v>1</v>
      </c>
      <c r="G8229" t="s">
        <v>2437</v>
      </c>
      <c r="H8229" s="4" t="str">
        <f t="shared" si="256"/>
        <v>SG1_AVDD09_GIGA.1</v>
      </c>
      <c r="I8229" s="4" t="str">
        <f t="shared" si="257"/>
        <v>SG1_AVDD09_GIGA</v>
      </c>
    </row>
    <row r="8230" spans="1:9" x14ac:dyDescent="0.25">
      <c r="A8230" t="s">
        <v>2698</v>
      </c>
      <c r="B8230" t="s">
        <v>6023</v>
      </c>
      <c r="C8230" t="s">
        <v>359</v>
      </c>
      <c r="D8230" t="s">
        <v>1278</v>
      </c>
      <c r="E8230" t="s">
        <v>1278</v>
      </c>
      <c r="F8230">
        <v>1</v>
      </c>
      <c r="G8230" t="s">
        <v>359</v>
      </c>
      <c r="H8230" s="4" t="str">
        <f t="shared" si="256"/>
        <v>SG1_DVDD09.1</v>
      </c>
      <c r="I8230" s="4" t="str">
        <f t="shared" si="257"/>
        <v>SG1_DVDD09</v>
      </c>
    </row>
    <row r="8231" spans="1:9" x14ac:dyDescent="0.25">
      <c r="A8231" t="s">
        <v>2698</v>
      </c>
      <c r="B8231" t="s">
        <v>6037</v>
      </c>
      <c r="C8231" t="s">
        <v>4355</v>
      </c>
      <c r="D8231">
        <v>1</v>
      </c>
      <c r="E8231">
        <v>1</v>
      </c>
      <c r="F8231">
        <v>1</v>
      </c>
      <c r="G8231" t="s">
        <v>142</v>
      </c>
      <c r="H8231" s="4" t="str">
        <f t="shared" si="256"/>
        <v>1BDG31.1</v>
      </c>
      <c r="I8231" s="4" t="str">
        <f t="shared" si="257"/>
        <v>SG1_AVDD33</v>
      </c>
    </row>
    <row r="8232" spans="1:9" x14ac:dyDescent="0.25">
      <c r="A8232" t="s">
        <v>2698</v>
      </c>
      <c r="B8232" t="s">
        <v>6037</v>
      </c>
      <c r="C8232" t="s">
        <v>4355</v>
      </c>
      <c r="D8232">
        <v>2</v>
      </c>
      <c r="E8232">
        <v>2</v>
      </c>
      <c r="F8232">
        <v>2</v>
      </c>
      <c r="G8232" t="s">
        <v>351</v>
      </c>
      <c r="H8232" s="4" t="str">
        <f t="shared" si="256"/>
        <v>1BDG31.2</v>
      </c>
      <c r="I8232" s="4" t="str">
        <f t="shared" si="257"/>
        <v>SG1_SRC_DVDD33</v>
      </c>
    </row>
    <row r="8233" spans="1:9" x14ac:dyDescent="0.25">
      <c r="A8233" t="s">
        <v>2698</v>
      </c>
      <c r="B8233" t="s">
        <v>6037</v>
      </c>
      <c r="C8233" t="s">
        <v>4356</v>
      </c>
      <c r="D8233">
        <v>1</v>
      </c>
      <c r="E8233">
        <v>1</v>
      </c>
      <c r="F8233">
        <v>1</v>
      </c>
      <c r="G8233" t="s">
        <v>2440</v>
      </c>
      <c r="H8233" s="4" t="str">
        <f t="shared" si="256"/>
        <v>1BDG32.1</v>
      </c>
      <c r="I8233" s="4" t="str">
        <f t="shared" si="257"/>
        <v>SG1_AVDD33_CEN</v>
      </c>
    </row>
    <row r="8234" spans="1:9" x14ac:dyDescent="0.25">
      <c r="A8234" t="s">
        <v>2698</v>
      </c>
      <c r="B8234" t="s">
        <v>6037</v>
      </c>
      <c r="C8234" t="s">
        <v>4356</v>
      </c>
      <c r="D8234">
        <v>2</v>
      </c>
      <c r="E8234">
        <v>2</v>
      </c>
      <c r="F8234">
        <v>2</v>
      </c>
      <c r="G8234" t="s">
        <v>351</v>
      </c>
      <c r="H8234" s="4" t="str">
        <f t="shared" si="256"/>
        <v>1BDG32.2</v>
      </c>
      <c r="I8234" s="4" t="str">
        <f t="shared" si="257"/>
        <v>SG1_SRC_DVDD33</v>
      </c>
    </row>
    <row r="8235" spans="1:9" x14ac:dyDescent="0.25">
      <c r="A8235" t="s">
        <v>2698</v>
      </c>
      <c r="B8235" t="s">
        <v>6037</v>
      </c>
      <c r="C8235" t="s">
        <v>4357</v>
      </c>
      <c r="D8235">
        <v>1</v>
      </c>
      <c r="E8235">
        <v>1</v>
      </c>
      <c r="F8235">
        <v>1</v>
      </c>
      <c r="G8235" t="s">
        <v>2441</v>
      </c>
      <c r="H8235" s="4" t="str">
        <f t="shared" si="256"/>
        <v>1BDG33.1</v>
      </c>
      <c r="I8235" s="4" t="str">
        <f t="shared" si="257"/>
        <v>SG1_AVDD33_FE</v>
      </c>
    </row>
    <row r="8236" spans="1:9" x14ac:dyDescent="0.25">
      <c r="A8236" t="s">
        <v>2698</v>
      </c>
      <c r="B8236" t="s">
        <v>6037</v>
      </c>
      <c r="C8236" t="s">
        <v>4357</v>
      </c>
      <c r="D8236">
        <v>2</v>
      </c>
      <c r="E8236">
        <v>2</v>
      </c>
      <c r="F8236">
        <v>2</v>
      </c>
      <c r="G8236" t="s">
        <v>351</v>
      </c>
      <c r="H8236" s="4" t="str">
        <f t="shared" si="256"/>
        <v>1BDG33.2</v>
      </c>
      <c r="I8236" s="4" t="str">
        <f t="shared" si="257"/>
        <v>SG1_SRC_DVDD33</v>
      </c>
    </row>
    <row r="8237" spans="1:9" x14ac:dyDescent="0.25">
      <c r="A8237" t="s">
        <v>2698</v>
      </c>
      <c r="B8237" t="s">
        <v>6037</v>
      </c>
      <c r="C8237" t="s">
        <v>4358</v>
      </c>
      <c r="D8237">
        <v>1</v>
      </c>
      <c r="E8237">
        <v>1</v>
      </c>
      <c r="F8237">
        <v>1</v>
      </c>
      <c r="G8237" t="s">
        <v>2442</v>
      </c>
      <c r="H8237" s="4" t="str">
        <f t="shared" si="256"/>
        <v>1BDG34.1</v>
      </c>
      <c r="I8237" s="4" t="str">
        <f t="shared" si="257"/>
        <v>SG1_AVDD33_GIGA</v>
      </c>
    </row>
    <row r="8238" spans="1:9" x14ac:dyDescent="0.25">
      <c r="A8238" t="s">
        <v>2698</v>
      </c>
      <c r="B8238" t="s">
        <v>6037</v>
      </c>
      <c r="C8238" t="s">
        <v>4358</v>
      </c>
      <c r="D8238">
        <v>2</v>
      </c>
      <c r="E8238">
        <v>2</v>
      </c>
      <c r="F8238">
        <v>2</v>
      </c>
      <c r="G8238" t="s">
        <v>351</v>
      </c>
      <c r="H8238" s="4" t="str">
        <f t="shared" si="256"/>
        <v>1BDG34.2</v>
      </c>
      <c r="I8238" s="4" t="str">
        <f t="shared" si="257"/>
        <v>SG1_SRC_DVDD33</v>
      </c>
    </row>
    <row r="8239" spans="1:9" x14ac:dyDescent="0.25">
      <c r="A8239" t="s">
        <v>2698</v>
      </c>
      <c r="B8239" t="s">
        <v>6037</v>
      </c>
      <c r="C8239" t="s">
        <v>4359</v>
      </c>
      <c r="D8239">
        <v>1</v>
      </c>
      <c r="E8239">
        <v>1</v>
      </c>
      <c r="F8239">
        <v>1</v>
      </c>
      <c r="G8239" t="s">
        <v>2443</v>
      </c>
      <c r="H8239" s="4" t="str">
        <f t="shared" si="256"/>
        <v>1BDG35.1</v>
      </c>
      <c r="I8239" s="4" t="str">
        <f t="shared" si="257"/>
        <v>SG1_AVDD33_CMU</v>
      </c>
    </row>
    <row r="8240" spans="1:9" x14ac:dyDescent="0.25">
      <c r="A8240" t="s">
        <v>2698</v>
      </c>
      <c r="B8240" t="s">
        <v>6037</v>
      </c>
      <c r="C8240" t="s">
        <v>4359</v>
      </c>
      <c r="D8240">
        <v>2</v>
      </c>
      <c r="E8240">
        <v>2</v>
      </c>
      <c r="F8240">
        <v>2</v>
      </c>
      <c r="G8240" t="s">
        <v>351</v>
      </c>
      <c r="H8240" s="4" t="str">
        <f t="shared" si="256"/>
        <v>1BDG35.2</v>
      </c>
      <c r="I8240" s="4" t="str">
        <f t="shared" si="257"/>
        <v>SG1_SRC_DVDD33</v>
      </c>
    </row>
    <row r="8241" spans="1:9" x14ac:dyDescent="0.25">
      <c r="A8241" t="s">
        <v>2698</v>
      </c>
      <c r="B8241" t="s">
        <v>6037</v>
      </c>
      <c r="C8241" t="s">
        <v>4360</v>
      </c>
      <c r="D8241">
        <v>1</v>
      </c>
      <c r="E8241">
        <v>1</v>
      </c>
      <c r="F8241">
        <v>1</v>
      </c>
      <c r="G8241" t="s">
        <v>2444</v>
      </c>
      <c r="H8241" s="4" t="str">
        <f t="shared" si="256"/>
        <v>1BDG37.1</v>
      </c>
      <c r="I8241" s="4" t="str">
        <f t="shared" si="257"/>
        <v>SG1_AVDD33_XTAL</v>
      </c>
    </row>
    <row r="8242" spans="1:9" x14ac:dyDescent="0.25">
      <c r="A8242" t="s">
        <v>2698</v>
      </c>
      <c r="B8242" t="s">
        <v>6037</v>
      </c>
      <c r="C8242" t="s">
        <v>4360</v>
      </c>
      <c r="D8242">
        <v>2</v>
      </c>
      <c r="E8242">
        <v>2</v>
      </c>
      <c r="F8242">
        <v>2</v>
      </c>
      <c r="G8242" t="s">
        <v>351</v>
      </c>
      <c r="H8242" s="4" t="str">
        <f t="shared" si="256"/>
        <v>1BDG37.2</v>
      </c>
      <c r="I8242" s="4" t="str">
        <f t="shared" si="257"/>
        <v>SG1_SRC_DVDD33</v>
      </c>
    </row>
    <row r="8243" spans="1:9" x14ac:dyDescent="0.25">
      <c r="A8243" t="s">
        <v>2698</v>
      </c>
      <c r="B8243" t="s">
        <v>6037</v>
      </c>
      <c r="C8243" t="s">
        <v>4361</v>
      </c>
      <c r="D8243">
        <v>1</v>
      </c>
      <c r="E8243">
        <v>1</v>
      </c>
      <c r="F8243">
        <v>1</v>
      </c>
      <c r="G8243" t="s">
        <v>142</v>
      </c>
      <c r="H8243" s="4" t="str">
        <f t="shared" si="256"/>
        <v>1CG51.1</v>
      </c>
      <c r="I8243" s="4" t="str">
        <f t="shared" si="257"/>
        <v>SG1_AVDD33</v>
      </c>
    </row>
    <row r="8244" spans="1:9" x14ac:dyDescent="0.25">
      <c r="A8244" t="s">
        <v>2698</v>
      </c>
      <c r="B8244" t="s">
        <v>6037</v>
      </c>
      <c r="C8244" t="s">
        <v>4361</v>
      </c>
      <c r="D8244">
        <v>2</v>
      </c>
      <c r="E8244">
        <v>2</v>
      </c>
      <c r="F8244">
        <v>2</v>
      </c>
      <c r="G8244" t="s">
        <v>961</v>
      </c>
      <c r="H8244" s="4" t="str">
        <f t="shared" si="256"/>
        <v>1CG51.2</v>
      </c>
      <c r="I8244" s="4" t="str">
        <f t="shared" si="257"/>
        <v>DGND</v>
      </c>
    </row>
    <row r="8245" spans="1:9" x14ac:dyDescent="0.25">
      <c r="A8245" t="s">
        <v>2698</v>
      </c>
      <c r="B8245" t="s">
        <v>6037</v>
      </c>
      <c r="C8245" t="s">
        <v>4362</v>
      </c>
      <c r="D8245">
        <v>1</v>
      </c>
      <c r="E8245">
        <v>1</v>
      </c>
      <c r="F8245">
        <v>1</v>
      </c>
      <c r="G8245" t="s">
        <v>142</v>
      </c>
      <c r="H8245" s="4" t="str">
        <f t="shared" si="256"/>
        <v>1CG52.1</v>
      </c>
      <c r="I8245" s="4" t="str">
        <f t="shared" si="257"/>
        <v>SG1_AVDD33</v>
      </c>
    </row>
    <row r="8246" spans="1:9" x14ac:dyDescent="0.25">
      <c r="A8246" t="s">
        <v>2698</v>
      </c>
      <c r="B8246" t="s">
        <v>6037</v>
      </c>
      <c r="C8246" t="s">
        <v>4362</v>
      </c>
      <c r="D8246">
        <v>2</v>
      </c>
      <c r="E8246">
        <v>2</v>
      </c>
      <c r="F8246">
        <v>2</v>
      </c>
      <c r="G8246" t="s">
        <v>961</v>
      </c>
      <c r="H8246" s="4" t="str">
        <f t="shared" si="256"/>
        <v>1CG52.2</v>
      </c>
      <c r="I8246" s="4" t="str">
        <f t="shared" si="257"/>
        <v>DGND</v>
      </c>
    </row>
    <row r="8247" spans="1:9" x14ac:dyDescent="0.25">
      <c r="A8247" t="s">
        <v>2698</v>
      </c>
      <c r="B8247" t="s">
        <v>6037</v>
      </c>
      <c r="C8247" t="s">
        <v>4363</v>
      </c>
      <c r="D8247">
        <v>1</v>
      </c>
      <c r="E8247">
        <v>1</v>
      </c>
      <c r="F8247">
        <v>1</v>
      </c>
      <c r="G8247" t="s">
        <v>142</v>
      </c>
      <c r="H8247" s="4" t="str">
        <f t="shared" si="256"/>
        <v>1CG53.1</v>
      </c>
      <c r="I8247" s="4" t="str">
        <f t="shared" si="257"/>
        <v>SG1_AVDD33</v>
      </c>
    </row>
    <row r="8248" spans="1:9" x14ac:dyDescent="0.25">
      <c r="A8248" t="s">
        <v>2698</v>
      </c>
      <c r="B8248" t="s">
        <v>6037</v>
      </c>
      <c r="C8248" t="s">
        <v>4363</v>
      </c>
      <c r="D8248">
        <v>2</v>
      </c>
      <c r="E8248">
        <v>2</v>
      </c>
      <c r="F8248">
        <v>2</v>
      </c>
      <c r="G8248" t="s">
        <v>961</v>
      </c>
      <c r="H8248" s="4" t="str">
        <f t="shared" si="256"/>
        <v>1CG53.2</v>
      </c>
      <c r="I8248" s="4" t="str">
        <f t="shared" si="257"/>
        <v>DGND</v>
      </c>
    </row>
    <row r="8249" spans="1:9" x14ac:dyDescent="0.25">
      <c r="A8249" t="s">
        <v>2698</v>
      </c>
      <c r="B8249" t="s">
        <v>6037</v>
      </c>
      <c r="C8249" t="s">
        <v>4364</v>
      </c>
      <c r="D8249">
        <v>1</v>
      </c>
      <c r="E8249">
        <v>1</v>
      </c>
      <c r="F8249">
        <v>1</v>
      </c>
      <c r="G8249" t="s">
        <v>142</v>
      </c>
      <c r="H8249" s="4" t="str">
        <f t="shared" si="256"/>
        <v>1CG54.1</v>
      </c>
      <c r="I8249" s="4" t="str">
        <f t="shared" si="257"/>
        <v>SG1_AVDD33</v>
      </c>
    </row>
    <row r="8250" spans="1:9" x14ac:dyDescent="0.25">
      <c r="A8250" t="s">
        <v>2698</v>
      </c>
      <c r="B8250" t="s">
        <v>6037</v>
      </c>
      <c r="C8250" t="s">
        <v>4364</v>
      </c>
      <c r="D8250">
        <v>2</v>
      </c>
      <c r="E8250">
        <v>2</v>
      </c>
      <c r="F8250">
        <v>2</v>
      </c>
      <c r="G8250" t="s">
        <v>961</v>
      </c>
      <c r="H8250" s="4" t="str">
        <f t="shared" si="256"/>
        <v>1CG54.2</v>
      </c>
      <c r="I8250" s="4" t="str">
        <f t="shared" si="257"/>
        <v>DGND</v>
      </c>
    </row>
    <row r="8251" spans="1:9" x14ac:dyDescent="0.25">
      <c r="A8251" t="s">
        <v>2698</v>
      </c>
      <c r="B8251" t="s">
        <v>6037</v>
      </c>
      <c r="C8251" t="s">
        <v>4365</v>
      </c>
      <c r="D8251">
        <v>1</v>
      </c>
      <c r="E8251">
        <v>1</v>
      </c>
      <c r="F8251">
        <v>1</v>
      </c>
      <c r="G8251" t="s">
        <v>142</v>
      </c>
      <c r="H8251" s="4" t="str">
        <f t="shared" si="256"/>
        <v>1CG55.1</v>
      </c>
      <c r="I8251" s="4" t="str">
        <f t="shared" si="257"/>
        <v>SG1_AVDD33</v>
      </c>
    </row>
    <row r="8252" spans="1:9" x14ac:dyDescent="0.25">
      <c r="A8252" t="s">
        <v>2698</v>
      </c>
      <c r="B8252" t="s">
        <v>6037</v>
      </c>
      <c r="C8252" t="s">
        <v>4365</v>
      </c>
      <c r="D8252">
        <v>2</v>
      </c>
      <c r="E8252">
        <v>2</v>
      </c>
      <c r="F8252">
        <v>2</v>
      </c>
      <c r="G8252" t="s">
        <v>961</v>
      </c>
      <c r="H8252" s="4" t="str">
        <f t="shared" si="256"/>
        <v>1CG55.2</v>
      </c>
      <c r="I8252" s="4" t="str">
        <f t="shared" si="257"/>
        <v>DGND</v>
      </c>
    </row>
    <row r="8253" spans="1:9" x14ac:dyDescent="0.25">
      <c r="A8253" t="s">
        <v>2698</v>
      </c>
      <c r="B8253" t="s">
        <v>6037</v>
      </c>
      <c r="C8253" t="s">
        <v>4366</v>
      </c>
      <c r="D8253">
        <v>1</v>
      </c>
      <c r="E8253">
        <v>1</v>
      </c>
      <c r="F8253">
        <v>1</v>
      </c>
      <c r="G8253" t="s">
        <v>2440</v>
      </c>
      <c r="H8253" s="4" t="str">
        <f t="shared" si="256"/>
        <v>1CG56.1</v>
      </c>
      <c r="I8253" s="4" t="str">
        <f t="shared" si="257"/>
        <v>SG1_AVDD33_CEN</v>
      </c>
    </row>
    <row r="8254" spans="1:9" x14ac:dyDescent="0.25">
      <c r="A8254" t="s">
        <v>2698</v>
      </c>
      <c r="B8254" t="s">
        <v>6037</v>
      </c>
      <c r="C8254" t="s">
        <v>4366</v>
      </c>
      <c r="D8254">
        <v>2</v>
      </c>
      <c r="E8254">
        <v>2</v>
      </c>
      <c r="F8254">
        <v>2</v>
      </c>
      <c r="G8254" t="s">
        <v>961</v>
      </c>
      <c r="H8254" s="4" t="str">
        <f t="shared" si="256"/>
        <v>1CG56.2</v>
      </c>
      <c r="I8254" s="4" t="str">
        <f t="shared" si="257"/>
        <v>DGND</v>
      </c>
    </row>
    <row r="8255" spans="1:9" x14ac:dyDescent="0.25">
      <c r="A8255" t="s">
        <v>2698</v>
      </c>
      <c r="B8255" t="s">
        <v>6037</v>
      </c>
      <c r="C8255" t="s">
        <v>4367</v>
      </c>
      <c r="D8255">
        <v>1</v>
      </c>
      <c r="E8255">
        <v>1</v>
      </c>
      <c r="F8255">
        <v>1</v>
      </c>
      <c r="G8255" t="s">
        <v>2440</v>
      </c>
      <c r="H8255" s="4" t="str">
        <f t="shared" si="256"/>
        <v>1CG57.1</v>
      </c>
      <c r="I8255" s="4" t="str">
        <f t="shared" si="257"/>
        <v>SG1_AVDD33_CEN</v>
      </c>
    </row>
    <row r="8256" spans="1:9" x14ac:dyDescent="0.25">
      <c r="A8256" t="s">
        <v>2698</v>
      </c>
      <c r="B8256" t="s">
        <v>6037</v>
      </c>
      <c r="C8256" t="s">
        <v>4367</v>
      </c>
      <c r="D8256">
        <v>2</v>
      </c>
      <c r="E8256">
        <v>2</v>
      </c>
      <c r="F8256">
        <v>2</v>
      </c>
      <c r="G8256" t="s">
        <v>961</v>
      </c>
      <c r="H8256" s="4" t="str">
        <f t="shared" si="256"/>
        <v>1CG57.2</v>
      </c>
      <c r="I8256" s="4" t="str">
        <f t="shared" si="257"/>
        <v>DGND</v>
      </c>
    </row>
    <row r="8257" spans="1:9" x14ac:dyDescent="0.25">
      <c r="A8257" t="s">
        <v>2698</v>
      </c>
      <c r="B8257" t="s">
        <v>6037</v>
      </c>
      <c r="C8257" t="s">
        <v>4368</v>
      </c>
      <c r="D8257">
        <v>1</v>
      </c>
      <c r="E8257">
        <v>1</v>
      </c>
      <c r="F8257">
        <v>1</v>
      </c>
      <c r="G8257" t="s">
        <v>2440</v>
      </c>
      <c r="H8257" s="4" t="str">
        <f t="shared" si="256"/>
        <v>1CG58.1</v>
      </c>
      <c r="I8257" s="4" t="str">
        <f t="shared" si="257"/>
        <v>SG1_AVDD33_CEN</v>
      </c>
    </row>
    <row r="8258" spans="1:9" x14ac:dyDescent="0.25">
      <c r="A8258" t="s">
        <v>2698</v>
      </c>
      <c r="B8258" t="s">
        <v>6037</v>
      </c>
      <c r="C8258" t="s">
        <v>4368</v>
      </c>
      <c r="D8258">
        <v>2</v>
      </c>
      <c r="E8258">
        <v>2</v>
      </c>
      <c r="F8258">
        <v>2</v>
      </c>
      <c r="G8258" t="s">
        <v>961</v>
      </c>
      <c r="H8258" s="4" t="str">
        <f t="shared" ref="H8258:H8321" si="258">CONCATENATE(C8258,".",F8258)</f>
        <v>1CG58.2</v>
      </c>
      <c r="I8258" s="4" t="str">
        <f t="shared" ref="I8258:I8321" si="259">G8258</f>
        <v>DGND</v>
      </c>
    </row>
    <row r="8259" spans="1:9" x14ac:dyDescent="0.25">
      <c r="A8259" t="s">
        <v>2698</v>
      </c>
      <c r="B8259" t="s">
        <v>6037</v>
      </c>
      <c r="C8259" t="s">
        <v>4369</v>
      </c>
      <c r="D8259">
        <v>1</v>
      </c>
      <c r="E8259">
        <v>1</v>
      </c>
      <c r="F8259">
        <v>1</v>
      </c>
      <c r="G8259" t="s">
        <v>2441</v>
      </c>
      <c r="H8259" s="4" t="str">
        <f t="shared" si="258"/>
        <v>1CG59.1</v>
      </c>
      <c r="I8259" s="4" t="str">
        <f t="shared" si="259"/>
        <v>SG1_AVDD33_FE</v>
      </c>
    </row>
    <row r="8260" spans="1:9" x14ac:dyDescent="0.25">
      <c r="A8260" t="s">
        <v>2698</v>
      </c>
      <c r="B8260" t="s">
        <v>6037</v>
      </c>
      <c r="C8260" t="s">
        <v>4369</v>
      </c>
      <c r="D8260">
        <v>2</v>
      </c>
      <c r="E8260">
        <v>2</v>
      </c>
      <c r="F8260">
        <v>2</v>
      </c>
      <c r="G8260" t="s">
        <v>961</v>
      </c>
      <c r="H8260" s="4" t="str">
        <f t="shared" si="258"/>
        <v>1CG59.2</v>
      </c>
      <c r="I8260" s="4" t="str">
        <f t="shared" si="259"/>
        <v>DGND</v>
      </c>
    </row>
    <row r="8261" spans="1:9" x14ac:dyDescent="0.25">
      <c r="A8261" t="s">
        <v>2698</v>
      </c>
      <c r="B8261" t="s">
        <v>6037</v>
      </c>
      <c r="C8261" t="s">
        <v>4370</v>
      </c>
      <c r="D8261">
        <v>1</v>
      </c>
      <c r="E8261">
        <v>1</v>
      </c>
      <c r="F8261">
        <v>1</v>
      </c>
      <c r="G8261" t="s">
        <v>2441</v>
      </c>
      <c r="H8261" s="4" t="str">
        <f t="shared" si="258"/>
        <v>1CG60.1</v>
      </c>
      <c r="I8261" s="4" t="str">
        <f t="shared" si="259"/>
        <v>SG1_AVDD33_FE</v>
      </c>
    </row>
    <row r="8262" spans="1:9" x14ac:dyDescent="0.25">
      <c r="A8262" t="s">
        <v>2698</v>
      </c>
      <c r="B8262" t="s">
        <v>6037</v>
      </c>
      <c r="C8262" t="s">
        <v>4370</v>
      </c>
      <c r="D8262">
        <v>2</v>
      </c>
      <c r="E8262">
        <v>2</v>
      </c>
      <c r="F8262">
        <v>2</v>
      </c>
      <c r="G8262" t="s">
        <v>961</v>
      </c>
      <c r="H8262" s="4" t="str">
        <f t="shared" si="258"/>
        <v>1CG60.2</v>
      </c>
      <c r="I8262" s="4" t="str">
        <f t="shared" si="259"/>
        <v>DGND</v>
      </c>
    </row>
    <row r="8263" spans="1:9" x14ac:dyDescent="0.25">
      <c r="A8263" t="s">
        <v>2698</v>
      </c>
      <c r="B8263" t="s">
        <v>6037</v>
      </c>
      <c r="C8263" t="s">
        <v>4371</v>
      </c>
      <c r="D8263">
        <v>1</v>
      </c>
      <c r="E8263">
        <v>1</v>
      </c>
      <c r="F8263">
        <v>1</v>
      </c>
      <c r="G8263" t="s">
        <v>2442</v>
      </c>
      <c r="H8263" s="4" t="str">
        <f t="shared" si="258"/>
        <v>1CG61.1</v>
      </c>
      <c r="I8263" s="4" t="str">
        <f t="shared" si="259"/>
        <v>SG1_AVDD33_GIGA</v>
      </c>
    </row>
    <row r="8264" spans="1:9" x14ac:dyDescent="0.25">
      <c r="A8264" t="s">
        <v>2698</v>
      </c>
      <c r="B8264" t="s">
        <v>6037</v>
      </c>
      <c r="C8264" t="s">
        <v>4371</v>
      </c>
      <c r="D8264">
        <v>2</v>
      </c>
      <c r="E8264">
        <v>2</v>
      </c>
      <c r="F8264">
        <v>2</v>
      </c>
      <c r="G8264" t="s">
        <v>961</v>
      </c>
      <c r="H8264" s="4" t="str">
        <f t="shared" si="258"/>
        <v>1CG61.2</v>
      </c>
      <c r="I8264" s="4" t="str">
        <f t="shared" si="259"/>
        <v>DGND</v>
      </c>
    </row>
    <row r="8265" spans="1:9" x14ac:dyDescent="0.25">
      <c r="A8265" t="s">
        <v>2698</v>
      </c>
      <c r="B8265" t="s">
        <v>6037</v>
      </c>
      <c r="C8265" t="s">
        <v>4372</v>
      </c>
      <c r="D8265">
        <v>1</v>
      </c>
      <c r="E8265">
        <v>1</v>
      </c>
      <c r="F8265">
        <v>1</v>
      </c>
      <c r="G8265" t="s">
        <v>2442</v>
      </c>
      <c r="H8265" s="4" t="str">
        <f t="shared" si="258"/>
        <v>1CG62.1</v>
      </c>
      <c r="I8265" s="4" t="str">
        <f t="shared" si="259"/>
        <v>SG1_AVDD33_GIGA</v>
      </c>
    </row>
    <row r="8266" spans="1:9" x14ac:dyDescent="0.25">
      <c r="A8266" t="s">
        <v>2698</v>
      </c>
      <c r="B8266" t="s">
        <v>6037</v>
      </c>
      <c r="C8266" t="s">
        <v>4372</v>
      </c>
      <c r="D8266">
        <v>2</v>
      </c>
      <c r="E8266">
        <v>2</v>
      </c>
      <c r="F8266">
        <v>2</v>
      </c>
      <c r="G8266" t="s">
        <v>961</v>
      </c>
      <c r="H8266" s="4" t="str">
        <f t="shared" si="258"/>
        <v>1CG62.2</v>
      </c>
      <c r="I8266" s="4" t="str">
        <f t="shared" si="259"/>
        <v>DGND</v>
      </c>
    </row>
    <row r="8267" spans="1:9" x14ac:dyDescent="0.25">
      <c r="A8267" t="s">
        <v>2698</v>
      </c>
      <c r="B8267" t="s">
        <v>6037</v>
      </c>
      <c r="C8267" t="s">
        <v>4373</v>
      </c>
      <c r="D8267">
        <v>1</v>
      </c>
      <c r="E8267">
        <v>1</v>
      </c>
      <c r="F8267">
        <v>1</v>
      </c>
      <c r="G8267" t="s">
        <v>2442</v>
      </c>
      <c r="H8267" s="4" t="str">
        <f t="shared" si="258"/>
        <v>1CG63.1</v>
      </c>
      <c r="I8267" s="4" t="str">
        <f t="shared" si="259"/>
        <v>SG1_AVDD33_GIGA</v>
      </c>
    </row>
    <row r="8268" spans="1:9" x14ac:dyDescent="0.25">
      <c r="A8268" t="s">
        <v>2698</v>
      </c>
      <c r="B8268" t="s">
        <v>6037</v>
      </c>
      <c r="C8268" t="s">
        <v>4373</v>
      </c>
      <c r="D8268">
        <v>2</v>
      </c>
      <c r="E8268">
        <v>2</v>
      </c>
      <c r="F8268">
        <v>2</v>
      </c>
      <c r="G8268" t="s">
        <v>961</v>
      </c>
      <c r="H8268" s="4" t="str">
        <f t="shared" si="258"/>
        <v>1CG63.2</v>
      </c>
      <c r="I8268" s="4" t="str">
        <f t="shared" si="259"/>
        <v>DGND</v>
      </c>
    </row>
    <row r="8269" spans="1:9" x14ac:dyDescent="0.25">
      <c r="A8269" t="s">
        <v>2698</v>
      </c>
      <c r="B8269" t="s">
        <v>6037</v>
      </c>
      <c r="C8269" t="s">
        <v>4374</v>
      </c>
      <c r="D8269">
        <v>1</v>
      </c>
      <c r="E8269">
        <v>1</v>
      </c>
      <c r="F8269">
        <v>1</v>
      </c>
      <c r="G8269" t="s">
        <v>2442</v>
      </c>
      <c r="H8269" s="4" t="str">
        <f t="shared" si="258"/>
        <v>1CG64.1</v>
      </c>
      <c r="I8269" s="4" t="str">
        <f t="shared" si="259"/>
        <v>SG1_AVDD33_GIGA</v>
      </c>
    </row>
    <row r="8270" spans="1:9" x14ac:dyDescent="0.25">
      <c r="A8270" t="s">
        <v>2698</v>
      </c>
      <c r="B8270" t="s">
        <v>6037</v>
      </c>
      <c r="C8270" t="s">
        <v>4374</v>
      </c>
      <c r="D8270">
        <v>2</v>
      </c>
      <c r="E8270">
        <v>2</v>
      </c>
      <c r="F8270">
        <v>2</v>
      </c>
      <c r="G8270" t="s">
        <v>961</v>
      </c>
      <c r="H8270" s="4" t="str">
        <f t="shared" si="258"/>
        <v>1CG64.2</v>
      </c>
      <c r="I8270" s="4" t="str">
        <f t="shared" si="259"/>
        <v>DGND</v>
      </c>
    </row>
    <row r="8271" spans="1:9" x14ac:dyDescent="0.25">
      <c r="A8271" t="s">
        <v>2698</v>
      </c>
      <c r="B8271" t="s">
        <v>6037</v>
      </c>
      <c r="C8271" t="s">
        <v>4375</v>
      </c>
      <c r="D8271">
        <v>1</v>
      </c>
      <c r="E8271">
        <v>1</v>
      </c>
      <c r="F8271">
        <v>1</v>
      </c>
      <c r="G8271" t="s">
        <v>2443</v>
      </c>
      <c r="H8271" s="4" t="str">
        <f t="shared" si="258"/>
        <v>1CG65.1</v>
      </c>
      <c r="I8271" s="4" t="str">
        <f t="shared" si="259"/>
        <v>SG1_AVDD33_CMU</v>
      </c>
    </row>
    <row r="8272" spans="1:9" x14ac:dyDescent="0.25">
      <c r="A8272" t="s">
        <v>2698</v>
      </c>
      <c r="B8272" t="s">
        <v>6037</v>
      </c>
      <c r="C8272" t="s">
        <v>4375</v>
      </c>
      <c r="D8272">
        <v>2</v>
      </c>
      <c r="E8272">
        <v>2</v>
      </c>
      <c r="F8272">
        <v>2</v>
      </c>
      <c r="G8272" t="s">
        <v>961</v>
      </c>
      <c r="H8272" s="4" t="str">
        <f t="shared" si="258"/>
        <v>1CG65.2</v>
      </c>
      <c r="I8272" s="4" t="str">
        <f t="shared" si="259"/>
        <v>DGND</v>
      </c>
    </row>
    <row r="8273" spans="1:9" x14ac:dyDescent="0.25">
      <c r="A8273" t="s">
        <v>2698</v>
      </c>
      <c r="B8273" t="s">
        <v>6037</v>
      </c>
      <c r="C8273" t="s">
        <v>4376</v>
      </c>
      <c r="D8273">
        <v>1</v>
      </c>
      <c r="E8273">
        <v>1</v>
      </c>
      <c r="F8273">
        <v>1</v>
      </c>
      <c r="G8273" t="s">
        <v>2443</v>
      </c>
      <c r="H8273" s="4" t="str">
        <f t="shared" si="258"/>
        <v>1CG66.1</v>
      </c>
      <c r="I8273" s="4" t="str">
        <f t="shared" si="259"/>
        <v>SG1_AVDD33_CMU</v>
      </c>
    </row>
    <row r="8274" spans="1:9" x14ac:dyDescent="0.25">
      <c r="A8274" t="s">
        <v>2698</v>
      </c>
      <c r="B8274" t="s">
        <v>6037</v>
      </c>
      <c r="C8274" t="s">
        <v>4376</v>
      </c>
      <c r="D8274">
        <v>2</v>
      </c>
      <c r="E8274">
        <v>2</v>
      </c>
      <c r="F8274">
        <v>2</v>
      </c>
      <c r="G8274" t="s">
        <v>961</v>
      </c>
      <c r="H8274" s="4" t="str">
        <f t="shared" si="258"/>
        <v>1CG66.2</v>
      </c>
      <c r="I8274" s="4" t="str">
        <f t="shared" si="259"/>
        <v>DGND</v>
      </c>
    </row>
    <row r="8275" spans="1:9" x14ac:dyDescent="0.25">
      <c r="A8275" t="s">
        <v>2698</v>
      </c>
      <c r="B8275" t="s">
        <v>6037</v>
      </c>
      <c r="C8275" t="s">
        <v>4377</v>
      </c>
      <c r="D8275">
        <v>1</v>
      </c>
      <c r="E8275">
        <v>1</v>
      </c>
      <c r="F8275">
        <v>1</v>
      </c>
      <c r="G8275" t="s">
        <v>2443</v>
      </c>
      <c r="H8275" s="4" t="str">
        <f t="shared" si="258"/>
        <v>1CG67.1</v>
      </c>
      <c r="I8275" s="4" t="str">
        <f t="shared" si="259"/>
        <v>SG1_AVDD33_CMU</v>
      </c>
    </row>
    <row r="8276" spans="1:9" x14ac:dyDescent="0.25">
      <c r="A8276" t="s">
        <v>2698</v>
      </c>
      <c r="B8276" t="s">
        <v>6037</v>
      </c>
      <c r="C8276" t="s">
        <v>4377</v>
      </c>
      <c r="D8276">
        <v>2</v>
      </c>
      <c r="E8276">
        <v>2</v>
      </c>
      <c r="F8276">
        <v>2</v>
      </c>
      <c r="G8276" t="s">
        <v>961</v>
      </c>
      <c r="H8276" s="4" t="str">
        <f t="shared" si="258"/>
        <v>1CG67.2</v>
      </c>
      <c r="I8276" s="4" t="str">
        <f t="shared" si="259"/>
        <v>DGND</v>
      </c>
    </row>
    <row r="8277" spans="1:9" x14ac:dyDescent="0.25">
      <c r="A8277" t="s">
        <v>2698</v>
      </c>
      <c r="B8277" t="s">
        <v>6037</v>
      </c>
      <c r="C8277" t="s">
        <v>4378</v>
      </c>
      <c r="D8277">
        <v>1</v>
      </c>
      <c r="E8277">
        <v>1</v>
      </c>
      <c r="F8277">
        <v>1</v>
      </c>
      <c r="G8277" t="s">
        <v>2443</v>
      </c>
      <c r="H8277" s="4" t="str">
        <f t="shared" si="258"/>
        <v>1CG68.1</v>
      </c>
      <c r="I8277" s="4" t="str">
        <f t="shared" si="259"/>
        <v>SG1_AVDD33_CMU</v>
      </c>
    </row>
    <row r="8278" spans="1:9" x14ac:dyDescent="0.25">
      <c r="A8278" t="s">
        <v>2698</v>
      </c>
      <c r="B8278" t="s">
        <v>6037</v>
      </c>
      <c r="C8278" t="s">
        <v>4378</v>
      </c>
      <c r="D8278">
        <v>2</v>
      </c>
      <c r="E8278">
        <v>2</v>
      </c>
      <c r="F8278">
        <v>2</v>
      </c>
      <c r="G8278" t="s">
        <v>961</v>
      </c>
      <c r="H8278" s="4" t="str">
        <f t="shared" si="258"/>
        <v>1CG68.2</v>
      </c>
      <c r="I8278" s="4" t="str">
        <f t="shared" si="259"/>
        <v>DGND</v>
      </c>
    </row>
    <row r="8279" spans="1:9" x14ac:dyDescent="0.25">
      <c r="A8279" t="s">
        <v>2698</v>
      </c>
      <c r="B8279" t="s">
        <v>6037</v>
      </c>
      <c r="C8279" t="s">
        <v>4379</v>
      </c>
      <c r="D8279">
        <v>1</v>
      </c>
      <c r="E8279">
        <v>1</v>
      </c>
      <c r="F8279">
        <v>1</v>
      </c>
      <c r="G8279" t="s">
        <v>2444</v>
      </c>
      <c r="H8279" s="4" t="str">
        <f t="shared" si="258"/>
        <v>1CG70.1</v>
      </c>
      <c r="I8279" s="4" t="str">
        <f t="shared" si="259"/>
        <v>SG1_AVDD33_XTAL</v>
      </c>
    </row>
    <row r="8280" spans="1:9" x14ac:dyDescent="0.25">
      <c r="A8280" t="s">
        <v>2698</v>
      </c>
      <c r="B8280" t="s">
        <v>6037</v>
      </c>
      <c r="C8280" t="s">
        <v>4379</v>
      </c>
      <c r="D8280">
        <v>2</v>
      </c>
      <c r="E8280">
        <v>2</v>
      </c>
      <c r="F8280">
        <v>2</v>
      </c>
      <c r="G8280" t="s">
        <v>961</v>
      </c>
      <c r="H8280" s="4" t="str">
        <f t="shared" si="258"/>
        <v>1CG70.2</v>
      </c>
      <c r="I8280" s="4" t="str">
        <f t="shared" si="259"/>
        <v>DGND</v>
      </c>
    </row>
    <row r="8281" spans="1:9" x14ac:dyDescent="0.25">
      <c r="A8281" t="s">
        <v>2698</v>
      </c>
      <c r="B8281" t="s">
        <v>6037</v>
      </c>
      <c r="C8281" t="s">
        <v>4380</v>
      </c>
      <c r="D8281">
        <v>1</v>
      </c>
      <c r="E8281">
        <v>1</v>
      </c>
      <c r="F8281">
        <v>1</v>
      </c>
      <c r="G8281" t="s">
        <v>351</v>
      </c>
      <c r="H8281" s="4" t="str">
        <f t="shared" si="258"/>
        <v>1CG75.1</v>
      </c>
      <c r="I8281" s="4" t="str">
        <f t="shared" si="259"/>
        <v>SG1_SRC_DVDD33</v>
      </c>
    </row>
    <row r="8282" spans="1:9" x14ac:dyDescent="0.25">
      <c r="A8282" t="s">
        <v>2698</v>
      </c>
      <c r="B8282" t="s">
        <v>6037</v>
      </c>
      <c r="C8282" t="s">
        <v>4380</v>
      </c>
      <c r="D8282">
        <v>2</v>
      </c>
      <c r="E8282">
        <v>2</v>
      </c>
      <c r="F8282">
        <v>2</v>
      </c>
      <c r="G8282" t="s">
        <v>961</v>
      </c>
      <c r="H8282" s="4" t="str">
        <f t="shared" si="258"/>
        <v>1CG75.2</v>
      </c>
      <c r="I8282" s="4" t="str">
        <f t="shared" si="259"/>
        <v>DGND</v>
      </c>
    </row>
    <row r="8283" spans="1:9" x14ac:dyDescent="0.25">
      <c r="A8283" t="s">
        <v>2698</v>
      </c>
      <c r="B8283" t="s">
        <v>6037</v>
      </c>
      <c r="C8283" t="s">
        <v>4381</v>
      </c>
      <c r="D8283">
        <v>1</v>
      </c>
      <c r="E8283">
        <v>1</v>
      </c>
      <c r="F8283">
        <v>1</v>
      </c>
      <c r="G8283" t="s">
        <v>351</v>
      </c>
      <c r="H8283" s="4" t="str">
        <f t="shared" si="258"/>
        <v>1CG76.1</v>
      </c>
      <c r="I8283" s="4" t="str">
        <f t="shared" si="259"/>
        <v>SG1_SRC_DVDD33</v>
      </c>
    </row>
    <row r="8284" spans="1:9" x14ac:dyDescent="0.25">
      <c r="A8284" t="s">
        <v>2698</v>
      </c>
      <c r="B8284" t="s">
        <v>6037</v>
      </c>
      <c r="C8284" t="s">
        <v>4381</v>
      </c>
      <c r="D8284">
        <v>2</v>
      </c>
      <c r="E8284">
        <v>2</v>
      </c>
      <c r="F8284">
        <v>2</v>
      </c>
      <c r="G8284" t="s">
        <v>961</v>
      </c>
      <c r="H8284" s="4" t="str">
        <f t="shared" si="258"/>
        <v>1CG76.2</v>
      </c>
      <c r="I8284" s="4" t="str">
        <f t="shared" si="259"/>
        <v>DGND</v>
      </c>
    </row>
    <row r="8285" spans="1:9" x14ac:dyDescent="0.25">
      <c r="A8285" t="s">
        <v>2698</v>
      </c>
      <c r="B8285" t="s">
        <v>6037</v>
      </c>
      <c r="C8285" t="s">
        <v>4382</v>
      </c>
      <c r="D8285">
        <v>1</v>
      </c>
      <c r="E8285">
        <v>1</v>
      </c>
      <c r="F8285">
        <v>1</v>
      </c>
      <c r="G8285" t="s">
        <v>351</v>
      </c>
      <c r="H8285" s="4" t="str">
        <f t="shared" si="258"/>
        <v>1CG77.1</v>
      </c>
      <c r="I8285" s="4" t="str">
        <f t="shared" si="259"/>
        <v>SG1_SRC_DVDD33</v>
      </c>
    </row>
    <row r="8286" spans="1:9" x14ac:dyDescent="0.25">
      <c r="A8286" t="s">
        <v>2698</v>
      </c>
      <c r="B8286" t="s">
        <v>6037</v>
      </c>
      <c r="C8286" t="s">
        <v>4382</v>
      </c>
      <c r="D8286">
        <v>2</v>
      </c>
      <c r="E8286">
        <v>2</v>
      </c>
      <c r="F8286">
        <v>2</v>
      </c>
      <c r="G8286" t="s">
        <v>961</v>
      </c>
      <c r="H8286" s="4" t="str">
        <f t="shared" si="258"/>
        <v>1CG77.2</v>
      </c>
      <c r="I8286" s="4" t="str">
        <f t="shared" si="259"/>
        <v>DGND</v>
      </c>
    </row>
    <row r="8287" spans="1:9" x14ac:dyDescent="0.25">
      <c r="A8287" t="s">
        <v>2698</v>
      </c>
      <c r="B8287" t="s">
        <v>6037</v>
      </c>
      <c r="C8287" t="s">
        <v>4383</v>
      </c>
      <c r="D8287">
        <v>1</v>
      </c>
      <c r="E8287">
        <v>1</v>
      </c>
      <c r="F8287">
        <v>1</v>
      </c>
      <c r="G8287" t="s">
        <v>351</v>
      </c>
      <c r="H8287" s="4" t="str">
        <f t="shared" si="258"/>
        <v>1CG111.1</v>
      </c>
      <c r="I8287" s="4" t="str">
        <f t="shared" si="259"/>
        <v>SG1_SRC_DVDD33</v>
      </c>
    </row>
    <row r="8288" spans="1:9" x14ac:dyDescent="0.25">
      <c r="A8288" t="s">
        <v>2698</v>
      </c>
      <c r="B8288" t="s">
        <v>6037</v>
      </c>
      <c r="C8288" t="s">
        <v>4383</v>
      </c>
      <c r="D8288">
        <v>2</v>
      </c>
      <c r="E8288">
        <v>2</v>
      </c>
      <c r="F8288">
        <v>2</v>
      </c>
      <c r="G8288" t="s">
        <v>961</v>
      </c>
      <c r="H8288" s="4" t="str">
        <f t="shared" si="258"/>
        <v>1CG111.2</v>
      </c>
      <c r="I8288" s="4" t="str">
        <f t="shared" si="259"/>
        <v>DGND</v>
      </c>
    </row>
    <row r="8289" spans="1:9" x14ac:dyDescent="0.25">
      <c r="A8289" t="s">
        <v>2698</v>
      </c>
      <c r="B8289" t="s">
        <v>6037</v>
      </c>
      <c r="C8289" t="s">
        <v>4384</v>
      </c>
      <c r="D8289">
        <v>1</v>
      </c>
      <c r="E8289">
        <v>1</v>
      </c>
      <c r="F8289">
        <v>1</v>
      </c>
      <c r="G8289" t="s">
        <v>351</v>
      </c>
      <c r="H8289" s="4" t="str">
        <f t="shared" si="258"/>
        <v>1CG201.1</v>
      </c>
      <c r="I8289" s="4" t="str">
        <f t="shared" si="259"/>
        <v>SG1_SRC_DVDD33</v>
      </c>
    </row>
    <row r="8290" spans="1:9" x14ac:dyDescent="0.25">
      <c r="A8290" t="s">
        <v>2698</v>
      </c>
      <c r="B8290" t="s">
        <v>6037</v>
      </c>
      <c r="C8290" t="s">
        <v>4384</v>
      </c>
      <c r="D8290">
        <v>2</v>
      </c>
      <c r="E8290">
        <v>2</v>
      </c>
      <c r="F8290">
        <v>2</v>
      </c>
      <c r="G8290" t="s">
        <v>961</v>
      </c>
      <c r="H8290" s="4" t="str">
        <f t="shared" si="258"/>
        <v>1CG201.2</v>
      </c>
      <c r="I8290" s="4" t="str">
        <f t="shared" si="259"/>
        <v>DGND</v>
      </c>
    </row>
    <row r="8291" spans="1:9" x14ac:dyDescent="0.25">
      <c r="A8291" t="s">
        <v>2698</v>
      </c>
      <c r="B8291" t="s">
        <v>6037</v>
      </c>
      <c r="C8291" t="s">
        <v>4385</v>
      </c>
      <c r="D8291">
        <v>1</v>
      </c>
      <c r="E8291">
        <v>1</v>
      </c>
      <c r="F8291">
        <v>1</v>
      </c>
      <c r="G8291" t="s">
        <v>351</v>
      </c>
      <c r="H8291" s="4" t="str">
        <f t="shared" si="258"/>
        <v>1CG202.1</v>
      </c>
      <c r="I8291" s="4" t="str">
        <f t="shared" si="259"/>
        <v>SG1_SRC_DVDD33</v>
      </c>
    </row>
    <row r="8292" spans="1:9" x14ac:dyDescent="0.25">
      <c r="A8292" t="s">
        <v>2698</v>
      </c>
      <c r="B8292" t="s">
        <v>6037</v>
      </c>
      <c r="C8292" t="s">
        <v>4385</v>
      </c>
      <c r="D8292">
        <v>2</v>
      </c>
      <c r="E8292">
        <v>2</v>
      </c>
      <c r="F8292">
        <v>2</v>
      </c>
      <c r="G8292" t="s">
        <v>961</v>
      </c>
      <c r="H8292" s="4" t="str">
        <f t="shared" si="258"/>
        <v>1CG202.2</v>
      </c>
      <c r="I8292" s="4" t="str">
        <f t="shared" si="259"/>
        <v>DGND</v>
      </c>
    </row>
    <row r="8293" spans="1:9" x14ac:dyDescent="0.25">
      <c r="A8293" t="s">
        <v>2698</v>
      </c>
      <c r="B8293" t="s">
        <v>6037</v>
      </c>
      <c r="C8293" t="s">
        <v>4386</v>
      </c>
      <c r="D8293">
        <v>1</v>
      </c>
      <c r="E8293">
        <v>1</v>
      </c>
      <c r="F8293">
        <v>1</v>
      </c>
      <c r="G8293" t="s">
        <v>351</v>
      </c>
      <c r="H8293" s="4" t="str">
        <f t="shared" si="258"/>
        <v>1CG203.1</v>
      </c>
      <c r="I8293" s="4" t="str">
        <f t="shared" si="259"/>
        <v>SG1_SRC_DVDD33</v>
      </c>
    </row>
    <row r="8294" spans="1:9" x14ac:dyDescent="0.25">
      <c r="A8294" t="s">
        <v>2698</v>
      </c>
      <c r="B8294" t="s">
        <v>6037</v>
      </c>
      <c r="C8294" t="s">
        <v>4386</v>
      </c>
      <c r="D8294">
        <v>2</v>
      </c>
      <c r="E8294">
        <v>2</v>
      </c>
      <c r="F8294">
        <v>2</v>
      </c>
      <c r="G8294" t="s">
        <v>961</v>
      </c>
      <c r="H8294" s="4" t="str">
        <f t="shared" si="258"/>
        <v>1CG203.2</v>
      </c>
      <c r="I8294" s="4" t="str">
        <f t="shared" si="259"/>
        <v>DGND</v>
      </c>
    </row>
    <row r="8295" spans="1:9" x14ac:dyDescent="0.25">
      <c r="A8295" t="s">
        <v>2698</v>
      </c>
      <c r="B8295" t="s">
        <v>6037</v>
      </c>
      <c r="C8295" t="s">
        <v>4387</v>
      </c>
      <c r="D8295">
        <v>1</v>
      </c>
      <c r="E8295">
        <v>1</v>
      </c>
      <c r="F8295">
        <v>1</v>
      </c>
      <c r="G8295" t="s">
        <v>351</v>
      </c>
      <c r="H8295" s="4" t="str">
        <f t="shared" si="258"/>
        <v>1CG204.1</v>
      </c>
      <c r="I8295" s="4" t="str">
        <f t="shared" si="259"/>
        <v>SG1_SRC_DVDD33</v>
      </c>
    </row>
    <row r="8296" spans="1:9" x14ac:dyDescent="0.25">
      <c r="A8296" t="s">
        <v>2698</v>
      </c>
      <c r="B8296" t="s">
        <v>6037</v>
      </c>
      <c r="C8296" t="s">
        <v>4387</v>
      </c>
      <c r="D8296">
        <v>2</v>
      </c>
      <c r="E8296">
        <v>2</v>
      </c>
      <c r="F8296">
        <v>2</v>
      </c>
      <c r="G8296" t="s">
        <v>961</v>
      </c>
      <c r="H8296" s="4" t="str">
        <f t="shared" si="258"/>
        <v>1CG204.2</v>
      </c>
      <c r="I8296" s="4" t="str">
        <f t="shared" si="259"/>
        <v>DGND</v>
      </c>
    </row>
    <row r="8297" spans="1:9" x14ac:dyDescent="0.25">
      <c r="A8297" t="s">
        <v>2698</v>
      </c>
      <c r="B8297" t="s">
        <v>6037</v>
      </c>
      <c r="C8297" t="s">
        <v>4388</v>
      </c>
      <c r="D8297">
        <v>1</v>
      </c>
      <c r="E8297">
        <v>1</v>
      </c>
      <c r="F8297">
        <v>1</v>
      </c>
      <c r="G8297" t="s">
        <v>351</v>
      </c>
      <c r="H8297" s="4" t="str">
        <f t="shared" si="258"/>
        <v>1CG205.1</v>
      </c>
      <c r="I8297" s="4" t="str">
        <f t="shared" si="259"/>
        <v>SG1_SRC_DVDD33</v>
      </c>
    </row>
    <row r="8298" spans="1:9" x14ac:dyDescent="0.25">
      <c r="A8298" t="s">
        <v>2698</v>
      </c>
      <c r="B8298" t="s">
        <v>6037</v>
      </c>
      <c r="C8298" t="s">
        <v>4388</v>
      </c>
      <c r="D8298">
        <v>2</v>
      </c>
      <c r="E8298">
        <v>2</v>
      </c>
      <c r="F8298">
        <v>2</v>
      </c>
      <c r="G8298" t="s">
        <v>961</v>
      </c>
      <c r="H8298" s="4" t="str">
        <f t="shared" si="258"/>
        <v>1CG205.2</v>
      </c>
      <c r="I8298" s="4" t="str">
        <f t="shared" si="259"/>
        <v>DGND</v>
      </c>
    </row>
    <row r="8299" spans="1:9" x14ac:dyDescent="0.25">
      <c r="A8299" t="s">
        <v>2698</v>
      </c>
      <c r="B8299" t="s">
        <v>6037</v>
      </c>
      <c r="C8299" t="s">
        <v>4389</v>
      </c>
      <c r="D8299">
        <v>1</v>
      </c>
      <c r="E8299">
        <v>1</v>
      </c>
      <c r="F8299">
        <v>1</v>
      </c>
      <c r="G8299" t="s">
        <v>351</v>
      </c>
      <c r="H8299" s="4" t="str">
        <f t="shared" si="258"/>
        <v>1CG207.1</v>
      </c>
      <c r="I8299" s="4" t="str">
        <f t="shared" si="259"/>
        <v>SG1_SRC_DVDD33</v>
      </c>
    </row>
    <row r="8300" spans="1:9" x14ac:dyDescent="0.25">
      <c r="A8300" t="s">
        <v>2698</v>
      </c>
      <c r="B8300" t="s">
        <v>6037</v>
      </c>
      <c r="C8300" t="s">
        <v>4389</v>
      </c>
      <c r="D8300">
        <v>2</v>
      </c>
      <c r="E8300">
        <v>2</v>
      </c>
      <c r="F8300">
        <v>2</v>
      </c>
      <c r="G8300" t="s">
        <v>961</v>
      </c>
      <c r="H8300" s="4" t="str">
        <f t="shared" si="258"/>
        <v>1CG207.2</v>
      </c>
      <c r="I8300" s="4" t="str">
        <f t="shared" si="259"/>
        <v>DGND</v>
      </c>
    </row>
    <row r="8301" spans="1:9" x14ac:dyDescent="0.25">
      <c r="A8301" t="s">
        <v>2698</v>
      </c>
      <c r="B8301" t="s">
        <v>6037</v>
      </c>
      <c r="C8301" t="s">
        <v>6211</v>
      </c>
      <c r="D8301">
        <v>1</v>
      </c>
      <c r="E8301">
        <v>1</v>
      </c>
      <c r="F8301">
        <v>1</v>
      </c>
      <c r="G8301" t="s">
        <v>2442</v>
      </c>
      <c r="H8301" s="4" t="str">
        <f t="shared" si="258"/>
        <v>1CG224.1</v>
      </c>
      <c r="I8301" s="4" t="str">
        <f t="shared" si="259"/>
        <v>SG1_AVDD33_GIGA</v>
      </c>
    </row>
    <row r="8302" spans="1:9" x14ac:dyDescent="0.25">
      <c r="A8302" t="s">
        <v>2698</v>
      </c>
      <c r="B8302" t="s">
        <v>6037</v>
      </c>
      <c r="C8302" t="s">
        <v>6211</v>
      </c>
      <c r="D8302">
        <v>2</v>
      </c>
      <c r="E8302">
        <v>2</v>
      </c>
      <c r="F8302">
        <v>2</v>
      </c>
      <c r="G8302" t="s">
        <v>961</v>
      </c>
      <c r="H8302" s="4" t="str">
        <f t="shared" si="258"/>
        <v>1CG224.2</v>
      </c>
      <c r="I8302" s="4" t="str">
        <f t="shared" si="259"/>
        <v>DGND</v>
      </c>
    </row>
    <row r="8303" spans="1:9" x14ac:dyDescent="0.25">
      <c r="A8303" t="s">
        <v>2698</v>
      </c>
      <c r="B8303" t="s">
        <v>6037</v>
      </c>
      <c r="C8303" t="s">
        <v>2442</v>
      </c>
      <c r="D8303" t="s">
        <v>1278</v>
      </c>
      <c r="E8303" t="s">
        <v>1278</v>
      </c>
      <c r="F8303">
        <v>1</v>
      </c>
      <c r="G8303" t="s">
        <v>2442</v>
      </c>
      <c r="H8303" s="4" t="str">
        <f t="shared" si="258"/>
        <v>SG1_AVDD33_GIGA.1</v>
      </c>
      <c r="I8303" s="4" t="str">
        <f t="shared" si="259"/>
        <v>SG1_AVDD33_GIGA</v>
      </c>
    </row>
    <row r="8304" spans="1:9" x14ac:dyDescent="0.25">
      <c r="A8304" t="s">
        <v>2698</v>
      </c>
      <c r="B8304" t="s">
        <v>6038</v>
      </c>
      <c r="C8304" t="s">
        <v>6039</v>
      </c>
      <c r="D8304">
        <v>1</v>
      </c>
      <c r="E8304">
        <v>1</v>
      </c>
      <c r="F8304">
        <v>1</v>
      </c>
      <c r="G8304" t="s">
        <v>5756</v>
      </c>
      <c r="H8304" s="4" t="str">
        <f t="shared" si="258"/>
        <v>1BDG3.1</v>
      </c>
      <c r="I8304" s="4" t="str">
        <f t="shared" si="259"/>
        <v>SG1_XMII_2_VDDIO</v>
      </c>
    </row>
    <row r="8305" spans="1:9" x14ac:dyDescent="0.25">
      <c r="A8305" t="s">
        <v>2698</v>
      </c>
      <c r="B8305" t="s">
        <v>6038</v>
      </c>
      <c r="C8305" t="s">
        <v>6039</v>
      </c>
      <c r="D8305">
        <v>2</v>
      </c>
      <c r="E8305">
        <v>2</v>
      </c>
      <c r="F8305">
        <v>2</v>
      </c>
      <c r="G8305" t="s">
        <v>351</v>
      </c>
      <c r="H8305" s="4" t="str">
        <f t="shared" si="258"/>
        <v>1BDG3.2</v>
      </c>
      <c r="I8305" s="4" t="str">
        <f t="shared" si="259"/>
        <v>SG1_SRC_DVDD33</v>
      </c>
    </row>
    <row r="8306" spans="1:9" x14ac:dyDescent="0.25">
      <c r="A8306" t="s">
        <v>2698</v>
      </c>
      <c r="B8306" t="s">
        <v>6038</v>
      </c>
      <c r="C8306" t="s">
        <v>4390</v>
      </c>
      <c r="D8306">
        <v>1</v>
      </c>
      <c r="E8306">
        <v>1</v>
      </c>
      <c r="F8306">
        <v>1</v>
      </c>
      <c r="G8306" t="s">
        <v>141</v>
      </c>
      <c r="H8306" s="4" t="str">
        <f t="shared" si="258"/>
        <v>1BDG4.1</v>
      </c>
      <c r="I8306" s="4" t="str">
        <f t="shared" si="259"/>
        <v>SG1_DVDD33</v>
      </c>
    </row>
    <row r="8307" spans="1:9" x14ac:dyDescent="0.25">
      <c r="A8307" t="s">
        <v>2698</v>
      </c>
      <c r="B8307" t="s">
        <v>6038</v>
      </c>
      <c r="C8307" t="s">
        <v>4390</v>
      </c>
      <c r="D8307">
        <v>2</v>
      </c>
      <c r="E8307">
        <v>2</v>
      </c>
      <c r="F8307">
        <v>2</v>
      </c>
      <c r="G8307" t="s">
        <v>351</v>
      </c>
      <c r="H8307" s="4" t="str">
        <f t="shared" si="258"/>
        <v>1BDG4.2</v>
      </c>
      <c r="I8307" s="4" t="str">
        <f t="shared" si="259"/>
        <v>SG1_SRC_DVDD33</v>
      </c>
    </row>
    <row r="8308" spans="1:9" x14ac:dyDescent="0.25">
      <c r="A8308" t="s">
        <v>2698</v>
      </c>
      <c r="B8308" t="s">
        <v>6038</v>
      </c>
      <c r="C8308" t="s">
        <v>4391</v>
      </c>
      <c r="D8308">
        <v>1</v>
      </c>
      <c r="E8308">
        <v>1</v>
      </c>
      <c r="F8308">
        <v>1</v>
      </c>
      <c r="G8308" t="s">
        <v>5755</v>
      </c>
      <c r="H8308" s="4" t="str">
        <f t="shared" si="258"/>
        <v>1BDG6.1</v>
      </c>
      <c r="I8308" s="4" t="str">
        <f t="shared" si="259"/>
        <v>SG1_GPIO0_VDDIO</v>
      </c>
    </row>
    <row r="8309" spans="1:9" x14ac:dyDescent="0.25">
      <c r="A8309" t="s">
        <v>2698</v>
      </c>
      <c r="B8309" t="s">
        <v>6038</v>
      </c>
      <c r="C8309" t="s">
        <v>4391</v>
      </c>
      <c r="D8309">
        <v>2</v>
      </c>
      <c r="E8309">
        <v>2</v>
      </c>
      <c r="F8309">
        <v>2</v>
      </c>
      <c r="G8309" t="s">
        <v>351</v>
      </c>
      <c r="H8309" s="4" t="str">
        <f t="shared" si="258"/>
        <v>1BDG6.2</v>
      </c>
      <c r="I8309" s="4" t="str">
        <f t="shared" si="259"/>
        <v>SG1_SRC_DVDD33</v>
      </c>
    </row>
    <row r="8310" spans="1:9" x14ac:dyDescent="0.25">
      <c r="A8310" t="s">
        <v>2698</v>
      </c>
      <c r="B8310" t="s">
        <v>6038</v>
      </c>
      <c r="C8310" t="s">
        <v>4392</v>
      </c>
      <c r="D8310">
        <v>1</v>
      </c>
      <c r="E8310">
        <v>1</v>
      </c>
      <c r="F8310">
        <v>1</v>
      </c>
      <c r="G8310" t="s">
        <v>2445</v>
      </c>
      <c r="H8310" s="4" t="str">
        <f t="shared" si="258"/>
        <v>1BDG7.1</v>
      </c>
      <c r="I8310" s="4" t="str">
        <f t="shared" si="259"/>
        <v>SG1_SPI_VDDIO</v>
      </c>
    </row>
    <row r="8311" spans="1:9" x14ac:dyDescent="0.25">
      <c r="A8311" t="s">
        <v>2698</v>
      </c>
      <c r="B8311" t="s">
        <v>6038</v>
      </c>
      <c r="C8311" t="s">
        <v>4392</v>
      </c>
      <c r="D8311">
        <v>2</v>
      </c>
      <c r="E8311">
        <v>2</v>
      </c>
      <c r="F8311">
        <v>2</v>
      </c>
      <c r="G8311" t="s">
        <v>351</v>
      </c>
      <c r="H8311" s="4" t="str">
        <f t="shared" si="258"/>
        <v>1BDG7.2</v>
      </c>
      <c r="I8311" s="4" t="str">
        <f t="shared" si="259"/>
        <v>SG1_SRC_DVDD33</v>
      </c>
    </row>
    <row r="8312" spans="1:9" x14ac:dyDescent="0.25">
      <c r="A8312" t="s">
        <v>2698</v>
      </c>
      <c r="B8312" t="s">
        <v>6038</v>
      </c>
      <c r="C8312" t="s">
        <v>4393</v>
      </c>
      <c r="D8312">
        <v>1</v>
      </c>
      <c r="E8312">
        <v>1</v>
      </c>
      <c r="F8312">
        <v>1</v>
      </c>
      <c r="G8312" t="s">
        <v>2446</v>
      </c>
      <c r="H8312" s="4" t="str">
        <f t="shared" si="258"/>
        <v>1BDG8.1</v>
      </c>
      <c r="I8312" s="4" t="str">
        <f t="shared" si="259"/>
        <v>SG1_XMII_0_VDDIO</v>
      </c>
    </row>
    <row r="8313" spans="1:9" x14ac:dyDescent="0.25">
      <c r="A8313" t="s">
        <v>2698</v>
      </c>
      <c r="B8313" t="s">
        <v>6038</v>
      </c>
      <c r="C8313" t="s">
        <v>4393</v>
      </c>
      <c r="D8313">
        <v>2</v>
      </c>
      <c r="E8313">
        <v>2</v>
      </c>
      <c r="F8313">
        <v>2</v>
      </c>
      <c r="G8313" t="s">
        <v>351</v>
      </c>
      <c r="H8313" s="4" t="str">
        <f t="shared" si="258"/>
        <v>1BDG8.2</v>
      </c>
      <c r="I8313" s="4" t="str">
        <f t="shared" si="259"/>
        <v>SG1_SRC_DVDD33</v>
      </c>
    </row>
    <row r="8314" spans="1:9" x14ac:dyDescent="0.25">
      <c r="A8314" t="s">
        <v>2698</v>
      </c>
      <c r="B8314" t="s">
        <v>6038</v>
      </c>
      <c r="C8314" t="s">
        <v>4394</v>
      </c>
      <c r="D8314">
        <v>1</v>
      </c>
      <c r="E8314">
        <v>1</v>
      </c>
      <c r="F8314">
        <v>1</v>
      </c>
      <c r="G8314" t="s">
        <v>2447</v>
      </c>
      <c r="H8314" s="4" t="str">
        <f t="shared" si="258"/>
        <v>1BDG9.1</v>
      </c>
      <c r="I8314" s="4" t="str">
        <f t="shared" si="259"/>
        <v>SG1_XMII_1_VDDIO</v>
      </c>
    </row>
    <row r="8315" spans="1:9" x14ac:dyDescent="0.25">
      <c r="A8315" t="s">
        <v>2698</v>
      </c>
      <c r="B8315" t="s">
        <v>6038</v>
      </c>
      <c r="C8315" t="s">
        <v>4394</v>
      </c>
      <c r="D8315">
        <v>2</v>
      </c>
      <c r="E8315">
        <v>2</v>
      </c>
      <c r="F8315">
        <v>2</v>
      </c>
      <c r="G8315" t="s">
        <v>351</v>
      </c>
      <c r="H8315" s="4" t="str">
        <f t="shared" si="258"/>
        <v>1BDG9.2</v>
      </c>
      <c r="I8315" s="4" t="str">
        <f t="shared" si="259"/>
        <v>SG1_SRC_DVDD33</v>
      </c>
    </row>
    <row r="8316" spans="1:9" x14ac:dyDescent="0.25">
      <c r="A8316" t="s">
        <v>2698</v>
      </c>
      <c r="B8316" t="s">
        <v>6038</v>
      </c>
      <c r="C8316" t="s">
        <v>4395</v>
      </c>
      <c r="D8316">
        <v>1</v>
      </c>
      <c r="E8316">
        <v>1</v>
      </c>
      <c r="F8316">
        <v>1</v>
      </c>
      <c r="G8316" t="s">
        <v>2448</v>
      </c>
      <c r="H8316" s="4" t="str">
        <f t="shared" si="258"/>
        <v>1BDG11.1</v>
      </c>
      <c r="I8316" s="4" t="str">
        <f t="shared" si="259"/>
        <v>SG1_V33</v>
      </c>
    </row>
    <row r="8317" spans="1:9" x14ac:dyDescent="0.25">
      <c r="A8317" t="s">
        <v>2698</v>
      </c>
      <c r="B8317" t="s">
        <v>6038</v>
      </c>
      <c r="C8317" t="s">
        <v>4395</v>
      </c>
      <c r="D8317">
        <v>2</v>
      </c>
      <c r="E8317">
        <v>2</v>
      </c>
      <c r="F8317">
        <v>2</v>
      </c>
      <c r="G8317" t="s">
        <v>351</v>
      </c>
      <c r="H8317" s="4" t="str">
        <f t="shared" si="258"/>
        <v>1BDG11.2</v>
      </c>
      <c r="I8317" s="4" t="str">
        <f t="shared" si="259"/>
        <v>SG1_SRC_DVDD33</v>
      </c>
    </row>
    <row r="8318" spans="1:9" x14ac:dyDescent="0.25">
      <c r="A8318" t="s">
        <v>2698</v>
      </c>
      <c r="B8318" t="s">
        <v>6038</v>
      </c>
      <c r="C8318" t="s">
        <v>4396</v>
      </c>
      <c r="D8318">
        <v>1</v>
      </c>
      <c r="E8318">
        <v>1</v>
      </c>
      <c r="F8318">
        <v>1</v>
      </c>
      <c r="G8318" t="s">
        <v>141</v>
      </c>
      <c r="H8318" s="4" t="str">
        <f t="shared" si="258"/>
        <v>1CG83.1</v>
      </c>
      <c r="I8318" s="4" t="str">
        <f t="shared" si="259"/>
        <v>SG1_DVDD33</v>
      </c>
    </row>
    <row r="8319" spans="1:9" x14ac:dyDescent="0.25">
      <c r="A8319" t="s">
        <v>2698</v>
      </c>
      <c r="B8319" t="s">
        <v>6038</v>
      </c>
      <c r="C8319" t="s">
        <v>4396</v>
      </c>
      <c r="D8319">
        <v>2</v>
      </c>
      <c r="E8319">
        <v>2</v>
      </c>
      <c r="F8319">
        <v>2</v>
      </c>
      <c r="G8319" t="s">
        <v>961</v>
      </c>
      <c r="H8319" s="4" t="str">
        <f t="shared" si="258"/>
        <v>1CG83.2</v>
      </c>
      <c r="I8319" s="4" t="str">
        <f t="shared" si="259"/>
        <v>DGND</v>
      </c>
    </row>
    <row r="8320" spans="1:9" x14ac:dyDescent="0.25">
      <c r="A8320" t="s">
        <v>2698</v>
      </c>
      <c r="B8320" t="s">
        <v>6038</v>
      </c>
      <c r="C8320" t="s">
        <v>4397</v>
      </c>
      <c r="D8320">
        <v>1</v>
      </c>
      <c r="E8320">
        <v>1</v>
      </c>
      <c r="F8320">
        <v>1</v>
      </c>
      <c r="G8320" t="s">
        <v>141</v>
      </c>
      <c r="H8320" s="4" t="str">
        <f t="shared" si="258"/>
        <v>1CG84.1</v>
      </c>
      <c r="I8320" s="4" t="str">
        <f t="shared" si="259"/>
        <v>SG1_DVDD33</v>
      </c>
    </row>
    <row r="8321" spans="1:9" x14ac:dyDescent="0.25">
      <c r="A8321" t="s">
        <v>2698</v>
      </c>
      <c r="B8321" t="s">
        <v>6038</v>
      </c>
      <c r="C8321" t="s">
        <v>4397</v>
      </c>
      <c r="D8321">
        <v>2</v>
      </c>
      <c r="E8321">
        <v>2</v>
      </c>
      <c r="F8321">
        <v>2</v>
      </c>
      <c r="G8321" t="s">
        <v>961</v>
      </c>
      <c r="H8321" s="4" t="str">
        <f t="shared" si="258"/>
        <v>1CG84.2</v>
      </c>
      <c r="I8321" s="4" t="str">
        <f t="shared" si="259"/>
        <v>DGND</v>
      </c>
    </row>
    <row r="8322" spans="1:9" x14ac:dyDescent="0.25">
      <c r="A8322" t="s">
        <v>2698</v>
      </c>
      <c r="B8322" t="s">
        <v>6038</v>
      </c>
      <c r="C8322" t="s">
        <v>4398</v>
      </c>
      <c r="D8322">
        <v>1</v>
      </c>
      <c r="E8322">
        <v>1</v>
      </c>
      <c r="F8322">
        <v>1</v>
      </c>
      <c r="G8322" t="s">
        <v>351</v>
      </c>
      <c r="H8322" s="4" t="str">
        <f t="shared" ref="H8322:H8385" si="260">CONCATENATE(C8322,".",F8322)</f>
        <v>1CG112.1</v>
      </c>
      <c r="I8322" s="4" t="str">
        <f t="shared" ref="I8322:I8385" si="261">G8322</f>
        <v>SG1_SRC_DVDD33</v>
      </c>
    </row>
    <row r="8323" spans="1:9" x14ac:dyDescent="0.25">
      <c r="A8323" t="s">
        <v>2698</v>
      </c>
      <c r="B8323" t="s">
        <v>6038</v>
      </c>
      <c r="C8323" t="s">
        <v>4398</v>
      </c>
      <c r="D8323">
        <v>2</v>
      </c>
      <c r="E8323">
        <v>2</v>
      </c>
      <c r="F8323">
        <v>2</v>
      </c>
      <c r="G8323" t="s">
        <v>961</v>
      </c>
      <c r="H8323" s="4" t="str">
        <f t="shared" si="260"/>
        <v>1CG112.2</v>
      </c>
      <c r="I8323" s="4" t="str">
        <f t="shared" si="261"/>
        <v>DGND</v>
      </c>
    </row>
    <row r="8324" spans="1:9" x14ac:dyDescent="0.25">
      <c r="A8324" t="s">
        <v>2698</v>
      </c>
      <c r="B8324" t="s">
        <v>6038</v>
      </c>
      <c r="C8324" t="s">
        <v>4399</v>
      </c>
      <c r="D8324">
        <v>1</v>
      </c>
      <c r="E8324">
        <v>1</v>
      </c>
      <c r="F8324">
        <v>1</v>
      </c>
      <c r="G8324" t="s">
        <v>351</v>
      </c>
      <c r="H8324" s="4" t="str">
        <f t="shared" si="260"/>
        <v>1CG122.1</v>
      </c>
      <c r="I8324" s="4" t="str">
        <f t="shared" si="261"/>
        <v>SG1_SRC_DVDD33</v>
      </c>
    </row>
    <row r="8325" spans="1:9" x14ac:dyDescent="0.25">
      <c r="A8325" t="s">
        <v>2698</v>
      </c>
      <c r="B8325" t="s">
        <v>6038</v>
      </c>
      <c r="C8325" t="s">
        <v>4399</v>
      </c>
      <c r="D8325">
        <v>2</v>
      </c>
      <c r="E8325">
        <v>2</v>
      </c>
      <c r="F8325">
        <v>2</v>
      </c>
      <c r="G8325" t="s">
        <v>961</v>
      </c>
      <c r="H8325" s="4" t="str">
        <f t="shared" si="260"/>
        <v>1CG122.2</v>
      </c>
      <c r="I8325" s="4" t="str">
        <f t="shared" si="261"/>
        <v>DGND</v>
      </c>
    </row>
    <row r="8326" spans="1:9" x14ac:dyDescent="0.25">
      <c r="A8326" t="s">
        <v>2698</v>
      </c>
      <c r="B8326" t="s">
        <v>6038</v>
      </c>
      <c r="C8326" t="s">
        <v>4400</v>
      </c>
      <c r="D8326">
        <v>1</v>
      </c>
      <c r="E8326">
        <v>1</v>
      </c>
      <c r="F8326">
        <v>1</v>
      </c>
      <c r="G8326" t="s">
        <v>351</v>
      </c>
      <c r="H8326" s="4" t="str">
        <f t="shared" si="260"/>
        <v>1CG123.1</v>
      </c>
      <c r="I8326" s="4" t="str">
        <f t="shared" si="261"/>
        <v>SG1_SRC_DVDD33</v>
      </c>
    </row>
    <row r="8327" spans="1:9" x14ac:dyDescent="0.25">
      <c r="A8327" t="s">
        <v>2698</v>
      </c>
      <c r="B8327" t="s">
        <v>6038</v>
      </c>
      <c r="C8327" t="s">
        <v>4400</v>
      </c>
      <c r="D8327">
        <v>2</v>
      </c>
      <c r="E8327">
        <v>2</v>
      </c>
      <c r="F8327">
        <v>2</v>
      </c>
      <c r="G8327" t="s">
        <v>961</v>
      </c>
      <c r="H8327" s="4" t="str">
        <f t="shared" si="260"/>
        <v>1CG123.2</v>
      </c>
      <c r="I8327" s="4" t="str">
        <f t="shared" si="261"/>
        <v>DGND</v>
      </c>
    </row>
    <row r="8328" spans="1:9" x14ac:dyDescent="0.25">
      <c r="A8328" t="s">
        <v>2698</v>
      </c>
      <c r="B8328" t="s">
        <v>6038</v>
      </c>
      <c r="C8328" t="s">
        <v>4401</v>
      </c>
      <c r="D8328">
        <v>1</v>
      </c>
      <c r="E8328">
        <v>1</v>
      </c>
      <c r="F8328">
        <v>1</v>
      </c>
      <c r="G8328" t="s">
        <v>351</v>
      </c>
      <c r="H8328" s="4" t="str">
        <f t="shared" si="260"/>
        <v>1CG124.1</v>
      </c>
      <c r="I8328" s="4" t="str">
        <f t="shared" si="261"/>
        <v>SG1_SRC_DVDD33</v>
      </c>
    </row>
    <row r="8329" spans="1:9" x14ac:dyDescent="0.25">
      <c r="A8329" t="s">
        <v>2698</v>
      </c>
      <c r="B8329" t="s">
        <v>6038</v>
      </c>
      <c r="C8329" t="s">
        <v>4401</v>
      </c>
      <c r="D8329">
        <v>2</v>
      </c>
      <c r="E8329">
        <v>2</v>
      </c>
      <c r="F8329">
        <v>2</v>
      </c>
      <c r="G8329" t="s">
        <v>961</v>
      </c>
      <c r="H8329" s="4" t="str">
        <f t="shared" si="260"/>
        <v>1CG124.2</v>
      </c>
      <c r="I8329" s="4" t="str">
        <f t="shared" si="261"/>
        <v>DGND</v>
      </c>
    </row>
    <row r="8330" spans="1:9" x14ac:dyDescent="0.25">
      <c r="A8330" t="s">
        <v>2698</v>
      </c>
      <c r="B8330" t="s">
        <v>6038</v>
      </c>
      <c r="C8330" t="s">
        <v>4402</v>
      </c>
      <c r="D8330">
        <v>1</v>
      </c>
      <c r="E8330">
        <v>1</v>
      </c>
      <c r="F8330">
        <v>1</v>
      </c>
      <c r="G8330" t="s">
        <v>5755</v>
      </c>
      <c r="H8330" s="4" t="str">
        <f t="shared" si="260"/>
        <v>1CG127.1</v>
      </c>
      <c r="I8330" s="4" t="str">
        <f t="shared" si="261"/>
        <v>SG1_GPIO0_VDDIO</v>
      </c>
    </row>
    <row r="8331" spans="1:9" x14ac:dyDescent="0.25">
      <c r="A8331" t="s">
        <v>2698</v>
      </c>
      <c r="B8331" t="s">
        <v>6038</v>
      </c>
      <c r="C8331" t="s">
        <v>4402</v>
      </c>
      <c r="D8331">
        <v>2</v>
      </c>
      <c r="E8331">
        <v>2</v>
      </c>
      <c r="F8331">
        <v>2</v>
      </c>
      <c r="G8331" t="s">
        <v>961</v>
      </c>
      <c r="H8331" s="4" t="str">
        <f t="shared" si="260"/>
        <v>1CG127.2</v>
      </c>
      <c r="I8331" s="4" t="str">
        <f t="shared" si="261"/>
        <v>DGND</v>
      </c>
    </row>
    <row r="8332" spans="1:9" x14ac:dyDescent="0.25">
      <c r="A8332" t="s">
        <v>2698</v>
      </c>
      <c r="B8332" t="s">
        <v>6038</v>
      </c>
      <c r="C8332" t="s">
        <v>4403</v>
      </c>
      <c r="D8332">
        <v>1</v>
      </c>
      <c r="E8332">
        <v>1</v>
      </c>
      <c r="F8332">
        <v>1</v>
      </c>
      <c r="G8332" t="s">
        <v>5755</v>
      </c>
      <c r="H8332" s="4" t="str">
        <f t="shared" si="260"/>
        <v>1CG128.1</v>
      </c>
      <c r="I8332" s="4" t="str">
        <f t="shared" si="261"/>
        <v>SG1_GPIO0_VDDIO</v>
      </c>
    </row>
    <row r="8333" spans="1:9" x14ac:dyDescent="0.25">
      <c r="A8333" t="s">
        <v>2698</v>
      </c>
      <c r="B8333" t="s">
        <v>6038</v>
      </c>
      <c r="C8333" t="s">
        <v>4403</v>
      </c>
      <c r="D8333">
        <v>2</v>
      </c>
      <c r="E8333">
        <v>2</v>
      </c>
      <c r="F8333">
        <v>2</v>
      </c>
      <c r="G8333" t="s">
        <v>961</v>
      </c>
      <c r="H8333" s="4" t="str">
        <f t="shared" si="260"/>
        <v>1CG128.2</v>
      </c>
      <c r="I8333" s="4" t="str">
        <f t="shared" si="261"/>
        <v>DGND</v>
      </c>
    </row>
    <row r="8334" spans="1:9" x14ac:dyDescent="0.25">
      <c r="A8334" t="s">
        <v>2698</v>
      </c>
      <c r="B8334" t="s">
        <v>6038</v>
      </c>
      <c r="C8334" t="s">
        <v>4404</v>
      </c>
      <c r="D8334">
        <v>1</v>
      </c>
      <c r="E8334">
        <v>1</v>
      </c>
      <c r="F8334">
        <v>1</v>
      </c>
      <c r="G8334" t="s">
        <v>5755</v>
      </c>
      <c r="H8334" s="4" t="str">
        <f t="shared" si="260"/>
        <v>1CG129.1</v>
      </c>
      <c r="I8334" s="4" t="str">
        <f t="shared" si="261"/>
        <v>SG1_GPIO0_VDDIO</v>
      </c>
    </row>
    <row r="8335" spans="1:9" x14ac:dyDescent="0.25">
      <c r="A8335" t="s">
        <v>2698</v>
      </c>
      <c r="B8335" t="s">
        <v>6038</v>
      </c>
      <c r="C8335" t="s">
        <v>4404</v>
      </c>
      <c r="D8335">
        <v>2</v>
      </c>
      <c r="E8335">
        <v>2</v>
      </c>
      <c r="F8335">
        <v>2</v>
      </c>
      <c r="G8335" t="s">
        <v>961</v>
      </c>
      <c r="H8335" s="4" t="str">
        <f t="shared" si="260"/>
        <v>1CG129.2</v>
      </c>
      <c r="I8335" s="4" t="str">
        <f t="shared" si="261"/>
        <v>DGND</v>
      </c>
    </row>
    <row r="8336" spans="1:9" x14ac:dyDescent="0.25">
      <c r="A8336" t="s">
        <v>2698</v>
      </c>
      <c r="B8336" t="s">
        <v>6038</v>
      </c>
      <c r="C8336" t="s">
        <v>4405</v>
      </c>
      <c r="D8336">
        <v>1</v>
      </c>
      <c r="E8336">
        <v>1</v>
      </c>
      <c r="F8336">
        <v>1</v>
      </c>
      <c r="G8336" t="s">
        <v>5755</v>
      </c>
      <c r="H8336" s="4" t="str">
        <f t="shared" si="260"/>
        <v>1CG130.1</v>
      </c>
      <c r="I8336" s="4" t="str">
        <f t="shared" si="261"/>
        <v>SG1_GPIO0_VDDIO</v>
      </c>
    </row>
    <row r="8337" spans="1:9" x14ac:dyDescent="0.25">
      <c r="A8337" t="s">
        <v>2698</v>
      </c>
      <c r="B8337" t="s">
        <v>6038</v>
      </c>
      <c r="C8337" t="s">
        <v>4405</v>
      </c>
      <c r="D8337">
        <v>2</v>
      </c>
      <c r="E8337">
        <v>2</v>
      </c>
      <c r="F8337">
        <v>2</v>
      </c>
      <c r="G8337" t="s">
        <v>961</v>
      </c>
      <c r="H8337" s="4" t="str">
        <f t="shared" si="260"/>
        <v>1CG130.2</v>
      </c>
      <c r="I8337" s="4" t="str">
        <f t="shared" si="261"/>
        <v>DGND</v>
      </c>
    </row>
    <row r="8338" spans="1:9" x14ac:dyDescent="0.25">
      <c r="A8338" t="s">
        <v>2698</v>
      </c>
      <c r="B8338" t="s">
        <v>6038</v>
      </c>
      <c r="C8338" t="s">
        <v>4406</v>
      </c>
      <c r="D8338">
        <v>1</v>
      </c>
      <c r="E8338">
        <v>1</v>
      </c>
      <c r="F8338">
        <v>1</v>
      </c>
      <c r="G8338" t="s">
        <v>2445</v>
      </c>
      <c r="H8338" s="4" t="str">
        <f t="shared" si="260"/>
        <v>1CG131.1</v>
      </c>
      <c r="I8338" s="4" t="str">
        <f t="shared" si="261"/>
        <v>SG1_SPI_VDDIO</v>
      </c>
    </row>
    <row r="8339" spans="1:9" x14ac:dyDescent="0.25">
      <c r="A8339" t="s">
        <v>2698</v>
      </c>
      <c r="B8339" t="s">
        <v>6038</v>
      </c>
      <c r="C8339" t="s">
        <v>4406</v>
      </c>
      <c r="D8339">
        <v>2</v>
      </c>
      <c r="E8339">
        <v>2</v>
      </c>
      <c r="F8339">
        <v>2</v>
      </c>
      <c r="G8339" t="s">
        <v>961</v>
      </c>
      <c r="H8339" s="4" t="str">
        <f t="shared" si="260"/>
        <v>1CG131.2</v>
      </c>
      <c r="I8339" s="4" t="str">
        <f t="shared" si="261"/>
        <v>DGND</v>
      </c>
    </row>
    <row r="8340" spans="1:9" x14ac:dyDescent="0.25">
      <c r="A8340" t="s">
        <v>2698</v>
      </c>
      <c r="B8340" t="s">
        <v>6038</v>
      </c>
      <c r="C8340" t="s">
        <v>4407</v>
      </c>
      <c r="D8340">
        <v>1</v>
      </c>
      <c r="E8340">
        <v>1</v>
      </c>
      <c r="F8340">
        <v>1</v>
      </c>
      <c r="G8340" t="s">
        <v>2445</v>
      </c>
      <c r="H8340" s="4" t="str">
        <f t="shared" si="260"/>
        <v>1CG133.1</v>
      </c>
      <c r="I8340" s="4" t="str">
        <f t="shared" si="261"/>
        <v>SG1_SPI_VDDIO</v>
      </c>
    </row>
    <row r="8341" spans="1:9" x14ac:dyDescent="0.25">
      <c r="A8341" t="s">
        <v>2698</v>
      </c>
      <c r="B8341" t="s">
        <v>6038</v>
      </c>
      <c r="C8341" t="s">
        <v>4407</v>
      </c>
      <c r="D8341">
        <v>2</v>
      </c>
      <c r="E8341">
        <v>2</v>
      </c>
      <c r="F8341">
        <v>2</v>
      </c>
      <c r="G8341" t="s">
        <v>961</v>
      </c>
      <c r="H8341" s="4" t="str">
        <f t="shared" si="260"/>
        <v>1CG133.2</v>
      </c>
      <c r="I8341" s="4" t="str">
        <f t="shared" si="261"/>
        <v>DGND</v>
      </c>
    </row>
    <row r="8342" spans="1:9" x14ac:dyDescent="0.25">
      <c r="A8342" t="s">
        <v>2698</v>
      </c>
      <c r="B8342" t="s">
        <v>6038</v>
      </c>
      <c r="C8342" t="s">
        <v>4408</v>
      </c>
      <c r="D8342">
        <v>1</v>
      </c>
      <c r="E8342">
        <v>1</v>
      </c>
      <c r="F8342">
        <v>1</v>
      </c>
      <c r="G8342" t="s">
        <v>351</v>
      </c>
      <c r="H8342" s="4" t="str">
        <f t="shared" si="260"/>
        <v>1CG135.1</v>
      </c>
      <c r="I8342" s="4" t="str">
        <f t="shared" si="261"/>
        <v>SG1_SRC_DVDD33</v>
      </c>
    </row>
    <row r="8343" spans="1:9" x14ac:dyDescent="0.25">
      <c r="A8343" t="s">
        <v>2698</v>
      </c>
      <c r="B8343" t="s">
        <v>6038</v>
      </c>
      <c r="C8343" t="s">
        <v>4408</v>
      </c>
      <c r="D8343">
        <v>2</v>
      </c>
      <c r="E8343">
        <v>2</v>
      </c>
      <c r="F8343">
        <v>2</v>
      </c>
      <c r="G8343" t="s">
        <v>961</v>
      </c>
      <c r="H8343" s="4" t="str">
        <f t="shared" si="260"/>
        <v>1CG135.2</v>
      </c>
      <c r="I8343" s="4" t="str">
        <f t="shared" si="261"/>
        <v>DGND</v>
      </c>
    </row>
    <row r="8344" spans="1:9" x14ac:dyDescent="0.25">
      <c r="A8344" t="s">
        <v>2698</v>
      </c>
      <c r="B8344" t="s">
        <v>6038</v>
      </c>
      <c r="C8344" t="s">
        <v>4409</v>
      </c>
      <c r="D8344">
        <v>1</v>
      </c>
      <c r="E8344">
        <v>1</v>
      </c>
      <c r="F8344">
        <v>1</v>
      </c>
      <c r="G8344" t="s">
        <v>2446</v>
      </c>
      <c r="H8344" s="4" t="str">
        <f t="shared" si="260"/>
        <v>1CG136.1</v>
      </c>
      <c r="I8344" s="4" t="str">
        <f t="shared" si="261"/>
        <v>SG1_XMII_0_VDDIO</v>
      </c>
    </row>
    <row r="8345" spans="1:9" x14ac:dyDescent="0.25">
      <c r="A8345" t="s">
        <v>2698</v>
      </c>
      <c r="B8345" t="s">
        <v>6038</v>
      </c>
      <c r="C8345" t="s">
        <v>4409</v>
      </c>
      <c r="D8345">
        <v>2</v>
      </c>
      <c r="E8345">
        <v>2</v>
      </c>
      <c r="F8345">
        <v>2</v>
      </c>
      <c r="G8345" t="s">
        <v>961</v>
      </c>
      <c r="H8345" s="4" t="str">
        <f t="shared" si="260"/>
        <v>1CG136.2</v>
      </c>
      <c r="I8345" s="4" t="str">
        <f t="shared" si="261"/>
        <v>DGND</v>
      </c>
    </row>
    <row r="8346" spans="1:9" x14ac:dyDescent="0.25">
      <c r="A8346" t="s">
        <v>2698</v>
      </c>
      <c r="B8346" t="s">
        <v>6038</v>
      </c>
      <c r="C8346" t="s">
        <v>4410</v>
      </c>
      <c r="D8346">
        <v>1</v>
      </c>
      <c r="E8346">
        <v>1</v>
      </c>
      <c r="F8346">
        <v>1</v>
      </c>
      <c r="G8346" t="s">
        <v>2446</v>
      </c>
      <c r="H8346" s="4" t="str">
        <f t="shared" si="260"/>
        <v>1CG137.1</v>
      </c>
      <c r="I8346" s="4" t="str">
        <f t="shared" si="261"/>
        <v>SG1_XMII_0_VDDIO</v>
      </c>
    </row>
    <row r="8347" spans="1:9" x14ac:dyDescent="0.25">
      <c r="A8347" t="s">
        <v>2698</v>
      </c>
      <c r="B8347" t="s">
        <v>6038</v>
      </c>
      <c r="C8347" t="s">
        <v>4410</v>
      </c>
      <c r="D8347">
        <v>2</v>
      </c>
      <c r="E8347">
        <v>2</v>
      </c>
      <c r="F8347">
        <v>2</v>
      </c>
      <c r="G8347" t="s">
        <v>961</v>
      </c>
      <c r="H8347" s="4" t="str">
        <f t="shared" si="260"/>
        <v>1CG137.2</v>
      </c>
      <c r="I8347" s="4" t="str">
        <f t="shared" si="261"/>
        <v>DGND</v>
      </c>
    </row>
    <row r="8348" spans="1:9" x14ac:dyDescent="0.25">
      <c r="A8348" t="s">
        <v>2698</v>
      </c>
      <c r="B8348" t="s">
        <v>6038</v>
      </c>
      <c r="C8348" t="s">
        <v>4411</v>
      </c>
      <c r="D8348">
        <v>1</v>
      </c>
      <c r="E8348">
        <v>1</v>
      </c>
      <c r="F8348">
        <v>1</v>
      </c>
      <c r="G8348" t="s">
        <v>2446</v>
      </c>
      <c r="H8348" s="4" t="str">
        <f t="shared" si="260"/>
        <v>1CG138.1</v>
      </c>
      <c r="I8348" s="4" t="str">
        <f t="shared" si="261"/>
        <v>SG1_XMII_0_VDDIO</v>
      </c>
    </row>
    <row r="8349" spans="1:9" x14ac:dyDescent="0.25">
      <c r="A8349" t="s">
        <v>2698</v>
      </c>
      <c r="B8349" t="s">
        <v>6038</v>
      </c>
      <c r="C8349" t="s">
        <v>4411</v>
      </c>
      <c r="D8349">
        <v>2</v>
      </c>
      <c r="E8349">
        <v>2</v>
      </c>
      <c r="F8349">
        <v>2</v>
      </c>
      <c r="G8349" t="s">
        <v>961</v>
      </c>
      <c r="H8349" s="4" t="str">
        <f t="shared" si="260"/>
        <v>1CG138.2</v>
      </c>
      <c r="I8349" s="4" t="str">
        <f t="shared" si="261"/>
        <v>DGND</v>
      </c>
    </row>
    <row r="8350" spans="1:9" x14ac:dyDescent="0.25">
      <c r="A8350" t="s">
        <v>2698</v>
      </c>
      <c r="B8350" t="s">
        <v>6038</v>
      </c>
      <c r="C8350" t="s">
        <v>4412</v>
      </c>
      <c r="D8350">
        <v>1</v>
      </c>
      <c r="E8350">
        <v>1</v>
      </c>
      <c r="F8350">
        <v>1</v>
      </c>
      <c r="G8350" t="s">
        <v>351</v>
      </c>
      <c r="H8350" s="4" t="str">
        <f t="shared" si="260"/>
        <v>1CG144.1</v>
      </c>
      <c r="I8350" s="4" t="str">
        <f t="shared" si="261"/>
        <v>SG1_SRC_DVDD33</v>
      </c>
    </row>
    <row r="8351" spans="1:9" x14ac:dyDescent="0.25">
      <c r="A8351" t="s">
        <v>2698</v>
      </c>
      <c r="B8351" t="s">
        <v>6038</v>
      </c>
      <c r="C8351" t="s">
        <v>4412</v>
      </c>
      <c r="D8351">
        <v>2</v>
      </c>
      <c r="E8351">
        <v>2</v>
      </c>
      <c r="F8351">
        <v>2</v>
      </c>
      <c r="G8351" t="s">
        <v>961</v>
      </c>
      <c r="H8351" s="4" t="str">
        <f t="shared" si="260"/>
        <v>1CG144.2</v>
      </c>
      <c r="I8351" s="4" t="str">
        <f t="shared" si="261"/>
        <v>DGND</v>
      </c>
    </row>
    <row r="8352" spans="1:9" x14ac:dyDescent="0.25">
      <c r="A8352" t="s">
        <v>2698</v>
      </c>
      <c r="B8352" t="s">
        <v>6038</v>
      </c>
      <c r="C8352" t="s">
        <v>4413</v>
      </c>
      <c r="D8352">
        <v>1</v>
      </c>
      <c r="E8352">
        <v>1</v>
      </c>
      <c r="F8352">
        <v>1</v>
      </c>
      <c r="G8352" t="s">
        <v>2447</v>
      </c>
      <c r="H8352" s="4" t="str">
        <f t="shared" si="260"/>
        <v>1CG145.1</v>
      </c>
      <c r="I8352" s="4" t="str">
        <f t="shared" si="261"/>
        <v>SG1_XMII_1_VDDIO</v>
      </c>
    </row>
    <row r="8353" spans="1:9" x14ac:dyDescent="0.25">
      <c r="A8353" t="s">
        <v>2698</v>
      </c>
      <c r="B8353" t="s">
        <v>6038</v>
      </c>
      <c r="C8353" t="s">
        <v>4413</v>
      </c>
      <c r="D8353">
        <v>2</v>
      </c>
      <c r="E8353">
        <v>2</v>
      </c>
      <c r="F8353">
        <v>2</v>
      </c>
      <c r="G8353" t="s">
        <v>961</v>
      </c>
      <c r="H8353" s="4" t="str">
        <f t="shared" si="260"/>
        <v>1CG145.2</v>
      </c>
      <c r="I8353" s="4" t="str">
        <f t="shared" si="261"/>
        <v>DGND</v>
      </c>
    </row>
    <row r="8354" spans="1:9" x14ac:dyDescent="0.25">
      <c r="A8354" t="s">
        <v>2698</v>
      </c>
      <c r="B8354" t="s">
        <v>6038</v>
      </c>
      <c r="C8354" t="s">
        <v>4414</v>
      </c>
      <c r="D8354">
        <v>1</v>
      </c>
      <c r="E8354">
        <v>1</v>
      </c>
      <c r="F8354">
        <v>1</v>
      </c>
      <c r="G8354" t="s">
        <v>2447</v>
      </c>
      <c r="H8354" s="4" t="str">
        <f t="shared" si="260"/>
        <v>1CG146.1</v>
      </c>
      <c r="I8354" s="4" t="str">
        <f t="shared" si="261"/>
        <v>SG1_XMII_1_VDDIO</v>
      </c>
    </row>
    <row r="8355" spans="1:9" x14ac:dyDescent="0.25">
      <c r="A8355" t="s">
        <v>2698</v>
      </c>
      <c r="B8355" t="s">
        <v>6038</v>
      </c>
      <c r="C8355" t="s">
        <v>4414</v>
      </c>
      <c r="D8355">
        <v>2</v>
      </c>
      <c r="E8355">
        <v>2</v>
      </c>
      <c r="F8355">
        <v>2</v>
      </c>
      <c r="G8355" t="s">
        <v>961</v>
      </c>
      <c r="H8355" s="4" t="str">
        <f t="shared" si="260"/>
        <v>1CG146.2</v>
      </c>
      <c r="I8355" s="4" t="str">
        <f t="shared" si="261"/>
        <v>DGND</v>
      </c>
    </row>
    <row r="8356" spans="1:9" x14ac:dyDescent="0.25">
      <c r="A8356" t="s">
        <v>2698</v>
      </c>
      <c r="B8356" t="s">
        <v>6038</v>
      </c>
      <c r="C8356" t="s">
        <v>4415</v>
      </c>
      <c r="D8356">
        <v>1</v>
      </c>
      <c r="E8356">
        <v>1</v>
      </c>
      <c r="F8356">
        <v>1</v>
      </c>
      <c r="G8356" t="s">
        <v>2447</v>
      </c>
      <c r="H8356" s="4" t="str">
        <f t="shared" si="260"/>
        <v>1CG147.1</v>
      </c>
      <c r="I8356" s="4" t="str">
        <f t="shared" si="261"/>
        <v>SG1_XMII_1_VDDIO</v>
      </c>
    </row>
    <row r="8357" spans="1:9" x14ac:dyDescent="0.25">
      <c r="A8357" t="s">
        <v>2698</v>
      </c>
      <c r="B8357" t="s">
        <v>6038</v>
      </c>
      <c r="C8357" t="s">
        <v>4415</v>
      </c>
      <c r="D8357">
        <v>2</v>
      </c>
      <c r="E8357">
        <v>2</v>
      </c>
      <c r="F8357">
        <v>2</v>
      </c>
      <c r="G8357" t="s">
        <v>961</v>
      </c>
      <c r="H8357" s="4" t="str">
        <f t="shared" si="260"/>
        <v>1CG147.2</v>
      </c>
      <c r="I8357" s="4" t="str">
        <f t="shared" si="261"/>
        <v>DGND</v>
      </c>
    </row>
    <row r="8358" spans="1:9" x14ac:dyDescent="0.25">
      <c r="A8358" t="s">
        <v>2698</v>
      </c>
      <c r="B8358" t="s">
        <v>6038</v>
      </c>
      <c r="C8358" t="s">
        <v>4416</v>
      </c>
      <c r="D8358">
        <v>1</v>
      </c>
      <c r="E8358">
        <v>1</v>
      </c>
      <c r="F8358">
        <v>1</v>
      </c>
      <c r="G8358" t="s">
        <v>351</v>
      </c>
      <c r="H8358" s="4" t="str">
        <f t="shared" si="260"/>
        <v>1CG149.1</v>
      </c>
      <c r="I8358" s="4" t="str">
        <f t="shared" si="261"/>
        <v>SG1_SRC_DVDD33</v>
      </c>
    </row>
    <row r="8359" spans="1:9" x14ac:dyDescent="0.25">
      <c r="A8359" t="s">
        <v>2698</v>
      </c>
      <c r="B8359" t="s">
        <v>6038</v>
      </c>
      <c r="C8359" t="s">
        <v>4416</v>
      </c>
      <c r="D8359">
        <v>2</v>
      </c>
      <c r="E8359">
        <v>2</v>
      </c>
      <c r="F8359">
        <v>2</v>
      </c>
      <c r="G8359" t="s">
        <v>961</v>
      </c>
      <c r="H8359" s="4" t="str">
        <f t="shared" si="260"/>
        <v>1CG149.2</v>
      </c>
      <c r="I8359" s="4" t="str">
        <f t="shared" si="261"/>
        <v>DGND</v>
      </c>
    </row>
    <row r="8360" spans="1:9" x14ac:dyDescent="0.25">
      <c r="A8360" t="s">
        <v>2698</v>
      </c>
      <c r="B8360" t="s">
        <v>6038</v>
      </c>
      <c r="C8360" t="s">
        <v>4417</v>
      </c>
      <c r="D8360">
        <v>1</v>
      </c>
      <c r="E8360">
        <v>1</v>
      </c>
      <c r="F8360">
        <v>1</v>
      </c>
      <c r="G8360" t="s">
        <v>351</v>
      </c>
      <c r="H8360" s="4" t="str">
        <f t="shared" si="260"/>
        <v>1CG180.1</v>
      </c>
      <c r="I8360" s="4" t="str">
        <f t="shared" si="261"/>
        <v>SG1_SRC_DVDD33</v>
      </c>
    </row>
    <row r="8361" spans="1:9" x14ac:dyDescent="0.25">
      <c r="A8361" t="s">
        <v>2698</v>
      </c>
      <c r="B8361" t="s">
        <v>6038</v>
      </c>
      <c r="C8361" t="s">
        <v>4417</v>
      </c>
      <c r="D8361">
        <v>2</v>
      </c>
      <c r="E8361">
        <v>2</v>
      </c>
      <c r="F8361">
        <v>2</v>
      </c>
      <c r="G8361" t="s">
        <v>961</v>
      </c>
      <c r="H8361" s="4" t="str">
        <f t="shared" si="260"/>
        <v>1CG180.2</v>
      </c>
      <c r="I8361" s="4" t="str">
        <f t="shared" si="261"/>
        <v>DGND</v>
      </c>
    </row>
    <row r="8362" spans="1:9" x14ac:dyDescent="0.25">
      <c r="A8362" t="s">
        <v>2698</v>
      </c>
      <c r="B8362" t="s">
        <v>6038</v>
      </c>
      <c r="C8362" t="s">
        <v>4418</v>
      </c>
      <c r="D8362">
        <v>1</v>
      </c>
      <c r="E8362">
        <v>1</v>
      </c>
      <c r="F8362">
        <v>1</v>
      </c>
      <c r="G8362" t="s">
        <v>351</v>
      </c>
      <c r="H8362" s="4" t="str">
        <f t="shared" si="260"/>
        <v>1CG211.1</v>
      </c>
      <c r="I8362" s="4" t="str">
        <f t="shared" si="261"/>
        <v>SG1_SRC_DVDD33</v>
      </c>
    </row>
    <row r="8363" spans="1:9" x14ac:dyDescent="0.25">
      <c r="A8363" t="s">
        <v>2698</v>
      </c>
      <c r="B8363" t="s">
        <v>6038</v>
      </c>
      <c r="C8363" t="s">
        <v>4418</v>
      </c>
      <c r="D8363">
        <v>2</v>
      </c>
      <c r="E8363">
        <v>2</v>
      </c>
      <c r="F8363">
        <v>2</v>
      </c>
      <c r="G8363" t="s">
        <v>961</v>
      </c>
      <c r="H8363" s="4" t="str">
        <f t="shared" si="260"/>
        <v>1CG211.2</v>
      </c>
      <c r="I8363" s="4" t="str">
        <f t="shared" si="261"/>
        <v>DGND</v>
      </c>
    </row>
    <row r="8364" spans="1:9" x14ac:dyDescent="0.25">
      <c r="A8364" t="s">
        <v>2698</v>
      </c>
      <c r="B8364" t="s">
        <v>6038</v>
      </c>
      <c r="C8364" t="s">
        <v>4419</v>
      </c>
      <c r="D8364">
        <v>1</v>
      </c>
      <c r="E8364">
        <v>1</v>
      </c>
      <c r="F8364">
        <v>1</v>
      </c>
      <c r="G8364" t="s">
        <v>351</v>
      </c>
      <c r="H8364" s="4" t="str">
        <f t="shared" si="260"/>
        <v>1CG212.1</v>
      </c>
      <c r="I8364" s="4" t="str">
        <f t="shared" si="261"/>
        <v>SG1_SRC_DVDD33</v>
      </c>
    </row>
    <row r="8365" spans="1:9" x14ac:dyDescent="0.25">
      <c r="A8365" t="s">
        <v>2698</v>
      </c>
      <c r="B8365" t="s">
        <v>6038</v>
      </c>
      <c r="C8365" t="s">
        <v>4419</v>
      </c>
      <c r="D8365">
        <v>2</v>
      </c>
      <c r="E8365">
        <v>2</v>
      </c>
      <c r="F8365">
        <v>2</v>
      </c>
      <c r="G8365" t="s">
        <v>961</v>
      </c>
      <c r="H8365" s="4" t="str">
        <f t="shared" si="260"/>
        <v>1CG212.2</v>
      </c>
      <c r="I8365" s="4" t="str">
        <f t="shared" si="261"/>
        <v>DGND</v>
      </c>
    </row>
    <row r="8366" spans="1:9" x14ac:dyDescent="0.25">
      <c r="A8366" t="s">
        <v>2698</v>
      </c>
      <c r="B8366" t="s">
        <v>6038</v>
      </c>
      <c r="C8366" t="s">
        <v>6040</v>
      </c>
      <c r="D8366">
        <v>1</v>
      </c>
      <c r="E8366">
        <v>1</v>
      </c>
      <c r="F8366">
        <v>1</v>
      </c>
      <c r="G8366" t="s">
        <v>5756</v>
      </c>
      <c r="H8366" s="4" t="str">
        <f t="shared" si="260"/>
        <v>1CG213.1</v>
      </c>
      <c r="I8366" s="4" t="str">
        <f t="shared" si="261"/>
        <v>SG1_XMII_2_VDDIO</v>
      </c>
    </row>
    <row r="8367" spans="1:9" x14ac:dyDescent="0.25">
      <c r="A8367" t="s">
        <v>2698</v>
      </c>
      <c r="B8367" t="s">
        <v>6038</v>
      </c>
      <c r="C8367" t="s">
        <v>6040</v>
      </c>
      <c r="D8367">
        <v>2</v>
      </c>
      <c r="E8367">
        <v>2</v>
      </c>
      <c r="F8367">
        <v>2</v>
      </c>
      <c r="G8367" t="s">
        <v>961</v>
      </c>
      <c r="H8367" s="4" t="str">
        <f t="shared" si="260"/>
        <v>1CG213.2</v>
      </c>
      <c r="I8367" s="4" t="str">
        <f t="shared" si="261"/>
        <v>DGND</v>
      </c>
    </row>
    <row r="8368" spans="1:9" x14ac:dyDescent="0.25">
      <c r="A8368" t="s">
        <v>2698</v>
      </c>
      <c r="B8368" t="s">
        <v>6038</v>
      </c>
      <c r="C8368" t="s">
        <v>6041</v>
      </c>
      <c r="D8368">
        <v>1</v>
      </c>
      <c r="E8368">
        <v>1</v>
      </c>
      <c r="F8368">
        <v>1</v>
      </c>
      <c r="G8368" t="s">
        <v>5756</v>
      </c>
      <c r="H8368" s="4" t="str">
        <f t="shared" si="260"/>
        <v>1CG214.1</v>
      </c>
      <c r="I8368" s="4" t="str">
        <f t="shared" si="261"/>
        <v>SG1_XMII_2_VDDIO</v>
      </c>
    </row>
    <row r="8369" spans="1:9" x14ac:dyDescent="0.25">
      <c r="A8369" t="s">
        <v>2698</v>
      </c>
      <c r="B8369" t="s">
        <v>6038</v>
      </c>
      <c r="C8369" t="s">
        <v>6041</v>
      </c>
      <c r="D8369">
        <v>2</v>
      </c>
      <c r="E8369">
        <v>2</v>
      </c>
      <c r="F8369">
        <v>2</v>
      </c>
      <c r="G8369" t="s">
        <v>961</v>
      </c>
      <c r="H8369" s="4" t="str">
        <f t="shared" si="260"/>
        <v>1CG214.2</v>
      </c>
      <c r="I8369" s="4" t="str">
        <f t="shared" si="261"/>
        <v>DGND</v>
      </c>
    </row>
    <row r="8370" spans="1:9" x14ac:dyDescent="0.25">
      <c r="A8370" t="s">
        <v>2698</v>
      </c>
      <c r="B8370" t="s">
        <v>6038</v>
      </c>
      <c r="C8370" t="s">
        <v>6042</v>
      </c>
      <c r="D8370">
        <v>1</v>
      </c>
      <c r="E8370">
        <v>1</v>
      </c>
      <c r="F8370">
        <v>1</v>
      </c>
      <c r="G8370" t="s">
        <v>5756</v>
      </c>
      <c r="H8370" s="4" t="str">
        <f t="shared" si="260"/>
        <v>1CG215.1</v>
      </c>
      <c r="I8370" s="4" t="str">
        <f t="shared" si="261"/>
        <v>SG1_XMII_2_VDDIO</v>
      </c>
    </row>
    <row r="8371" spans="1:9" x14ac:dyDescent="0.25">
      <c r="A8371" t="s">
        <v>2698</v>
      </c>
      <c r="B8371" t="s">
        <v>6038</v>
      </c>
      <c r="C8371" t="s">
        <v>6042</v>
      </c>
      <c r="D8371">
        <v>2</v>
      </c>
      <c r="E8371">
        <v>2</v>
      </c>
      <c r="F8371">
        <v>2</v>
      </c>
      <c r="G8371" t="s">
        <v>961</v>
      </c>
      <c r="H8371" s="4" t="str">
        <f t="shared" si="260"/>
        <v>1CG215.2</v>
      </c>
      <c r="I8371" s="4" t="str">
        <f t="shared" si="261"/>
        <v>DGND</v>
      </c>
    </row>
    <row r="8372" spans="1:9" x14ac:dyDescent="0.25">
      <c r="A8372" t="s">
        <v>2698</v>
      </c>
      <c r="B8372" t="s">
        <v>6038</v>
      </c>
      <c r="C8372" t="s">
        <v>6043</v>
      </c>
      <c r="D8372">
        <v>1</v>
      </c>
      <c r="E8372">
        <v>1</v>
      </c>
      <c r="F8372">
        <v>1</v>
      </c>
      <c r="G8372" t="s">
        <v>351</v>
      </c>
      <c r="H8372" s="4" t="str">
        <f t="shared" si="260"/>
        <v>1CG216.1</v>
      </c>
      <c r="I8372" s="4" t="str">
        <f t="shared" si="261"/>
        <v>SG1_SRC_DVDD33</v>
      </c>
    </row>
    <row r="8373" spans="1:9" x14ac:dyDescent="0.25">
      <c r="A8373" t="s">
        <v>2698</v>
      </c>
      <c r="B8373" t="s">
        <v>6038</v>
      </c>
      <c r="C8373" t="s">
        <v>6043</v>
      </c>
      <c r="D8373">
        <v>2</v>
      </c>
      <c r="E8373">
        <v>2</v>
      </c>
      <c r="F8373">
        <v>2</v>
      </c>
      <c r="G8373" t="s">
        <v>961</v>
      </c>
      <c r="H8373" s="4" t="str">
        <f t="shared" si="260"/>
        <v>1CG216.2</v>
      </c>
      <c r="I8373" s="4" t="str">
        <f t="shared" si="261"/>
        <v>DGND</v>
      </c>
    </row>
    <row r="8374" spans="1:9" x14ac:dyDescent="0.25">
      <c r="A8374" t="s">
        <v>2698</v>
      </c>
      <c r="B8374" t="s">
        <v>6038</v>
      </c>
      <c r="C8374" t="s">
        <v>4420</v>
      </c>
      <c r="D8374">
        <v>1</v>
      </c>
      <c r="E8374">
        <v>1</v>
      </c>
      <c r="F8374">
        <v>1</v>
      </c>
      <c r="G8374" t="s">
        <v>2448</v>
      </c>
      <c r="H8374" s="4" t="str">
        <f t="shared" si="260"/>
        <v>1CG325.1</v>
      </c>
      <c r="I8374" s="4" t="str">
        <f t="shared" si="261"/>
        <v>SG1_V33</v>
      </c>
    </row>
    <row r="8375" spans="1:9" x14ac:dyDescent="0.25">
      <c r="A8375" t="s">
        <v>2698</v>
      </c>
      <c r="B8375" t="s">
        <v>6038</v>
      </c>
      <c r="C8375" t="s">
        <v>4420</v>
      </c>
      <c r="D8375">
        <v>2</v>
      </c>
      <c r="E8375">
        <v>2</v>
      </c>
      <c r="F8375">
        <v>2</v>
      </c>
      <c r="G8375" t="s">
        <v>961</v>
      </c>
      <c r="H8375" s="4" t="str">
        <f t="shared" si="260"/>
        <v>1CG325.2</v>
      </c>
      <c r="I8375" s="4" t="str">
        <f t="shared" si="261"/>
        <v>DGND</v>
      </c>
    </row>
    <row r="8376" spans="1:9" x14ac:dyDescent="0.25">
      <c r="A8376" t="s">
        <v>2698</v>
      </c>
      <c r="B8376" t="s">
        <v>6038</v>
      </c>
      <c r="C8376" t="s">
        <v>4421</v>
      </c>
      <c r="D8376">
        <v>1</v>
      </c>
      <c r="E8376">
        <v>1</v>
      </c>
      <c r="F8376">
        <v>1</v>
      </c>
      <c r="G8376" t="s">
        <v>351</v>
      </c>
      <c r="H8376" s="4" t="str">
        <f t="shared" si="260"/>
        <v>1CG326.1</v>
      </c>
      <c r="I8376" s="4" t="str">
        <f t="shared" si="261"/>
        <v>SG1_SRC_DVDD33</v>
      </c>
    </row>
    <row r="8377" spans="1:9" x14ac:dyDescent="0.25">
      <c r="A8377" t="s">
        <v>2698</v>
      </c>
      <c r="B8377" t="s">
        <v>6038</v>
      </c>
      <c r="C8377" t="s">
        <v>4421</v>
      </c>
      <c r="D8377">
        <v>2</v>
      </c>
      <c r="E8377">
        <v>2</v>
      </c>
      <c r="F8377">
        <v>2</v>
      </c>
      <c r="G8377" t="s">
        <v>961</v>
      </c>
      <c r="H8377" s="4" t="str">
        <f t="shared" si="260"/>
        <v>1CG326.2</v>
      </c>
      <c r="I8377" s="4" t="str">
        <f t="shared" si="261"/>
        <v>DGND</v>
      </c>
    </row>
    <row r="8378" spans="1:9" x14ac:dyDescent="0.25">
      <c r="A8378" t="s">
        <v>2698</v>
      </c>
      <c r="B8378" t="s">
        <v>6038</v>
      </c>
      <c r="C8378" t="s">
        <v>223</v>
      </c>
      <c r="D8378" t="s">
        <v>1278</v>
      </c>
      <c r="E8378" t="s">
        <v>1278</v>
      </c>
      <c r="F8378">
        <v>1</v>
      </c>
      <c r="G8378" t="s">
        <v>5755</v>
      </c>
      <c r="H8378" s="4" t="str">
        <f t="shared" si="260"/>
        <v>SG1_GPIO_VDDIO.1</v>
      </c>
      <c r="I8378" s="4" t="str">
        <f t="shared" si="261"/>
        <v>SG1_GPIO0_VDDIO</v>
      </c>
    </row>
    <row r="8379" spans="1:9" x14ac:dyDescent="0.25">
      <c r="A8379" t="s">
        <v>2698</v>
      </c>
      <c r="B8379" t="s">
        <v>6038</v>
      </c>
      <c r="C8379" t="s">
        <v>2448</v>
      </c>
      <c r="D8379" t="s">
        <v>1278</v>
      </c>
      <c r="E8379" t="s">
        <v>1278</v>
      </c>
      <c r="F8379">
        <v>1</v>
      </c>
      <c r="G8379" t="s">
        <v>2448</v>
      </c>
      <c r="H8379" s="4" t="str">
        <f t="shared" si="260"/>
        <v>SG1_V33.1</v>
      </c>
      <c r="I8379" s="4" t="str">
        <f t="shared" si="261"/>
        <v>SG1_V33</v>
      </c>
    </row>
    <row r="8380" spans="1:9" x14ac:dyDescent="0.25">
      <c r="A8380" t="s">
        <v>2698</v>
      </c>
      <c r="B8380" t="s">
        <v>6044</v>
      </c>
      <c r="C8380" t="s">
        <v>4612</v>
      </c>
      <c r="D8380" t="s">
        <v>1278</v>
      </c>
      <c r="E8380" t="s">
        <v>1278</v>
      </c>
      <c r="F8380">
        <v>1</v>
      </c>
      <c r="G8380" t="s">
        <v>961</v>
      </c>
      <c r="H8380" s="4" t="str">
        <f t="shared" si="260"/>
        <v>S2_DGND1.1</v>
      </c>
      <c r="I8380" s="4" t="str">
        <f t="shared" si="261"/>
        <v>DGND</v>
      </c>
    </row>
    <row r="8381" spans="1:9" x14ac:dyDescent="0.25">
      <c r="A8381" t="s">
        <v>2698</v>
      </c>
      <c r="B8381" t="s">
        <v>6044</v>
      </c>
      <c r="C8381" t="s">
        <v>4613</v>
      </c>
      <c r="D8381" t="s">
        <v>1278</v>
      </c>
      <c r="E8381" t="s">
        <v>1278</v>
      </c>
      <c r="F8381">
        <v>1</v>
      </c>
      <c r="G8381" t="s">
        <v>961</v>
      </c>
      <c r="H8381" s="4" t="str">
        <f t="shared" si="260"/>
        <v>S2_DGND2.1</v>
      </c>
      <c r="I8381" s="4" t="str">
        <f t="shared" si="261"/>
        <v>DGND</v>
      </c>
    </row>
    <row r="8382" spans="1:9" x14ac:dyDescent="0.25">
      <c r="A8382" t="s">
        <v>2698</v>
      </c>
      <c r="B8382" t="s">
        <v>6044</v>
      </c>
      <c r="C8382" t="s">
        <v>4614</v>
      </c>
      <c r="D8382" t="s">
        <v>1278</v>
      </c>
      <c r="E8382" t="s">
        <v>1278</v>
      </c>
      <c r="F8382">
        <v>1</v>
      </c>
      <c r="G8382" t="s">
        <v>961</v>
      </c>
      <c r="H8382" s="4" t="str">
        <f t="shared" si="260"/>
        <v>S2_DGND3.1</v>
      </c>
      <c r="I8382" s="4" t="str">
        <f t="shared" si="261"/>
        <v>DGND</v>
      </c>
    </row>
    <row r="8383" spans="1:9" x14ac:dyDescent="0.25">
      <c r="A8383" t="s">
        <v>2698</v>
      </c>
      <c r="B8383" t="s">
        <v>6044</v>
      </c>
      <c r="C8383" t="s">
        <v>4615</v>
      </c>
      <c r="D8383" t="s">
        <v>1278</v>
      </c>
      <c r="E8383" t="s">
        <v>1278</v>
      </c>
      <c r="F8383">
        <v>1</v>
      </c>
      <c r="G8383" t="s">
        <v>961</v>
      </c>
      <c r="H8383" s="4" t="str">
        <f t="shared" si="260"/>
        <v>S2_DGND4.1</v>
      </c>
      <c r="I8383" s="4" t="str">
        <f t="shared" si="261"/>
        <v>DGND</v>
      </c>
    </row>
    <row r="8384" spans="1:9" x14ac:dyDescent="0.25">
      <c r="A8384" t="s">
        <v>2698</v>
      </c>
      <c r="B8384" t="s">
        <v>6044</v>
      </c>
      <c r="C8384" t="s">
        <v>727</v>
      </c>
      <c r="D8384" t="s">
        <v>5332</v>
      </c>
      <c r="E8384" t="s">
        <v>5332</v>
      </c>
      <c r="F8384">
        <v>1</v>
      </c>
      <c r="G8384" t="s">
        <v>692</v>
      </c>
      <c r="H8384" s="4" t="str">
        <f t="shared" si="260"/>
        <v>SITE2.1</v>
      </c>
      <c r="I8384" s="4" t="str">
        <f t="shared" si="261"/>
        <v>S2_AVDD09</v>
      </c>
    </row>
    <row r="8385" spans="1:9" x14ac:dyDescent="0.25">
      <c r="A8385" t="s">
        <v>2698</v>
      </c>
      <c r="B8385" t="s">
        <v>6044</v>
      </c>
      <c r="C8385" t="s">
        <v>727</v>
      </c>
      <c r="D8385" t="s">
        <v>5373</v>
      </c>
      <c r="E8385" t="s">
        <v>5373</v>
      </c>
      <c r="F8385">
        <v>166</v>
      </c>
      <c r="G8385" t="s">
        <v>692</v>
      </c>
      <c r="H8385" s="4" t="str">
        <f t="shared" si="260"/>
        <v>SITE2.166</v>
      </c>
      <c r="I8385" s="4" t="str">
        <f t="shared" si="261"/>
        <v>S2_AVDD09</v>
      </c>
    </row>
    <row r="8386" spans="1:9" x14ac:dyDescent="0.25">
      <c r="A8386" t="s">
        <v>2698</v>
      </c>
      <c r="B8386" t="s">
        <v>6044</v>
      </c>
      <c r="C8386" t="s">
        <v>727</v>
      </c>
      <c r="D8386" t="s">
        <v>5370</v>
      </c>
      <c r="E8386" t="s">
        <v>5370</v>
      </c>
      <c r="F8386">
        <v>173</v>
      </c>
      <c r="G8386" t="s">
        <v>692</v>
      </c>
      <c r="H8386" s="4" t="str">
        <f t="shared" ref="H8386:H8449" si="262">CONCATENATE(C8386,".",F8386)</f>
        <v>SITE2.173</v>
      </c>
      <c r="I8386" s="4" t="str">
        <f t="shared" ref="I8386:I8449" si="263">G8386</f>
        <v>S2_AVDD09</v>
      </c>
    </row>
    <row r="8387" spans="1:9" x14ac:dyDescent="0.25">
      <c r="A8387" t="s">
        <v>2698</v>
      </c>
      <c r="B8387" t="s">
        <v>6044</v>
      </c>
      <c r="C8387" t="s">
        <v>727</v>
      </c>
      <c r="D8387" t="s">
        <v>887</v>
      </c>
      <c r="E8387" t="s">
        <v>887</v>
      </c>
      <c r="F8387">
        <v>159</v>
      </c>
      <c r="G8387" t="s">
        <v>2491</v>
      </c>
      <c r="H8387" s="4" t="str">
        <f t="shared" si="262"/>
        <v>SITE2.159</v>
      </c>
      <c r="I8387" s="4" t="str">
        <f t="shared" si="263"/>
        <v>S2_AVDD09_FE</v>
      </c>
    </row>
    <row r="8388" spans="1:9" x14ac:dyDescent="0.25">
      <c r="A8388" t="s">
        <v>2698</v>
      </c>
      <c r="B8388" t="s">
        <v>6044</v>
      </c>
      <c r="C8388" t="s">
        <v>727</v>
      </c>
      <c r="D8388" t="s">
        <v>5377</v>
      </c>
      <c r="E8388" t="s">
        <v>5377</v>
      </c>
      <c r="F8388">
        <v>145</v>
      </c>
      <c r="G8388" t="s">
        <v>2492</v>
      </c>
      <c r="H8388" s="4" t="str">
        <f t="shared" si="262"/>
        <v>SITE2.145</v>
      </c>
      <c r="I8388" s="4" t="str">
        <f t="shared" si="263"/>
        <v>S2_AVDD09_GIGA</v>
      </c>
    </row>
    <row r="8389" spans="1:9" x14ac:dyDescent="0.25">
      <c r="A8389" t="s">
        <v>2698</v>
      </c>
      <c r="B8389" t="s">
        <v>6044</v>
      </c>
      <c r="C8389" t="s">
        <v>727</v>
      </c>
      <c r="D8389" t="s">
        <v>888</v>
      </c>
      <c r="E8389" t="s">
        <v>888</v>
      </c>
      <c r="F8389">
        <v>154</v>
      </c>
      <c r="G8389" t="s">
        <v>2493</v>
      </c>
      <c r="H8389" s="4" t="str">
        <f t="shared" si="262"/>
        <v>SITE2.154</v>
      </c>
      <c r="I8389" s="4" t="str">
        <f t="shared" si="263"/>
        <v>S2_AVDD09_MCK</v>
      </c>
    </row>
    <row r="8390" spans="1:9" x14ac:dyDescent="0.25">
      <c r="A8390" t="s">
        <v>2698</v>
      </c>
      <c r="B8390" t="s">
        <v>6044</v>
      </c>
      <c r="C8390" t="s">
        <v>727</v>
      </c>
      <c r="D8390" t="s">
        <v>6167</v>
      </c>
      <c r="E8390" t="s">
        <v>6167</v>
      </c>
      <c r="F8390">
        <v>69</v>
      </c>
      <c r="G8390" t="s">
        <v>6180</v>
      </c>
      <c r="H8390" s="4" t="str">
        <f t="shared" si="262"/>
        <v>SITE2.69</v>
      </c>
      <c r="I8390" s="4" t="str">
        <f t="shared" si="263"/>
        <v>S2_AVDD09_TRX</v>
      </c>
    </row>
    <row r="8391" spans="1:9" x14ac:dyDescent="0.25">
      <c r="A8391" t="s">
        <v>2698</v>
      </c>
      <c r="B8391" t="s">
        <v>6044</v>
      </c>
      <c r="C8391" t="s">
        <v>727</v>
      </c>
      <c r="D8391" t="s">
        <v>6169</v>
      </c>
      <c r="E8391" t="s">
        <v>6169</v>
      </c>
      <c r="F8391">
        <v>75</v>
      </c>
      <c r="G8391" t="s">
        <v>6180</v>
      </c>
      <c r="H8391" s="4" t="str">
        <f t="shared" si="262"/>
        <v>SITE2.75</v>
      </c>
      <c r="I8391" s="4" t="str">
        <f t="shared" si="263"/>
        <v>S2_AVDD09_TRX</v>
      </c>
    </row>
    <row r="8392" spans="1:9" x14ac:dyDescent="0.25">
      <c r="A8392" t="s">
        <v>2698</v>
      </c>
      <c r="B8392" t="s">
        <v>6044</v>
      </c>
      <c r="C8392" t="s">
        <v>727</v>
      </c>
      <c r="D8392" t="s">
        <v>6170</v>
      </c>
      <c r="E8392" t="s">
        <v>6170</v>
      </c>
      <c r="F8392">
        <v>82</v>
      </c>
      <c r="G8392" t="s">
        <v>6180</v>
      </c>
      <c r="H8392" s="4" t="str">
        <f t="shared" si="262"/>
        <v>SITE2.82</v>
      </c>
      <c r="I8392" s="4" t="str">
        <f t="shared" si="263"/>
        <v>S2_AVDD09_TRX</v>
      </c>
    </row>
    <row r="8393" spans="1:9" x14ac:dyDescent="0.25">
      <c r="A8393" t="s">
        <v>2698</v>
      </c>
      <c r="B8393" t="s">
        <v>6044</v>
      </c>
      <c r="C8393" t="s">
        <v>727</v>
      </c>
      <c r="D8393" t="s">
        <v>6171</v>
      </c>
      <c r="E8393" t="s">
        <v>6171</v>
      </c>
      <c r="F8393">
        <v>88</v>
      </c>
      <c r="G8393" t="s">
        <v>6180</v>
      </c>
      <c r="H8393" s="4" t="str">
        <f t="shared" si="262"/>
        <v>SITE2.88</v>
      </c>
      <c r="I8393" s="4" t="str">
        <f t="shared" si="263"/>
        <v>S2_AVDD09_TRX</v>
      </c>
    </row>
    <row r="8394" spans="1:9" x14ac:dyDescent="0.25">
      <c r="A8394" t="s">
        <v>2698</v>
      </c>
      <c r="B8394" t="s">
        <v>6044</v>
      </c>
      <c r="C8394" t="s">
        <v>727</v>
      </c>
      <c r="D8394" t="s">
        <v>5374</v>
      </c>
      <c r="E8394" t="s">
        <v>5374</v>
      </c>
      <c r="F8394">
        <v>163</v>
      </c>
      <c r="G8394" t="s">
        <v>693</v>
      </c>
      <c r="H8394" s="4" t="str">
        <f t="shared" si="262"/>
        <v>SITE2.163</v>
      </c>
      <c r="I8394" s="4" t="str">
        <f t="shared" si="263"/>
        <v>S2_AVDD33</v>
      </c>
    </row>
    <row r="8395" spans="1:9" x14ac:dyDescent="0.25">
      <c r="A8395" t="s">
        <v>2698</v>
      </c>
      <c r="B8395" t="s">
        <v>6044</v>
      </c>
      <c r="C8395" t="s">
        <v>727</v>
      </c>
      <c r="D8395" t="s">
        <v>5372</v>
      </c>
      <c r="E8395" t="s">
        <v>5372</v>
      </c>
      <c r="F8395">
        <v>169</v>
      </c>
      <c r="G8395" t="s">
        <v>693</v>
      </c>
      <c r="H8395" s="4" t="str">
        <f t="shared" si="262"/>
        <v>SITE2.169</v>
      </c>
      <c r="I8395" s="4" t="str">
        <f t="shared" si="263"/>
        <v>S2_AVDD33</v>
      </c>
    </row>
    <row r="8396" spans="1:9" x14ac:dyDescent="0.25">
      <c r="A8396" t="s">
        <v>2698</v>
      </c>
      <c r="B8396" t="s">
        <v>6044</v>
      </c>
      <c r="C8396" t="s">
        <v>727</v>
      </c>
      <c r="D8396" t="s">
        <v>5371</v>
      </c>
      <c r="E8396" t="s">
        <v>5371</v>
      </c>
      <c r="F8396">
        <v>170</v>
      </c>
      <c r="G8396" t="s">
        <v>693</v>
      </c>
      <c r="H8396" s="4" t="str">
        <f t="shared" si="262"/>
        <v>SITE2.170</v>
      </c>
      <c r="I8396" s="4" t="str">
        <f t="shared" si="263"/>
        <v>S2_AVDD33</v>
      </c>
    </row>
    <row r="8397" spans="1:9" x14ac:dyDescent="0.25">
      <c r="A8397" t="s">
        <v>2698</v>
      </c>
      <c r="B8397" t="s">
        <v>6044</v>
      </c>
      <c r="C8397" t="s">
        <v>727</v>
      </c>
      <c r="D8397" t="s">
        <v>5369</v>
      </c>
      <c r="E8397" t="s">
        <v>5369</v>
      </c>
      <c r="F8397">
        <v>176</v>
      </c>
      <c r="G8397" t="s">
        <v>693</v>
      </c>
      <c r="H8397" s="4" t="str">
        <f t="shared" si="262"/>
        <v>SITE2.176</v>
      </c>
      <c r="I8397" s="4" t="str">
        <f t="shared" si="263"/>
        <v>S2_AVDD33</v>
      </c>
    </row>
    <row r="8398" spans="1:9" x14ac:dyDescent="0.25">
      <c r="A8398" t="s">
        <v>2698</v>
      </c>
      <c r="B8398" t="s">
        <v>6044</v>
      </c>
      <c r="C8398" t="s">
        <v>727</v>
      </c>
      <c r="D8398" t="s">
        <v>72</v>
      </c>
      <c r="E8398" t="s">
        <v>72</v>
      </c>
      <c r="F8398">
        <v>156</v>
      </c>
      <c r="G8398" t="s">
        <v>2502</v>
      </c>
      <c r="H8398" s="4" t="str">
        <f t="shared" si="262"/>
        <v>SITE2.156</v>
      </c>
      <c r="I8398" s="4" t="str">
        <f t="shared" si="263"/>
        <v>S2_AVDD33_CEN</v>
      </c>
    </row>
    <row r="8399" spans="1:9" x14ac:dyDescent="0.25">
      <c r="A8399" t="s">
        <v>2698</v>
      </c>
      <c r="B8399" t="s">
        <v>6044</v>
      </c>
      <c r="C8399" t="s">
        <v>727</v>
      </c>
      <c r="D8399" t="s">
        <v>892</v>
      </c>
      <c r="E8399" t="s">
        <v>892</v>
      </c>
      <c r="F8399">
        <v>78</v>
      </c>
      <c r="G8399" t="s">
        <v>2505</v>
      </c>
      <c r="H8399" s="4" t="str">
        <f t="shared" si="262"/>
        <v>SITE2.78</v>
      </c>
      <c r="I8399" s="4" t="str">
        <f t="shared" si="263"/>
        <v>S2_AVDD33_CMU</v>
      </c>
    </row>
    <row r="8400" spans="1:9" x14ac:dyDescent="0.25">
      <c r="A8400" t="s">
        <v>2698</v>
      </c>
      <c r="B8400" t="s">
        <v>6044</v>
      </c>
      <c r="C8400" t="s">
        <v>727</v>
      </c>
      <c r="D8400" t="s">
        <v>891</v>
      </c>
      <c r="E8400" t="s">
        <v>891</v>
      </c>
      <c r="F8400">
        <v>162</v>
      </c>
      <c r="G8400" t="s">
        <v>2503</v>
      </c>
      <c r="H8400" s="4" t="str">
        <f t="shared" si="262"/>
        <v>SITE2.162</v>
      </c>
      <c r="I8400" s="4" t="str">
        <f t="shared" si="263"/>
        <v>S2_AVDD33_FE</v>
      </c>
    </row>
    <row r="8401" spans="1:9" x14ac:dyDescent="0.25">
      <c r="A8401" t="s">
        <v>2698</v>
      </c>
      <c r="B8401" t="s">
        <v>6044</v>
      </c>
      <c r="C8401" t="s">
        <v>727</v>
      </c>
      <c r="D8401" t="s">
        <v>890</v>
      </c>
      <c r="E8401" t="s">
        <v>890</v>
      </c>
      <c r="F8401">
        <v>153</v>
      </c>
      <c r="G8401" t="s">
        <v>2502</v>
      </c>
      <c r="H8401" s="4" t="str">
        <f t="shared" si="262"/>
        <v>SITE2.153</v>
      </c>
      <c r="I8401" s="4" t="str">
        <f t="shared" si="263"/>
        <v>S2_AVDD33_CEN</v>
      </c>
    </row>
    <row r="8402" spans="1:9" x14ac:dyDescent="0.25">
      <c r="A8402" t="s">
        <v>2698</v>
      </c>
      <c r="B8402" t="s">
        <v>6044</v>
      </c>
      <c r="C8402" t="s">
        <v>727</v>
      </c>
      <c r="D8402" t="s">
        <v>5376</v>
      </c>
      <c r="E8402" t="s">
        <v>5376</v>
      </c>
      <c r="F8402">
        <v>146</v>
      </c>
      <c r="G8402" t="s">
        <v>2504</v>
      </c>
      <c r="H8402" s="4" t="str">
        <f t="shared" si="262"/>
        <v>SITE2.146</v>
      </c>
      <c r="I8402" s="4" t="str">
        <f t="shared" si="263"/>
        <v>S2_AVDD33_GIGA</v>
      </c>
    </row>
    <row r="8403" spans="1:9" x14ac:dyDescent="0.25">
      <c r="A8403" t="s">
        <v>2698</v>
      </c>
      <c r="B8403" t="s">
        <v>6044</v>
      </c>
      <c r="C8403" t="s">
        <v>727</v>
      </c>
      <c r="D8403" t="s">
        <v>5375</v>
      </c>
      <c r="E8403" t="s">
        <v>5375</v>
      </c>
      <c r="F8403">
        <v>149</v>
      </c>
      <c r="G8403" t="s">
        <v>2504</v>
      </c>
      <c r="H8403" s="4" t="str">
        <f t="shared" si="262"/>
        <v>SITE2.149</v>
      </c>
      <c r="I8403" s="4" t="str">
        <f t="shared" si="263"/>
        <v>S2_AVDD33_GIGA</v>
      </c>
    </row>
    <row r="8404" spans="1:9" x14ac:dyDescent="0.25">
      <c r="A8404" t="s">
        <v>2698</v>
      </c>
      <c r="B8404" t="s">
        <v>6044</v>
      </c>
      <c r="C8404" t="s">
        <v>727</v>
      </c>
      <c r="D8404" t="s">
        <v>5379</v>
      </c>
      <c r="E8404" t="s">
        <v>5379</v>
      </c>
      <c r="F8404">
        <v>141</v>
      </c>
      <c r="G8404" t="s">
        <v>2504</v>
      </c>
      <c r="H8404" s="4" t="str">
        <f t="shared" si="262"/>
        <v>SITE2.141</v>
      </c>
      <c r="I8404" s="4" t="str">
        <f t="shared" si="263"/>
        <v>S2_AVDD33_GIGA</v>
      </c>
    </row>
    <row r="8405" spans="1:9" x14ac:dyDescent="0.25">
      <c r="A8405" t="s">
        <v>2698</v>
      </c>
      <c r="B8405" t="s">
        <v>6044</v>
      </c>
      <c r="C8405" t="s">
        <v>727</v>
      </c>
      <c r="D8405" t="s">
        <v>5378</v>
      </c>
      <c r="E8405" t="s">
        <v>5378</v>
      </c>
      <c r="F8405">
        <v>144</v>
      </c>
      <c r="G8405" t="s">
        <v>2504</v>
      </c>
      <c r="H8405" s="4" t="str">
        <f t="shared" si="262"/>
        <v>SITE2.144</v>
      </c>
      <c r="I8405" s="4" t="str">
        <f t="shared" si="263"/>
        <v>S2_AVDD33_GIGA</v>
      </c>
    </row>
    <row r="8406" spans="1:9" x14ac:dyDescent="0.25">
      <c r="A8406" t="s">
        <v>2698</v>
      </c>
      <c r="B8406" t="s">
        <v>6044</v>
      </c>
      <c r="C8406" t="s">
        <v>727</v>
      </c>
      <c r="D8406" t="s">
        <v>894</v>
      </c>
      <c r="E8406" t="s">
        <v>894</v>
      </c>
      <c r="F8406">
        <v>152</v>
      </c>
      <c r="G8406" t="s">
        <v>2506</v>
      </c>
      <c r="H8406" s="4" t="str">
        <f t="shared" si="262"/>
        <v>SITE2.152</v>
      </c>
      <c r="I8406" s="4" t="str">
        <f t="shared" si="263"/>
        <v>S2_AVDD33_XTAL</v>
      </c>
    </row>
    <row r="8407" spans="1:9" x14ac:dyDescent="0.25">
      <c r="A8407" t="s">
        <v>2698</v>
      </c>
      <c r="B8407" t="s">
        <v>6044</v>
      </c>
      <c r="C8407" t="s">
        <v>727</v>
      </c>
      <c r="D8407" t="s">
        <v>60</v>
      </c>
      <c r="E8407" t="s">
        <v>60</v>
      </c>
      <c r="F8407">
        <v>48</v>
      </c>
      <c r="G8407" t="s">
        <v>530</v>
      </c>
      <c r="H8407" s="4" t="str">
        <f t="shared" si="262"/>
        <v>SITE2.48</v>
      </c>
      <c r="I8407" s="4" t="str">
        <f t="shared" si="263"/>
        <v>S2_DISB</v>
      </c>
    </row>
    <row r="8408" spans="1:9" x14ac:dyDescent="0.25">
      <c r="A8408" t="s">
        <v>2698</v>
      </c>
      <c r="B8408" t="s">
        <v>6044</v>
      </c>
      <c r="C8408" t="s">
        <v>727</v>
      </c>
      <c r="D8408" t="s">
        <v>5333</v>
      </c>
      <c r="E8408" t="s">
        <v>5333</v>
      </c>
      <c r="F8408">
        <v>5</v>
      </c>
      <c r="G8408" t="s">
        <v>691</v>
      </c>
      <c r="H8408" s="4" t="str">
        <f t="shared" si="262"/>
        <v>SITE2.5</v>
      </c>
      <c r="I8408" s="4" t="str">
        <f t="shared" si="263"/>
        <v>S2_DVDD09</v>
      </c>
    </row>
    <row r="8409" spans="1:9" x14ac:dyDescent="0.25">
      <c r="A8409" t="s">
        <v>2698</v>
      </c>
      <c r="B8409" t="s">
        <v>6044</v>
      </c>
      <c r="C8409" t="s">
        <v>727</v>
      </c>
      <c r="D8409" t="s">
        <v>5334</v>
      </c>
      <c r="E8409" t="s">
        <v>5334</v>
      </c>
      <c r="F8409">
        <v>6</v>
      </c>
      <c r="G8409" t="s">
        <v>691</v>
      </c>
      <c r="H8409" s="4" t="str">
        <f t="shared" si="262"/>
        <v>SITE2.6</v>
      </c>
      <c r="I8409" s="4" t="str">
        <f t="shared" si="263"/>
        <v>S2_DVDD09</v>
      </c>
    </row>
    <row r="8410" spans="1:9" x14ac:dyDescent="0.25">
      <c r="A8410" t="s">
        <v>2698</v>
      </c>
      <c r="B8410" t="s">
        <v>6044</v>
      </c>
      <c r="C8410" t="s">
        <v>727</v>
      </c>
      <c r="D8410" t="s">
        <v>5335</v>
      </c>
      <c r="E8410" t="s">
        <v>5335</v>
      </c>
      <c r="F8410">
        <v>15</v>
      </c>
      <c r="G8410" t="s">
        <v>691</v>
      </c>
      <c r="H8410" s="4" t="str">
        <f t="shared" si="262"/>
        <v>SITE2.15</v>
      </c>
      <c r="I8410" s="4" t="str">
        <f t="shared" si="263"/>
        <v>S2_DVDD09</v>
      </c>
    </row>
    <row r="8411" spans="1:9" x14ac:dyDescent="0.25">
      <c r="A8411" t="s">
        <v>2698</v>
      </c>
      <c r="B8411" t="s">
        <v>6044</v>
      </c>
      <c r="C8411" t="s">
        <v>727</v>
      </c>
      <c r="D8411" t="s">
        <v>5338</v>
      </c>
      <c r="E8411" t="s">
        <v>5338</v>
      </c>
      <c r="F8411">
        <v>25</v>
      </c>
      <c r="G8411" t="s">
        <v>691</v>
      </c>
      <c r="H8411" s="4" t="str">
        <f t="shared" si="262"/>
        <v>SITE2.25</v>
      </c>
      <c r="I8411" s="4" t="str">
        <f t="shared" si="263"/>
        <v>S2_DVDD09</v>
      </c>
    </row>
    <row r="8412" spans="1:9" x14ac:dyDescent="0.25">
      <c r="A8412" t="s">
        <v>2698</v>
      </c>
      <c r="B8412" t="s">
        <v>6044</v>
      </c>
      <c r="C8412" t="s">
        <v>727</v>
      </c>
      <c r="D8412" t="s">
        <v>5339</v>
      </c>
      <c r="E8412" t="s">
        <v>5339</v>
      </c>
      <c r="F8412">
        <v>26</v>
      </c>
      <c r="G8412" t="s">
        <v>691</v>
      </c>
      <c r="H8412" s="4" t="str">
        <f t="shared" si="262"/>
        <v>SITE2.26</v>
      </c>
      <c r="I8412" s="4" t="str">
        <f t="shared" si="263"/>
        <v>S2_DVDD09</v>
      </c>
    </row>
    <row r="8413" spans="1:9" x14ac:dyDescent="0.25">
      <c r="A8413" t="s">
        <v>2698</v>
      </c>
      <c r="B8413" t="s">
        <v>6044</v>
      </c>
      <c r="C8413" t="s">
        <v>727</v>
      </c>
      <c r="D8413" t="s">
        <v>5340</v>
      </c>
      <c r="E8413" t="s">
        <v>5340</v>
      </c>
      <c r="F8413">
        <v>27</v>
      </c>
      <c r="G8413" t="s">
        <v>691</v>
      </c>
      <c r="H8413" s="4" t="str">
        <f t="shared" si="262"/>
        <v>SITE2.27</v>
      </c>
      <c r="I8413" s="4" t="str">
        <f t="shared" si="263"/>
        <v>S2_DVDD09</v>
      </c>
    </row>
    <row r="8414" spans="1:9" x14ac:dyDescent="0.25">
      <c r="A8414" t="s">
        <v>2698</v>
      </c>
      <c r="B8414" t="s">
        <v>6044</v>
      </c>
      <c r="C8414" t="s">
        <v>727</v>
      </c>
      <c r="D8414" t="s">
        <v>5341</v>
      </c>
      <c r="E8414" t="s">
        <v>5341</v>
      </c>
      <c r="F8414">
        <v>28</v>
      </c>
      <c r="G8414" t="s">
        <v>691</v>
      </c>
      <c r="H8414" s="4" t="str">
        <f t="shared" si="262"/>
        <v>SITE2.28</v>
      </c>
      <c r="I8414" s="4" t="str">
        <f t="shared" si="263"/>
        <v>S2_DVDD09</v>
      </c>
    </row>
    <row r="8415" spans="1:9" x14ac:dyDescent="0.25">
      <c r="A8415" t="s">
        <v>2698</v>
      </c>
      <c r="B8415" t="s">
        <v>6044</v>
      </c>
      <c r="C8415" t="s">
        <v>727</v>
      </c>
      <c r="D8415" t="s">
        <v>5342</v>
      </c>
      <c r="E8415" t="s">
        <v>5342</v>
      </c>
      <c r="F8415">
        <v>29</v>
      </c>
      <c r="G8415" t="s">
        <v>691</v>
      </c>
      <c r="H8415" s="4" t="str">
        <f t="shared" si="262"/>
        <v>SITE2.29</v>
      </c>
      <c r="I8415" s="4" t="str">
        <f t="shared" si="263"/>
        <v>S2_DVDD09</v>
      </c>
    </row>
    <row r="8416" spans="1:9" x14ac:dyDescent="0.25">
      <c r="A8416" t="s">
        <v>2698</v>
      </c>
      <c r="B8416" t="s">
        <v>6044</v>
      </c>
      <c r="C8416" t="s">
        <v>727</v>
      </c>
      <c r="D8416" t="s">
        <v>5344</v>
      </c>
      <c r="E8416" t="s">
        <v>5344</v>
      </c>
      <c r="F8416">
        <v>40</v>
      </c>
      <c r="G8416" t="s">
        <v>691</v>
      </c>
      <c r="H8416" s="4" t="str">
        <f t="shared" si="262"/>
        <v>SITE2.40</v>
      </c>
      <c r="I8416" s="4" t="str">
        <f t="shared" si="263"/>
        <v>S2_DVDD09</v>
      </c>
    </row>
    <row r="8417" spans="1:9" x14ac:dyDescent="0.25">
      <c r="A8417" t="s">
        <v>2698</v>
      </c>
      <c r="B8417" t="s">
        <v>6044</v>
      </c>
      <c r="C8417" t="s">
        <v>727</v>
      </c>
      <c r="D8417" t="s">
        <v>5382</v>
      </c>
      <c r="E8417" t="s">
        <v>5382</v>
      </c>
      <c r="F8417">
        <v>46</v>
      </c>
      <c r="G8417" t="s">
        <v>691</v>
      </c>
      <c r="H8417" s="4" t="str">
        <f t="shared" si="262"/>
        <v>SITE2.46</v>
      </c>
      <c r="I8417" s="4" t="str">
        <f t="shared" si="263"/>
        <v>S2_DVDD09</v>
      </c>
    </row>
    <row r="8418" spans="1:9" x14ac:dyDescent="0.25">
      <c r="A8418" t="s">
        <v>2698</v>
      </c>
      <c r="B8418" t="s">
        <v>6044</v>
      </c>
      <c r="C8418" t="s">
        <v>727</v>
      </c>
      <c r="D8418" t="s">
        <v>5383</v>
      </c>
      <c r="E8418" t="s">
        <v>5383</v>
      </c>
      <c r="F8418">
        <v>49</v>
      </c>
      <c r="G8418" t="s">
        <v>691</v>
      </c>
      <c r="H8418" s="4" t="str">
        <f t="shared" si="262"/>
        <v>SITE2.49</v>
      </c>
      <c r="I8418" s="4" t="str">
        <f t="shared" si="263"/>
        <v>S2_DVDD09</v>
      </c>
    </row>
    <row r="8419" spans="1:9" x14ac:dyDescent="0.25">
      <c r="A8419" t="s">
        <v>2698</v>
      </c>
      <c r="B8419" t="s">
        <v>6044</v>
      </c>
      <c r="C8419" t="s">
        <v>727</v>
      </c>
      <c r="D8419" t="s">
        <v>5384</v>
      </c>
      <c r="E8419" t="s">
        <v>5384</v>
      </c>
      <c r="F8419">
        <v>67</v>
      </c>
      <c r="G8419" t="s">
        <v>691</v>
      </c>
      <c r="H8419" s="4" t="str">
        <f t="shared" si="262"/>
        <v>SITE2.67</v>
      </c>
      <c r="I8419" s="4" t="str">
        <f t="shared" si="263"/>
        <v>S2_DVDD09</v>
      </c>
    </row>
    <row r="8420" spans="1:9" x14ac:dyDescent="0.25">
      <c r="A8420" t="s">
        <v>2698</v>
      </c>
      <c r="B8420" t="s">
        <v>6044</v>
      </c>
      <c r="C8420" t="s">
        <v>727</v>
      </c>
      <c r="D8420" t="s">
        <v>5368</v>
      </c>
      <c r="E8420" t="s">
        <v>5368</v>
      </c>
      <c r="F8420">
        <v>89</v>
      </c>
      <c r="G8420" t="s">
        <v>691</v>
      </c>
      <c r="H8420" s="4" t="str">
        <f t="shared" si="262"/>
        <v>SITE2.89</v>
      </c>
      <c r="I8420" s="4" t="str">
        <f t="shared" si="263"/>
        <v>S2_DVDD09</v>
      </c>
    </row>
    <row r="8421" spans="1:9" x14ac:dyDescent="0.25">
      <c r="A8421" t="s">
        <v>2698</v>
      </c>
      <c r="B8421" t="s">
        <v>6044</v>
      </c>
      <c r="C8421" t="s">
        <v>727</v>
      </c>
      <c r="D8421" t="s">
        <v>5367</v>
      </c>
      <c r="E8421" t="s">
        <v>5367</v>
      </c>
      <c r="F8421">
        <v>90</v>
      </c>
      <c r="G8421" t="s">
        <v>691</v>
      </c>
      <c r="H8421" s="4" t="str">
        <f t="shared" si="262"/>
        <v>SITE2.90</v>
      </c>
      <c r="I8421" s="4" t="str">
        <f t="shared" si="263"/>
        <v>S2_DVDD09</v>
      </c>
    </row>
    <row r="8422" spans="1:9" x14ac:dyDescent="0.25">
      <c r="A8422" t="s">
        <v>2698</v>
      </c>
      <c r="B8422" t="s">
        <v>6044</v>
      </c>
      <c r="C8422" t="s">
        <v>727</v>
      </c>
      <c r="D8422" t="s">
        <v>5358</v>
      </c>
      <c r="E8422" t="s">
        <v>5358</v>
      </c>
      <c r="F8422">
        <v>99</v>
      </c>
      <c r="G8422" t="s">
        <v>691</v>
      </c>
      <c r="H8422" s="4" t="str">
        <f t="shared" si="262"/>
        <v>SITE2.99</v>
      </c>
      <c r="I8422" s="4" t="str">
        <f t="shared" si="263"/>
        <v>S2_DVDD09</v>
      </c>
    </row>
    <row r="8423" spans="1:9" x14ac:dyDescent="0.25">
      <c r="A8423" t="s">
        <v>2698</v>
      </c>
      <c r="B8423" t="s">
        <v>6044</v>
      </c>
      <c r="C8423" t="s">
        <v>727</v>
      </c>
      <c r="D8423" t="s">
        <v>5354</v>
      </c>
      <c r="E8423" t="s">
        <v>5354</v>
      </c>
      <c r="F8423">
        <v>103</v>
      </c>
      <c r="G8423" t="s">
        <v>691</v>
      </c>
      <c r="H8423" s="4" t="str">
        <f t="shared" si="262"/>
        <v>SITE2.103</v>
      </c>
      <c r="I8423" s="4" t="str">
        <f t="shared" si="263"/>
        <v>S2_DVDD09</v>
      </c>
    </row>
    <row r="8424" spans="1:9" x14ac:dyDescent="0.25">
      <c r="A8424" t="s">
        <v>2698</v>
      </c>
      <c r="B8424" t="s">
        <v>6044</v>
      </c>
      <c r="C8424" t="s">
        <v>727</v>
      </c>
      <c r="D8424" t="s">
        <v>5352</v>
      </c>
      <c r="E8424" t="s">
        <v>5352</v>
      </c>
      <c r="F8424">
        <v>110</v>
      </c>
      <c r="G8424" t="s">
        <v>691</v>
      </c>
      <c r="H8424" s="4" t="str">
        <f t="shared" si="262"/>
        <v>SITE2.110</v>
      </c>
      <c r="I8424" s="4" t="str">
        <f t="shared" si="263"/>
        <v>S2_DVDD09</v>
      </c>
    </row>
    <row r="8425" spans="1:9" x14ac:dyDescent="0.25">
      <c r="A8425" t="s">
        <v>2698</v>
      </c>
      <c r="B8425" t="s">
        <v>6044</v>
      </c>
      <c r="C8425" t="s">
        <v>727</v>
      </c>
      <c r="D8425" t="s">
        <v>5351</v>
      </c>
      <c r="E8425" t="s">
        <v>5351</v>
      </c>
      <c r="F8425">
        <v>111</v>
      </c>
      <c r="G8425" t="s">
        <v>691</v>
      </c>
      <c r="H8425" s="4" t="str">
        <f t="shared" si="262"/>
        <v>SITE2.111</v>
      </c>
      <c r="I8425" s="4" t="str">
        <f t="shared" si="263"/>
        <v>S2_DVDD09</v>
      </c>
    </row>
    <row r="8426" spans="1:9" x14ac:dyDescent="0.25">
      <c r="A8426" t="s">
        <v>2698</v>
      </c>
      <c r="B8426" t="s">
        <v>6044</v>
      </c>
      <c r="C8426" t="s">
        <v>727</v>
      </c>
      <c r="D8426" t="s">
        <v>5350</v>
      </c>
      <c r="E8426" t="s">
        <v>5350</v>
      </c>
      <c r="F8426">
        <v>120</v>
      </c>
      <c r="G8426" t="s">
        <v>691</v>
      </c>
      <c r="H8426" s="4" t="str">
        <f t="shared" si="262"/>
        <v>SITE2.120</v>
      </c>
      <c r="I8426" s="4" t="str">
        <f t="shared" si="263"/>
        <v>S2_DVDD09</v>
      </c>
    </row>
    <row r="8427" spans="1:9" x14ac:dyDescent="0.25">
      <c r="A8427" t="s">
        <v>2698</v>
      </c>
      <c r="B8427" t="s">
        <v>6044</v>
      </c>
      <c r="C8427" t="s">
        <v>727</v>
      </c>
      <c r="D8427" t="s">
        <v>5348</v>
      </c>
      <c r="E8427" t="s">
        <v>5348</v>
      </c>
      <c r="F8427">
        <v>124</v>
      </c>
      <c r="G8427" t="s">
        <v>691</v>
      </c>
      <c r="H8427" s="4" t="str">
        <f t="shared" si="262"/>
        <v>SITE2.124</v>
      </c>
      <c r="I8427" s="4" t="str">
        <f t="shared" si="263"/>
        <v>S2_DVDD09</v>
      </c>
    </row>
    <row r="8428" spans="1:9" x14ac:dyDescent="0.25">
      <c r="A8428" t="s">
        <v>2698</v>
      </c>
      <c r="B8428" t="s">
        <v>6044</v>
      </c>
      <c r="C8428" t="s">
        <v>727</v>
      </c>
      <c r="D8428" t="s">
        <v>5346</v>
      </c>
      <c r="E8428" t="s">
        <v>5346</v>
      </c>
      <c r="F8428">
        <v>131</v>
      </c>
      <c r="G8428" t="s">
        <v>691</v>
      </c>
      <c r="H8428" s="4" t="str">
        <f t="shared" si="262"/>
        <v>SITE2.131</v>
      </c>
      <c r="I8428" s="4" t="str">
        <f t="shared" si="263"/>
        <v>S2_DVDD09</v>
      </c>
    </row>
    <row r="8429" spans="1:9" x14ac:dyDescent="0.25">
      <c r="A8429" t="s">
        <v>2698</v>
      </c>
      <c r="B8429" t="s">
        <v>6044</v>
      </c>
      <c r="C8429" t="s">
        <v>727</v>
      </c>
      <c r="D8429" t="s">
        <v>5345</v>
      </c>
      <c r="E8429" t="s">
        <v>5345</v>
      </c>
      <c r="F8429">
        <v>132</v>
      </c>
      <c r="G8429" t="s">
        <v>691</v>
      </c>
      <c r="H8429" s="4" t="str">
        <f t="shared" si="262"/>
        <v>SITE2.132</v>
      </c>
      <c r="I8429" s="4" t="str">
        <f t="shared" si="263"/>
        <v>S2_DVDD09</v>
      </c>
    </row>
    <row r="8430" spans="1:9" x14ac:dyDescent="0.25">
      <c r="A8430" t="s">
        <v>2698</v>
      </c>
      <c r="B8430" t="s">
        <v>6044</v>
      </c>
      <c r="C8430" t="s">
        <v>727</v>
      </c>
      <c r="D8430" t="s">
        <v>5380</v>
      </c>
      <c r="E8430" t="s">
        <v>5380</v>
      </c>
      <c r="F8430">
        <v>140</v>
      </c>
      <c r="G8430" t="s">
        <v>691</v>
      </c>
      <c r="H8430" s="4" t="str">
        <f t="shared" si="262"/>
        <v>SITE2.140</v>
      </c>
      <c r="I8430" s="4" t="str">
        <f t="shared" si="263"/>
        <v>S2_DVDD09</v>
      </c>
    </row>
    <row r="8431" spans="1:9" x14ac:dyDescent="0.25">
      <c r="A8431" t="s">
        <v>2698</v>
      </c>
      <c r="B8431" t="s">
        <v>6044</v>
      </c>
      <c r="C8431" t="s">
        <v>727</v>
      </c>
      <c r="D8431" t="s">
        <v>895</v>
      </c>
      <c r="E8431" t="s">
        <v>895</v>
      </c>
      <c r="F8431">
        <v>137</v>
      </c>
      <c r="G8431" t="s">
        <v>694</v>
      </c>
      <c r="H8431" s="4" t="str">
        <f t="shared" si="262"/>
        <v>SITE2.137</v>
      </c>
      <c r="I8431" s="4" t="str">
        <f t="shared" si="263"/>
        <v>S2_DVDD33</v>
      </c>
    </row>
    <row r="8432" spans="1:9" x14ac:dyDescent="0.25">
      <c r="A8432" t="s">
        <v>2698</v>
      </c>
      <c r="B8432" t="s">
        <v>6044</v>
      </c>
      <c r="C8432" t="s">
        <v>727</v>
      </c>
      <c r="D8432" t="s">
        <v>11</v>
      </c>
      <c r="E8432" t="s">
        <v>11</v>
      </c>
      <c r="F8432" t="s">
        <v>11</v>
      </c>
      <c r="G8432" t="s">
        <v>961</v>
      </c>
      <c r="H8432" s="4" t="str">
        <f t="shared" si="262"/>
        <v>SITE2.EP</v>
      </c>
      <c r="I8432" s="4" t="str">
        <f t="shared" si="263"/>
        <v>DGND</v>
      </c>
    </row>
    <row r="8433" spans="1:9" x14ac:dyDescent="0.25">
      <c r="A8433" t="s">
        <v>2698</v>
      </c>
      <c r="B8433" t="s">
        <v>6044</v>
      </c>
      <c r="C8433" t="s">
        <v>727</v>
      </c>
      <c r="D8433" t="s">
        <v>275</v>
      </c>
      <c r="E8433" t="s">
        <v>275</v>
      </c>
      <c r="F8433">
        <v>158</v>
      </c>
      <c r="G8433" t="s">
        <v>504</v>
      </c>
      <c r="H8433" s="4" t="str">
        <f t="shared" si="262"/>
        <v>SITE2.158</v>
      </c>
      <c r="I8433" s="4" t="str">
        <f t="shared" si="263"/>
        <v>S2_FE_MDI-</v>
      </c>
    </row>
    <row r="8434" spans="1:9" x14ac:dyDescent="0.25">
      <c r="A8434" t="s">
        <v>2698</v>
      </c>
      <c r="B8434" t="s">
        <v>6044</v>
      </c>
      <c r="C8434" t="s">
        <v>727</v>
      </c>
      <c r="D8434" t="s">
        <v>273</v>
      </c>
      <c r="E8434" t="s">
        <v>273</v>
      </c>
      <c r="F8434">
        <v>161</v>
      </c>
      <c r="G8434" t="s">
        <v>496</v>
      </c>
      <c r="H8434" s="4" t="str">
        <f t="shared" si="262"/>
        <v>SITE2.161</v>
      </c>
      <c r="I8434" s="4" t="str">
        <f t="shared" si="263"/>
        <v>S2_FE_MDIX-</v>
      </c>
    </row>
    <row r="8435" spans="1:9" x14ac:dyDescent="0.25">
      <c r="A8435" t="s">
        <v>2698</v>
      </c>
      <c r="B8435" t="s">
        <v>6044</v>
      </c>
      <c r="C8435" t="s">
        <v>727</v>
      </c>
      <c r="D8435" t="s">
        <v>274</v>
      </c>
      <c r="E8435" t="s">
        <v>274</v>
      </c>
      <c r="F8435">
        <v>157</v>
      </c>
      <c r="G8435" t="s">
        <v>503</v>
      </c>
      <c r="H8435" s="4" t="str">
        <f t="shared" si="262"/>
        <v>SITE2.157</v>
      </c>
      <c r="I8435" s="4" t="str">
        <f t="shared" si="263"/>
        <v>S2_FE_MDI+</v>
      </c>
    </row>
    <row r="8436" spans="1:9" x14ac:dyDescent="0.25">
      <c r="A8436" t="s">
        <v>2698</v>
      </c>
      <c r="B8436" t="s">
        <v>6044</v>
      </c>
      <c r="C8436" t="s">
        <v>727</v>
      </c>
      <c r="D8436" t="s">
        <v>272</v>
      </c>
      <c r="E8436" t="s">
        <v>272</v>
      </c>
      <c r="F8436">
        <v>160</v>
      </c>
      <c r="G8436" t="s">
        <v>495</v>
      </c>
      <c r="H8436" s="4" t="str">
        <f t="shared" si="262"/>
        <v>SITE2.160</v>
      </c>
      <c r="I8436" s="4" t="str">
        <f t="shared" si="263"/>
        <v>S2_FE_MDIX+</v>
      </c>
    </row>
    <row r="8437" spans="1:9" x14ac:dyDescent="0.25">
      <c r="A8437" t="s">
        <v>2698</v>
      </c>
      <c r="B8437" t="s">
        <v>6044</v>
      </c>
      <c r="C8437" t="s">
        <v>727</v>
      </c>
      <c r="D8437" t="s">
        <v>12</v>
      </c>
      <c r="E8437" t="s">
        <v>12</v>
      </c>
      <c r="F8437" t="s">
        <v>12</v>
      </c>
      <c r="G8437" t="s">
        <v>961</v>
      </c>
      <c r="H8437" s="4" t="str">
        <f t="shared" si="262"/>
        <v>SITE2.G1</v>
      </c>
      <c r="I8437" s="4" t="str">
        <f t="shared" si="263"/>
        <v>DGND</v>
      </c>
    </row>
    <row r="8438" spans="1:9" x14ac:dyDescent="0.25">
      <c r="A8438" t="s">
        <v>2698</v>
      </c>
      <c r="B8438" t="s">
        <v>6044</v>
      </c>
      <c r="C8438" t="s">
        <v>727</v>
      </c>
      <c r="D8438" t="s">
        <v>13</v>
      </c>
      <c r="E8438" t="s">
        <v>13</v>
      </c>
      <c r="F8438" t="s">
        <v>13</v>
      </c>
      <c r="G8438" t="s">
        <v>961</v>
      </c>
      <c r="H8438" s="4" t="str">
        <f t="shared" si="262"/>
        <v>SITE2.G2</v>
      </c>
      <c r="I8438" s="4" t="str">
        <f t="shared" si="263"/>
        <v>DGND</v>
      </c>
    </row>
    <row r="8439" spans="1:9" x14ac:dyDescent="0.25">
      <c r="A8439" t="s">
        <v>2698</v>
      </c>
      <c r="B8439" t="s">
        <v>6044</v>
      </c>
      <c r="C8439" t="s">
        <v>727</v>
      </c>
      <c r="D8439" t="s">
        <v>14</v>
      </c>
      <c r="E8439" t="s">
        <v>14</v>
      </c>
      <c r="F8439" t="s">
        <v>14</v>
      </c>
      <c r="G8439" t="s">
        <v>961</v>
      </c>
      <c r="H8439" s="4" t="str">
        <f t="shared" si="262"/>
        <v>SITE2.G3</v>
      </c>
      <c r="I8439" s="4" t="str">
        <f t="shared" si="263"/>
        <v>DGND</v>
      </c>
    </row>
    <row r="8440" spans="1:9" x14ac:dyDescent="0.25">
      <c r="A8440" t="s">
        <v>2698</v>
      </c>
      <c r="B8440" t="s">
        <v>6044</v>
      </c>
      <c r="C8440" t="s">
        <v>727</v>
      </c>
      <c r="D8440" t="s">
        <v>15</v>
      </c>
      <c r="E8440" t="s">
        <v>15</v>
      </c>
      <c r="F8440" t="s">
        <v>15</v>
      </c>
      <c r="G8440" t="s">
        <v>961</v>
      </c>
      <c r="H8440" s="4" t="str">
        <f t="shared" si="262"/>
        <v>SITE2.G4</v>
      </c>
      <c r="I8440" s="4" t="str">
        <f t="shared" si="263"/>
        <v>DGND</v>
      </c>
    </row>
    <row r="8441" spans="1:9" x14ac:dyDescent="0.25">
      <c r="A8441" t="s">
        <v>2698</v>
      </c>
      <c r="B8441" t="s">
        <v>6044</v>
      </c>
      <c r="C8441" t="s">
        <v>727</v>
      </c>
      <c r="D8441" t="s">
        <v>16</v>
      </c>
      <c r="E8441" t="s">
        <v>16</v>
      </c>
      <c r="F8441" t="s">
        <v>16</v>
      </c>
      <c r="G8441" t="s">
        <v>961</v>
      </c>
      <c r="H8441" s="4" t="str">
        <f t="shared" si="262"/>
        <v>SITE2.G5</v>
      </c>
      <c r="I8441" s="4" t="str">
        <f t="shared" si="263"/>
        <v>DGND</v>
      </c>
    </row>
    <row r="8442" spans="1:9" x14ac:dyDescent="0.25">
      <c r="A8442" t="s">
        <v>2698</v>
      </c>
      <c r="B8442" t="s">
        <v>6044</v>
      </c>
      <c r="C8442" t="s">
        <v>727</v>
      </c>
      <c r="D8442" t="s">
        <v>17</v>
      </c>
      <c r="E8442" t="s">
        <v>17</v>
      </c>
      <c r="F8442" t="s">
        <v>17</v>
      </c>
      <c r="G8442" t="s">
        <v>961</v>
      </c>
      <c r="H8442" s="4" t="str">
        <f t="shared" si="262"/>
        <v>SITE2.G6</v>
      </c>
      <c r="I8442" s="4" t="str">
        <f t="shared" si="263"/>
        <v>DGND</v>
      </c>
    </row>
    <row r="8443" spans="1:9" x14ac:dyDescent="0.25">
      <c r="A8443" t="s">
        <v>2698</v>
      </c>
      <c r="B8443" t="s">
        <v>6044</v>
      </c>
      <c r="C8443" t="s">
        <v>727</v>
      </c>
      <c r="D8443" t="s">
        <v>18</v>
      </c>
      <c r="E8443" t="s">
        <v>18</v>
      </c>
      <c r="F8443" t="s">
        <v>18</v>
      </c>
      <c r="G8443" t="s">
        <v>961</v>
      </c>
      <c r="H8443" s="4" t="str">
        <f t="shared" si="262"/>
        <v>SITE2.G7</v>
      </c>
      <c r="I8443" s="4" t="str">
        <f t="shared" si="263"/>
        <v>DGND</v>
      </c>
    </row>
    <row r="8444" spans="1:9" x14ac:dyDescent="0.25">
      <c r="A8444" t="s">
        <v>2698</v>
      </c>
      <c r="B8444" t="s">
        <v>6044</v>
      </c>
      <c r="C8444" t="s">
        <v>727</v>
      </c>
      <c r="D8444" t="s">
        <v>70</v>
      </c>
      <c r="E8444" t="s">
        <v>70</v>
      </c>
      <c r="F8444" t="s">
        <v>70</v>
      </c>
      <c r="G8444" t="s">
        <v>961</v>
      </c>
      <c r="H8444" s="4" t="str">
        <f t="shared" si="262"/>
        <v>SITE2.G8</v>
      </c>
      <c r="I8444" s="4" t="str">
        <f t="shared" si="263"/>
        <v>DGND</v>
      </c>
    </row>
    <row r="8445" spans="1:9" x14ac:dyDescent="0.25">
      <c r="A8445" t="s">
        <v>2698</v>
      </c>
      <c r="B8445" t="s">
        <v>6044</v>
      </c>
      <c r="C8445" t="s">
        <v>727</v>
      </c>
      <c r="D8445" t="s">
        <v>67</v>
      </c>
      <c r="E8445" t="s">
        <v>67</v>
      </c>
      <c r="F8445" t="s">
        <v>67</v>
      </c>
      <c r="G8445" t="s">
        <v>961</v>
      </c>
      <c r="H8445" s="4" t="str">
        <f t="shared" si="262"/>
        <v>SITE2.G9</v>
      </c>
      <c r="I8445" s="4" t="str">
        <f t="shared" si="263"/>
        <v>DGND</v>
      </c>
    </row>
    <row r="8446" spans="1:9" x14ac:dyDescent="0.25">
      <c r="A8446" t="s">
        <v>2698</v>
      </c>
      <c r="B8446" t="s">
        <v>6044</v>
      </c>
      <c r="C8446" t="s">
        <v>727</v>
      </c>
      <c r="D8446" t="s">
        <v>64</v>
      </c>
      <c r="E8446" t="s">
        <v>64</v>
      </c>
      <c r="F8446" t="s">
        <v>64</v>
      </c>
      <c r="G8446" t="s">
        <v>961</v>
      </c>
      <c r="H8446" s="4" t="str">
        <f t="shared" si="262"/>
        <v>SITE2.G10</v>
      </c>
      <c r="I8446" s="4" t="str">
        <f t="shared" si="263"/>
        <v>DGND</v>
      </c>
    </row>
    <row r="8447" spans="1:9" x14ac:dyDescent="0.25">
      <c r="A8447" t="s">
        <v>2698</v>
      </c>
      <c r="B8447" t="s">
        <v>6044</v>
      </c>
      <c r="C8447" t="s">
        <v>727</v>
      </c>
      <c r="D8447" t="s">
        <v>65</v>
      </c>
      <c r="E8447" t="s">
        <v>65</v>
      </c>
      <c r="F8447" t="s">
        <v>65</v>
      </c>
      <c r="G8447" t="s">
        <v>961</v>
      </c>
      <c r="H8447" s="4" t="str">
        <f t="shared" si="262"/>
        <v>SITE2.G11</v>
      </c>
      <c r="I8447" s="4" t="str">
        <f t="shared" si="263"/>
        <v>DGND</v>
      </c>
    </row>
    <row r="8448" spans="1:9" x14ac:dyDescent="0.25">
      <c r="A8448" t="s">
        <v>2698</v>
      </c>
      <c r="B8448" t="s">
        <v>6044</v>
      </c>
      <c r="C8448" t="s">
        <v>727</v>
      </c>
      <c r="D8448" t="s">
        <v>139</v>
      </c>
      <c r="E8448" t="s">
        <v>139</v>
      </c>
      <c r="F8448" t="s">
        <v>139</v>
      </c>
      <c r="G8448" t="s">
        <v>961</v>
      </c>
      <c r="H8448" s="4" t="str">
        <f t="shared" si="262"/>
        <v>SITE2.G12</v>
      </c>
      <c r="I8448" s="4" t="str">
        <f t="shared" si="263"/>
        <v>DGND</v>
      </c>
    </row>
    <row r="8449" spans="1:9" x14ac:dyDescent="0.25">
      <c r="A8449" t="s">
        <v>2698</v>
      </c>
      <c r="B8449" t="s">
        <v>6044</v>
      </c>
      <c r="C8449" t="s">
        <v>727</v>
      </c>
      <c r="D8449" t="s">
        <v>66</v>
      </c>
      <c r="E8449" t="s">
        <v>66</v>
      </c>
      <c r="F8449" t="s">
        <v>66</v>
      </c>
      <c r="G8449" t="s">
        <v>961</v>
      </c>
      <c r="H8449" s="4" t="str">
        <f t="shared" si="262"/>
        <v>SITE2.G13</v>
      </c>
      <c r="I8449" s="4" t="str">
        <f t="shared" si="263"/>
        <v>DGND</v>
      </c>
    </row>
    <row r="8450" spans="1:9" x14ac:dyDescent="0.25">
      <c r="A8450" t="s">
        <v>2698</v>
      </c>
      <c r="B8450" t="s">
        <v>6044</v>
      </c>
      <c r="C8450" t="s">
        <v>727</v>
      </c>
      <c r="D8450" t="s">
        <v>71</v>
      </c>
      <c r="E8450" t="s">
        <v>71</v>
      </c>
      <c r="F8450" t="s">
        <v>71</v>
      </c>
      <c r="G8450" t="s">
        <v>961</v>
      </c>
      <c r="H8450" s="4" t="str">
        <f t="shared" ref="H8450:H8513" si="264">CONCATENATE(C8450,".",F8450)</f>
        <v>SITE2.G14</v>
      </c>
      <c r="I8450" s="4" t="str">
        <f t="shared" ref="I8450:I8513" si="265">G8450</f>
        <v>DGND</v>
      </c>
    </row>
    <row r="8451" spans="1:9" x14ac:dyDescent="0.25">
      <c r="A8451" t="s">
        <v>2698</v>
      </c>
      <c r="B8451" t="s">
        <v>6044</v>
      </c>
      <c r="C8451" t="s">
        <v>727</v>
      </c>
      <c r="D8451" t="s">
        <v>268</v>
      </c>
      <c r="E8451" t="s">
        <v>268</v>
      </c>
      <c r="F8451" t="s">
        <v>268</v>
      </c>
      <c r="G8451" t="s">
        <v>961</v>
      </c>
      <c r="H8451" s="4" t="str">
        <f t="shared" si="264"/>
        <v>SITE2.G15</v>
      </c>
      <c r="I8451" s="4" t="str">
        <f t="shared" si="265"/>
        <v>DGND</v>
      </c>
    </row>
    <row r="8452" spans="1:9" x14ac:dyDescent="0.25">
      <c r="A8452" t="s">
        <v>2698</v>
      </c>
      <c r="B8452" t="s">
        <v>6044</v>
      </c>
      <c r="C8452" t="s">
        <v>727</v>
      </c>
      <c r="D8452" t="s">
        <v>69</v>
      </c>
      <c r="E8452" t="s">
        <v>69</v>
      </c>
      <c r="F8452" t="s">
        <v>69</v>
      </c>
      <c r="G8452" t="s">
        <v>961</v>
      </c>
      <c r="H8452" s="4" t="str">
        <f t="shared" si="264"/>
        <v>SITE2.G16</v>
      </c>
      <c r="I8452" s="4" t="str">
        <f t="shared" si="265"/>
        <v>DGND</v>
      </c>
    </row>
    <row r="8453" spans="1:9" x14ac:dyDescent="0.25">
      <c r="A8453" t="s">
        <v>2698</v>
      </c>
      <c r="B8453" t="s">
        <v>6044</v>
      </c>
      <c r="C8453" t="s">
        <v>727</v>
      </c>
      <c r="D8453" t="s">
        <v>61</v>
      </c>
      <c r="E8453" t="s">
        <v>61</v>
      </c>
      <c r="F8453" t="s">
        <v>61</v>
      </c>
      <c r="G8453" t="s">
        <v>961</v>
      </c>
      <c r="H8453" s="4" t="str">
        <f t="shared" si="264"/>
        <v>SITE2.G17</v>
      </c>
      <c r="I8453" s="4" t="str">
        <f t="shared" si="265"/>
        <v>DGND</v>
      </c>
    </row>
    <row r="8454" spans="1:9" x14ac:dyDescent="0.25">
      <c r="A8454" t="s">
        <v>2698</v>
      </c>
      <c r="B8454" t="s">
        <v>6044</v>
      </c>
      <c r="C8454" t="s">
        <v>727</v>
      </c>
      <c r="D8454" t="s">
        <v>269</v>
      </c>
      <c r="E8454" t="s">
        <v>269</v>
      </c>
      <c r="F8454" t="s">
        <v>269</v>
      </c>
      <c r="G8454" t="s">
        <v>961</v>
      </c>
      <c r="H8454" s="4" t="str">
        <f t="shared" si="264"/>
        <v>SITE2.G18</v>
      </c>
      <c r="I8454" s="4" t="str">
        <f t="shared" si="265"/>
        <v>DGND</v>
      </c>
    </row>
    <row r="8455" spans="1:9" x14ac:dyDescent="0.25">
      <c r="A8455" t="s">
        <v>2698</v>
      </c>
      <c r="B8455" t="s">
        <v>6044</v>
      </c>
      <c r="C8455" t="s">
        <v>727</v>
      </c>
      <c r="D8455" t="s">
        <v>270</v>
      </c>
      <c r="E8455" t="s">
        <v>270</v>
      </c>
      <c r="F8455" t="s">
        <v>270</v>
      </c>
      <c r="G8455" t="s">
        <v>961</v>
      </c>
      <c r="H8455" s="4" t="str">
        <f t="shared" si="264"/>
        <v>SITE2.G19</v>
      </c>
      <c r="I8455" s="4" t="str">
        <f t="shared" si="265"/>
        <v>DGND</v>
      </c>
    </row>
    <row r="8456" spans="1:9" x14ac:dyDescent="0.25">
      <c r="A8456" t="s">
        <v>2698</v>
      </c>
      <c r="B8456" t="s">
        <v>6044</v>
      </c>
      <c r="C8456" t="s">
        <v>727</v>
      </c>
      <c r="D8456" t="s">
        <v>291</v>
      </c>
      <c r="E8456" t="s">
        <v>291</v>
      </c>
      <c r="F8456" t="s">
        <v>291</v>
      </c>
      <c r="G8456" t="s">
        <v>961</v>
      </c>
      <c r="H8456" s="4" t="str">
        <f t="shared" si="264"/>
        <v>SITE2.G20</v>
      </c>
      <c r="I8456" s="4" t="str">
        <f t="shared" si="265"/>
        <v>DGND</v>
      </c>
    </row>
    <row r="8457" spans="1:9" x14ac:dyDescent="0.25">
      <c r="A8457" t="s">
        <v>2698</v>
      </c>
      <c r="B8457" t="s">
        <v>6044</v>
      </c>
      <c r="C8457" t="s">
        <v>727</v>
      </c>
      <c r="D8457" t="s">
        <v>267</v>
      </c>
      <c r="E8457" t="s">
        <v>267</v>
      </c>
      <c r="F8457" t="s">
        <v>267</v>
      </c>
      <c r="G8457" t="s">
        <v>961</v>
      </c>
      <c r="H8457" s="4" t="str">
        <f t="shared" si="264"/>
        <v>SITE2.G21</v>
      </c>
      <c r="I8457" s="4" t="str">
        <f t="shared" si="265"/>
        <v>DGND</v>
      </c>
    </row>
    <row r="8458" spans="1:9" x14ac:dyDescent="0.25">
      <c r="A8458" t="s">
        <v>2698</v>
      </c>
      <c r="B8458" t="s">
        <v>6044</v>
      </c>
      <c r="C8458" t="s">
        <v>727</v>
      </c>
      <c r="D8458" t="s">
        <v>266</v>
      </c>
      <c r="E8458" t="s">
        <v>266</v>
      </c>
      <c r="F8458" t="s">
        <v>266</v>
      </c>
      <c r="G8458" t="s">
        <v>961</v>
      </c>
      <c r="H8458" s="4" t="str">
        <f t="shared" si="264"/>
        <v>SITE2.G22</v>
      </c>
      <c r="I8458" s="4" t="str">
        <f t="shared" si="265"/>
        <v>DGND</v>
      </c>
    </row>
    <row r="8459" spans="1:9" x14ac:dyDescent="0.25">
      <c r="A8459" t="s">
        <v>2698</v>
      </c>
      <c r="B8459" t="s">
        <v>6044</v>
      </c>
      <c r="C8459" t="s">
        <v>727</v>
      </c>
      <c r="D8459" t="s">
        <v>292</v>
      </c>
      <c r="E8459" t="s">
        <v>292</v>
      </c>
      <c r="F8459" t="s">
        <v>292</v>
      </c>
      <c r="G8459" t="s">
        <v>961</v>
      </c>
      <c r="H8459" s="4" t="str">
        <f t="shared" si="264"/>
        <v>SITE2.G23</v>
      </c>
      <c r="I8459" s="4" t="str">
        <f t="shared" si="265"/>
        <v>DGND</v>
      </c>
    </row>
    <row r="8460" spans="1:9" x14ac:dyDescent="0.25">
      <c r="A8460" t="s">
        <v>2698</v>
      </c>
      <c r="B8460" t="s">
        <v>6044</v>
      </c>
      <c r="C8460" t="s">
        <v>727</v>
      </c>
      <c r="D8460" t="s">
        <v>278</v>
      </c>
      <c r="E8460" t="s">
        <v>278</v>
      </c>
      <c r="F8460" t="s">
        <v>278</v>
      </c>
      <c r="G8460" t="s">
        <v>961</v>
      </c>
      <c r="H8460" s="4" t="str">
        <f t="shared" si="264"/>
        <v>SITE2.G24</v>
      </c>
      <c r="I8460" s="4" t="str">
        <f t="shared" si="265"/>
        <v>DGND</v>
      </c>
    </row>
    <row r="8461" spans="1:9" x14ac:dyDescent="0.25">
      <c r="A8461" t="s">
        <v>2698</v>
      </c>
      <c r="B8461" t="s">
        <v>6044</v>
      </c>
      <c r="C8461" t="s">
        <v>727</v>
      </c>
      <c r="D8461" t="s">
        <v>5385</v>
      </c>
      <c r="E8461" t="s">
        <v>5385</v>
      </c>
      <c r="F8461" t="s">
        <v>5385</v>
      </c>
      <c r="G8461" t="s">
        <v>961</v>
      </c>
      <c r="H8461" s="4" t="str">
        <f t="shared" si="264"/>
        <v>SITE2.G25</v>
      </c>
      <c r="I8461" s="4" t="str">
        <f t="shared" si="265"/>
        <v>DGND</v>
      </c>
    </row>
    <row r="8462" spans="1:9" x14ac:dyDescent="0.25">
      <c r="A8462" t="s">
        <v>2698</v>
      </c>
      <c r="B8462" t="s">
        <v>6044</v>
      </c>
      <c r="C8462" t="s">
        <v>727</v>
      </c>
      <c r="D8462" t="s">
        <v>19</v>
      </c>
      <c r="E8462" t="s">
        <v>19</v>
      </c>
      <c r="F8462" t="s">
        <v>19</v>
      </c>
      <c r="H8462" s="4" t="str">
        <f t="shared" si="264"/>
        <v>SITE2.GH1</v>
      </c>
      <c r="I8462" s="4">
        <f t="shared" si="265"/>
        <v>0</v>
      </c>
    </row>
    <row r="8463" spans="1:9" x14ac:dyDescent="0.25">
      <c r="A8463" t="s">
        <v>2698</v>
      </c>
      <c r="B8463" t="s">
        <v>6044</v>
      </c>
      <c r="C8463" t="s">
        <v>727</v>
      </c>
      <c r="D8463" t="s">
        <v>20</v>
      </c>
      <c r="E8463" t="s">
        <v>20</v>
      </c>
      <c r="F8463" t="s">
        <v>20</v>
      </c>
      <c r="H8463" s="4" t="str">
        <f t="shared" si="264"/>
        <v>SITE2.GH2</v>
      </c>
      <c r="I8463" s="4">
        <f t="shared" si="265"/>
        <v>0</v>
      </c>
    </row>
    <row r="8464" spans="1:9" x14ac:dyDescent="0.25">
      <c r="A8464" t="s">
        <v>2698</v>
      </c>
      <c r="B8464" t="s">
        <v>6044</v>
      </c>
      <c r="C8464" t="s">
        <v>727</v>
      </c>
      <c r="D8464" t="s">
        <v>21</v>
      </c>
      <c r="E8464" t="s">
        <v>21</v>
      </c>
      <c r="F8464" t="s">
        <v>21</v>
      </c>
      <c r="H8464" s="4" t="str">
        <f t="shared" si="264"/>
        <v>SITE2.GH3</v>
      </c>
      <c r="I8464" s="4">
        <f t="shared" si="265"/>
        <v>0</v>
      </c>
    </row>
    <row r="8465" spans="1:9" x14ac:dyDescent="0.25">
      <c r="A8465" t="s">
        <v>2698</v>
      </c>
      <c r="B8465" t="s">
        <v>6044</v>
      </c>
      <c r="C8465" t="s">
        <v>727</v>
      </c>
      <c r="D8465" t="s">
        <v>22</v>
      </c>
      <c r="E8465" t="s">
        <v>22</v>
      </c>
      <c r="F8465" t="s">
        <v>22</v>
      </c>
      <c r="H8465" s="4" t="str">
        <f t="shared" si="264"/>
        <v>SITE2.GH4</v>
      </c>
      <c r="I8465" s="4">
        <f t="shared" si="265"/>
        <v>0</v>
      </c>
    </row>
    <row r="8466" spans="1:9" x14ac:dyDescent="0.25">
      <c r="A8466" t="s">
        <v>2698</v>
      </c>
      <c r="B8466" t="s">
        <v>6044</v>
      </c>
      <c r="C8466" t="s">
        <v>727</v>
      </c>
      <c r="D8466" t="s">
        <v>988</v>
      </c>
      <c r="E8466" t="s">
        <v>988</v>
      </c>
      <c r="F8466">
        <v>53</v>
      </c>
      <c r="G8466" t="s">
        <v>961</v>
      </c>
      <c r="H8466" s="4" t="str">
        <f t="shared" si="264"/>
        <v>SITE2.53</v>
      </c>
      <c r="I8466" s="4" t="str">
        <f t="shared" si="265"/>
        <v>DGND</v>
      </c>
    </row>
    <row r="8467" spans="1:9" x14ac:dyDescent="0.25">
      <c r="A8467" t="s">
        <v>2698</v>
      </c>
      <c r="B8467" t="s">
        <v>6044</v>
      </c>
      <c r="C8467" t="s">
        <v>727</v>
      </c>
      <c r="D8467" t="s">
        <v>989</v>
      </c>
      <c r="E8467" t="s">
        <v>989</v>
      </c>
      <c r="F8467">
        <v>72</v>
      </c>
      <c r="G8467" t="s">
        <v>961</v>
      </c>
      <c r="H8467" s="4" t="str">
        <f t="shared" si="264"/>
        <v>SITE2.72</v>
      </c>
      <c r="I8467" s="4" t="str">
        <f t="shared" si="265"/>
        <v>DGND</v>
      </c>
    </row>
    <row r="8468" spans="1:9" x14ac:dyDescent="0.25">
      <c r="A8468" t="s">
        <v>2698</v>
      </c>
      <c r="B8468" t="s">
        <v>6044</v>
      </c>
      <c r="C8468" t="s">
        <v>727</v>
      </c>
      <c r="D8468" t="s">
        <v>990</v>
      </c>
      <c r="E8468" t="s">
        <v>990</v>
      </c>
      <c r="F8468">
        <v>85</v>
      </c>
      <c r="G8468" t="s">
        <v>961</v>
      </c>
      <c r="H8468" s="4" t="str">
        <f t="shared" si="264"/>
        <v>SITE2.85</v>
      </c>
      <c r="I8468" s="4" t="str">
        <f t="shared" si="265"/>
        <v>DGND</v>
      </c>
    </row>
    <row r="8469" spans="1:9" x14ac:dyDescent="0.25">
      <c r="A8469" t="s">
        <v>2698</v>
      </c>
      <c r="B8469" t="s">
        <v>6044</v>
      </c>
      <c r="C8469" t="s">
        <v>727</v>
      </c>
      <c r="D8469" t="s">
        <v>5343</v>
      </c>
      <c r="E8469" t="s">
        <v>5343</v>
      </c>
      <c r="F8469">
        <v>34</v>
      </c>
      <c r="G8469" t="s">
        <v>5757</v>
      </c>
      <c r="H8469" s="4" t="str">
        <f t="shared" si="264"/>
        <v>SITE2.34</v>
      </c>
      <c r="I8469" s="4" t="str">
        <f t="shared" si="265"/>
        <v>S2_GPIO0_VDDIO</v>
      </c>
    </row>
    <row r="8470" spans="1:9" x14ac:dyDescent="0.25">
      <c r="A8470" t="s">
        <v>2698</v>
      </c>
      <c r="B8470" t="s">
        <v>6044</v>
      </c>
      <c r="C8470" t="s">
        <v>727</v>
      </c>
      <c r="D8470" t="s">
        <v>5381</v>
      </c>
      <c r="E8470" t="s">
        <v>5381</v>
      </c>
      <c r="F8470">
        <v>45</v>
      </c>
      <c r="G8470" t="s">
        <v>5757</v>
      </c>
      <c r="H8470" s="4" t="str">
        <f t="shared" si="264"/>
        <v>SITE2.45</v>
      </c>
      <c r="I8470" s="4" t="str">
        <f t="shared" si="265"/>
        <v>S2_GPIO0_VDDIO</v>
      </c>
    </row>
    <row r="8471" spans="1:9" x14ac:dyDescent="0.25">
      <c r="A8471" t="s">
        <v>2698</v>
      </c>
      <c r="B8471" t="s">
        <v>6044</v>
      </c>
      <c r="C8471" t="s">
        <v>727</v>
      </c>
      <c r="D8471" t="s">
        <v>43</v>
      </c>
      <c r="E8471" t="s">
        <v>43</v>
      </c>
      <c r="F8471">
        <v>30</v>
      </c>
      <c r="G8471" t="s">
        <v>538</v>
      </c>
      <c r="H8471" s="4" t="str">
        <f t="shared" si="264"/>
        <v>SITE2.30</v>
      </c>
      <c r="I8471" s="4" t="str">
        <f t="shared" si="265"/>
        <v>S2_GPIOA_0</v>
      </c>
    </row>
    <row r="8472" spans="1:9" x14ac:dyDescent="0.25">
      <c r="A8472" t="s">
        <v>2698</v>
      </c>
      <c r="B8472" t="s">
        <v>6044</v>
      </c>
      <c r="C8472" t="s">
        <v>727</v>
      </c>
      <c r="D8472" t="s">
        <v>44</v>
      </c>
      <c r="E8472" t="s">
        <v>44</v>
      </c>
      <c r="F8472">
        <v>31</v>
      </c>
      <c r="G8472" t="s">
        <v>540</v>
      </c>
      <c r="H8472" s="4" t="str">
        <f t="shared" si="264"/>
        <v>SITE2.31</v>
      </c>
      <c r="I8472" s="4" t="str">
        <f t="shared" si="265"/>
        <v>S2_GPIOA_1</v>
      </c>
    </row>
    <row r="8473" spans="1:9" x14ac:dyDescent="0.25">
      <c r="A8473" t="s">
        <v>2698</v>
      </c>
      <c r="B8473" t="s">
        <v>6044</v>
      </c>
      <c r="C8473" t="s">
        <v>727</v>
      </c>
      <c r="D8473" t="s">
        <v>45</v>
      </c>
      <c r="E8473" t="s">
        <v>45</v>
      </c>
      <c r="F8473">
        <v>32</v>
      </c>
      <c r="G8473" t="s">
        <v>539</v>
      </c>
      <c r="H8473" s="4" t="str">
        <f t="shared" si="264"/>
        <v>SITE2.32</v>
      </c>
      <c r="I8473" s="4" t="str">
        <f t="shared" si="265"/>
        <v>S2_GPIOA_2</v>
      </c>
    </row>
    <row r="8474" spans="1:9" x14ac:dyDescent="0.25">
      <c r="A8474" t="s">
        <v>2698</v>
      </c>
      <c r="B8474" t="s">
        <v>6044</v>
      </c>
      <c r="C8474" t="s">
        <v>727</v>
      </c>
      <c r="D8474" t="s">
        <v>46</v>
      </c>
      <c r="E8474" t="s">
        <v>46</v>
      </c>
      <c r="F8474">
        <v>33</v>
      </c>
      <c r="G8474" t="s">
        <v>541</v>
      </c>
      <c r="H8474" s="4" t="str">
        <f t="shared" si="264"/>
        <v>SITE2.33</v>
      </c>
      <c r="I8474" s="4" t="str">
        <f t="shared" si="265"/>
        <v>S2_GPIOA_3</v>
      </c>
    </row>
    <row r="8475" spans="1:9" x14ac:dyDescent="0.25">
      <c r="A8475" t="s">
        <v>2698</v>
      </c>
      <c r="B8475" t="s">
        <v>6044</v>
      </c>
      <c r="C8475" t="s">
        <v>727</v>
      </c>
      <c r="D8475" t="s">
        <v>47</v>
      </c>
      <c r="E8475" t="s">
        <v>47</v>
      </c>
      <c r="F8475">
        <v>35</v>
      </c>
      <c r="G8475" t="s">
        <v>542</v>
      </c>
      <c r="H8475" s="4" t="str">
        <f t="shared" si="264"/>
        <v>SITE2.35</v>
      </c>
      <c r="I8475" s="4" t="str">
        <f t="shared" si="265"/>
        <v>S2_GPIOB_0</v>
      </c>
    </row>
    <row r="8476" spans="1:9" x14ac:dyDescent="0.25">
      <c r="A8476" t="s">
        <v>2698</v>
      </c>
      <c r="B8476" t="s">
        <v>6044</v>
      </c>
      <c r="C8476" t="s">
        <v>727</v>
      </c>
      <c r="D8476" t="s">
        <v>48</v>
      </c>
      <c r="E8476" t="s">
        <v>48</v>
      </c>
      <c r="F8476">
        <v>36</v>
      </c>
      <c r="G8476" t="s">
        <v>543</v>
      </c>
      <c r="H8476" s="4" t="str">
        <f t="shared" si="264"/>
        <v>SITE2.36</v>
      </c>
      <c r="I8476" s="4" t="str">
        <f t="shared" si="265"/>
        <v>S2_GPIOB_1</v>
      </c>
    </row>
    <row r="8477" spans="1:9" x14ac:dyDescent="0.25">
      <c r="A8477" t="s">
        <v>2698</v>
      </c>
      <c r="B8477" t="s">
        <v>6044</v>
      </c>
      <c r="C8477" t="s">
        <v>727</v>
      </c>
      <c r="D8477" t="s">
        <v>276</v>
      </c>
      <c r="E8477" t="s">
        <v>276</v>
      </c>
      <c r="F8477">
        <v>37</v>
      </c>
      <c r="G8477" t="s">
        <v>848</v>
      </c>
      <c r="H8477" s="4" t="str">
        <f t="shared" si="264"/>
        <v>SITE2.37</v>
      </c>
      <c r="I8477" s="4" t="str">
        <f t="shared" si="265"/>
        <v>S2_GPIOB_2</v>
      </c>
    </row>
    <row r="8478" spans="1:9" x14ac:dyDescent="0.25">
      <c r="A8478" t="s">
        <v>2698</v>
      </c>
      <c r="B8478" t="s">
        <v>6044</v>
      </c>
      <c r="C8478" t="s">
        <v>727</v>
      </c>
      <c r="D8478" t="s">
        <v>49</v>
      </c>
      <c r="E8478" t="s">
        <v>49</v>
      </c>
      <c r="F8478">
        <v>38</v>
      </c>
      <c r="G8478" t="s">
        <v>780</v>
      </c>
      <c r="H8478" s="4" t="str">
        <f t="shared" si="264"/>
        <v>SITE2.38</v>
      </c>
      <c r="I8478" s="4" t="str">
        <f t="shared" si="265"/>
        <v>S2_GPIOC_0</v>
      </c>
    </row>
    <row r="8479" spans="1:9" x14ac:dyDescent="0.25">
      <c r="A8479" t="s">
        <v>2698</v>
      </c>
      <c r="B8479" t="s">
        <v>6044</v>
      </c>
      <c r="C8479" t="s">
        <v>727</v>
      </c>
      <c r="D8479" t="s">
        <v>50</v>
      </c>
      <c r="E8479" t="s">
        <v>50</v>
      </c>
      <c r="F8479">
        <v>39</v>
      </c>
      <c r="G8479" t="s">
        <v>781</v>
      </c>
      <c r="H8479" s="4" t="str">
        <f t="shared" si="264"/>
        <v>SITE2.39</v>
      </c>
      <c r="I8479" s="4" t="str">
        <f t="shared" si="265"/>
        <v>S2_GPIOC_1</v>
      </c>
    </row>
    <row r="8480" spans="1:9" x14ac:dyDescent="0.25">
      <c r="A8480" t="s">
        <v>2698</v>
      </c>
      <c r="B8480" t="s">
        <v>6044</v>
      </c>
      <c r="C8480" t="s">
        <v>727</v>
      </c>
      <c r="D8480" t="s">
        <v>55</v>
      </c>
      <c r="E8480" t="s">
        <v>55</v>
      </c>
      <c r="F8480">
        <v>41</v>
      </c>
      <c r="G8480" t="s">
        <v>2006</v>
      </c>
      <c r="H8480" s="4" t="str">
        <f t="shared" si="264"/>
        <v>SITE2.41</v>
      </c>
      <c r="I8480" s="4" t="str">
        <f t="shared" si="265"/>
        <v>S2_GPIOC_2</v>
      </c>
    </row>
    <row r="8481" spans="1:9" x14ac:dyDescent="0.25">
      <c r="A8481" t="s">
        <v>2698</v>
      </c>
      <c r="B8481" t="s">
        <v>6044</v>
      </c>
      <c r="C8481" t="s">
        <v>727</v>
      </c>
      <c r="D8481" t="s">
        <v>57</v>
      </c>
      <c r="E8481" t="s">
        <v>57</v>
      </c>
      <c r="F8481">
        <v>43</v>
      </c>
      <c r="G8481" t="s">
        <v>2007</v>
      </c>
      <c r="H8481" s="4" t="str">
        <f t="shared" si="264"/>
        <v>SITE2.43</v>
      </c>
      <c r="I8481" s="4" t="str">
        <f t="shared" si="265"/>
        <v>S2_GPIOC_3</v>
      </c>
    </row>
    <row r="8482" spans="1:9" x14ac:dyDescent="0.25">
      <c r="A8482" t="s">
        <v>2698</v>
      </c>
      <c r="B8482" t="s">
        <v>6044</v>
      </c>
      <c r="C8482" t="s">
        <v>727</v>
      </c>
      <c r="D8482" t="s">
        <v>56</v>
      </c>
      <c r="E8482" t="s">
        <v>56</v>
      </c>
      <c r="F8482">
        <v>42</v>
      </c>
      <c r="G8482" t="s">
        <v>2008</v>
      </c>
      <c r="H8482" s="4" t="str">
        <f t="shared" si="264"/>
        <v>SITE2.42</v>
      </c>
      <c r="I8482" s="4" t="str">
        <f t="shared" si="265"/>
        <v>S2_GPIOC_4</v>
      </c>
    </row>
    <row r="8483" spans="1:9" x14ac:dyDescent="0.25">
      <c r="A8483" t="s">
        <v>2698</v>
      </c>
      <c r="B8483" t="s">
        <v>6044</v>
      </c>
      <c r="C8483" t="s">
        <v>727</v>
      </c>
      <c r="D8483" t="s">
        <v>277</v>
      </c>
      <c r="E8483" t="s">
        <v>277</v>
      </c>
      <c r="F8483">
        <v>44</v>
      </c>
      <c r="G8483" t="s">
        <v>2010</v>
      </c>
      <c r="H8483" s="4" t="str">
        <f t="shared" si="264"/>
        <v>SITE2.44</v>
      </c>
      <c r="I8483" s="4" t="str">
        <f t="shared" si="265"/>
        <v>S2_GPIOC_5</v>
      </c>
    </row>
    <row r="8484" spans="1:9" x14ac:dyDescent="0.25">
      <c r="A8484" t="s">
        <v>2698</v>
      </c>
      <c r="B8484" t="s">
        <v>6044</v>
      </c>
      <c r="C8484" t="s">
        <v>727</v>
      </c>
      <c r="D8484" t="s">
        <v>32</v>
      </c>
      <c r="E8484" t="s">
        <v>32</v>
      </c>
      <c r="F8484">
        <v>2</v>
      </c>
      <c r="G8484" t="s">
        <v>526</v>
      </c>
      <c r="H8484" s="4" t="str">
        <f t="shared" si="264"/>
        <v>SITE2.2</v>
      </c>
      <c r="I8484" s="4" t="str">
        <f t="shared" si="265"/>
        <v>S2_INH</v>
      </c>
    </row>
    <row r="8485" spans="1:9" x14ac:dyDescent="0.25">
      <c r="A8485" t="s">
        <v>2698</v>
      </c>
      <c r="B8485" t="s">
        <v>6044</v>
      </c>
      <c r="C8485" t="s">
        <v>727</v>
      </c>
      <c r="D8485" t="s">
        <v>953</v>
      </c>
      <c r="E8485" t="s">
        <v>953</v>
      </c>
      <c r="F8485">
        <v>133</v>
      </c>
      <c r="G8485" t="s">
        <v>5634</v>
      </c>
      <c r="H8485" s="4" t="str">
        <f t="shared" si="264"/>
        <v>SITE2.133</v>
      </c>
      <c r="I8485" s="4" t="str">
        <f t="shared" si="265"/>
        <v>S2_LED0</v>
      </c>
    </row>
    <row r="8486" spans="1:9" x14ac:dyDescent="0.25">
      <c r="A8486" t="s">
        <v>2698</v>
      </c>
      <c r="B8486" t="s">
        <v>6044</v>
      </c>
      <c r="C8486" t="s">
        <v>727</v>
      </c>
      <c r="D8486" t="s">
        <v>954</v>
      </c>
      <c r="E8486" t="s">
        <v>954</v>
      </c>
      <c r="F8486">
        <v>134</v>
      </c>
      <c r="G8486" t="s">
        <v>5636</v>
      </c>
      <c r="H8486" s="4" t="str">
        <f t="shared" si="264"/>
        <v>SITE2.134</v>
      </c>
      <c r="I8486" s="4" t="str">
        <f t="shared" si="265"/>
        <v>S2_LED1</v>
      </c>
    </row>
    <row r="8487" spans="1:9" x14ac:dyDescent="0.25">
      <c r="A8487" t="s">
        <v>2698</v>
      </c>
      <c r="B8487" t="s">
        <v>6044</v>
      </c>
      <c r="C8487" t="s">
        <v>727</v>
      </c>
      <c r="D8487" t="s">
        <v>955</v>
      </c>
      <c r="E8487" t="s">
        <v>955</v>
      </c>
      <c r="F8487">
        <v>135</v>
      </c>
      <c r="G8487" t="s">
        <v>5637</v>
      </c>
      <c r="H8487" s="4" t="str">
        <f t="shared" si="264"/>
        <v>SITE2.135</v>
      </c>
      <c r="I8487" s="4" t="str">
        <f t="shared" si="265"/>
        <v>S2_LED2</v>
      </c>
    </row>
    <row r="8488" spans="1:9" x14ac:dyDescent="0.25">
      <c r="A8488" t="s">
        <v>2698</v>
      </c>
      <c r="B8488" t="s">
        <v>6044</v>
      </c>
      <c r="C8488" t="s">
        <v>727</v>
      </c>
      <c r="D8488" t="s">
        <v>956</v>
      </c>
      <c r="E8488" t="s">
        <v>956</v>
      </c>
      <c r="F8488">
        <v>136</v>
      </c>
      <c r="G8488" t="s">
        <v>5638</v>
      </c>
      <c r="H8488" s="4" t="str">
        <f t="shared" si="264"/>
        <v>SITE2.136</v>
      </c>
      <c r="I8488" s="4" t="str">
        <f t="shared" si="265"/>
        <v>S2_LED3</v>
      </c>
    </row>
    <row r="8489" spans="1:9" x14ac:dyDescent="0.25">
      <c r="A8489" t="s">
        <v>2698</v>
      </c>
      <c r="B8489" t="s">
        <v>6044</v>
      </c>
      <c r="C8489" t="s">
        <v>727</v>
      </c>
      <c r="D8489" t="s">
        <v>957</v>
      </c>
      <c r="E8489" t="s">
        <v>957</v>
      </c>
      <c r="F8489">
        <v>138</v>
      </c>
      <c r="G8489" t="s">
        <v>5635</v>
      </c>
      <c r="H8489" s="4" t="str">
        <f t="shared" si="264"/>
        <v>SITE2.138</v>
      </c>
      <c r="I8489" s="4" t="str">
        <f t="shared" si="265"/>
        <v>S2_LED4</v>
      </c>
    </row>
    <row r="8490" spans="1:9" x14ac:dyDescent="0.25">
      <c r="A8490" t="s">
        <v>2698</v>
      </c>
      <c r="B8490" t="s">
        <v>6044</v>
      </c>
      <c r="C8490" t="s">
        <v>727</v>
      </c>
      <c r="D8490" t="s">
        <v>958</v>
      </c>
      <c r="E8490" t="s">
        <v>958</v>
      </c>
      <c r="F8490">
        <v>139</v>
      </c>
      <c r="G8490" t="s">
        <v>5633</v>
      </c>
      <c r="H8490" s="4" t="str">
        <f t="shared" si="264"/>
        <v>SITE2.139</v>
      </c>
      <c r="I8490" s="4" t="str">
        <f t="shared" si="265"/>
        <v>S2_LED5</v>
      </c>
    </row>
    <row r="8491" spans="1:9" x14ac:dyDescent="0.25">
      <c r="A8491" t="s">
        <v>2698</v>
      </c>
      <c r="B8491" t="s">
        <v>6044</v>
      </c>
      <c r="C8491" t="s">
        <v>727</v>
      </c>
      <c r="D8491" t="s">
        <v>6172</v>
      </c>
      <c r="E8491" t="s">
        <v>6172</v>
      </c>
      <c r="F8491">
        <v>59</v>
      </c>
      <c r="G8491" t="s">
        <v>6358</v>
      </c>
      <c r="H8491" s="4" t="str">
        <f t="shared" si="264"/>
        <v>SITE2.59</v>
      </c>
      <c r="I8491" s="4" t="str">
        <f t="shared" si="265"/>
        <v>S2_NC_HSD359</v>
      </c>
    </row>
    <row r="8492" spans="1:9" x14ac:dyDescent="0.25">
      <c r="A8492" t="s">
        <v>2698</v>
      </c>
      <c r="B8492" t="s">
        <v>6044</v>
      </c>
      <c r="C8492" t="s">
        <v>727</v>
      </c>
      <c r="D8492" t="s">
        <v>1088</v>
      </c>
      <c r="E8492" t="s">
        <v>1088</v>
      </c>
      <c r="F8492">
        <v>68</v>
      </c>
      <c r="G8492" t="s">
        <v>6359</v>
      </c>
      <c r="H8492" s="4" t="str">
        <f t="shared" si="264"/>
        <v>SITE2.68</v>
      </c>
      <c r="I8492" s="4" t="str">
        <f t="shared" si="265"/>
        <v>S2_NC_HSD360</v>
      </c>
    </row>
    <row r="8493" spans="1:9" x14ac:dyDescent="0.25">
      <c r="A8493" t="s">
        <v>2698</v>
      </c>
      <c r="B8493" t="s">
        <v>6044</v>
      </c>
      <c r="C8493" t="s">
        <v>727</v>
      </c>
      <c r="D8493" t="s">
        <v>6249</v>
      </c>
      <c r="E8493" t="s">
        <v>6249</v>
      </c>
      <c r="F8493">
        <v>76</v>
      </c>
      <c r="G8493" t="s">
        <v>6360</v>
      </c>
      <c r="H8493" s="4" t="str">
        <f t="shared" si="264"/>
        <v>SITE2.76</v>
      </c>
      <c r="I8493" s="4" t="str">
        <f t="shared" si="265"/>
        <v>S2_NC_HSD361</v>
      </c>
    </row>
    <row r="8494" spans="1:9" x14ac:dyDescent="0.25">
      <c r="A8494" t="s">
        <v>2698</v>
      </c>
      <c r="B8494" t="s">
        <v>6044</v>
      </c>
      <c r="C8494" t="s">
        <v>727</v>
      </c>
      <c r="D8494" t="s">
        <v>6250</v>
      </c>
      <c r="E8494" t="s">
        <v>6250</v>
      </c>
      <c r="F8494">
        <v>80</v>
      </c>
      <c r="G8494" t="s">
        <v>6361</v>
      </c>
      <c r="H8494" s="4" t="str">
        <f t="shared" si="264"/>
        <v>SITE2.80</v>
      </c>
      <c r="I8494" s="4" t="str">
        <f t="shared" si="265"/>
        <v>S2_NC_HSD362</v>
      </c>
    </row>
    <row r="8495" spans="1:9" x14ac:dyDescent="0.25">
      <c r="A8495" t="s">
        <v>2698</v>
      </c>
      <c r="B8495" t="s">
        <v>6044</v>
      </c>
      <c r="C8495" t="s">
        <v>727</v>
      </c>
      <c r="D8495" t="s">
        <v>6251</v>
      </c>
      <c r="E8495" t="s">
        <v>6251</v>
      </c>
      <c r="F8495">
        <v>81</v>
      </c>
      <c r="G8495" t="s">
        <v>6362</v>
      </c>
      <c r="H8495" s="4" t="str">
        <f t="shared" si="264"/>
        <v>SITE2.81</v>
      </c>
      <c r="I8495" s="4" t="str">
        <f t="shared" si="265"/>
        <v>S2_NC_HSD363</v>
      </c>
    </row>
    <row r="8496" spans="1:9" x14ac:dyDescent="0.25">
      <c r="A8496" t="s">
        <v>2698</v>
      </c>
      <c r="B8496" t="s">
        <v>6044</v>
      </c>
      <c r="C8496" t="s">
        <v>727</v>
      </c>
      <c r="D8496" t="s">
        <v>23</v>
      </c>
      <c r="E8496" t="s">
        <v>23</v>
      </c>
      <c r="F8496" t="s">
        <v>23</v>
      </c>
      <c r="H8496" s="4" t="str">
        <f t="shared" si="264"/>
        <v>SITE2.NUT1</v>
      </c>
      <c r="I8496" s="4">
        <f t="shared" si="265"/>
        <v>0</v>
      </c>
    </row>
    <row r="8497" spans="1:9" x14ac:dyDescent="0.25">
      <c r="A8497" t="s">
        <v>2698</v>
      </c>
      <c r="B8497" t="s">
        <v>6044</v>
      </c>
      <c r="C8497" t="s">
        <v>727</v>
      </c>
      <c r="D8497" t="s">
        <v>24</v>
      </c>
      <c r="E8497" t="s">
        <v>24</v>
      </c>
      <c r="F8497" t="s">
        <v>24</v>
      </c>
      <c r="H8497" s="4" t="str">
        <f t="shared" si="264"/>
        <v>SITE2.NUT2</v>
      </c>
      <c r="I8497" s="4">
        <f t="shared" si="265"/>
        <v>0</v>
      </c>
    </row>
    <row r="8498" spans="1:9" x14ac:dyDescent="0.25">
      <c r="A8498" t="s">
        <v>2698</v>
      </c>
      <c r="B8498" t="s">
        <v>6044</v>
      </c>
      <c r="C8498" t="s">
        <v>727</v>
      </c>
      <c r="D8498" t="s">
        <v>25</v>
      </c>
      <c r="E8498" t="s">
        <v>25</v>
      </c>
      <c r="F8498" t="s">
        <v>25</v>
      </c>
      <c r="H8498" s="4" t="str">
        <f t="shared" si="264"/>
        <v>SITE2.NUT3</v>
      </c>
      <c r="I8498" s="4">
        <f t="shared" si="265"/>
        <v>0</v>
      </c>
    </row>
    <row r="8499" spans="1:9" x14ac:dyDescent="0.25">
      <c r="A8499" t="s">
        <v>2698</v>
      </c>
      <c r="B8499" t="s">
        <v>6044</v>
      </c>
      <c r="C8499" t="s">
        <v>727</v>
      </c>
      <c r="D8499" t="s">
        <v>26</v>
      </c>
      <c r="E8499" t="s">
        <v>26</v>
      </c>
      <c r="F8499" t="s">
        <v>26</v>
      </c>
      <c r="H8499" s="4" t="str">
        <f t="shared" si="264"/>
        <v>SITE2.NUT4</v>
      </c>
      <c r="I8499" s="4">
        <f t="shared" si="265"/>
        <v>0</v>
      </c>
    </row>
    <row r="8500" spans="1:9" x14ac:dyDescent="0.25">
      <c r="A8500" t="s">
        <v>2698</v>
      </c>
      <c r="B8500" t="s">
        <v>6044</v>
      </c>
      <c r="C8500" t="s">
        <v>727</v>
      </c>
      <c r="D8500" t="s">
        <v>63</v>
      </c>
      <c r="E8500" t="s">
        <v>63</v>
      </c>
      <c r="F8500">
        <v>175</v>
      </c>
      <c r="G8500" t="s">
        <v>460</v>
      </c>
      <c r="H8500" s="4" t="str">
        <f t="shared" si="264"/>
        <v>SITE2.175</v>
      </c>
      <c r="I8500" s="4" t="str">
        <f t="shared" si="265"/>
        <v>S2_P1_MDI-</v>
      </c>
    </row>
    <row r="8501" spans="1:9" x14ac:dyDescent="0.25">
      <c r="A8501" t="s">
        <v>2698</v>
      </c>
      <c r="B8501" t="s">
        <v>6044</v>
      </c>
      <c r="C8501" t="s">
        <v>727</v>
      </c>
      <c r="D8501" t="s">
        <v>62</v>
      </c>
      <c r="E8501" t="s">
        <v>62</v>
      </c>
      <c r="F8501">
        <v>174</v>
      </c>
      <c r="G8501" t="s">
        <v>459</v>
      </c>
      <c r="H8501" s="4" t="str">
        <f t="shared" si="264"/>
        <v>SITE2.174</v>
      </c>
      <c r="I8501" s="4" t="str">
        <f t="shared" si="265"/>
        <v>S2_P1_MDI+</v>
      </c>
    </row>
    <row r="8502" spans="1:9" x14ac:dyDescent="0.25">
      <c r="A8502" t="s">
        <v>2698</v>
      </c>
      <c r="B8502" t="s">
        <v>6044</v>
      </c>
      <c r="C8502" t="s">
        <v>727</v>
      </c>
      <c r="D8502" t="s">
        <v>898</v>
      </c>
      <c r="E8502" t="s">
        <v>898</v>
      </c>
      <c r="F8502">
        <v>172</v>
      </c>
      <c r="G8502" t="s">
        <v>2543</v>
      </c>
      <c r="H8502" s="4" t="str">
        <f t="shared" si="264"/>
        <v>SITE2.172</v>
      </c>
      <c r="I8502" s="4" t="str">
        <f t="shared" si="265"/>
        <v>S2_P2_MDI-</v>
      </c>
    </row>
    <row r="8503" spans="1:9" x14ac:dyDescent="0.25">
      <c r="A8503" t="s">
        <v>2698</v>
      </c>
      <c r="B8503" t="s">
        <v>6044</v>
      </c>
      <c r="C8503" t="s">
        <v>727</v>
      </c>
      <c r="D8503" t="s">
        <v>897</v>
      </c>
      <c r="E8503" t="s">
        <v>897</v>
      </c>
      <c r="F8503">
        <v>171</v>
      </c>
      <c r="G8503" t="s">
        <v>2540</v>
      </c>
      <c r="H8503" s="4" t="str">
        <f t="shared" si="264"/>
        <v>SITE2.171</v>
      </c>
      <c r="I8503" s="4" t="str">
        <f t="shared" si="265"/>
        <v>S2_P2_MDI+</v>
      </c>
    </row>
    <row r="8504" spans="1:9" x14ac:dyDescent="0.25">
      <c r="A8504" t="s">
        <v>2698</v>
      </c>
      <c r="B8504" t="s">
        <v>6044</v>
      </c>
      <c r="C8504" t="s">
        <v>727</v>
      </c>
      <c r="D8504" t="s">
        <v>900</v>
      </c>
      <c r="E8504" t="s">
        <v>900</v>
      </c>
      <c r="F8504">
        <v>168</v>
      </c>
      <c r="G8504" t="s">
        <v>2549</v>
      </c>
      <c r="H8504" s="4" t="str">
        <f t="shared" si="264"/>
        <v>SITE2.168</v>
      </c>
      <c r="I8504" s="4" t="str">
        <f t="shared" si="265"/>
        <v>S2_P3_MDI-</v>
      </c>
    </row>
    <row r="8505" spans="1:9" x14ac:dyDescent="0.25">
      <c r="A8505" t="s">
        <v>2698</v>
      </c>
      <c r="B8505" t="s">
        <v>6044</v>
      </c>
      <c r="C8505" t="s">
        <v>727</v>
      </c>
      <c r="D8505" t="s">
        <v>899</v>
      </c>
      <c r="E8505" t="s">
        <v>899</v>
      </c>
      <c r="F8505">
        <v>167</v>
      </c>
      <c r="G8505" t="s">
        <v>2546</v>
      </c>
      <c r="H8505" s="4" t="str">
        <f t="shared" si="264"/>
        <v>SITE2.167</v>
      </c>
      <c r="I8505" s="4" t="str">
        <f t="shared" si="265"/>
        <v>S2_P3_MDI+</v>
      </c>
    </row>
    <row r="8506" spans="1:9" x14ac:dyDescent="0.25">
      <c r="A8506" t="s">
        <v>2698</v>
      </c>
      <c r="B8506" t="s">
        <v>6044</v>
      </c>
      <c r="C8506" t="s">
        <v>727</v>
      </c>
      <c r="D8506" t="s">
        <v>902</v>
      </c>
      <c r="E8506" t="s">
        <v>902</v>
      </c>
      <c r="F8506">
        <v>165</v>
      </c>
      <c r="G8506" t="s">
        <v>2555</v>
      </c>
      <c r="H8506" s="4" t="str">
        <f t="shared" si="264"/>
        <v>SITE2.165</v>
      </c>
      <c r="I8506" s="4" t="str">
        <f t="shared" si="265"/>
        <v>S2_P4_MDI-</v>
      </c>
    </row>
    <row r="8507" spans="1:9" x14ac:dyDescent="0.25">
      <c r="A8507" t="s">
        <v>2698</v>
      </c>
      <c r="B8507" t="s">
        <v>6044</v>
      </c>
      <c r="C8507" t="s">
        <v>727</v>
      </c>
      <c r="D8507" t="s">
        <v>901</v>
      </c>
      <c r="E8507" t="s">
        <v>901</v>
      </c>
      <c r="F8507">
        <v>164</v>
      </c>
      <c r="G8507" t="s">
        <v>2552</v>
      </c>
      <c r="H8507" s="4" t="str">
        <f t="shared" si="264"/>
        <v>SITE2.164</v>
      </c>
      <c r="I8507" s="4" t="str">
        <f t="shared" si="265"/>
        <v>S2_P4_MDI+</v>
      </c>
    </row>
    <row r="8508" spans="1:9" x14ac:dyDescent="0.25">
      <c r="A8508" t="s">
        <v>2698</v>
      </c>
      <c r="B8508" t="s">
        <v>6044</v>
      </c>
      <c r="C8508" t="s">
        <v>727</v>
      </c>
      <c r="D8508" t="s">
        <v>904</v>
      </c>
      <c r="E8508" t="s">
        <v>904</v>
      </c>
      <c r="F8508">
        <v>148</v>
      </c>
      <c r="G8508" t="s">
        <v>1766</v>
      </c>
      <c r="H8508" s="4" t="str">
        <f t="shared" si="264"/>
        <v>SITE2.148</v>
      </c>
      <c r="I8508" s="4" t="str">
        <f t="shared" si="265"/>
        <v>S2_P5_GIGA_MDI-</v>
      </c>
    </row>
    <row r="8509" spans="1:9" x14ac:dyDescent="0.25">
      <c r="A8509" t="s">
        <v>2698</v>
      </c>
      <c r="B8509" t="s">
        <v>6044</v>
      </c>
      <c r="C8509" t="s">
        <v>727</v>
      </c>
      <c r="D8509" t="s">
        <v>903</v>
      </c>
      <c r="E8509" t="s">
        <v>903</v>
      </c>
      <c r="F8509">
        <v>147</v>
      </c>
      <c r="G8509" t="s">
        <v>1771</v>
      </c>
      <c r="H8509" s="4" t="str">
        <f t="shared" si="264"/>
        <v>SITE2.147</v>
      </c>
      <c r="I8509" s="4" t="str">
        <f t="shared" si="265"/>
        <v>S2_P5_GIGA_MDI+</v>
      </c>
    </row>
    <row r="8510" spans="1:9" x14ac:dyDescent="0.25">
      <c r="A8510" t="s">
        <v>2698</v>
      </c>
      <c r="B8510" t="s">
        <v>6044</v>
      </c>
      <c r="C8510" t="s">
        <v>727</v>
      </c>
      <c r="D8510" t="s">
        <v>906</v>
      </c>
      <c r="E8510" t="s">
        <v>906</v>
      </c>
      <c r="F8510">
        <v>143</v>
      </c>
      <c r="G8510" t="s">
        <v>1772</v>
      </c>
      <c r="H8510" s="4" t="str">
        <f t="shared" si="264"/>
        <v>SITE2.143</v>
      </c>
      <c r="I8510" s="4" t="str">
        <f t="shared" si="265"/>
        <v>S2_P6_GIGA_MDI-</v>
      </c>
    </row>
    <row r="8511" spans="1:9" x14ac:dyDescent="0.25">
      <c r="A8511" t="s">
        <v>2698</v>
      </c>
      <c r="B8511" t="s">
        <v>6044</v>
      </c>
      <c r="C8511" t="s">
        <v>727</v>
      </c>
      <c r="D8511" t="s">
        <v>905</v>
      </c>
      <c r="E8511" t="s">
        <v>905</v>
      </c>
      <c r="F8511">
        <v>142</v>
      </c>
      <c r="G8511" t="s">
        <v>1777</v>
      </c>
      <c r="H8511" s="4" t="str">
        <f t="shared" si="264"/>
        <v>SITE2.142</v>
      </c>
      <c r="I8511" s="4" t="str">
        <f t="shared" si="265"/>
        <v>S2_P6_GIGA_MDI+</v>
      </c>
    </row>
    <row r="8512" spans="1:9" x14ac:dyDescent="0.25">
      <c r="A8512" t="s">
        <v>2698</v>
      </c>
      <c r="B8512" t="s">
        <v>6044</v>
      </c>
      <c r="C8512" t="s">
        <v>727</v>
      </c>
      <c r="D8512" t="s">
        <v>6173</v>
      </c>
      <c r="E8512" t="s">
        <v>6173</v>
      </c>
      <c r="F8512">
        <v>77</v>
      </c>
      <c r="G8512" t="s">
        <v>2494</v>
      </c>
      <c r="H8512" s="4" t="str">
        <f t="shared" si="264"/>
        <v>SITE2.77</v>
      </c>
      <c r="I8512" s="4" t="str">
        <f t="shared" si="265"/>
        <v>S2_AVDD09_CMU</v>
      </c>
    </row>
    <row r="8513" spans="1:9" x14ac:dyDescent="0.25">
      <c r="A8513" t="s">
        <v>2698</v>
      </c>
      <c r="B8513" t="s">
        <v>6044</v>
      </c>
      <c r="C8513" t="s">
        <v>727</v>
      </c>
      <c r="D8513" t="s">
        <v>941</v>
      </c>
      <c r="E8513" t="s">
        <v>941</v>
      </c>
      <c r="F8513">
        <v>71</v>
      </c>
      <c r="G8513" t="s">
        <v>1947</v>
      </c>
      <c r="H8513" s="4" t="str">
        <f t="shared" si="264"/>
        <v>SITE2.71</v>
      </c>
      <c r="I8513" s="4" t="str">
        <f t="shared" si="265"/>
        <v>S2_P9_HSI-</v>
      </c>
    </row>
    <row r="8514" spans="1:9" x14ac:dyDescent="0.25">
      <c r="A8514" t="s">
        <v>2698</v>
      </c>
      <c r="B8514" t="s">
        <v>6044</v>
      </c>
      <c r="C8514" t="s">
        <v>727</v>
      </c>
      <c r="D8514" t="s">
        <v>942</v>
      </c>
      <c r="E8514" t="s">
        <v>942</v>
      </c>
      <c r="F8514">
        <v>70</v>
      </c>
      <c r="G8514" t="s">
        <v>1948</v>
      </c>
      <c r="H8514" s="4" t="str">
        <f t="shared" ref="H8514:H8577" si="266">CONCATENATE(C8514,".",F8514)</f>
        <v>SITE2.70</v>
      </c>
      <c r="I8514" s="4" t="str">
        <f t="shared" ref="I8514:I8577" si="267">G8514</f>
        <v>S2_P9_HSI+</v>
      </c>
    </row>
    <row r="8515" spans="1:9" x14ac:dyDescent="0.25">
      <c r="A8515" t="s">
        <v>2698</v>
      </c>
      <c r="B8515" t="s">
        <v>6044</v>
      </c>
      <c r="C8515" t="s">
        <v>727</v>
      </c>
      <c r="D8515" t="s">
        <v>943</v>
      </c>
      <c r="E8515" t="s">
        <v>943</v>
      </c>
      <c r="F8515">
        <v>73</v>
      </c>
      <c r="G8515" t="s">
        <v>1949</v>
      </c>
      <c r="H8515" s="4" t="str">
        <f t="shared" si="266"/>
        <v>SITE2.73</v>
      </c>
      <c r="I8515" s="4" t="str">
        <f t="shared" si="267"/>
        <v>S2_P9_HSO-</v>
      </c>
    </row>
    <row r="8516" spans="1:9" x14ac:dyDescent="0.25">
      <c r="A8516" t="s">
        <v>2698</v>
      </c>
      <c r="B8516" t="s">
        <v>6044</v>
      </c>
      <c r="C8516" t="s">
        <v>727</v>
      </c>
      <c r="D8516" t="s">
        <v>944</v>
      </c>
      <c r="E8516" t="s">
        <v>944</v>
      </c>
      <c r="F8516">
        <v>74</v>
      </c>
      <c r="G8516" t="s">
        <v>1950</v>
      </c>
      <c r="H8516" s="4" t="str">
        <f t="shared" si="266"/>
        <v>SITE2.74</v>
      </c>
      <c r="I8516" s="4" t="str">
        <f t="shared" si="267"/>
        <v>S2_P9_HSO+</v>
      </c>
    </row>
    <row r="8517" spans="1:9" x14ac:dyDescent="0.25">
      <c r="A8517" t="s">
        <v>2698</v>
      </c>
      <c r="B8517" t="s">
        <v>6044</v>
      </c>
      <c r="C8517" t="s">
        <v>727</v>
      </c>
      <c r="D8517" t="s">
        <v>6174</v>
      </c>
      <c r="E8517" t="s">
        <v>6174</v>
      </c>
      <c r="F8517">
        <v>79</v>
      </c>
      <c r="G8517" t="s">
        <v>2494</v>
      </c>
      <c r="H8517" s="4" t="str">
        <f t="shared" si="266"/>
        <v>SITE2.79</v>
      </c>
      <c r="I8517" s="4" t="str">
        <f t="shared" si="267"/>
        <v>S2_AVDD09_CMU</v>
      </c>
    </row>
    <row r="8518" spans="1:9" x14ac:dyDescent="0.25">
      <c r="A8518" t="s">
        <v>2698</v>
      </c>
      <c r="B8518" t="s">
        <v>6044</v>
      </c>
      <c r="C8518" t="s">
        <v>727</v>
      </c>
      <c r="D8518" t="s">
        <v>946</v>
      </c>
      <c r="E8518" t="s">
        <v>946</v>
      </c>
      <c r="F8518">
        <v>86</v>
      </c>
      <c r="G8518" t="s">
        <v>1972</v>
      </c>
      <c r="H8518" s="4" t="str">
        <f t="shared" si="266"/>
        <v>SITE2.86</v>
      </c>
      <c r="I8518" s="4" t="str">
        <f t="shared" si="267"/>
        <v>S2_P10_HSI-</v>
      </c>
    </row>
    <row r="8519" spans="1:9" x14ac:dyDescent="0.25">
      <c r="A8519" t="s">
        <v>2698</v>
      </c>
      <c r="B8519" t="s">
        <v>6044</v>
      </c>
      <c r="C8519" t="s">
        <v>727</v>
      </c>
      <c r="D8519" t="s">
        <v>945</v>
      </c>
      <c r="E8519" t="s">
        <v>945</v>
      </c>
      <c r="F8519">
        <v>87</v>
      </c>
      <c r="G8519" t="s">
        <v>1971</v>
      </c>
      <c r="H8519" s="4" t="str">
        <f t="shared" si="266"/>
        <v>SITE2.87</v>
      </c>
      <c r="I8519" s="4" t="str">
        <f t="shared" si="267"/>
        <v>S2_P10_HSI+</v>
      </c>
    </row>
    <row r="8520" spans="1:9" x14ac:dyDescent="0.25">
      <c r="A8520" t="s">
        <v>2698</v>
      </c>
      <c r="B8520" t="s">
        <v>6044</v>
      </c>
      <c r="C8520" t="s">
        <v>727</v>
      </c>
      <c r="D8520" t="s">
        <v>947</v>
      </c>
      <c r="E8520" t="s">
        <v>947</v>
      </c>
      <c r="F8520">
        <v>84</v>
      </c>
      <c r="G8520" t="s">
        <v>1973</v>
      </c>
      <c r="H8520" s="4" t="str">
        <f t="shared" si="266"/>
        <v>SITE2.84</v>
      </c>
      <c r="I8520" s="4" t="str">
        <f t="shared" si="267"/>
        <v>S2_P10_HSO-</v>
      </c>
    </row>
    <row r="8521" spans="1:9" x14ac:dyDescent="0.25">
      <c r="A8521" t="s">
        <v>2698</v>
      </c>
      <c r="B8521" t="s">
        <v>6044</v>
      </c>
      <c r="C8521" t="s">
        <v>727</v>
      </c>
      <c r="D8521" t="s">
        <v>948</v>
      </c>
      <c r="E8521" t="s">
        <v>948</v>
      </c>
      <c r="F8521">
        <v>83</v>
      </c>
      <c r="G8521" t="s">
        <v>1974</v>
      </c>
      <c r="H8521" s="4" t="str">
        <f t="shared" si="266"/>
        <v>SITE2.83</v>
      </c>
      <c r="I8521" s="4" t="str">
        <f t="shared" si="267"/>
        <v>S2_P10_HSO+</v>
      </c>
    </row>
    <row r="8522" spans="1:9" x14ac:dyDescent="0.25">
      <c r="A8522" t="s">
        <v>2698</v>
      </c>
      <c r="B8522" t="s">
        <v>6044</v>
      </c>
      <c r="C8522" t="s">
        <v>727</v>
      </c>
      <c r="D8522" t="s">
        <v>889</v>
      </c>
      <c r="E8522" t="s">
        <v>889</v>
      </c>
      <c r="F8522">
        <v>57</v>
      </c>
      <c r="G8522" t="s">
        <v>2494</v>
      </c>
      <c r="H8522" s="4" t="str">
        <f t="shared" si="266"/>
        <v>SITE2.57</v>
      </c>
      <c r="I8522" s="4" t="str">
        <f t="shared" si="267"/>
        <v>S2_AVDD09_CMU</v>
      </c>
    </row>
    <row r="8523" spans="1:9" x14ac:dyDescent="0.25">
      <c r="A8523" t="s">
        <v>2698</v>
      </c>
      <c r="B8523" t="s">
        <v>6044</v>
      </c>
      <c r="C8523" t="s">
        <v>727</v>
      </c>
      <c r="D8523" t="s">
        <v>6175</v>
      </c>
      <c r="E8523" t="s">
        <v>6175</v>
      </c>
      <c r="F8523">
        <v>50</v>
      </c>
      <c r="G8523" t="s">
        <v>6180</v>
      </c>
      <c r="H8523" s="4" t="str">
        <f t="shared" si="266"/>
        <v>SITE2.50</v>
      </c>
      <c r="I8523" s="4" t="str">
        <f t="shared" si="267"/>
        <v>S2_AVDD09_TRX</v>
      </c>
    </row>
    <row r="8524" spans="1:9" x14ac:dyDescent="0.25">
      <c r="A8524" t="s">
        <v>2698</v>
      </c>
      <c r="B8524" t="s">
        <v>6044</v>
      </c>
      <c r="C8524" t="s">
        <v>727</v>
      </c>
      <c r="D8524" t="s">
        <v>6176</v>
      </c>
      <c r="E8524" t="s">
        <v>6176</v>
      </c>
      <c r="F8524">
        <v>56</v>
      </c>
      <c r="G8524" t="s">
        <v>6180</v>
      </c>
      <c r="H8524" s="4" t="str">
        <f t="shared" si="266"/>
        <v>SITE2.56</v>
      </c>
      <c r="I8524" s="4" t="str">
        <f t="shared" si="267"/>
        <v>S2_AVDD09_TRX</v>
      </c>
    </row>
    <row r="8525" spans="1:9" x14ac:dyDescent="0.25">
      <c r="A8525" t="s">
        <v>2698</v>
      </c>
      <c r="B8525" t="s">
        <v>6044</v>
      </c>
      <c r="C8525" t="s">
        <v>727</v>
      </c>
      <c r="D8525" t="s">
        <v>893</v>
      </c>
      <c r="E8525" t="s">
        <v>893</v>
      </c>
      <c r="F8525">
        <v>58</v>
      </c>
      <c r="G8525" t="s">
        <v>2505</v>
      </c>
      <c r="H8525" s="4" t="str">
        <f t="shared" si="266"/>
        <v>SITE2.58</v>
      </c>
      <c r="I8525" s="4" t="str">
        <f t="shared" si="267"/>
        <v>S2_AVDD33_CMU</v>
      </c>
    </row>
    <row r="8526" spans="1:9" x14ac:dyDescent="0.25">
      <c r="A8526" t="s">
        <v>2698</v>
      </c>
      <c r="B8526" t="s">
        <v>6044</v>
      </c>
      <c r="C8526" t="s">
        <v>727</v>
      </c>
      <c r="D8526" t="s">
        <v>950</v>
      </c>
      <c r="E8526" t="s">
        <v>950</v>
      </c>
      <c r="F8526">
        <v>52</v>
      </c>
      <c r="G8526" t="s">
        <v>1976</v>
      </c>
      <c r="H8526" s="4" t="str">
        <f t="shared" si="266"/>
        <v>SITE2.52</v>
      </c>
      <c r="I8526" s="4" t="str">
        <f t="shared" si="267"/>
        <v>S2_P11_HSI-</v>
      </c>
    </row>
    <row r="8527" spans="1:9" x14ac:dyDescent="0.25">
      <c r="A8527" t="s">
        <v>2698</v>
      </c>
      <c r="B8527" t="s">
        <v>6044</v>
      </c>
      <c r="C8527" t="s">
        <v>727</v>
      </c>
      <c r="D8527" t="s">
        <v>949</v>
      </c>
      <c r="E8527" t="s">
        <v>949</v>
      </c>
      <c r="F8527">
        <v>51</v>
      </c>
      <c r="G8527" t="s">
        <v>1975</v>
      </c>
      <c r="H8527" s="4" t="str">
        <f t="shared" si="266"/>
        <v>SITE2.51</v>
      </c>
      <c r="I8527" s="4" t="str">
        <f t="shared" si="267"/>
        <v>S2_P11_HSI+</v>
      </c>
    </row>
    <row r="8528" spans="1:9" x14ac:dyDescent="0.25">
      <c r="A8528" t="s">
        <v>2698</v>
      </c>
      <c r="B8528" t="s">
        <v>6044</v>
      </c>
      <c r="C8528" t="s">
        <v>727</v>
      </c>
      <c r="D8528" t="s">
        <v>951</v>
      </c>
      <c r="E8528" t="s">
        <v>951</v>
      </c>
      <c r="F8528">
        <v>54</v>
      </c>
      <c r="G8528" t="s">
        <v>1977</v>
      </c>
      <c r="H8528" s="4" t="str">
        <f t="shared" si="266"/>
        <v>SITE2.54</v>
      </c>
      <c r="I8528" s="4" t="str">
        <f t="shared" si="267"/>
        <v>S2_P11_HSO-</v>
      </c>
    </row>
    <row r="8529" spans="1:9" x14ac:dyDescent="0.25">
      <c r="A8529" t="s">
        <v>2698</v>
      </c>
      <c r="B8529" t="s">
        <v>6044</v>
      </c>
      <c r="C8529" t="s">
        <v>727</v>
      </c>
      <c r="D8529" t="s">
        <v>952</v>
      </c>
      <c r="E8529" t="s">
        <v>952</v>
      </c>
      <c r="F8529">
        <v>55</v>
      </c>
      <c r="G8529" t="s">
        <v>1978</v>
      </c>
      <c r="H8529" s="4" t="str">
        <f t="shared" si="266"/>
        <v>SITE2.55</v>
      </c>
      <c r="I8529" s="4" t="str">
        <f t="shared" si="267"/>
        <v>S2_P11_HSO+</v>
      </c>
    </row>
    <row r="8530" spans="1:9" x14ac:dyDescent="0.25">
      <c r="A8530" t="s">
        <v>2698</v>
      </c>
      <c r="B8530" t="s">
        <v>6044</v>
      </c>
      <c r="C8530" t="s">
        <v>727</v>
      </c>
      <c r="D8530" t="s">
        <v>59</v>
      </c>
      <c r="E8530" t="s">
        <v>59</v>
      </c>
      <c r="F8530">
        <v>47</v>
      </c>
      <c r="G8530" t="s">
        <v>531</v>
      </c>
      <c r="H8530" s="4" t="str">
        <f t="shared" si="266"/>
        <v>SITE2.47</v>
      </c>
      <c r="I8530" s="4" t="str">
        <f t="shared" si="267"/>
        <v>S2_RESETB</v>
      </c>
    </row>
    <row r="8531" spans="1:9" x14ac:dyDescent="0.25">
      <c r="A8531" t="s">
        <v>2698</v>
      </c>
      <c r="B8531" t="s">
        <v>6044</v>
      </c>
      <c r="C8531" t="s">
        <v>727</v>
      </c>
      <c r="D8531" t="s">
        <v>58</v>
      </c>
      <c r="E8531" t="s">
        <v>58</v>
      </c>
      <c r="F8531">
        <v>155</v>
      </c>
      <c r="G8531" t="s">
        <v>536</v>
      </c>
      <c r="H8531" s="4" t="str">
        <f t="shared" si="266"/>
        <v>SITE2.155</v>
      </c>
      <c r="I8531" s="4" t="str">
        <f t="shared" si="267"/>
        <v>S2_HSD114</v>
      </c>
    </row>
    <row r="8532" spans="1:9" x14ac:dyDescent="0.25">
      <c r="A8532" t="s">
        <v>2698</v>
      </c>
      <c r="B8532" t="s">
        <v>6044</v>
      </c>
      <c r="C8532" t="s">
        <v>727</v>
      </c>
      <c r="D8532" t="s">
        <v>52</v>
      </c>
      <c r="E8532" t="s">
        <v>52</v>
      </c>
      <c r="F8532">
        <v>64</v>
      </c>
      <c r="G8532" t="s">
        <v>567</v>
      </c>
      <c r="H8532" s="4" t="str">
        <f t="shared" si="266"/>
        <v>SITE2.64</v>
      </c>
      <c r="I8532" s="4" t="str">
        <f t="shared" si="267"/>
        <v>S2_SPI_CSB</v>
      </c>
    </row>
    <row r="8533" spans="1:9" x14ac:dyDescent="0.25">
      <c r="A8533" t="s">
        <v>2698</v>
      </c>
      <c r="B8533" t="s">
        <v>6044</v>
      </c>
      <c r="C8533" t="s">
        <v>727</v>
      </c>
      <c r="D8533" t="s">
        <v>54</v>
      </c>
      <c r="E8533" t="s">
        <v>54</v>
      </c>
      <c r="F8533">
        <v>62</v>
      </c>
      <c r="G8533" t="s">
        <v>568</v>
      </c>
      <c r="H8533" s="4" t="str">
        <f t="shared" si="266"/>
        <v>SITE2.62</v>
      </c>
      <c r="I8533" s="4" t="str">
        <f t="shared" si="267"/>
        <v>S2_SPI_SCK</v>
      </c>
    </row>
    <row r="8534" spans="1:9" x14ac:dyDescent="0.25">
      <c r="A8534" t="s">
        <v>2698</v>
      </c>
      <c r="B8534" t="s">
        <v>6044</v>
      </c>
      <c r="C8534" t="s">
        <v>727</v>
      </c>
      <c r="D8534" t="s">
        <v>280</v>
      </c>
      <c r="E8534" t="s">
        <v>280</v>
      </c>
      <c r="F8534">
        <v>61</v>
      </c>
      <c r="G8534" t="s">
        <v>5658</v>
      </c>
      <c r="H8534" s="4" t="str">
        <f t="shared" si="266"/>
        <v>SITE2.61</v>
      </c>
      <c r="I8534" s="4" t="str">
        <f t="shared" si="267"/>
        <v>S2_SPI_SIO0</v>
      </c>
    </row>
    <row r="8535" spans="1:9" x14ac:dyDescent="0.25">
      <c r="A8535" t="s">
        <v>2698</v>
      </c>
      <c r="B8535" t="s">
        <v>6044</v>
      </c>
      <c r="C8535" t="s">
        <v>727</v>
      </c>
      <c r="D8535" t="s">
        <v>279</v>
      </c>
      <c r="E8535" t="s">
        <v>279</v>
      </c>
      <c r="F8535">
        <v>60</v>
      </c>
      <c r="G8535" t="s">
        <v>5657</v>
      </c>
      <c r="H8535" s="4" t="str">
        <f t="shared" si="266"/>
        <v>SITE2.60</v>
      </c>
      <c r="I8535" s="4" t="str">
        <f t="shared" si="267"/>
        <v>S2_SPI_SIO1</v>
      </c>
    </row>
    <row r="8536" spans="1:9" x14ac:dyDescent="0.25">
      <c r="A8536" t="s">
        <v>2698</v>
      </c>
      <c r="B8536" t="s">
        <v>6044</v>
      </c>
      <c r="C8536" t="s">
        <v>727</v>
      </c>
      <c r="D8536" t="s">
        <v>281</v>
      </c>
      <c r="E8536" t="s">
        <v>281</v>
      </c>
      <c r="F8536">
        <v>65</v>
      </c>
      <c r="G8536" t="s">
        <v>5659</v>
      </c>
      <c r="H8536" s="4" t="str">
        <f t="shared" si="266"/>
        <v>SITE2.65</v>
      </c>
      <c r="I8536" s="4" t="str">
        <f t="shared" si="267"/>
        <v>S2_SPI_SIO2</v>
      </c>
    </row>
    <row r="8537" spans="1:9" x14ac:dyDescent="0.25">
      <c r="A8537" t="s">
        <v>2698</v>
      </c>
      <c r="B8537" t="s">
        <v>6044</v>
      </c>
      <c r="C8537" t="s">
        <v>727</v>
      </c>
      <c r="D8537" t="s">
        <v>282</v>
      </c>
      <c r="E8537" t="s">
        <v>282</v>
      </c>
      <c r="F8537">
        <v>66</v>
      </c>
      <c r="G8537" t="s">
        <v>5660</v>
      </c>
      <c r="H8537" s="4" t="str">
        <f t="shared" si="266"/>
        <v>SITE2.66</v>
      </c>
      <c r="I8537" s="4" t="str">
        <f t="shared" si="267"/>
        <v>S2_SPI_SIO3</v>
      </c>
    </row>
    <row r="8538" spans="1:9" x14ac:dyDescent="0.25">
      <c r="A8538" t="s">
        <v>2698</v>
      </c>
      <c r="B8538" t="s">
        <v>6044</v>
      </c>
      <c r="C8538" t="s">
        <v>727</v>
      </c>
      <c r="D8538" t="s">
        <v>425</v>
      </c>
      <c r="E8538" t="s">
        <v>425</v>
      </c>
      <c r="F8538">
        <v>63</v>
      </c>
      <c r="G8538" t="s">
        <v>696</v>
      </c>
      <c r="H8538" s="4" t="str">
        <f t="shared" si="266"/>
        <v>SITE2.63</v>
      </c>
      <c r="I8538" s="4" t="str">
        <f t="shared" si="267"/>
        <v>S2_SPI_VDDIO</v>
      </c>
    </row>
    <row r="8539" spans="1:9" x14ac:dyDescent="0.25">
      <c r="A8539" t="s">
        <v>2698</v>
      </c>
      <c r="B8539" t="s">
        <v>6044</v>
      </c>
      <c r="C8539" t="s">
        <v>727</v>
      </c>
      <c r="D8539" t="s">
        <v>896</v>
      </c>
      <c r="E8539" t="s">
        <v>896</v>
      </c>
      <c r="F8539">
        <v>3</v>
      </c>
      <c r="G8539" t="s">
        <v>2511</v>
      </c>
      <c r="H8539" s="4" t="str">
        <f t="shared" si="266"/>
        <v>SITE2.3</v>
      </c>
      <c r="I8539" s="4" t="str">
        <f t="shared" si="267"/>
        <v>S2_V33</v>
      </c>
    </row>
    <row r="8540" spans="1:9" x14ac:dyDescent="0.25">
      <c r="A8540" t="s">
        <v>2698</v>
      </c>
      <c r="B8540" t="s">
        <v>6044</v>
      </c>
      <c r="C8540" t="s">
        <v>727</v>
      </c>
      <c r="D8540" t="s">
        <v>33</v>
      </c>
      <c r="E8540" t="s">
        <v>33</v>
      </c>
      <c r="F8540">
        <v>4</v>
      </c>
      <c r="G8540" t="s">
        <v>566</v>
      </c>
      <c r="H8540" s="4" t="str">
        <f t="shared" si="266"/>
        <v>SITE2.4</v>
      </c>
      <c r="I8540" s="4" t="str">
        <f t="shared" si="267"/>
        <v>S2_HSD145</v>
      </c>
    </row>
    <row r="8541" spans="1:9" x14ac:dyDescent="0.25">
      <c r="A8541" t="s">
        <v>2698</v>
      </c>
      <c r="B8541" t="s">
        <v>6044</v>
      </c>
      <c r="C8541" t="s">
        <v>727</v>
      </c>
      <c r="D8541" t="s">
        <v>283</v>
      </c>
      <c r="E8541" t="s">
        <v>283</v>
      </c>
      <c r="F8541">
        <v>150</v>
      </c>
      <c r="G8541" t="s">
        <v>5656</v>
      </c>
      <c r="H8541" s="4" t="str">
        <f t="shared" si="266"/>
        <v>SITE2.150</v>
      </c>
      <c r="I8541" s="4" t="str">
        <f t="shared" si="267"/>
        <v>S2_XI</v>
      </c>
    </row>
    <row r="8542" spans="1:9" x14ac:dyDescent="0.25">
      <c r="A8542" t="s">
        <v>2698</v>
      </c>
      <c r="B8542" t="s">
        <v>6044</v>
      </c>
      <c r="C8542" t="s">
        <v>727</v>
      </c>
      <c r="D8542" t="s">
        <v>920</v>
      </c>
      <c r="E8542" t="s">
        <v>920</v>
      </c>
      <c r="F8542">
        <v>113</v>
      </c>
      <c r="G8542" t="s">
        <v>1846</v>
      </c>
      <c r="H8542" s="4" t="str">
        <f t="shared" si="266"/>
        <v>SITE2.113</v>
      </c>
      <c r="I8542" s="4" t="str">
        <f t="shared" si="267"/>
        <v>S2_X0_COL</v>
      </c>
    </row>
    <row r="8543" spans="1:9" x14ac:dyDescent="0.25">
      <c r="A8543" t="s">
        <v>2698</v>
      </c>
      <c r="B8543" t="s">
        <v>6044</v>
      </c>
      <c r="C8543" t="s">
        <v>727</v>
      </c>
      <c r="D8543" t="s">
        <v>921</v>
      </c>
      <c r="E8543" t="s">
        <v>921</v>
      </c>
      <c r="F8543">
        <v>112</v>
      </c>
      <c r="G8543" t="s">
        <v>1848</v>
      </c>
      <c r="H8543" s="4" t="str">
        <f t="shared" si="266"/>
        <v>SITE2.112</v>
      </c>
      <c r="I8543" s="4" t="str">
        <f t="shared" si="267"/>
        <v>S2_X0_CRS</v>
      </c>
    </row>
    <row r="8544" spans="1:9" x14ac:dyDescent="0.25">
      <c r="A8544" t="s">
        <v>2698</v>
      </c>
      <c r="B8544" t="s">
        <v>6044</v>
      </c>
      <c r="C8544" t="s">
        <v>727</v>
      </c>
      <c r="D8544" t="s">
        <v>918</v>
      </c>
      <c r="E8544" t="s">
        <v>918</v>
      </c>
      <c r="F8544">
        <v>121</v>
      </c>
      <c r="G8544" t="s">
        <v>1843</v>
      </c>
      <c r="H8544" s="4" t="str">
        <f t="shared" si="266"/>
        <v>SITE2.121</v>
      </c>
      <c r="I8544" s="4" t="str">
        <f t="shared" si="267"/>
        <v>S2_X0_RXC</v>
      </c>
    </row>
    <row r="8545" spans="1:9" x14ac:dyDescent="0.25">
      <c r="A8545" t="s">
        <v>2698</v>
      </c>
      <c r="B8545" t="s">
        <v>6044</v>
      </c>
      <c r="C8545" t="s">
        <v>727</v>
      </c>
      <c r="D8545" t="s">
        <v>912</v>
      </c>
      <c r="E8545" t="s">
        <v>912</v>
      </c>
      <c r="F8545">
        <v>116</v>
      </c>
      <c r="G8545" t="s">
        <v>1845</v>
      </c>
      <c r="H8545" s="4" t="str">
        <f t="shared" si="266"/>
        <v>SITE2.116</v>
      </c>
      <c r="I8545" s="4" t="str">
        <f t="shared" si="267"/>
        <v>S2_X0_RXD0</v>
      </c>
    </row>
    <row r="8546" spans="1:9" x14ac:dyDescent="0.25">
      <c r="A8546" t="s">
        <v>2698</v>
      </c>
      <c r="B8546" t="s">
        <v>6044</v>
      </c>
      <c r="C8546" t="s">
        <v>727</v>
      </c>
      <c r="D8546" t="s">
        <v>915</v>
      </c>
      <c r="E8546" t="s">
        <v>915</v>
      </c>
      <c r="F8546">
        <v>117</v>
      </c>
      <c r="G8546" t="s">
        <v>1840</v>
      </c>
      <c r="H8546" s="4" t="str">
        <f t="shared" si="266"/>
        <v>SITE2.117</v>
      </c>
      <c r="I8546" s="4" t="str">
        <f t="shared" si="267"/>
        <v>S2_X0_RXD1</v>
      </c>
    </row>
    <row r="8547" spans="1:9" x14ac:dyDescent="0.25">
      <c r="A8547" t="s">
        <v>2698</v>
      </c>
      <c r="B8547" t="s">
        <v>6044</v>
      </c>
      <c r="C8547" t="s">
        <v>727</v>
      </c>
      <c r="D8547" t="s">
        <v>919</v>
      </c>
      <c r="E8547" t="s">
        <v>919</v>
      </c>
      <c r="F8547">
        <v>118</v>
      </c>
      <c r="G8547" t="s">
        <v>1844</v>
      </c>
      <c r="H8547" s="4" t="str">
        <f t="shared" si="266"/>
        <v>SITE2.118</v>
      </c>
      <c r="I8547" s="4" t="str">
        <f t="shared" si="267"/>
        <v>S2_X0_RXD2</v>
      </c>
    </row>
    <row r="8548" spans="1:9" x14ac:dyDescent="0.25">
      <c r="A8548" t="s">
        <v>2698</v>
      </c>
      <c r="B8548" t="s">
        <v>6044</v>
      </c>
      <c r="C8548" t="s">
        <v>727</v>
      </c>
      <c r="D8548" t="s">
        <v>916</v>
      </c>
      <c r="E8548" t="s">
        <v>916</v>
      </c>
      <c r="F8548">
        <v>119</v>
      </c>
      <c r="G8548" t="s">
        <v>1841</v>
      </c>
      <c r="H8548" s="4" t="str">
        <f t="shared" si="266"/>
        <v>SITE2.119</v>
      </c>
      <c r="I8548" s="4" t="str">
        <f t="shared" si="267"/>
        <v>S2_X0_RXD3</v>
      </c>
    </row>
    <row r="8549" spans="1:9" x14ac:dyDescent="0.25">
      <c r="A8549" t="s">
        <v>2698</v>
      </c>
      <c r="B8549" t="s">
        <v>6044</v>
      </c>
      <c r="C8549" t="s">
        <v>727</v>
      </c>
      <c r="D8549" t="s">
        <v>917</v>
      </c>
      <c r="E8549" t="s">
        <v>917</v>
      </c>
      <c r="F8549">
        <v>115</v>
      </c>
      <c r="G8549" t="s">
        <v>1842</v>
      </c>
      <c r="H8549" s="4" t="str">
        <f t="shared" si="266"/>
        <v>SITE2.115</v>
      </c>
      <c r="I8549" s="4" t="str">
        <f t="shared" si="267"/>
        <v>S2_X0_RXDV</v>
      </c>
    </row>
    <row r="8550" spans="1:9" x14ac:dyDescent="0.25">
      <c r="A8550" t="s">
        <v>2698</v>
      </c>
      <c r="B8550" t="s">
        <v>6044</v>
      </c>
      <c r="C8550" t="s">
        <v>727</v>
      </c>
      <c r="D8550" t="s">
        <v>914</v>
      </c>
      <c r="E8550" t="s">
        <v>914</v>
      </c>
      <c r="F8550">
        <v>114</v>
      </c>
      <c r="G8550" t="s">
        <v>1839</v>
      </c>
      <c r="H8550" s="4" t="str">
        <f t="shared" si="266"/>
        <v>SITE2.114</v>
      </c>
      <c r="I8550" s="4" t="str">
        <f t="shared" si="267"/>
        <v>S2_X0_RXER</v>
      </c>
    </row>
    <row r="8551" spans="1:9" x14ac:dyDescent="0.25">
      <c r="A8551" t="s">
        <v>2698</v>
      </c>
      <c r="B8551" t="s">
        <v>6044</v>
      </c>
      <c r="C8551" t="s">
        <v>727</v>
      </c>
      <c r="D8551" t="s">
        <v>910</v>
      </c>
      <c r="E8551" t="s">
        <v>910</v>
      </c>
      <c r="F8551">
        <v>123</v>
      </c>
      <c r="G8551" t="s">
        <v>1837</v>
      </c>
      <c r="H8551" s="4" t="str">
        <f t="shared" si="266"/>
        <v>SITE2.123</v>
      </c>
      <c r="I8551" s="4" t="str">
        <f t="shared" si="267"/>
        <v>S2_X0_TXC</v>
      </c>
    </row>
    <row r="8552" spans="1:9" x14ac:dyDescent="0.25">
      <c r="A8552" t="s">
        <v>2698</v>
      </c>
      <c r="B8552" t="s">
        <v>6044</v>
      </c>
      <c r="C8552" t="s">
        <v>727</v>
      </c>
      <c r="D8552" t="s">
        <v>908</v>
      </c>
      <c r="E8552" t="s">
        <v>908</v>
      </c>
      <c r="F8552">
        <v>126</v>
      </c>
      <c r="G8552" t="s">
        <v>1833</v>
      </c>
      <c r="H8552" s="4" t="str">
        <f t="shared" si="266"/>
        <v>SITE2.126</v>
      </c>
      <c r="I8552" s="4" t="str">
        <f t="shared" si="267"/>
        <v>S2_X0_TXD0</v>
      </c>
    </row>
    <row r="8553" spans="1:9" x14ac:dyDescent="0.25">
      <c r="A8553" t="s">
        <v>2698</v>
      </c>
      <c r="B8553" t="s">
        <v>6044</v>
      </c>
      <c r="C8553" t="s">
        <v>727</v>
      </c>
      <c r="D8553" t="s">
        <v>909</v>
      </c>
      <c r="E8553" t="s">
        <v>909</v>
      </c>
      <c r="F8553">
        <v>127</v>
      </c>
      <c r="G8553" t="s">
        <v>1834</v>
      </c>
      <c r="H8553" s="4" t="str">
        <f t="shared" si="266"/>
        <v>SITE2.127</v>
      </c>
      <c r="I8553" s="4" t="str">
        <f t="shared" si="267"/>
        <v>S2_X0_TXD1</v>
      </c>
    </row>
    <row r="8554" spans="1:9" x14ac:dyDescent="0.25">
      <c r="A8554" t="s">
        <v>2698</v>
      </c>
      <c r="B8554" t="s">
        <v>6044</v>
      </c>
      <c r="C8554" t="s">
        <v>727</v>
      </c>
      <c r="D8554" t="s">
        <v>911</v>
      </c>
      <c r="E8554" t="s">
        <v>911</v>
      </c>
      <c r="F8554">
        <v>129</v>
      </c>
      <c r="G8554" t="s">
        <v>1835</v>
      </c>
      <c r="H8554" s="4" t="str">
        <f t="shared" si="266"/>
        <v>SITE2.129</v>
      </c>
      <c r="I8554" s="4" t="str">
        <f t="shared" si="267"/>
        <v>S2_X0_TXD2</v>
      </c>
    </row>
    <row r="8555" spans="1:9" x14ac:dyDescent="0.25">
      <c r="A8555" t="s">
        <v>2698</v>
      </c>
      <c r="B8555" t="s">
        <v>6044</v>
      </c>
      <c r="C8555" t="s">
        <v>727</v>
      </c>
      <c r="D8555" t="s">
        <v>913</v>
      </c>
      <c r="E8555" t="s">
        <v>913</v>
      </c>
      <c r="F8555">
        <v>130</v>
      </c>
      <c r="G8555" t="s">
        <v>1836</v>
      </c>
      <c r="H8555" s="4" t="str">
        <f t="shared" si="266"/>
        <v>SITE2.130</v>
      </c>
      <c r="I8555" s="4" t="str">
        <f t="shared" si="267"/>
        <v>S2_X0_TXD3</v>
      </c>
    </row>
    <row r="8556" spans="1:9" x14ac:dyDescent="0.25">
      <c r="A8556" t="s">
        <v>2698</v>
      </c>
      <c r="B8556" t="s">
        <v>6044</v>
      </c>
      <c r="C8556" t="s">
        <v>727</v>
      </c>
      <c r="D8556" t="s">
        <v>907</v>
      </c>
      <c r="E8556" t="s">
        <v>907</v>
      </c>
      <c r="F8556">
        <v>125</v>
      </c>
      <c r="G8556" t="s">
        <v>1838</v>
      </c>
      <c r="H8556" s="4" t="str">
        <f t="shared" si="266"/>
        <v>SITE2.125</v>
      </c>
      <c r="I8556" s="4" t="str">
        <f t="shared" si="267"/>
        <v>S2_X0_TXEN</v>
      </c>
    </row>
    <row r="8557" spans="1:9" x14ac:dyDescent="0.25">
      <c r="A8557" t="s">
        <v>2698</v>
      </c>
      <c r="B8557" t="s">
        <v>6044</v>
      </c>
      <c r="C8557" t="s">
        <v>727</v>
      </c>
      <c r="D8557" t="s">
        <v>5349</v>
      </c>
      <c r="E8557" t="s">
        <v>5349</v>
      </c>
      <c r="F8557">
        <v>122</v>
      </c>
      <c r="G8557" t="s">
        <v>2509</v>
      </c>
      <c r="H8557" s="4" t="str">
        <f t="shared" si="266"/>
        <v>SITE2.122</v>
      </c>
      <c r="I8557" s="4" t="str">
        <f t="shared" si="267"/>
        <v>S2_XMII_0_VDDIO</v>
      </c>
    </row>
    <row r="8558" spans="1:9" x14ac:dyDescent="0.25">
      <c r="A8558" t="s">
        <v>2698</v>
      </c>
      <c r="B8558" t="s">
        <v>6044</v>
      </c>
      <c r="C8558" t="s">
        <v>727</v>
      </c>
      <c r="D8558" t="s">
        <v>5347</v>
      </c>
      <c r="E8558" t="s">
        <v>5347</v>
      </c>
      <c r="F8558">
        <v>128</v>
      </c>
      <c r="G8558" t="s">
        <v>2509</v>
      </c>
      <c r="H8558" s="4" t="str">
        <f t="shared" si="266"/>
        <v>SITE2.128</v>
      </c>
      <c r="I8558" s="4" t="str">
        <f t="shared" si="267"/>
        <v>S2_XMII_0_VDDIO</v>
      </c>
    </row>
    <row r="8559" spans="1:9" x14ac:dyDescent="0.25">
      <c r="A8559" t="s">
        <v>2698</v>
      </c>
      <c r="B8559" t="s">
        <v>6044</v>
      </c>
      <c r="C8559" t="s">
        <v>727</v>
      </c>
      <c r="D8559" t="s">
        <v>934</v>
      </c>
      <c r="E8559" t="s">
        <v>934</v>
      </c>
      <c r="F8559">
        <v>8</v>
      </c>
      <c r="G8559" t="s">
        <v>1899</v>
      </c>
      <c r="H8559" s="4" t="str">
        <f t="shared" si="266"/>
        <v>SITE2.8</v>
      </c>
      <c r="I8559" s="4" t="str">
        <f t="shared" si="267"/>
        <v>S2_X1_COL</v>
      </c>
    </row>
    <row r="8560" spans="1:9" x14ac:dyDescent="0.25">
      <c r="A8560" t="s">
        <v>2698</v>
      </c>
      <c r="B8560" t="s">
        <v>6044</v>
      </c>
      <c r="C8560" t="s">
        <v>727</v>
      </c>
      <c r="D8560" t="s">
        <v>935</v>
      </c>
      <c r="E8560" t="s">
        <v>935</v>
      </c>
      <c r="F8560">
        <v>7</v>
      </c>
      <c r="G8560" t="s">
        <v>1901</v>
      </c>
      <c r="H8560" s="4" t="str">
        <f t="shared" si="266"/>
        <v>SITE2.7</v>
      </c>
      <c r="I8560" s="4" t="str">
        <f t="shared" si="267"/>
        <v>S2_X1_CRS</v>
      </c>
    </row>
    <row r="8561" spans="1:9" x14ac:dyDescent="0.25">
      <c r="A8561" t="s">
        <v>2698</v>
      </c>
      <c r="B8561" t="s">
        <v>6044</v>
      </c>
      <c r="C8561" t="s">
        <v>727</v>
      </c>
      <c r="D8561" t="s">
        <v>932</v>
      </c>
      <c r="E8561" t="s">
        <v>932</v>
      </c>
      <c r="F8561">
        <v>16</v>
      </c>
      <c r="G8561" t="s">
        <v>1896</v>
      </c>
      <c r="H8561" s="4" t="str">
        <f t="shared" si="266"/>
        <v>SITE2.16</v>
      </c>
      <c r="I8561" s="4" t="str">
        <f t="shared" si="267"/>
        <v>S2_X1_RXC</v>
      </c>
    </row>
    <row r="8562" spans="1:9" x14ac:dyDescent="0.25">
      <c r="A8562" t="s">
        <v>2698</v>
      </c>
      <c r="B8562" t="s">
        <v>6044</v>
      </c>
      <c r="C8562" t="s">
        <v>727</v>
      </c>
      <c r="D8562" t="s">
        <v>926</v>
      </c>
      <c r="E8562" t="s">
        <v>926</v>
      </c>
      <c r="F8562">
        <v>11</v>
      </c>
      <c r="G8562" t="s">
        <v>1898</v>
      </c>
      <c r="H8562" s="4" t="str">
        <f t="shared" si="266"/>
        <v>SITE2.11</v>
      </c>
      <c r="I8562" s="4" t="str">
        <f t="shared" si="267"/>
        <v>S2_X1_RXD0</v>
      </c>
    </row>
    <row r="8563" spans="1:9" x14ac:dyDescent="0.25">
      <c r="A8563" t="s">
        <v>2698</v>
      </c>
      <c r="B8563" t="s">
        <v>6044</v>
      </c>
      <c r="C8563" t="s">
        <v>727</v>
      </c>
      <c r="D8563" t="s">
        <v>929</v>
      </c>
      <c r="E8563" t="s">
        <v>929</v>
      </c>
      <c r="F8563">
        <v>12</v>
      </c>
      <c r="G8563" t="s">
        <v>1893</v>
      </c>
      <c r="H8563" s="4" t="str">
        <f t="shared" si="266"/>
        <v>SITE2.12</v>
      </c>
      <c r="I8563" s="4" t="str">
        <f t="shared" si="267"/>
        <v>S2_X1_RXD1</v>
      </c>
    </row>
    <row r="8564" spans="1:9" x14ac:dyDescent="0.25">
      <c r="A8564" t="s">
        <v>2698</v>
      </c>
      <c r="B8564" t="s">
        <v>6044</v>
      </c>
      <c r="C8564" t="s">
        <v>727</v>
      </c>
      <c r="D8564" t="s">
        <v>933</v>
      </c>
      <c r="E8564" t="s">
        <v>933</v>
      </c>
      <c r="F8564">
        <v>13</v>
      </c>
      <c r="G8564" t="s">
        <v>1897</v>
      </c>
      <c r="H8564" s="4" t="str">
        <f t="shared" si="266"/>
        <v>SITE2.13</v>
      </c>
      <c r="I8564" s="4" t="str">
        <f t="shared" si="267"/>
        <v>S2_X1_RXD2</v>
      </c>
    </row>
    <row r="8565" spans="1:9" x14ac:dyDescent="0.25">
      <c r="A8565" t="s">
        <v>2698</v>
      </c>
      <c r="B8565" t="s">
        <v>6044</v>
      </c>
      <c r="C8565" t="s">
        <v>727</v>
      </c>
      <c r="D8565" t="s">
        <v>930</v>
      </c>
      <c r="E8565" t="s">
        <v>930</v>
      </c>
      <c r="F8565">
        <v>14</v>
      </c>
      <c r="G8565" t="s">
        <v>1894</v>
      </c>
      <c r="H8565" s="4" t="str">
        <f t="shared" si="266"/>
        <v>SITE2.14</v>
      </c>
      <c r="I8565" s="4" t="str">
        <f t="shared" si="267"/>
        <v>S2_X1_RXD3</v>
      </c>
    </row>
    <row r="8566" spans="1:9" x14ac:dyDescent="0.25">
      <c r="A8566" t="s">
        <v>2698</v>
      </c>
      <c r="B8566" t="s">
        <v>6044</v>
      </c>
      <c r="C8566" t="s">
        <v>727</v>
      </c>
      <c r="D8566" t="s">
        <v>931</v>
      </c>
      <c r="E8566" t="s">
        <v>931</v>
      </c>
      <c r="F8566">
        <v>10</v>
      </c>
      <c r="G8566" t="s">
        <v>1895</v>
      </c>
      <c r="H8566" s="4" t="str">
        <f t="shared" si="266"/>
        <v>SITE2.10</v>
      </c>
      <c r="I8566" s="4" t="str">
        <f t="shared" si="267"/>
        <v>S2_X1_RXDV</v>
      </c>
    </row>
    <row r="8567" spans="1:9" x14ac:dyDescent="0.25">
      <c r="A8567" t="s">
        <v>2698</v>
      </c>
      <c r="B8567" t="s">
        <v>6044</v>
      </c>
      <c r="C8567" t="s">
        <v>727</v>
      </c>
      <c r="D8567" t="s">
        <v>928</v>
      </c>
      <c r="E8567" t="s">
        <v>928</v>
      </c>
      <c r="F8567">
        <v>9</v>
      </c>
      <c r="G8567" t="s">
        <v>1892</v>
      </c>
      <c r="H8567" s="4" t="str">
        <f t="shared" si="266"/>
        <v>SITE2.9</v>
      </c>
      <c r="I8567" s="4" t="str">
        <f t="shared" si="267"/>
        <v>S2_X1_RXER</v>
      </c>
    </row>
    <row r="8568" spans="1:9" x14ac:dyDescent="0.25">
      <c r="A8568" t="s">
        <v>2698</v>
      </c>
      <c r="B8568" t="s">
        <v>6044</v>
      </c>
      <c r="C8568" t="s">
        <v>727</v>
      </c>
      <c r="D8568" t="s">
        <v>924</v>
      </c>
      <c r="E8568" t="s">
        <v>924</v>
      </c>
      <c r="F8568">
        <v>18</v>
      </c>
      <c r="G8568" t="s">
        <v>1891</v>
      </c>
      <c r="H8568" s="4" t="str">
        <f t="shared" si="266"/>
        <v>SITE2.18</v>
      </c>
      <c r="I8568" s="4" t="str">
        <f t="shared" si="267"/>
        <v>S2_X1_TXC</v>
      </c>
    </row>
    <row r="8569" spans="1:9" x14ac:dyDescent="0.25">
      <c r="A8569" t="s">
        <v>2698</v>
      </c>
      <c r="B8569" t="s">
        <v>6044</v>
      </c>
      <c r="C8569" t="s">
        <v>727</v>
      </c>
      <c r="D8569" t="s">
        <v>922</v>
      </c>
      <c r="E8569" t="s">
        <v>922</v>
      </c>
      <c r="F8569">
        <v>20</v>
      </c>
      <c r="G8569" t="s">
        <v>1887</v>
      </c>
      <c r="H8569" s="4" t="str">
        <f t="shared" si="266"/>
        <v>SITE2.20</v>
      </c>
      <c r="I8569" s="4" t="str">
        <f t="shared" si="267"/>
        <v>S2_X1_TXD0</v>
      </c>
    </row>
    <row r="8570" spans="1:9" x14ac:dyDescent="0.25">
      <c r="A8570" t="s">
        <v>2698</v>
      </c>
      <c r="B8570" t="s">
        <v>6044</v>
      </c>
      <c r="C8570" t="s">
        <v>727</v>
      </c>
      <c r="D8570" t="s">
        <v>923</v>
      </c>
      <c r="E8570" t="s">
        <v>923</v>
      </c>
      <c r="F8570">
        <v>21</v>
      </c>
      <c r="G8570" t="s">
        <v>1888</v>
      </c>
      <c r="H8570" s="4" t="str">
        <f t="shared" si="266"/>
        <v>SITE2.21</v>
      </c>
      <c r="I8570" s="4" t="str">
        <f t="shared" si="267"/>
        <v>S2_X1_TXD1</v>
      </c>
    </row>
    <row r="8571" spans="1:9" x14ac:dyDescent="0.25">
      <c r="A8571" t="s">
        <v>2698</v>
      </c>
      <c r="B8571" t="s">
        <v>6044</v>
      </c>
      <c r="C8571" t="s">
        <v>727</v>
      </c>
      <c r="D8571" t="s">
        <v>925</v>
      </c>
      <c r="E8571" t="s">
        <v>925</v>
      </c>
      <c r="F8571">
        <v>23</v>
      </c>
      <c r="G8571" t="s">
        <v>1889</v>
      </c>
      <c r="H8571" s="4" t="str">
        <f t="shared" si="266"/>
        <v>SITE2.23</v>
      </c>
      <c r="I8571" s="4" t="str">
        <f t="shared" si="267"/>
        <v>S2_X1_TXD2</v>
      </c>
    </row>
    <row r="8572" spans="1:9" x14ac:dyDescent="0.25">
      <c r="A8572" t="s">
        <v>2698</v>
      </c>
      <c r="B8572" t="s">
        <v>6044</v>
      </c>
      <c r="C8572" t="s">
        <v>727</v>
      </c>
      <c r="D8572" t="s">
        <v>927</v>
      </c>
      <c r="E8572" t="s">
        <v>927</v>
      </c>
      <c r="F8572">
        <v>24</v>
      </c>
      <c r="G8572" t="s">
        <v>1890</v>
      </c>
      <c r="H8572" s="4" t="str">
        <f t="shared" si="266"/>
        <v>SITE2.24</v>
      </c>
      <c r="I8572" s="4" t="str">
        <f t="shared" si="267"/>
        <v>S2_X1_TXD3</v>
      </c>
    </row>
    <row r="8573" spans="1:9" x14ac:dyDescent="0.25">
      <c r="A8573" t="s">
        <v>2698</v>
      </c>
      <c r="B8573" t="s">
        <v>6044</v>
      </c>
      <c r="C8573" t="s">
        <v>727</v>
      </c>
      <c r="D8573" t="s">
        <v>6159</v>
      </c>
      <c r="E8573" t="s">
        <v>6159</v>
      </c>
      <c r="F8573">
        <v>19</v>
      </c>
      <c r="G8573" t="s">
        <v>6164</v>
      </c>
      <c r="H8573" s="4" t="str">
        <f t="shared" si="266"/>
        <v>SITE2.19</v>
      </c>
      <c r="I8573" s="4" t="str">
        <f t="shared" si="267"/>
        <v>S2_X1_TXEN</v>
      </c>
    </row>
    <row r="8574" spans="1:9" x14ac:dyDescent="0.25">
      <c r="A8574" t="s">
        <v>2698</v>
      </c>
      <c r="B8574" t="s">
        <v>6044</v>
      </c>
      <c r="C8574" t="s">
        <v>727</v>
      </c>
      <c r="D8574" t="s">
        <v>5336</v>
      </c>
      <c r="E8574" t="s">
        <v>5336</v>
      </c>
      <c r="F8574">
        <v>17</v>
      </c>
      <c r="G8574" t="s">
        <v>2510</v>
      </c>
      <c r="H8574" s="4" t="str">
        <f t="shared" si="266"/>
        <v>SITE2.17</v>
      </c>
      <c r="I8574" s="4" t="str">
        <f t="shared" si="267"/>
        <v>S2_XMII_1_VDDIO</v>
      </c>
    </row>
    <row r="8575" spans="1:9" x14ac:dyDescent="0.25">
      <c r="A8575" t="s">
        <v>2698</v>
      </c>
      <c r="B8575" t="s">
        <v>6044</v>
      </c>
      <c r="C8575" t="s">
        <v>727</v>
      </c>
      <c r="D8575" t="s">
        <v>5337</v>
      </c>
      <c r="E8575" t="s">
        <v>5337</v>
      </c>
      <c r="F8575">
        <v>22</v>
      </c>
      <c r="G8575" t="s">
        <v>2510</v>
      </c>
      <c r="H8575" s="4" t="str">
        <f t="shared" si="266"/>
        <v>SITE2.22</v>
      </c>
      <c r="I8575" s="4" t="str">
        <f t="shared" si="267"/>
        <v>S2_XMII_1_VDDIO</v>
      </c>
    </row>
    <row r="8576" spans="1:9" x14ac:dyDescent="0.25">
      <c r="A8576" t="s">
        <v>2698</v>
      </c>
      <c r="B8576" t="s">
        <v>6044</v>
      </c>
      <c r="C8576" t="s">
        <v>727</v>
      </c>
      <c r="D8576" t="s">
        <v>5365</v>
      </c>
      <c r="E8576" t="s">
        <v>5365</v>
      </c>
      <c r="F8576">
        <v>92</v>
      </c>
      <c r="G8576" t="s">
        <v>5622</v>
      </c>
      <c r="H8576" s="4" t="str">
        <f t="shared" si="266"/>
        <v>SITE2.92</v>
      </c>
      <c r="I8576" s="4" t="str">
        <f t="shared" si="267"/>
        <v>S2_X2_COL</v>
      </c>
    </row>
    <row r="8577" spans="1:9" x14ac:dyDescent="0.25">
      <c r="A8577" t="s">
        <v>2698</v>
      </c>
      <c r="B8577" t="s">
        <v>6044</v>
      </c>
      <c r="C8577" t="s">
        <v>727</v>
      </c>
      <c r="D8577" t="s">
        <v>5366</v>
      </c>
      <c r="E8577" t="s">
        <v>5366</v>
      </c>
      <c r="F8577">
        <v>91</v>
      </c>
      <c r="G8577" t="s">
        <v>5624</v>
      </c>
      <c r="H8577" s="4" t="str">
        <f t="shared" si="266"/>
        <v>SITE2.91</v>
      </c>
      <c r="I8577" s="4" t="str">
        <f t="shared" si="267"/>
        <v>S2_X2_CRS</v>
      </c>
    </row>
    <row r="8578" spans="1:9" x14ac:dyDescent="0.25">
      <c r="A8578" t="s">
        <v>2698</v>
      </c>
      <c r="B8578" t="s">
        <v>6044</v>
      </c>
      <c r="C8578" t="s">
        <v>727</v>
      </c>
      <c r="D8578" t="s">
        <v>5357</v>
      </c>
      <c r="E8578" t="s">
        <v>5357</v>
      </c>
      <c r="F8578">
        <v>100</v>
      </c>
      <c r="G8578" t="s">
        <v>5619</v>
      </c>
      <c r="H8578" s="4" t="str">
        <f t="shared" ref="H8578:H8641" si="268">CONCATENATE(C8578,".",F8578)</f>
        <v>SITE2.100</v>
      </c>
      <c r="I8578" s="4" t="str">
        <f t="shared" ref="I8578:I8641" si="269">G8578</f>
        <v>S2_X2_RXC</v>
      </c>
    </row>
    <row r="8579" spans="1:9" x14ac:dyDescent="0.25">
      <c r="A8579" t="s">
        <v>2698</v>
      </c>
      <c r="B8579" t="s">
        <v>6044</v>
      </c>
      <c r="C8579" t="s">
        <v>727</v>
      </c>
      <c r="D8579" t="s">
        <v>5362</v>
      </c>
      <c r="E8579" t="s">
        <v>5362</v>
      </c>
      <c r="F8579">
        <v>95</v>
      </c>
      <c r="G8579" t="s">
        <v>5621</v>
      </c>
      <c r="H8579" s="4" t="str">
        <f t="shared" si="268"/>
        <v>SITE2.95</v>
      </c>
      <c r="I8579" s="4" t="str">
        <f t="shared" si="269"/>
        <v>S2_X2_RXD0</v>
      </c>
    </row>
    <row r="8580" spans="1:9" x14ac:dyDescent="0.25">
      <c r="A8580" t="s">
        <v>2698</v>
      </c>
      <c r="B8580" t="s">
        <v>6044</v>
      </c>
      <c r="C8580" t="s">
        <v>727</v>
      </c>
      <c r="D8580" t="s">
        <v>5361</v>
      </c>
      <c r="E8580" t="s">
        <v>5361</v>
      </c>
      <c r="F8580">
        <v>96</v>
      </c>
      <c r="G8580" t="s">
        <v>5616</v>
      </c>
      <c r="H8580" s="4" t="str">
        <f t="shared" si="268"/>
        <v>SITE2.96</v>
      </c>
      <c r="I8580" s="4" t="str">
        <f t="shared" si="269"/>
        <v>S2_X2_RXD1</v>
      </c>
    </row>
    <row r="8581" spans="1:9" x14ac:dyDescent="0.25">
      <c r="A8581" t="s">
        <v>2698</v>
      </c>
      <c r="B8581" t="s">
        <v>6044</v>
      </c>
      <c r="C8581" t="s">
        <v>727</v>
      </c>
      <c r="D8581" t="s">
        <v>5360</v>
      </c>
      <c r="E8581" t="s">
        <v>5360</v>
      </c>
      <c r="F8581">
        <v>97</v>
      </c>
      <c r="G8581" t="s">
        <v>5620</v>
      </c>
      <c r="H8581" s="4" t="str">
        <f t="shared" si="268"/>
        <v>SITE2.97</v>
      </c>
      <c r="I8581" s="4" t="str">
        <f t="shared" si="269"/>
        <v>S2_X2_RXD2</v>
      </c>
    </row>
    <row r="8582" spans="1:9" x14ac:dyDescent="0.25">
      <c r="A8582" t="s">
        <v>2698</v>
      </c>
      <c r="B8582" t="s">
        <v>6044</v>
      </c>
      <c r="C8582" t="s">
        <v>727</v>
      </c>
      <c r="D8582" t="s">
        <v>5359</v>
      </c>
      <c r="E8582" t="s">
        <v>5359</v>
      </c>
      <c r="F8582">
        <v>98</v>
      </c>
      <c r="G8582" t="s">
        <v>5617</v>
      </c>
      <c r="H8582" s="4" t="str">
        <f t="shared" si="268"/>
        <v>SITE2.98</v>
      </c>
      <c r="I8582" s="4" t="str">
        <f t="shared" si="269"/>
        <v>S2_X2_RXD3</v>
      </c>
    </row>
    <row r="8583" spans="1:9" x14ac:dyDescent="0.25">
      <c r="A8583" t="s">
        <v>2698</v>
      </c>
      <c r="B8583" t="s">
        <v>6044</v>
      </c>
      <c r="C8583" t="s">
        <v>727</v>
      </c>
      <c r="D8583" t="s">
        <v>5363</v>
      </c>
      <c r="E8583" t="s">
        <v>5363</v>
      </c>
      <c r="F8583">
        <v>94</v>
      </c>
      <c r="G8583" t="s">
        <v>5618</v>
      </c>
      <c r="H8583" s="4" t="str">
        <f t="shared" si="268"/>
        <v>SITE2.94</v>
      </c>
      <c r="I8583" s="4" t="str">
        <f t="shared" si="269"/>
        <v>S2_X2_RXDV</v>
      </c>
    </row>
    <row r="8584" spans="1:9" x14ac:dyDescent="0.25">
      <c r="A8584" t="s">
        <v>2698</v>
      </c>
      <c r="B8584" t="s">
        <v>6044</v>
      </c>
      <c r="C8584" t="s">
        <v>727</v>
      </c>
      <c r="D8584" t="s">
        <v>5364</v>
      </c>
      <c r="E8584" t="s">
        <v>5364</v>
      </c>
      <c r="F8584">
        <v>93</v>
      </c>
      <c r="G8584" t="s">
        <v>5615</v>
      </c>
      <c r="H8584" s="4" t="str">
        <f t="shared" si="268"/>
        <v>SITE2.93</v>
      </c>
      <c r="I8584" s="4" t="str">
        <f t="shared" si="269"/>
        <v>S2_X2_RXER</v>
      </c>
    </row>
    <row r="8585" spans="1:9" x14ac:dyDescent="0.25">
      <c r="A8585" t="s">
        <v>2698</v>
      </c>
      <c r="B8585" t="s">
        <v>6044</v>
      </c>
      <c r="C8585" t="s">
        <v>727</v>
      </c>
      <c r="D8585" t="s">
        <v>5355</v>
      </c>
      <c r="E8585" t="s">
        <v>5355</v>
      </c>
      <c r="F8585">
        <v>102</v>
      </c>
      <c r="G8585" t="s">
        <v>5614</v>
      </c>
      <c r="H8585" s="4" t="str">
        <f t="shared" si="268"/>
        <v>SITE2.102</v>
      </c>
      <c r="I8585" s="4" t="str">
        <f t="shared" si="269"/>
        <v>S2_X2_TXC</v>
      </c>
    </row>
    <row r="8586" spans="1:9" x14ac:dyDescent="0.25">
      <c r="A8586" t="s">
        <v>2698</v>
      </c>
      <c r="B8586" t="s">
        <v>6044</v>
      </c>
      <c r="C8586" t="s">
        <v>727</v>
      </c>
      <c r="D8586" t="s">
        <v>937</v>
      </c>
      <c r="E8586" t="s">
        <v>937</v>
      </c>
      <c r="F8586">
        <v>105</v>
      </c>
      <c r="G8586" t="s">
        <v>1903</v>
      </c>
      <c r="H8586" s="4" t="str">
        <f t="shared" si="268"/>
        <v>SITE2.105</v>
      </c>
      <c r="I8586" s="4" t="str">
        <f t="shared" si="269"/>
        <v>S2_X2_TXD0</v>
      </c>
    </row>
    <row r="8587" spans="1:9" x14ac:dyDescent="0.25">
      <c r="A8587" t="s">
        <v>2698</v>
      </c>
      <c r="B8587" t="s">
        <v>6044</v>
      </c>
      <c r="C8587" t="s">
        <v>727</v>
      </c>
      <c r="D8587" t="s">
        <v>938</v>
      </c>
      <c r="E8587" t="s">
        <v>938</v>
      </c>
      <c r="F8587">
        <v>106</v>
      </c>
      <c r="G8587" t="s">
        <v>1905</v>
      </c>
      <c r="H8587" s="4" t="str">
        <f t="shared" si="268"/>
        <v>SITE2.106</v>
      </c>
      <c r="I8587" s="4" t="str">
        <f t="shared" si="269"/>
        <v>S2_X2_TXD1</v>
      </c>
    </row>
    <row r="8588" spans="1:9" x14ac:dyDescent="0.25">
      <c r="A8588" t="s">
        <v>2698</v>
      </c>
      <c r="B8588" t="s">
        <v>6044</v>
      </c>
      <c r="C8588" t="s">
        <v>727</v>
      </c>
      <c r="D8588" t="s">
        <v>939</v>
      </c>
      <c r="E8588" t="s">
        <v>939</v>
      </c>
      <c r="F8588">
        <v>108</v>
      </c>
      <c r="G8588" t="s">
        <v>1907</v>
      </c>
      <c r="H8588" s="4" t="str">
        <f t="shared" si="268"/>
        <v>SITE2.108</v>
      </c>
      <c r="I8588" s="4" t="str">
        <f t="shared" si="269"/>
        <v>S2_X2_TXD2</v>
      </c>
    </row>
    <row r="8589" spans="1:9" x14ac:dyDescent="0.25">
      <c r="A8589" t="s">
        <v>2698</v>
      </c>
      <c r="B8589" t="s">
        <v>6044</v>
      </c>
      <c r="C8589" t="s">
        <v>727</v>
      </c>
      <c r="D8589" t="s">
        <v>940</v>
      </c>
      <c r="E8589" t="s">
        <v>940</v>
      </c>
      <c r="F8589">
        <v>109</v>
      </c>
      <c r="G8589" t="s">
        <v>1909</v>
      </c>
      <c r="H8589" s="4" t="str">
        <f t="shared" si="268"/>
        <v>SITE2.109</v>
      </c>
      <c r="I8589" s="4" t="str">
        <f t="shared" si="269"/>
        <v>S2_X2_TXD3</v>
      </c>
    </row>
    <row r="8590" spans="1:9" x14ac:dyDescent="0.25">
      <c r="A8590" t="s">
        <v>2698</v>
      </c>
      <c r="B8590" t="s">
        <v>6044</v>
      </c>
      <c r="C8590" t="s">
        <v>727</v>
      </c>
      <c r="D8590" t="s">
        <v>936</v>
      </c>
      <c r="E8590" t="s">
        <v>936</v>
      </c>
      <c r="F8590">
        <v>104</v>
      </c>
      <c r="G8590" t="s">
        <v>1911</v>
      </c>
      <c r="H8590" s="4" t="str">
        <f t="shared" si="268"/>
        <v>SITE2.104</v>
      </c>
      <c r="I8590" s="4" t="str">
        <f t="shared" si="269"/>
        <v>S2_X2_TXEN</v>
      </c>
    </row>
    <row r="8591" spans="1:9" x14ac:dyDescent="0.25">
      <c r="A8591" t="s">
        <v>2698</v>
      </c>
      <c r="B8591" t="s">
        <v>6044</v>
      </c>
      <c r="C8591" t="s">
        <v>727</v>
      </c>
      <c r="D8591" t="s">
        <v>5356</v>
      </c>
      <c r="E8591" t="s">
        <v>5356</v>
      </c>
      <c r="F8591">
        <v>101</v>
      </c>
      <c r="G8591" t="s">
        <v>5758</v>
      </c>
      <c r="H8591" s="4" t="str">
        <f t="shared" si="268"/>
        <v>SITE2.101</v>
      </c>
      <c r="I8591" s="4" t="str">
        <f t="shared" si="269"/>
        <v>S2_XMII_2_VDDIO</v>
      </c>
    </row>
    <row r="8592" spans="1:9" x14ac:dyDescent="0.25">
      <c r="A8592" t="s">
        <v>2698</v>
      </c>
      <c r="B8592" t="s">
        <v>6044</v>
      </c>
      <c r="C8592" t="s">
        <v>727</v>
      </c>
      <c r="D8592" t="s">
        <v>5353</v>
      </c>
      <c r="E8592" t="s">
        <v>5353</v>
      </c>
      <c r="F8592">
        <v>107</v>
      </c>
      <c r="G8592" t="s">
        <v>5758</v>
      </c>
      <c r="H8592" s="4" t="str">
        <f t="shared" si="268"/>
        <v>SITE2.107</v>
      </c>
      <c r="I8592" s="4" t="str">
        <f t="shared" si="269"/>
        <v>S2_XMII_2_VDDIO</v>
      </c>
    </row>
    <row r="8593" spans="1:9" x14ac:dyDescent="0.25">
      <c r="A8593" t="s">
        <v>2698</v>
      </c>
      <c r="B8593" t="s">
        <v>6044</v>
      </c>
      <c r="C8593" t="s">
        <v>727</v>
      </c>
      <c r="D8593" t="s">
        <v>284</v>
      </c>
      <c r="E8593" t="s">
        <v>284</v>
      </c>
      <c r="F8593">
        <v>151</v>
      </c>
      <c r="G8593" t="s">
        <v>5655</v>
      </c>
      <c r="H8593" s="4" t="str">
        <f t="shared" si="268"/>
        <v>SITE2.151</v>
      </c>
      <c r="I8593" s="4" t="str">
        <f t="shared" si="269"/>
        <v>S2_XO</v>
      </c>
    </row>
    <row r="8594" spans="1:9" x14ac:dyDescent="0.25">
      <c r="A8594" t="s">
        <v>2698</v>
      </c>
      <c r="B8594" t="s">
        <v>6045</v>
      </c>
      <c r="C8594" t="s">
        <v>869</v>
      </c>
      <c r="D8594" t="s">
        <v>5332</v>
      </c>
      <c r="E8594" t="s">
        <v>5332</v>
      </c>
      <c r="F8594">
        <v>1</v>
      </c>
      <c r="G8594" t="s">
        <v>705</v>
      </c>
      <c r="H8594" s="4" t="str">
        <f t="shared" si="268"/>
        <v>GOLD2.1</v>
      </c>
      <c r="I8594" s="4" t="str">
        <f t="shared" si="269"/>
        <v>SG2_AVDD09</v>
      </c>
    </row>
    <row r="8595" spans="1:9" x14ac:dyDescent="0.25">
      <c r="A8595" t="s">
        <v>2698</v>
      </c>
      <c r="B8595" t="s">
        <v>6045</v>
      </c>
      <c r="C8595" t="s">
        <v>869</v>
      </c>
      <c r="D8595" t="s">
        <v>5373</v>
      </c>
      <c r="E8595" t="s">
        <v>5373</v>
      </c>
      <c r="F8595">
        <v>166</v>
      </c>
      <c r="G8595" t="s">
        <v>705</v>
      </c>
      <c r="H8595" s="4" t="str">
        <f t="shared" si="268"/>
        <v>GOLD2.166</v>
      </c>
      <c r="I8595" s="4" t="str">
        <f t="shared" si="269"/>
        <v>SG2_AVDD09</v>
      </c>
    </row>
    <row r="8596" spans="1:9" x14ac:dyDescent="0.25">
      <c r="A8596" t="s">
        <v>2698</v>
      </c>
      <c r="B8596" t="s">
        <v>6045</v>
      </c>
      <c r="C8596" t="s">
        <v>869</v>
      </c>
      <c r="D8596" t="s">
        <v>5370</v>
      </c>
      <c r="E8596" t="s">
        <v>5370</v>
      </c>
      <c r="F8596">
        <v>173</v>
      </c>
      <c r="G8596" t="s">
        <v>705</v>
      </c>
      <c r="H8596" s="4" t="str">
        <f t="shared" si="268"/>
        <v>GOLD2.173</v>
      </c>
      <c r="I8596" s="4" t="str">
        <f t="shared" si="269"/>
        <v>SG2_AVDD09</v>
      </c>
    </row>
    <row r="8597" spans="1:9" x14ac:dyDescent="0.25">
      <c r="A8597" t="s">
        <v>2698</v>
      </c>
      <c r="B8597" t="s">
        <v>6045</v>
      </c>
      <c r="C8597" t="s">
        <v>869</v>
      </c>
      <c r="D8597" t="s">
        <v>887</v>
      </c>
      <c r="E8597" t="s">
        <v>887</v>
      </c>
      <c r="F8597">
        <v>159</v>
      </c>
      <c r="G8597" t="s">
        <v>2517</v>
      </c>
      <c r="H8597" s="4" t="str">
        <f t="shared" si="268"/>
        <v>GOLD2.159</v>
      </c>
      <c r="I8597" s="4" t="str">
        <f t="shared" si="269"/>
        <v>SG2_AVDD09_FE</v>
      </c>
    </row>
    <row r="8598" spans="1:9" x14ac:dyDescent="0.25">
      <c r="A8598" t="s">
        <v>2698</v>
      </c>
      <c r="B8598" t="s">
        <v>6045</v>
      </c>
      <c r="C8598" t="s">
        <v>869</v>
      </c>
      <c r="D8598" t="s">
        <v>5377</v>
      </c>
      <c r="E8598" t="s">
        <v>5377</v>
      </c>
      <c r="F8598">
        <v>145</v>
      </c>
      <c r="G8598" t="s">
        <v>2518</v>
      </c>
      <c r="H8598" s="4" t="str">
        <f t="shared" si="268"/>
        <v>GOLD2.145</v>
      </c>
      <c r="I8598" s="4" t="str">
        <f t="shared" si="269"/>
        <v>SG2_AVDD09_GIGA</v>
      </c>
    </row>
    <row r="8599" spans="1:9" x14ac:dyDescent="0.25">
      <c r="A8599" t="s">
        <v>2698</v>
      </c>
      <c r="B8599" t="s">
        <v>6045</v>
      </c>
      <c r="C8599" t="s">
        <v>869</v>
      </c>
      <c r="D8599" t="s">
        <v>888</v>
      </c>
      <c r="E8599" t="s">
        <v>888</v>
      </c>
      <c r="F8599">
        <v>154</v>
      </c>
      <c r="G8599" t="s">
        <v>2519</v>
      </c>
      <c r="H8599" s="4" t="str">
        <f t="shared" si="268"/>
        <v>GOLD2.154</v>
      </c>
      <c r="I8599" s="4" t="str">
        <f t="shared" si="269"/>
        <v>SG2_AVDD09_MCK</v>
      </c>
    </row>
    <row r="8600" spans="1:9" x14ac:dyDescent="0.25">
      <c r="A8600" t="s">
        <v>2698</v>
      </c>
      <c r="B8600" t="s">
        <v>6045</v>
      </c>
      <c r="C8600" t="s">
        <v>869</v>
      </c>
      <c r="D8600" t="s">
        <v>6167</v>
      </c>
      <c r="E8600" t="s">
        <v>6167</v>
      </c>
      <c r="F8600">
        <v>69</v>
      </c>
      <c r="G8600" t="s">
        <v>6181</v>
      </c>
      <c r="H8600" s="4" t="str">
        <f t="shared" si="268"/>
        <v>GOLD2.69</v>
      </c>
      <c r="I8600" s="4" t="str">
        <f t="shared" si="269"/>
        <v>SG2_AVDD09_TRX</v>
      </c>
    </row>
    <row r="8601" spans="1:9" x14ac:dyDescent="0.25">
      <c r="A8601" t="s">
        <v>2698</v>
      </c>
      <c r="B8601" t="s">
        <v>6045</v>
      </c>
      <c r="C8601" t="s">
        <v>869</v>
      </c>
      <c r="D8601" t="s">
        <v>6169</v>
      </c>
      <c r="E8601" t="s">
        <v>6169</v>
      </c>
      <c r="F8601">
        <v>75</v>
      </c>
      <c r="G8601" t="s">
        <v>6181</v>
      </c>
      <c r="H8601" s="4" t="str">
        <f t="shared" si="268"/>
        <v>GOLD2.75</v>
      </c>
      <c r="I8601" s="4" t="str">
        <f t="shared" si="269"/>
        <v>SG2_AVDD09_TRX</v>
      </c>
    </row>
    <row r="8602" spans="1:9" x14ac:dyDescent="0.25">
      <c r="A8602" t="s">
        <v>2698</v>
      </c>
      <c r="B8602" t="s">
        <v>6045</v>
      </c>
      <c r="C8602" t="s">
        <v>869</v>
      </c>
      <c r="D8602" t="s">
        <v>6170</v>
      </c>
      <c r="E8602" t="s">
        <v>6170</v>
      </c>
      <c r="F8602">
        <v>82</v>
      </c>
      <c r="G8602" t="s">
        <v>6181</v>
      </c>
      <c r="H8602" s="4" t="str">
        <f t="shared" si="268"/>
        <v>GOLD2.82</v>
      </c>
      <c r="I8602" s="4" t="str">
        <f t="shared" si="269"/>
        <v>SG2_AVDD09_TRX</v>
      </c>
    </row>
    <row r="8603" spans="1:9" x14ac:dyDescent="0.25">
      <c r="A8603" t="s">
        <v>2698</v>
      </c>
      <c r="B8603" t="s">
        <v>6045</v>
      </c>
      <c r="C8603" t="s">
        <v>869</v>
      </c>
      <c r="D8603" t="s">
        <v>6171</v>
      </c>
      <c r="E8603" t="s">
        <v>6171</v>
      </c>
      <c r="F8603">
        <v>88</v>
      </c>
      <c r="G8603" t="s">
        <v>6181</v>
      </c>
      <c r="H8603" s="4" t="str">
        <f t="shared" si="268"/>
        <v>GOLD2.88</v>
      </c>
      <c r="I8603" s="4" t="str">
        <f t="shared" si="269"/>
        <v>SG2_AVDD09_TRX</v>
      </c>
    </row>
    <row r="8604" spans="1:9" x14ac:dyDescent="0.25">
      <c r="A8604" t="s">
        <v>2698</v>
      </c>
      <c r="B8604" t="s">
        <v>6045</v>
      </c>
      <c r="C8604" t="s">
        <v>869</v>
      </c>
      <c r="D8604" t="s">
        <v>5374</v>
      </c>
      <c r="E8604" t="s">
        <v>5374</v>
      </c>
      <c r="F8604">
        <v>163</v>
      </c>
      <c r="G8604" t="s">
        <v>706</v>
      </c>
      <c r="H8604" s="4" t="str">
        <f t="shared" si="268"/>
        <v>GOLD2.163</v>
      </c>
      <c r="I8604" s="4" t="str">
        <f t="shared" si="269"/>
        <v>SG2_AVDD33</v>
      </c>
    </row>
    <row r="8605" spans="1:9" x14ac:dyDescent="0.25">
      <c r="A8605" t="s">
        <v>2698</v>
      </c>
      <c r="B8605" t="s">
        <v>6045</v>
      </c>
      <c r="C8605" t="s">
        <v>869</v>
      </c>
      <c r="D8605" t="s">
        <v>5372</v>
      </c>
      <c r="E8605" t="s">
        <v>5372</v>
      </c>
      <c r="F8605">
        <v>169</v>
      </c>
      <c r="G8605" t="s">
        <v>706</v>
      </c>
      <c r="H8605" s="4" t="str">
        <f t="shared" si="268"/>
        <v>GOLD2.169</v>
      </c>
      <c r="I8605" s="4" t="str">
        <f t="shared" si="269"/>
        <v>SG2_AVDD33</v>
      </c>
    </row>
    <row r="8606" spans="1:9" x14ac:dyDescent="0.25">
      <c r="A8606" t="s">
        <v>2698</v>
      </c>
      <c r="B8606" t="s">
        <v>6045</v>
      </c>
      <c r="C8606" t="s">
        <v>869</v>
      </c>
      <c r="D8606" t="s">
        <v>5371</v>
      </c>
      <c r="E8606" t="s">
        <v>5371</v>
      </c>
      <c r="F8606">
        <v>170</v>
      </c>
      <c r="G8606" t="s">
        <v>706</v>
      </c>
      <c r="H8606" s="4" t="str">
        <f t="shared" si="268"/>
        <v>GOLD2.170</v>
      </c>
      <c r="I8606" s="4" t="str">
        <f t="shared" si="269"/>
        <v>SG2_AVDD33</v>
      </c>
    </row>
    <row r="8607" spans="1:9" x14ac:dyDescent="0.25">
      <c r="A8607" t="s">
        <v>2698</v>
      </c>
      <c r="B8607" t="s">
        <v>6045</v>
      </c>
      <c r="C8607" t="s">
        <v>869</v>
      </c>
      <c r="D8607" t="s">
        <v>5369</v>
      </c>
      <c r="E8607" t="s">
        <v>5369</v>
      </c>
      <c r="F8607">
        <v>176</v>
      </c>
      <c r="G8607" t="s">
        <v>706</v>
      </c>
      <c r="H8607" s="4" t="str">
        <f t="shared" si="268"/>
        <v>GOLD2.176</v>
      </c>
      <c r="I8607" s="4" t="str">
        <f t="shared" si="269"/>
        <v>SG2_AVDD33</v>
      </c>
    </row>
    <row r="8608" spans="1:9" x14ac:dyDescent="0.25">
      <c r="A8608" t="s">
        <v>2698</v>
      </c>
      <c r="B8608" t="s">
        <v>6045</v>
      </c>
      <c r="C8608" t="s">
        <v>869</v>
      </c>
      <c r="D8608" t="s">
        <v>72</v>
      </c>
      <c r="E8608" t="s">
        <v>72</v>
      </c>
      <c r="F8608">
        <v>156</v>
      </c>
      <c r="G8608" t="s">
        <v>2521</v>
      </c>
      <c r="H8608" s="4" t="str">
        <f t="shared" si="268"/>
        <v>GOLD2.156</v>
      </c>
      <c r="I8608" s="4" t="str">
        <f t="shared" si="269"/>
        <v>SG2_AVDD33_CEN</v>
      </c>
    </row>
    <row r="8609" spans="1:9" x14ac:dyDescent="0.25">
      <c r="A8609" t="s">
        <v>2698</v>
      </c>
      <c r="B8609" t="s">
        <v>6045</v>
      </c>
      <c r="C8609" t="s">
        <v>869</v>
      </c>
      <c r="D8609" t="s">
        <v>892</v>
      </c>
      <c r="E8609" t="s">
        <v>892</v>
      </c>
      <c r="F8609">
        <v>78</v>
      </c>
      <c r="G8609" t="s">
        <v>2524</v>
      </c>
      <c r="H8609" s="4" t="str">
        <f t="shared" si="268"/>
        <v>GOLD2.78</v>
      </c>
      <c r="I8609" s="4" t="str">
        <f t="shared" si="269"/>
        <v>SG2_AVDD33_CMU</v>
      </c>
    </row>
    <row r="8610" spans="1:9" x14ac:dyDescent="0.25">
      <c r="A8610" t="s">
        <v>2698</v>
      </c>
      <c r="B8610" t="s">
        <v>6045</v>
      </c>
      <c r="C8610" t="s">
        <v>869</v>
      </c>
      <c r="D8610" t="s">
        <v>891</v>
      </c>
      <c r="E8610" t="s">
        <v>891</v>
      </c>
      <c r="F8610">
        <v>162</v>
      </c>
      <c r="G8610" t="s">
        <v>2522</v>
      </c>
      <c r="H8610" s="4" t="str">
        <f t="shared" si="268"/>
        <v>GOLD2.162</v>
      </c>
      <c r="I8610" s="4" t="str">
        <f t="shared" si="269"/>
        <v>SG2_AVDD33_FE</v>
      </c>
    </row>
    <row r="8611" spans="1:9" x14ac:dyDescent="0.25">
      <c r="A8611" t="s">
        <v>2698</v>
      </c>
      <c r="B8611" t="s">
        <v>6045</v>
      </c>
      <c r="C8611" t="s">
        <v>869</v>
      </c>
      <c r="D8611" t="s">
        <v>890</v>
      </c>
      <c r="E8611" t="s">
        <v>890</v>
      </c>
      <c r="F8611">
        <v>153</v>
      </c>
      <c r="G8611" t="s">
        <v>2521</v>
      </c>
      <c r="H8611" s="4" t="str">
        <f t="shared" si="268"/>
        <v>GOLD2.153</v>
      </c>
      <c r="I8611" s="4" t="str">
        <f t="shared" si="269"/>
        <v>SG2_AVDD33_CEN</v>
      </c>
    </row>
    <row r="8612" spans="1:9" x14ac:dyDescent="0.25">
      <c r="A8612" t="s">
        <v>2698</v>
      </c>
      <c r="B8612" t="s">
        <v>6045</v>
      </c>
      <c r="C8612" t="s">
        <v>869</v>
      </c>
      <c r="D8612" t="s">
        <v>5376</v>
      </c>
      <c r="E8612" t="s">
        <v>5376</v>
      </c>
      <c r="F8612">
        <v>146</v>
      </c>
      <c r="G8612" t="s">
        <v>2523</v>
      </c>
      <c r="H8612" s="4" t="str">
        <f t="shared" si="268"/>
        <v>GOLD2.146</v>
      </c>
      <c r="I8612" s="4" t="str">
        <f t="shared" si="269"/>
        <v>SG2_AVDD33_GIGA</v>
      </c>
    </row>
    <row r="8613" spans="1:9" x14ac:dyDescent="0.25">
      <c r="A8613" t="s">
        <v>2698</v>
      </c>
      <c r="B8613" t="s">
        <v>6045</v>
      </c>
      <c r="C8613" t="s">
        <v>869</v>
      </c>
      <c r="D8613" t="s">
        <v>5375</v>
      </c>
      <c r="E8613" t="s">
        <v>5375</v>
      </c>
      <c r="F8613">
        <v>149</v>
      </c>
      <c r="G8613" t="s">
        <v>2523</v>
      </c>
      <c r="H8613" s="4" t="str">
        <f t="shared" si="268"/>
        <v>GOLD2.149</v>
      </c>
      <c r="I8613" s="4" t="str">
        <f t="shared" si="269"/>
        <v>SG2_AVDD33_GIGA</v>
      </c>
    </row>
    <row r="8614" spans="1:9" x14ac:dyDescent="0.25">
      <c r="A8614" t="s">
        <v>2698</v>
      </c>
      <c r="B8614" t="s">
        <v>6045</v>
      </c>
      <c r="C8614" t="s">
        <v>869</v>
      </c>
      <c r="D8614" t="s">
        <v>5379</v>
      </c>
      <c r="E8614" t="s">
        <v>5379</v>
      </c>
      <c r="F8614">
        <v>141</v>
      </c>
      <c r="G8614" t="s">
        <v>2523</v>
      </c>
      <c r="H8614" s="4" t="str">
        <f t="shared" si="268"/>
        <v>GOLD2.141</v>
      </c>
      <c r="I8614" s="4" t="str">
        <f t="shared" si="269"/>
        <v>SG2_AVDD33_GIGA</v>
      </c>
    </row>
    <row r="8615" spans="1:9" x14ac:dyDescent="0.25">
      <c r="A8615" t="s">
        <v>2698</v>
      </c>
      <c r="B8615" t="s">
        <v>6045</v>
      </c>
      <c r="C8615" t="s">
        <v>869</v>
      </c>
      <c r="D8615" t="s">
        <v>5378</v>
      </c>
      <c r="E8615" t="s">
        <v>5378</v>
      </c>
      <c r="F8615">
        <v>144</v>
      </c>
      <c r="G8615" t="s">
        <v>2523</v>
      </c>
      <c r="H8615" s="4" t="str">
        <f t="shared" si="268"/>
        <v>GOLD2.144</v>
      </c>
      <c r="I8615" s="4" t="str">
        <f t="shared" si="269"/>
        <v>SG2_AVDD33_GIGA</v>
      </c>
    </row>
    <row r="8616" spans="1:9" x14ac:dyDescent="0.25">
      <c r="A8616" t="s">
        <v>2698</v>
      </c>
      <c r="B8616" t="s">
        <v>6045</v>
      </c>
      <c r="C8616" t="s">
        <v>869</v>
      </c>
      <c r="D8616" t="s">
        <v>894</v>
      </c>
      <c r="E8616" t="s">
        <v>894</v>
      </c>
      <c r="F8616">
        <v>152</v>
      </c>
      <c r="G8616" t="s">
        <v>2525</v>
      </c>
      <c r="H8616" s="4" t="str">
        <f t="shared" si="268"/>
        <v>GOLD2.152</v>
      </c>
      <c r="I8616" s="4" t="str">
        <f t="shared" si="269"/>
        <v>SG2_AVDD33_XTAL</v>
      </c>
    </row>
    <row r="8617" spans="1:9" x14ac:dyDescent="0.25">
      <c r="A8617" t="s">
        <v>2698</v>
      </c>
      <c r="B8617" t="s">
        <v>6045</v>
      </c>
      <c r="C8617" t="s">
        <v>869</v>
      </c>
      <c r="D8617" t="s">
        <v>60</v>
      </c>
      <c r="E8617" t="s">
        <v>60</v>
      </c>
      <c r="F8617">
        <v>48</v>
      </c>
      <c r="G8617" t="s">
        <v>554</v>
      </c>
      <c r="H8617" s="4" t="str">
        <f t="shared" si="268"/>
        <v>GOLD2.48</v>
      </c>
      <c r="I8617" s="4" t="str">
        <f t="shared" si="269"/>
        <v>SG2_DISB</v>
      </c>
    </row>
    <row r="8618" spans="1:9" x14ac:dyDescent="0.25">
      <c r="A8618" t="s">
        <v>2698</v>
      </c>
      <c r="B8618" t="s">
        <v>6045</v>
      </c>
      <c r="C8618" t="s">
        <v>869</v>
      </c>
      <c r="D8618" t="s">
        <v>5333</v>
      </c>
      <c r="E8618" t="s">
        <v>5333</v>
      </c>
      <c r="F8618">
        <v>5</v>
      </c>
      <c r="G8618" t="s">
        <v>704</v>
      </c>
      <c r="H8618" s="4" t="str">
        <f t="shared" si="268"/>
        <v>GOLD2.5</v>
      </c>
      <c r="I8618" s="4" t="str">
        <f t="shared" si="269"/>
        <v>SG2_DVDD09</v>
      </c>
    </row>
    <row r="8619" spans="1:9" x14ac:dyDescent="0.25">
      <c r="A8619" t="s">
        <v>2698</v>
      </c>
      <c r="B8619" t="s">
        <v>6045</v>
      </c>
      <c r="C8619" t="s">
        <v>869</v>
      </c>
      <c r="D8619" t="s">
        <v>5334</v>
      </c>
      <c r="E8619" t="s">
        <v>5334</v>
      </c>
      <c r="F8619">
        <v>6</v>
      </c>
      <c r="G8619" t="s">
        <v>704</v>
      </c>
      <c r="H8619" s="4" t="str">
        <f t="shared" si="268"/>
        <v>GOLD2.6</v>
      </c>
      <c r="I8619" s="4" t="str">
        <f t="shared" si="269"/>
        <v>SG2_DVDD09</v>
      </c>
    </row>
    <row r="8620" spans="1:9" x14ac:dyDescent="0.25">
      <c r="A8620" t="s">
        <v>2698</v>
      </c>
      <c r="B8620" t="s">
        <v>6045</v>
      </c>
      <c r="C8620" t="s">
        <v>869</v>
      </c>
      <c r="D8620" t="s">
        <v>5335</v>
      </c>
      <c r="E8620" t="s">
        <v>5335</v>
      </c>
      <c r="F8620">
        <v>15</v>
      </c>
      <c r="G8620" t="s">
        <v>704</v>
      </c>
      <c r="H8620" s="4" t="str">
        <f t="shared" si="268"/>
        <v>GOLD2.15</v>
      </c>
      <c r="I8620" s="4" t="str">
        <f t="shared" si="269"/>
        <v>SG2_DVDD09</v>
      </c>
    </row>
    <row r="8621" spans="1:9" x14ac:dyDescent="0.25">
      <c r="A8621" t="s">
        <v>2698</v>
      </c>
      <c r="B8621" t="s">
        <v>6045</v>
      </c>
      <c r="C8621" t="s">
        <v>869</v>
      </c>
      <c r="D8621" t="s">
        <v>5338</v>
      </c>
      <c r="E8621" t="s">
        <v>5338</v>
      </c>
      <c r="F8621">
        <v>25</v>
      </c>
      <c r="G8621" t="s">
        <v>704</v>
      </c>
      <c r="H8621" s="4" t="str">
        <f t="shared" si="268"/>
        <v>GOLD2.25</v>
      </c>
      <c r="I8621" s="4" t="str">
        <f t="shared" si="269"/>
        <v>SG2_DVDD09</v>
      </c>
    </row>
    <row r="8622" spans="1:9" x14ac:dyDescent="0.25">
      <c r="A8622" t="s">
        <v>2698</v>
      </c>
      <c r="B8622" t="s">
        <v>6045</v>
      </c>
      <c r="C8622" t="s">
        <v>869</v>
      </c>
      <c r="D8622" t="s">
        <v>5339</v>
      </c>
      <c r="E8622" t="s">
        <v>5339</v>
      </c>
      <c r="F8622">
        <v>26</v>
      </c>
      <c r="G8622" t="s">
        <v>704</v>
      </c>
      <c r="H8622" s="4" t="str">
        <f t="shared" si="268"/>
        <v>GOLD2.26</v>
      </c>
      <c r="I8622" s="4" t="str">
        <f t="shared" si="269"/>
        <v>SG2_DVDD09</v>
      </c>
    </row>
    <row r="8623" spans="1:9" x14ac:dyDescent="0.25">
      <c r="A8623" t="s">
        <v>2698</v>
      </c>
      <c r="B8623" t="s">
        <v>6045</v>
      </c>
      <c r="C8623" t="s">
        <v>869</v>
      </c>
      <c r="D8623" t="s">
        <v>5340</v>
      </c>
      <c r="E8623" t="s">
        <v>5340</v>
      </c>
      <c r="F8623">
        <v>27</v>
      </c>
      <c r="G8623" t="s">
        <v>704</v>
      </c>
      <c r="H8623" s="4" t="str">
        <f t="shared" si="268"/>
        <v>GOLD2.27</v>
      </c>
      <c r="I8623" s="4" t="str">
        <f t="shared" si="269"/>
        <v>SG2_DVDD09</v>
      </c>
    </row>
    <row r="8624" spans="1:9" x14ac:dyDescent="0.25">
      <c r="A8624" t="s">
        <v>2698</v>
      </c>
      <c r="B8624" t="s">
        <v>6045</v>
      </c>
      <c r="C8624" t="s">
        <v>869</v>
      </c>
      <c r="D8624" t="s">
        <v>5341</v>
      </c>
      <c r="E8624" t="s">
        <v>5341</v>
      </c>
      <c r="F8624">
        <v>28</v>
      </c>
      <c r="G8624" t="s">
        <v>704</v>
      </c>
      <c r="H8624" s="4" t="str">
        <f t="shared" si="268"/>
        <v>GOLD2.28</v>
      </c>
      <c r="I8624" s="4" t="str">
        <f t="shared" si="269"/>
        <v>SG2_DVDD09</v>
      </c>
    </row>
    <row r="8625" spans="1:9" x14ac:dyDescent="0.25">
      <c r="A8625" t="s">
        <v>2698</v>
      </c>
      <c r="B8625" t="s">
        <v>6045</v>
      </c>
      <c r="C8625" t="s">
        <v>869</v>
      </c>
      <c r="D8625" t="s">
        <v>5342</v>
      </c>
      <c r="E8625" t="s">
        <v>5342</v>
      </c>
      <c r="F8625">
        <v>29</v>
      </c>
      <c r="G8625" t="s">
        <v>704</v>
      </c>
      <c r="H8625" s="4" t="str">
        <f t="shared" si="268"/>
        <v>GOLD2.29</v>
      </c>
      <c r="I8625" s="4" t="str">
        <f t="shared" si="269"/>
        <v>SG2_DVDD09</v>
      </c>
    </row>
    <row r="8626" spans="1:9" x14ac:dyDescent="0.25">
      <c r="A8626" t="s">
        <v>2698</v>
      </c>
      <c r="B8626" t="s">
        <v>6045</v>
      </c>
      <c r="C8626" t="s">
        <v>869</v>
      </c>
      <c r="D8626" t="s">
        <v>5344</v>
      </c>
      <c r="E8626" t="s">
        <v>5344</v>
      </c>
      <c r="F8626">
        <v>40</v>
      </c>
      <c r="G8626" t="s">
        <v>704</v>
      </c>
      <c r="H8626" s="4" t="str">
        <f t="shared" si="268"/>
        <v>GOLD2.40</v>
      </c>
      <c r="I8626" s="4" t="str">
        <f t="shared" si="269"/>
        <v>SG2_DVDD09</v>
      </c>
    </row>
    <row r="8627" spans="1:9" x14ac:dyDescent="0.25">
      <c r="A8627" t="s">
        <v>2698</v>
      </c>
      <c r="B8627" t="s">
        <v>6045</v>
      </c>
      <c r="C8627" t="s">
        <v>869</v>
      </c>
      <c r="D8627" t="s">
        <v>5382</v>
      </c>
      <c r="E8627" t="s">
        <v>5382</v>
      </c>
      <c r="F8627">
        <v>46</v>
      </c>
      <c r="G8627" t="s">
        <v>704</v>
      </c>
      <c r="H8627" s="4" t="str">
        <f t="shared" si="268"/>
        <v>GOLD2.46</v>
      </c>
      <c r="I8627" s="4" t="str">
        <f t="shared" si="269"/>
        <v>SG2_DVDD09</v>
      </c>
    </row>
    <row r="8628" spans="1:9" x14ac:dyDescent="0.25">
      <c r="A8628" t="s">
        <v>2698</v>
      </c>
      <c r="B8628" t="s">
        <v>6045</v>
      </c>
      <c r="C8628" t="s">
        <v>869</v>
      </c>
      <c r="D8628" t="s">
        <v>5383</v>
      </c>
      <c r="E8628" t="s">
        <v>5383</v>
      </c>
      <c r="F8628">
        <v>49</v>
      </c>
      <c r="G8628" t="s">
        <v>704</v>
      </c>
      <c r="H8628" s="4" t="str">
        <f t="shared" si="268"/>
        <v>GOLD2.49</v>
      </c>
      <c r="I8628" s="4" t="str">
        <f t="shared" si="269"/>
        <v>SG2_DVDD09</v>
      </c>
    </row>
    <row r="8629" spans="1:9" x14ac:dyDescent="0.25">
      <c r="A8629" t="s">
        <v>2698</v>
      </c>
      <c r="B8629" t="s">
        <v>6045</v>
      </c>
      <c r="C8629" t="s">
        <v>869</v>
      </c>
      <c r="D8629" t="s">
        <v>5384</v>
      </c>
      <c r="E8629" t="s">
        <v>5384</v>
      </c>
      <c r="F8629">
        <v>67</v>
      </c>
      <c r="G8629" t="s">
        <v>704</v>
      </c>
      <c r="H8629" s="4" t="str">
        <f t="shared" si="268"/>
        <v>GOLD2.67</v>
      </c>
      <c r="I8629" s="4" t="str">
        <f t="shared" si="269"/>
        <v>SG2_DVDD09</v>
      </c>
    </row>
    <row r="8630" spans="1:9" x14ac:dyDescent="0.25">
      <c r="A8630" t="s">
        <v>2698</v>
      </c>
      <c r="B8630" t="s">
        <v>6045</v>
      </c>
      <c r="C8630" t="s">
        <v>869</v>
      </c>
      <c r="D8630" t="s">
        <v>5368</v>
      </c>
      <c r="E8630" t="s">
        <v>5368</v>
      </c>
      <c r="F8630">
        <v>89</v>
      </c>
      <c r="G8630" t="s">
        <v>704</v>
      </c>
      <c r="H8630" s="4" t="str">
        <f t="shared" si="268"/>
        <v>GOLD2.89</v>
      </c>
      <c r="I8630" s="4" t="str">
        <f t="shared" si="269"/>
        <v>SG2_DVDD09</v>
      </c>
    </row>
    <row r="8631" spans="1:9" x14ac:dyDescent="0.25">
      <c r="A8631" t="s">
        <v>2698</v>
      </c>
      <c r="B8631" t="s">
        <v>6045</v>
      </c>
      <c r="C8631" t="s">
        <v>869</v>
      </c>
      <c r="D8631" t="s">
        <v>5367</v>
      </c>
      <c r="E8631" t="s">
        <v>5367</v>
      </c>
      <c r="F8631">
        <v>90</v>
      </c>
      <c r="G8631" t="s">
        <v>704</v>
      </c>
      <c r="H8631" s="4" t="str">
        <f t="shared" si="268"/>
        <v>GOLD2.90</v>
      </c>
      <c r="I8631" s="4" t="str">
        <f t="shared" si="269"/>
        <v>SG2_DVDD09</v>
      </c>
    </row>
    <row r="8632" spans="1:9" x14ac:dyDescent="0.25">
      <c r="A8632" t="s">
        <v>2698</v>
      </c>
      <c r="B8632" t="s">
        <v>6045</v>
      </c>
      <c r="C8632" t="s">
        <v>869</v>
      </c>
      <c r="D8632" t="s">
        <v>5358</v>
      </c>
      <c r="E8632" t="s">
        <v>5358</v>
      </c>
      <c r="F8632">
        <v>99</v>
      </c>
      <c r="G8632" t="s">
        <v>704</v>
      </c>
      <c r="H8632" s="4" t="str">
        <f t="shared" si="268"/>
        <v>GOLD2.99</v>
      </c>
      <c r="I8632" s="4" t="str">
        <f t="shared" si="269"/>
        <v>SG2_DVDD09</v>
      </c>
    </row>
    <row r="8633" spans="1:9" x14ac:dyDescent="0.25">
      <c r="A8633" t="s">
        <v>2698</v>
      </c>
      <c r="B8633" t="s">
        <v>6045</v>
      </c>
      <c r="C8633" t="s">
        <v>869</v>
      </c>
      <c r="D8633" t="s">
        <v>5354</v>
      </c>
      <c r="E8633" t="s">
        <v>5354</v>
      </c>
      <c r="F8633">
        <v>103</v>
      </c>
      <c r="G8633" t="s">
        <v>704</v>
      </c>
      <c r="H8633" s="4" t="str">
        <f t="shared" si="268"/>
        <v>GOLD2.103</v>
      </c>
      <c r="I8633" s="4" t="str">
        <f t="shared" si="269"/>
        <v>SG2_DVDD09</v>
      </c>
    </row>
    <row r="8634" spans="1:9" x14ac:dyDescent="0.25">
      <c r="A8634" t="s">
        <v>2698</v>
      </c>
      <c r="B8634" t="s">
        <v>6045</v>
      </c>
      <c r="C8634" t="s">
        <v>869</v>
      </c>
      <c r="D8634" t="s">
        <v>5352</v>
      </c>
      <c r="E8634" t="s">
        <v>5352</v>
      </c>
      <c r="F8634">
        <v>110</v>
      </c>
      <c r="G8634" t="s">
        <v>704</v>
      </c>
      <c r="H8634" s="4" t="str">
        <f t="shared" si="268"/>
        <v>GOLD2.110</v>
      </c>
      <c r="I8634" s="4" t="str">
        <f t="shared" si="269"/>
        <v>SG2_DVDD09</v>
      </c>
    </row>
    <row r="8635" spans="1:9" x14ac:dyDescent="0.25">
      <c r="A8635" t="s">
        <v>2698</v>
      </c>
      <c r="B8635" t="s">
        <v>6045</v>
      </c>
      <c r="C8635" t="s">
        <v>869</v>
      </c>
      <c r="D8635" t="s">
        <v>5351</v>
      </c>
      <c r="E8635" t="s">
        <v>5351</v>
      </c>
      <c r="F8635">
        <v>111</v>
      </c>
      <c r="G8635" t="s">
        <v>704</v>
      </c>
      <c r="H8635" s="4" t="str">
        <f t="shared" si="268"/>
        <v>GOLD2.111</v>
      </c>
      <c r="I8635" s="4" t="str">
        <f t="shared" si="269"/>
        <v>SG2_DVDD09</v>
      </c>
    </row>
    <row r="8636" spans="1:9" x14ac:dyDescent="0.25">
      <c r="A8636" t="s">
        <v>2698</v>
      </c>
      <c r="B8636" t="s">
        <v>6045</v>
      </c>
      <c r="C8636" t="s">
        <v>869</v>
      </c>
      <c r="D8636" t="s">
        <v>5350</v>
      </c>
      <c r="E8636" t="s">
        <v>5350</v>
      </c>
      <c r="F8636">
        <v>120</v>
      </c>
      <c r="G8636" t="s">
        <v>704</v>
      </c>
      <c r="H8636" s="4" t="str">
        <f t="shared" si="268"/>
        <v>GOLD2.120</v>
      </c>
      <c r="I8636" s="4" t="str">
        <f t="shared" si="269"/>
        <v>SG2_DVDD09</v>
      </c>
    </row>
    <row r="8637" spans="1:9" x14ac:dyDescent="0.25">
      <c r="A8637" t="s">
        <v>2698</v>
      </c>
      <c r="B8637" t="s">
        <v>6045</v>
      </c>
      <c r="C8637" t="s">
        <v>869</v>
      </c>
      <c r="D8637" t="s">
        <v>5348</v>
      </c>
      <c r="E8637" t="s">
        <v>5348</v>
      </c>
      <c r="F8637">
        <v>124</v>
      </c>
      <c r="G8637" t="s">
        <v>704</v>
      </c>
      <c r="H8637" s="4" t="str">
        <f t="shared" si="268"/>
        <v>GOLD2.124</v>
      </c>
      <c r="I8637" s="4" t="str">
        <f t="shared" si="269"/>
        <v>SG2_DVDD09</v>
      </c>
    </row>
    <row r="8638" spans="1:9" x14ac:dyDescent="0.25">
      <c r="A8638" t="s">
        <v>2698</v>
      </c>
      <c r="B8638" t="s">
        <v>6045</v>
      </c>
      <c r="C8638" t="s">
        <v>869</v>
      </c>
      <c r="D8638" t="s">
        <v>5346</v>
      </c>
      <c r="E8638" t="s">
        <v>5346</v>
      </c>
      <c r="F8638">
        <v>131</v>
      </c>
      <c r="G8638" t="s">
        <v>704</v>
      </c>
      <c r="H8638" s="4" t="str">
        <f t="shared" si="268"/>
        <v>GOLD2.131</v>
      </c>
      <c r="I8638" s="4" t="str">
        <f t="shared" si="269"/>
        <v>SG2_DVDD09</v>
      </c>
    </row>
    <row r="8639" spans="1:9" x14ac:dyDescent="0.25">
      <c r="A8639" t="s">
        <v>2698</v>
      </c>
      <c r="B8639" t="s">
        <v>6045</v>
      </c>
      <c r="C8639" t="s">
        <v>869</v>
      </c>
      <c r="D8639" t="s">
        <v>5345</v>
      </c>
      <c r="E8639" t="s">
        <v>5345</v>
      </c>
      <c r="F8639">
        <v>132</v>
      </c>
      <c r="G8639" t="s">
        <v>704</v>
      </c>
      <c r="H8639" s="4" t="str">
        <f t="shared" si="268"/>
        <v>GOLD2.132</v>
      </c>
      <c r="I8639" s="4" t="str">
        <f t="shared" si="269"/>
        <v>SG2_DVDD09</v>
      </c>
    </row>
    <row r="8640" spans="1:9" x14ac:dyDescent="0.25">
      <c r="A8640" t="s">
        <v>2698</v>
      </c>
      <c r="B8640" t="s">
        <v>6045</v>
      </c>
      <c r="C8640" t="s">
        <v>869</v>
      </c>
      <c r="D8640" t="s">
        <v>5380</v>
      </c>
      <c r="E8640" t="s">
        <v>5380</v>
      </c>
      <c r="F8640">
        <v>140</v>
      </c>
      <c r="G8640" t="s">
        <v>704</v>
      </c>
      <c r="H8640" s="4" t="str">
        <f t="shared" si="268"/>
        <v>GOLD2.140</v>
      </c>
      <c r="I8640" s="4" t="str">
        <f t="shared" si="269"/>
        <v>SG2_DVDD09</v>
      </c>
    </row>
    <row r="8641" spans="1:9" x14ac:dyDescent="0.25">
      <c r="A8641" t="s">
        <v>2698</v>
      </c>
      <c r="B8641" t="s">
        <v>6045</v>
      </c>
      <c r="C8641" t="s">
        <v>869</v>
      </c>
      <c r="D8641" t="s">
        <v>895</v>
      </c>
      <c r="E8641" t="s">
        <v>895</v>
      </c>
      <c r="F8641">
        <v>137</v>
      </c>
      <c r="G8641" t="s">
        <v>707</v>
      </c>
      <c r="H8641" s="4" t="str">
        <f t="shared" si="268"/>
        <v>GOLD2.137</v>
      </c>
      <c r="I8641" s="4" t="str">
        <f t="shared" si="269"/>
        <v>SG2_DVDD33</v>
      </c>
    </row>
    <row r="8642" spans="1:9" x14ac:dyDescent="0.25">
      <c r="A8642" t="s">
        <v>2698</v>
      </c>
      <c r="B8642" t="s">
        <v>6045</v>
      </c>
      <c r="C8642" t="s">
        <v>869</v>
      </c>
      <c r="D8642" t="s">
        <v>11</v>
      </c>
      <c r="E8642" t="s">
        <v>11</v>
      </c>
      <c r="F8642" t="s">
        <v>11</v>
      </c>
      <c r="G8642" t="s">
        <v>961</v>
      </c>
      <c r="H8642" s="4" t="str">
        <f t="shared" ref="H8642:H8705" si="270">CONCATENATE(C8642,".",F8642)</f>
        <v>GOLD2.EP</v>
      </c>
      <c r="I8642" s="4" t="str">
        <f t="shared" ref="I8642:I8705" si="271">G8642</f>
        <v>DGND</v>
      </c>
    </row>
    <row r="8643" spans="1:9" x14ac:dyDescent="0.25">
      <c r="A8643" t="s">
        <v>2698</v>
      </c>
      <c r="B8643" t="s">
        <v>6045</v>
      </c>
      <c r="C8643" t="s">
        <v>869</v>
      </c>
      <c r="D8643" t="s">
        <v>275</v>
      </c>
      <c r="E8643" t="s">
        <v>275</v>
      </c>
      <c r="F8643">
        <v>158</v>
      </c>
      <c r="G8643" t="s">
        <v>5580</v>
      </c>
      <c r="H8643" s="4" t="str">
        <f t="shared" si="270"/>
        <v>GOLD2.158</v>
      </c>
      <c r="I8643" s="4" t="str">
        <f t="shared" si="271"/>
        <v>SG2_FE_MDI-</v>
      </c>
    </row>
    <row r="8644" spans="1:9" x14ac:dyDescent="0.25">
      <c r="A8644" t="s">
        <v>2698</v>
      </c>
      <c r="B8644" t="s">
        <v>6045</v>
      </c>
      <c r="C8644" t="s">
        <v>869</v>
      </c>
      <c r="D8644" t="s">
        <v>273</v>
      </c>
      <c r="E8644" t="s">
        <v>273</v>
      </c>
      <c r="F8644">
        <v>161</v>
      </c>
      <c r="G8644" t="s">
        <v>5578</v>
      </c>
      <c r="H8644" s="4" t="str">
        <f t="shared" si="270"/>
        <v>GOLD2.161</v>
      </c>
      <c r="I8644" s="4" t="str">
        <f t="shared" si="271"/>
        <v>SG2_FE_MDIX-</v>
      </c>
    </row>
    <row r="8645" spans="1:9" x14ac:dyDescent="0.25">
      <c r="A8645" t="s">
        <v>2698</v>
      </c>
      <c r="B8645" t="s">
        <v>6045</v>
      </c>
      <c r="C8645" t="s">
        <v>869</v>
      </c>
      <c r="D8645" t="s">
        <v>274</v>
      </c>
      <c r="E8645" t="s">
        <v>274</v>
      </c>
      <c r="F8645">
        <v>157</v>
      </c>
      <c r="G8645" t="s">
        <v>5579</v>
      </c>
      <c r="H8645" s="4" t="str">
        <f t="shared" si="270"/>
        <v>GOLD2.157</v>
      </c>
      <c r="I8645" s="4" t="str">
        <f t="shared" si="271"/>
        <v>SG2_FE_MDI+</v>
      </c>
    </row>
    <row r="8646" spans="1:9" x14ac:dyDescent="0.25">
      <c r="A8646" t="s">
        <v>2698</v>
      </c>
      <c r="B8646" t="s">
        <v>6045</v>
      </c>
      <c r="C8646" t="s">
        <v>869</v>
      </c>
      <c r="D8646" t="s">
        <v>272</v>
      </c>
      <c r="E8646" t="s">
        <v>272</v>
      </c>
      <c r="F8646">
        <v>160</v>
      </c>
      <c r="G8646" t="s">
        <v>5577</v>
      </c>
      <c r="H8646" s="4" t="str">
        <f t="shared" si="270"/>
        <v>GOLD2.160</v>
      </c>
      <c r="I8646" s="4" t="str">
        <f t="shared" si="271"/>
        <v>SG2_FE_MDIX+</v>
      </c>
    </row>
    <row r="8647" spans="1:9" x14ac:dyDescent="0.25">
      <c r="A8647" t="s">
        <v>2698</v>
      </c>
      <c r="B8647" t="s">
        <v>6045</v>
      </c>
      <c r="C8647" t="s">
        <v>869</v>
      </c>
      <c r="D8647" t="s">
        <v>12</v>
      </c>
      <c r="E8647" t="s">
        <v>12</v>
      </c>
      <c r="F8647" t="s">
        <v>12</v>
      </c>
      <c r="G8647" t="s">
        <v>961</v>
      </c>
      <c r="H8647" s="4" t="str">
        <f t="shared" si="270"/>
        <v>GOLD2.G1</v>
      </c>
      <c r="I8647" s="4" t="str">
        <f t="shared" si="271"/>
        <v>DGND</v>
      </c>
    </row>
    <row r="8648" spans="1:9" x14ac:dyDescent="0.25">
      <c r="A8648" t="s">
        <v>2698</v>
      </c>
      <c r="B8648" t="s">
        <v>6045</v>
      </c>
      <c r="C8648" t="s">
        <v>869</v>
      </c>
      <c r="D8648" t="s">
        <v>13</v>
      </c>
      <c r="E8648" t="s">
        <v>13</v>
      </c>
      <c r="F8648" t="s">
        <v>13</v>
      </c>
      <c r="G8648" t="s">
        <v>961</v>
      </c>
      <c r="H8648" s="4" t="str">
        <f t="shared" si="270"/>
        <v>GOLD2.G2</v>
      </c>
      <c r="I8648" s="4" t="str">
        <f t="shared" si="271"/>
        <v>DGND</v>
      </c>
    </row>
    <row r="8649" spans="1:9" x14ac:dyDescent="0.25">
      <c r="A8649" t="s">
        <v>2698</v>
      </c>
      <c r="B8649" t="s">
        <v>6045</v>
      </c>
      <c r="C8649" t="s">
        <v>869</v>
      </c>
      <c r="D8649" t="s">
        <v>14</v>
      </c>
      <c r="E8649" t="s">
        <v>14</v>
      </c>
      <c r="F8649" t="s">
        <v>14</v>
      </c>
      <c r="G8649" t="s">
        <v>961</v>
      </c>
      <c r="H8649" s="4" t="str">
        <f t="shared" si="270"/>
        <v>GOLD2.G3</v>
      </c>
      <c r="I8649" s="4" t="str">
        <f t="shared" si="271"/>
        <v>DGND</v>
      </c>
    </row>
    <row r="8650" spans="1:9" x14ac:dyDescent="0.25">
      <c r="A8650" t="s">
        <v>2698</v>
      </c>
      <c r="B8650" t="s">
        <v>6045</v>
      </c>
      <c r="C8650" t="s">
        <v>869</v>
      </c>
      <c r="D8650" t="s">
        <v>15</v>
      </c>
      <c r="E8650" t="s">
        <v>15</v>
      </c>
      <c r="F8650" t="s">
        <v>15</v>
      </c>
      <c r="G8650" t="s">
        <v>961</v>
      </c>
      <c r="H8650" s="4" t="str">
        <f t="shared" si="270"/>
        <v>GOLD2.G4</v>
      </c>
      <c r="I8650" s="4" t="str">
        <f t="shared" si="271"/>
        <v>DGND</v>
      </c>
    </row>
    <row r="8651" spans="1:9" x14ac:dyDescent="0.25">
      <c r="A8651" t="s">
        <v>2698</v>
      </c>
      <c r="B8651" t="s">
        <v>6045</v>
      </c>
      <c r="C8651" t="s">
        <v>869</v>
      </c>
      <c r="D8651" t="s">
        <v>16</v>
      </c>
      <c r="E8651" t="s">
        <v>16</v>
      </c>
      <c r="F8651" t="s">
        <v>16</v>
      </c>
      <c r="G8651" t="s">
        <v>961</v>
      </c>
      <c r="H8651" s="4" t="str">
        <f t="shared" si="270"/>
        <v>GOLD2.G5</v>
      </c>
      <c r="I8651" s="4" t="str">
        <f t="shared" si="271"/>
        <v>DGND</v>
      </c>
    </row>
    <row r="8652" spans="1:9" x14ac:dyDescent="0.25">
      <c r="A8652" t="s">
        <v>2698</v>
      </c>
      <c r="B8652" t="s">
        <v>6045</v>
      </c>
      <c r="C8652" t="s">
        <v>869</v>
      </c>
      <c r="D8652" t="s">
        <v>17</v>
      </c>
      <c r="E8652" t="s">
        <v>17</v>
      </c>
      <c r="F8652" t="s">
        <v>17</v>
      </c>
      <c r="G8652" t="s">
        <v>961</v>
      </c>
      <c r="H8652" s="4" t="str">
        <f t="shared" si="270"/>
        <v>GOLD2.G6</v>
      </c>
      <c r="I8652" s="4" t="str">
        <f t="shared" si="271"/>
        <v>DGND</v>
      </c>
    </row>
    <row r="8653" spans="1:9" x14ac:dyDescent="0.25">
      <c r="A8653" t="s">
        <v>2698</v>
      </c>
      <c r="B8653" t="s">
        <v>6045</v>
      </c>
      <c r="C8653" t="s">
        <v>869</v>
      </c>
      <c r="D8653" t="s">
        <v>18</v>
      </c>
      <c r="E8653" t="s">
        <v>18</v>
      </c>
      <c r="F8653" t="s">
        <v>18</v>
      </c>
      <c r="G8653" t="s">
        <v>961</v>
      </c>
      <c r="H8653" s="4" t="str">
        <f t="shared" si="270"/>
        <v>GOLD2.G7</v>
      </c>
      <c r="I8653" s="4" t="str">
        <f t="shared" si="271"/>
        <v>DGND</v>
      </c>
    </row>
    <row r="8654" spans="1:9" x14ac:dyDescent="0.25">
      <c r="A8654" t="s">
        <v>2698</v>
      </c>
      <c r="B8654" t="s">
        <v>6045</v>
      </c>
      <c r="C8654" t="s">
        <v>869</v>
      </c>
      <c r="D8654" t="s">
        <v>70</v>
      </c>
      <c r="E8654" t="s">
        <v>70</v>
      </c>
      <c r="F8654" t="s">
        <v>70</v>
      </c>
      <c r="G8654" t="s">
        <v>961</v>
      </c>
      <c r="H8654" s="4" t="str">
        <f t="shared" si="270"/>
        <v>GOLD2.G8</v>
      </c>
      <c r="I8654" s="4" t="str">
        <f t="shared" si="271"/>
        <v>DGND</v>
      </c>
    </row>
    <row r="8655" spans="1:9" x14ac:dyDescent="0.25">
      <c r="A8655" t="s">
        <v>2698</v>
      </c>
      <c r="B8655" t="s">
        <v>6045</v>
      </c>
      <c r="C8655" t="s">
        <v>869</v>
      </c>
      <c r="D8655" t="s">
        <v>67</v>
      </c>
      <c r="E8655" t="s">
        <v>67</v>
      </c>
      <c r="F8655" t="s">
        <v>67</v>
      </c>
      <c r="G8655" t="s">
        <v>961</v>
      </c>
      <c r="H8655" s="4" t="str">
        <f t="shared" si="270"/>
        <v>GOLD2.G9</v>
      </c>
      <c r="I8655" s="4" t="str">
        <f t="shared" si="271"/>
        <v>DGND</v>
      </c>
    </row>
    <row r="8656" spans="1:9" x14ac:dyDescent="0.25">
      <c r="A8656" t="s">
        <v>2698</v>
      </c>
      <c r="B8656" t="s">
        <v>6045</v>
      </c>
      <c r="C8656" t="s">
        <v>869</v>
      </c>
      <c r="D8656" t="s">
        <v>64</v>
      </c>
      <c r="E8656" t="s">
        <v>64</v>
      </c>
      <c r="F8656" t="s">
        <v>64</v>
      </c>
      <c r="G8656" t="s">
        <v>961</v>
      </c>
      <c r="H8656" s="4" t="str">
        <f t="shared" si="270"/>
        <v>GOLD2.G10</v>
      </c>
      <c r="I8656" s="4" t="str">
        <f t="shared" si="271"/>
        <v>DGND</v>
      </c>
    </row>
    <row r="8657" spans="1:9" x14ac:dyDescent="0.25">
      <c r="A8657" t="s">
        <v>2698</v>
      </c>
      <c r="B8657" t="s">
        <v>6045</v>
      </c>
      <c r="C8657" t="s">
        <v>869</v>
      </c>
      <c r="D8657" t="s">
        <v>65</v>
      </c>
      <c r="E8657" t="s">
        <v>65</v>
      </c>
      <c r="F8657" t="s">
        <v>65</v>
      </c>
      <c r="G8657" t="s">
        <v>961</v>
      </c>
      <c r="H8657" s="4" t="str">
        <f t="shared" si="270"/>
        <v>GOLD2.G11</v>
      </c>
      <c r="I8657" s="4" t="str">
        <f t="shared" si="271"/>
        <v>DGND</v>
      </c>
    </row>
    <row r="8658" spans="1:9" x14ac:dyDescent="0.25">
      <c r="A8658" t="s">
        <v>2698</v>
      </c>
      <c r="B8658" t="s">
        <v>6045</v>
      </c>
      <c r="C8658" t="s">
        <v>869</v>
      </c>
      <c r="D8658" t="s">
        <v>139</v>
      </c>
      <c r="E8658" t="s">
        <v>139</v>
      </c>
      <c r="F8658" t="s">
        <v>139</v>
      </c>
      <c r="G8658" t="s">
        <v>961</v>
      </c>
      <c r="H8658" s="4" t="str">
        <f t="shared" si="270"/>
        <v>GOLD2.G12</v>
      </c>
      <c r="I8658" s="4" t="str">
        <f t="shared" si="271"/>
        <v>DGND</v>
      </c>
    </row>
    <row r="8659" spans="1:9" x14ac:dyDescent="0.25">
      <c r="A8659" t="s">
        <v>2698</v>
      </c>
      <c r="B8659" t="s">
        <v>6045</v>
      </c>
      <c r="C8659" t="s">
        <v>869</v>
      </c>
      <c r="D8659" t="s">
        <v>66</v>
      </c>
      <c r="E8659" t="s">
        <v>66</v>
      </c>
      <c r="F8659" t="s">
        <v>66</v>
      </c>
      <c r="G8659" t="s">
        <v>961</v>
      </c>
      <c r="H8659" s="4" t="str">
        <f t="shared" si="270"/>
        <v>GOLD2.G13</v>
      </c>
      <c r="I8659" s="4" t="str">
        <f t="shared" si="271"/>
        <v>DGND</v>
      </c>
    </row>
    <row r="8660" spans="1:9" x14ac:dyDescent="0.25">
      <c r="A8660" t="s">
        <v>2698</v>
      </c>
      <c r="B8660" t="s">
        <v>6045</v>
      </c>
      <c r="C8660" t="s">
        <v>869</v>
      </c>
      <c r="D8660" t="s">
        <v>71</v>
      </c>
      <c r="E8660" t="s">
        <v>71</v>
      </c>
      <c r="F8660" t="s">
        <v>71</v>
      </c>
      <c r="G8660" t="s">
        <v>961</v>
      </c>
      <c r="H8660" s="4" t="str">
        <f t="shared" si="270"/>
        <v>GOLD2.G14</v>
      </c>
      <c r="I8660" s="4" t="str">
        <f t="shared" si="271"/>
        <v>DGND</v>
      </c>
    </row>
    <row r="8661" spans="1:9" x14ac:dyDescent="0.25">
      <c r="A8661" t="s">
        <v>2698</v>
      </c>
      <c r="B8661" t="s">
        <v>6045</v>
      </c>
      <c r="C8661" t="s">
        <v>869</v>
      </c>
      <c r="D8661" t="s">
        <v>268</v>
      </c>
      <c r="E8661" t="s">
        <v>268</v>
      </c>
      <c r="F8661" t="s">
        <v>268</v>
      </c>
      <c r="G8661" t="s">
        <v>961</v>
      </c>
      <c r="H8661" s="4" t="str">
        <f t="shared" si="270"/>
        <v>GOLD2.G15</v>
      </c>
      <c r="I8661" s="4" t="str">
        <f t="shared" si="271"/>
        <v>DGND</v>
      </c>
    </row>
    <row r="8662" spans="1:9" x14ac:dyDescent="0.25">
      <c r="A8662" t="s">
        <v>2698</v>
      </c>
      <c r="B8662" t="s">
        <v>6045</v>
      </c>
      <c r="C8662" t="s">
        <v>869</v>
      </c>
      <c r="D8662" t="s">
        <v>69</v>
      </c>
      <c r="E8662" t="s">
        <v>69</v>
      </c>
      <c r="F8662" t="s">
        <v>69</v>
      </c>
      <c r="G8662" t="s">
        <v>961</v>
      </c>
      <c r="H8662" s="4" t="str">
        <f t="shared" si="270"/>
        <v>GOLD2.G16</v>
      </c>
      <c r="I8662" s="4" t="str">
        <f t="shared" si="271"/>
        <v>DGND</v>
      </c>
    </row>
    <row r="8663" spans="1:9" x14ac:dyDescent="0.25">
      <c r="A8663" t="s">
        <v>2698</v>
      </c>
      <c r="B8663" t="s">
        <v>6045</v>
      </c>
      <c r="C8663" t="s">
        <v>869</v>
      </c>
      <c r="D8663" t="s">
        <v>61</v>
      </c>
      <c r="E8663" t="s">
        <v>61</v>
      </c>
      <c r="F8663" t="s">
        <v>61</v>
      </c>
      <c r="G8663" t="s">
        <v>961</v>
      </c>
      <c r="H8663" s="4" t="str">
        <f t="shared" si="270"/>
        <v>GOLD2.G17</v>
      </c>
      <c r="I8663" s="4" t="str">
        <f t="shared" si="271"/>
        <v>DGND</v>
      </c>
    </row>
    <row r="8664" spans="1:9" x14ac:dyDescent="0.25">
      <c r="A8664" t="s">
        <v>2698</v>
      </c>
      <c r="B8664" t="s">
        <v>6045</v>
      </c>
      <c r="C8664" t="s">
        <v>869</v>
      </c>
      <c r="D8664" t="s">
        <v>269</v>
      </c>
      <c r="E8664" t="s">
        <v>269</v>
      </c>
      <c r="F8664" t="s">
        <v>269</v>
      </c>
      <c r="G8664" t="s">
        <v>961</v>
      </c>
      <c r="H8664" s="4" t="str">
        <f t="shared" si="270"/>
        <v>GOLD2.G18</v>
      </c>
      <c r="I8664" s="4" t="str">
        <f t="shared" si="271"/>
        <v>DGND</v>
      </c>
    </row>
    <row r="8665" spans="1:9" x14ac:dyDescent="0.25">
      <c r="A8665" t="s">
        <v>2698</v>
      </c>
      <c r="B8665" t="s">
        <v>6045</v>
      </c>
      <c r="C8665" t="s">
        <v>869</v>
      </c>
      <c r="D8665" t="s">
        <v>270</v>
      </c>
      <c r="E8665" t="s">
        <v>270</v>
      </c>
      <c r="F8665" t="s">
        <v>270</v>
      </c>
      <c r="G8665" t="s">
        <v>961</v>
      </c>
      <c r="H8665" s="4" t="str">
        <f t="shared" si="270"/>
        <v>GOLD2.G19</v>
      </c>
      <c r="I8665" s="4" t="str">
        <f t="shared" si="271"/>
        <v>DGND</v>
      </c>
    </row>
    <row r="8666" spans="1:9" x14ac:dyDescent="0.25">
      <c r="A8666" t="s">
        <v>2698</v>
      </c>
      <c r="B8666" t="s">
        <v>6045</v>
      </c>
      <c r="C8666" t="s">
        <v>869</v>
      </c>
      <c r="D8666" t="s">
        <v>291</v>
      </c>
      <c r="E8666" t="s">
        <v>291</v>
      </c>
      <c r="F8666" t="s">
        <v>291</v>
      </c>
      <c r="G8666" t="s">
        <v>961</v>
      </c>
      <c r="H8666" s="4" t="str">
        <f t="shared" si="270"/>
        <v>GOLD2.G20</v>
      </c>
      <c r="I8666" s="4" t="str">
        <f t="shared" si="271"/>
        <v>DGND</v>
      </c>
    </row>
    <row r="8667" spans="1:9" x14ac:dyDescent="0.25">
      <c r="A8667" t="s">
        <v>2698</v>
      </c>
      <c r="B8667" t="s">
        <v>6045</v>
      </c>
      <c r="C8667" t="s">
        <v>869</v>
      </c>
      <c r="D8667" t="s">
        <v>267</v>
      </c>
      <c r="E8667" t="s">
        <v>267</v>
      </c>
      <c r="F8667" t="s">
        <v>267</v>
      </c>
      <c r="G8667" t="s">
        <v>961</v>
      </c>
      <c r="H8667" s="4" t="str">
        <f t="shared" si="270"/>
        <v>GOLD2.G21</v>
      </c>
      <c r="I8667" s="4" t="str">
        <f t="shared" si="271"/>
        <v>DGND</v>
      </c>
    </row>
    <row r="8668" spans="1:9" x14ac:dyDescent="0.25">
      <c r="A8668" t="s">
        <v>2698</v>
      </c>
      <c r="B8668" t="s">
        <v>6045</v>
      </c>
      <c r="C8668" t="s">
        <v>869</v>
      </c>
      <c r="D8668" t="s">
        <v>266</v>
      </c>
      <c r="E8668" t="s">
        <v>266</v>
      </c>
      <c r="F8668" t="s">
        <v>266</v>
      </c>
      <c r="G8668" t="s">
        <v>961</v>
      </c>
      <c r="H8668" s="4" t="str">
        <f t="shared" si="270"/>
        <v>GOLD2.G22</v>
      </c>
      <c r="I8668" s="4" t="str">
        <f t="shared" si="271"/>
        <v>DGND</v>
      </c>
    </row>
    <row r="8669" spans="1:9" x14ac:dyDescent="0.25">
      <c r="A8669" t="s">
        <v>2698</v>
      </c>
      <c r="B8669" t="s">
        <v>6045</v>
      </c>
      <c r="C8669" t="s">
        <v>869</v>
      </c>
      <c r="D8669" t="s">
        <v>292</v>
      </c>
      <c r="E8669" t="s">
        <v>292</v>
      </c>
      <c r="F8669" t="s">
        <v>292</v>
      </c>
      <c r="G8669" t="s">
        <v>961</v>
      </c>
      <c r="H8669" s="4" t="str">
        <f t="shared" si="270"/>
        <v>GOLD2.G23</v>
      </c>
      <c r="I8669" s="4" t="str">
        <f t="shared" si="271"/>
        <v>DGND</v>
      </c>
    </row>
    <row r="8670" spans="1:9" x14ac:dyDescent="0.25">
      <c r="A8670" t="s">
        <v>2698</v>
      </c>
      <c r="B8670" t="s">
        <v>6045</v>
      </c>
      <c r="C8670" t="s">
        <v>869</v>
      </c>
      <c r="D8670" t="s">
        <v>278</v>
      </c>
      <c r="E8670" t="s">
        <v>278</v>
      </c>
      <c r="F8670" t="s">
        <v>278</v>
      </c>
      <c r="G8670" t="s">
        <v>961</v>
      </c>
      <c r="H8670" s="4" t="str">
        <f t="shared" si="270"/>
        <v>GOLD2.G24</v>
      </c>
      <c r="I8670" s="4" t="str">
        <f t="shared" si="271"/>
        <v>DGND</v>
      </c>
    </row>
    <row r="8671" spans="1:9" x14ac:dyDescent="0.25">
      <c r="A8671" t="s">
        <v>2698</v>
      </c>
      <c r="B8671" t="s">
        <v>6045</v>
      </c>
      <c r="C8671" t="s">
        <v>869</v>
      </c>
      <c r="D8671" t="s">
        <v>5385</v>
      </c>
      <c r="E8671" t="s">
        <v>5385</v>
      </c>
      <c r="F8671" t="s">
        <v>5385</v>
      </c>
      <c r="G8671" t="s">
        <v>961</v>
      </c>
      <c r="H8671" s="4" t="str">
        <f t="shared" si="270"/>
        <v>GOLD2.G25</v>
      </c>
      <c r="I8671" s="4" t="str">
        <f t="shared" si="271"/>
        <v>DGND</v>
      </c>
    </row>
    <row r="8672" spans="1:9" x14ac:dyDescent="0.25">
      <c r="A8672" t="s">
        <v>2698</v>
      </c>
      <c r="B8672" t="s">
        <v>6045</v>
      </c>
      <c r="C8672" t="s">
        <v>869</v>
      </c>
      <c r="D8672" t="s">
        <v>19</v>
      </c>
      <c r="E8672" t="s">
        <v>19</v>
      </c>
      <c r="F8672" t="s">
        <v>19</v>
      </c>
      <c r="H8672" s="4" t="str">
        <f t="shared" si="270"/>
        <v>GOLD2.GH1</v>
      </c>
      <c r="I8672" s="4">
        <f t="shared" si="271"/>
        <v>0</v>
      </c>
    </row>
    <row r="8673" spans="1:9" x14ac:dyDescent="0.25">
      <c r="A8673" t="s">
        <v>2698</v>
      </c>
      <c r="B8673" t="s">
        <v>6045</v>
      </c>
      <c r="C8673" t="s">
        <v>869</v>
      </c>
      <c r="D8673" t="s">
        <v>20</v>
      </c>
      <c r="E8673" t="s">
        <v>20</v>
      </c>
      <c r="F8673" t="s">
        <v>20</v>
      </c>
      <c r="H8673" s="4" t="str">
        <f t="shared" si="270"/>
        <v>GOLD2.GH2</v>
      </c>
      <c r="I8673" s="4">
        <f t="shared" si="271"/>
        <v>0</v>
      </c>
    </row>
    <row r="8674" spans="1:9" x14ac:dyDescent="0.25">
      <c r="A8674" t="s">
        <v>2698</v>
      </c>
      <c r="B8674" t="s">
        <v>6045</v>
      </c>
      <c r="C8674" t="s">
        <v>869</v>
      </c>
      <c r="D8674" t="s">
        <v>21</v>
      </c>
      <c r="E8674" t="s">
        <v>21</v>
      </c>
      <c r="F8674" t="s">
        <v>21</v>
      </c>
      <c r="H8674" s="4" t="str">
        <f t="shared" si="270"/>
        <v>GOLD2.GH3</v>
      </c>
      <c r="I8674" s="4">
        <f t="shared" si="271"/>
        <v>0</v>
      </c>
    </row>
    <row r="8675" spans="1:9" x14ac:dyDescent="0.25">
      <c r="A8675" t="s">
        <v>2698</v>
      </c>
      <c r="B8675" t="s">
        <v>6045</v>
      </c>
      <c r="C8675" t="s">
        <v>869</v>
      </c>
      <c r="D8675" t="s">
        <v>22</v>
      </c>
      <c r="E8675" t="s">
        <v>22</v>
      </c>
      <c r="F8675" t="s">
        <v>22</v>
      </c>
      <c r="H8675" s="4" t="str">
        <f t="shared" si="270"/>
        <v>GOLD2.GH4</v>
      </c>
      <c r="I8675" s="4">
        <f t="shared" si="271"/>
        <v>0</v>
      </c>
    </row>
    <row r="8676" spans="1:9" x14ac:dyDescent="0.25">
      <c r="A8676" t="s">
        <v>2698</v>
      </c>
      <c r="B8676" t="s">
        <v>6045</v>
      </c>
      <c r="C8676" t="s">
        <v>869</v>
      </c>
      <c r="D8676" t="s">
        <v>988</v>
      </c>
      <c r="E8676" t="s">
        <v>988</v>
      </c>
      <c r="F8676">
        <v>53</v>
      </c>
      <c r="G8676" t="s">
        <v>961</v>
      </c>
      <c r="H8676" s="4" t="str">
        <f t="shared" si="270"/>
        <v>GOLD2.53</v>
      </c>
      <c r="I8676" s="4" t="str">
        <f t="shared" si="271"/>
        <v>DGND</v>
      </c>
    </row>
    <row r="8677" spans="1:9" x14ac:dyDescent="0.25">
      <c r="A8677" t="s">
        <v>2698</v>
      </c>
      <c r="B8677" t="s">
        <v>6045</v>
      </c>
      <c r="C8677" t="s">
        <v>869</v>
      </c>
      <c r="D8677" t="s">
        <v>989</v>
      </c>
      <c r="E8677" t="s">
        <v>989</v>
      </c>
      <c r="F8677">
        <v>72</v>
      </c>
      <c r="G8677" t="s">
        <v>961</v>
      </c>
      <c r="H8677" s="4" t="str">
        <f t="shared" si="270"/>
        <v>GOLD2.72</v>
      </c>
      <c r="I8677" s="4" t="str">
        <f t="shared" si="271"/>
        <v>DGND</v>
      </c>
    </row>
    <row r="8678" spans="1:9" x14ac:dyDescent="0.25">
      <c r="A8678" t="s">
        <v>2698</v>
      </c>
      <c r="B8678" t="s">
        <v>6045</v>
      </c>
      <c r="C8678" t="s">
        <v>869</v>
      </c>
      <c r="D8678" t="s">
        <v>990</v>
      </c>
      <c r="E8678" t="s">
        <v>990</v>
      </c>
      <c r="F8678">
        <v>85</v>
      </c>
      <c r="G8678" t="s">
        <v>961</v>
      </c>
      <c r="H8678" s="4" t="str">
        <f t="shared" si="270"/>
        <v>GOLD2.85</v>
      </c>
      <c r="I8678" s="4" t="str">
        <f t="shared" si="271"/>
        <v>DGND</v>
      </c>
    </row>
    <row r="8679" spans="1:9" x14ac:dyDescent="0.25">
      <c r="A8679" t="s">
        <v>2698</v>
      </c>
      <c r="B8679" t="s">
        <v>6045</v>
      </c>
      <c r="C8679" t="s">
        <v>869</v>
      </c>
      <c r="D8679" t="s">
        <v>5343</v>
      </c>
      <c r="E8679" t="s">
        <v>5343</v>
      </c>
      <c r="F8679">
        <v>34</v>
      </c>
      <c r="G8679" t="s">
        <v>5759</v>
      </c>
      <c r="H8679" s="4" t="str">
        <f t="shared" si="270"/>
        <v>GOLD2.34</v>
      </c>
      <c r="I8679" s="4" t="str">
        <f t="shared" si="271"/>
        <v>SG2_GPIO0_VDDIO</v>
      </c>
    </row>
    <row r="8680" spans="1:9" x14ac:dyDescent="0.25">
      <c r="A8680" t="s">
        <v>2698</v>
      </c>
      <c r="B8680" t="s">
        <v>6045</v>
      </c>
      <c r="C8680" t="s">
        <v>869</v>
      </c>
      <c r="D8680" t="s">
        <v>5381</v>
      </c>
      <c r="E8680" t="s">
        <v>5381</v>
      </c>
      <c r="F8680">
        <v>45</v>
      </c>
      <c r="G8680" t="s">
        <v>5759</v>
      </c>
      <c r="H8680" s="4" t="str">
        <f t="shared" si="270"/>
        <v>GOLD2.45</v>
      </c>
      <c r="I8680" s="4" t="str">
        <f t="shared" si="271"/>
        <v>SG2_GPIO0_VDDIO</v>
      </c>
    </row>
    <row r="8681" spans="1:9" x14ac:dyDescent="0.25">
      <c r="A8681" t="s">
        <v>2698</v>
      </c>
      <c r="B8681" t="s">
        <v>6045</v>
      </c>
      <c r="C8681" t="s">
        <v>869</v>
      </c>
      <c r="D8681" t="s">
        <v>43</v>
      </c>
      <c r="E8681" t="s">
        <v>43</v>
      </c>
      <c r="F8681">
        <v>30</v>
      </c>
      <c r="G8681" t="s">
        <v>558</v>
      </c>
      <c r="H8681" s="4" t="str">
        <f t="shared" si="270"/>
        <v>GOLD2.30</v>
      </c>
      <c r="I8681" s="4" t="str">
        <f t="shared" si="271"/>
        <v>SG2_GPIOA_0</v>
      </c>
    </row>
    <row r="8682" spans="1:9" x14ac:dyDescent="0.25">
      <c r="A8682" t="s">
        <v>2698</v>
      </c>
      <c r="B8682" t="s">
        <v>6045</v>
      </c>
      <c r="C8682" t="s">
        <v>869</v>
      </c>
      <c r="D8682" t="s">
        <v>44</v>
      </c>
      <c r="E8682" t="s">
        <v>44</v>
      </c>
      <c r="F8682">
        <v>31</v>
      </c>
      <c r="G8682" t="s">
        <v>528</v>
      </c>
      <c r="H8682" s="4" t="str">
        <f t="shared" si="270"/>
        <v>GOLD2.31</v>
      </c>
      <c r="I8682" s="4" t="str">
        <f t="shared" si="271"/>
        <v>SG2_GPIOA_1</v>
      </c>
    </row>
    <row r="8683" spans="1:9" x14ac:dyDescent="0.25">
      <c r="A8683" t="s">
        <v>2698</v>
      </c>
      <c r="B8683" t="s">
        <v>6045</v>
      </c>
      <c r="C8683" t="s">
        <v>869</v>
      </c>
      <c r="D8683" t="s">
        <v>45</v>
      </c>
      <c r="E8683" t="s">
        <v>45</v>
      </c>
      <c r="F8683">
        <v>32</v>
      </c>
      <c r="G8683" t="s">
        <v>529</v>
      </c>
      <c r="H8683" s="4" t="str">
        <f t="shared" si="270"/>
        <v>GOLD2.32</v>
      </c>
      <c r="I8683" s="4" t="str">
        <f t="shared" si="271"/>
        <v>SG2_GPIOA_2</v>
      </c>
    </row>
    <row r="8684" spans="1:9" x14ac:dyDescent="0.25">
      <c r="A8684" t="s">
        <v>2698</v>
      </c>
      <c r="B8684" t="s">
        <v>6045</v>
      </c>
      <c r="C8684" t="s">
        <v>869</v>
      </c>
      <c r="D8684" t="s">
        <v>46</v>
      </c>
      <c r="E8684" t="s">
        <v>46</v>
      </c>
      <c r="F8684">
        <v>33</v>
      </c>
      <c r="G8684" t="s">
        <v>545</v>
      </c>
      <c r="H8684" s="4" t="str">
        <f t="shared" si="270"/>
        <v>GOLD2.33</v>
      </c>
      <c r="I8684" s="4" t="str">
        <f t="shared" si="271"/>
        <v>SG2_GPIOA_3</v>
      </c>
    </row>
    <row r="8685" spans="1:9" x14ac:dyDescent="0.25">
      <c r="A8685" t="s">
        <v>2698</v>
      </c>
      <c r="B8685" t="s">
        <v>6045</v>
      </c>
      <c r="C8685" t="s">
        <v>869</v>
      </c>
      <c r="D8685" t="s">
        <v>47</v>
      </c>
      <c r="E8685" t="s">
        <v>47</v>
      </c>
      <c r="F8685">
        <v>35</v>
      </c>
      <c r="G8685" t="s">
        <v>546</v>
      </c>
      <c r="H8685" s="4" t="str">
        <f t="shared" si="270"/>
        <v>GOLD2.35</v>
      </c>
      <c r="I8685" s="4" t="str">
        <f t="shared" si="271"/>
        <v>SG2_GPIOB_0</v>
      </c>
    </row>
    <row r="8686" spans="1:9" x14ac:dyDescent="0.25">
      <c r="A8686" t="s">
        <v>2698</v>
      </c>
      <c r="B8686" t="s">
        <v>6045</v>
      </c>
      <c r="C8686" t="s">
        <v>869</v>
      </c>
      <c r="D8686" t="s">
        <v>48</v>
      </c>
      <c r="E8686" t="s">
        <v>48</v>
      </c>
      <c r="F8686">
        <v>36</v>
      </c>
      <c r="G8686" t="s">
        <v>547</v>
      </c>
      <c r="H8686" s="4" t="str">
        <f t="shared" si="270"/>
        <v>GOLD2.36</v>
      </c>
      <c r="I8686" s="4" t="str">
        <f t="shared" si="271"/>
        <v>SG2_GPIOB_1</v>
      </c>
    </row>
    <row r="8687" spans="1:9" x14ac:dyDescent="0.25">
      <c r="A8687" t="s">
        <v>2698</v>
      </c>
      <c r="B8687" t="s">
        <v>6045</v>
      </c>
      <c r="C8687" t="s">
        <v>869</v>
      </c>
      <c r="D8687" t="s">
        <v>276</v>
      </c>
      <c r="E8687" t="s">
        <v>276</v>
      </c>
      <c r="F8687">
        <v>37</v>
      </c>
      <c r="G8687" t="s">
        <v>556</v>
      </c>
      <c r="H8687" s="4" t="str">
        <f t="shared" si="270"/>
        <v>GOLD2.37</v>
      </c>
      <c r="I8687" s="4" t="str">
        <f t="shared" si="271"/>
        <v>SG2_GPIOB_2</v>
      </c>
    </row>
    <row r="8688" spans="1:9" x14ac:dyDescent="0.25">
      <c r="A8688" t="s">
        <v>2698</v>
      </c>
      <c r="B8688" t="s">
        <v>6045</v>
      </c>
      <c r="C8688" t="s">
        <v>869</v>
      </c>
      <c r="D8688" t="s">
        <v>49</v>
      </c>
      <c r="E8688" t="s">
        <v>49</v>
      </c>
      <c r="F8688">
        <v>38</v>
      </c>
      <c r="G8688" t="s">
        <v>548</v>
      </c>
      <c r="H8688" s="4" t="str">
        <f t="shared" si="270"/>
        <v>GOLD2.38</v>
      </c>
      <c r="I8688" s="4" t="str">
        <f t="shared" si="271"/>
        <v>SG2_GPIOC_0</v>
      </c>
    </row>
    <row r="8689" spans="1:9" x14ac:dyDescent="0.25">
      <c r="A8689" t="s">
        <v>2698</v>
      </c>
      <c r="B8689" t="s">
        <v>6045</v>
      </c>
      <c r="C8689" t="s">
        <v>869</v>
      </c>
      <c r="D8689" t="s">
        <v>50</v>
      </c>
      <c r="E8689" t="s">
        <v>50</v>
      </c>
      <c r="F8689">
        <v>39</v>
      </c>
      <c r="G8689" t="s">
        <v>549</v>
      </c>
      <c r="H8689" s="4" t="str">
        <f t="shared" si="270"/>
        <v>GOLD2.39</v>
      </c>
      <c r="I8689" s="4" t="str">
        <f t="shared" si="271"/>
        <v>SG2_GPIOC_1</v>
      </c>
    </row>
    <row r="8690" spans="1:9" x14ac:dyDescent="0.25">
      <c r="A8690" t="s">
        <v>2698</v>
      </c>
      <c r="B8690" t="s">
        <v>6045</v>
      </c>
      <c r="C8690" t="s">
        <v>869</v>
      </c>
      <c r="D8690" t="s">
        <v>55</v>
      </c>
      <c r="E8690" t="s">
        <v>55</v>
      </c>
      <c r="F8690">
        <v>41</v>
      </c>
      <c r="G8690" t="s">
        <v>550</v>
      </c>
      <c r="H8690" s="4" t="str">
        <f t="shared" si="270"/>
        <v>GOLD2.41</v>
      </c>
      <c r="I8690" s="4" t="str">
        <f t="shared" si="271"/>
        <v>SG2_GPIOC_2</v>
      </c>
    </row>
    <row r="8691" spans="1:9" x14ac:dyDescent="0.25">
      <c r="A8691" t="s">
        <v>2698</v>
      </c>
      <c r="B8691" t="s">
        <v>6045</v>
      </c>
      <c r="C8691" t="s">
        <v>869</v>
      </c>
      <c r="D8691" t="s">
        <v>57</v>
      </c>
      <c r="E8691" t="s">
        <v>57</v>
      </c>
      <c r="F8691">
        <v>43</v>
      </c>
      <c r="G8691" t="s">
        <v>552</v>
      </c>
      <c r="H8691" s="4" t="str">
        <f t="shared" si="270"/>
        <v>GOLD2.43</v>
      </c>
      <c r="I8691" s="4" t="str">
        <f t="shared" si="271"/>
        <v>SG2_GPIOC_3</v>
      </c>
    </row>
    <row r="8692" spans="1:9" x14ac:dyDescent="0.25">
      <c r="A8692" t="s">
        <v>2698</v>
      </c>
      <c r="B8692" t="s">
        <v>6045</v>
      </c>
      <c r="C8692" t="s">
        <v>869</v>
      </c>
      <c r="D8692" t="s">
        <v>56</v>
      </c>
      <c r="E8692" t="s">
        <v>56</v>
      </c>
      <c r="F8692">
        <v>42</v>
      </c>
      <c r="G8692" t="s">
        <v>551</v>
      </c>
      <c r="H8692" s="4" t="str">
        <f t="shared" si="270"/>
        <v>GOLD2.42</v>
      </c>
      <c r="I8692" s="4" t="str">
        <f t="shared" si="271"/>
        <v>SG2_GPIOC_4</v>
      </c>
    </row>
    <row r="8693" spans="1:9" x14ac:dyDescent="0.25">
      <c r="A8693" t="s">
        <v>2698</v>
      </c>
      <c r="B8693" t="s">
        <v>6045</v>
      </c>
      <c r="C8693" t="s">
        <v>869</v>
      </c>
      <c r="D8693" t="s">
        <v>277</v>
      </c>
      <c r="E8693" t="s">
        <v>277</v>
      </c>
      <c r="F8693">
        <v>44</v>
      </c>
      <c r="G8693" t="s">
        <v>557</v>
      </c>
      <c r="H8693" s="4" t="str">
        <f t="shared" si="270"/>
        <v>GOLD2.44</v>
      </c>
      <c r="I8693" s="4" t="str">
        <f t="shared" si="271"/>
        <v>SG2_GPIOC_5</v>
      </c>
    </row>
    <row r="8694" spans="1:9" x14ac:dyDescent="0.25">
      <c r="A8694" t="s">
        <v>2698</v>
      </c>
      <c r="B8694" t="s">
        <v>6045</v>
      </c>
      <c r="C8694" t="s">
        <v>869</v>
      </c>
      <c r="D8694" t="s">
        <v>32</v>
      </c>
      <c r="E8694" t="s">
        <v>32</v>
      </c>
      <c r="F8694">
        <v>2</v>
      </c>
      <c r="G8694" t="s">
        <v>544</v>
      </c>
      <c r="H8694" s="4" t="str">
        <f t="shared" si="270"/>
        <v>GOLD2.2</v>
      </c>
      <c r="I8694" s="4" t="str">
        <f t="shared" si="271"/>
        <v>SG2_INH</v>
      </c>
    </row>
    <row r="8695" spans="1:9" x14ac:dyDescent="0.25">
      <c r="A8695" t="s">
        <v>2698</v>
      </c>
      <c r="B8695" t="s">
        <v>6045</v>
      </c>
      <c r="C8695" t="s">
        <v>869</v>
      </c>
      <c r="D8695" t="s">
        <v>953</v>
      </c>
      <c r="E8695" t="s">
        <v>953</v>
      </c>
      <c r="F8695">
        <v>133</v>
      </c>
      <c r="G8695" t="s">
        <v>5647</v>
      </c>
      <c r="H8695" s="4" t="str">
        <f t="shared" si="270"/>
        <v>GOLD2.133</v>
      </c>
      <c r="I8695" s="4" t="str">
        <f t="shared" si="271"/>
        <v>SG2_LED0</v>
      </c>
    </row>
    <row r="8696" spans="1:9" x14ac:dyDescent="0.25">
      <c r="A8696" t="s">
        <v>2698</v>
      </c>
      <c r="B8696" t="s">
        <v>6045</v>
      </c>
      <c r="C8696" t="s">
        <v>869</v>
      </c>
      <c r="D8696" t="s">
        <v>954</v>
      </c>
      <c r="E8696" t="s">
        <v>954</v>
      </c>
      <c r="F8696">
        <v>134</v>
      </c>
      <c r="G8696" t="s">
        <v>5648</v>
      </c>
      <c r="H8696" s="4" t="str">
        <f t="shared" si="270"/>
        <v>GOLD2.134</v>
      </c>
      <c r="I8696" s="4" t="str">
        <f t="shared" si="271"/>
        <v>SG2_LED1</v>
      </c>
    </row>
    <row r="8697" spans="1:9" x14ac:dyDescent="0.25">
      <c r="A8697" t="s">
        <v>2698</v>
      </c>
      <c r="B8697" t="s">
        <v>6045</v>
      </c>
      <c r="C8697" t="s">
        <v>869</v>
      </c>
      <c r="D8697" t="s">
        <v>955</v>
      </c>
      <c r="E8697" t="s">
        <v>955</v>
      </c>
      <c r="F8697">
        <v>135</v>
      </c>
      <c r="G8697" t="s">
        <v>5649</v>
      </c>
      <c r="H8697" s="4" t="str">
        <f t="shared" si="270"/>
        <v>GOLD2.135</v>
      </c>
      <c r="I8697" s="4" t="str">
        <f t="shared" si="271"/>
        <v>SG2_LED2</v>
      </c>
    </row>
    <row r="8698" spans="1:9" x14ac:dyDescent="0.25">
      <c r="A8698" t="s">
        <v>2698</v>
      </c>
      <c r="B8698" t="s">
        <v>6045</v>
      </c>
      <c r="C8698" t="s">
        <v>869</v>
      </c>
      <c r="D8698" t="s">
        <v>956</v>
      </c>
      <c r="E8698" t="s">
        <v>956</v>
      </c>
      <c r="F8698">
        <v>136</v>
      </c>
      <c r="G8698" t="s">
        <v>5650</v>
      </c>
      <c r="H8698" s="4" t="str">
        <f t="shared" si="270"/>
        <v>GOLD2.136</v>
      </c>
      <c r="I8698" s="4" t="str">
        <f t="shared" si="271"/>
        <v>SG2_LED3</v>
      </c>
    </row>
    <row r="8699" spans="1:9" x14ac:dyDescent="0.25">
      <c r="A8699" t="s">
        <v>2698</v>
      </c>
      <c r="B8699" t="s">
        <v>6045</v>
      </c>
      <c r="C8699" t="s">
        <v>869</v>
      </c>
      <c r="D8699" t="s">
        <v>957</v>
      </c>
      <c r="E8699" t="s">
        <v>957</v>
      </c>
      <c r="F8699">
        <v>138</v>
      </c>
      <c r="G8699" t="s">
        <v>5651</v>
      </c>
      <c r="H8699" s="4" t="str">
        <f t="shared" si="270"/>
        <v>GOLD2.138</v>
      </c>
      <c r="I8699" s="4" t="str">
        <f t="shared" si="271"/>
        <v>SG2_LED4</v>
      </c>
    </row>
    <row r="8700" spans="1:9" x14ac:dyDescent="0.25">
      <c r="A8700" t="s">
        <v>2698</v>
      </c>
      <c r="B8700" t="s">
        <v>6045</v>
      </c>
      <c r="C8700" t="s">
        <v>869</v>
      </c>
      <c r="D8700" t="s">
        <v>958</v>
      </c>
      <c r="E8700" t="s">
        <v>958</v>
      </c>
      <c r="F8700">
        <v>139</v>
      </c>
      <c r="G8700" t="s">
        <v>5652</v>
      </c>
      <c r="H8700" s="4" t="str">
        <f t="shared" si="270"/>
        <v>GOLD2.139</v>
      </c>
      <c r="I8700" s="4" t="str">
        <f t="shared" si="271"/>
        <v>SG2_LED5</v>
      </c>
    </row>
    <row r="8701" spans="1:9" x14ac:dyDescent="0.25">
      <c r="A8701" t="s">
        <v>2698</v>
      </c>
      <c r="B8701" t="s">
        <v>6045</v>
      </c>
      <c r="C8701" t="s">
        <v>869</v>
      </c>
      <c r="D8701" t="s">
        <v>6172</v>
      </c>
      <c r="E8701" t="s">
        <v>6172</v>
      </c>
      <c r="F8701">
        <v>59</v>
      </c>
      <c r="H8701" s="4" t="str">
        <f t="shared" si="270"/>
        <v>GOLD2.59</v>
      </c>
      <c r="I8701" s="4">
        <f t="shared" si="271"/>
        <v>0</v>
      </c>
    </row>
    <row r="8702" spans="1:9" x14ac:dyDescent="0.25">
      <c r="A8702" t="s">
        <v>2698</v>
      </c>
      <c r="B8702" t="s">
        <v>6045</v>
      </c>
      <c r="C8702" t="s">
        <v>869</v>
      </c>
      <c r="D8702" t="s">
        <v>1088</v>
      </c>
      <c r="E8702" t="s">
        <v>1088</v>
      </c>
      <c r="F8702">
        <v>68</v>
      </c>
      <c r="H8702" s="4" t="str">
        <f t="shared" si="270"/>
        <v>GOLD2.68</v>
      </c>
      <c r="I8702" s="4">
        <f t="shared" si="271"/>
        <v>0</v>
      </c>
    </row>
    <row r="8703" spans="1:9" x14ac:dyDescent="0.25">
      <c r="A8703" t="s">
        <v>2698</v>
      </c>
      <c r="B8703" t="s">
        <v>6045</v>
      </c>
      <c r="C8703" t="s">
        <v>869</v>
      </c>
      <c r="D8703" t="s">
        <v>6249</v>
      </c>
      <c r="E8703" t="s">
        <v>6249</v>
      </c>
      <c r="F8703">
        <v>76</v>
      </c>
      <c r="H8703" s="4" t="str">
        <f t="shared" si="270"/>
        <v>GOLD2.76</v>
      </c>
      <c r="I8703" s="4">
        <f t="shared" si="271"/>
        <v>0</v>
      </c>
    </row>
    <row r="8704" spans="1:9" x14ac:dyDescent="0.25">
      <c r="A8704" t="s">
        <v>2698</v>
      </c>
      <c r="B8704" t="s">
        <v>6045</v>
      </c>
      <c r="C8704" t="s">
        <v>869</v>
      </c>
      <c r="D8704" t="s">
        <v>6250</v>
      </c>
      <c r="E8704" t="s">
        <v>6250</v>
      </c>
      <c r="F8704">
        <v>80</v>
      </c>
      <c r="H8704" s="4" t="str">
        <f t="shared" si="270"/>
        <v>GOLD2.80</v>
      </c>
      <c r="I8704" s="4">
        <f t="shared" si="271"/>
        <v>0</v>
      </c>
    </row>
    <row r="8705" spans="1:9" x14ac:dyDescent="0.25">
      <c r="A8705" t="s">
        <v>2698</v>
      </c>
      <c r="B8705" t="s">
        <v>6045</v>
      </c>
      <c r="C8705" t="s">
        <v>869</v>
      </c>
      <c r="D8705" t="s">
        <v>6251</v>
      </c>
      <c r="E8705" t="s">
        <v>6251</v>
      </c>
      <c r="F8705">
        <v>81</v>
      </c>
      <c r="H8705" s="4" t="str">
        <f t="shared" si="270"/>
        <v>GOLD2.81</v>
      </c>
      <c r="I8705" s="4">
        <f t="shared" si="271"/>
        <v>0</v>
      </c>
    </row>
    <row r="8706" spans="1:9" x14ac:dyDescent="0.25">
      <c r="A8706" t="s">
        <v>2698</v>
      </c>
      <c r="B8706" t="s">
        <v>6045</v>
      </c>
      <c r="C8706" t="s">
        <v>869</v>
      </c>
      <c r="D8706" t="s">
        <v>23</v>
      </c>
      <c r="E8706" t="s">
        <v>23</v>
      </c>
      <c r="F8706" t="s">
        <v>23</v>
      </c>
      <c r="H8706" s="4" t="str">
        <f t="shared" ref="H8706:H8769" si="272">CONCATENATE(C8706,".",F8706)</f>
        <v>GOLD2.NUT1</v>
      </c>
      <c r="I8706" s="4">
        <f t="shared" ref="I8706:I8769" si="273">G8706</f>
        <v>0</v>
      </c>
    </row>
    <row r="8707" spans="1:9" x14ac:dyDescent="0.25">
      <c r="A8707" t="s">
        <v>2698</v>
      </c>
      <c r="B8707" t="s">
        <v>6045</v>
      </c>
      <c r="C8707" t="s">
        <v>869</v>
      </c>
      <c r="D8707" t="s">
        <v>24</v>
      </c>
      <c r="E8707" t="s">
        <v>24</v>
      </c>
      <c r="F8707" t="s">
        <v>24</v>
      </c>
      <c r="H8707" s="4" t="str">
        <f t="shared" si="272"/>
        <v>GOLD2.NUT2</v>
      </c>
      <c r="I8707" s="4">
        <f t="shared" si="273"/>
        <v>0</v>
      </c>
    </row>
    <row r="8708" spans="1:9" x14ac:dyDescent="0.25">
      <c r="A8708" t="s">
        <v>2698</v>
      </c>
      <c r="B8708" t="s">
        <v>6045</v>
      </c>
      <c r="C8708" t="s">
        <v>869</v>
      </c>
      <c r="D8708" t="s">
        <v>25</v>
      </c>
      <c r="E8708" t="s">
        <v>25</v>
      </c>
      <c r="F8708" t="s">
        <v>25</v>
      </c>
      <c r="H8708" s="4" t="str">
        <f t="shared" si="272"/>
        <v>GOLD2.NUT3</v>
      </c>
      <c r="I8708" s="4">
        <f t="shared" si="273"/>
        <v>0</v>
      </c>
    </row>
    <row r="8709" spans="1:9" x14ac:dyDescent="0.25">
      <c r="A8709" t="s">
        <v>2698</v>
      </c>
      <c r="B8709" t="s">
        <v>6045</v>
      </c>
      <c r="C8709" t="s">
        <v>869</v>
      </c>
      <c r="D8709" t="s">
        <v>26</v>
      </c>
      <c r="E8709" t="s">
        <v>26</v>
      </c>
      <c r="F8709" t="s">
        <v>26</v>
      </c>
      <c r="H8709" s="4" t="str">
        <f t="shared" si="272"/>
        <v>GOLD2.NUT4</v>
      </c>
      <c r="I8709" s="4">
        <f t="shared" si="273"/>
        <v>0</v>
      </c>
    </row>
    <row r="8710" spans="1:9" x14ac:dyDescent="0.25">
      <c r="A8710" t="s">
        <v>2698</v>
      </c>
      <c r="B8710" t="s">
        <v>6045</v>
      </c>
      <c r="C8710" t="s">
        <v>869</v>
      </c>
      <c r="D8710" t="s">
        <v>63</v>
      </c>
      <c r="E8710" t="s">
        <v>63</v>
      </c>
      <c r="F8710">
        <v>175</v>
      </c>
      <c r="G8710" t="s">
        <v>471</v>
      </c>
      <c r="H8710" s="4" t="str">
        <f t="shared" si="272"/>
        <v>GOLD2.175</v>
      </c>
      <c r="I8710" s="4" t="str">
        <f t="shared" si="273"/>
        <v>SG2_P1_MDI-</v>
      </c>
    </row>
    <row r="8711" spans="1:9" x14ac:dyDescent="0.25">
      <c r="A8711" t="s">
        <v>2698</v>
      </c>
      <c r="B8711" t="s">
        <v>6045</v>
      </c>
      <c r="C8711" t="s">
        <v>869</v>
      </c>
      <c r="D8711" t="s">
        <v>62</v>
      </c>
      <c r="E8711" t="s">
        <v>62</v>
      </c>
      <c r="F8711">
        <v>174</v>
      </c>
      <c r="G8711" t="s">
        <v>470</v>
      </c>
      <c r="H8711" s="4" t="str">
        <f t="shared" si="272"/>
        <v>GOLD2.174</v>
      </c>
      <c r="I8711" s="4" t="str">
        <f t="shared" si="273"/>
        <v>SG2_P1_MDI+</v>
      </c>
    </row>
    <row r="8712" spans="1:9" x14ac:dyDescent="0.25">
      <c r="A8712" t="s">
        <v>2698</v>
      </c>
      <c r="B8712" t="s">
        <v>6045</v>
      </c>
      <c r="C8712" t="s">
        <v>869</v>
      </c>
      <c r="D8712" t="s">
        <v>898</v>
      </c>
      <c r="E8712" t="s">
        <v>898</v>
      </c>
      <c r="F8712">
        <v>172</v>
      </c>
      <c r="G8712" t="s">
        <v>2564</v>
      </c>
      <c r="H8712" s="4" t="str">
        <f t="shared" si="272"/>
        <v>GOLD2.172</v>
      </c>
      <c r="I8712" s="4" t="str">
        <f t="shared" si="273"/>
        <v>SG2_P2_MDI-</v>
      </c>
    </row>
    <row r="8713" spans="1:9" x14ac:dyDescent="0.25">
      <c r="A8713" t="s">
        <v>2698</v>
      </c>
      <c r="B8713" t="s">
        <v>6045</v>
      </c>
      <c r="C8713" t="s">
        <v>869</v>
      </c>
      <c r="D8713" t="s">
        <v>897</v>
      </c>
      <c r="E8713" t="s">
        <v>897</v>
      </c>
      <c r="F8713">
        <v>171</v>
      </c>
      <c r="G8713" t="s">
        <v>2565</v>
      </c>
      <c r="H8713" s="4" t="str">
        <f t="shared" si="272"/>
        <v>GOLD2.171</v>
      </c>
      <c r="I8713" s="4" t="str">
        <f t="shared" si="273"/>
        <v>SG2_P2_MDI+</v>
      </c>
    </row>
    <row r="8714" spans="1:9" x14ac:dyDescent="0.25">
      <c r="A8714" t="s">
        <v>2698</v>
      </c>
      <c r="B8714" t="s">
        <v>6045</v>
      </c>
      <c r="C8714" t="s">
        <v>869</v>
      </c>
      <c r="D8714" t="s">
        <v>900</v>
      </c>
      <c r="E8714" t="s">
        <v>900</v>
      </c>
      <c r="F8714">
        <v>168</v>
      </c>
      <c r="G8714" t="s">
        <v>2566</v>
      </c>
      <c r="H8714" s="4" t="str">
        <f t="shared" si="272"/>
        <v>GOLD2.168</v>
      </c>
      <c r="I8714" s="4" t="str">
        <f t="shared" si="273"/>
        <v>SG2_P3_MDI-</v>
      </c>
    </row>
    <row r="8715" spans="1:9" x14ac:dyDescent="0.25">
      <c r="A8715" t="s">
        <v>2698</v>
      </c>
      <c r="B8715" t="s">
        <v>6045</v>
      </c>
      <c r="C8715" t="s">
        <v>869</v>
      </c>
      <c r="D8715" t="s">
        <v>899</v>
      </c>
      <c r="E8715" t="s">
        <v>899</v>
      </c>
      <c r="F8715">
        <v>167</v>
      </c>
      <c r="G8715" t="s">
        <v>2567</v>
      </c>
      <c r="H8715" s="4" t="str">
        <f t="shared" si="272"/>
        <v>GOLD2.167</v>
      </c>
      <c r="I8715" s="4" t="str">
        <f t="shared" si="273"/>
        <v>SG2_P3_MDI+</v>
      </c>
    </row>
    <row r="8716" spans="1:9" x14ac:dyDescent="0.25">
      <c r="A8716" t="s">
        <v>2698</v>
      </c>
      <c r="B8716" t="s">
        <v>6045</v>
      </c>
      <c r="C8716" t="s">
        <v>869</v>
      </c>
      <c r="D8716" t="s">
        <v>902</v>
      </c>
      <c r="E8716" t="s">
        <v>902</v>
      </c>
      <c r="F8716">
        <v>165</v>
      </c>
      <c r="G8716" t="s">
        <v>2568</v>
      </c>
      <c r="H8716" s="4" t="str">
        <f t="shared" si="272"/>
        <v>GOLD2.165</v>
      </c>
      <c r="I8716" s="4" t="str">
        <f t="shared" si="273"/>
        <v>SG2_P4_MDI-</v>
      </c>
    </row>
    <row r="8717" spans="1:9" x14ac:dyDescent="0.25">
      <c r="A8717" t="s">
        <v>2698</v>
      </c>
      <c r="B8717" t="s">
        <v>6045</v>
      </c>
      <c r="C8717" t="s">
        <v>869</v>
      </c>
      <c r="D8717" t="s">
        <v>901</v>
      </c>
      <c r="E8717" t="s">
        <v>901</v>
      </c>
      <c r="F8717">
        <v>164</v>
      </c>
      <c r="G8717" t="s">
        <v>2569</v>
      </c>
      <c r="H8717" s="4" t="str">
        <f t="shared" si="272"/>
        <v>GOLD2.164</v>
      </c>
      <c r="I8717" s="4" t="str">
        <f t="shared" si="273"/>
        <v>SG2_P4_MDI+</v>
      </c>
    </row>
    <row r="8718" spans="1:9" x14ac:dyDescent="0.25">
      <c r="A8718" t="s">
        <v>2698</v>
      </c>
      <c r="B8718" t="s">
        <v>6045</v>
      </c>
      <c r="C8718" t="s">
        <v>869</v>
      </c>
      <c r="D8718" t="s">
        <v>904</v>
      </c>
      <c r="E8718" t="s">
        <v>904</v>
      </c>
      <c r="F8718">
        <v>148</v>
      </c>
      <c r="G8718" t="s">
        <v>1791</v>
      </c>
      <c r="H8718" s="4" t="str">
        <f t="shared" si="272"/>
        <v>GOLD2.148</v>
      </c>
      <c r="I8718" s="4" t="str">
        <f t="shared" si="273"/>
        <v>SG2_P5_GIGA_MDI-</v>
      </c>
    </row>
    <row r="8719" spans="1:9" x14ac:dyDescent="0.25">
      <c r="A8719" t="s">
        <v>2698</v>
      </c>
      <c r="B8719" t="s">
        <v>6045</v>
      </c>
      <c r="C8719" t="s">
        <v>869</v>
      </c>
      <c r="D8719" t="s">
        <v>903</v>
      </c>
      <c r="E8719" t="s">
        <v>903</v>
      </c>
      <c r="F8719">
        <v>147</v>
      </c>
      <c r="G8719" t="s">
        <v>1792</v>
      </c>
      <c r="H8719" s="4" t="str">
        <f t="shared" si="272"/>
        <v>GOLD2.147</v>
      </c>
      <c r="I8719" s="4" t="str">
        <f t="shared" si="273"/>
        <v>SG2_P5_GIGA_MDI+</v>
      </c>
    </row>
    <row r="8720" spans="1:9" x14ac:dyDescent="0.25">
      <c r="A8720" t="s">
        <v>2698</v>
      </c>
      <c r="B8720" t="s">
        <v>6045</v>
      </c>
      <c r="C8720" t="s">
        <v>869</v>
      </c>
      <c r="D8720" t="s">
        <v>906</v>
      </c>
      <c r="E8720" t="s">
        <v>906</v>
      </c>
      <c r="F8720">
        <v>143</v>
      </c>
      <c r="G8720" t="s">
        <v>1793</v>
      </c>
      <c r="H8720" s="4" t="str">
        <f t="shared" si="272"/>
        <v>GOLD2.143</v>
      </c>
      <c r="I8720" s="4" t="str">
        <f t="shared" si="273"/>
        <v>SG2_P6_GIGA_MDI-</v>
      </c>
    </row>
    <row r="8721" spans="1:9" x14ac:dyDescent="0.25">
      <c r="A8721" t="s">
        <v>2698</v>
      </c>
      <c r="B8721" t="s">
        <v>6045</v>
      </c>
      <c r="C8721" t="s">
        <v>869</v>
      </c>
      <c r="D8721" t="s">
        <v>905</v>
      </c>
      <c r="E8721" t="s">
        <v>905</v>
      </c>
      <c r="F8721">
        <v>142</v>
      </c>
      <c r="G8721" t="s">
        <v>1794</v>
      </c>
      <c r="H8721" s="4" t="str">
        <f t="shared" si="272"/>
        <v>GOLD2.142</v>
      </c>
      <c r="I8721" s="4" t="str">
        <f t="shared" si="273"/>
        <v>SG2_P6_GIGA_MDI+</v>
      </c>
    </row>
    <row r="8722" spans="1:9" x14ac:dyDescent="0.25">
      <c r="A8722" t="s">
        <v>2698</v>
      </c>
      <c r="B8722" t="s">
        <v>6045</v>
      </c>
      <c r="C8722" t="s">
        <v>869</v>
      </c>
      <c r="D8722" t="s">
        <v>6173</v>
      </c>
      <c r="E8722" t="s">
        <v>6173</v>
      </c>
      <c r="F8722">
        <v>77</v>
      </c>
      <c r="G8722" t="s">
        <v>2520</v>
      </c>
      <c r="H8722" s="4" t="str">
        <f t="shared" si="272"/>
        <v>GOLD2.77</v>
      </c>
      <c r="I8722" s="4" t="str">
        <f t="shared" si="273"/>
        <v>SG2_AVDD09_CMU</v>
      </c>
    </row>
    <row r="8723" spans="1:9" x14ac:dyDescent="0.25">
      <c r="A8723" t="s">
        <v>2698</v>
      </c>
      <c r="B8723" t="s">
        <v>6045</v>
      </c>
      <c r="C8723" t="s">
        <v>869</v>
      </c>
      <c r="D8723" t="s">
        <v>941</v>
      </c>
      <c r="E8723" t="s">
        <v>941</v>
      </c>
      <c r="F8723">
        <v>71</v>
      </c>
      <c r="G8723" t="s">
        <v>1944</v>
      </c>
      <c r="H8723" s="4" t="str">
        <f t="shared" si="272"/>
        <v>GOLD2.71</v>
      </c>
      <c r="I8723" s="4" t="str">
        <f t="shared" si="273"/>
        <v>SG2_P9_HSI-</v>
      </c>
    </row>
    <row r="8724" spans="1:9" x14ac:dyDescent="0.25">
      <c r="A8724" t="s">
        <v>2698</v>
      </c>
      <c r="B8724" t="s">
        <v>6045</v>
      </c>
      <c r="C8724" t="s">
        <v>869</v>
      </c>
      <c r="D8724" t="s">
        <v>942</v>
      </c>
      <c r="E8724" t="s">
        <v>942</v>
      </c>
      <c r="F8724">
        <v>70</v>
      </c>
      <c r="G8724" t="s">
        <v>1946</v>
      </c>
      <c r="H8724" s="4" t="str">
        <f t="shared" si="272"/>
        <v>GOLD2.70</v>
      </c>
      <c r="I8724" s="4" t="str">
        <f t="shared" si="273"/>
        <v>SG2_P9_HSI+</v>
      </c>
    </row>
    <row r="8725" spans="1:9" x14ac:dyDescent="0.25">
      <c r="A8725" t="s">
        <v>2698</v>
      </c>
      <c r="B8725" t="s">
        <v>6045</v>
      </c>
      <c r="C8725" t="s">
        <v>869</v>
      </c>
      <c r="D8725" t="s">
        <v>943</v>
      </c>
      <c r="E8725" t="s">
        <v>943</v>
      </c>
      <c r="F8725">
        <v>73</v>
      </c>
      <c r="G8725" t="s">
        <v>1940</v>
      </c>
      <c r="H8725" s="4" t="str">
        <f t="shared" si="272"/>
        <v>GOLD2.73</v>
      </c>
      <c r="I8725" s="4" t="str">
        <f t="shared" si="273"/>
        <v>SG2_P9_HSO-</v>
      </c>
    </row>
    <row r="8726" spans="1:9" x14ac:dyDescent="0.25">
      <c r="A8726" t="s">
        <v>2698</v>
      </c>
      <c r="B8726" t="s">
        <v>6045</v>
      </c>
      <c r="C8726" t="s">
        <v>869</v>
      </c>
      <c r="D8726" t="s">
        <v>944</v>
      </c>
      <c r="E8726" t="s">
        <v>944</v>
      </c>
      <c r="F8726">
        <v>74</v>
      </c>
      <c r="G8726" t="s">
        <v>1942</v>
      </c>
      <c r="H8726" s="4" t="str">
        <f t="shared" si="272"/>
        <v>GOLD2.74</v>
      </c>
      <c r="I8726" s="4" t="str">
        <f t="shared" si="273"/>
        <v>SG2_P9_HSO+</v>
      </c>
    </row>
    <row r="8727" spans="1:9" x14ac:dyDescent="0.25">
      <c r="A8727" t="s">
        <v>2698</v>
      </c>
      <c r="B8727" t="s">
        <v>6045</v>
      </c>
      <c r="C8727" t="s">
        <v>869</v>
      </c>
      <c r="D8727" t="s">
        <v>6174</v>
      </c>
      <c r="E8727" t="s">
        <v>6174</v>
      </c>
      <c r="F8727">
        <v>79</v>
      </c>
      <c r="G8727" t="s">
        <v>2520</v>
      </c>
      <c r="H8727" s="4" t="str">
        <f t="shared" si="272"/>
        <v>GOLD2.79</v>
      </c>
      <c r="I8727" s="4" t="str">
        <f t="shared" si="273"/>
        <v>SG2_AVDD09_CMU</v>
      </c>
    </row>
    <row r="8728" spans="1:9" x14ac:dyDescent="0.25">
      <c r="A8728" t="s">
        <v>2698</v>
      </c>
      <c r="B8728" t="s">
        <v>6045</v>
      </c>
      <c r="C8728" t="s">
        <v>869</v>
      </c>
      <c r="D8728" t="s">
        <v>946</v>
      </c>
      <c r="E8728" t="s">
        <v>946</v>
      </c>
      <c r="F8728">
        <v>86</v>
      </c>
      <c r="G8728" t="s">
        <v>1962</v>
      </c>
      <c r="H8728" s="4" t="str">
        <f t="shared" si="272"/>
        <v>GOLD2.86</v>
      </c>
      <c r="I8728" s="4" t="str">
        <f t="shared" si="273"/>
        <v>SG2_P10_HSI-</v>
      </c>
    </row>
    <row r="8729" spans="1:9" x14ac:dyDescent="0.25">
      <c r="A8729" t="s">
        <v>2698</v>
      </c>
      <c r="B8729" t="s">
        <v>6045</v>
      </c>
      <c r="C8729" t="s">
        <v>869</v>
      </c>
      <c r="D8729" t="s">
        <v>945</v>
      </c>
      <c r="E8729" t="s">
        <v>945</v>
      </c>
      <c r="F8729">
        <v>87</v>
      </c>
      <c r="G8729" t="s">
        <v>1960</v>
      </c>
      <c r="H8729" s="4" t="str">
        <f t="shared" si="272"/>
        <v>GOLD2.87</v>
      </c>
      <c r="I8729" s="4" t="str">
        <f t="shared" si="273"/>
        <v>SG2_P10_HSI+</v>
      </c>
    </row>
    <row r="8730" spans="1:9" x14ac:dyDescent="0.25">
      <c r="A8730" t="s">
        <v>2698</v>
      </c>
      <c r="B8730" t="s">
        <v>6045</v>
      </c>
      <c r="C8730" t="s">
        <v>869</v>
      </c>
      <c r="D8730" t="s">
        <v>947</v>
      </c>
      <c r="E8730" t="s">
        <v>947</v>
      </c>
      <c r="F8730">
        <v>84</v>
      </c>
      <c r="G8730" t="s">
        <v>1956</v>
      </c>
      <c r="H8730" s="4" t="str">
        <f t="shared" si="272"/>
        <v>GOLD2.84</v>
      </c>
      <c r="I8730" s="4" t="str">
        <f t="shared" si="273"/>
        <v>SG2_P10_HSO-</v>
      </c>
    </row>
    <row r="8731" spans="1:9" x14ac:dyDescent="0.25">
      <c r="A8731" t="s">
        <v>2698</v>
      </c>
      <c r="B8731" t="s">
        <v>6045</v>
      </c>
      <c r="C8731" t="s">
        <v>869</v>
      </c>
      <c r="D8731" t="s">
        <v>948</v>
      </c>
      <c r="E8731" t="s">
        <v>948</v>
      </c>
      <c r="F8731">
        <v>83</v>
      </c>
      <c r="G8731" t="s">
        <v>1958</v>
      </c>
      <c r="H8731" s="4" t="str">
        <f t="shared" si="272"/>
        <v>GOLD2.83</v>
      </c>
      <c r="I8731" s="4" t="str">
        <f t="shared" si="273"/>
        <v>SG2_P10_HSO+</v>
      </c>
    </row>
    <row r="8732" spans="1:9" x14ac:dyDescent="0.25">
      <c r="A8732" t="s">
        <v>2698</v>
      </c>
      <c r="B8732" t="s">
        <v>6045</v>
      </c>
      <c r="C8732" t="s">
        <v>869</v>
      </c>
      <c r="D8732" t="s">
        <v>889</v>
      </c>
      <c r="E8732" t="s">
        <v>889</v>
      </c>
      <c r="F8732">
        <v>57</v>
      </c>
      <c r="G8732" t="s">
        <v>2520</v>
      </c>
      <c r="H8732" s="4" t="str">
        <f t="shared" si="272"/>
        <v>GOLD2.57</v>
      </c>
      <c r="I8732" s="4" t="str">
        <f t="shared" si="273"/>
        <v>SG2_AVDD09_CMU</v>
      </c>
    </row>
    <row r="8733" spans="1:9" x14ac:dyDescent="0.25">
      <c r="A8733" t="s">
        <v>2698</v>
      </c>
      <c r="B8733" t="s">
        <v>6045</v>
      </c>
      <c r="C8733" t="s">
        <v>869</v>
      </c>
      <c r="D8733" t="s">
        <v>6175</v>
      </c>
      <c r="E8733" t="s">
        <v>6175</v>
      </c>
      <c r="F8733">
        <v>50</v>
      </c>
      <c r="G8733" t="s">
        <v>6181</v>
      </c>
      <c r="H8733" s="4" t="str">
        <f t="shared" si="272"/>
        <v>GOLD2.50</v>
      </c>
      <c r="I8733" s="4" t="str">
        <f t="shared" si="273"/>
        <v>SG2_AVDD09_TRX</v>
      </c>
    </row>
    <row r="8734" spans="1:9" x14ac:dyDescent="0.25">
      <c r="A8734" t="s">
        <v>2698</v>
      </c>
      <c r="B8734" t="s">
        <v>6045</v>
      </c>
      <c r="C8734" t="s">
        <v>869</v>
      </c>
      <c r="D8734" t="s">
        <v>6176</v>
      </c>
      <c r="E8734" t="s">
        <v>6176</v>
      </c>
      <c r="F8734">
        <v>56</v>
      </c>
      <c r="G8734" t="s">
        <v>6181</v>
      </c>
      <c r="H8734" s="4" t="str">
        <f t="shared" si="272"/>
        <v>GOLD2.56</v>
      </c>
      <c r="I8734" s="4" t="str">
        <f t="shared" si="273"/>
        <v>SG2_AVDD09_TRX</v>
      </c>
    </row>
    <row r="8735" spans="1:9" x14ac:dyDescent="0.25">
      <c r="A8735" t="s">
        <v>2698</v>
      </c>
      <c r="B8735" t="s">
        <v>6045</v>
      </c>
      <c r="C8735" t="s">
        <v>869</v>
      </c>
      <c r="D8735" t="s">
        <v>893</v>
      </c>
      <c r="E8735" t="s">
        <v>893</v>
      </c>
      <c r="F8735">
        <v>58</v>
      </c>
      <c r="G8735" t="s">
        <v>2524</v>
      </c>
      <c r="H8735" s="4" t="str">
        <f t="shared" si="272"/>
        <v>GOLD2.58</v>
      </c>
      <c r="I8735" s="4" t="str">
        <f t="shared" si="273"/>
        <v>SG2_AVDD33_CMU</v>
      </c>
    </row>
    <row r="8736" spans="1:9" x14ac:dyDescent="0.25">
      <c r="A8736" t="s">
        <v>2698</v>
      </c>
      <c r="B8736" t="s">
        <v>6045</v>
      </c>
      <c r="C8736" t="s">
        <v>869</v>
      </c>
      <c r="D8736" t="s">
        <v>950</v>
      </c>
      <c r="E8736" t="s">
        <v>950</v>
      </c>
      <c r="F8736">
        <v>52</v>
      </c>
      <c r="G8736" t="s">
        <v>1970</v>
      </c>
      <c r="H8736" s="4" t="str">
        <f t="shared" si="272"/>
        <v>GOLD2.52</v>
      </c>
      <c r="I8736" s="4" t="str">
        <f t="shared" si="273"/>
        <v>SG2_P11_HSI-</v>
      </c>
    </row>
    <row r="8737" spans="1:9" x14ac:dyDescent="0.25">
      <c r="A8737" t="s">
        <v>2698</v>
      </c>
      <c r="B8737" t="s">
        <v>6045</v>
      </c>
      <c r="C8737" t="s">
        <v>869</v>
      </c>
      <c r="D8737" t="s">
        <v>949</v>
      </c>
      <c r="E8737" t="s">
        <v>949</v>
      </c>
      <c r="F8737">
        <v>51</v>
      </c>
      <c r="G8737" t="s">
        <v>1968</v>
      </c>
      <c r="H8737" s="4" t="str">
        <f t="shared" si="272"/>
        <v>GOLD2.51</v>
      </c>
      <c r="I8737" s="4" t="str">
        <f t="shared" si="273"/>
        <v>SG2_P11_HSI+</v>
      </c>
    </row>
    <row r="8738" spans="1:9" x14ac:dyDescent="0.25">
      <c r="A8738" t="s">
        <v>2698</v>
      </c>
      <c r="B8738" t="s">
        <v>6045</v>
      </c>
      <c r="C8738" t="s">
        <v>869</v>
      </c>
      <c r="D8738" t="s">
        <v>951</v>
      </c>
      <c r="E8738" t="s">
        <v>951</v>
      </c>
      <c r="F8738">
        <v>54</v>
      </c>
      <c r="G8738" t="s">
        <v>1964</v>
      </c>
      <c r="H8738" s="4" t="str">
        <f t="shared" si="272"/>
        <v>GOLD2.54</v>
      </c>
      <c r="I8738" s="4" t="str">
        <f t="shared" si="273"/>
        <v>SG2_P11_HSO-</v>
      </c>
    </row>
    <row r="8739" spans="1:9" x14ac:dyDescent="0.25">
      <c r="A8739" t="s">
        <v>2698</v>
      </c>
      <c r="B8739" t="s">
        <v>6045</v>
      </c>
      <c r="C8739" t="s">
        <v>869</v>
      </c>
      <c r="D8739" t="s">
        <v>952</v>
      </c>
      <c r="E8739" t="s">
        <v>952</v>
      </c>
      <c r="F8739">
        <v>55</v>
      </c>
      <c r="G8739" t="s">
        <v>1966</v>
      </c>
      <c r="H8739" s="4" t="str">
        <f t="shared" si="272"/>
        <v>GOLD2.55</v>
      </c>
      <c r="I8739" s="4" t="str">
        <f t="shared" si="273"/>
        <v>SG2_P11_HSO+</v>
      </c>
    </row>
    <row r="8740" spans="1:9" x14ac:dyDescent="0.25">
      <c r="A8740" t="s">
        <v>2698</v>
      </c>
      <c r="B8740" t="s">
        <v>6045</v>
      </c>
      <c r="C8740" t="s">
        <v>869</v>
      </c>
      <c r="D8740" t="s">
        <v>59</v>
      </c>
      <c r="E8740" t="s">
        <v>59</v>
      </c>
      <c r="F8740">
        <v>47</v>
      </c>
      <c r="G8740" t="s">
        <v>767</v>
      </c>
      <c r="H8740" s="4" t="str">
        <f t="shared" si="272"/>
        <v>GOLD2.47</v>
      </c>
      <c r="I8740" s="4" t="str">
        <f t="shared" si="273"/>
        <v>SG2_RESETB</v>
      </c>
    </row>
    <row r="8741" spans="1:9" x14ac:dyDescent="0.25">
      <c r="A8741" t="s">
        <v>2698</v>
      </c>
      <c r="B8741" t="s">
        <v>6045</v>
      </c>
      <c r="C8741" t="s">
        <v>869</v>
      </c>
      <c r="D8741" t="s">
        <v>58</v>
      </c>
      <c r="E8741" t="s">
        <v>58</v>
      </c>
      <c r="F8741">
        <v>155</v>
      </c>
      <c r="G8741" t="s">
        <v>553</v>
      </c>
      <c r="H8741" s="4" t="str">
        <f t="shared" si="272"/>
        <v>GOLD2.155</v>
      </c>
      <c r="I8741" s="4" t="str">
        <f t="shared" si="273"/>
        <v>SG2_RSET</v>
      </c>
    </row>
    <row r="8742" spans="1:9" x14ac:dyDescent="0.25">
      <c r="A8742" t="s">
        <v>2698</v>
      </c>
      <c r="B8742" t="s">
        <v>6045</v>
      </c>
      <c r="C8742" t="s">
        <v>869</v>
      </c>
      <c r="D8742" t="s">
        <v>52</v>
      </c>
      <c r="E8742" t="s">
        <v>52</v>
      </c>
      <c r="F8742">
        <v>64</v>
      </c>
      <c r="G8742" t="s">
        <v>570</v>
      </c>
      <c r="H8742" s="4" t="str">
        <f t="shared" si="272"/>
        <v>GOLD2.64</v>
      </c>
      <c r="I8742" s="4" t="str">
        <f t="shared" si="273"/>
        <v>SG2_SPI_CSB</v>
      </c>
    </row>
    <row r="8743" spans="1:9" x14ac:dyDescent="0.25">
      <c r="A8743" t="s">
        <v>2698</v>
      </c>
      <c r="B8743" t="s">
        <v>6045</v>
      </c>
      <c r="C8743" t="s">
        <v>869</v>
      </c>
      <c r="D8743" t="s">
        <v>54</v>
      </c>
      <c r="E8743" t="s">
        <v>54</v>
      </c>
      <c r="F8743">
        <v>62</v>
      </c>
      <c r="G8743" t="s">
        <v>571</v>
      </c>
      <c r="H8743" s="4" t="str">
        <f t="shared" si="272"/>
        <v>GOLD2.62</v>
      </c>
      <c r="I8743" s="4" t="str">
        <f t="shared" si="273"/>
        <v>SG2_SPI_SCK</v>
      </c>
    </row>
    <row r="8744" spans="1:9" x14ac:dyDescent="0.25">
      <c r="A8744" t="s">
        <v>2698</v>
      </c>
      <c r="B8744" t="s">
        <v>6045</v>
      </c>
      <c r="C8744" t="s">
        <v>869</v>
      </c>
      <c r="D8744" t="s">
        <v>280</v>
      </c>
      <c r="E8744" t="s">
        <v>280</v>
      </c>
      <c r="F8744">
        <v>61</v>
      </c>
      <c r="G8744" t="s">
        <v>5662</v>
      </c>
      <c r="H8744" s="4" t="str">
        <f t="shared" si="272"/>
        <v>GOLD2.61</v>
      </c>
      <c r="I8744" s="4" t="str">
        <f t="shared" si="273"/>
        <v>SG2_SPI_SIO0</v>
      </c>
    </row>
    <row r="8745" spans="1:9" x14ac:dyDescent="0.25">
      <c r="A8745" t="s">
        <v>2698</v>
      </c>
      <c r="B8745" t="s">
        <v>6045</v>
      </c>
      <c r="C8745" t="s">
        <v>869</v>
      </c>
      <c r="D8745" t="s">
        <v>279</v>
      </c>
      <c r="E8745" t="s">
        <v>279</v>
      </c>
      <c r="F8745">
        <v>60</v>
      </c>
      <c r="G8745" t="s">
        <v>5661</v>
      </c>
      <c r="H8745" s="4" t="str">
        <f t="shared" si="272"/>
        <v>GOLD2.60</v>
      </c>
      <c r="I8745" s="4" t="str">
        <f t="shared" si="273"/>
        <v>SG2_SPI_SIO1</v>
      </c>
    </row>
    <row r="8746" spans="1:9" x14ac:dyDescent="0.25">
      <c r="A8746" t="s">
        <v>2698</v>
      </c>
      <c r="B8746" t="s">
        <v>6045</v>
      </c>
      <c r="C8746" t="s">
        <v>869</v>
      </c>
      <c r="D8746" t="s">
        <v>281</v>
      </c>
      <c r="E8746" t="s">
        <v>281</v>
      </c>
      <c r="F8746">
        <v>65</v>
      </c>
      <c r="G8746" t="s">
        <v>5663</v>
      </c>
      <c r="H8746" s="4" t="str">
        <f t="shared" si="272"/>
        <v>GOLD2.65</v>
      </c>
      <c r="I8746" s="4" t="str">
        <f t="shared" si="273"/>
        <v>SG2_SPI_SIO2</v>
      </c>
    </row>
    <row r="8747" spans="1:9" x14ac:dyDescent="0.25">
      <c r="A8747" t="s">
        <v>2698</v>
      </c>
      <c r="B8747" t="s">
        <v>6045</v>
      </c>
      <c r="C8747" t="s">
        <v>869</v>
      </c>
      <c r="D8747" t="s">
        <v>282</v>
      </c>
      <c r="E8747" t="s">
        <v>282</v>
      </c>
      <c r="F8747">
        <v>66</v>
      </c>
      <c r="G8747" t="s">
        <v>5664</v>
      </c>
      <c r="H8747" s="4" t="str">
        <f t="shared" si="272"/>
        <v>GOLD2.66</v>
      </c>
      <c r="I8747" s="4" t="str">
        <f t="shared" si="273"/>
        <v>SG2_SPI_SIO3</v>
      </c>
    </row>
    <row r="8748" spans="1:9" x14ac:dyDescent="0.25">
      <c r="A8748" t="s">
        <v>2698</v>
      </c>
      <c r="B8748" t="s">
        <v>6045</v>
      </c>
      <c r="C8748" t="s">
        <v>869</v>
      </c>
      <c r="D8748" t="s">
        <v>425</v>
      </c>
      <c r="E8748" t="s">
        <v>425</v>
      </c>
      <c r="F8748">
        <v>63</v>
      </c>
      <c r="G8748" t="s">
        <v>2526</v>
      </c>
      <c r="H8748" s="4" t="str">
        <f t="shared" si="272"/>
        <v>GOLD2.63</v>
      </c>
      <c r="I8748" s="4" t="str">
        <f t="shared" si="273"/>
        <v>SG2_SPI_VDDIO</v>
      </c>
    </row>
    <row r="8749" spans="1:9" x14ac:dyDescent="0.25">
      <c r="A8749" t="s">
        <v>2698</v>
      </c>
      <c r="B8749" t="s">
        <v>6045</v>
      </c>
      <c r="C8749" t="s">
        <v>869</v>
      </c>
      <c r="D8749" t="s">
        <v>896</v>
      </c>
      <c r="E8749" t="s">
        <v>896</v>
      </c>
      <c r="F8749">
        <v>3</v>
      </c>
      <c r="G8749" t="s">
        <v>2529</v>
      </c>
      <c r="H8749" s="4" t="str">
        <f t="shared" si="272"/>
        <v>GOLD2.3</v>
      </c>
      <c r="I8749" s="4" t="str">
        <f t="shared" si="273"/>
        <v>SG2_V33</v>
      </c>
    </row>
    <row r="8750" spans="1:9" x14ac:dyDescent="0.25">
      <c r="A8750" t="s">
        <v>2698</v>
      </c>
      <c r="B8750" t="s">
        <v>6045</v>
      </c>
      <c r="C8750" t="s">
        <v>869</v>
      </c>
      <c r="D8750" t="s">
        <v>33</v>
      </c>
      <c r="E8750" t="s">
        <v>33</v>
      </c>
      <c r="F8750">
        <v>4</v>
      </c>
      <c r="G8750" t="s">
        <v>569</v>
      </c>
      <c r="H8750" s="4" t="str">
        <f t="shared" si="272"/>
        <v>GOLD2.4</v>
      </c>
      <c r="I8750" s="4" t="str">
        <f t="shared" si="273"/>
        <v>SG2_WAKE</v>
      </c>
    </row>
    <row r="8751" spans="1:9" x14ac:dyDescent="0.25">
      <c r="A8751" t="s">
        <v>2698</v>
      </c>
      <c r="B8751" t="s">
        <v>6045</v>
      </c>
      <c r="C8751" t="s">
        <v>869</v>
      </c>
      <c r="D8751" t="s">
        <v>283</v>
      </c>
      <c r="E8751" t="s">
        <v>283</v>
      </c>
      <c r="F8751">
        <v>150</v>
      </c>
      <c r="G8751" t="s">
        <v>5653</v>
      </c>
      <c r="H8751" s="4" t="str">
        <f t="shared" si="272"/>
        <v>GOLD2.150</v>
      </c>
      <c r="I8751" s="4" t="str">
        <f t="shared" si="273"/>
        <v>SG2_XI</v>
      </c>
    </row>
    <row r="8752" spans="1:9" x14ac:dyDescent="0.25">
      <c r="A8752" t="s">
        <v>2698</v>
      </c>
      <c r="B8752" t="s">
        <v>6045</v>
      </c>
      <c r="C8752" t="s">
        <v>869</v>
      </c>
      <c r="D8752" t="s">
        <v>920</v>
      </c>
      <c r="E8752" t="s">
        <v>920</v>
      </c>
      <c r="F8752">
        <v>113</v>
      </c>
      <c r="G8752" t="s">
        <v>1935</v>
      </c>
      <c r="H8752" s="4" t="str">
        <f t="shared" si="272"/>
        <v>GOLD2.113</v>
      </c>
      <c r="I8752" s="4" t="str">
        <f t="shared" si="273"/>
        <v>SG2_X0_COL</v>
      </c>
    </row>
    <row r="8753" spans="1:9" x14ac:dyDescent="0.25">
      <c r="A8753" t="s">
        <v>2698</v>
      </c>
      <c r="B8753" t="s">
        <v>6045</v>
      </c>
      <c r="C8753" t="s">
        <v>869</v>
      </c>
      <c r="D8753" t="s">
        <v>921</v>
      </c>
      <c r="E8753" t="s">
        <v>921</v>
      </c>
      <c r="F8753">
        <v>112</v>
      </c>
      <c r="G8753" t="s">
        <v>1936</v>
      </c>
      <c r="H8753" s="4" t="str">
        <f t="shared" si="272"/>
        <v>GOLD2.112</v>
      </c>
      <c r="I8753" s="4" t="str">
        <f t="shared" si="273"/>
        <v>SG2_X0_CRS</v>
      </c>
    </row>
    <row r="8754" spans="1:9" x14ac:dyDescent="0.25">
      <c r="A8754" t="s">
        <v>2698</v>
      </c>
      <c r="B8754" t="s">
        <v>6045</v>
      </c>
      <c r="C8754" t="s">
        <v>869</v>
      </c>
      <c r="D8754" t="s">
        <v>918</v>
      </c>
      <c r="E8754" t="s">
        <v>918</v>
      </c>
      <c r="F8754">
        <v>121</v>
      </c>
      <c r="G8754" t="s">
        <v>1805</v>
      </c>
      <c r="H8754" s="4" t="str">
        <f t="shared" si="272"/>
        <v>GOLD2.121</v>
      </c>
      <c r="I8754" s="4" t="str">
        <f t="shared" si="273"/>
        <v>SG2_X0_RXC</v>
      </c>
    </row>
    <row r="8755" spans="1:9" x14ac:dyDescent="0.25">
      <c r="A8755" t="s">
        <v>2698</v>
      </c>
      <c r="B8755" t="s">
        <v>6045</v>
      </c>
      <c r="C8755" t="s">
        <v>869</v>
      </c>
      <c r="D8755" t="s">
        <v>912</v>
      </c>
      <c r="E8755" t="s">
        <v>912</v>
      </c>
      <c r="F8755">
        <v>116</v>
      </c>
      <c r="G8755" t="s">
        <v>1799</v>
      </c>
      <c r="H8755" s="4" t="str">
        <f t="shared" si="272"/>
        <v>GOLD2.116</v>
      </c>
      <c r="I8755" s="4" t="str">
        <f t="shared" si="273"/>
        <v>SG2_X0_RXD0</v>
      </c>
    </row>
    <row r="8756" spans="1:9" x14ac:dyDescent="0.25">
      <c r="A8756" t="s">
        <v>2698</v>
      </c>
      <c r="B8756" t="s">
        <v>6045</v>
      </c>
      <c r="C8756" t="s">
        <v>869</v>
      </c>
      <c r="D8756" t="s">
        <v>915</v>
      </c>
      <c r="E8756" t="s">
        <v>915</v>
      </c>
      <c r="F8756">
        <v>117</v>
      </c>
      <c r="G8756" t="s">
        <v>1804</v>
      </c>
      <c r="H8756" s="4" t="str">
        <f t="shared" si="272"/>
        <v>GOLD2.117</v>
      </c>
      <c r="I8756" s="4" t="str">
        <f t="shared" si="273"/>
        <v>SG2_X0_RXD1</v>
      </c>
    </row>
    <row r="8757" spans="1:9" x14ac:dyDescent="0.25">
      <c r="A8757" t="s">
        <v>2698</v>
      </c>
      <c r="B8757" t="s">
        <v>6045</v>
      </c>
      <c r="C8757" t="s">
        <v>869</v>
      </c>
      <c r="D8757" t="s">
        <v>919</v>
      </c>
      <c r="E8757" t="s">
        <v>919</v>
      </c>
      <c r="F8757">
        <v>118</v>
      </c>
      <c r="G8757" t="s">
        <v>1809</v>
      </c>
      <c r="H8757" s="4" t="str">
        <f t="shared" si="272"/>
        <v>GOLD2.118</v>
      </c>
      <c r="I8757" s="4" t="str">
        <f t="shared" si="273"/>
        <v>SG2_X0_RXD2</v>
      </c>
    </row>
    <row r="8758" spans="1:9" x14ac:dyDescent="0.25">
      <c r="A8758" t="s">
        <v>2698</v>
      </c>
      <c r="B8758" t="s">
        <v>6045</v>
      </c>
      <c r="C8758" t="s">
        <v>869</v>
      </c>
      <c r="D8758" t="s">
        <v>916</v>
      </c>
      <c r="E8758" t="s">
        <v>916</v>
      </c>
      <c r="F8758">
        <v>119</v>
      </c>
      <c r="G8758" t="s">
        <v>1815</v>
      </c>
      <c r="H8758" s="4" t="str">
        <f t="shared" si="272"/>
        <v>GOLD2.119</v>
      </c>
      <c r="I8758" s="4" t="str">
        <f t="shared" si="273"/>
        <v>SG2_X0_RXD3</v>
      </c>
    </row>
    <row r="8759" spans="1:9" x14ac:dyDescent="0.25">
      <c r="A8759" t="s">
        <v>2698</v>
      </c>
      <c r="B8759" t="s">
        <v>6045</v>
      </c>
      <c r="C8759" t="s">
        <v>869</v>
      </c>
      <c r="D8759" t="s">
        <v>917</v>
      </c>
      <c r="E8759" t="s">
        <v>917</v>
      </c>
      <c r="F8759">
        <v>115</v>
      </c>
      <c r="G8759" t="s">
        <v>1798</v>
      </c>
      <c r="H8759" s="4" t="str">
        <f t="shared" si="272"/>
        <v>GOLD2.115</v>
      </c>
      <c r="I8759" s="4" t="str">
        <f t="shared" si="273"/>
        <v>SG2_X0_RXDV</v>
      </c>
    </row>
    <row r="8760" spans="1:9" x14ac:dyDescent="0.25">
      <c r="A8760" t="s">
        <v>2698</v>
      </c>
      <c r="B8760" t="s">
        <v>6045</v>
      </c>
      <c r="C8760" t="s">
        <v>869</v>
      </c>
      <c r="D8760" t="s">
        <v>914</v>
      </c>
      <c r="E8760" t="s">
        <v>914</v>
      </c>
      <c r="F8760">
        <v>114</v>
      </c>
      <c r="G8760" t="s">
        <v>961</v>
      </c>
      <c r="H8760" s="4" t="str">
        <f t="shared" si="272"/>
        <v>GOLD2.114</v>
      </c>
      <c r="I8760" s="4" t="str">
        <f t="shared" si="273"/>
        <v>DGND</v>
      </c>
    </row>
    <row r="8761" spans="1:9" x14ac:dyDescent="0.25">
      <c r="A8761" t="s">
        <v>2698</v>
      </c>
      <c r="B8761" t="s">
        <v>6045</v>
      </c>
      <c r="C8761" t="s">
        <v>869</v>
      </c>
      <c r="D8761" t="s">
        <v>910</v>
      </c>
      <c r="E8761" t="s">
        <v>910</v>
      </c>
      <c r="F8761">
        <v>123</v>
      </c>
      <c r="G8761" t="s">
        <v>1829</v>
      </c>
      <c r="H8761" s="4" t="str">
        <f t="shared" si="272"/>
        <v>GOLD2.123</v>
      </c>
      <c r="I8761" s="4" t="str">
        <f t="shared" si="273"/>
        <v>SG2_X0_TXC</v>
      </c>
    </row>
    <row r="8762" spans="1:9" x14ac:dyDescent="0.25">
      <c r="A8762" t="s">
        <v>2698</v>
      </c>
      <c r="B8762" t="s">
        <v>6045</v>
      </c>
      <c r="C8762" t="s">
        <v>869</v>
      </c>
      <c r="D8762" t="s">
        <v>908</v>
      </c>
      <c r="E8762" t="s">
        <v>908</v>
      </c>
      <c r="F8762">
        <v>126</v>
      </c>
      <c r="G8762" t="s">
        <v>1921</v>
      </c>
      <c r="H8762" s="4" t="str">
        <f t="shared" si="272"/>
        <v>GOLD2.126</v>
      </c>
      <c r="I8762" s="4" t="str">
        <f t="shared" si="273"/>
        <v>SG2_X0_TXD0</v>
      </c>
    </row>
    <row r="8763" spans="1:9" x14ac:dyDescent="0.25">
      <c r="A8763" t="s">
        <v>2698</v>
      </c>
      <c r="B8763" t="s">
        <v>6045</v>
      </c>
      <c r="C8763" t="s">
        <v>869</v>
      </c>
      <c r="D8763" t="s">
        <v>909</v>
      </c>
      <c r="E8763" t="s">
        <v>909</v>
      </c>
      <c r="F8763">
        <v>127</v>
      </c>
      <c r="G8763" t="s">
        <v>1922</v>
      </c>
      <c r="H8763" s="4" t="str">
        <f t="shared" si="272"/>
        <v>GOLD2.127</v>
      </c>
      <c r="I8763" s="4" t="str">
        <f t="shared" si="273"/>
        <v>SG2_X0_TXD1</v>
      </c>
    </row>
    <row r="8764" spans="1:9" x14ac:dyDescent="0.25">
      <c r="A8764" t="s">
        <v>2698</v>
      </c>
      <c r="B8764" t="s">
        <v>6045</v>
      </c>
      <c r="C8764" t="s">
        <v>869</v>
      </c>
      <c r="D8764" t="s">
        <v>911</v>
      </c>
      <c r="E8764" t="s">
        <v>911</v>
      </c>
      <c r="F8764">
        <v>129</v>
      </c>
      <c r="G8764" t="s">
        <v>1925</v>
      </c>
      <c r="H8764" s="4" t="str">
        <f t="shared" si="272"/>
        <v>GOLD2.129</v>
      </c>
      <c r="I8764" s="4" t="str">
        <f t="shared" si="273"/>
        <v>SG2_X0_TXD2</v>
      </c>
    </row>
    <row r="8765" spans="1:9" x14ac:dyDescent="0.25">
      <c r="A8765" t="s">
        <v>2698</v>
      </c>
      <c r="B8765" t="s">
        <v>6045</v>
      </c>
      <c r="C8765" t="s">
        <v>869</v>
      </c>
      <c r="D8765" t="s">
        <v>913</v>
      </c>
      <c r="E8765" t="s">
        <v>913</v>
      </c>
      <c r="F8765">
        <v>130</v>
      </c>
      <c r="G8765" t="s">
        <v>1926</v>
      </c>
      <c r="H8765" s="4" t="str">
        <f t="shared" si="272"/>
        <v>GOLD2.130</v>
      </c>
      <c r="I8765" s="4" t="str">
        <f t="shared" si="273"/>
        <v>SG2_X0_TXD3</v>
      </c>
    </row>
    <row r="8766" spans="1:9" x14ac:dyDescent="0.25">
      <c r="A8766" t="s">
        <v>2698</v>
      </c>
      <c r="B8766" t="s">
        <v>6045</v>
      </c>
      <c r="C8766" t="s">
        <v>869</v>
      </c>
      <c r="D8766" t="s">
        <v>907</v>
      </c>
      <c r="E8766" t="s">
        <v>907</v>
      </c>
      <c r="F8766">
        <v>125</v>
      </c>
      <c r="G8766" t="s">
        <v>1929</v>
      </c>
      <c r="H8766" s="4" t="str">
        <f t="shared" si="272"/>
        <v>GOLD2.125</v>
      </c>
      <c r="I8766" s="4" t="str">
        <f t="shared" si="273"/>
        <v>SG2_X0_TXEN</v>
      </c>
    </row>
    <row r="8767" spans="1:9" x14ac:dyDescent="0.25">
      <c r="A8767" t="s">
        <v>2698</v>
      </c>
      <c r="B8767" t="s">
        <v>6045</v>
      </c>
      <c r="C8767" t="s">
        <v>869</v>
      </c>
      <c r="D8767" t="s">
        <v>5349</v>
      </c>
      <c r="E8767" t="s">
        <v>5349</v>
      </c>
      <c r="F8767">
        <v>122</v>
      </c>
      <c r="G8767" t="s">
        <v>2527</v>
      </c>
      <c r="H8767" s="4" t="str">
        <f t="shared" si="272"/>
        <v>GOLD2.122</v>
      </c>
      <c r="I8767" s="4" t="str">
        <f t="shared" si="273"/>
        <v>SG2_XMII_0_VDDIO</v>
      </c>
    </row>
    <row r="8768" spans="1:9" x14ac:dyDescent="0.25">
      <c r="A8768" t="s">
        <v>2698</v>
      </c>
      <c r="B8768" t="s">
        <v>6045</v>
      </c>
      <c r="C8768" t="s">
        <v>869</v>
      </c>
      <c r="D8768" t="s">
        <v>5347</v>
      </c>
      <c r="E8768" t="s">
        <v>5347</v>
      </c>
      <c r="F8768">
        <v>128</v>
      </c>
      <c r="G8768" t="s">
        <v>2527</v>
      </c>
      <c r="H8768" s="4" t="str">
        <f t="shared" si="272"/>
        <v>GOLD2.128</v>
      </c>
      <c r="I8768" s="4" t="str">
        <f t="shared" si="273"/>
        <v>SG2_XMII_0_VDDIO</v>
      </c>
    </row>
    <row r="8769" spans="1:9" x14ac:dyDescent="0.25">
      <c r="A8769" t="s">
        <v>2698</v>
      </c>
      <c r="B8769" t="s">
        <v>6045</v>
      </c>
      <c r="C8769" t="s">
        <v>869</v>
      </c>
      <c r="D8769" t="s">
        <v>934</v>
      </c>
      <c r="E8769" t="s">
        <v>934</v>
      </c>
      <c r="F8769">
        <v>8</v>
      </c>
      <c r="G8769" t="s">
        <v>1937</v>
      </c>
      <c r="H8769" s="4" t="str">
        <f t="shared" si="272"/>
        <v>GOLD2.8</v>
      </c>
      <c r="I8769" s="4" t="str">
        <f t="shared" si="273"/>
        <v>SG2_X1_COL</v>
      </c>
    </row>
    <row r="8770" spans="1:9" x14ac:dyDescent="0.25">
      <c r="A8770" t="s">
        <v>2698</v>
      </c>
      <c r="B8770" t="s">
        <v>6045</v>
      </c>
      <c r="C8770" t="s">
        <v>869</v>
      </c>
      <c r="D8770" t="s">
        <v>935</v>
      </c>
      <c r="E8770" t="s">
        <v>935</v>
      </c>
      <c r="F8770">
        <v>7</v>
      </c>
      <c r="G8770" t="s">
        <v>1938</v>
      </c>
      <c r="H8770" s="4" t="str">
        <f t="shared" ref="H8770:H8833" si="274">CONCATENATE(C8770,".",F8770)</f>
        <v>GOLD2.7</v>
      </c>
      <c r="I8770" s="4" t="str">
        <f t="shared" ref="I8770:I8833" si="275">G8770</f>
        <v>SG2_X1_CRS</v>
      </c>
    </row>
    <row r="8771" spans="1:9" x14ac:dyDescent="0.25">
      <c r="A8771" t="s">
        <v>2698</v>
      </c>
      <c r="B8771" t="s">
        <v>6045</v>
      </c>
      <c r="C8771" t="s">
        <v>869</v>
      </c>
      <c r="D8771" t="s">
        <v>932</v>
      </c>
      <c r="E8771" t="s">
        <v>932</v>
      </c>
      <c r="F8771">
        <v>16</v>
      </c>
      <c r="G8771" t="s">
        <v>1860</v>
      </c>
      <c r="H8771" s="4" t="str">
        <f t="shared" si="274"/>
        <v>GOLD2.16</v>
      </c>
      <c r="I8771" s="4" t="str">
        <f t="shared" si="275"/>
        <v>SG2_X1_RXC</v>
      </c>
    </row>
    <row r="8772" spans="1:9" x14ac:dyDescent="0.25">
      <c r="A8772" t="s">
        <v>2698</v>
      </c>
      <c r="B8772" t="s">
        <v>6045</v>
      </c>
      <c r="C8772" t="s">
        <v>869</v>
      </c>
      <c r="D8772" t="s">
        <v>926</v>
      </c>
      <c r="E8772" t="s">
        <v>926</v>
      </c>
      <c r="F8772">
        <v>11</v>
      </c>
      <c r="G8772" t="s">
        <v>1854</v>
      </c>
      <c r="H8772" s="4" t="str">
        <f t="shared" si="274"/>
        <v>GOLD2.11</v>
      </c>
      <c r="I8772" s="4" t="str">
        <f t="shared" si="275"/>
        <v>SG2_X1_RXD0</v>
      </c>
    </row>
    <row r="8773" spans="1:9" x14ac:dyDescent="0.25">
      <c r="A8773" t="s">
        <v>2698</v>
      </c>
      <c r="B8773" t="s">
        <v>6045</v>
      </c>
      <c r="C8773" t="s">
        <v>869</v>
      </c>
      <c r="D8773" t="s">
        <v>929</v>
      </c>
      <c r="E8773" t="s">
        <v>929</v>
      </c>
      <c r="F8773">
        <v>12</v>
      </c>
      <c r="G8773" t="s">
        <v>1859</v>
      </c>
      <c r="H8773" s="4" t="str">
        <f t="shared" si="274"/>
        <v>GOLD2.12</v>
      </c>
      <c r="I8773" s="4" t="str">
        <f t="shared" si="275"/>
        <v>SG2_X1_RXD1</v>
      </c>
    </row>
    <row r="8774" spans="1:9" x14ac:dyDescent="0.25">
      <c r="A8774" t="s">
        <v>2698</v>
      </c>
      <c r="B8774" t="s">
        <v>6045</v>
      </c>
      <c r="C8774" t="s">
        <v>869</v>
      </c>
      <c r="D8774" t="s">
        <v>933</v>
      </c>
      <c r="E8774" t="s">
        <v>933</v>
      </c>
      <c r="F8774">
        <v>13</v>
      </c>
      <c r="G8774" t="s">
        <v>1864</v>
      </c>
      <c r="H8774" s="4" t="str">
        <f t="shared" si="274"/>
        <v>GOLD2.13</v>
      </c>
      <c r="I8774" s="4" t="str">
        <f t="shared" si="275"/>
        <v>SG2_X1_RXD2</v>
      </c>
    </row>
    <row r="8775" spans="1:9" x14ac:dyDescent="0.25">
      <c r="A8775" t="s">
        <v>2698</v>
      </c>
      <c r="B8775" t="s">
        <v>6045</v>
      </c>
      <c r="C8775" t="s">
        <v>869</v>
      </c>
      <c r="D8775" t="s">
        <v>930</v>
      </c>
      <c r="E8775" t="s">
        <v>930</v>
      </c>
      <c r="F8775">
        <v>14</v>
      </c>
      <c r="G8775" t="s">
        <v>1870</v>
      </c>
      <c r="H8775" s="4" t="str">
        <f t="shared" si="274"/>
        <v>GOLD2.14</v>
      </c>
      <c r="I8775" s="4" t="str">
        <f t="shared" si="275"/>
        <v>SG2_X1_RXD3</v>
      </c>
    </row>
    <row r="8776" spans="1:9" x14ac:dyDescent="0.25">
      <c r="A8776" t="s">
        <v>2698</v>
      </c>
      <c r="B8776" t="s">
        <v>6045</v>
      </c>
      <c r="C8776" t="s">
        <v>869</v>
      </c>
      <c r="D8776" t="s">
        <v>931</v>
      </c>
      <c r="E8776" t="s">
        <v>931</v>
      </c>
      <c r="F8776">
        <v>10</v>
      </c>
      <c r="G8776" t="s">
        <v>1853</v>
      </c>
      <c r="H8776" s="4" t="str">
        <f t="shared" si="274"/>
        <v>GOLD2.10</v>
      </c>
      <c r="I8776" s="4" t="str">
        <f t="shared" si="275"/>
        <v>SG2_X1_RXDV</v>
      </c>
    </row>
    <row r="8777" spans="1:9" x14ac:dyDescent="0.25">
      <c r="A8777" t="s">
        <v>2698</v>
      </c>
      <c r="B8777" t="s">
        <v>6045</v>
      </c>
      <c r="C8777" t="s">
        <v>869</v>
      </c>
      <c r="D8777" t="s">
        <v>928</v>
      </c>
      <c r="E8777" t="s">
        <v>928</v>
      </c>
      <c r="F8777">
        <v>9</v>
      </c>
      <c r="G8777" t="s">
        <v>961</v>
      </c>
      <c r="H8777" s="4" t="str">
        <f t="shared" si="274"/>
        <v>GOLD2.9</v>
      </c>
      <c r="I8777" s="4" t="str">
        <f t="shared" si="275"/>
        <v>DGND</v>
      </c>
    </row>
    <row r="8778" spans="1:9" x14ac:dyDescent="0.25">
      <c r="A8778" t="s">
        <v>2698</v>
      </c>
      <c r="B8778" t="s">
        <v>6045</v>
      </c>
      <c r="C8778" t="s">
        <v>869</v>
      </c>
      <c r="D8778" t="s">
        <v>924</v>
      </c>
      <c r="E8778" t="s">
        <v>924</v>
      </c>
      <c r="F8778">
        <v>18</v>
      </c>
      <c r="G8778" t="s">
        <v>1874</v>
      </c>
      <c r="H8778" s="4" t="str">
        <f t="shared" si="274"/>
        <v>GOLD2.18</v>
      </c>
      <c r="I8778" s="4" t="str">
        <f t="shared" si="275"/>
        <v>SG2_X1_TXC</v>
      </c>
    </row>
    <row r="8779" spans="1:9" x14ac:dyDescent="0.25">
      <c r="A8779" t="s">
        <v>2698</v>
      </c>
      <c r="B8779" t="s">
        <v>6045</v>
      </c>
      <c r="C8779" t="s">
        <v>869</v>
      </c>
      <c r="D8779" t="s">
        <v>922</v>
      </c>
      <c r="E8779" t="s">
        <v>922</v>
      </c>
      <c r="F8779">
        <v>20</v>
      </c>
      <c r="G8779" t="s">
        <v>1914</v>
      </c>
      <c r="H8779" s="4" t="str">
        <f t="shared" si="274"/>
        <v>GOLD2.20</v>
      </c>
      <c r="I8779" s="4" t="str">
        <f t="shared" si="275"/>
        <v>SG2_X1_TXD0</v>
      </c>
    </row>
    <row r="8780" spans="1:9" x14ac:dyDescent="0.25">
      <c r="A8780" t="s">
        <v>2698</v>
      </c>
      <c r="B8780" t="s">
        <v>6045</v>
      </c>
      <c r="C8780" t="s">
        <v>869</v>
      </c>
      <c r="D8780" t="s">
        <v>923</v>
      </c>
      <c r="E8780" t="s">
        <v>923</v>
      </c>
      <c r="F8780">
        <v>21</v>
      </c>
      <c r="G8780" t="s">
        <v>1917</v>
      </c>
      <c r="H8780" s="4" t="str">
        <f t="shared" si="274"/>
        <v>GOLD2.21</v>
      </c>
      <c r="I8780" s="4" t="str">
        <f t="shared" si="275"/>
        <v>SG2_X1_TXD1</v>
      </c>
    </row>
    <row r="8781" spans="1:9" x14ac:dyDescent="0.25">
      <c r="A8781" t="s">
        <v>2698</v>
      </c>
      <c r="B8781" t="s">
        <v>6045</v>
      </c>
      <c r="C8781" t="s">
        <v>869</v>
      </c>
      <c r="D8781" t="s">
        <v>925</v>
      </c>
      <c r="E8781" t="s">
        <v>925</v>
      </c>
      <c r="F8781">
        <v>23</v>
      </c>
      <c r="G8781" t="s">
        <v>1918</v>
      </c>
      <c r="H8781" s="4" t="str">
        <f t="shared" si="274"/>
        <v>GOLD2.23</v>
      </c>
      <c r="I8781" s="4" t="str">
        <f t="shared" si="275"/>
        <v>SG2_X1_TXD2</v>
      </c>
    </row>
    <row r="8782" spans="1:9" x14ac:dyDescent="0.25">
      <c r="A8782" t="s">
        <v>2698</v>
      </c>
      <c r="B8782" t="s">
        <v>6045</v>
      </c>
      <c r="C8782" t="s">
        <v>869</v>
      </c>
      <c r="D8782" t="s">
        <v>927</v>
      </c>
      <c r="E8782" t="s">
        <v>927</v>
      </c>
      <c r="F8782">
        <v>24</v>
      </c>
      <c r="G8782" t="s">
        <v>1883</v>
      </c>
      <c r="H8782" s="4" t="str">
        <f t="shared" si="274"/>
        <v>GOLD2.24</v>
      </c>
      <c r="I8782" s="4" t="str">
        <f t="shared" si="275"/>
        <v>SG2_X1_TXD3</v>
      </c>
    </row>
    <row r="8783" spans="1:9" x14ac:dyDescent="0.25">
      <c r="A8783" t="s">
        <v>2698</v>
      </c>
      <c r="B8783" t="s">
        <v>6045</v>
      </c>
      <c r="C8783" t="s">
        <v>869</v>
      </c>
      <c r="D8783" t="s">
        <v>6159</v>
      </c>
      <c r="E8783" t="s">
        <v>6159</v>
      </c>
      <c r="F8783">
        <v>19</v>
      </c>
      <c r="G8783" t="s">
        <v>1913</v>
      </c>
      <c r="H8783" s="4" t="str">
        <f t="shared" si="274"/>
        <v>GOLD2.19</v>
      </c>
      <c r="I8783" s="4" t="str">
        <f t="shared" si="275"/>
        <v>SG2_X1_TXEN</v>
      </c>
    </row>
    <row r="8784" spans="1:9" x14ac:dyDescent="0.25">
      <c r="A8784" t="s">
        <v>2698</v>
      </c>
      <c r="B8784" t="s">
        <v>6045</v>
      </c>
      <c r="C8784" t="s">
        <v>869</v>
      </c>
      <c r="D8784" t="s">
        <v>5336</v>
      </c>
      <c r="E8784" t="s">
        <v>5336</v>
      </c>
      <c r="F8784">
        <v>17</v>
      </c>
      <c r="G8784" t="s">
        <v>2528</v>
      </c>
      <c r="H8784" s="4" t="str">
        <f t="shared" si="274"/>
        <v>GOLD2.17</v>
      </c>
      <c r="I8784" s="4" t="str">
        <f t="shared" si="275"/>
        <v>SG2_XMII_1_VDDIO</v>
      </c>
    </row>
    <row r="8785" spans="1:9" x14ac:dyDescent="0.25">
      <c r="A8785" t="s">
        <v>2698</v>
      </c>
      <c r="B8785" t="s">
        <v>6045</v>
      </c>
      <c r="C8785" t="s">
        <v>869</v>
      </c>
      <c r="D8785" t="s">
        <v>5337</v>
      </c>
      <c r="E8785" t="s">
        <v>5337</v>
      </c>
      <c r="F8785">
        <v>22</v>
      </c>
      <c r="G8785" t="s">
        <v>2528</v>
      </c>
      <c r="H8785" s="4" t="str">
        <f t="shared" si="274"/>
        <v>GOLD2.22</v>
      </c>
      <c r="I8785" s="4" t="str">
        <f t="shared" si="275"/>
        <v>SG2_XMII_1_VDDIO</v>
      </c>
    </row>
    <row r="8786" spans="1:9" x14ac:dyDescent="0.25">
      <c r="A8786" t="s">
        <v>2698</v>
      </c>
      <c r="B8786" t="s">
        <v>6045</v>
      </c>
      <c r="C8786" t="s">
        <v>869</v>
      </c>
      <c r="D8786" t="s">
        <v>5365</v>
      </c>
      <c r="E8786" t="s">
        <v>5365</v>
      </c>
      <c r="F8786">
        <v>92</v>
      </c>
      <c r="G8786" t="s">
        <v>5631</v>
      </c>
      <c r="H8786" s="4" t="str">
        <f t="shared" si="274"/>
        <v>GOLD2.92</v>
      </c>
      <c r="I8786" s="4" t="str">
        <f t="shared" si="275"/>
        <v>SG2_X2_COL</v>
      </c>
    </row>
    <row r="8787" spans="1:9" x14ac:dyDescent="0.25">
      <c r="A8787" t="s">
        <v>2698</v>
      </c>
      <c r="B8787" t="s">
        <v>6045</v>
      </c>
      <c r="C8787" t="s">
        <v>869</v>
      </c>
      <c r="D8787" t="s">
        <v>5366</v>
      </c>
      <c r="E8787" t="s">
        <v>5366</v>
      </c>
      <c r="F8787">
        <v>91</v>
      </c>
      <c r="G8787" t="s">
        <v>5632</v>
      </c>
      <c r="H8787" s="4" t="str">
        <f t="shared" si="274"/>
        <v>GOLD2.91</v>
      </c>
      <c r="I8787" s="4" t="str">
        <f t="shared" si="275"/>
        <v>SG2_X2_CRS</v>
      </c>
    </row>
    <row r="8788" spans="1:9" x14ac:dyDescent="0.25">
      <c r="A8788" t="s">
        <v>2698</v>
      </c>
      <c r="B8788" t="s">
        <v>6045</v>
      </c>
      <c r="C8788" t="s">
        <v>869</v>
      </c>
      <c r="D8788" t="s">
        <v>5357</v>
      </c>
      <c r="E8788" t="s">
        <v>5357</v>
      </c>
      <c r="F8788">
        <v>100</v>
      </c>
      <c r="G8788" t="s">
        <v>5588</v>
      </c>
      <c r="H8788" s="4" t="str">
        <f t="shared" si="274"/>
        <v>GOLD2.100</v>
      </c>
      <c r="I8788" s="4" t="str">
        <f t="shared" si="275"/>
        <v>SG2_X2_RXC</v>
      </c>
    </row>
    <row r="8789" spans="1:9" x14ac:dyDescent="0.25">
      <c r="A8789" t="s">
        <v>2698</v>
      </c>
      <c r="B8789" t="s">
        <v>6045</v>
      </c>
      <c r="C8789" t="s">
        <v>869</v>
      </c>
      <c r="D8789" t="s">
        <v>5362</v>
      </c>
      <c r="E8789" t="s">
        <v>5362</v>
      </c>
      <c r="F8789">
        <v>95</v>
      </c>
      <c r="G8789" t="s">
        <v>5584</v>
      </c>
      <c r="H8789" s="4" t="str">
        <f t="shared" si="274"/>
        <v>GOLD2.95</v>
      </c>
      <c r="I8789" s="4" t="str">
        <f t="shared" si="275"/>
        <v>SG2_X2_RXD0</v>
      </c>
    </row>
    <row r="8790" spans="1:9" x14ac:dyDescent="0.25">
      <c r="A8790" t="s">
        <v>2698</v>
      </c>
      <c r="B8790" t="s">
        <v>6045</v>
      </c>
      <c r="C8790" t="s">
        <v>869</v>
      </c>
      <c r="D8790" t="s">
        <v>5361</v>
      </c>
      <c r="E8790" t="s">
        <v>5361</v>
      </c>
      <c r="F8790">
        <v>96</v>
      </c>
      <c r="G8790" t="s">
        <v>5587</v>
      </c>
      <c r="H8790" s="4" t="str">
        <f t="shared" si="274"/>
        <v>GOLD2.96</v>
      </c>
      <c r="I8790" s="4" t="str">
        <f t="shared" si="275"/>
        <v>SG2_X2_RXD1</v>
      </c>
    </row>
    <row r="8791" spans="1:9" x14ac:dyDescent="0.25">
      <c r="A8791" t="s">
        <v>2698</v>
      </c>
      <c r="B8791" t="s">
        <v>6045</v>
      </c>
      <c r="C8791" t="s">
        <v>869</v>
      </c>
      <c r="D8791" t="s">
        <v>5360</v>
      </c>
      <c r="E8791" t="s">
        <v>5360</v>
      </c>
      <c r="F8791">
        <v>97</v>
      </c>
      <c r="G8791" t="s">
        <v>5591</v>
      </c>
      <c r="H8791" s="4" t="str">
        <f t="shared" si="274"/>
        <v>GOLD2.97</v>
      </c>
      <c r="I8791" s="4" t="str">
        <f t="shared" si="275"/>
        <v>SG2_X2_RXD2</v>
      </c>
    </row>
    <row r="8792" spans="1:9" x14ac:dyDescent="0.25">
      <c r="A8792" t="s">
        <v>2698</v>
      </c>
      <c r="B8792" t="s">
        <v>6045</v>
      </c>
      <c r="C8792" t="s">
        <v>869</v>
      </c>
      <c r="D8792" t="s">
        <v>5359</v>
      </c>
      <c r="E8792" t="s">
        <v>5359</v>
      </c>
      <c r="F8792">
        <v>98</v>
      </c>
      <c r="G8792" t="s">
        <v>5596</v>
      </c>
      <c r="H8792" s="4" t="str">
        <f t="shared" si="274"/>
        <v>GOLD2.98</v>
      </c>
      <c r="I8792" s="4" t="str">
        <f t="shared" si="275"/>
        <v>SG2_X2_RXD3</v>
      </c>
    </row>
    <row r="8793" spans="1:9" x14ac:dyDescent="0.25">
      <c r="A8793" t="s">
        <v>2698</v>
      </c>
      <c r="B8793" t="s">
        <v>6045</v>
      </c>
      <c r="C8793" t="s">
        <v>869</v>
      </c>
      <c r="D8793" t="s">
        <v>5363</v>
      </c>
      <c r="E8793" t="s">
        <v>5363</v>
      </c>
      <c r="F8793">
        <v>94</v>
      </c>
      <c r="G8793" t="s">
        <v>5583</v>
      </c>
      <c r="H8793" s="4" t="str">
        <f t="shared" si="274"/>
        <v>GOLD2.94</v>
      </c>
      <c r="I8793" s="4" t="str">
        <f t="shared" si="275"/>
        <v>SG2_X2_RXDV</v>
      </c>
    </row>
    <row r="8794" spans="1:9" x14ac:dyDescent="0.25">
      <c r="A8794" t="s">
        <v>2698</v>
      </c>
      <c r="B8794" t="s">
        <v>6045</v>
      </c>
      <c r="C8794" t="s">
        <v>869</v>
      </c>
      <c r="D8794" t="s">
        <v>5364</v>
      </c>
      <c r="E8794" t="s">
        <v>5364</v>
      </c>
      <c r="F8794">
        <v>93</v>
      </c>
      <c r="G8794" t="s">
        <v>961</v>
      </c>
      <c r="H8794" s="4" t="str">
        <f t="shared" si="274"/>
        <v>GOLD2.93</v>
      </c>
      <c r="I8794" s="4" t="str">
        <f t="shared" si="275"/>
        <v>DGND</v>
      </c>
    </row>
    <row r="8795" spans="1:9" x14ac:dyDescent="0.25">
      <c r="A8795" t="s">
        <v>2698</v>
      </c>
      <c r="B8795" t="s">
        <v>6045</v>
      </c>
      <c r="C8795" t="s">
        <v>869</v>
      </c>
      <c r="D8795" t="s">
        <v>5355</v>
      </c>
      <c r="E8795" t="s">
        <v>5355</v>
      </c>
      <c r="F8795">
        <v>102</v>
      </c>
      <c r="G8795" t="s">
        <v>5601</v>
      </c>
      <c r="H8795" s="4" t="str">
        <f t="shared" si="274"/>
        <v>GOLD2.102</v>
      </c>
      <c r="I8795" s="4" t="str">
        <f t="shared" si="275"/>
        <v>SG2_X2_TXC</v>
      </c>
    </row>
    <row r="8796" spans="1:9" x14ac:dyDescent="0.25">
      <c r="A8796" t="s">
        <v>2698</v>
      </c>
      <c r="B8796" t="s">
        <v>6045</v>
      </c>
      <c r="C8796" t="s">
        <v>869</v>
      </c>
      <c r="D8796" t="s">
        <v>937</v>
      </c>
      <c r="E8796" t="s">
        <v>937</v>
      </c>
      <c r="F8796">
        <v>105</v>
      </c>
      <c r="G8796" t="s">
        <v>1930</v>
      </c>
      <c r="H8796" s="4" t="str">
        <f t="shared" si="274"/>
        <v>GOLD2.105</v>
      </c>
      <c r="I8796" s="4" t="str">
        <f t="shared" si="275"/>
        <v>SG2_X2_TXD0</v>
      </c>
    </row>
    <row r="8797" spans="1:9" x14ac:dyDescent="0.25">
      <c r="A8797" t="s">
        <v>2698</v>
      </c>
      <c r="B8797" t="s">
        <v>6045</v>
      </c>
      <c r="C8797" t="s">
        <v>869</v>
      </c>
      <c r="D8797" t="s">
        <v>938</v>
      </c>
      <c r="E8797" t="s">
        <v>938</v>
      </c>
      <c r="F8797">
        <v>106</v>
      </c>
      <c r="G8797" t="s">
        <v>1931</v>
      </c>
      <c r="H8797" s="4" t="str">
        <f t="shared" si="274"/>
        <v>GOLD2.106</v>
      </c>
      <c r="I8797" s="4" t="str">
        <f t="shared" si="275"/>
        <v>SG2_X2_TXD1</v>
      </c>
    </row>
    <row r="8798" spans="1:9" x14ac:dyDescent="0.25">
      <c r="A8798" t="s">
        <v>2698</v>
      </c>
      <c r="B8798" t="s">
        <v>6045</v>
      </c>
      <c r="C8798" t="s">
        <v>869</v>
      </c>
      <c r="D8798" t="s">
        <v>939</v>
      </c>
      <c r="E8798" t="s">
        <v>939</v>
      </c>
      <c r="F8798">
        <v>108</v>
      </c>
      <c r="G8798" t="s">
        <v>1932</v>
      </c>
      <c r="H8798" s="4" t="str">
        <f t="shared" si="274"/>
        <v>GOLD2.108</v>
      </c>
      <c r="I8798" s="4" t="str">
        <f t="shared" si="275"/>
        <v>SG2_X2_TXD2</v>
      </c>
    </row>
    <row r="8799" spans="1:9" x14ac:dyDescent="0.25">
      <c r="A8799" t="s">
        <v>2698</v>
      </c>
      <c r="B8799" t="s">
        <v>6045</v>
      </c>
      <c r="C8799" t="s">
        <v>869</v>
      </c>
      <c r="D8799" t="s">
        <v>940</v>
      </c>
      <c r="E8799" t="s">
        <v>940</v>
      </c>
      <c r="F8799">
        <v>109</v>
      </c>
      <c r="G8799" t="s">
        <v>1933</v>
      </c>
      <c r="H8799" s="4" t="str">
        <f t="shared" si="274"/>
        <v>GOLD2.109</v>
      </c>
      <c r="I8799" s="4" t="str">
        <f t="shared" si="275"/>
        <v>SG2_X2_TXD3</v>
      </c>
    </row>
    <row r="8800" spans="1:9" x14ac:dyDescent="0.25">
      <c r="A8800" t="s">
        <v>2698</v>
      </c>
      <c r="B8800" t="s">
        <v>6045</v>
      </c>
      <c r="C8800" t="s">
        <v>869</v>
      </c>
      <c r="D8800" t="s">
        <v>936</v>
      </c>
      <c r="E8800" t="s">
        <v>936</v>
      </c>
      <c r="F8800">
        <v>104</v>
      </c>
      <c r="G8800" t="s">
        <v>1934</v>
      </c>
      <c r="H8800" s="4" t="str">
        <f t="shared" si="274"/>
        <v>GOLD2.104</v>
      </c>
      <c r="I8800" s="4" t="str">
        <f t="shared" si="275"/>
        <v>SG2_X2_TXEN</v>
      </c>
    </row>
    <row r="8801" spans="1:9" x14ac:dyDescent="0.25">
      <c r="A8801" t="s">
        <v>2698</v>
      </c>
      <c r="B8801" t="s">
        <v>6045</v>
      </c>
      <c r="C8801" t="s">
        <v>869</v>
      </c>
      <c r="D8801" t="s">
        <v>5356</v>
      </c>
      <c r="E8801" t="s">
        <v>5356</v>
      </c>
      <c r="F8801">
        <v>101</v>
      </c>
      <c r="G8801" t="s">
        <v>5760</v>
      </c>
      <c r="H8801" s="4" t="str">
        <f t="shared" si="274"/>
        <v>GOLD2.101</v>
      </c>
      <c r="I8801" s="4" t="str">
        <f t="shared" si="275"/>
        <v>SG2_XMII_2_VDDIO</v>
      </c>
    </row>
    <row r="8802" spans="1:9" x14ac:dyDescent="0.25">
      <c r="A8802" t="s">
        <v>2698</v>
      </c>
      <c r="B8802" t="s">
        <v>6045</v>
      </c>
      <c r="C8802" t="s">
        <v>869</v>
      </c>
      <c r="D8802" t="s">
        <v>5353</v>
      </c>
      <c r="E8802" t="s">
        <v>5353</v>
      </c>
      <c r="F8802">
        <v>107</v>
      </c>
      <c r="G8802" t="s">
        <v>5760</v>
      </c>
      <c r="H8802" s="4" t="str">
        <f t="shared" si="274"/>
        <v>GOLD2.107</v>
      </c>
      <c r="I8802" s="4" t="str">
        <f t="shared" si="275"/>
        <v>SG2_XMII_2_VDDIO</v>
      </c>
    </row>
    <row r="8803" spans="1:9" x14ac:dyDescent="0.25">
      <c r="A8803" t="s">
        <v>2698</v>
      </c>
      <c r="B8803" t="s">
        <v>6045</v>
      </c>
      <c r="C8803" t="s">
        <v>869</v>
      </c>
      <c r="D8803" t="s">
        <v>284</v>
      </c>
      <c r="E8803" t="s">
        <v>284</v>
      </c>
      <c r="F8803">
        <v>151</v>
      </c>
      <c r="G8803" t="s">
        <v>5654</v>
      </c>
      <c r="H8803" s="4" t="str">
        <f t="shared" si="274"/>
        <v>GOLD2.151</v>
      </c>
      <c r="I8803" s="4" t="str">
        <f t="shared" si="275"/>
        <v>SG2_XO</v>
      </c>
    </row>
    <row r="8804" spans="1:9" x14ac:dyDescent="0.25">
      <c r="A8804" t="s">
        <v>2698</v>
      </c>
      <c r="B8804" t="s">
        <v>6045</v>
      </c>
      <c r="C8804" t="s">
        <v>4752</v>
      </c>
      <c r="D8804" t="s">
        <v>1278</v>
      </c>
      <c r="E8804" t="s">
        <v>1278</v>
      </c>
      <c r="F8804">
        <v>1</v>
      </c>
      <c r="G8804" t="s">
        <v>961</v>
      </c>
      <c r="H8804" s="4" t="str">
        <f t="shared" si="274"/>
        <v>SG2_DGND1.1</v>
      </c>
      <c r="I8804" s="4" t="str">
        <f t="shared" si="275"/>
        <v>DGND</v>
      </c>
    </row>
    <row r="8805" spans="1:9" x14ac:dyDescent="0.25">
      <c r="A8805" t="s">
        <v>2698</v>
      </c>
      <c r="B8805" t="s">
        <v>6045</v>
      </c>
      <c r="C8805" t="s">
        <v>4753</v>
      </c>
      <c r="D8805" t="s">
        <v>1278</v>
      </c>
      <c r="E8805" t="s">
        <v>1278</v>
      </c>
      <c r="F8805">
        <v>1</v>
      </c>
      <c r="G8805" t="s">
        <v>961</v>
      </c>
      <c r="H8805" s="4" t="str">
        <f t="shared" si="274"/>
        <v>SG2_DGND2.1</v>
      </c>
      <c r="I8805" s="4" t="str">
        <f t="shared" si="275"/>
        <v>DGND</v>
      </c>
    </row>
    <row r="8806" spans="1:9" x14ac:dyDescent="0.25">
      <c r="A8806" t="s">
        <v>2698</v>
      </c>
      <c r="B8806" t="s">
        <v>6045</v>
      </c>
      <c r="C8806" t="s">
        <v>4754</v>
      </c>
      <c r="D8806" t="s">
        <v>1278</v>
      </c>
      <c r="E8806" t="s">
        <v>1278</v>
      </c>
      <c r="F8806">
        <v>1</v>
      </c>
      <c r="G8806" t="s">
        <v>961</v>
      </c>
      <c r="H8806" s="4" t="str">
        <f t="shared" si="274"/>
        <v>SG2_DGND3.1</v>
      </c>
      <c r="I8806" s="4" t="str">
        <f t="shared" si="275"/>
        <v>DGND</v>
      </c>
    </row>
    <row r="8807" spans="1:9" x14ac:dyDescent="0.25">
      <c r="A8807" t="s">
        <v>2698</v>
      </c>
      <c r="B8807" t="s">
        <v>6045</v>
      </c>
      <c r="C8807" t="s">
        <v>4755</v>
      </c>
      <c r="D8807" t="s">
        <v>1278</v>
      </c>
      <c r="E8807" t="s">
        <v>1278</v>
      </c>
      <c r="F8807">
        <v>1</v>
      </c>
      <c r="G8807" t="s">
        <v>961</v>
      </c>
      <c r="H8807" s="4" t="str">
        <f t="shared" si="274"/>
        <v>SG2_DGND4.1</v>
      </c>
      <c r="I8807" s="4" t="str">
        <f t="shared" si="275"/>
        <v>DGND</v>
      </c>
    </row>
    <row r="8808" spans="1:9" x14ac:dyDescent="0.25">
      <c r="A8808" t="s">
        <v>2698</v>
      </c>
      <c r="B8808" t="s">
        <v>6046</v>
      </c>
      <c r="C8808" t="s">
        <v>4486</v>
      </c>
      <c r="D8808">
        <v>1</v>
      </c>
      <c r="E8808">
        <v>1</v>
      </c>
      <c r="F8808">
        <v>1</v>
      </c>
      <c r="G8808" t="s">
        <v>691</v>
      </c>
      <c r="H8808" s="4" t="str">
        <f t="shared" si="274"/>
        <v>2BD1.1</v>
      </c>
      <c r="I8808" s="4" t="str">
        <f t="shared" si="275"/>
        <v>S2_DVDD09</v>
      </c>
    </row>
    <row r="8809" spans="1:9" x14ac:dyDescent="0.25">
      <c r="A8809" t="s">
        <v>2698</v>
      </c>
      <c r="B8809" t="s">
        <v>6046</v>
      </c>
      <c r="C8809" t="s">
        <v>4486</v>
      </c>
      <c r="D8809">
        <v>2</v>
      </c>
      <c r="E8809">
        <v>2</v>
      </c>
      <c r="F8809">
        <v>2</v>
      </c>
      <c r="G8809" t="s">
        <v>2489</v>
      </c>
      <c r="H8809" s="4" t="str">
        <f t="shared" si="274"/>
        <v>2BD1.2</v>
      </c>
      <c r="I8809" s="4" t="str">
        <f t="shared" si="275"/>
        <v>S2_APWR_FF01</v>
      </c>
    </row>
    <row r="8810" spans="1:9" x14ac:dyDescent="0.25">
      <c r="A8810" t="s">
        <v>2698</v>
      </c>
      <c r="B8810" t="s">
        <v>6046</v>
      </c>
      <c r="C8810" t="s">
        <v>4487</v>
      </c>
      <c r="D8810">
        <v>1</v>
      </c>
      <c r="E8810">
        <v>1</v>
      </c>
      <c r="F8810">
        <v>1</v>
      </c>
      <c r="G8810" t="s">
        <v>692</v>
      </c>
      <c r="H8810" s="4" t="str">
        <f t="shared" si="274"/>
        <v>2BD2.1</v>
      </c>
      <c r="I8810" s="4" t="str">
        <f t="shared" si="275"/>
        <v>S2_AVDD09</v>
      </c>
    </row>
    <row r="8811" spans="1:9" x14ac:dyDescent="0.25">
      <c r="A8811" t="s">
        <v>2698</v>
      </c>
      <c r="B8811" t="s">
        <v>6046</v>
      </c>
      <c r="C8811" t="s">
        <v>4487</v>
      </c>
      <c r="D8811">
        <v>2</v>
      </c>
      <c r="E8811">
        <v>2</v>
      </c>
      <c r="F8811">
        <v>2</v>
      </c>
      <c r="G8811" t="s">
        <v>2490</v>
      </c>
      <c r="H8811" s="4" t="str">
        <f t="shared" si="274"/>
        <v>2BD2.2</v>
      </c>
      <c r="I8811" s="4" t="str">
        <f t="shared" si="275"/>
        <v>S2_APWR_FF03</v>
      </c>
    </row>
    <row r="8812" spans="1:9" x14ac:dyDescent="0.25">
      <c r="A8812" t="s">
        <v>2698</v>
      </c>
      <c r="B8812" t="s">
        <v>6046</v>
      </c>
      <c r="C8812" t="s">
        <v>4488</v>
      </c>
      <c r="D8812">
        <v>1</v>
      </c>
      <c r="E8812">
        <v>1</v>
      </c>
      <c r="F8812">
        <v>1</v>
      </c>
      <c r="G8812" t="s">
        <v>2491</v>
      </c>
      <c r="H8812" s="4" t="str">
        <f t="shared" si="274"/>
        <v>2BD22.1</v>
      </c>
      <c r="I8812" s="4" t="str">
        <f t="shared" si="275"/>
        <v>S2_AVDD09_FE</v>
      </c>
    </row>
    <row r="8813" spans="1:9" x14ac:dyDescent="0.25">
      <c r="A8813" t="s">
        <v>2698</v>
      </c>
      <c r="B8813" t="s">
        <v>6046</v>
      </c>
      <c r="C8813" t="s">
        <v>4488</v>
      </c>
      <c r="D8813">
        <v>2</v>
      </c>
      <c r="E8813">
        <v>2</v>
      </c>
      <c r="F8813">
        <v>2</v>
      </c>
      <c r="G8813" t="s">
        <v>2490</v>
      </c>
      <c r="H8813" s="4" t="str">
        <f t="shared" si="274"/>
        <v>2BD22.2</v>
      </c>
      <c r="I8813" s="4" t="str">
        <f t="shared" si="275"/>
        <v>S2_APWR_FF03</v>
      </c>
    </row>
    <row r="8814" spans="1:9" x14ac:dyDescent="0.25">
      <c r="A8814" t="s">
        <v>2698</v>
      </c>
      <c r="B8814" t="s">
        <v>6046</v>
      </c>
      <c r="C8814" t="s">
        <v>4489</v>
      </c>
      <c r="D8814">
        <v>1</v>
      </c>
      <c r="E8814">
        <v>1</v>
      </c>
      <c r="F8814">
        <v>1</v>
      </c>
      <c r="G8814" t="s">
        <v>2492</v>
      </c>
      <c r="H8814" s="4" t="str">
        <f t="shared" si="274"/>
        <v>2BD23.1</v>
      </c>
      <c r="I8814" s="4" t="str">
        <f t="shared" si="275"/>
        <v>S2_AVDD09_GIGA</v>
      </c>
    </row>
    <row r="8815" spans="1:9" x14ac:dyDescent="0.25">
      <c r="A8815" t="s">
        <v>2698</v>
      </c>
      <c r="B8815" t="s">
        <v>6046</v>
      </c>
      <c r="C8815" t="s">
        <v>4489</v>
      </c>
      <c r="D8815">
        <v>2</v>
      </c>
      <c r="E8815">
        <v>2</v>
      </c>
      <c r="F8815">
        <v>2</v>
      </c>
      <c r="G8815" t="s">
        <v>2490</v>
      </c>
      <c r="H8815" s="4" t="str">
        <f t="shared" si="274"/>
        <v>2BD23.2</v>
      </c>
      <c r="I8815" s="4" t="str">
        <f t="shared" si="275"/>
        <v>S2_APWR_FF03</v>
      </c>
    </row>
    <row r="8816" spans="1:9" x14ac:dyDescent="0.25">
      <c r="A8816" t="s">
        <v>2698</v>
      </c>
      <c r="B8816" t="s">
        <v>6046</v>
      </c>
      <c r="C8816" t="s">
        <v>4490</v>
      </c>
      <c r="D8816">
        <v>1</v>
      </c>
      <c r="E8816">
        <v>1</v>
      </c>
      <c r="F8816">
        <v>1</v>
      </c>
      <c r="G8816" t="s">
        <v>2493</v>
      </c>
      <c r="H8816" s="4" t="str">
        <f t="shared" si="274"/>
        <v>2BD24.1</v>
      </c>
      <c r="I8816" s="4" t="str">
        <f t="shared" si="275"/>
        <v>S2_AVDD09_MCK</v>
      </c>
    </row>
    <row r="8817" spans="1:9" x14ac:dyDescent="0.25">
      <c r="A8817" t="s">
        <v>2698</v>
      </c>
      <c r="B8817" t="s">
        <v>6046</v>
      </c>
      <c r="C8817" t="s">
        <v>4490</v>
      </c>
      <c r="D8817">
        <v>2</v>
      </c>
      <c r="E8817">
        <v>2</v>
      </c>
      <c r="F8817">
        <v>2</v>
      </c>
      <c r="G8817" t="s">
        <v>2490</v>
      </c>
      <c r="H8817" s="4" t="str">
        <f t="shared" si="274"/>
        <v>2BD24.2</v>
      </c>
      <c r="I8817" s="4" t="str">
        <f t="shared" si="275"/>
        <v>S2_APWR_FF03</v>
      </c>
    </row>
    <row r="8818" spans="1:9" x14ac:dyDescent="0.25">
      <c r="A8818" t="s">
        <v>2698</v>
      </c>
      <c r="B8818" t="s">
        <v>6046</v>
      </c>
      <c r="C8818" t="s">
        <v>4491</v>
      </c>
      <c r="D8818">
        <v>1</v>
      </c>
      <c r="E8818">
        <v>1</v>
      </c>
      <c r="F8818">
        <v>1</v>
      </c>
      <c r="G8818" t="s">
        <v>6180</v>
      </c>
      <c r="H8818" s="4" t="str">
        <f t="shared" si="274"/>
        <v>2BD27.1</v>
      </c>
      <c r="I8818" s="4" t="str">
        <f t="shared" si="275"/>
        <v>S2_AVDD09_TRX</v>
      </c>
    </row>
    <row r="8819" spans="1:9" x14ac:dyDescent="0.25">
      <c r="A8819" t="s">
        <v>2698</v>
      </c>
      <c r="B8819" t="s">
        <v>6046</v>
      </c>
      <c r="C8819" t="s">
        <v>4491</v>
      </c>
      <c r="D8819">
        <v>2</v>
      </c>
      <c r="E8819">
        <v>2</v>
      </c>
      <c r="F8819">
        <v>2</v>
      </c>
      <c r="G8819" t="s">
        <v>2490</v>
      </c>
      <c r="H8819" s="4" t="str">
        <f t="shared" si="274"/>
        <v>2BD27.2</v>
      </c>
      <c r="I8819" s="4" t="str">
        <f t="shared" si="275"/>
        <v>S2_APWR_FF03</v>
      </c>
    </row>
    <row r="8820" spans="1:9" x14ac:dyDescent="0.25">
      <c r="A8820" t="s">
        <v>2698</v>
      </c>
      <c r="B8820" t="s">
        <v>6046</v>
      </c>
      <c r="C8820" t="s">
        <v>4492</v>
      </c>
      <c r="D8820">
        <v>1</v>
      </c>
      <c r="E8820">
        <v>1</v>
      </c>
      <c r="F8820">
        <v>1</v>
      </c>
      <c r="G8820" t="s">
        <v>2494</v>
      </c>
      <c r="H8820" s="4" t="str">
        <f t="shared" si="274"/>
        <v>2BD28.1</v>
      </c>
      <c r="I8820" s="4" t="str">
        <f t="shared" si="275"/>
        <v>S2_AVDD09_CMU</v>
      </c>
    </row>
    <row r="8821" spans="1:9" x14ac:dyDescent="0.25">
      <c r="A8821" t="s">
        <v>2698</v>
      </c>
      <c r="B8821" t="s">
        <v>6046</v>
      </c>
      <c r="C8821" t="s">
        <v>4492</v>
      </c>
      <c r="D8821">
        <v>2</v>
      </c>
      <c r="E8821">
        <v>2</v>
      </c>
      <c r="F8821">
        <v>2</v>
      </c>
      <c r="G8821" t="s">
        <v>2490</v>
      </c>
      <c r="H8821" s="4" t="str">
        <f t="shared" si="274"/>
        <v>2BD28.2</v>
      </c>
      <c r="I8821" s="4" t="str">
        <f t="shared" si="275"/>
        <v>S2_APWR_FF03</v>
      </c>
    </row>
    <row r="8822" spans="1:9" x14ac:dyDescent="0.25">
      <c r="A8822" t="s">
        <v>2698</v>
      </c>
      <c r="B8822" t="s">
        <v>6046</v>
      </c>
      <c r="C8822" t="s">
        <v>4493</v>
      </c>
      <c r="D8822">
        <v>1</v>
      </c>
      <c r="E8822">
        <v>1</v>
      </c>
      <c r="F8822">
        <v>1</v>
      </c>
      <c r="G8822" t="s">
        <v>691</v>
      </c>
      <c r="H8822" s="4" t="str">
        <f t="shared" si="274"/>
        <v>2CD1.1</v>
      </c>
      <c r="I8822" s="4" t="str">
        <f t="shared" si="275"/>
        <v>S2_DVDD09</v>
      </c>
    </row>
    <row r="8823" spans="1:9" x14ac:dyDescent="0.25">
      <c r="A8823" t="s">
        <v>2698</v>
      </c>
      <c r="B8823" t="s">
        <v>6046</v>
      </c>
      <c r="C8823" t="s">
        <v>4493</v>
      </c>
      <c r="D8823">
        <v>2</v>
      </c>
      <c r="E8823">
        <v>2</v>
      </c>
      <c r="F8823">
        <v>2</v>
      </c>
      <c r="G8823" t="s">
        <v>961</v>
      </c>
      <c r="H8823" s="4" t="str">
        <f t="shared" si="274"/>
        <v>2CD1.2</v>
      </c>
      <c r="I8823" s="4" t="str">
        <f t="shared" si="275"/>
        <v>DGND</v>
      </c>
    </row>
    <row r="8824" spans="1:9" x14ac:dyDescent="0.25">
      <c r="A8824" t="s">
        <v>2698</v>
      </c>
      <c r="B8824" t="s">
        <v>6046</v>
      </c>
      <c r="C8824" t="s">
        <v>4494</v>
      </c>
      <c r="D8824">
        <v>1</v>
      </c>
      <c r="E8824">
        <v>1</v>
      </c>
      <c r="F8824">
        <v>1</v>
      </c>
      <c r="G8824" t="s">
        <v>691</v>
      </c>
      <c r="H8824" s="4" t="str">
        <f t="shared" si="274"/>
        <v>2CD2.1</v>
      </c>
      <c r="I8824" s="4" t="str">
        <f t="shared" si="275"/>
        <v>S2_DVDD09</v>
      </c>
    </row>
    <row r="8825" spans="1:9" x14ac:dyDescent="0.25">
      <c r="A8825" t="s">
        <v>2698</v>
      </c>
      <c r="B8825" t="s">
        <v>6046</v>
      </c>
      <c r="C8825" t="s">
        <v>4494</v>
      </c>
      <c r="D8825">
        <v>2</v>
      </c>
      <c r="E8825">
        <v>2</v>
      </c>
      <c r="F8825">
        <v>2</v>
      </c>
      <c r="G8825" t="s">
        <v>961</v>
      </c>
      <c r="H8825" s="4" t="str">
        <f t="shared" si="274"/>
        <v>2CD2.2</v>
      </c>
      <c r="I8825" s="4" t="str">
        <f t="shared" si="275"/>
        <v>DGND</v>
      </c>
    </row>
    <row r="8826" spans="1:9" x14ac:dyDescent="0.25">
      <c r="A8826" t="s">
        <v>2698</v>
      </c>
      <c r="B8826" t="s">
        <v>6046</v>
      </c>
      <c r="C8826" t="s">
        <v>4495</v>
      </c>
      <c r="D8826">
        <v>1</v>
      </c>
      <c r="E8826">
        <v>1</v>
      </c>
      <c r="F8826">
        <v>1</v>
      </c>
      <c r="G8826" t="s">
        <v>691</v>
      </c>
      <c r="H8826" s="4" t="str">
        <f t="shared" si="274"/>
        <v>2CD3.1</v>
      </c>
      <c r="I8826" s="4" t="str">
        <f t="shared" si="275"/>
        <v>S2_DVDD09</v>
      </c>
    </row>
    <row r="8827" spans="1:9" x14ac:dyDescent="0.25">
      <c r="A8827" t="s">
        <v>2698</v>
      </c>
      <c r="B8827" t="s">
        <v>6046</v>
      </c>
      <c r="C8827" t="s">
        <v>4495</v>
      </c>
      <c r="D8827">
        <v>2</v>
      </c>
      <c r="E8827">
        <v>2</v>
      </c>
      <c r="F8827">
        <v>2</v>
      </c>
      <c r="G8827" t="s">
        <v>961</v>
      </c>
      <c r="H8827" s="4" t="str">
        <f t="shared" si="274"/>
        <v>2CD3.2</v>
      </c>
      <c r="I8827" s="4" t="str">
        <f t="shared" si="275"/>
        <v>DGND</v>
      </c>
    </row>
    <row r="8828" spans="1:9" x14ac:dyDescent="0.25">
      <c r="A8828" t="s">
        <v>2698</v>
      </c>
      <c r="B8828" t="s">
        <v>6046</v>
      </c>
      <c r="C8828" t="s">
        <v>4496</v>
      </c>
      <c r="D8828">
        <v>1</v>
      </c>
      <c r="E8828">
        <v>1</v>
      </c>
      <c r="F8828">
        <v>1</v>
      </c>
      <c r="G8828" t="s">
        <v>691</v>
      </c>
      <c r="H8828" s="4" t="str">
        <f t="shared" si="274"/>
        <v>2CD4.1</v>
      </c>
      <c r="I8828" s="4" t="str">
        <f t="shared" si="275"/>
        <v>S2_DVDD09</v>
      </c>
    </row>
    <row r="8829" spans="1:9" x14ac:dyDescent="0.25">
      <c r="A8829" t="s">
        <v>2698</v>
      </c>
      <c r="B8829" t="s">
        <v>6046</v>
      </c>
      <c r="C8829" t="s">
        <v>4496</v>
      </c>
      <c r="D8829">
        <v>2</v>
      </c>
      <c r="E8829">
        <v>2</v>
      </c>
      <c r="F8829">
        <v>2</v>
      </c>
      <c r="G8829" t="s">
        <v>961</v>
      </c>
      <c r="H8829" s="4" t="str">
        <f t="shared" si="274"/>
        <v>2CD4.2</v>
      </c>
      <c r="I8829" s="4" t="str">
        <f t="shared" si="275"/>
        <v>DGND</v>
      </c>
    </row>
    <row r="8830" spans="1:9" x14ac:dyDescent="0.25">
      <c r="A8830" t="s">
        <v>2698</v>
      </c>
      <c r="B8830" t="s">
        <v>6046</v>
      </c>
      <c r="C8830" t="s">
        <v>4497</v>
      </c>
      <c r="D8830">
        <v>1</v>
      </c>
      <c r="E8830">
        <v>1</v>
      </c>
      <c r="F8830">
        <v>1</v>
      </c>
      <c r="G8830" t="s">
        <v>691</v>
      </c>
      <c r="H8830" s="4" t="str">
        <f t="shared" si="274"/>
        <v>2CD5.1</v>
      </c>
      <c r="I8830" s="4" t="str">
        <f t="shared" si="275"/>
        <v>S2_DVDD09</v>
      </c>
    </row>
    <row r="8831" spans="1:9" x14ac:dyDescent="0.25">
      <c r="A8831" t="s">
        <v>2698</v>
      </c>
      <c r="B8831" t="s">
        <v>6046</v>
      </c>
      <c r="C8831" t="s">
        <v>4497</v>
      </c>
      <c r="D8831">
        <v>2</v>
      </c>
      <c r="E8831">
        <v>2</v>
      </c>
      <c r="F8831">
        <v>2</v>
      </c>
      <c r="G8831" t="s">
        <v>961</v>
      </c>
      <c r="H8831" s="4" t="str">
        <f t="shared" si="274"/>
        <v>2CD5.2</v>
      </c>
      <c r="I8831" s="4" t="str">
        <f t="shared" si="275"/>
        <v>DGND</v>
      </c>
    </row>
    <row r="8832" spans="1:9" x14ac:dyDescent="0.25">
      <c r="A8832" t="s">
        <v>2698</v>
      </c>
      <c r="B8832" t="s">
        <v>6046</v>
      </c>
      <c r="C8832" t="s">
        <v>4498</v>
      </c>
      <c r="D8832">
        <v>1</v>
      </c>
      <c r="E8832">
        <v>1</v>
      </c>
      <c r="F8832">
        <v>1</v>
      </c>
      <c r="G8832" t="s">
        <v>691</v>
      </c>
      <c r="H8832" s="4" t="str">
        <f t="shared" si="274"/>
        <v>2CD6.1</v>
      </c>
      <c r="I8832" s="4" t="str">
        <f t="shared" si="275"/>
        <v>S2_DVDD09</v>
      </c>
    </row>
    <row r="8833" spans="1:9" x14ac:dyDescent="0.25">
      <c r="A8833" t="s">
        <v>2698</v>
      </c>
      <c r="B8833" t="s">
        <v>6046</v>
      </c>
      <c r="C8833" t="s">
        <v>4498</v>
      </c>
      <c r="D8833">
        <v>2</v>
      </c>
      <c r="E8833">
        <v>2</v>
      </c>
      <c r="F8833">
        <v>2</v>
      </c>
      <c r="G8833" t="s">
        <v>961</v>
      </c>
      <c r="H8833" s="4" t="str">
        <f t="shared" si="274"/>
        <v>2CD6.2</v>
      </c>
      <c r="I8833" s="4" t="str">
        <f t="shared" si="275"/>
        <v>DGND</v>
      </c>
    </row>
    <row r="8834" spans="1:9" x14ac:dyDescent="0.25">
      <c r="A8834" t="s">
        <v>2698</v>
      </c>
      <c r="B8834" t="s">
        <v>6046</v>
      </c>
      <c r="C8834" t="s">
        <v>4499</v>
      </c>
      <c r="D8834">
        <v>1</v>
      </c>
      <c r="E8834">
        <v>1</v>
      </c>
      <c r="F8834">
        <v>1</v>
      </c>
      <c r="G8834" t="s">
        <v>691</v>
      </c>
      <c r="H8834" s="4" t="str">
        <f t="shared" ref="H8834:H8897" si="276">CONCATENATE(C8834,".",F8834)</f>
        <v>2CD7.1</v>
      </c>
      <c r="I8834" s="4" t="str">
        <f t="shared" ref="I8834:I8897" si="277">G8834</f>
        <v>S2_DVDD09</v>
      </c>
    </row>
    <row r="8835" spans="1:9" x14ac:dyDescent="0.25">
      <c r="A8835" t="s">
        <v>2698</v>
      </c>
      <c r="B8835" t="s">
        <v>6046</v>
      </c>
      <c r="C8835" t="s">
        <v>4499</v>
      </c>
      <c r="D8835">
        <v>2</v>
      </c>
      <c r="E8835">
        <v>2</v>
      </c>
      <c r="F8835">
        <v>2</v>
      </c>
      <c r="G8835" t="s">
        <v>961</v>
      </c>
      <c r="H8835" s="4" t="str">
        <f t="shared" si="276"/>
        <v>2CD7.2</v>
      </c>
      <c r="I8835" s="4" t="str">
        <f t="shared" si="277"/>
        <v>DGND</v>
      </c>
    </row>
    <row r="8836" spans="1:9" x14ac:dyDescent="0.25">
      <c r="A8836" t="s">
        <v>2698</v>
      </c>
      <c r="B8836" t="s">
        <v>6046</v>
      </c>
      <c r="C8836" t="s">
        <v>4500</v>
      </c>
      <c r="D8836">
        <v>1</v>
      </c>
      <c r="E8836">
        <v>1</v>
      </c>
      <c r="F8836">
        <v>1</v>
      </c>
      <c r="G8836" t="s">
        <v>691</v>
      </c>
      <c r="H8836" s="4" t="str">
        <f t="shared" si="276"/>
        <v>2CD8.1</v>
      </c>
      <c r="I8836" s="4" t="str">
        <f t="shared" si="277"/>
        <v>S2_DVDD09</v>
      </c>
    </row>
    <row r="8837" spans="1:9" x14ac:dyDescent="0.25">
      <c r="A8837" t="s">
        <v>2698</v>
      </c>
      <c r="B8837" t="s">
        <v>6046</v>
      </c>
      <c r="C8837" t="s">
        <v>4500</v>
      </c>
      <c r="D8837">
        <v>2</v>
      </c>
      <c r="E8837">
        <v>2</v>
      </c>
      <c r="F8837">
        <v>2</v>
      </c>
      <c r="G8837" t="s">
        <v>961</v>
      </c>
      <c r="H8837" s="4" t="str">
        <f t="shared" si="276"/>
        <v>2CD8.2</v>
      </c>
      <c r="I8837" s="4" t="str">
        <f t="shared" si="277"/>
        <v>DGND</v>
      </c>
    </row>
    <row r="8838" spans="1:9" x14ac:dyDescent="0.25">
      <c r="A8838" t="s">
        <v>2698</v>
      </c>
      <c r="B8838" t="s">
        <v>6046</v>
      </c>
      <c r="C8838" t="s">
        <v>4501</v>
      </c>
      <c r="D8838">
        <v>1</v>
      </c>
      <c r="E8838">
        <v>1</v>
      </c>
      <c r="F8838">
        <v>1</v>
      </c>
      <c r="G8838" t="s">
        <v>691</v>
      </c>
      <c r="H8838" s="4" t="str">
        <f t="shared" si="276"/>
        <v>2CD9.1</v>
      </c>
      <c r="I8838" s="4" t="str">
        <f t="shared" si="277"/>
        <v>S2_DVDD09</v>
      </c>
    </row>
    <row r="8839" spans="1:9" x14ac:dyDescent="0.25">
      <c r="A8839" t="s">
        <v>2698</v>
      </c>
      <c r="B8839" t="s">
        <v>6046</v>
      </c>
      <c r="C8839" t="s">
        <v>4501</v>
      </c>
      <c r="D8839">
        <v>2</v>
      </c>
      <c r="E8839">
        <v>2</v>
      </c>
      <c r="F8839">
        <v>2</v>
      </c>
      <c r="G8839" t="s">
        <v>961</v>
      </c>
      <c r="H8839" s="4" t="str">
        <f t="shared" si="276"/>
        <v>2CD9.2</v>
      </c>
      <c r="I8839" s="4" t="str">
        <f t="shared" si="277"/>
        <v>DGND</v>
      </c>
    </row>
    <row r="8840" spans="1:9" x14ac:dyDescent="0.25">
      <c r="A8840" t="s">
        <v>2698</v>
      </c>
      <c r="B8840" t="s">
        <v>6046</v>
      </c>
      <c r="C8840" t="s">
        <v>4502</v>
      </c>
      <c r="D8840">
        <v>1</v>
      </c>
      <c r="E8840">
        <v>1</v>
      </c>
      <c r="F8840">
        <v>1</v>
      </c>
      <c r="G8840" t="s">
        <v>691</v>
      </c>
      <c r="H8840" s="4" t="str">
        <f t="shared" si="276"/>
        <v>2CD10.1</v>
      </c>
      <c r="I8840" s="4" t="str">
        <f t="shared" si="277"/>
        <v>S2_DVDD09</v>
      </c>
    </row>
    <row r="8841" spans="1:9" x14ac:dyDescent="0.25">
      <c r="A8841" t="s">
        <v>2698</v>
      </c>
      <c r="B8841" t="s">
        <v>6046</v>
      </c>
      <c r="C8841" t="s">
        <v>4502</v>
      </c>
      <c r="D8841">
        <v>2</v>
      </c>
      <c r="E8841">
        <v>2</v>
      </c>
      <c r="F8841">
        <v>2</v>
      </c>
      <c r="G8841" t="s">
        <v>961</v>
      </c>
      <c r="H8841" s="4" t="str">
        <f t="shared" si="276"/>
        <v>2CD10.2</v>
      </c>
      <c r="I8841" s="4" t="str">
        <f t="shared" si="277"/>
        <v>DGND</v>
      </c>
    </row>
    <row r="8842" spans="1:9" x14ac:dyDescent="0.25">
      <c r="A8842" t="s">
        <v>2698</v>
      </c>
      <c r="B8842" t="s">
        <v>6046</v>
      </c>
      <c r="C8842" t="s">
        <v>4503</v>
      </c>
      <c r="D8842">
        <v>1</v>
      </c>
      <c r="E8842">
        <v>1</v>
      </c>
      <c r="F8842">
        <v>1</v>
      </c>
      <c r="G8842" t="s">
        <v>691</v>
      </c>
      <c r="H8842" s="4" t="str">
        <f t="shared" si="276"/>
        <v>2CD11.1</v>
      </c>
      <c r="I8842" s="4" t="str">
        <f t="shared" si="277"/>
        <v>S2_DVDD09</v>
      </c>
    </row>
    <row r="8843" spans="1:9" x14ac:dyDescent="0.25">
      <c r="A8843" t="s">
        <v>2698</v>
      </c>
      <c r="B8843" t="s">
        <v>6046</v>
      </c>
      <c r="C8843" t="s">
        <v>4503</v>
      </c>
      <c r="D8843">
        <v>2</v>
      </c>
      <c r="E8843">
        <v>2</v>
      </c>
      <c r="F8843">
        <v>2</v>
      </c>
      <c r="G8843" t="s">
        <v>961</v>
      </c>
      <c r="H8843" s="4" t="str">
        <f t="shared" si="276"/>
        <v>2CD11.2</v>
      </c>
      <c r="I8843" s="4" t="str">
        <f t="shared" si="277"/>
        <v>DGND</v>
      </c>
    </row>
    <row r="8844" spans="1:9" x14ac:dyDescent="0.25">
      <c r="A8844" t="s">
        <v>2698</v>
      </c>
      <c r="B8844" t="s">
        <v>6046</v>
      </c>
      <c r="C8844" t="s">
        <v>4504</v>
      </c>
      <c r="D8844">
        <v>1</v>
      </c>
      <c r="E8844">
        <v>1</v>
      </c>
      <c r="F8844">
        <v>1</v>
      </c>
      <c r="G8844" t="s">
        <v>691</v>
      </c>
      <c r="H8844" s="4" t="str">
        <f t="shared" si="276"/>
        <v>2CD12.1</v>
      </c>
      <c r="I8844" s="4" t="str">
        <f t="shared" si="277"/>
        <v>S2_DVDD09</v>
      </c>
    </row>
    <row r="8845" spans="1:9" x14ac:dyDescent="0.25">
      <c r="A8845" t="s">
        <v>2698</v>
      </c>
      <c r="B8845" t="s">
        <v>6046</v>
      </c>
      <c r="C8845" t="s">
        <v>4504</v>
      </c>
      <c r="D8845">
        <v>2</v>
      </c>
      <c r="E8845">
        <v>2</v>
      </c>
      <c r="F8845">
        <v>2</v>
      </c>
      <c r="G8845" t="s">
        <v>961</v>
      </c>
      <c r="H8845" s="4" t="str">
        <f t="shared" si="276"/>
        <v>2CD12.2</v>
      </c>
      <c r="I8845" s="4" t="str">
        <f t="shared" si="277"/>
        <v>DGND</v>
      </c>
    </row>
    <row r="8846" spans="1:9" x14ac:dyDescent="0.25">
      <c r="A8846" t="s">
        <v>2698</v>
      </c>
      <c r="B8846" t="s">
        <v>6046</v>
      </c>
      <c r="C8846" t="s">
        <v>6047</v>
      </c>
      <c r="D8846">
        <v>1</v>
      </c>
      <c r="E8846">
        <v>1</v>
      </c>
      <c r="F8846">
        <v>1</v>
      </c>
      <c r="G8846" t="s">
        <v>691</v>
      </c>
      <c r="H8846" s="4" t="str">
        <f t="shared" si="276"/>
        <v>2CD13.1</v>
      </c>
      <c r="I8846" s="4" t="str">
        <f t="shared" si="277"/>
        <v>S2_DVDD09</v>
      </c>
    </row>
    <row r="8847" spans="1:9" x14ac:dyDescent="0.25">
      <c r="A8847" t="s">
        <v>2698</v>
      </c>
      <c r="B8847" t="s">
        <v>6046</v>
      </c>
      <c r="C8847" t="s">
        <v>6047</v>
      </c>
      <c r="D8847">
        <v>2</v>
      </c>
      <c r="E8847">
        <v>2</v>
      </c>
      <c r="F8847">
        <v>2</v>
      </c>
      <c r="G8847" t="s">
        <v>961</v>
      </c>
      <c r="H8847" s="4" t="str">
        <f t="shared" si="276"/>
        <v>2CD13.2</v>
      </c>
      <c r="I8847" s="4" t="str">
        <f t="shared" si="277"/>
        <v>DGND</v>
      </c>
    </row>
    <row r="8848" spans="1:9" x14ac:dyDescent="0.25">
      <c r="A8848" t="s">
        <v>2698</v>
      </c>
      <c r="B8848" t="s">
        <v>6046</v>
      </c>
      <c r="C8848" t="s">
        <v>6048</v>
      </c>
      <c r="D8848">
        <v>1</v>
      </c>
      <c r="E8848">
        <v>1</v>
      </c>
      <c r="F8848">
        <v>1</v>
      </c>
      <c r="G8848" t="s">
        <v>691</v>
      </c>
      <c r="H8848" s="4" t="str">
        <f t="shared" si="276"/>
        <v>2CD14.1</v>
      </c>
      <c r="I8848" s="4" t="str">
        <f t="shared" si="277"/>
        <v>S2_DVDD09</v>
      </c>
    </row>
    <row r="8849" spans="1:9" x14ac:dyDescent="0.25">
      <c r="A8849" t="s">
        <v>2698</v>
      </c>
      <c r="B8849" t="s">
        <v>6046</v>
      </c>
      <c r="C8849" t="s">
        <v>6048</v>
      </c>
      <c r="D8849">
        <v>2</v>
      </c>
      <c r="E8849">
        <v>2</v>
      </c>
      <c r="F8849">
        <v>2</v>
      </c>
      <c r="G8849" t="s">
        <v>961</v>
      </c>
      <c r="H8849" s="4" t="str">
        <f t="shared" si="276"/>
        <v>2CD14.2</v>
      </c>
      <c r="I8849" s="4" t="str">
        <f t="shared" si="277"/>
        <v>DGND</v>
      </c>
    </row>
    <row r="8850" spans="1:9" x14ac:dyDescent="0.25">
      <c r="A8850" t="s">
        <v>2698</v>
      </c>
      <c r="B8850" t="s">
        <v>6046</v>
      </c>
      <c r="C8850" t="s">
        <v>6049</v>
      </c>
      <c r="D8850">
        <v>1</v>
      </c>
      <c r="E8850">
        <v>1</v>
      </c>
      <c r="F8850">
        <v>1</v>
      </c>
      <c r="G8850" t="s">
        <v>691</v>
      </c>
      <c r="H8850" s="4" t="str">
        <f t="shared" si="276"/>
        <v>2CD15.1</v>
      </c>
      <c r="I8850" s="4" t="str">
        <f t="shared" si="277"/>
        <v>S2_DVDD09</v>
      </c>
    </row>
    <row r="8851" spans="1:9" x14ac:dyDescent="0.25">
      <c r="A8851" t="s">
        <v>2698</v>
      </c>
      <c r="B8851" t="s">
        <v>6046</v>
      </c>
      <c r="C8851" t="s">
        <v>6049</v>
      </c>
      <c r="D8851">
        <v>2</v>
      </c>
      <c r="E8851">
        <v>2</v>
      </c>
      <c r="F8851">
        <v>2</v>
      </c>
      <c r="G8851" t="s">
        <v>961</v>
      </c>
      <c r="H8851" s="4" t="str">
        <f t="shared" si="276"/>
        <v>2CD15.2</v>
      </c>
      <c r="I8851" s="4" t="str">
        <f t="shared" si="277"/>
        <v>DGND</v>
      </c>
    </row>
    <row r="8852" spans="1:9" x14ac:dyDescent="0.25">
      <c r="A8852" t="s">
        <v>2698</v>
      </c>
      <c r="B8852" t="s">
        <v>6046</v>
      </c>
      <c r="C8852" t="s">
        <v>6050</v>
      </c>
      <c r="D8852">
        <v>1</v>
      </c>
      <c r="E8852">
        <v>1</v>
      </c>
      <c r="F8852">
        <v>1</v>
      </c>
      <c r="G8852" t="s">
        <v>691</v>
      </c>
      <c r="H8852" s="4" t="str">
        <f t="shared" si="276"/>
        <v>2CD16.1</v>
      </c>
      <c r="I8852" s="4" t="str">
        <f t="shared" si="277"/>
        <v>S2_DVDD09</v>
      </c>
    </row>
    <row r="8853" spans="1:9" x14ac:dyDescent="0.25">
      <c r="A8853" t="s">
        <v>2698</v>
      </c>
      <c r="B8853" t="s">
        <v>6046</v>
      </c>
      <c r="C8853" t="s">
        <v>6050</v>
      </c>
      <c r="D8853">
        <v>2</v>
      </c>
      <c r="E8853">
        <v>2</v>
      </c>
      <c r="F8853">
        <v>2</v>
      </c>
      <c r="G8853" t="s">
        <v>961</v>
      </c>
      <c r="H8853" s="4" t="str">
        <f t="shared" si="276"/>
        <v>2CD16.2</v>
      </c>
      <c r="I8853" s="4" t="str">
        <f t="shared" si="277"/>
        <v>DGND</v>
      </c>
    </row>
    <row r="8854" spans="1:9" x14ac:dyDescent="0.25">
      <c r="A8854" t="s">
        <v>2698</v>
      </c>
      <c r="B8854" t="s">
        <v>6046</v>
      </c>
      <c r="C8854" t="s">
        <v>6051</v>
      </c>
      <c r="D8854">
        <v>1</v>
      </c>
      <c r="E8854">
        <v>1</v>
      </c>
      <c r="F8854">
        <v>1</v>
      </c>
      <c r="G8854" t="s">
        <v>691</v>
      </c>
      <c r="H8854" s="4" t="str">
        <f t="shared" si="276"/>
        <v>2CD17.1</v>
      </c>
      <c r="I8854" s="4" t="str">
        <f t="shared" si="277"/>
        <v>S2_DVDD09</v>
      </c>
    </row>
    <row r="8855" spans="1:9" x14ac:dyDescent="0.25">
      <c r="A8855" t="s">
        <v>2698</v>
      </c>
      <c r="B8855" t="s">
        <v>6046</v>
      </c>
      <c r="C8855" t="s">
        <v>6051</v>
      </c>
      <c r="D8855">
        <v>2</v>
      </c>
      <c r="E8855">
        <v>2</v>
      </c>
      <c r="F8855">
        <v>2</v>
      </c>
      <c r="G8855" t="s">
        <v>961</v>
      </c>
      <c r="H8855" s="4" t="str">
        <f t="shared" si="276"/>
        <v>2CD17.2</v>
      </c>
      <c r="I8855" s="4" t="str">
        <f t="shared" si="277"/>
        <v>DGND</v>
      </c>
    </row>
    <row r="8856" spans="1:9" x14ac:dyDescent="0.25">
      <c r="A8856" t="s">
        <v>2698</v>
      </c>
      <c r="B8856" t="s">
        <v>6046</v>
      </c>
      <c r="C8856" t="s">
        <v>6052</v>
      </c>
      <c r="D8856">
        <v>1</v>
      </c>
      <c r="E8856">
        <v>1</v>
      </c>
      <c r="F8856">
        <v>1</v>
      </c>
      <c r="G8856" t="s">
        <v>691</v>
      </c>
      <c r="H8856" s="4" t="str">
        <f t="shared" si="276"/>
        <v>2CD18.1</v>
      </c>
      <c r="I8856" s="4" t="str">
        <f t="shared" si="277"/>
        <v>S2_DVDD09</v>
      </c>
    </row>
    <row r="8857" spans="1:9" x14ac:dyDescent="0.25">
      <c r="A8857" t="s">
        <v>2698</v>
      </c>
      <c r="B8857" t="s">
        <v>6046</v>
      </c>
      <c r="C8857" t="s">
        <v>6052</v>
      </c>
      <c r="D8857">
        <v>2</v>
      </c>
      <c r="E8857">
        <v>2</v>
      </c>
      <c r="F8857">
        <v>2</v>
      </c>
      <c r="G8857" t="s">
        <v>961</v>
      </c>
      <c r="H8857" s="4" t="str">
        <f t="shared" si="276"/>
        <v>2CD18.2</v>
      </c>
      <c r="I8857" s="4" t="str">
        <f t="shared" si="277"/>
        <v>DGND</v>
      </c>
    </row>
    <row r="8858" spans="1:9" x14ac:dyDescent="0.25">
      <c r="A8858" t="s">
        <v>2698</v>
      </c>
      <c r="B8858" t="s">
        <v>6046</v>
      </c>
      <c r="C8858" t="s">
        <v>6053</v>
      </c>
      <c r="D8858">
        <v>1</v>
      </c>
      <c r="E8858">
        <v>1</v>
      </c>
      <c r="F8858">
        <v>1</v>
      </c>
      <c r="G8858" t="s">
        <v>691</v>
      </c>
      <c r="H8858" s="4" t="str">
        <f t="shared" si="276"/>
        <v>2CD19.1</v>
      </c>
      <c r="I8858" s="4" t="str">
        <f t="shared" si="277"/>
        <v>S2_DVDD09</v>
      </c>
    </row>
    <row r="8859" spans="1:9" x14ac:dyDescent="0.25">
      <c r="A8859" t="s">
        <v>2698</v>
      </c>
      <c r="B8859" t="s">
        <v>6046</v>
      </c>
      <c r="C8859" t="s">
        <v>6053</v>
      </c>
      <c r="D8859">
        <v>2</v>
      </c>
      <c r="E8859">
        <v>2</v>
      </c>
      <c r="F8859">
        <v>2</v>
      </c>
      <c r="G8859" t="s">
        <v>961</v>
      </c>
      <c r="H8859" s="4" t="str">
        <f t="shared" si="276"/>
        <v>2CD19.2</v>
      </c>
      <c r="I8859" s="4" t="str">
        <f t="shared" si="277"/>
        <v>DGND</v>
      </c>
    </row>
    <row r="8860" spans="1:9" x14ac:dyDescent="0.25">
      <c r="A8860" t="s">
        <v>2698</v>
      </c>
      <c r="B8860" t="s">
        <v>6046</v>
      </c>
      <c r="C8860" t="s">
        <v>6054</v>
      </c>
      <c r="D8860">
        <v>1</v>
      </c>
      <c r="E8860">
        <v>1</v>
      </c>
      <c r="F8860">
        <v>1</v>
      </c>
      <c r="G8860" t="s">
        <v>691</v>
      </c>
      <c r="H8860" s="4" t="str">
        <f t="shared" si="276"/>
        <v>2CD20.1</v>
      </c>
      <c r="I8860" s="4" t="str">
        <f t="shared" si="277"/>
        <v>S2_DVDD09</v>
      </c>
    </row>
    <row r="8861" spans="1:9" x14ac:dyDescent="0.25">
      <c r="A8861" t="s">
        <v>2698</v>
      </c>
      <c r="B8861" t="s">
        <v>6046</v>
      </c>
      <c r="C8861" t="s">
        <v>6054</v>
      </c>
      <c r="D8861">
        <v>2</v>
      </c>
      <c r="E8861">
        <v>2</v>
      </c>
      <c r="F8861">
        <v>2</v>
      </c>
      <c r="G8861" t="s">
        <v>961</v>
      </c>
      <c r="H8861" s="4" t="str">
        <f t="shared" si="276"/>
        <v>2CD20.2</v>
      </c>
      <c r="I8861" s="4" t="str">
        <f t="shared" si="277"/>
        <v>DGND</v>
      </c>
    </row>
    <row r="8862" spans="1:9" x14ac:dyDescent="0.25">
      <c r="A8862" t="s">
        <v>2698</v>
      </c>
      <c r="B8862" t="s">
        <v>6046</v>
      </c>
      <c r="C8862" t="s">
        <v>6055</v>
      </c>
      <c r="D8862">
        <v>1</v>
      </c>
      <c r="E8862">
        <v>1</v>
      </c>
      <c r="F8862">
        <v>1</v>
      </c>
      <c r="G8862" t="s">
        <v>691</v>
      </c>
      <c r="H8862" s="4" t="str">
        <f t="shared" si="276"/>
        <v>2CD21.1</v>
      </c>
      <c r="I8862" s="4" t="str">
        <f t="shared" si="277"/>
        <v>S2_DVDD09</v>
      </c>
    </row>
    <row r="8863" spans="1:9" x14ac:dyDescent="0.25">
      <c r="A8863" t="s">
        <v>2698</v>
      </c>
      <c r="B8863" t="s">
        <v>6046</v>
      </c>
      <c r="C8863" t="s">
        <v>6055</v>
      </c>
      <c r="D8863">
        <v>2</v>
      </c>
      <c r="E8863">
        <v>2</v>
      </c>
      <c r="F8863">
        <v>2</v>
      </c>
      <c r="G8863" t="s">
        <v>961</v>
      </c>
      <c r="H8863" s="4" t="str">
        <f t="shared" si="276"/>
        <v>2CD21.2</v>
      </c>
      <c r="I8863" s="4" t="str">
        <f t="shared" si="277"/>
        <v>DGND</v>
      </c>
    </row>
    <row r="8864" spans="1:9" x14ac:dyDescent="0.25">
      <c r="A8864" t="s">
        <v>2698</v>
      </c>
      <c r="B8864" t="s">
        <v>6046</v>
      </c>
      <c r="C8864" t="s">
        <v>4505</v>
      </c>
      <c r="D8864">
        <v>1</v>
      </c>
      <c r="E8864">
        <v>1</v>
      </c>
      <c r="F8864">
        <v>1</v>
      </c>
      <c r="G8864" t="s">
        <v>2489</v>
      </c>
      <c r="H8864" s="4" t="str">
        <f t="shared" si="276"/>
        <v>2CD22.1</v>
      </c>
      <c r="I8864" s="4" t="str">
        <f t="shared" si="277"/>
        <v>S2_APWR_FF01</v>
      </c>
    </row>
    <row r="8865" spans="1:9" x14ac:dyDescent="0.25">
      <c r="A8865" t="s">
        <v>2698</v>
      </c>
      <c r="B8865" t="s">
        <v>6046</v>
      </c>
      <c r="C8865" t="s">
        <v>4505</v>
      </c>
      <c r="D8865">
        <v>2</v>
      </c>
      <c r="E8865">
        <v>2</v>
      </c>
      <c r="F8865">
        <v>2</v>
      </c>
      <c r="G8865" t="s">
        <v>961</v>
      </c>
      <c r="H8865" s="4" t="str">
        <f t="shared" si="276"/>
        <v>2CD22.2</v>
      </c>
      <c r="I8865" s="4" t="str">
        <f t="shared" si="277"/>
        <v>DGND</v>
      </c>
    </row>
    <row r="8866" spans="1:9" x14ac:dyDescent="0.25">
      <c r="A8866" t="s">
        <v>2698</v>
      </c>
      <c r="B8866" t="s">
        <v>6046</v>
      </c>
      <c r="C8866" t="s">
        <v>6056</v>
      </c>
      <c r="D8866">
        <v>1</v>
      </c>
      <c r="E8866">
        <v>1</v>
      </c>
      <c r="F8866">
        <v>1</v>
      </c>
      <c r="G8866" t="s">
        <v>691</v>
      </c>
      <c r="H8866" s="4" t="str">
        <f t="shared" si="276"/>
        <v>2CD23.1</v>
      </c>
      <c r="I8866" s="4" t="str">
        <f t="shared" si="277"/>
        <v>S2_DVDD09</v>
      </c>
    </row>
    <row r="8867" spans="1:9" x14ac:dyDescent="0.25">
      <c r="A8867" t="s">
        <v>2698</v>
      </c>
      <c r="B8867" t="s">
        <v>6046</v>
      </c>
      <c r="C8867" t="s">
        <v>6056</v>
      </c>
      <c r="D8867">
        <v>2</v>
      </c>
      <c r="E8867">
        <v>2</v>
      </c>
      <c r="F8867">
        <v>2</v>
      </c>
      <c r="G8867" t="s">
        <v>961</v>
      </c>
      <c r="H8867" s="4" t="str">
        <f t="shared" si="276"/>
        <v>2CD23.2</v>
      </c>
      <c r="I8867" s="4" t="str">
        <f t="shared" si="277"/>
        <v>DGND</v>
      </c>
    </row>
    <row r="8868" spans="1:9" x14ac:dyDescent="0.25">
      <c r="A8868" t="s">
        <v>2698</v>
      </c>
      <c r="B8868" t="s">
        <v>6046</v>
      </c>
      <c r="C8868" t="s">
        <v>4506</v>
      </c>
      <c r="D8868">
        <v>1</v>
      </c>
      <c r="E8868">
        <v>1</v>
      </c>
      <c r="F8868">
        <v>1</v>
      </c>
      <c r="G8868" t="s">
        <v>2489</v>
      </c>
      <c r="H8868" s="4" t="str">
        <f t="shared" si="276"/>
        <v>2CD24.1</v>
      </c>
      <c r="I8868" s="4" t="str">
        <f t="shared" si="277"/>
        <v>S2_APWR_FF01</v>
      </c>
    </row>
    <row r="8869" spans="1:9" x14ac:dyDescent="0.25">
      <c r="A8869" t="s">
        <v>2698</v>
      </c>
      <c r="B8869" t="s">
        <v>6046</v>
      </c>
      <c r="C8869" t="s">
        <v>4506</v>
      </c>
      <c r="D8869">
        <v>2</v>
      </c>
      <c r="E8869">
        <v>2</v>
      </c>
      <c r="F8869">
        <v>2</v>
      </c>
      <c r="G8869" t="s">
        <v>961</v>
      </c>
      <c r="H8869" s="4" t="str">
        <f t="shared" si="276"/>
        <v>2CD24.2</v>
      </c>
      <c r="I8869" s="4" t="str">
        <f t="shared" si="277"/>
        <v>DGND</v>
      </c>
    </row>
    <row r="8870" spans="1:9" x14ac:dyDescent="0.25">
      <c r="A8870" t="s">
        <v>2698</v>
      </c>
      <c r="B8870" t="s">
        <v>6046</v>
      </c>
      <c r="C8870" t="s">
        <v>6057</v>
      </c>
      <c r="D8870">
        <v>1</v>
      </c>
      <c r="E8870">
        <v>1</v>
      </c>
      <c r="F8870">
        <v>1</v>
      </c>
      <c r="G8870" t="s">
        <v>691</v>
      </c>
      <c r="H8870" s="4" t="str">
        <f t="shared" si="276"/>
        <v>2CD25.1</v>
      </c>
      <c r="I8870" s="4" t="str">
        <f t="shared" si="277"/>
        <v>S2_DVDD09</v>
      </c>
    </row>
    <row r="8871" spans="1:9" x14ac:dyDescent="0.25">
      <c r="A8871" t="s">
        <v>2698</v>
      </c>
      <c r="B8871" t="s">
        <v>6046</v>
      </c>
      <c r="C8871" t="s">
        <v>6057</v>
      </c>
      <c r="D8871">
        <v>2</v>
      </c>
      <c r="E8871">
        <v>2</v>
      </c>
      <c r="F8871">
        <v>2</v>
      </c>
      <c r="G8871" t="s">
        <v>961</v>
      </c>
      <c r="H8871" s="4" t="str">
        <f t="shared" si="276"/>
        <v>2CD25.2</v>
      </c>
      <c r="I8871" s="4" t="str">
        <f t="shared" si="277"/>
        <v>DGND</v>
      </c>
    </row>
    <row r="8872" spans="1:9" x14ac:dyDescent="0.25">
      <c r="A8872" t="s">
        <v>2698</v>
      </c>
      <c r="B8872" t="s">
        <v>6046</v>
      </c>
      <c r="C8872" t="s">
        <v>4507</v>
      </c>
      <c r="D8872">
        <v>1</v>
      </c>
      <c r="E8872">
        <v>1</v>
      </c>
      <c r="F8872">
        <v>1</v>
      </c>
      <c r="G8872" t="s">
        <v>692</v>
      </c>
      <c r="H8872" s="4" t="str">
        <f t="shared" si="276"/>
        <v>2CD26.1</v>
      </c>
      <c r="I8872" s="4" t="str">
        <f t="shared" si="277"/>
        <v>S2_AVDD09</v>
      </c>
    </row>
    <row r="8873" spans="1:9" x14ac:dyDescent="0.25">
      <c r="A8873" t="s">
        <v>2698</v>
      </c>
      <c r="B8873" t="s">
        <v>6046</v>
      </c>
      <c r="C8873" t="s">
        <v>4507</v>
      </c>
      <c r="D8873">
        <v>2</v>
      </c>
      <c r="E8873">
        <v>2</v>
      </c>
      <c r="F8873">
        <v>2</v>
      </c>
      <c r="G8873" t="s">
        <v>961</v>
      </c>
      <c r="H8873" s="4" t="str">
        <f t="shared" si="276"/>
        <v>2CD26.2</v>
      </c>
      <c r="I8873" s="4" t="str">
        <f t="shared" si="277"/>
        <v>DGND</v>
      </c>
    </row>
    <row r="8874" spans="1:9" x14ac:dyDescent="0.25">
      <c r="A8874" t="s">
        <v>2698</v>
      </c>
      <c r="B8874" t="s">
        <v>6046</v>
      </c>
      <c r="C8874" t="s">
        <v>4508</v>
      </c>
      <c r="D8874">
        <v>1</v>
      </c>
      <c r="E8874">
        <v>1</v>
      </c>
      <c r="F8874">
        <v>1</v>
      </c>
      <c r="G8874" t="s">
        <v>692</v>
      </c>
      <c r="H8874" s="4" t="str">
        <f t="shared" si="276"/>
        <v>2CD27.1</v>
      </c>
      <c r="I8874" s="4" t="str">
        <f t="shared" si="277"/>
        <v>S2_AVDD09</v>
      </c>
    </row>
    <row r="8875" spans="1:9" x14ac:dyDescent="0.25">
      <c r="A8875" t="s">
        <v>2698</v>
      </c>
      <c r="B8875" t="s">
        <v>6046</v>
      </c>
      <c r="C8875" t="s">
        <v>4508</v>
      </c>
      <c r="D8875">
        <v>2</v>
      </c>
      <c r="E8875">
        <v>2</v>
      </c>
      <c r="F8875">
        <v>2</v>
      </c>
      <c r="G8875" t="s">
        <v>961</v>
      </c>
      <c r="H8875" s="4" t="str">
        <f t="shared" si="276"/>
        <v>2CD27.2</v>
      </c>
      <c r="I8875" s="4" t="str">
        <f t="shared" si="277"/>
        <v>DGND</v>
      </c>
    </row>
    <row r="8876" spans="1:9" x14ac:dyDescent="0.25">
      <c r="A8876" t="s">
        <v>2698</v>
      </c>
      <c r="B8876" t="s">
        <v>6046</v>
      </c>
      <c r="C8876" t="s">
        <v>4509</v>
      </c>
      <c r="D8876">
        <v>1</v>
      </c>
      <c r="E8876">
        <v>1</v>
      </c>
      <c r="F8876">
        <v>1</v>
      </c>
      <c r="G8876" t="s">
        <v>692</v>
      </c>
      <c r="H8876" s="4" t="str">
        <f t="shared" si="276"/>
        <v>2CD28.1</v>
      </c>
      <c r="I8876" s="4" t="str">
        <f t="shared" si="277"/>
        <v>S2_AVDD09</v>
      </c>
    </row>
    <row r="8877" spans="1:9" x14ac:dyDescent="0.25">
      <c r="A8877" t="s">
        <v>2698</v>
      </c>
      <c r="B8877" t="s">
        <v>6046</v>
      </c>
      <c r="C8877" t="s">
        <v>4509</v>
      </c>
      <c r="D8877">
        <v>2</v>
      </c>
      <c r="E8877">
        <v>2</v>
      </c>
      <c r="F8877">
        <v>2</v>
      </c>
      <c r="G8877" t="s">
        <v>961</v>
      </c>
      <c r="H8877" s="4" t="str">
        <f t="shared" si="276"/>
        <v>2CD28.2</v>
      </c>
      <c r="I8877" s="4" t="str">
        <f t="shared" si="277"/>
        <v>DGND</v>
      </c>
    </row>
    <row r="8878" spans="1:9" x14ac:dyDescent="0.25">
      <c r="A8878" t="s">
        <v>2698</v>
      </c>
      <c r="B8878" t="s">
        <v>6046</v>
      </c>
      <c r="C8878" t="s">
        <v>4510</v>
      </c>
      <c r="D8878">
        <v>1</v>
      </c>
      <c r="E8878">
        <v>1</v>
      </c>
      <c r="F8878">
        <v>1</v>
      </c>
      <c r="G8878" t="s">
        <v>692</v>
      </c>
      <c r="H8878" s="4" t="str">
        <f t="shared" si="276"/>
        <v>2CD29.1</v>
      </c>
      <c r="I8878" s="4" t="str">
        <f t="shared" si="277"/>
        <v>S2_AVDD09</v>
      </c>
    </row>
    <row r="8879" spans="1:9" x14ac:dyDescent="0.25">
      <c r="A8879" t="s">
        <v>2698</v>
      </c>
      <c r="B8879" t="s">
        <v>6046</v>
      </c>
      <c r="C8879" t="s">
        <v>4510</v>
      </c>
      <c r="D8879">
        <v>2</v>
      </c>
      <c r="E8879">
        <v>2</v>
      </c>
      <c r="F8879">
        <v>2</v>
      </c>
      <c r="G8879" t="s">
        <v>961</v>
      </c>
      <c r="H8879" s="4" t="str">
        <f t="shared" si="276"/>
        <v>2CD29.2</v>
      </c>
      <c r="I8879" s="4" t="str">
        <f t="shared" si="277"/>
        <v>DGND</v>
      </c>
    </row>
    <row r="8880" spans="1:9" x14ac:dyDescent="0.25">
      <c r="A8880" t="s">
        <v>2698</v>
      </c>
      <c r="B8880" t="s">
        <v>6046</v>
      </c>
      <c r="C8880" t="s">
        <v>4511</v>
      </c>
      <c r="D8880">
        <v>1</v>
      </c>
      <c r="E8880">
        <v>1</v>
      </c>
      <c r="F8880">
        <v>1</v>
      </c>
      <c r="G8880" t="s">
        <v>2491</v>
      </c>
      <c r="H8880" s="4" t="str">
        <f t="shared" si="276"/>
        <v>2CD30.1</v>
      </c>
      <c r="I8880" s="4" t="str">
        <f t="shared" si="277"/>
        <v>S2_AVDD09_FE</v>
      </c>
    </row>
    <row r="8881" spans="1:9" x14ac:dyDescent="0.25">
      <c r="A8881" t="s">
        <v>2698</v>
      </c>
      <c r="B8881" t="s">
        <v>6046</v>
      </c>
      <c r="C8881" t="s">
        <v>4511</v>
      </c>
      <c r="D8881">
        <v>2</v>
      </c>
      <c r="E8881">
        <v>2</v>
      </c>
      <c r="F8881">
        <v>2</v>
      </c>
      <c r="G8881" t="s">
        <v>961</v>
      </c>
      <c r="H8881" s="4" t="str">
        <f t="shared" si="276"/>
        <v>2CD30.2</v>
      </c>
      <c r="I8881" s="4" t="str">
        <f t="shared" si="277"/>
        <v>DGND</v>
      </c>
    </row>
    <row r="8882" spans="1:9" x14ac:dyDescent="0.25">
      <c r="A8882" t="s">
        <v>2698</v>
      </c>
      <c r="B8882" t="s">
        <v>6046</v>
      </c>
      <c r="C8882" t="s">
        <v>4512</v>
      </c>
      <c r="D8882">
        <v>1</v>
      </c>
      <c r="E8882">
        <v>1</v>
      </c>
      <c r="F8882">
        <v>1</v>
      </c>
      <c r="G8882" t="s">
        <v>2492</v>
      </c>
      <c r="H8882" s="4" t="str">
        <f t="shared" si="276"/>
        <v>2CD31.1</v>
      </c>
      <c r="I8882" s="4" t="str">
        <f t="shared" si="277"/>
        <v>S2_AVDD09_GIGA</v>
      </c>
    </row>
    <row r="8883" spans="1:9" x14ac:dyDescent="0.25">
      <c r="A8883" t="s">
        <v>2698</v>
      </c>
      <c r="B8883" t="s">
        <v>6046</v>
      </c>
      <c r="C8883" t="s">
        <v>4512</v>
      </c>
      <c r="D8883">
        <v>2</v>
      </c>
      <c r="E8883">
        <v>2</v>
      </c>
      <c r="F8883">
        <v>2</v>
      </c>
      <c r="G8883" t="s">
        <v>961</v>
      </c>
      <c r="H8883" s="4" t="str">
        <f t="shared" si="276"/>
        <v>2CD31.2</v>
      </c>
      <c r="I8883" s="4" t="str">
        <f t="shared" si="277"/>
        <v>DGND</v>
      </c>
    </row>
    <row r="8884" spans="1:9" x14ac:dyDescent="0.25">
      <c r="A8884" t="s">
        <v>2698</v>
      </c>
      <c r="B8884" t="s">
        <v>6046</v>
      </c>
      <c r="C8884" t="s">
        <v>4513</v>
      </c>
      <c r="D8884">
        <v>1</v>
      </c>
      <c r="E8884">
        <v>1</v>
      </c>
      <c r="F8884">
        <v>1</v>
      </c>
      <c r="G8884" t="s">
        <v>2492</v>
      </c>
      <c r="H8884" s="4" t="str">
        <f t="shared" si="276"/>
        <v>2CD32.1</v>
      </c>
      <c r="I8884" s="4" t="str">
        <f t="shared" si="277"/>
        <v>S2_AVDD09_GIGA</v>
      </c>
    </row>
    <row r="8885" spans="1:9" x14ac:dyDescent="0.25">
      <c r="A8885" t="s">
        <v>2698</v>
      </c>
      <c r="B8885" t="s">
        <v>6046</v>
      </c>
      <c r="C8885" t="s">
        <v>4513</v>
      </c>
      <c r="D8885">
        <v>2</v>
      </c>
      <c r="E8885">
        <v>2</v>
      </c>
      <c r="F8885">
        <v>2</v>
      </c>
      <c r="G8885" t="s">
        <v>961</v>
      </c>
      <c r="H8885" s="4" t="str">
        <f t="shared" si="276"/>
        <v>2CD32.2</v>
      </c>
      <c r="I8885" s="4" t="str">
        <f t="shared" si="277"/>
        <v>DGND</v>
      </c>
    </row>
    <row r="8886" spans="1:9" x14ac:dyDescent="0.25">
      <c r="A8886" t="s">
        <v>2698</v>
      </c>
      <c r="B8886" t="s">
        <v>6046</v>
      </c>
      <c r="C8886" t="s">
        <v>4514</v>
      </c>
      <c r="D8886">
        <v>1</v>
      </c>
      <c r="E8886">
        <v>1</v>
      </c>
      <c r="F8886">
        <v>1</v>
      </c>
      <c r="G8886" t="s">
        <v>2493</v>
      </c>
      <c r="H8886" s="4" t="str">
        <f t="shared" si="276"/>
        <v>2CD33.1</v>
      </c>
      <c r="I8886" s="4" t="str">
        <f t="shared" si="277"/>
        <v>S2_AVDD09_MCK</v>
      </c>
    </row>
    <row r="8887" spans="1:9" x14ac:dyDescent="0.25">
      <c r="A8887" t="s">
        <v>2698</v>
      </c>
      <c r="B8887" t="s">
        <v>6046</v>
      </c>
      <c r="C8887" t="s">
        <v>4514</v>
      </c>
      <c r="D8887">
        <v>2</v>
      </c>
      <c r="E8887">
        <v>2</v>
      </c>
      <c r="F8887">
        <v>2</v>
      </c>
      <c r="G8887" t="s">
        <v>961</v>
      </c>
      <c r="H8887" s="4" t="str">
        <f t="shared" si="276"/>
        <v>2CD33.2</v>
      </c>
      <c r="I8887" s="4" t="str">
        <f t="shared" si="277"/>
        <v>DGND</v>
      </c>
    </row>
    <row r="8888" spans="1:9" x14ac:dyDescent="0.25">
      <c r="A8888" t="s">
        <v>2698</v>
      </c>
      <c r="B8888" t="s">
        <v>6046</v>
      </c>
      <c r="C8888" t="s">
        <v>4515</v>
      </c>
      <c r="D8888">
        <v>1</v>
      </c>
      <c r="E8888">
        <v>1</v>
      </c>
      <c r="F8888">
        <v>1</v>
      </c>
      <c r="G8888" t="s">
        <v>6180</v>
      </c>
      <c r="H8888" s="4" t="str">
        <f t="shared" si="276"/>
        <v>2CD38.1</v>
      </c>
      <c r="I8888" s="4" t="str">
        <f t="shared" si="277"/>
        <v>S2_AVDD09_TRX</v>
      </c>
    </row>
    <row r="8889" spans="1:9" x14ac:dyDescent="0.25">
      <c r="A8889" t="s">
        <v>2698</v>
      </c>
      <c r="B8889" t="s">
        <v>6046</v>
      </c>
      <c r="C8889" t="s">
        <v>4515</v>
      </c>
      <c r="D8889">
        <v>2</v>
      </c>
      <c r="E8889">
        <v>2</v>
      </c>
      <c r="F8889">
        <v>2</v>
      </c>
      <c r="G8889" t="s">
        <v>961</v>
      </c>
      <c r="H8889" s="4" t="str">
        <f t="shared" si="276"/>
        <v>2CD38.2</v>
      </c>
      <c r="I8889" s="4" t="str">
        <f t="shared" si="277"/>
        <v>DGND</v>
      </c>
    </row>
    <row r="8890" spans="1:9" x14ac:dyDescent="0.25">
      <c r="A8890" t="s">
        <v>2698</v>
      </c>
      <c r="B8890" t="s">
        <v>6046</v>
      </c>
      <c r="C8890" t="s">
        <v>4516</v>
      </c>
      <c r="D8890">
        <v>1</v>
      </c>
      <c r="E8890">
        <v>1</v>
      </c>
      <c r="F8890">
        <v>1</v>
      </c>
      <c r="G8890" t="s">
        <v>6180</v>
      </c>
      <c r="H8890" s="4" t="str">
        <f t="shared" si="276"/>
        <v>2CD39.1</v>
      </c>
      <c r="I8890" s="4" t="str">
        <f t="shared" si="277"/>
        <v>S2_AVDD09_TRX</v>
      </c>
    </row>
    <row r="8891" spans="1:9" x14ac:dyDescent="0.25">
      <c r="A8891" t="s">
        <v>2698</v>
      </c>
      <c r="B8891" t="s">
        <v>6046</v>
      </c>
      <c r="C8891" t="s">
        <v>4516</v>
      </c>
      <c r="D8891">
        <v>2</v>
      </c>
      <c r="E8891">
        <v>2</v>
      </c>
      <c r="F8891">
        <v>2</v>
      </c>
      <c r="G8891" t="s">
        <v>961</v>
      </c>
      <c r="H8891" s="4" t="str">
        <f t="shared" si="276"/>
        <v>2CD39.2</v>
      </c>
      <c r="I8891" s="4" t="str">
        <f t="shared" si="277"/>
        <v>DGND</v>
      </c>
    </row>
    <row r="8892" spans="1:9" x14ac:dyDescent="0.25">
      <c r="A8892" t="s">
        <v>2698</v>
      </c>
      <c r="B8892" t="s">
        <v>6046</v>
      </c>
      <c r="C8892" t="s">
        <v>4517</v>
      </c>
      <c r="D8892">
        <v>1</v>
      </c>
      <c r="E8892">
        <v>1</v>
      </c>
      <c r="F8892">
        <v>1</v>
      </c>
      <c r="G8892" t="s">
        <v>2494</v>
      </c>
      <c r="H8892" s="4" t="str">
        <f t="shared" si="276"/>
        <v>2CD40.1</v>
      </c>
      <c r="I8892" s="4" t="str">
        <f t="shared" si="277"/>
        <v>S2_AVDD09_CMU</v>
      </c>
    </row>
    <row r="8893" spans="1:9" x14ac:dyDescent="0.25">
      <c r="A8893" t="s">
        <v>2698</v>
      </c>
      <c r="B8893" t="s">
        <v>6046</v>
      </c>
      <c r="C8893" t="s">
        <v>4517</v>
      </c>
      <c r="D8893">
        <v>2</v>
      </c>
      <c r="E8893">
        <v>2</v>
      </c>
      <c r="F8893">
        <v>2</v>
      </c>
      <c r="G8893" t="s">
        <v>961</v>
      </c>
      <c r="H8893" s="4" t="str">
        <f t="shared" si="276"/>
        <v>2CD40.2</v>
      </c>
      <c r="I8893" s="4" t="str">
        <f t="shared" si="277"/>
        <v>DGND</v>
      </c>
    </row>
    <row r="8894" spans="1:9" x14ac:dyDescent="0.25">
      <c r="A8894" t="s">
        <v>2698</v>
      </c>
      <c r="B8894" t="s">
        <v>6046</v>
      </c>
      <c r="C8894" t="s">
        <v>4518</v>
      </c>
      <c r="D8894">
        <v>1</v>
      </c>
      <c r="E8894">
        <v>1</v>
      </c>
      <c r="F8894">
        <v>1</v>
      </c>
      <c r="G8894" t="s">
        <v>2494</v>
      </c>
      <c r="H8894" s="4" t="str">
        <f t="shared" si="276"/>
        <v>2CD41.1</v>
      </c>
      <c r="I8894" s="4" t="str">
        <f t="shared" si="277"/>
        <v>S2_AVDD09_CMU</v>
      </c>
    </row>
    <row r="8895" spans="1:9" x14ac:dyDescent="0.25">
      <c r="A8895" t="s">
        <v>2698</v>
      </c>
      <c r="B8895" t="s">
        <v>6046</v>
      </c>
      <c r="C8895" t="s">
        <v>4518</v>
      </c>
      <c r="D8895">
        <v>2</v>
      </c>
      <c r="E8895">
        <v>2</v>
      </c>
      <c r="F8895">
        <v>2</v>
      </c>
      <c r="G8895" t="s">
        <v>961</v>
      </c>
      <c r="H8895" s="4" t="str">
        <f t="shared" si="276"/>
        <v>2CD41.2</v>
      </c>
      <c r="I8895" s="4" t="str">
        <f t="shared" si="277"/>
        <v>DGND</v>
      </c>
    </row>
    <row r="8896" spans="1:9" x14ac:dyDescent="0.25">
      <c r="A8896" t="s">
        <v>2698</v>
      </c>
      <c r="B8896" t="s">
        <v>6046</v>
      </c>
      <c r="C8896" t="s">
        <v>4519</v>
      </c>
      <c r="D8896">
        <v>1</v>
      </c>
      <c r="E8896">
        <v>1</v>
      </c>
      <c r="F8896">
        <v>1</v>
      </c>
      <c r="G8896" t="s">
        <v>2490</v>
      </c>
      <c r="H8896" s="4" t="str">
        <f t="shared" si="276"/>
        <v>2CD47.1</v>
      </c>
      <c r="I8896" s="4" t="str">
        <f t="shared" si="277"/>
        <v>S2_APWR_FF03</v>
      </c>
    </row>
    <row r="8897" spans="1:9" x14ac:dyDescent="0.25">
      <c r="A8897" t="s">
        <v>2698</v>
      </c>
      <c r="B8897" t="s">
        <v>6046</v>
      </c>
      <c r="C8897" t="s">
        <v>4519</v>
      </c>
      <c r="D8897">
        <v>2</v>
      </c>
      <c r="E8897">
        <v>2</v>
      </c>
      <c r="F8897">
        <v>2</v>
      </c>
      <c r="G8897" t="s">
        <v>961</v>
      </c>
      <c r="H8897" s="4" t="str">
        <f t="shared" si="276"/>
        <v>2CD47.2</v>
      </c>
      <c r="I8897" s="4" t="str">
        <f t="shared" si="277"/>
        <v>DGND</v>
      </c>
    </row>
    <row r="8898" spans="1:9" x14ac:dyDescent="0.25">
      <c r="A8898" t="s">
        <v>2698</v>
      </c>
      <c r="B8898" t="s">
        <v>6046</v>
      </c>
      <c r="C8898" t="s">
        <v>4520</v>
      </c>
      <c r="D8898">
        <v>1</v>
      </c>
      <c r="E8898">
        <v>1</v>
      </c>
      <c r="F8898">
        <v>1</v>
      </c>
      <c r="G8898" t="s">
        <v>2490</v>
      </c>
      <c r="H8898" s="4" t="str">
        <f t="shared" ref="H8898:H8961" si="278">CONCATENATE(C8898,".",F8898)</f>
        <v>2CD48.1</v>
      </c>
      <c r="I8898" s="4" t="str">
        <f t="shared" ref="I8898:I8961" si="279">G8898</f>
        <v>S2_APWR_FF03</v>
      </c>
    </row>
    <row r="8899" spans="1:9" x14ac:dyDescent="0.25">
      <c r="A8899" t="s">
        <v>2698</v>
      </c>
      <c r="B8899" t="s">
        <v>6046</v>
      </c>
      <c r="C8899" t="s">
        <v>4520</v>
      </c>
      <c r="D8899">
        <v>2</v>
      </c>
      <c r="E8899">
        <v>2</v>
      </c>
      <c r="F8899">
        <v>2</v>
      </c>
      <c r="G8899" t="s">
        <v>961</v>
      </c>
      <c r="H8899" s="4" t="str">
        <f t="shared" si="278"/>
        <v>2CD48.2</v>
      </c>
      <c r="I8899" s="4" t="str">
        <f t="shared" si="279"/>
        <v>DGND</v>
      </c>
    </row>
    <row r="8900" spans="1:9" x14ac:dyDescent="0.25">
      <c r="A8900" t="s">
        <v>2698</v>
      </c>
      <c r="B8900" t="s">
        <v>6046</v>
      </c>
      <c r="C8900" t="s">
        <v>4521</v>
      </c>
      <c r="D8900">
        <v>1</v>
      </c>
      <c r="E8900">
        <v>1</v>
      </c>
      <c r="F8900">
        <v>1</v>
      </c>
      <c r="G8900" t="s">
        <v>691</v>
      </c>
      <c r="H8900" s="4" t="str">
        <f t="shared" si="278"/>
        <v>2CD80.1</v>
      </c>
      <c r="I8900" s="4" t="str">
        <f t="shared" si="279"/>
        <v>S2_DVDD09</v>
      </c>
    </row>
    <row r="8901" spans="1:9" x14ac:dyDescent="0.25">
      <c r="A8901" t="s">
        <v>2698</v>
      </c>
      <c r="B8901" t="s">
        <v>6046</v>
      </c>
      <c r="C8901" t="s">
        <v>4521</v>
      </c>
      <c r="D8901">
        <v>2</v>
      </c>
      <c r="E8901">
        <v>2</v>
      </c>
      <c r="F8901">
        <v>2</v>
      </c>
      <c r="G8901" t="s">
        <v>961</v>
      </c>
      <c r="H8901" s="4" t="str">
        <f t="shared" si="278"/>
        <v>2CD80.2</v>
      </c>
      <c r="I8901" s="4" t="str">
        <f t="shared" si="279"/>
        <v>DGND</v>
      </c>
    </row>
    <row r="8902" spans="1:9" x14ac:dyDescent="0.25">
      <c r="A8902" t="s">
        <v>2698</v>
      </c>
      <c r="B8902" t="s">
        <v>6046</v>
      </c>
      <c r="C8902" t="s">
        <v>4522</v>
      </c>
      <c r="D8902">
        <v>1</v>
      </c>
      <c r="E8902">
        <v>1</v>
      </c>
      <c r="F8902">
        <v>1</v>
      </c>
      <c r="G8902" t="s">
        <v>691</v>
      </c>
      <c r="H8902" s="4" t="str">
        <f t="shared" si="278"/>
        <v>2CD81.1</v>
      </c>
      <c r="I8902" s="4" t="str">
        <f t="shared" si="279"/>
        <v>S2_DVDD09</v>
      </c>
    </row>
    <row r="8903" spans="1:9" x14ac:dyDescent="0.25">
      <c r="A8903" t="s">
        <v>2698</v>
      </c>
      <c r="B8903" t="s">
        <v>6046</v>
      </c>
      <c r="C8903" t="s">
        <v>4522</v>
      </c>
      <c r="D8903">
        <v>2</v>
      </c>
      <c r="E8903">
        <v>2</v>
      </c>
      <c r="F8903">
        <v>2</v>
      </c>
      <c r="G8903" t="s">
        <v>961</v>
      </c>
      <c r="H8903" s="4" t="str">
        <f t="shared" si="278"/>
        <v>2CD81.2</v>
      </c>
      <c r="I8903" s="4" t="str">
        <f t="shared" si="279"/>
        <v>DGND</v>
      </c>
    </row>
    <row r="8904" spans="1:9" x14ac:dyDescent="0.25">
      <c r="A8904" t="s">
        <v>2698</v>
      </c>
      <c r="B8904" t="s">
        <v>6046</v>
      </c>
      <c r="C8904" t="s">
        <v>4523</v>
      </c>
      <c r="D8904">
        <v>1</v>
      </c>
      <c r="E8904">
        <v>1</v>
      </c>
      <c r="F8904">
        <v>1</v>
      </c>
      <c r="G8904" t="s">
        <v>2489</v>
      </c>
      <c r="H8904" s="4" t="str">
        <f t="shared" si="278"/>
        <v>2CD109.1</v>
      </c>
      <c r="I8904" s="4" t="str">
        <f t="shared" si="279"/>
        <v>S2_APWR_FF01</v>
      </c>
    </row>
    <row r="8905" spans="1:9" x14ac:dyDescent="0.25">
      <c r="A8905" t="s">
        <v>2698</v>
      </c>
      <c r="B8905" t="s">
        <v>6046</v>
      </c>
      <c r="C8905" t="s">
        <v>4523</v>
      </c>
      <c r="D8905">
        <v>2</v>
      </c>
      <c r="E8905">
        <v>2</v>
      </c>
      <c r="F8905">
        <v>2</v>
      </c>
      <c r="G8905" t="s">
        <v>961</v>
      </c>
      <c r="H8905" s="4" t="str">
        <f t="shared" si="278"/>
        <v>2CD109.2</v>
      </c>
      <c r="I8905" s="4" t="str">
        <f t="shared" si="279"/>
        <v>DGND</v>
      </c>
    </row>
    <row r="8906" spans="1:9" x14ac:dyDescent="0.25">
      <c r="A8906" t="s">
        <v>2698</v>
      </c>
      <c r="B8906" t="s">
        <v>6046</v>
      </c>
      <c r="C8906" t="s">
        <v>4524</v>
      </c>
      <c r="D8906">
        <v>1</v>
      </c>
      <c r="E8906">
        <v>1</v>
      </c>
      <c r="F8906">
        <v>1</v>
      </c>
      <c r="G8906" t="s">
        <v>2490</v>
      </c>
      <c r="H8906" s="4" t="str">
        <f t="shared" si="278"/>
        <v>2CD110.1</v>
      </c>
      <c r="I8906" s="4" t="str">
        <f t="shared" si="279"/>
        <v>S2_APWR_FF03</v>
      </c>
    </row>
    <row r="8907" spans="1:9" x14ac:dyDescent="0.25">
      <c r="A8907" t="s">
        <v>2698</v>
      </c>
      <c r="B8907" t="s">
        <v>6046</v>
      </c>
      <c r="C8907" t="s">
        <v>4524</v>
      </c>
      <c r="D8907">
        <v>2</v>
      </c>
      <c r="E8907">
        <v>2</v>
      </c>
      <c r="F8907">
        <v>2</v>
      </c>
      <c r="G8907" t="s">
        <v>961</v>
      </c>
      <c r="H8907" s="4" t="str">
        <f t="shared" si="278"/>
        <v>2CD110.2</v>
      </c>
      <c r="I8907" s="4" t="str">
        <f t="shared" si="279"/>
        <v>DGND</v>
      </c>
    </row>
    <row r="8908" spans="1:9" x14ac:dyDescent="0.25">
      <c r="A8908" t="s">
        <v>2698</v>
      </c>
      <c r="B8908" t="s">
        <v>6046</v>
      </c>
      <c r="C8908" t="s">
        <v>4525</v>
      </c>
      <c r="D8908">
        <v>1</v>
      </c>
      <c r="E8908">
        <v>1</v>
      </c>
      <c r="F8908">
        <v>1</v>
      </c>
      <c r="G8908" t="s">
        <v>2489</v>
      </c>
      <c r="H8908" s="4" t="str">
        <f t="shared" si="278"/>
        <v>2CD178.1</v>
      </c>
      <c r="I8908" s="4" t="str">
        <f t="shared" si="279"/>
        <v>S2_APWR_FF01</v>
      </c>
    </row>
    <row r="8909" spans="1:9" x14ac:dyDescent="0.25">
      <c r="A8909" t="s">
        <v>2698</v>
      </c>
      <c r="B8909" t="s">
        <v>6046</v>
      </c>
      <c r="C8909" t="s">
        <v>4525</v>
      </c>
      <c r="D8909">
        <v>2</v>
      </c>
      <c r="E8909">
        <v>2</v>
      </c>
      <c r="F8909">
        <v>2</v>
      </c>
      <c r="G8909" t="s">
        <v>961</v>
      </c>
      <c r="H8909" s="4" t="str">
        <f t="shared" si="278"/>
        <v>2CD178.2</v>
      </c>
      <c r="I8909" s="4" t="str">
        <f t="shared" si="279"/>
        <v>DGND</v>
      </c>
    </row>
    <row r="8910" spans="1:9" x14ac:dyDescent="0.25">
      <c r="A8910" t="s">
        <v>2698</v>
      </c>
      <c r="B8910" t="s">
        <v>6046</v>
      </c>
      <c r="C8910" t="s">
        <v>4526</v>
      </c>
      <c r="D8910">
        <v>1</v>
      </c>
      <c r="E8910">
        <v>1</v>
      </c>
      <c r="F8910">
        <v>1</v>
      </c>
      <c r="G8910" t="s">
        <v>2490</v>
      </c>
      <c r="H8910" s="4" t="str">
        <f t="shared" si="278"/>
        <v>2CD179.1</v>
      </c>
      <c r="I8910" s="4" t="str">
        <f t="shared" si="279"/>
        <v>S2_APWR_FF03</v>
      </c>
    </row>
    <row r="8911" spans="1:9" x14ac:dyDescent="0.25">
      <c r="A8911" t="s">
        <v>2698</v>
      </c>
      <c r="B8911" t="s">
        <v>6046</v>
      </c>
      <c r="C8911" t="s">
        <v>4526</v>
      </c>
      <c r="D8911">
        <v>2</v>
      </c>
      <c r="E8911">
        <v>2</v>
      </c>
      <c r="F8911">
        <v>2</v>
      </c>
      <c r="G8911" t="s">
        <v>961</v>
      </c>
      <c r="H8911" s="4" t="str">
        <f t="shared" si="278"/>
        <v>2CD179.2</v>
      </c>
      <c r="I8911" s="4" t="str">
        <f t="shared" si="279"/>
        <v>DGND</v>
      </c>
    </row>
    <row r="8912" spans="1:9" x14ac:dyDescent="0.25">
      <c r="A8912" t="s">
        <v>2698</v>
      </c>
      <c r="B8912" t="s">
        <v>6046</v>
      </c>
      <c r="C8912" t="s">
        <v>4527</v>
      </c>
      <c r="D8912">
        <v>1</v>
      </c>
      <c r="E8912">
        <v>1</v>
      </c>
      <c r="F8912">
        <v>1</v>
      </c>
      <c r="G8912" t="s">
        <v>2490</v>
      </c>
      <c r="H8912" s="4" t="str">
        <f t="shared" si="278"/>
        <v>2CD191.1</v>
      </c>
      <c r="I8912" s="4" t="str">
        <f t="shared" si="279"/>
        <v>S2_APWR_FF03</v>
      </c>
    </row>
    <row r="8913" spans="1:9" x14ac:dyDescent="0.25">
      <c r="A8913" t="s">
        <v>2698</v>
      </c>
      <c r="B8913" t="s">
        <v>6046</v>
      </c>
      <c r="C8913" t="s">
        <v>4527</v>
      </c>
      <c r="D8913">
        <v>2</v>
      </c>
      <c r="E8913">
        <v>2</v>
      </c>
      <c r="F8913">
        <v>2</v>
      </c>
      <c r="G8913" t="s">
        <v>961</v>
      </c>
      <c r="H8913" s="4" t="str">
        <f t="shared" si="278"/>
        <v>2CD191.2</v>
      </c>
      <c r="I8913" s="4" t="str">
        <f t="shared" si="279"/>
        <v>DGND</v>
      </c>
    </row>
    <row r="8914" spans="1:9" x14ac:dyDescent="0.25">
      <c r="A8914" t="s">
        <v>2698</v>
      </c>
      <c r="B8914" t="s">
        <v>6046</v>
      </c>
      <c r="C8914" t="s">
        <v>4528</v>
      </c>
      <c r="D8914">
        <v>1</v>
      </c>
      <c r="E8914">
        <v>1</v>
      </c>
      <c r="F8914">
        <v>1</v>
      </c>
      <c r="G8914" t="s">
        <v>2490</v>
      </c>
      <c r="H8914" s="4" t="str">
        <f t="shared" si="278"/>
        <v>2CD192.1</v>
      </c>
      <c r="I8914" s="4" t="str">
        <f t="shared" si="279"/>
        <v>S2_APWR_FF03</v>
      </c>
    </row>
    <row r="8915" spans="1:9" x14ac:dyDescent="0.25">
      <c r="A8915" t="s">
        <v>2698</v>
      </c>
      <c r="B8915" t="s">
        <v>6046</v>
      </c>
      <c r="C8915" t="s">
        <v>4528</v>
      </c>
      <c r="D8915">
        <v>2</v>
      </c>
      <c r="E8915">
        <v>2</v>
      </c>
      <c r="F8915">
        <v>2</v>
      </c>
      <c r="G8915" t="s">
        <v>961</v>
      </c>
      <c r="H8915" s="4" t="str">
        <f t="shared" si="278"/>
        <v>2CD192.2</v>
      </c>
      <c r="I8915" s="4" t="str">
        <f t="shared" si="279"/>
        <v>DGND</v>
      </c>
    </row>
    <row r="8916" spans="1:9" x14ac:dyDescent="0.25">
      <c r="A8916" t="s">
        <v>2698</v>
      </c>
      <c r="B8916" t="s">
        <v>6046</v>
      </c>
      <c r="C8916" t="s">
        <v>4529</v>
      </c>
      <c r="D8916">
        <v>1</v>
      </c>
      <c r="E8916">
        <v>1</v>
      </c>
      <c r="F8916">
        <v>1</v>
      </c>
      <c r="G8916" t="s">
        <v>2490</v>
      </c>
      <c r="H8916" s="4" t="str">
        <f t="shared" si="278"/>
        <v>2CD193.1</v>
      </c>
      <c r="I8916" s="4" t="str">
        <f t="shared" si="279"/>
        <v>S2_APWR_FF03</v>
      </c>
    </row>
    <row r="8917" spans="1:9" x14ac:dyDescent="0.25">
      <c r="A8917" t="s">
        <v>2698</v>
      </c>
      <c r="B8917" t="s">
        <v>6046</v>
      </c>
      <c r="C8917" t="s">
        <v>4529</v>
      </c>
      <c r="D8917">
        <v>2</v>
      </c>
      <c r="E8917">
        <v>2</v>
      </c>
      <c r="F8917">
        <v>2</v>
      </c>
      <c r="G8917" t="s">
        <v>961</v>
      </c>
      <c r="H8917" s="4" t="str">
        <f t="shared" si="278"/>
        <v>2CD193.2</v>
      </c>
      <c r="I8917" s="4" t="str">
        <f t="shared" si="279"/>
        <v>DGND</v>
      </c>
    </row>
    <row r="8918" spans="1:9" x14ac:dyDescent="0.25">
      <c r="A8918" t="s">
        <v>2698</v>
      </c>
      <c r="B8918" t="s">
        <v>6046</v>
      </c>
      <c r="C8918" t="s">
        <v>4530</v>
      </c>
      <c r="D8918">
        <v>1</v>
      </c>
      <c r="E8918">
        <v>1</v>
      </c>
      <c r="F8918">
        <v>1</v>
      </c>
      <c r="G8918" t="s">
        <v>2490</v>
      </c>
      <c r="H8918" s="4" t="str">
        <f t="shared" si="278"/>
        <v>2CD194.1</v>
      </c>
      <c r="I8918" s="4" t="str">
        <f t="shared" si="279"/>
        <v>S2_APWR_FF03</v>
      </c>
    </row>
    <row r="8919" spans="1:9" x14ac:dyDescent="0.25">
      <c r="A8919" t="s">
        <v>2698</v>
      </c>
      <c r="B8919" t="s">
        <v>6046</v>
      </c>
      <c r="C8919" t="s">
        <v>4530</v>
      </c>
      <c r="D8919">
        <v>2</v>
      </c>
      <c r="E8919">
        <v>2</v>
      </c>
      <c r="F8919">
        <v>2</v>
      </c>
      <c r="G8919" t="s">
        <v>961</v>
      </c>
      <c r="H8919" s="4" t="str">
        <f t="shared" si="278"/>
        <v>2CD194.2</v>
      </c>
      <c r="I8919" s="4" t="str">
        <f t="shared" si="279"/>
        <v>DGND</v>
      </c>
    </row>
    <row r="8920" spans="1:9" x14ac:dyDescent="0.25">
      <c r="A8920" t="s">
        <v>2698</v>
      </c>
      <c r="B8920" t="s">
        <v>6046</v>
      </c>
      <c r="C8920" t="s">
        <v>4531</v>
      </c>
      <c r="D8920">
        <v>1</v>
      </c>
      <c r="E8920">
        <v>1</v>
      </c>
      <c r="F8920">
        <v>1</v>
      </c>
      <c r="G8920" t="s">
        <v>2490</v>
      </c>
      <c r="H8920" s="4" t="str">
        <f t="shared" si="278"/>
        <v>2CD197.1</v>
      </c>
      <c r="I8920" s="4" t="str">
        <f t="shared" si="279"/>
        <v>S2_APWR_FF03</v>
      </c>
    </row>
    <row r="8921" spans="1:9" x14ac:dyDescent="0.25">
      <c r="A8921" t="s">
        <v>2698</v>
      </c>
      <c r="B8921" t="s">
        <v>6046</v>
      </c>
      <c r="C8921" t="s">
        <v>4531</v>
      </c>
      <c r="D8921">
        <v>2</v>
      </c>
      <c r="E8921">
        <v>2</v>
      </c>
      <c r="F8921">
        <v>2</v>
      </c>
      <c r="G8921" t="s">
        <v>961</v>
      </c>
      <c r="H8921" s="4" t="str">
        <f t="shared" si="278"/>
        <v>2CD197.2</v>
      </c>
      <c r="I8921" s="4" t="str">
        <f t="shared" si="279"/>
        <v>DGND</v>
      </c>
    </row>
    <row r="8922" spans="1:9" x14ac:dyDescent="0.25">
      <c r="A8922" t="s">
        <v>2698</v>
      </c>
      <c r="B8922" t="s">
        <v>6046</v>
      </c>
      <c r="C8922" t="s">
        <v>4532</v>
      </c>
      <c r="D8922">
        <v>1</v>
      </c>
      <c r="E8922">
        <v>1</v>
      </c>
      <c r="F8922">
        <v>1</v>
      </c>
      <c r="G8922" t="s">
        <v>2490</v>
      </c>
      <c r="H8922" s="4" t="str">
        <f t="shared" si="278"/>
        <v>2CD198.1</v>
      </c>
      <c r="I8922" s="4" t="str">
        <f t="shared" si="279"/>
        <v>S2_APWR_FF03</v>
      </c>
    </row>
    <row r="8923" spans="1:9" x14ac:dyDescent="0.25">
      <c r="A8923" t="s">
        <v>2698</v>
      </c>
      <c r="B8923" t="s">
        <v>6046</v>
      </c>
      <c r="C8923" t="s">
        <v>4532</v>
      </c>
      <c r="D8923">
        <v>2</v>
      </c>
      <c r="E8923">
        <v>2</v>
      </c>
      <c r="F8923">
        <v>2</v>
      </c>
      <c r="G8923" t="s">
        <v>961</v>
      </c>
      <c r="H8923" s="4" t="str">
        <f t="shared" si="278"/>
        <v>2CD198.2</v>
      </c>
      <c r="I8923" s="4" t="str">
        <f t="shared" si="279"/>
        <v>DGND</v>
      </c>
    </row>
    <row r="8924" spans="1:9" x14ac:dyDescent="0.25">
      <c r="A8924" t="s">
        <v>2698</v>
      </c>
      <c r="B8924" t="s">
        <v>6046</v>
      </c>
      <c r="C8924" t="s">
        <v>6058</v>
      </c>
      <c r="D8924">
        <v>1</v>
      </c>
      <c r="E8924">
        <v>1</v>
      </c>
      <c r="F8924">
        <v>1</v>
      </c>
      <c r="G8924" t="s">
        <v>6180</v>
      </c>
      <c r="H8924" s="4" t="str">
        <f t="shared" si="278"/>
        <v>2CD219.1</v>
      </c>
      <c r="I8924" s="4" t="str">
        <f t="shared" si="279"/>
        <v>S2_AVDD09_TRX</v>
      </c>
    </row>
    <row r="8925" spans="1:9" x14ac:dyDescent="0.25">
      <c r="A8925" t="s">
        <v>2698</v>
      </c>
      <c r="B8925" t="s">
        <v>6046</v>
      </c>
      <c r="C8925" t="s">
        <v>6058</v>
      </c>
      <c r="D8925">
        <v>2</v>
      </c>
      <c r="E8925">
        <v>2</v>
      </c>
      <c r="F8925">
        <v>2</v>
      </c>
      <c r="G8925" t="s">
        <v>961</v>
      </c>
      <c r="H8925" s="4" t="str">
        <f t="shared" si="278"/>
        <v>2CD219.2</v>
      </c>
      <c r="I8925" s="4" t="str">
        <f t="shared" si="279"/>
        <v>DGND</v>
      </c>
    </row>
    <row r="8926" spans="1:9" x14ac:dyDescent="0.25">
      <c r="A8926" t="s">
        <v>2698</v>
      </c>
      <c r="B8926" t="s">
        <v>6046</v>
      </c>
      <c r="C8926" t="s">
        <v>6059</v>
      </c>
      <c r="D8926">
        <v>1</v>
      </c>
      <c r="E8926">
        <v>1</v>
      </c>
      <c r="F8926">
        <v>1</v>
      </c>
      <c r="G8926" t="s">
        <v>692</v>
      </c>
      <c r="H8926" s="4" t="str">
        <f t="shared" si="278"/>
        <v>2CD220.1</v>
      </c>
      <c r="I8926" s="4" t="str">
        <f t="shared" si="279"/>
        <v>S2_AVDD09</v>
      </c>
    </row>
    <row r="8927" spans="1:9" x14ac:dyDescent="0.25">
      <c r="A8927" t="s">
        <v>2698</v>
      </c>
      <c r="B8927" t="s">
        <v>6046</v>
      </c>
      <c r="C8927" t="s">
        <v>6059</v>
      </c>
      <c r="D8927">
        <v>2</v>
      </c>
      <c r="E8927">
        <v>2</v>
      </c>
      <c r="F8927">
        <v>2</v>
      </c>
      <c r="G8927" t="s">
        <v>961</v>
      </c>
      <c r="H8927" s="4" t="str">
        <f t="shared" si="278"/>
        <v>2CD220.2</v>
      </c>
      <c r="I8927" s="4" t="str">
        <f t="shared" si="279"/>
        <v>DGND</v>
      </c>
    </row>
    <row r="8928" spans="1:9" x14ac:dyDescent="0.25">
      <c r="A8928" t="s">
        <v>2698</v>
      </c>
      <c r="B8928" t="s">
        <v>6046</v>
      </c>
      <c r="C8928" t="s">
        <v>6212</v>
      </c>
      <c r="D8928">
        <v>1</v>
      </c>
      <c r="E8928">
        <v>1</v>
      </c>
      <c r="F8928">
        <v>1</v>
      </c>
      <c r="G8928" t="s">
        <v>691</v>
      </c>
      <c r="H8928" s="4" t="str">
        <f t="shared" si="278"/>
        <v>2CD222.1</v>
      </c>
      <c r="I8928" s="4" t="str">
        <f t="shared" si="279"/>
        <v>S2_DVDD09</v>
      </c>
    </row>
    <row r="8929" spans="1:9" x14ac:dyDescent="0.25">
      <c r="A8929" t="s">
        <v>2698</v>
      </c>
      <c r="B8929" t="s">
        <v>6046</v>
      </c>
      <c r="C8929" t="s">
        <v>6212</v>
      </c>
      <c r="D8929">
        <v>2</v>
      </c>
      <c r="E8929">
        <v>2</v>
      </c>
      <c r="F8929">
        <v>2</v>
      </c>
      <c r="G8929" t="s">
        <v>961</v>
      </c>
      <c r="H8929" s="4" t="str">
        <f t="shared" si="278"/>
        <v>2CD222.2</v>
      </c>
      <c r="I8929" s="4" t="str">
        <f t="shared" si="279"/>
        <v>DGND</v>
      </c>
    </row>
    <row r="8930" spans="1:9" x14ac:dyDescent="0.25">
      <c r="A8930" t="s">
        <v>2698</v>
      </c>
      <c r="B8930" t="s">
        <v>6046</v>
      </c>
      <c r="C8930" t="s">
        <v>6213</v>
      </c>
      <c r="D8930">
        <v>1</v>
      </c>
      <c r="E8930">
        <v>1</v>
      </c>
      <c r="F8930">
        <v>1</v>
      </c>
      <c r="G8930" t="s">
        <v>691</v>
      </c>
      <c r="H8930" s="4" t="str">
        <f t="shared" si="278"/>
        <v>2CD223.1</v>
      </c>
      <c r="I8930" s="4" t="str">
        <f t="shared" si="279"/>
        <v>S2_DVDD09</v>
      </c>
    </row>
    <row r="8931" spans="1:9" x14ac:dyDescent="0.25">
      <c r="A8931" t="s">
        <v>2698</v>
      </c>
      <c r="B8931" t="s">
        <v>6046</v>
      </c>
      <c r="C8931" t="s">
        <v>6213</v>
      </c>
      <c r="D8931">
        <v>2</v>
      </c>
      <c r="E8931">
        <v>2</v>
      </c>
      <c r="F8931">
        <v>2</v>
      </c>
      <c r="G8931" t="s">
        <v>961</v>
      </c>
      <c r="H8931" s="4" t="str">
        <f t="shared" si="278"/>
        <v>2CD223.2</v>
      </c>
      <c r="I8931" s="4" t="str">
        <f t="shared" si="279"/>
        <v>DGND</v>
      </c>
    </row>
    <row r="8932" spans="1:9" x14ac:dyDescent="0.25">
      <c r="A8932" t="s">
        <v>2698</v>
      </c>
      <c r="B8932" t="s">
        <v>6046</v>
      </c>
      <c r="C8932" t="s">
        <v>6489</v>
      </c>
      <c r="D8932">
        <v>1</v>
      </c>
      <c r="E8932">
        <v>1</v>
      </c>
      <c r="F8932">
        <v>1</v>
      </c>
      <c r="G8932" t="s">
        <v>6180</v>
      </c>
      <c r="H8932" s="4" t="str">
        <f t="shared" si="278"/>
        <v>2CD328.1</v>
      </c>
      <c r="I8932" s="4" t="str">
        <f t="shared" si="279"/>
        <v>S2_AVDD09_TRX</v>
      </c>
    </row>
    <row r="8933" spans="1:9" x14ac:dyDescent="0.25">
      <c r="A8933" t="s">
        <v>2698</v>
      </c>
      <c r="B8933" t="s">
        <v>6046</v>
      </c>
      <c r="C8933" t="s">
        <v>6489</v>
      </c>
      <c r="D8933">
        <v>2</v>
      </c>
      <c r="E8933">
        <v>2</v>
      </c>
      <c r="F8933">
        <v>2</v>
      </c>
      <c r="G8933" t="s">
        <v>961</v>
      </c>
      <c r="H8933" s="4" t="str">
        <f t="shared" si="278"/>
        <v>2CD328.2</v>
      </c>
      <c r="I8933" s="4" t="str">
        <f t="shared" si="279"/>
        <v>DGND</v>
      </c>
    </row>
    <row r="8934" spans="1:9" x14ac:dyDescent="0.25">
      <c r="A8934" t="s">
        <v>2698</v>
      </c>
      <c r="B8934" t="s">
        <v>6046</v>
      </c>
      <c r="C8934" t="s">
        <v>6490</v>
      </c>
      <c r="D8934">
        <v>1</v>
      </c>
      <c r="E8934">
        <v>1</v>
      </c>
      <c r="F8934">
        <v>1</v>
      </c>
      <c r="G8934" t="s">
        <v>6180</v>
      </c>
      <c r="H8934" s="4" t="str">
        <f t="shared" si="278"/>
        <v>2CD331.1</v>
      </c>
      <c r="I8934" s="4" t="str">
        <f t="shared" si="279"/>
        <v>S2_AVDD09_TRX</v>
      </c>
    </row>
    <row r="8935" spans="1:9" x14ac:dyDescent="0.25">
      <c r="A8935" t="s">
        <v>2698</v>
      </c>
      <c r="B8935" t="s">
        <v>6046</v>
      </c>
      <c r="C8935" t="s">
        <v>6490</v>
      </c>
      <c r="D8935">
        <v>2</v>
      </c>
      <c r="E8935">
        <v>2</v>
      </c>
      <c r="F8935">
        <v>2</v>
      </c>
      <c r="G8935" t="s">
        <v>961</v>
      </c>
      <c r="H8935" s="4" t="str">
        <f t="shared" si="278"/>
        <v>2CD331.2</v>
      </c>
      <c r="I8935" s="4" t="str">
        <f t="shared" si="279"/>
        <v>DGND</v>
      </c>
    </row>
    <row r="8936" spans="1:9" x14ac:dyDescent="0.25">
      <c r="A8936" t="s">
        <v>2698</v>
      </c>
      <c r="B8936" t="s">
        <v>6046</v>
      </c>
      <c r="C8936" t="s">
        <v>6214</v>
      </c>
      <c r="D8936">
        <v>1</v>
      </c>
      <c r="E8936">
        <v>1</v>
      </c>
      <c r="F8936">
        <v>1</v>
      </c>
      <c r="G8936" t="s">
        <v>2494</v>
      </c>
      <c r="H8936" s="4" t="str">
        <f t="shared" si="278"/>
        <v>2CD350.1</v>
      </c>
      <c r="I8936" s="4" t="str">
        <f t="shared" si="279"/>
        <v>S2_AVDD09_CMU</v>
      </c>
    </row>
    <row r="8937" spans="1:9" x14ac:dyDescent="0.25">
      <c r="A8937" t="s">
        <v>2698</v>
      </c>
      <c r="B8937" t="s">
        <v>6046</v>
      </c>
      <c r="C8937" t="s">
        <v>6214</v>
      </c>
      <c r="D8937">
        <v>2</v>
      </c>
      <c r="E8937">
        <v>2</v>
      </c>
      <c r="F8937">
        <v>2</v>
      </c>
      <c r="G8937" t="s">
        <v>961</v>
      </c>
      <c r="H8937" s="4" t="str">
        <f t="shared" si="278"/>
        <v>2CD350.2</v>
      </c>
      <c r="I8937" s="4" t="str">
        <f t="shared" si="279"/>
        <v>DGND</v>
      </c>
    </row>
    <row r="8938" spans="1:9" x14ac:dyDescent="0.25">
      <c r="A8938" t="s">
        <v>2698</v>
      </c>
      <c r="B8938" t="s">
        <v>6046</v>
      </c>
      <c r="C8938" t="s">
        <v>6491</v>
      </c>
      <c r="D8938">
        <v>1</v>
      </c>
      <c r="E8938">
        <v>1</v>
      </c>
      <c r="F8938">
        <v>1</v>
      </c>
      <c r="G8938" t="s">
        <v>6180</v>
      </c>
      <c r="H8938" s="4" t="str">
        <f t="shared" si="278"/>
        <v>2CD351.1</v>
      </c>
      <c r="I8938" s="4" t="str">
        <f t="shared" si="279"/>
        <v>S2_AVDD09_TRX</v>
      </c>
    </row>
    <row r="8939" spans="1:9" x14ac:dyDescent="0.25">
      <c r="A8939" t="s">
        <v>2698</v>
      </c>
      <c r="B8939" t="s">
        <v>6046</v>
      </c>
      <c r="C8939" t="s">
        <v>6491</v>
      </c>
      <c r="D8939">
        <v>2</v>
      </c>
      <c r="E8939">
        <v>2</v>
      </c>
      <c r="F8939">
        <v>2</v>
      </c>
      <c r="G8939" t="s">
        <v>961</v>
      </c>
      <c r="H8939" s="4" t="str">
        <f t="shared" si="278"/>
        <v>2CD351.2</v>
      </c>
      <c r="I8939" s="4" t="str">
        <f t="shared" si="279"/>
        <v>DGND</v>
      </c>
    </row>
    <row r="8940" spans="1:9" x14ac:dyDescent="0.25">
      <c r="A8940" t="s">
        <v>2698</v>
      </c>
      <c r="B8940" t="s">
        <v>6046</v>
      </c>
      <c r="C8940" t="s">
        <v>6492</v>
      </c>
      <c r="D8940">
        <v>1</v>
      </c>
      <c r="E8940">
        <v>1</v>
      </c>
      <c r="F8940">
        <v>1</v>
      </c>
      <c r="G8940" t="s">
        <v>6180</v>
      </c>
      <c r="H8940" s="4" t="str">
        <f t="shared" si="278"/>
        <v>2CD352.1</v>
      </c>
      <c r="I8940" s="4" t="str">
        <f t="shared" si="279"/>
        <v>S2_AVDD09_TRX</v>
      </c>
    </row>
    <row r="8941" spans="1:9" x14ac:dyDescent="0.25">
      <c r="A8941" t="s">
        <v>2698</v>
      </c>
      <c r="B8941" t="s">
        <v>6046</v>
      </c>
      <c r="C8941" t="s">
        <v>6492</v>
      </c>
      <c r="D8941">
        <v>2</v>
      </c>
      <c r="E8941">
        <v>2</v>
      </c>
      <c r="F8941">
        <v>2</v>
      </c>
      <c r="G8941" t="s">
        <v>961</v>
      </c>
      <c r="H8941" s="4" t="str">
        <f t="shared" si="278"/>
        <v>2CD352.2</v>
      </c>
      <c r="I8941" s="4" t="str">
        <f t="shared" si="279"/>
        <v>DGND</v>
      </c>
    </row>
    <row r="8942" spans="1:9" x14ac:dyDescent="0.25">
      <c r="A8942" t="s">
        <v>2698</v>
      </c>
      <c r="B8942" t="s">
        <v>6046</v>
      </c>
      <c r="C8942" t="s">
        <v>6493</v>
      </c>
      <c r="D8942">
        <v>1</v>
      </c>
      <c r="E8942">
        <v>1</v>
      </c>
      <c r="F8942">
        <v>1</v>
      </c>
      <c r="G8942" t="s">
        <v>6180</v>
      </c>
      <c r="H8942" s="4" t="str">
        <f t="shared" si="278"/>
        <v>2CD353.1</v>
      </c>
      <c r="I8942" s="4" t="str">
        <f t="shared" si="279"/>
        <v>S2_AVDD09_TRX</v>
      </c>
    </row>
    <row r="8943" spans="1:9" x14ac:dyDescent="0.25">
      <c r="A8943" t="s">
        <v>2698</v>
      </c>
      <c r="B8943" t="s">
        <v>6046</v>
      </c>
      <c r="C8943" t="s">
        <v>6493</v>
      </c>
      <c r="D8943">
        <v>2</v>
      </c>
      <c r="E8943">
        <v>2</v>
      </c>
      <c r="F8943">
        <v>2</v>
      </c>
      <c r="G8943" t="s">
        <v>961</v>
      </c>
      <c r="H8943" s="4" t="str">
        <f t="shared" si="278"/>
        <v>2CD353.2</v>
      </c>
      <c r="I8943" s="4" t="str">
        <f t="shared" si="279"/>
        <v>DGND</v>
      </c>
    </row>
    <row r="8944" spans="1:9" x14ac:dyDescent="0.25">
      <c r="A8944" t="s">
        <v>2698</v>
      </c>
      <c r="B8944" t="s">
        <v>6046</v>
      </c>
      <c r="C8944" t="s">
        <v>6494</v>
      </c>
      <c r="D8944">
        <v>1</v>
      </c>
      <c r="E8944">
        <v>1</v>
      </c>
      <c r="F8944">
        <v>1</v>
      </c>
      <c r="G8944" t="s">
        <v>6180</v>
      </c>
      <c r="H8944" s="4" t="str">
        <f t="shared" si="278"/>
        <v>2CD354.1</v>
      </c>
      <c r="I8944" s="4" t="str">
        <f t="shared" si="279"/>
        <v>S2_AVDD09_TRX</v>
      </c>
    </row>
    <row r="8945" spans="1:9" x14ac:dyDescent="0.25">
      <c r="A8945" t="s">
        <v>2698</v>
      </c>
      <c r="B8945" t="s">
        <v>6046</v>
      </c>
      <c r="C8945" t="s">
        <v>6494</v>
      </c>
      <c r="D8945">
        <v>2</v>
      </c>
      <c r="E8945">
        <v>2</v>
      </c>
      <c r="F8945">
        <v>2</v>
      </c>
      <c r="G8945" t="s">
        <v>961</v>
      </c>
      <c r="H8945" s="4" t="str">
        <f t="shared" si="278"/>
        <v>2CD354.2</v>
      </c>
      <c r="I8945" s="4" t="str">
        <f t="shared" si="279"/>
        <v>DGND</v>
      </c>
    </row>
    <row r="8946" spans="1:9" x14ac:dyDescent="0.25">
      <c r="A8946" t="s">
        <v>2698</v>
      </c>
      <c r="B8946" t="s">
        <v>6046</v>
      </c>
      <c r="C8946" t="s">
        <v>6495</v>
      </c>
      <c r="D8946">
        <v>1</v>
      </c>
      <c r="E8946">
        <v>1</v>
      </c>
      <c r="F8946">
        <v>1</v>
      </c>
      <c r="G8946" t="s">
        <v>691</v>
      </c>
      <c r="H8946" s="4" t="str">
        <f t="shared" si="278"/>
        <v>2CD355.1</v>
      </c>
      <c r="I8946" s="4" t="str">
        <f t="shared" si="279"/>
        <v>S2_DVDD09</v>
      </c>
    </row>
    <row r="8947" spans="1:9" x14ac:dyDescent="0.25">
      <c r="A8947" t="s">
        <v>2698</v>
      </c>
      <c r="B8947" t="s">
        <v>6046</v>
      </c>
      <c r="C8947" t="s">
        <v>6495</v>
      </c>
      <c r="D8947">
        <v>2</v>
      </c>
      <c r="E8947">
        <v>2</v>
      </c>
      <c r="F8947">
        <v>2</v>
      </c>
      <c r="G8947" t="s">
        <v>961</v>
      </c>
      <c r="H8947" s="4" t="str">
        <f t="shared" si="278"/>
        <v>2CD355.2</v>
      </c>
      <c r="I8947" s="4" t="str">
        <f t="shared" si="279"/>
        <v>DGND</v>
      </c>
    </row>
    <row r="8948" spans="1:9" x14ac:dyDescent="0.25">
      <c r="A8948" t="s">
        <v>2698</v>
      </c>
      <c r="B8948" t="s">
        <v>6046</v>
      </c>
      <c r="C8948" t="s">
        <v>4533</v>
      </c>
      <c r="D8948">
        <v>1</v>
      </c>
      <c r="E8948">
        <v>1</v>
      </c>
      <c r="F8948">
        <v>1</v>
      </c>
      <c r="G8948" t="s">
        <v>2495</v>
      </c>
      <c r="H8948" s="4" t="str">
        <f t="shared" si="278"/>
        <v>2RS11.1</v>
      </c>
      <c r="I8948" s="4" t="str">
        <f t="shared" si="279"/>
        <v>S2_APWR_SS01</v>
      </c>
    </row>
    <row r="8949" spans="1:9" x14ac:dyDescent="0.25">
      <c r="A8949" t="s">
        <v>2698</v>
      </c>
      <c r="B8949" t="s">
        <v>6046</v>
      </c>
      <c r="C8949" t="s">
        <v>4533</v>
      </c>
      <c r="D8949">
        <v>2</v>
      </c>
      <c r="E8949">
        <v>2</v>
      </c>
      <c r="F8949">
        <v>2</v>
      </c>
      <c r="G8949" t="s">
        <v>2496</v>
      </c>
      <c r="H8949" s="4" t="str">
        <f t="shared" si="278"/>
        <v>2RS11.2</v>
      </c>
      <c r="I8949" s="4" t="str">
        <f t="shared" si="279"/>
        <v>S2_APWR_SS01+1</v>
      </c>
    </row>
    <row r="8950" spans="1:9" x14ac:dyDescent="0.25">
      <c r="A8950" t="s">
        <v>2698</v>
      </c>
      <c r="B8950" t="s">
        <v>6046</v>
      </c>
      <c r="C8950" t="s">
        <v>4534</v>
      </c>
      <c r="D8950">
        <v>1</v>
      </c>
      <c r="E8950">
        <v>1</v>
      </c>
      <c r="F8950">
        <v>1</v>
      </c>
      <c r="G8950" t="s">
        <v>2495</v>
      </c>
      <c r="H8950" s="4" t="str">
        <f t="shared" si="278"/>
        <v>2RS12.1</v>
      </c>
      <c r="I8950" s="4" t="str">
        <f t="shared" si="279"/>
        <v>S2_APWR_SS01</v>
      </c>
    </row>
    <row r="8951" spans="1:9" x14ac:dyDescent="0.25">
      <c r="A8951" t="s">
        <v>2698</v>
      </c>
      <c r="B8951" t="s">
        <v>6046</v>
      </c>
      <c r="C8951" t="s">
        <v>4534</v>
      </c>
      <c r="D8951">
        <v>2</v>
      </c>
      <c r="E8951">
        <v>2</v>
      </c>
      <c r="F8951">
        <v>2</v>
      </c>
      <c r="G8951" t="s">
        <v>2497</v>
      </c>
      <c r="H8951" s="4" t="str">
        <f t="shared" si="278"/>
        <v>2RS12.2</v>
      </c>
      <c r="I8951" s="4" t="str">
        <f t="shared" si="279"/>
        <v>S2_APWR_SS01+2</v>
      </c>
    </row>
    <row r="8952" spans="1:9" x14ac:dyDescent="0.25">
      <c r="A8952" t="s">
        <v>2698</v>
      </c>
      <c r="B8952" t="s">
        <v>6046</v>
      </c>
      <c r="C8952" t="s">
        <v>4535</v>
      </c>
      <c r="D8952">
        <v>1</v>
      </c>
      <c r="E8952">
        <v>1</v>
      </c>
      <c r="F8952">
        <v>1</v>
      </c>
      <c r="G8952" t="s">
        <v>691</v>
      </c>
      <c r="H8952" s="4" t="str">
        <f t="shared" si="278"/>
        <v>2ST1.1</v>
      </c>
      <c r="I8952" s="4" t="str">
        <f t="shared" si="279"/>
        <v>S2_DVDD09</v>
      </c>
    </row>
    <row r="8953" spans="1:9" x14ac:dyDescent="0.25">
      <c r="A8953" t="s">
        <v>2698</v>
      </c>
      <c r="B8953" t="s">
        <v>6046</v>
      </c>
      <c r="C8953" t="s">
        <v>4535</v>
      </c>
      <c r="D8953">
        <v>2</v>
      </c>
      <c r="E8953">
        <v>2</v>
      </c>
      <c r="F8953">
        <v>2</v>
      </c>
      <c r="G8953" t="s">
        <v>2495</v>
      </c>
      <c r="H8953" s="4" t="str">
        <f t="shared" si="278"/>
        <v>2ST1.2</v>
      </c>
      <c r="I8953" s="4" t="str">
        <f t="shared" si="279"/>
        <v>S2_APWR_SS01</v>
      </c>
    </row>
    <row r="8954" spans="1:9" x14ac:dyDescent="0.25">
      <c r="A8954" t="s">
        <v>2698</v>
      </c>
      <c r="B8954" t="s">
        <v>6046</v>
      </c>
      <c r="C8954" t="s">
        <v>4536</v>
      </c>
      <c r="D8954">
        <v>1</v>
      </c>
      <c r="E8954">
        <v>1</v>
      </c>
      <c r="F8954">
        <v>1</v>
      </c>
      <c r="G8954" t="s">
        <v>2492</v>
      </c>
      <c r="H8954" s="4" t="str">
        <f t="shared" si="278"/>
        <v>2ST2.1</v>
      </c>
      <c r="I8954" s="4" t="str">
        <f t="shared" si="279"/>
        <v>S2_AVDD09_GIGA</v>
      </c>
    </row>
    <row r="8955" spans="1:9" x14ac:dyDescent="0.25">
      <c r="A8955" t="s">
        <v>2698</v>
      </c>
      <c r="B8955" t="s">
        <v>6046</v>
      </c>
      <c r="C8955" t="s">
        <v>4536</v>
      </c>
      <c r="D8955">
        <v>2</v>
      </c>
      <c r="E8955">
        <v>2</v>
      </c>
      <c r="F8955">
        <v>2</v>
      </c>
      <c r="G8955" t="s">
        <v>2498</v>
      </c>
      <c r="H8955" s="4" t="str">
        <f t="shared" si="278"/>
        <v>2ST2.2</v>
      </c>
      <c r="I8955" s="4" t="str">
        <f t="shared" si="279"/>
        <v>S2_APWR_SS03</v>
      </c>
    </row>
    <row r="8956" spans="1:9" x14ac:dyDescent="0.25">
      <c r="A8956" t="s">
        <v>2698</v>
      </c>
      <c r="B8956" t="s">
        <v>6046</v>
      </c>
      <c r="C8956" t="s">
        <v>4537</v>
      </c>
      <c r="D8956">
        <v>1</v>
      </c>
      <c r="E8956">
        <v>1</v>
      </c>
      <c r="F8956">
        <v>1</v>
      </c>
      <c r="G8956" t="s">
        <v>961</v>
      </c>
      <c r="H8956" s="4" t="str">
        <f t="shared" si="278"/>
        <v>2STG1.1</v>
      </c>
      <c r="I8956" s="4" t="str">
        <f t="shared" si="279"/>
        <v>DGND</v>
      </c>
    </row>
    <row r="8957" spans="1:9" x14ac:dyDescent="0.25">
      <c r="A8957" t="s">
        <v>2698</v>
      </c>
      <c r="B8957" t="s">
        <v>6046</v>
      </c>
      <c r="C8957" t="s">
        <v>4537</v>
      </c>
      <c r="D8957">
        <v>2</v>
      </c>
      <c r="E8957">
        <v>2</v>
      </c>
      <c r="F8957">
        <v>2</v>
      </c>
      <c r="G8957" t="s">
        <v>2499</v>
      </c>
      <c r="H8957" s="4" t="str">
        <f t="shared" si="278"/>
        <v>2STG1.2</v>
      </c>
      <c r="I8957" s="4" t="str">
        <f t="shared" si="279"/>
        <v>S2_APWR_GS01</v>
      </c>
    </row>
    <row r="8958" spans="1:9" x14ac:dyDescent="0.25">
      <c r="A8958" t="s">
        <v>2698</v>
      </c>
      <c r="B8958" t="s">
        <v>6046</v>
      </c>
      <c r="C8958" t="s">
        <v>4538</v>
      </c>
      <c r="D8958">
        <v>1</v>
      </c>
      <c r="E8958">
        <v>1</v>
      </c>
      <c r="F8958">
        <v>1</v>
      </c>
      <c r="G8958" t="s">
        <v>961</v>
      </c>
      <c r="H8958" s="4" t="str">
        <f t="shared" si="278"/>
        <v>2STG2.1</v>
      </c>
      <c r="I8958" s="4" t="str">
        <f t="shared" si="279"/>
        <v>DGND</v>
      </c>
    </row>
    <row r="8959" spans="1:9" x14ac:dyDescent="0.25">
      <c r="A8959" t="s">
        <v>2698</v>
      </c>
      <c r="B8959" t="s">
        <v>6046</v>
      </c>
      <c r="C8959" t="s">
        <v>4538</v>
      </c>
      <c r="D8959">
        <v>2</v>
      </c>
      <c r="E8959">
        <v>2</v>
      </c>
      <c r="F8959">
        <v>2</v>
      </c>
      <c r="G8959" t="s">
        <v>2500</v>
      </c>
      <c r="H8959" s="4" t="str">
        <f t="shared" si="278"/>
        <v>2STG2.2</v>
      </c>
      <c r="I8959" s="4" t="str">
        <f t="shared" si="279"/>
        <v>S2_APWR_GS03</v>
      </c>
    </row>
    <row r="8960" spans="1:9" x14ac:dyDescent="0.25">
      <c r="A8960" t="s">
        <v>2698</v>
      </c>
      <c r="B8960" t="s">
        <v>6046</v>
      </c>
      <c r="C8960" t="s">
        <v>2492</v>
      </c>
      <c r="D8960" t="s">
        <v>1278</v>
      </c>
      <c r="E8960" t="s">
        <v>1278</v>
      </c>
      <c r="F8960">
        <v>1</v>
      </c>
      <c r="G8960" t="s">
        <v>2492</v>
      </c>
      <c r="H8960" s="4" t="str">
        <f t="shared" si="278"/>
        <v>S2_AVDD09_GIGA.1</v>
      </c>
      <c r="I8960" s="4" t="str">
        <f t="shared" si="279"/>
        <v>S2_AVDD09_GIGA</v>
      </c>
    </row>
    <row r="8961" spans="1:9" x14ac:dyDescent="0.25">
      <c r="A8961" t="s">
        <v>2698</v>
      </c>
      <c r="B8961" t="s">
        <v>6046</v>
      </c>
      <c r="C8961" t="s">
        <v>691</v>
      </c>
      <c r="D8961" t="s">
        <v>1278</v>
      </c>
      <c r="E8961" t="s">
        <v>1278</v>
      </c>
      <c r="F8961">
        <v>1</v>
      </c>
      <c r="G8961" t="s">
        <v>691</v>
      </c>
      <c r="H8961" s="4" t="str">
        <f t="shared" si="278"/>
        <v>S2_DVDD09.1</v>
      </c>
      <c r="I8961" s="4" t="str">
        <f t="shared" si="279"/>
        <v>S2_DVDD09</v>
      </c>
    </row>
    <row r="8962" spans="1:9" x14ac:dyDescent="0.25">
      <c r="A8962" t="s">
        <v>2698</v>
      </c>
      <c r="B8962" t="s">
        <v>6060</v>
      </c>
      <c r="C8962" t="s">
        <v>4539</v>
      </c>
      <c r="D8962">
        <v>1</v>
      </c>
      <c r="E8962">
        <v>1</v>
      </c>
      <c r="F8962">
        <v>1</v>
      </c>
      <c r="G8962" t="s">
        <v>693</v>
      </c>
      <c r="H8962" s="4" t="str">
        <f t="shared" ref="H8962:H9025" si="280">CONCATENATE(C8962,".",F8962)</f>
        <v>2BD31.1</v>
      </c>
      <c r="I8962" s="4" t="str">
        <f t="shared" ref="I8962:I9025" si="281">G8962</f>
        <v>S2_AVDD33</v>
      </c>
    </row>
    <row r="8963" spans="1:9" x14ac:dyDescent="0.25">
      <c r="A8963" t="s">
        <v>2698</v>
      </c>
      <c r="B8963" t="s">
        <v>6060</v>
      </c>
      <c r="C8963" t="s">
        <v>4539</v>
      </c>
      <c r="D8963">
        <v>2</v>
      </c>
      <c r="E8963">
        <v>2</v>
      </c>
      <c r="F8963">
        <v>2</v>
      </c>
      <c r="G8963" t="s">
        <v>2501</v>
      </c>
      <c r="H8963" s="4" t="str">
        <f t="shared" si="280"/>
        <v>2BD31.2</v>
      </c>
      <c r="I8963" s="4" t="str">
        <f t="shared" si="281"/>
        <v>S2_APWR_FF06</v>
      </c>
    </row>
    <row r="8964" spans="1:9" x14ac:dyDescent="0.25">
      <c r="A8964" t="s">
        <v>2698</v>
      </c>
      <c r="B8964" t="s">
        <v>6060</v>
      </c>
      <c r="C8964" t="s">
        <v>4540</v>
      </c>
      <c r="D8964">
        <v>1</v>
      </c>
      <c r="E8964">
        <v>1</v>
      </c>
      <c r="F8964">
        <v>1</v>
      </c>
      <c r="G8964" t="s">
        <v>2502</v>
      </c>
      <c r="H8964" s="4" t="str">
        <f t="shared" si="280"/>
        <v>2BD32.1</v>
      </c>
      <c r="I8964" s="4" t="str">
        <f t="shared" si="281"/>
        <v>S2_AVDD33_CEN</v>
      </c>
    </row>
    <row r="8965" spans="1:9" x14ac:dyDescent="0.25">
      <c r="A8965" t="s">
        <v>2698</v>
      </c>
      <c r="B8965" t="s">
        <v>6060</v>
      </c>
      <c r="C8965" t="s">
        <v>4540</v>
      </c>
      <c r="D8965">
        <v>2</v>
      </c>
      <c r="E8965">
        <v>2</v>
      </c>
      <c r="F8965">
        <v>2</v>
      </c>
      <c r="G8965" t="s">
        <v>2501</v>
      </c>
      <c r="H8965" s="4" t="str">
        <f t="shared" si="280"/>
        <v>2BD32.2</v>
      </c>
      <c r="I8965" s="4" t="str">
        <f t="shared" si="281"/>
        <v>S2_APWR_FF06</v>
      </c>
    </row>
    <row r="8966" spans="1:9" x14ac:dyDescent="0.25">
      <c r="A8966" t="s">
        <v>2698</v>
      </c>
      <c r="B8966" t="s">
        <v>6060</v>
      </c>
      <c r="C8966" t="s">
        <v>4541</v>
      </c>
      <c r="D8966">
        <v>1</v>
      </c>
      <c r="E8966">
        <v>1</v>
      </c>
      <c r="F8966">
        <v>1</v>
      </c>
      <c r="G8966" t="s">
        <v>2503</v>
      </c>
      <c r="H8966" s="4" t="str">
        <f t="shared" si="280"/>
        <v>2BD33.1</v>
      </c>
      <c r="I8966" s="4" t="str">
        <f t="shared" si="281"/>
        <v>S2_AVDD33_FE</v>
      </c>
    </row>
    <row r="8967" spans="1:9" x14ac:dyDescent="0.25">
      <c r="A8967" t="s">
        <v>2698</v>
      </c>
      <c r="B8967" t="s">
        <v>6060</v>
      </c>
      <c r="C8967" t="s">
        <v>4541</v>
      </c>
      <c r="D8967">
        <v>2</v>
      </c>
      <c r="E8967">
        <v>2</v>
      </c>
      <c r="F8967">
        <v>2</v>
      </c>
      <c r="G8967" t="s">
        <v>2501</v>
      </c>
      <c r="H8967" s="4" t="str">
        <f t="shared" si="280"/>
        <v>2BD33.2</v>
      </c>
      <c r="I8967" s="4" t="str">
        <f t="shared" si="281"/>
        <v>S2_APWR_FF06</v>
      </c>
    </row>
    <row r="8968" spans="1:9" x14ac:dyDescent="0.25">
      <c r="A8968" t="s">
        <v>2698</v>
      </c>
      <c r="B8968" t="s">
        <v>6060</v>
      </c>
      <c r="C8968" t="s">
        <v>4542</v>
      </c>
      <c r="D8968">
        <v>1</v>
      </c>
      <c r="E8968">
        <v>1</v>
      </c>
      <c r="F8968">
        <v>1</v>
      </c>
      <c r="G8968" t="s">
        <v>2504</v>
      </c>
      <c r="H8968" s="4" t="str">
        <f t="shared" si="280"/>
        <v>2BD34.1</v>
      </c>
      <c r="I8968" s="4" t="str">
        <f t="shared" si="281"/>
        <v>S2_AVDD33_GIGA</v>
      </c>
    </row>
    <row r="8969" spans="1:9" x14ac:dyDescent="0.25">
      <c r="A8969" t="s">
        <v>2698</v>
      </c>
      <c r="B8969" t="s">
        <v>6060</v>
      </c>
      <c r="C8969" t="s">
        <v>4542</v>
      </c>
      <c r="D8969">
        <v>2</v>
      </c>
      <c r="E8969">
        <v>2</v>
      </c>
      <c r="F8969">
        <v>2</v>
      </c>
      <c r="G8969" t="s">
        <v>2501</v>
      </c>
      <c r="H8969" s="4" t="str">
        <f t="shared" si="280"/>
        <v>2BD34.2</v>
      </c>
      <c r="I8969" s="4" t="str">
        <f t="shared" si="281"/>
        <v>S2_APWR_FF06</v>
      </c>
    </row>
    <row r="8970" spans="1:9" x14ac:dyDescent="0.25">
      <c r="A8970" t="s">
        <v>2698</v>
      </c>
      <c r="B8970" t="s">
        <v>6060</v>
      </c>
      <c r="C8970" t="s">
        <v>4543</v>
      </c>
      <c r="D8970">
        <v>1</v>
      </c>
      <c r="E8970">
        <v>1</v>
      </c>
      <c r="F8970">
        <v>1</v>
      </c>
      <c r="G8970" t="s">
        <v>2505</v>
      </c>
      <c r="H8970" s="4" t="str">
        <f t="shared" si="280"/>
        <v>2BD35.1</v>
      </c>
      <c r="I8970" s="4" t="str">
        <f t="shared" si="281"/>
        <v>S2_AVDD33_CMU</v>
      </c>
    </row>
    <row r="8971" spans="1:9" x14ac:dyDescent="0.25">
      <c r="A8971" t="s">
        <v>2698</v>
      </c>
      <c r="B8971" t="s">
        <v>6060</v>
      </c>
      <c r="C8971" t="s">
        <v>4543</v>
      </c>
      <c r="D8971">
        <v>2</v>
      </c>
      <c r="E8971">
        <v>2</v>
      </c>
      <c r="F8971">
        <v>2</v>
      </c>
      <c r="G8971" t="s">
        <v>2501</v>
      </c>
      <c r="H8971" s="4" t="str">
        <f t="shared" si="280"/>
        <v>2BD35.2</v>
      </c>
      <c r="I8971" s="4" t="str">
        <f t="shared" si="281"/>
        <v>S2_APWR_FF06</v>
      </c>
    </row>
    <row r="8972" spans="1:9" x14ac:dyDescent="0.25">
      <c r="A8972" t="s">
        <v>2698</v>
      </c>
      <c r="B8972" t="s">
        <v>6060</v>
      </c>
      <c r="C8972" t="s">
        <v>4544</v>
      </c>
      <c r="D8972">
        <v>1</v>
      </c>
      <c r="E8972">
        <v>1</v>
      </c>
      <c r="F8972">
        <v>1</v>
      </c>
      <c r="G8972" t="s">
        <v>2506</v>
      </c>
      <c r="H8972" s="4" t="str">
        <f t="shared" si="280"/>
        <v>2BD37.1</v>
      </c>
      <c r="I8972" s="4" t="str">
        <f t="shared" si="281"/>
        <v>S2_AVDD33_XTAL</v>
      </c>
    </row>
    <row r="8973" spans="1:9" x14ac:dyDescent="0.25">
      <c r="A8973" t="s">
        <v>2698</v>
      </c>
      <c r="B8973" t="s">
        <v>6060</v>
      </c>
      <c r="C8973" t="s">
        <v>4544</v>
      </c>
      <c r="D8973">
        <v>2</v>
      </c>
      <c r="E8973">
        <v>2</v>
      </c>
      <c r="F8973">
        <v>2</v>
      </c>
      <c r="G8973" t="s">
        <v>2501</v>
      </c>
      <c r="H8973" s="4" t="str">
        <f t="shared" si="280"/>
        <v>2BD37.2</v>
      </c>
      <c r="I8973" s="4" t="str">
        <f t="shared" si="281"/>
        <v>S2_APWR_FF06</v>
      </c>
    </row>
    <row r="8974" spans="1:9" x14ac:dyDescent="0.25">
      <c r="A8974" t="s">
        <v>2698</v>
      </c>
      <c r="B8974" t="s">
        <v>6060</v>
      </c>
      <c r="C8974" t="s">
        <v>4545</v>
      </c>
      <c r="D8974">
        <v>1</v>
      </c>
      <c r="E8974">
        <v>1</v>
      </c>
      <c r="F8974">
        <v>1</v>
      </c>
      <c r="G8974" t="s">
        <v>693</v>
      </c>
      <c r="H8974" s="4" t="str">
        <f t="shared" si="280"/>
        <v>2CD51.1</v>
      </c>
      <c r="I8974" s="4" t="str">
        <f t="shared" si="281"/>
        <v>S2_AVDD33</v>
      </c>
    </row>
    <row r="8975" spans="1:9" x14ac:dyDescent="0.25">
      <c r="A8975" t="s">
        <v>2698</v>
      </c>
      <c r="B8975" t="s">
        <v>6060</v>
      </c>
      <c r="C8975" t="s">
        <v>4545</v>
      </c>
      <c r="D8975">
        <v>2</v>
      </c>
      <c r="E8975">
        <v>2</v>
      </c>
      <c r="F8975">
        <v>2</v>
      </c>
      <c r="G8975" t="s">
        <v>961</v>
      </c>
      <c r="H8975" s="4" t="str">
        <f t="shared" si="280"/>
        <v>2CD51.2</v>
      </c>
      <c r="I8975" s="4" t="str">
        <f t="shared" si="281"/>
        <v>DGND</v>
      </c>
    </row>
    <row r="8976" spans="1:9" x14ac:dyDescent="0.25">
      <c r="A8976" t="s">
        <v>2698</v>
      </c>
      <c r="B8976" t="s">
        <v>6060</v>
      </c>
      <c r="C8976" t="s">
        <v>4546</v>
      </c>
      <c r="D8976">
        <v>1</v>
      </c>
      <c r="E8976">
        <v>1</v>
      </c>
      <c r="F8976">
        <v>1</v>
      </c>
      <c r="G8976" t="s">
        <v>693</v>
      </c>
      <c r="H8976" s="4" t="str">
        <f t="shared" si="280"/>
        <v>2CD52.1</v>
      </c>
      <c r="I8976" s="4" t="str">
        <f t="shared" si="281"/>
        <v>S2_AVDD33</v>
      </c>
    </row>
    <row r="8977" spans="1:9" x14ac:dyDescent="0.25">
      <c r="A8977" t="s">
        <v>2698</v>
      </c>
      <c r="B8977" t="s">
        <v>6060</v>
      </c>
      <c r="C8977" t="s">
        <v>4546</v>
      </c>
      <c r="D8977">
        <v>2</v>
      </c>
      <c r="E8977">
        <v>2</v>
      </c>
      <c r="F8977">
        <v>2</v>
      </c>
      <c r="G8977" t="s">
        <v>961</v>
      </c>
      <c r="H8977" s="4" t="str">
        <f t="shared" si="280"/>
        <v>2CD52.2</v>
      </c>
      <c r="I8977" s="4" t="str">
        <f t="shared" si="281"/>
        <v>DGND</v>
      </c>
    </row>
    <row r="8978" spans="1:9" x14ac:dyDescent="0.25">
      <c r="A8978" t="s">
        <v>2698</v>
      </c>
      <c r="B8978" t="s">
        <v>6060</v>
      </c>
      <c r="C8978" t="s">
        <v>4547</v>
      </c>
      <c r="D8978">
        <v>1</v>
      </c>
      <c r="E8978">
        <v>1</v>
      </c>
      <c r="F8978">
        <v>1</v>
      </c>
      <c r="G8978" t="s">
        <v>693</v>
      </c>
      <c r="H8978" s="4" t="str">
        <f t="shared" si="280"/>
        <v>2CD53.1</v>
      </c>
      <c r="I8978" s="4" t="str">
        <f t="shared" si="281"/>
        <v>S2_AVDD33</v>
      </c>
    </row>
    <row r="8979" spans="1:9" x14ac:dyDescent="0.25">
      <c r="A8979" t="s">
        <v>2698</v>
      </c>
      <c r="B8979" t="s">
        <v>6060</v>
      </c>
      <c r="C8979" t="s">
        <v>4547</v>
      </c>
      <c r="D8979">
        <v>2</v>
      </c>
      <c r="E8979">
        <v>2</v>
      </c>
      <c r="F8979">
        <v>2</v>
      </c>
      <c r="G8979" t="s">
        <v>961</v>
      </c>
      <c r="H8979" s="4" t="str">
        <f t="shared" si="280"/>
        <v>2CD53.2</v>
      </c>
      <c r="I8979" s="4" t="str">
        <f t="shared" si="281"/>
        <v>DGND</v>
      </c>
    </row>
    <row r="8980" spans="1:9" x14ac:dyDescent="0.25">
      <c r="A8980" t="s">
        <v>2698</v>
      </c>
      <c r="B8980" t="s">
        <v>6060</v>
      </c>
      <c r="C8980" t="s">
        <v>4548</v>
      </c>
      <c r="D8980">
        <v>1</v>
      </c>
      <c r="E8980">
        <v>1</v>
      </c>
      <c r="F8980">
        <v>1</v>
      </c>
      <c r="G8980" t="s">
        <v>693</v>
      </c>
      <c r="H8980" s="4" t="str">
        <f t="shared" si="280"/>
        <v>2CD54.1</v>
      </c>
      <c r="I8980" s="4" t="str">
        <f t="shared" si="281"/>
        <v>S2_AVDD33</v>
      </c>
    </row>
    <row r="8981" spans="1:9" x14ac:dyDescent="0.25">
      <c r="A8981" t="s">
        <v>2698</v>
      </c>
      <c r="B8981" t="s">
        <v>6060</v>
      </c>
      <c r="C8981" t="s">
        <v>4548</v>
      </c>
      <c r="D8981">
        <v>2</v>
      </c>
      <c r="E8981">
        <v>2</v>
      </c>
      <c r="F8981">
        <v>2</v>
      </c>
      <c r="G8981" t="s">
        <v>961</v>
      </c>
      <c r="H8981" s="4" t="str">
        <f t="shared" si="280"/>
        <v>2CD54.2</v>
      </c>
      <c r="I8981" s="4" t="str">
        <f t="shared" si="281"/>
        <v>DGND</v>
      </c>
    </row>
    <row r="8982" spans="1:9" x14ac:dyDescent="0.25">
      <c r="A8982" t="s">
        <v>2698</v>
      </c>
      <c r="B8982" t="s">
        <v>6060</v>
      </c>
      <c r="C8982" t="s">
        <v>4549</v>
      </c>
      <c r="D8982">
        <v>1</v>
      </c>
      <c r="E8982">
        <v>1</v>
      </c>
      <c r="F8982">
        <v>1</v>
      </c>
      <c r="G8982" t="s">
        <v>693</v>
      </c>
      <c r="H8982" s="4" t="str">
        <f t="shared" si="280"/>
        <v>2CD55.1</v>
      </c>
      <c r="I8982" s="4" t="str">
        <f t="shared" si="281"/>
        <v>S2_AVDD33</v>
      </c>
    </row>
    <row r="8983" spans="1:9" x14ac:dyDescent="0.25">
      <c r="A8983" t="s">
        <v>2698</v>
      </c>
      <c r="B8983" t="s">
        <v>6060</v>
      </c>
      <c r="C8983" t="s">
        <v>4549</v>
      </c>
      <c r="D8983">
        <v>2</v>
      </c>
      <c r="E8983">
        <v>2</v>
      </c>
      <c r="F8983">
        <v>2</v>
      </c>
      <c r="G8983" t="s">
        <v>961</v>
      </c>
      <c r="H8983" s="4" t="str">
        <f t="shared" si="280"/>
        <v>2CD55.2</v>
      </c>
      <c r="I8983" s="4" t="str">
        <f t="shared" si="281"/>
        <v>DGND</v>
      </c>
    </row>
    <row r="8984" spans="1:9" x14ac:dyDescent="0.25">
      <c r="A8984" t="s">
        <v>2698</v>
      </c>
      <c r="B8984" t="s">
        <v>6060</v>
      </c>
      <c r="C8984" t="s">
        <v>4550</v>
      </c>
      <c r="D8984">
        <v>1</v>
      </c>
      <c r="E8984">
        <v>1</v>
      </c>
      <c r="F8984">
        <v>1</v>
      </c>
      <c r="G8984" t="s">
        <v>2502</v>
      </c>
      <c r="H8984" s="4" t="str">
        <f t="shared" si="280"/>
        <v>2CD56.1</v>
      </c>
      <c r="I8984" s="4" t="str">
        <f t="shared" si="281"/>
        <v>S2_AVDD33_CEN</v>
      </c>
    </row>
    <row r="8985" spans="1:9" x14ac:dyDescent="0.25">
      <c r="A8985" t="s">
        <v>2698</v>
      </c>
      <c r="B8985" t="s">
        <v>6060</v>
      </c>
      <c r="C8985" t="s">
        <v>4550</v>
      </c>
      <c r="D8985">
        <v>2</v>
      </c>
      <c r="E8985">
        <v>2</v>
      </c>
      <c r="F8985">
        <v>2</v>
      </c>
      <c r="G8985" t="s">
        <v>961</v>
      </c>
      <c r="H8985" s="4" t="str">
        <f t="shared" si="280"/>
        <v>2CD56.2</v>
      </c>
      <c r="I8985" s="4" t="str">
        <f t="shared" si="281"/>
        <v>DGND</v>
      </c>
    </row>
    <row r="8986" spans="1:9" x14ac:dyDescent="0.25">
      <c r="A8986" t="s">
        <v>2698</v>
      </c>
      <c r="B8986" t="s">
        <v>6060</v>
      </c>
      <c r="C8986" t="s">
        <v>4551</v>
      </c>
      <c r="D8986">
        <v>1</v>
      </c>
      <c r="E8986">
        <v>1</v>
      </c>
      <c r="F8986">
        <v>1</v>
      </c>
      <c r="G8986" t="s">
        <v>2502</v>
      </c>
      <c r="H8986" s="4" t="str">
        <f t="shared" si="280"/>
        <v>2CD57.1</v>
      </c>
      <c r="I8986" s="4" t="str">
        <f t="shared" si="281"/>
        <v>S2_AVDD33_CEN</v>
      </c>
    </row>
    <row r="8987" spans="1:9" x14ac:dyDescent="0.25">
      <c r="A8987" t="s">
        <v>2698</v>
      </c>
      <c r="B8987" t="s">
        <v>6060</v>
      </c>
      <c r="C8987" t="s">
        <v>4551</v>
      </c>
      <c r="D8987">
        <v>2</v>
      </c>
      <c r="E8987">
        <v>2</v>
      </c>
      <c r="F8987">
        <v>2</v>
      </c>
      <c r="G8987" t="s">
        <v>961</v>
      </c>
      <c r="H8987" s="4" t="str">
        <f t="shared" si="280"/>
        <v>2CD57.2</v>
      </c>
      <c r="I8987" s="4" t="str">
        <f t="shared" si="281"/>
        <v>DGND</v>
      </c>
    </row>
    <row r="8988" spans="1:9" x14ac:dyDescent="0.25">
      <c r="A8988" t="s">
        <v>2698</v>
      </c>
      <c r="B8988" t="s">
        <v>6060</v>
      </c>
      <c r="C8988" t="s">
        <v>4552</v>
      </c>
      <c r="D8988">
        <v>1</v>
      </c>
      <c r="E8988">
        <v>1</v>
      </c>
      <c r="F8988">
        <v>1</v>
      </c>
      <c r="G8988" t="s">
        <v>2502</v>
      </c>
      <c r="H8988" s="4" t="str">
        <f t="shared" si="280"/>
        <v>2CD58.1</v>
      </c>
      <c r="I8988" s="4" t="str">
        <f t="shared" si="281"/>
        <v>S2_AVDD33_CEN</v>
      </c>
    </row>
    <row r="8989" spans="1:9" x14ac:dyDescent="0.25">
      <c r="A8989" t="s">
        <v>2698</v>
      </c>
      <c r="B8989" t="s">
        <v>6060</v>
      </c>
      <c r="C8989" t="s">
        <v>4552</v>
      </c>
      <c r="D8989">
        <v>2</v>
      </c>
      <c r="E8989">
        <v>2</v>
      </c>
      <c r="F8989">
        <v>2</v>
      </c>
      <c r="G8989" t="s">
        <v>961</v>
      </c>
      <c r="H8989" s="4" t="str">
        <f t="shared" si="280"/>
        <v>2CD58.2</v>
      </c>
      <c r="I8989" s="4" t="str">
        <f t="shared" si="281"/>
        <v>DGND</v>
      </c>
    </row>
    <row r="8990" spans="1:9" x14ac:dyDescent="0.25">
      <c r="A8990" t="s">
        <v>2698</v>
      </c>
      <c r="B8990" t="s">
        <v>6060</v>
      </c>
      <c r="C8990" t="s">
        <v>4553</v>
      </c>
      <c r="D8990">
        <v>1</v>
      </c>
      <c r="E8990">
        <v>1</v>
      </c>
      <c r="F8990">
        <v>1</v>
      </c>
      <c r="G8990" t="s">
        <v>2503</v>
      </c>
      <c r="H8990" s="4" t="str">
        <f t="shared" si="280"/>
        <v>2CD59.1</v>
      </c>
      <c r="I8990" s="4" t="str">
        <f t="shared" si="281"/>
        <v>S2_AVDD33_FE</v>
      </c>
    </row>
    <row r="8991" spans="1:9" x14ac:dyDescent="0.25">
      <c r="A8991" t="s">
        <v>2698</v>
      </c>
      <c r="B8991" t="s">
        <v>6060</v>
      </c>
      <c r="C8991" t="s">
        <v>4553</v>
      </c>
      <c r="D8991">
        <v>2</v>
      </c>
      <c r="E8991">
        <v>2</v>
      </c>
      <c r="F8991">
        <v>2</v>
      </c>
      <c r="G8991" t="s">
        <v>961</v>
      </c>
      <c r="H8991" s="4" t="str">
        <f t="shared" si="280"/>
        <v>2CD59.2</v>
      </c>
      <c r="I8991" s="4" t="str">
        <f t="shared" si="281"/>
        <v>DGND</v>
      </c>
    </row>
    <row r="8992" spans="1:9" x14ac:dyDescent="0.25">
      <c r="A8992" t="s">
        <v>2698</v>
      </c>
      <c r="B8992" t="s">
        <v>6060</v>
      </c>
      <c r="C8992" t="s">
        <v>4554</v>
      </c>
      <c r="D8992">
        <v>1</v>
      </c>
      <c r="E8992">
        <v>1</v>
      </c>
      <c r="F8992">
        <v>1</v>
      </c>
      <c r="G8992" t="s">
        <v>2503</v>
      </c>
      <c r="H8992" s="4" t="str">
        <f t="shared" si="280"/>
        <v>2CD60.1</v>
      </c>
      <c r="I8992" s="4" t="str">
        <f t="shared" si="281"/>
        <v>S2_AVDD33_FE</v>
      </c>
    </row>
    <row r="8993" spans="1:9" x14ac:dyDescent="0.25">
      <c r="A8993" t="s">
        <v>2698</v>
      </c>
      <c r="B8993" t="s">
        <v>6060</v>
      </c>
      <c r="C8993" t="s">
        <v>4554</v>
      </c>
      <c r="D8993">
        <v>2</v>
      </c>
      <c r="E8993">
        <v>2</v>
      </c>
      <c r="F8993">
        <v>2</v>
      </c>
      <c r="G8993" t="s">
        <v>961</v>
      </c>
      <c r="H8993" s="4" t="str">
        <f t="shared" si="280"/>
        <v>2CD60.2</v>
      </c>
      <c r="I8993" s="4" t="str">
        <f t="shared" si="281"/>
        <v>DGND</v>
      </c>
    </row>
    <row r="8994" spans="1:9" x14ac:dyDescent="0.25">
      <c r="A8994" t="s">
        <v>2698</v>
      </c>
      <c r="B8994" t="s">
        <v>6060</v>
      </c>
      <c r="C8994" t="s">
        <v>4555</v>
      </c>
      <c r="D8994">
        <v>1</v>
      </c>
      <c r="E8994">
        <v>1</v>
      </c>
      <c r="F8994">
        <v>1</v>
      </c>
      <c r="G8994" t="s">
        <v>2504</v>
      </c>
      <c r="H8994" s="4" t="str">
        <f t="shared" si="280"/>
        <v>2CD61.1</v>
      </c>
      <c r="I8994" s="4" t="str">
        <f t="shared" si="281"/>
        <v>S2_AVDD33_GIGA</v>
      </c>
    </row>
    <row r="8995" spans="1:9" x14ac:dyDescent="0.25">
      <c r="A8995" t="s">
        <v>2698</v>
      </c>
      <c r="B8995" t="s">
        <v>6060</v>
      </c>
      <c r="C8995" t="s">
        <v>4555</v>
      </c>
      <c r="D8995">
        <v>2</v>
      </c>
      <c r="E8995">
        <v>2</v>
      </c>
      <c r="F8995">
        <v>2</v>
      </c>
      <c r="G8995" t="s">
        <v>961</v>
      </c>
      <c r="H8995" s="4" t="str">
        <f t="shared" si="280"/>
        <v>2CD61.2</v>
      </c>
      <c r="I8995" s="4" t="str">
        <f t="shared" si="281"/>
        <v>DGND</v>
      </c>
    </row>
    <row r="8996" spans="1:9" x14ac:dyDescent="0.25">
      <c r="A8996" t="s">
        <v>2698</v>
      </c>
      <c r="B8996" t="s">
        <v>6060</v>
      </c>
      <c r="C8996" t="s">
        <v>4556</v>
      </c>
      <c r="D8996">
        <v>1</v>
      </c>
      <c r="E8996">
        <v>1</v>
      </c>
      <c r="F8996">
        <v>1</v>
      </c>
      <c r="G8996" t="s">
        <v>2504</v>
      </c>
      <c r="H8996" s="4" t="str">
        <f t="shared" si="280"/>
        <v>2CD62.1</v>
      </c>
      <c r="I8996" s="4" t="str">
        <f t="shared" si="281"/>
        <v>S2_AVDD33_GIGA</v>
      </c>
    </row>
    <row r="8997" spans="1:9" x14ac:dyDescent="0.25">
      <c r="A8997" t="s">
        <v>2698</v>
      </c>
      <c r="B8997" t="s">
        <v>6060</v>
      </c>
      <c r="C8997" t="s">
        <v>4556</v>
      </c>
      <c r="D8997">
        <v>2</v>
      </c>
      <c r="E8997">
        <v>2</v>
      </c>
      <c r="F8997">
        <v>2</v>
      </c>
      <c r="G8997" t="s">
        <v>961</v>
      </c>
      <c r="H8997" s="4" t="str">
        <f t="shared" si="280"/>
        <v>2CD62.2</v>
      </c>
      <c r="I8997" s="4" t="str">
        <f t="shared" si="281"/>
        <v>DGND</v>
      </c>
    </row>
    <row r="8998" spans="1:9" x14ac:dyDescent="0.25">
      <c r="A8998" t="s">
        <v>2698</v>
      </c>
      <c r="B8998" t="s">
        <v>6060</v>
      </c>
      <c r="C8998" t="s">
        <v>4557</v>
      </c>
      <c r="D8998">
        <v>1</v>
      </c>
      <c r="E8998">
        <v>1</v>
      </c>
      <c r="F8998">
        <v>1</v>
      </c>
      <c r="G8998" t="s">
        <v>2504</v>
      </c>
      <c r="H8998" s="4" t="str">
        <f t="shared" si="280"/>
        <v>2CD63.1</v>
      </c>
      <c r="I8998" s="4" t="str">
        <f t="shared" si="281"/>
        <v>S2_AVDD33_GIGA</v>
      </c>
    </row>
    <row r="8999" spans="1:9" x14ac:dyDescent="0.25">
      <c r="A8999" t="s">
        <v>2698</v>
      </c>
      <c r="B8999" t="s">
        <v>6060</v>
      </c>
      <c r="C8999" t="s">
        <v>4557</v>
      </c>
      <c r="D8999">
        <v>2</v>
      </c>
      <c r="E8999">
        <v>2</v>
      </c>
      <c r="F8999">
        <v>2</v>
      </c>
      <c r="G8999" t="s">
        <v>961</v>
      </c>
      <c r="H8999" s="4" t="str">
        <f t="shared" si="280"/>
        <v>2CD63.2</v>
      </c>
      <c r="I8999" s="4" t="str">
        <f t="shared" si="281"/>
        <v>DGND</v>
      </c>
    </row>
    <row r="9000" spans="1:9" x14ac:dyDescent="0.25">
      <c r="A9000" t="s">
        <v>2698</v>
      </c>
      <c r="B9000" t="s">
        <v>6060</v>
      </c>
      <c r="C9000" t="s">
        <v>4558</v>
      </c>
      <c r="D9000">
        <v>1</v>
      </c>
      <c r="E9000">
        <v>1</v>
      </c>
      <c r="F9000">
        <v>1</v>
      </c>
      <c r="G9000" t="s">
        <v>2504</v>
      </c>
      <c r="H9000" s="4" t="str">
        <f t="shared" si="280"/>
        <v>2CD64.1</v>
      </c>
      <c r="I9000" s="4" t="str">
        <f t="shared" si="281"/>
        <v>S2_AVDD33_GIGA</v>
      </c>
    </row>
    <row r="9001" spans="1:9" x14ac:dyDescent="0.25">
      <c r="A9001" t="s">
        <v>2698</v>
      </c>
      <c r="B9001" t="s">
        <v>6060</v>
      </c>
      <c r="C9001" t="s">
        <v>4558</v>
      </c>
      <c r="D9001">
        <v>2</v>
      </c>
      <c r="E9001">
        <v>2</v>
      </c>
      <c r="F9001">
        <v>2</v>
      </c>
      <c r="G9001" t="s">
        <v>961</v>
      </c>
      <c r="H9001" s="4" t="str">
        <f t="shared" si="280"/>
        <v>2CD64.2</v>
      </c>
      <c r="I9001" s="4" t="str">
        <f t="shared" si="281"/>
        <v>DGND</v>
      </c>
    </row>
    <row r="9002" spans="1:9" x14ac:dyDescent="0.25">
      <c r="A9002" t="s">
        <v>2698</v>
      </c>
      <c r="B9002" t="s">
        <v>6060</v>
      </c>
      <c r="C9002" t="s">
        <v>4559</v>
      </c>
      <c r="D9002">
        <v>1</v>
      </c>
      <c r="E9002">
        <v>1</v>
      </c>
      <c r="F9002">
        <v>1</v>
      </c>
      <c r="G9002" t="s">
        <v>2505</v>
      </c>
      <c r="H9002" s="4" t="str">
        <f t="shared" si="280"/>
        <v>2CD65.1</v>
      </c>
      <c r="I9002" s="4" t="str">
        <f t="shared" si="281"/>
        <v>S2_AVDD33_CMU</v>
      </c>
    </row>
    <row r="9003" spans="1:9" x14ac:dyDescent="0.25">
      <c r="A9003" t="s">
        <v>2698</v>
      </c>
      <c r="B9003" t="s">
        <v>6060</v>
      </c>
      <c r="C9003" t="s">
        <v>4559</v>
      </c>
      <c r="D9003">
        <v>2</v>
      </c>
      <c r="E9003">
        <v>2</v>
      </c>
      <c r="F9003">
        <v>2</v>
      </c>
      <c r="G9003" t="s">
        <v>961</v>
      </c>
      <c r="H9003" s="4" t="str">
        <f t="shared" si="280"/>
        <v>2CD65.2</v>
      </c>
      <c r="I9003" s="4" t="str">
        <f t="shared" si="281"/>
        <v>DGND</v>
      </c>
    </row>
    <row r="9004" spans="1:9" x14ac:dyDescent="0.25">
      <c r="A9004" t="s">
        <v>2698</v>
      </c>
      <c r="B9004" t="s">
        <v>6060</v>
      </c>
      <c r="C9004" t="s">
        <v>4560</v>
      </c>
      <c r="D9004">
        <v>1</v>
      </c>
      <c r="E9004">
        <v>1</v>
      </c>
      <c r="F9004">
        <v>1</v>
      </c>
      <c r="G9004" t="s">
        <v>2505</v>
      </c>
      <c r="H9004" s="4" t="str">
        <f t="shared" si="280"/>
        <v>2CD66.1</v>
      </c>
      <c r="I9004" s="4" t="str">
        <f t="shared" si="281"/>
        <v>S2_AVDD33_CMU</v>
      </c>
    </row>
    <row r="9005" spans="1:9" x14ac:dyDescent="0.25">
      <c r="A9005" t="s">
        <v>2698</v>
      </c>
      <c r="B9005" t="s">
        <v>6060</v>
      </c>
      <c r="C9005" t="s">
        <v>4560</v>
      </c>
      <c r="D9005">
        <v>2</v>
      </c>
      <c r="E9005">
        <v>2</v>
      </c>
      <c r="F9005">
        <v>2</v>
      </c>
      <c r="G9005" t="s">
        <v>961</v>
      </c>
      <c r="H9005" s="4" t="str">
        <f t="shared" si="280"/>
        <v>2CD66.2</v>
      </c>
      <c r="I9005" s="4" t="str">
        <f t="shared" si="281"/>
        <v>DGND</v>
      </c>
    </row>
    <row r="9006" spans="1:9" x14ac:dyDescent="0.25">
      <c r="A9006" t="s">
        <v>2698</v>
      </c>
      <c r="B9006" t="s">
        <v>6060</v>
      </c>
      <c r="C9006" t="s">
        <v>4561</v>
      </c>
      <c r="D9006">
        <v>1</v>
      </c>
      <c r="E9006">
        <v>1</v>
      </c>
      <c r="F9006">
        <v>1</v>
      </c>
      <c r="G9006" t="s">
        <v>2505</v>
      </c>
      <c r="H9006" s="4" t="str">
        <f t="shared" si="280"/>
        <v>2CD67.1</v>
      </c>
      <c r="I9006" s="4" t="str">
        <f t="shared" si="281"/>
        <v>S2_AVDD33_CMU</v>
      </c>
    </row>
    <row r="9007" spans="1:9" x14ac:dyDescent="0.25">
      <c r="A9007" t="s">
        <v>2698</v>
      </c>
      <c r="B9007" t="s">
        <v>6060</v>
      </c>
      <c r="C9007" t="s">
        <v>4561</v>
      </c>
      <c r="D9007">
        <v>2</v>
      </c>
      <c r="E9007">
        <v>2</v>
      </c>
      <c r="F9007">
        <v>2</v>
      </c>
      <c r="G9007" t="s">
        <v>961</v>
      </c>
      <c r="H9007" s="4" t="str">
        <f t="shared" si="280"/>
        <v>2CD67.2</v>
      </c>
      <c r="I9007" s="4" t="str">
        <f t="shared" si="281"/>
        <v>DGND</v>
      </c>
    </row>
    <row r="9008" spans="1:9" x14ac:dyDescent="0.25">
      <c r="A9008" t="s">
        <v>2698</v>
      </c>
      <c r="B9008" t="s">
        <v>6060</v>
      </c>
      <c r="C9008" t="s">
        <v>4562</v>
      </c>
      <c r="D9008">
        <v>1</v>
      </c>
      <c r="E9008">
        <v>1</v>
      </c>
      <c r="F9008">
        <v>1</v>
      </c>
      <c r="G9008" t="s">
        <v>2505</v>
      </c>
      <c r="H9008" s="4" t="str">
        <f t="shared" si="280"/>
        <v>2CD68.1</v>
      </c>
      <c r="I9008" s="4" t="str">
        <f t="shared" si="281"/>
        <v>S2_AVDD33_CMU</v>
      </c>
    </row>
    <row r="9009" spans="1:9" x14ac:dyDescent="0.25">
      <c r="A9009" t="s">
        <v>2698</v>
      </c>
      <c r="B9009" t="s">
        <v>6060</v>
      </c>
      <c r="C9009" t="s">
        <v>4562</v>
      </c>
      <c r="D9009">
        <v>2</v>
      </c>
      <c r="E9009">
        <v>2</v>
      </c>
      <c r="F9009">
        <v>2</v>
      </c>
      <c r="G9009" t="s">
        <v>961</v>
      </c>
      <c r="H9009" s="4" t="str">
        <f t="shared" si="280"/>
        <v>2CD68.2</v>
      </c>
      <c r="I9009" s="4" t="str">
        <f t="shared" si="281"/>
        <v>DGND</v>
      </c>
    </row>
    <row r="9010" spans="1:9" x14ac:dyDescent="0.25">
      <c r="A9010" t="s">
        <v>2698</v>
      </c>
      <c r="B9010" t="s">
        <v>6060</v>
      </c>
      <c r="C9010" t="s">
        <v>4563</v>
      </c>
      <c r="D9010">
        <v>1</v>
      </c>
      <c r="E9010">
        <v>1</v>
      </c>
      <c r="F9010">
        <v>1</v>
      </c>
      <c r="G9010" t="s">
        <v>2506</v>
      </c>
      <c r="H9010" s="4" t="str">
        <f t="shared" si="280"/>
        <v>2CD70.1</v>
      </c>
      <c r="I9010" s="4" t="str">
        <f t="shared" si="281"/>
        <v>S2_AVDD33_XTAL</v>
      </c>
    </row>
    <row r="9011" spans="1:9" x14ac:dyDescent="0.25">
      <c r="A9011" t="s">
        <v>2698</v>
      </c>
      <c r="B9011" t="s">
        <v>6060</v>
      </c>
      <c r="C9011" t="s">
        <v>4563</v>
      </c>
      <c r="D9011">
        <v>2</v>
      </c>
      <c r="E9011">
        <v>2</v>
      </c>
      <c r="F9011">
        <v>2</v>
      </c>
      <c r="G9011" t="s">
        <v>961</v>
      </c>
      <c r="H9011" s="4" t="str">
        <f t="shared" si="280"/>
        <v>2CD70.2</v>
      </c>
      <c r="I9011" s="4" t="str">
        <f t="shared" si="281"/>
        <v>DGND</v>
      </c>
    </row>
    <row r="9012" spans="1:9" x14ac:dyDescent="0.25">
      <c r="A9012" t="s">
        <v>2698</v>
      </c>
      <c r="B9012" t="s">
        <v>6060</v>
      </c>
      <c r="C9012" t="s">
        <v>4564</v>
      </c>
      <c r="D9012">
        <v>1</v>
      </c>
      <c r="E9012">
        <v>1</v>
      </c>
      <c r="F9012">
        <v>1</v>
      </c>
      <c r="G9012" t="s">
        <v>2501</v>
      </c>
      <c r="H9012" s="4" t="str">
        <f t="shared" si="280"/>
        <v>2CD75.1</v>
      </c>
      <c r="I9012" s="4" t="str">
        <f t="shared" si="281"/>
        <v>S2_APWR_FF06</v>
      </c>
    </row>
    <row r="9013" spans="1:9" x14ac:dyDescent="0.25">
      <c r="A9013" t="s">
        <v>2698</v>
      </c>
      <c r="B9013" t="s">
        <v>6060</v>
      </c>
      <c r="C9013" t="s">
        <v>4564</v>
      </c>
      <c r="D9013">
        <v>2</v>
      </c>
      <c r="E9013">
        <v>2</v>
      </c>
      <c r="F9013">
        <v>2</v>
      </c>
      <c r="G9013" t="s">
        <v>961</v>
      </c>
      <c r="H9013" s="4" t="str">
        <f t="shared" si="280"/>
        <v>2CD75.2</v>
      </c>
      <c r="I9013" s="4" t="str">
        <f t="shared" si="281"/>
        <v>DGND</v>
      </c>
    </row>
    <row r="9014" spans="1:9" x14ac:dyDescent="0.25">
      <c r="A9014" t="s">
        <v>2698</v>
      </c>
      <c r="B9014" t="s">
        <v>6060</v>
      </c>
      <c r="C9014" t="s">
        <v>4565</v>
      </c>
      <c r="D9014">
        <v>1</v>
      </c>
      <c r="E9014">
        <v>1</v>
      </c>
      <c r="F9014">
        <v>1</v>
      </c>
      <c r="G9014" t="s">
        <v>2501</v>
      </c>
      <c r="H9014" s="4" t="str">
        <f t="shared" si="280"/>
        <v>2CD76.1</v>
      </c>
      <c r="I9014" s="4" t="str">
        <f t="shared" si="281"/>
        <v>S2_APWR_FF06</v>
      </c>
    </row>
    <row r="9015" spans="1:9" x14ac:dyDescent="0.25">
      <c r="A9015" t="s">
        <v>2698</v>
      </c>
      <c r="B9015" t="s">
        <v>6060</v>
      </c>
      <c r="C9015" t="s">
        <v>4565</v>
      </c>
      <c r="D9015">
        <v>2</v>
      </c>
      <c r="E9015">
        <v>2</v>
      </c>
      <c r="F9015">
        <v>2</v>
      </c>
      <c r="G9015" t="s">
        <v>961</v>
      </c>
      <c r="H9015" s="4" t="str">
        <f t="shared" si="280"/>
        <v>2CD76.2</v>
      </c>
      <c r="I9015" s="4" t="str">
        <f t="shared" si="281"/>
        <v>DGND</v>
      </c>
    </row>
    <row r="9016" spans="1:9" x14ac:dyDescent="0.25">
      <c r="A9016" t="s">
        <v>2698</v>
      </c>
      <c r="B9016" t="s">
        <v>6060</v>
      </c>
      <c r="C9016" t="s">
        <v>4566</v>
      </c>
      <c r="D9016">
        <v>1</v>
      </c>
      <c r="E9016">
        <v>1</v>
      </c>
      <c r="F9016">
        <v>1</v>
      </c>
      <c r="G9016" t="s">
        <v>2501</v>
      </c>
      <c r="H9016" s="4" t="str">
        <f t="shared" si="280"/>
        <v>2CD77.1</v>
      </c>
      <c r="I9016" s="4" t="str">
        <f t="shared" si="281"/>
        <v>S2_APWR_FF06</v>
      </c>
    </row>
    <row r="9017" spans="1:9" x14ac:dyDescent="0.25">
      <c r="A9017" t="s">
        <v>2698</v>
      </c>
      <c r="B9017" t="s">
        <v>6060</v>
      </c>
      <c r="C9017" t="s">
        <v>4566</v>
      </c>
      <c r="D9017">
        <v>2</v>
      </c>
      <c r="E9017">
        <v>2</v>
      </c>
      <c r="F9017">
        <v>2</v>
      </c>
      <c r="G9017" t="s">
        <v>961</v>
      </c>
      <c r="H9017" s="4" t="str">
        <f t="shared" si="280"/>
        <v>2CD77.2</v>
      </c>
      <c r="I9017" s="4" t="str">
        <f t="shared" si="281"/>
        <v>DGND</v>
      </c>
    </row>
    <row r="9018" spans="1:9" x14ac:dyDescent="0.25">
      <c r="A9018" t="s">
        <v>2698</v>
      </c>
      <c r="B9018" t="s">
        <v>6060</v>
      </c>
      <c r="C9018" t="s">
        <v>4567</v>
      </c>
      <c r="D9018">
        <v>1</v>
      </c>
      <c r="E9018">
        <v>1</v>
      </c>
      <c r="F9018">
        <v>1</v>
      </c>
      <c r="G9018" t="s">
        <v>2501</v>
      </c>
      <c r="H9018" s="4" t="str">
        <f t="shared" si="280"/>
        <v>2CD111.1</v>
      </c>
      <c r="I9018" s="4" t="str">
        <f t="shared" si="281"/>
        <v>S2_APWR_FF06</v>
      </c>
    </row>
    <row r="9019" spans="1:9" x14ac:dyDescent="0.25">
      <c r="A9019" t="s">
        <v>2698</v>
      </c>
      <c r="B9019" t="s">
        <v>6060</v>
      </c>
      <c r="C9019" t="s">
        <v>4567</v>
      </c>
      <c r="D9019">
        <v>2</v>
      </c>
      <c r="E9019">
        <v>2</v>
      </c>
      <c r="F9019">
        <v>2</v>
      </c>
      <c r="G9019" t="s">
        <v>961</v>
      </c>
      <c r="H9019" s="4" t="str">
        <f t="shared" si="280"/>
        <v>2CD111.2</v>
      </c>
      <c r="I9019" s="4" t="str">
        <f t="shared" si="281"/>
        <v>DGND</v>
      </c>
    </row>
    <row r="9020" spans="1:9" x14ac:dyDescent="0.25">
      <c r="A9020" t="s">
        <v>2698</v>
      </c>
      <c r="B9020" t="s">
        <v>6060</v>
      </c>
      <c r="C9020" t="s">
        <v>4568</v>
      </c>
      <c r="D9020">
        <v>1</v>
      </c>
      <c r="E9020">
        <v>1</v>
      </c>
      <c r="F9020">
        <v>1</v>
      </c>
      <c r="G9020" t="s">
        <v>2501</v>
      </c>
      <c r="H9020" s="4" t="str">
        <f t="shared" si="280"/>
        <v>2CD201.1</v>
      </c>
      <c r="I9020" s="4" t="str">
        <f t="shared" si="281"/>
        <v>S2_APWR_FF06</v>
      </c>
    </row>
    <row r="9021" spans="1:9" x14ac:dyDescent="0.25">
      <c r="A9021" t="s">
        <v>2698</v>
      </c>
      <c r="B9021" t="s">
        <v>6060</v>
      </c>
      <c r="C9021" t="s">
        <v>4568</v>
      </c>
      <c r="D9021">
        <v>2</v>
      </c>
      <c r="E9021">
        <v>2</v>
      </c>
      <c r="F9021">
        <v>2</v>
      </c>
      <c r="G9021" t="s">
        <v>961</v>
      </c>
      <c r="H9021" s="4" t="str">
        <f t="shared" si="280"/>
        <v>2CD201.2</v>
      </c>
      <c r="I9021" s="4" t="str">
        <f t="shared" si="281"/>
        <v>DGND</v>
      </c>
    </row>
    <row r="9022" spans="1:9" x14ac:dyDescent="0.25">
      <c r="A9022" t="s">
        <v>2698</v>
      </c>
      <c r="B9022" t="s">
        <v>6060</v>
      </c>
      <c r="C9022" t="s">
        <v>4569</v>
      </c>
      <c r="D9022">
        <v>1</v>
      </c>
      <c r="E9022">
        <v>1</v>
      </c>
      <c r="F9022">
        <v>1</v>
      </c>
      <c r="G9022" t="s">
        <v>2501</v>
      </c>
      <c r="H9022" s="4" t="str">
        <f t="shared" si="280"/>
        <v>2CD202.1</v>
      </c>
      <c r="I9022" s="4" t="str">
        <f t="shared" si="281"/>
        <v>S2_APWR_FF06</v>
      </c>
    </row>
    <row r="9023" spans="1:9" x14ac:dyDescent="0.25">
      <c r="A9023" t="s">
        <v>2698</v>
      </c>
      <c r="B9023" t="s">
        <v>6060</v>
      </c>
      <c r="C9023" t="s">
        <v>4569</v>
      </c>
      <c r="D9023">
        <v>2</v>
      </c>
      <c r="E9023">
        <v>2</v>
      </c>
      <c r="F9023">
        <v>2</v>
      </c>
      <c r="G9023" t="s">
        <v>961</v>
      </c>
      <c r="H9023" s="4" t="str">
        <f t="shared" si="280"/>
        <v>2CD202.2</v>
      </c>
      <c r="I9023" s="4" t="str">
        <f t="shared" si="281"/>
        <v>DGND</v>
      </c>
    </row>
    <row r="9024" spans="1:9" x14ac:dyDescent="0.25">
      <c r="A9024" t="s">
        <v>2698</v>
      </c>
      <c r="B9024" t="s">
        <v>6060</v>
      </c>
      <c r="C9024" t="s">
        <v>4570</v>
      </c>
      <c r="D9024">
        <v>1</v>
      </c>
      <c r="E9024">
        <v>1</v>
      </c>
      <c r="F9024">
        <v>1</v>
      </c>
      <c r="G9024" t="s">
        <v>2501</v>
      </c>
      <c r="H9024" s="4" t="str">
        <f t="shared" si="280"/>
        <v>2CD203.1</v>
      </c>
      <c r="I9024" s="4" t="str">
        <f t="shared" si="281"/>
        <v>S2_APWR_FF06</v>
      </c>
    </row>
    <row r="9025" spans="1:9" x14ac:dyDescent="0.25">
      <c r="A9025" t="s">
        <v>2698</v>
      </c>
      <c r="B9025" t="s">
        <v>6060</v>
      </c>
      <c r="C9025" t="s">
        <v>4570</v>
      </c>
      <c r="D9025">
        <v>2</v>
      </c>
      <c r="E9025">
        <v>2</v>
      </c>
      <c r="F9025">
        <v>2</v>
      </c>
      <c r="G9025" t="s">
        <v>961</v>
      </c>
      <c r="H9025" s="4" t="str">
        <f t="shared" si="280"/>
        <v>2CD203.2</v>
      </c>
      <c r="I9025" s="4" t="str">
        <f t="shared" si="281"/>
        <v>DGND</v>
      </c>
    </row>
    <row r="9026" spans="1:9" x14ac:dyDescent="0.25">
      <c r="A9026" t="s">
        <v>2698</v>
      </c>
      <c r="B9026" t="s">
        <v>6060</v>
      </c>
      <c r="C9026" t="s">
        <v>4571</v>
      </c>
      <c r="D9026">
        <v>1</v>
      </c>
      <c r="E9026">
        <v>1</v>
      </c>
      <c r="F9026">
        <v>1</v>
      </c>
      <c r="G9026" t="s">
        <v>2501</v>
      </c>
      <c r="H9026" s="4" t="str">
        <f t="shared" ref="H9026:H9089" si="282">CONCATENATE(C9026,".",F9026)</f>
        <v>2CD204.1</v>
      </c>
      <c r="I9026" s="4" t="str">
        <f t="shared" ref="I9026:I9089" si="283">G9026</f>
        <v>S2_APWR_FF06</v>
      </c>
    </row>
    <row r="9027" spans="1:9" x14ac:dyDescent="0.25">
      <c r="A9027" t="s">
        <v>2698</v>
      </c>
      <c r="B9027" t="s">
        <v>6060</v>
      </c>
      <c r="C9027" t="s">
        <v>4571</v>
      </c>
      <c r="D9027">
        <v>2</v>
      </c>
      <c r="E9027">
        <v>2</v>
      </c>
      <c r="F9027">
        <v>2</v>
      </c>
      <c r="G9027" t="s">
        <v>961</v>
      </c>
      <c r="H9027" s="4" t="str">
        <f t="shared" si="282"/>
        <v>2CD204.2</v>
      </c>
      <c r="I9027" s="4" t="str">
        <f t="shared" si="283"/>
        <v>DGND</v>
      </c>
    </row>
    <row r="9028" spans="1:9" x14ac:dyDescent="0.25">
      <c r="A9028" t="s">
        <v>2698</v>
      </c>
      <c r="B9028" t="s">
        <v>6060</v>
      </c>
      <c r="C9028" t="s">
        <v>4572</v>
      </c>
      <c r="D9028">
        <v>1</v>
      </c>
      <c r="E9028">
        <v>1</v>
      </c>
      <c r="F9028">
        <v>1</v>
      </c>
      <c r="G9028" t="s">
        <v>2501</v>
      </c>
      <c r="H9028" s="4" t="str">
        <f t="shared" si="282"/>
        <v>2CD205.1</v>
      </c>
      <c r="I9028" s="4" t="str">
        <f t="shared" si="283"/>
        <v>S2_APWR_FF06</v>
      </c>
    </row>
    <row r="9029" spans="1:9" x14ac:dyDescent="0.25">
      <c r="A9029" t="s">
        <v>2698</v>
      </c>
      <c r="B9029" t="s">
        <v>6060</v>
      </c>
      <c r="C9029" t="s">
        <v>4572</v>
      </c>
      <c r="D9029">
        <v>2</v>
      </c>
      <c r="E9029">
        <v>2</v>
      </c>
      <c r="F9029">
        <v>2</v>
      </c>
      <c r="G9029" t="s">
        <v>961</v>
      </c>
      <c r="H9029" s="4" t="str">
        <f t="shared" si="282"/>
        <v>2CD205.2</v>
      </c>
      <c r="I9029" s="4" t="str">
        <f t="shared" si="283"/>
        <v>DGND</v>
      </c>
    </row>
    <row r="9030" spans="1:9" x14ac:dyDescent="0.25">
      <c r="A9030" t="s">
        <v>2698</v>
      </c>
      <c r="B9030" t="s">
        <v>6060</v>
      </c>
      <c r="C9030" t="s">
        <v>4573</v>
      </c>
      <c r="D9030">
        <v>1</v>
      </c>
      <c r="E9030">
        <v>1</v>
      </c>
      <c r="F9030">
        <v>1</v>
      </c>
      <c r="G9030" t="s">
        <v>2501</v>
      </c>
      <c r="H9030" s="4" t="str">
        <f t="shared" si="282"/>
        <v>2CD207.1</v>
      </c>
      <c r="I9030" s="4" t="str">
        <f t="shared" si="283"/>
        <v>S2_APWR_FF06</v>
      </c>
    </row>
    <row r="9031" spans="1:9" x14ac:dyDescent="0.25">
      <c r="A9031" t="s">
        <v>2698</v>
      </c>
      <c r="B9031" t="s">
        <v>6060</v>
      </c>
      <c r="C9031" t="s">
        <v>4573</v>
      </c>
      <c r="D9031">
        <v>2</v>
      </c>
      <c r="E9031">
        <v>2</v>
      </c>
      <c r="F9031">
        <v>2</v>
      </c>
      <c r="G9031" t="s">
        <v>961</v>
      </c>
      <c r="H9031" s="4" t="str">
        <f t="shared" si="282"/>
        <v>2CD207.2</v>
      </c>
      <c r="I9031" s="4" t="str">
        <f t="shared" si="283"/>
        <v>DGND</v>
      </c>
    </row>
    <row r="9032" spans="1:9" x14ac:dyDescent="0.25">
      <c r="A9032" t="s">
        <v>2698</v>
      </c>
      <c r="B9032" t="s">
        <v>6060</v>
      </c>
      <c r="C9032" t="s">
        <v>6215</v>
      </c>
      <c r="D9032">
        <v>1</v>
      </c>
      <c r="E9032">
        <v>1</v>
      </c>
      <c r="F9032">
        <v>1</v>
      </c>
      <c r="G9032" t="s">
        <v>2504</v>
      </c>
      <c r="H9032" s="4" t="str">
        <f t="shared" si="282"/>
        <v>2CD224.1</v>
      </c>
      <c r="I9032" s="4" t="str">
        <f t="shared" si="283"/>
        <v>S2_AVDD33_GIGA</v>
      </c>
    </row>
    <row r="9033" spans="1:9" x14ac:dyDescent="0.25">
      <c r="A9033" t="s">
        <v>2698</v>
      </c>
      <c r="B9033" t="s">
        <v>6060</v>
      </c>
      <c r="C9033" t="s">
        <v>6215</v>
      </c>
      <c r="D9033">
        <v>2</v>
      </c>
      <c r="E9033">
        <v>2</v>
      </c>
      <c r="F9033">
        <v>2</v>
      </c>
      <c r="G9033" t="s">
        <v>961</v>
      </c>
      <c r="H9033" s="4" t="str">
        <f t="shared" si="282"/>
        <v>2CD224.2</v>
      </c>
      <c r="I9033" s="4" t="str">
        <f t="shared" si="283"/>
        <v>DGND</v>
      </c>
    </row>
    <row r="9034" spans="1:9" x14ac:dyDescent="0.25">
      <c r="A9034" t="s">
        <v>2698</v>
      </c>
      <c r="B9034" t="s">
        <v>6060</v>
      </c>
      <c r="C9034" t="s">
        <v>4574</v>
      </c>
      <c r="D9034">
        <v>1</v>
      </c>
      <c r="E9034">
        <v>1</v>
      </c>
      <c r="F9034">
        <v>1</v>
      </c>
      <c r="G9034" t="s">
        <v>2504</v>
      </c>
      <c r="H9034" s="4" t="str">
        <f t="shared" si="282"/>
        <v>2ST5.1</v>
      </c>
      <c r="I9034" s="4" t="str">
        <f t="shared" si="283"/>
        <v>S2_AVDD33_GIGA</v>
      </c>
    </row>
    <row r="9035" spans="1:9" x14ac:dyDescent="0.25">
      <c r="A9035" t="s">
        <v>2698</v>
      </c>
      <c r="B9035" t="s">
        <v>6060</v>
      </c>
      <c r="C9035" t="s">
        <v>4574</v>
      </c>
      <c r="D9035">
        <v>2</v>
      </c>
      <c r="E9035">
        <v>2</v>
      </c>
      <c r="F9035">
        <v>2</v>
      </c>
      <c r="G9035" t="s">
        <v>2507</v>
      </c>
      <c r="H9035" s="4" t="str">
        <f t="shared" si="282"/>
        <v>2ST5.2</v>
      </c>
      <c r="I9035" s="4" t="str">
        <f t="shared" si="283"/>
        <v>S2_APWR_SS06</v>
      </c>
    </row>
    <row r="9036" spans="1:9" x14ac:dyDescent="0.25">
      <c r="A9036" t="s">
        <v>2698</v>
      </c>
      <c r="B9036" t="s">
        <v>6060</v>
      </c>
      <c r="C9036" t="s">
        <v>4575</v>
      </c>
      <c r="D9036">
        <v>1</v>
      </c>
      <c r="E9036">
        <v>1</v>
      </c>
      <c r="F9036">
        <v>1</v>
      </c>
      <c r="G9036" t="s">
        <v>961</v>
      </c>
      <c r="H9036" s="4" t="str">
        <f t="shared" si="282"/>
        <v>2STG5.1</v>
      </c>
      <c r="I9036" s="4" t="str">
        <f t="shared" si="283"/>
        <v>DGND</v>
      </c>
    </row>
    <row r="9037" spans="1:9" x14ac:dyDescent="0.25">
      <c r="A9037" t="s">
        <v>2698</v>
      </c>
      <c r="B9037" t="s">
        <v>6060</v>
      </c>
      <c r="C9037" t="s">
        <v>4575</v>
      </c>
      <c r="D9037">
        <v>2</v>
      </c>
      <c r="E9037">
        <v>2</v>
      </c>
      <c r="F9037">
        <v>2</v>
      </c>
      <c r="G9037" t="s">
        <v>2508</v>
      </c>
      <c r="H9037" s="4" t="str">
        <f t="shared" si="282"/>
        <v>2STG5.2</v>
      </c>
      <c r="I9037" s="4" t="str">
        <f t="shared" si="283"/>
        <v>S2_APWR_GS06</v>
      </c>
    </row>
    <row r="9038" spans="1:9" x14ac:dyDescent="0.25">
      <c r="A9038" t="s">
        <v>2698</v>
      </c>
      <c r="B9038" t="s">
        <v>6060</v>
      </c>
      <c r="C9038" t="s">
        <v>2504</v>
      </c>
      <c r="D9038" t="s">
        <v>1278</v>
      </c>
      <c r="E9038" t="s">
        <v>1278</v>
      </c>
      <c r="F9038">
        <v>1</v>
      </c>
      <c r="G9038" t="s">
        <v>2504</v>
      </c>
      <c r="H9038" s="4" t="str">
        <f t="shared" si="282"/>
        <v>S2_AVDD33_GIGA.1</v>
      </c>
      <c r="I9038" s="4" t="str">
        <f t="shared" si="283"/>
        <v>S2_AVDD33_GIGA</v>
      </c>
    </row>
    <row r="9039" spans="1:9" x14ac:dyDescent="0.25">
      <c r="A9039" t="s">
        <v>2698</v>
      </c>
      <c r="B9039" t="s">
        <v>6061</v>
      </c>
      <c r="C9039" t="s">
        <v>6062</v>
      </c>
      <c r="D9039">
        <v>1</v>
      </c>
      <c r="E9039">
        <v>1</v>
      </c>
      <c r="F9039">
        <v>1</v>
      </c>
      <c r="G9039" t="s">
        <v>5758</v>
      </c>
      <c r="H9039" s="4" t="str">
        <f t="shared" si="282"/>
        <v>2BD3.1</v>
      </c>
      <c r="I9039" s="4" t="str">
        <f t="shared" si="283"/>
        <v>S2_XMII_2_VDDIO</v>
      </c>
    </row>
    <row r="9040" spans="1:9" x14ac:dyDescent="0.25">
      <c r="A9040" t="s">
        <v>2698</v>
      </c>
      <c r="B9040" t="s">
        <v>6061</v>
      </c>
      <c r="C9040" t="s">
        <v>6062</v>
      </c>
      <c r="D9040">
        <v>2</v>
      </c>
      <c r="E9040">
        <v>2</v>
      </c>
      <c r="F9040">
        <v>2</v>
      </c>
      <c r="G9040" t="s">
        <v>1989</v>
      </c>
      <c r="H9040" s="4" t="str">
        <f t="shared" si="282"/>
        <v>2BD3.2</v>
      </c>
      <c r="I9040" s="4" t="str">
        <f t="shared" si="283"/>
        <v>S2_APWR_FF08</v>
      </c>
    </row>
    <row r="9041" spans="1:9" x14ac:dyDescent="0.25">
      <c r="A9041" t="s">
        <v>2698</v>
      </c>
      <c r="B9041" t="s">
        <v>6061</v>
      </c>
      <c r="C9041" t="s">
        <v>4576</v>
      </c>
      <c r="D9041">
        <v>1</v>
      </c>
      <c r="E9041">
        <v>1</v>
      </c>
      <c r="F9041">
        <v>1</v>
      </c>
      <c r="G9041" t="s">
        <v>694</v>
      </c>
      <c r="H9041" s="4" t="str">
        <f t="shared" si="282"/>
        <v>2BD4.1</v>
      </c>
      <c r="I9041" s="4" t="str">
        <f t="shared" si="283"/>
        <v>S2_DVDD33</v>
      </c>
    </row>
    <row r="9042" spans="1:9" x14ac:dyDescent="0.25">
      <c r="A9042" t="s">
        <v>2698</v>
      </c>
      <c r="B9042" t="s">
        <v>6061</v>
      </c>
      <c r="C9042" t="s">
        <v>4576</v>
      </c>
      <c r="D9042">
        <v>2</v>
      </c>
      <c r="E9042">
        <v>2</v>
      </c>
      <c r="F9042">
        <v>2</v>
      </c>
      <c r="G9042" t="s">
        <v>1989</v>
      </c>
      <c r="H9042" s="4" t="str">
        <f t="shared" si="282"/>
        <v>2BD4.2</v>
      </c>
      <c r="I9042" s="4" t="str">
        <f t="shared" si="283"/>
        <v>S2_APWR_FF08</v>
      </c>
    </row>
    <row r="9043" spans="1:9" x14ac:dyDescent="0.25">
      <c r="A9043" t="s">
        <v>2698</v>
      </c>
      <c r="B9043" t="s">
        <v>6061</v>
      </c>
      <c r="C9043" t="s">
        <v>4577</v>
      </c>
      <c r="D9043">
        <v>1</v>
      </c>
      <c r="E9043">
        <v>1</v>
      </c>
      <c r="F9043">
        <v>1</v>
      </c>
      <c r="G9043" t="s">
        <v>5757</v>
      </c>
      <c r="H9043" s="4" t="str">
        <f t="shared" si="282"/>
        <v>2BD6.1</v>
      </c>
      <c r="I9043" s="4" t="str">
        <f t="shared" si="283"/>
        <v>S2_GPIO0_VDDIO</v>
      </c>
    </row>
    <row r="9044" spans="1:9" x14ac:dyDescent="0.25">
      <c r="A9044" t="s">
        <v>2698</v>
      </c>
      <c r="B9044" t="s">
        <v>6061</v>
      </c>
      <c r="C9044" t="s">
        <v>4577</v>
      </c>
      <c r="D9044">
        <v>2</v>
      </c>
      <c r="E9044">
        <v>2</v>
      </c>
      <c r="F9044">
        <v>2</v>
      </c>
      <c r="G9044" t="s">
        <v>1989</v>
      </c>
      <c r="H9044" s="4" t="str">
        <f t="shared" si="282"/>
        <v>2BD6.2</v>
      </c>
      <c r="I9044" s="4" t="str">
        <f t="shared" si="283"/>
        <v>S2_APWR_FF08</v>
      </c>
    </row>
    <row r="9045" spans="1:9" x14ac:dyDescent="0.25">
      <c r="A9045" t="s">
        <v>2698</v>
      </c>
      <c r="B9045" t="s">
        <v>6061</v>
      </c>
      <c r="C9045" t="s">
        <v>4578</v>
      </c>
      <c r="D9045">
        <v>1</v>
      </c>
      <c r="E9045">
        <v>1</v>
      </c>
      <c r="F9045">
        <v>1</v>
      </c>
      <c r="G9045" t="s">
        <v>696</v>
      </c>
      <c r="H9045" s="4" t="str">
        <f t="shared" si="282"/>
        <v>2BD7.1</v>
      </c>
      <c r="I9045" s="4" t="str">
        <f t="shared" si="283"/>
        <v>S2_SPI_VDDIO</v>
      </c>
    </row>
    <row r="9046" spans="1:9" x14ac:dyDescent="0.25">
      <c r="A9046" t="s">
        <v>2698</v>
      </c>
      <c r="B9046" t="s">
        <v>6061</v>
      </c>
      <c r="C9046" t="s">
        <v>4578</v>
      </c>
      <c r="D9046">
        <v>2</v>
      </c>
      <c r="E9046">
        <v>2</v>
      </c>
      <c r="F9046">
        <v>2</v>
      </c>
      <c r="G9046" t="s">
        <v>1989</v>
      </c>
      <c r="H9046" s="4" t="str">
        <f t="shared" si="282"/>
        <v>2BD7.2</v>
      </c>
      <c r="I9046" s="4" t="str">
        <f t="shared" si="283"/>
        <v>S2_APWR_FF08</v>
      </c>
    </row>
    <row r="9047" spans="1:9" x14ac:dyDescent="0.25">
      <c r="A9047" t="s">
        <v>2698</v>
      </c>
      <c r="B9047" t="s">
        <v>6061</v>
      </c>
      <c r="C9047" t="s">
        <v>4579</v>
      </c>
      <c r="D9047">
        <v>1</v>
      </c>
      <c r="E9047">
        <v>1</v>
      </c>
      <c r="F9047">
        <v>1</v>
      </c>
      <c r="G9047" t="s">
        <v>2509</v>
      </c>
      <c r="H9047" s="4" t="str">
        <f t="shared" si="282"/>
        <v>2BD8.1</v>
      </c>
      <c r="I9047" s="4" t="str">
        <f t="shared" si="283"/>
        <v>S2_XMII_0_VDDIO</v>
      </c>
    </row>
    <row r="9048" spans="1:9" x14ac:dyDescent="0.25">
      <c r="A9048" t="s">
        <v>2698</v>
      </c>
      <c r="B9048" t="s">
        <v>6061</v>
      </c>
      <c r="C9048" t="s">
        <v>4579</v>
      </c>
      <c r="D9048">
        <v>2</v>
      </c>
      <c r="E9048">
        <v>2</v>
      </c>
      <c r="F9048">
        <v>2</v>
      </c>
      <c r="G9048" t="s">
        <v>1989</v>
      </c>
      <c r="H9048" s="4" t="str">
        <f t="shared" si="282"/>
        <v>2BD8.2</v>
      </c>
      <c r="I9048" s="4" t="str">
        <f t="shared" si="283"/>
        <v>S2_APWR_FF08</v>
      </c>
    </row>
    <row r="9049" spans="1:9" x14ac:dyDescent="0.25">
      <c r="A9049" t="s">
        <v>2698</v>
      </c>
      <c r="B9049" t="s">
        <v>6061</v>
      </c>
      <c r="C9049" t="s">
        <v>4580</v>
      </c>
      <c r="D9049">
        <v>1</v>
      </c>
      <c r="E9049">
        <v>1</v>
      </c>
      <c r="F9049">
        <v>1</v>
      </c>
      <c r="G9049" t="s">
        <v>2510</v>
      </c>
      <c r="H9049" s="4" t="str">
        <f t="shared" si="282"/>
        <v>2BD9.1</v>
      </c>
      <c r="I9049" s="4" t="str">
        <f t="shared" si="283"/>
        <v>S2_XMII_1_VDDIO</v>
      </c>
    </row>
    <row r="9050" spans="1:9" x14ac:dyDescent="0.25">
      <c r="A9050" t="s">
        <v>2698</v>
      </c>
      <c r="B9050" t="s">
        <v>6061</v>
      </c>
      <c r="C9050" t="s">
        <v>4580</v>
      </c>
      <c r="D9050">
        <v>2</v>
      </c>
      <c r="E9050">
        <v>2</v>
      </c>
      <c r="F9050">
        <v>2</v>
      </c>
      <c r="G9050" t="s">
        <v>1989</v>
      </c>
      <c r="H9050" s="4" t="str">
        <f t="shared" si="282"/>
        <v>2BD9.2</v>
      </c>
      <c r="I9050" s="4" t="str">
        <f t="shared" si="283"/>
        <v>S2_APWR_FF08</v>
      </c>
    </row>
    <row r="9051" spans="1:9" x14ac:dyDescent="0.25">
      <c r="A9051" t="s">
        <v>2698</v>
      </c>
      <c r="B9051" t="s">
        <v>6061</v>
      </c>
      <c r="C9051" t="s">
        <v>4581</v>
      </c>
      <c r="D9051">
        <v>1</v>
      </c>
      <c r="E9051">
        <v>1</v>
      </c>
      <c r="F9051">
        <v>1</v>
      </c>
      <c r="G9051" t="s">
        <v>2511</v>
      </c>
      <c r="H9051" s="4" t="str">
        <f t="shared" si="282"/>
        <v>2BD11.1</v>
      </c>
      <c r="I9051" s="4" t="str">
        <f t="shared" si="283"/>
        <v>S2_V33</v>
      </c>
    </row>
    <row r="9052" spans="1:9" x14ac:dyDescent="0.25">
      <c r="A9052" t="s">
        <v>2698</v>
      </c>
      <c r="B9052" t="s">
        <v>6061</v>
      </c>
      <c r="C9052" t="s">
        <v>4581</v>
      </c>
      <c r="D9052">
        <v>2</v>
      </c>
      <c r="E9052">
        <v>2</v>
      </c>
      <c r="F9052">
        <v>2</v>
      </c>
      <c r="G9052" t="s">
        <v>2512</v>
      </c>
      <c r="H9052" s="4" t="str">
        <f t="shared" si="282"/>
        <v>2BD11.2</v>
      </c>
      <c r="I9052" s="4" t="str">
        <f t="shared" si="283"/>
        <v>S2_APWR_FF11</v>
      </c>
    </row>
    <row r="9053" spans="1:9" x14ac:dyDescent="0.25">
      <c r="A9053" t="s">
        <v>2698</v>
      </c>
      <c r="B9053" t="s">
        <v>6061</v>
      </c>
      <c r="C9053" t="s">
        <v>4582</v>
      </c>
      <c r="D9053">
        <v>1</v>
      </c>
      <c r="E9053">
        <v>1</v>
      </c>
      <c r="F9053">
        <v>1</v>
      </c>
      <c r="G9053" t="s">
        <v>694</v>
      </c>
      <c r="H9053" s="4" t="str">
        <f t="shared" si="282"/>
        <v>2CD83.1</v>
      </c>
      <c r="I9053" s="4" t="str">
        <f t="shared" si="283"/>
        <v>S2_DVDD33</v>
      </c>
    </row>
    <row r="9054" spans="1:9" x14ac:dyDescent="0.25">
      <c r="A9054" t="s">
        <v>2698</v>
      </c>
      <c r="B9054" t="s">
        <v>6061</v>
      </c>
      <c r="C9054" t="s">
        <v>4582</v>
      </c>
      <c r="D9054">
        <v>2</v>
      </c>
      <c r="E9054">
        <v>2</v>
      </c>
      <c r="F9054">
        <v>2</v>
      </c>
      <c r="G9054" t="s">
        <v>961</v>
      </c>
      <c r="H9054" s="4" t="str">
        <f t="shared" si="282"/>
        <v>2CD83.2</v>
      </c>
      <c r="I9054" s="4" t="str">
        <f t="shared" si="283"/>
        <v>DGND</v>
      </c>
    </row>
    <row r="9055" spans="1:9" x14ac:dyDescent="0.25">
      <c r="A9055" t="s">
        <v>2698</v>
      </c>
      <c r="B9055" t="s">
        <v>6061</v>
      </c>
      <c r="C9055" t="s">
        <v>4583</v>
      </c>
      <c r="D9055">
        <v>1</v>
      </c>
      <c r="E9055">
        <v>1</v>
      </c>
      <c r="F9055">
        <v>1</v>
      </c>
      <c r="G9055" t="s">
        <v>694</v>
      </c>
      <c r="H9055" s="4" t="str">
        <f t="shared" si="282"/>
        <v>2CD84.1</v>
      </c>
      <c r="I9055" s="4" t="str">
        <f t="shared" si="283"/>
        <v>S2_DVDD33</v>
      </c>
    </row>
    <row r="9056" spans="1:9" x14ac:dyDescent="0.25">
      <c r="A9056" t="s">
        <v>2698</v>
      </c>
      <c r="B9056" t="s">
        <v>6061</v>
      </c>
      <c r="C9056" t="s">
        <v>4583</v>
      </c>
      <c r="D9056">
        <v>2</v>
      </c>
      <c r="E9056">
        <v>2</v>
      </c>
      <c r="F9056">
        <v>2</v>
      </c>
      <c r="G9056" t="s">
        <v>961</v>
      </c>
      <c r="H9056" s="4" t="str">
        <f t="shared" si="282"/>
        <v>2CD84.2</v>
      </c>
      <c r="I9056" s="4" t="str">
        <f t="shared" si="283"/>
        <v>DGND</v>
      </c>
    </row>
    <row r="9057" spans="1:9" x14ac:dyDescent="0.25">
      <c r="A9057" t="s">
        <v>2698</v>
      </c>
      <c r="B9057" t="s">
        <v>6061</v>
      </c>
      <c r="C9057" t="s">
        <v>4584</v>
      </c>
      <c r="D9057">
        <v>1</v>
      </c>
      <c r="E9057">
        <v>1</v>
      </c>
      <c r="F9057">
        <v>1</v>
      </c>
      <c r="G9057" t="s">
        <v>1989</v>
      </c>
      <c r="H9057" s="4" t="str">
        <f t="shared" si="282"/>
        <v>2CD112.1</v>
      </c>
      <c r="I9057" s="4" t="str">
        <f t="shared" si="283"/>
        <v>S2_APWR_FF08</v>
      </c>
    </row>
    <row r="9058" spans="1:9" x14ac:dyDescent="0.25">
      <c r="A9058" t="s">
        <v>2698</v>
      </c>
      <c r="B9058" t="s">
        <v>6061</v>
      </c>
      <c r="C9058" t="s">
        <v>4584</v>
      </c>
      <c r="D9058">
        <v>2</v>
      </c>
      <c r="E9058">
        <v>2</v>
      </c>
      <c r="F9058">
        <v>2</v>
      </c>
      <c r="G9058" t="s">
        <v>961</v>
      </c>
      <c r="H9058" s="4" t="str">
        <f t="shared" si="282"/>
        <v>2CD112.2</v>
      </c>
      <c r="I9058" s="4" t="str">
        <f t="shared" si="283"/>
        <v>DGND</v>
      </c>
    </row>
    <row r="9059" spans="1:9" x14ac:dyDescent="0.25">
      <c r="A9059" t="s">
        <v>2698</v>
      </c>
      <c r="B9059" t="s">
        <v>6061</v>
      </c>
      <c r="C9059" t="s">
        <v>4585</v>
      </c>
      <c r="D9059">
        <v>1</v>
      </c>
      <c r="E9059">
        <v>1</v>
      </c>
      <c r="F9059">
        <v>1</v>
      </c>
      <c r="G9059" t="s">
        <v>1989</v>
      </c>
      <c r="H9059" s="4" t="str">
        <f t="shared" si="282"/>
        <v>2CD122.1</v>
      </c>
      <c r="I9059" s="4" t="str">
        <f t="shared" si="283"/>
        <v>S2_APWR_FF08</v>
      </c>
    </row>
    <row r="9060" spans="1:9" x14ac:dyDescent="0.25">
      <c r="A9060" t="s">
        <v>2698</v>
      </c>
      <c r="B9060" t="s">
        <v>6061</v>
      </c>
      <c r="C9060" t="s">
        <v>4585</v>
      </c>
      <c r="D9060">
        <v>2</v>
      </c>
      <c r="E9060">
        <v>2</v>
      </c>
      <c r="F9060">
        <v>2</v>
      </c>
      <c r="G9060" t="s">
        <v>961</v>
      </c>
      <c r="H9060" s="4" t="str">
        <f t="shared" si="282"/>
        <v>2CD122.2</v>
      </c>
      <c r="I9060" s="4" t="str">
        <f t="shared" si="283"/>
        <v>DGND</v>
      </c>
    </row>
    <row r="9061" spans="1:9" x14ac:dyDescent="0.25">
      <c r="A9061" t="s">
        <v>2698</v>
      </c>
      <c r="B9061" t="s">
        <v>6061</v>
      </c>
      <c r="C9061" t="s">
        <v>4586</v>
      </c>
      <c r="D9061">
        <v>1</v>
      </c>
      <c r="E9061">
        <v>1</v>
      </c>
      <c r="F9061">
        <v>1</v>
      </c>
      <c r="G9061" t="s">
        <v>1989</v>
      </c>
      <c r="H9061" s="4" t="str">
        <f t="shared" si="282"/>
        <v>2CD123.1</v>
      </c>
      <c r="I9061" s="4" t="str">
        <f t="shared" si="283"/>
        <v>S2_APWR_FF08</v>
      </c>
    </row>
    <row r="9062" spans="1:9" x14ac:dyDescent="0.25">
      <c r="A9062" t="s">
        <v>2698</v>
      </c>
      <c r="B9062" t="s">
        <v>6061</v>
      </c>
      <c r="C9062" t="s">
        <v>4586</v>
      </c>
      <c r="D9062">
        <v>2</v>
      </c>
      <c r="E9062">
        <v>2</v>
      </c>
      <c r="F9062">
        <v>2</v>
      </c>
      <c r="G9062" t="s">
        <v>961</v>
      </c>
      <c r="H9062" s="4" t="str">
        <f t="shared" si="282"/>
        <v>2CD123.2</v>
      </c>
      <c r="I9062" s="4" t="str">
        <f t="shared" si="283"/>
        <v>DGND</v>
      </c>
    </row>
    <row r="9063" spans="1:9" x14ac:dyDescent="0.25">
      <c r="A9063" t="s">
        <v>2698</v>
      </c>
      <c r="B9063" t="s">
        <v>6061</v>
      </c>
      <c r="C9063" t="s">
        <v>4587</v>
      </c>
      <c r="D9063">
        <v>1</v>
      </c>
      <c r="E9063">
        <v>1</v>
      </c>
      <c r="F9063">
        <v>1</v>
      </c>
      <c r="G9063" t="s">
        <v>1989</v>
      </c>
      <c r="H9063" s="4" t="str">
        <f t="shared" si="282"/>
        <v>2CD124.1</v>
      </c>
      <c r="I9063" s="4" t="str">
        <f t="shared" si="283"/>
        <v>S2_APWR_FF08</v>
      </c>
    </row>
    <row r="9064" spans="1:9" x14ac:dyDescent="0.25">
      <c r="A9064" t="s">
        <v>2698</v>
      </c>
      <c r="B9064" t="s">
        <v>6061</v>
      </c>
      <c r="C9064" t="s">
        <v>4587</v>
      </c>
      <c r="D9064">
        <v>2</v>
      </c>
      <c r="E9064">
        <v>2</v>
      </c>
      <c r="F9064">
        <v>2</v>
      </c>
      <c r="G9064" t="s">
        <v>961</v>
      </c>
      <c r="H9064" s="4" t="str">
        <f t="shared" si="282"/>
        <v>2CD124.2</v>
      </c>
      <c r="I9064" s="4" t="str">
        <f t="shared" si="283"/>
        <v>DGND</v>
      </c>
    </row>
    <row r="9065" spans="1:9" x14ac:dyDescent="0.25">
      <c r="A9065" t="s">
        <v>2698</v>
      </c>
      <c r="B9065" t="s">
        <v>6061</v>
      </c>
      <c r="C9065" t="s">
        <v>4588</v>
      </c>
      <c r="D9065">
        <v>1</v>
      </c>
      <c r="E9065">
        <v>1</v>
      </c>
      <c r="F9065">
        <v>1</v>
      </c>
      <c r="G9065" t="s">
        <v>5757</v>
      </c>
      <c r="H9065" s="4" t="str">
        <f t="shared" si="282"/>
        <v>2CD127.1</v>
      </c>
      <c r="I9065" s="4" t="str">
        <f t="shared" si="283"/>
        <v>S2_GPIO0_VDDIO</v>
      </c>
    </row>
    <row r="9066" spans="1:9" x14ac:dyDescent="0.25">
      <c r="A9066" t="s">
        <v>2698</v>
      </c>
      <c r="B9066" t="s">
        <v>6061</v>
      </c>
      <c r="C9066" t="s">
        <v>4588</v>
      </c>
      <c r="D9066">
        <v>2</v>
      </c>
      <c r="E9066">
        <v>2</v>
      </c>
      <c r="F9066">
        <v>2</v>
      </c>
      <c r="G9066" t="s">
        <v>961</v>
      </c>
      <c r="H9066" s="4" t="str">
        <f t="shared" si="282"/>
        <v>2CD127.2</v>
      </c>
      <c r="I9066" s="4" t="str">
        <f t="shared" si="283"/>
        <v>DGND</v>
      </c>
    </row>
    <row r="9067" spans="1:9" x14ac:dyDescent="0.25">
      <c r="A9067" t="s">
        <v>2698</v>
      </c>
      <c r="B9067" t="s">
        <v>6061</v>
      </c>
      <c r="C9067" t="s">
        <v>4589</v>
      </c>
      <c r="D9067">
        <v>1</v>
      </c>
      <c r="E9067">
        <v>1</v>
      </c>
      <c r="F9067">
        <v>1</v>
      </c>
      <c r="G9067" t="s">
        <v>5757</v>
      </c>
      <c r="H9067" s="4" t="str">
        <f t="shared" si="282"/>
        <v>2CD128.1</v>
      </c>
      <c r="I9067" s="4" t="str">
        <f t="shared" si="283"/>
        <v>S2_GPIO0_VDDIO</v>
      </c>
    </row>
    <row r="9068" spans="1:9" x14ac:dyDescent="0.25">
      <c r="A9068" t="s">
        <v>2698</v>
      </c>
      <c r="B9068" t="s">
        <v>6061</v>
      </c>
      <c r="C9068" t="s">
        <v>4589</v>
      </c>
      <c r="D9068">
        <v>2</v>
      </c>
      <c r="E9068">
        <v>2</v>
      </c>
      <c r="F9068">
        <v>2</v>
      </c>
      <c r="G9068" t="s">
        <v>961</v>
      </c>
      <c r="H9068" s="4" t="str">
        <f t="shared" si="282"/>
        <v>2CD128.2</v>
      </c>
      <c r="I9068" s="4" t="str">
        <f t="shared" si="283"/>
        <v>DGND</v>
      </c>
    </row>
    <row r="9069" spans="1:9" x14ac:dyDescent="0.25">
      <c r="A9069" t="s">
        <v>2698</v>
      </c>
      <c r="B9069" t="s">
        <v>6061</v>
      </c>
      <c r="C9069" t="s">
        <v>4590</v>
      </c>
      <c r="D9069">
        <v>1</v>
      </c>
      <c r="E9069">
        <v>1</v>
      </c>
      <c r="F9069">
        <v>1</v>
      </c>
      <c r="G9069" t="s">
        <v>5757</v>
      </c>
      <c r="H9069" s="4" t="str">
        <f t="shared" si="282"/>
        <v>2CD129.1</v>
      </c>
      <c r="I9069" s="4" t="str">
        <f t="shared" si="283"/>
        <v>S2_GPIO0_VDDIO</v>
      </c>
    </row>
    <row r="9070" spans="1:9" x14ac:dyDescent="0.25">
      <c r="A9070" t="s">
        <v>2698</v>
      </c>
      <c r="B9070" t="s">
        <v>6061</v>
      </c>
      <c r="C9070" t="s">
        <v>4590</v>
      </c>
      <c r="D9070">
        <v>2</v>
      </c>
      <c r="E9070">
        <v>2</v>
      </c>
      <c r="F9070">
        <v>2</v>
      </c>
      <c r="G9070" t="s">
        <v>961</v>
      </c>
      <c r="H9070" s="4" t="str">
        <f t="shared" si="282"/>
        <v>2CD129.2</v>
      </c>
      <c r="I9070" s="4" t="str">
        <f t="shared" si="283"/>
        <v>DGND</v>
      </c>
    </row>
    <row r="9071" spans="1:9" x14ac:dyDescent="0.25">
      <c r="A9071" t="s">
        <v>2698</v>
      </c>
      <c r="B9071" t="s">
        <v>6061</v>
      </c>
      <c r="C9071" t="s">
        <v>4591</v>
      </c>
      <c r="D9071">
        <v>1</v>
      </c>
      <c r="E9071">
        <v>1</v>
      </c>
      <c r="F9071">
        <v>1</v>
      </c>
      <c r="G9071" t="s">
        <v>5757</v>
      </c>
      <c r="H9071" s="4" t="str">
        <f t="shared" si="282"/>
        <v>2CD130.1</v>
      </c>
      <c r="I9071" s="4" t="str">
        <f t="shared" si="283"/>
        <v>S2_GPIO0_VDDIO</v>
      </c>
    </row>
    <row r="9072" spans="1:9" x14ac:dyDescent="0.25">
      <c r="A9072" t="s">
        <v>2698</v>
      </c>
      <c r="B9072" t="s">
        <v>6061</v>
      </c>
      <c r="C9072" t="s">
        <v>4591</v>
      </c>
      <c r="D9072">
        <v>2</v>
      </c>
      <c r="E9072">
        <v>2</v>
      </c>
      <c r="F9072">
        <v>2</v>
      </c>
      <c r="G9072" t="s">
        <v>961</v>
      </c>
      <c r="H9072" s="4" t="str">
        <f t="shared" si="282"/>
        <v>2CD130.2</v>
      </c>
      <c r="I9072" s="4" t="str">
        <f t="shared" si="283"/>
        <v>DGND</v>
      </c>
    </row>
    <row r="9073" spans="1:9" x14ac:dyDescent="0.25">
      <c r="A9073" t="s">
        <v>2698</v>
      </c>
      <c r="B9073" t="s">
        <v>6061</v>
      </c>
      <c r="C9073" t="s">
        <v>4592</v>
      </c>
      <c r="D9073">
        <v>1</v>
      </c>
      <c r="E9073">
        <v>1</v>
      </c>
      <c r="F9073">
        <v>1</v>
      </c>
      <c r="G9073" t="s">
        <v>696</v>
      </c>
      <c r="H9073" s="4" t="str">
        <f t="shared" si="282"/>
        <v>2CD131.1</v>
      </c>
      <c r="I9073" s="4" t="str">
        <f t="shared" si="283"/>
        <v>S2_SPI_VDDIO</v>
      </c>
    </row>
    <row r="9074" spans="1:9" x14ac:dyDescent="0.25">
      <c r="A9074" t="s">
        <v>2698</v>
      </c>
      <c r="B9074" t="s">
        <v>6061</v>
      </c>
      <c r="C9074" t="s">
        <v>4592</v>
      </c>
      <c r="D9074">
        <v>2</v>
      </c>
      <c r="E9074">
        <v>2</v>
      </c>
      <c r="F9074">
        <v>2</v>
      </c>
      <c r="G9074" t="s">
        <v>961</v>
      </c>
      <c r="H9074" s="4" t="str">
        <f t="shared" si="282"/>
        <v>2CD131.2</v>
      </c>
      <c r="I9074" s="4" t="str">
        <f t="shared" si="283"/>
        <v>DGND</v>
      </c>
    </row>
    <row r="9075" spans="1:9" x14ac:dyDescent="0.25">
      <c r="A9075" t="s">
        <v>2698</v>
      </c>
      <c r="B9075" t="s">
        <v>6061</v>
      </c>
      <c r="C9075" t="s">
        <v>4593</v>
      </c>
      <c r="D9075">
        <v>1</v>
      </c>
      <c r="E9075">
        <v>1</v>
      </c>
      <c r="F9075">
        <v>1</v>
      </c>
      <c r="G9075" t="s">
        <v>696</v>
      </c>
      <c r="H9075" s="4" t="str">
        <f t="shared" si="282"/>
        <v>2CD133.1</v>
      </c>
      <c r="I9075" s="4" t="str">
        <f t="shared" si="283"/>
        <v>S2_SPI_VDDIO</v>
      </c>
    </row>
    <row r="9076" spans="1:9" x14ac:dyDescent="0.25">
      <c r="A9076" t="s">
        <v>2698</v>
      </c>
      <c r="B9076" t="s">
        <v>6061</v>
      </c>
      <c r="C9076" t="s">
        <v>4593</v>
      </c>
      <c r="D9076">
        <v>2</v>
      </c>
      <c r="E9076">
        <v>2</v>
      </c>
      <c r="F9076">
        <v>2</v>
      </c>
      <c r="G9076" t="s">
        <v>961</v>
      </c>
      <c r="H9076" s="4" t="str">
        <f t="shared" si="282"/>
        <v>2CD133.2</v>
      </c>
      <c r="I9076" s="4" t="str">
        <f t="shared" si="283"/>
        <v>DGND</v>
      </c>
    </row>
    <row r="9077" spans="1:9" x14ac:dyDescent="0.25">
      <c r="A9077" t="s">
        <v>2698</v>
      </c>
      <c r="B9077" t="s">
        <v>6061</v>
      </c>
      <c r="C9077" t="s">
        <v>4594</v>
      </c>
      <c r="D9077">
        <v>1</v>
      </c>
      <c r="E9077">
        <v>1</v>
      </c>
      <c r="F9077">
        <v>1</v>
      </c>
      <c r="G9077" t="s">
        <v>1989</v>
      </c>
      <c r="H9077" s="4" t="str">
        <f t="shared" si="282"/>
        <v>2CD135.1</v>
      </c>
      <c r="I9077" s="4" t="str">
        <f t="shared" si="283"/>
        <v>S2_APWR_FF08</v>
      </c>
    </row>
    <row r="9078" spans="1:9" x14ac:dyDescent="0.25">
      <c r="A9078" t="s">
        <v>2698</v>
      </c>
      <c r="B9078" t="s">
        <v>6061</v>
      </c>
      <c r="C9078" t="s">
        <v>4594</v>
      </c>
      <c r="D9078">
        <v>2</v>
      </c>
      <c r="E9078">
        <v>2</v>
      </c>
      <c r="F9078">
        <v>2</v>
      </c>
      <c r="G9078" t="s">
        <v>961</v>
      </c>
      <c r="H9078" s="4" t="str">
        <f t="shared" si="282"/>
        <v>2CD135.2</v>
      </c>
      <c r="I9078" s="4" t="str">
        <f t="shared" si="283"/>
        <v>DGND</v>
      </c>
    </row>
    <row r="9079" spans="1:9" x14ac:dyDescent="0.25">
      <c r="A9079" t="s">
        <v>2698</v>
      </c>
      <c r="B9079" t="s">
        <v>6061</v>
      </c>
      <c r="C9079" t="s">
        <v>4595</v>
      </c>
      <c r="D9079">
        <v>1</v>
      </c>
      <c r="E9079">
        <v>1</v>
      </c>
      <c r="F9079">
        <v>1</v>
      </c>
      <c r="G9079" t="s">
        <v>2509</v>
      </c>
      <c r="H9079" s="4" t="str">
        <f t="shared" si="282"/>
        <v>2CD136.1</v>
      </c>
      <c r="I9079" s="4" t="str">
        <f t="shared" si="283"/>
        <v>S2_XMII_0_VDDIO</v>
      </c>
    </row>
    <row r="9080" spans="1:9" x14ac:dyDescent="0.25">
      <c r="A9080" t="s">
        <v>2698</v>
      </c>
      <c r="B9080" t="s">
        <v>6061</v>
      </c>
      <c r="C9080" t="s">
        <v>4595</v>
      </c>
      <c r="D9080">
        <v>2</v>
      </c>
      <c r="E9080">
        <v>2</v>
      </c>
      <c r="F9080">
        <v>2</v>
      </c>
      <c r="G9080" t="s">
        <v>961</v>
      </c>
      <c r="H9080" s="4" t="str">
        <f t="shared" si="282"/>
        <v>2CD136.2</v>
      </c>
      <c r="I9080" s="4" t="str">
        <f t="shared" si="283"/>
        <v>DGND</v>
      </c>
    </row>
    <row r="9081" spans="1:9" x14ac:dyDescent="0.25">
      <c r="A9081" t="s">
        <v>2698</v>
      </c>
      <c r="B9081" t="s">
        <v>6061</v>
      </c>
      <c r="C9081" t="s">
        <v>4596</v>
      </c>
      <c r="D9081">
        <v>1</v>
      </c>
      <c r="E9081">
        <v>1</v>
      </c>
      <c r="F9081">
        <v>1</v>
      </c>
      <c r="G9081" t="s">
        <v>2509</v>
      </c>
      <c r="H9081" s="4" t="str">
        <f t="shared" si="282"/>
        <v>2CD137.1</v>
      </c>
      <c r="I9081" s="4" t="str">
        <f t="shared" si="283"/>
        <v>S2_XMII_0_VDDIO</v>
      </c>
    </row>
    <row r="9082" spans="1:9" x14ac:dyDescent="0.25">
      <c r="A9082" t="s">
        <v>2698</v>
      </c>
      <c r="B9082" t="s">
        <v>6061</v>
      </c>
      <c r="C9082" t="s">
        <v>4596</v>
      </c>
      <c r="D9082">
        <v>2</v>
      </c>
      <c r="E9082">
        <v>2</v>
      </c>
      <c r="F9082">
        <v>2</v>
      </c>
      <c r="G9082" t="s">
        <v>961</v>
      </c>
      <c r="H9082" s="4" t="str">
        <f t="shared" si="282"/>
        <v>2CD137.2</v>
      </c>
      <c r="I9082" s="4" t="str">
        <f t="shared" si="283"/>
        <v>DGND</v>
      </c>
    </row>
    <row r="9083" spans="1:9" x14ac:dyDescent="0.25">
      <c r="A9083" t="s">
        <v>2698</v>
      </c>
      <c r="B9083" t="s">
        <v>6061</v>
      </c>
      <c r="C9083" t="s">
        <v>4597</v>
      </c>
      <c r="D9083">
        <v>1</v>
      </c>
      <c r="E9083">
        <v>1</v>
      </c>
      <c r="F9083">
        <v>1</v>
      </c>
      <c r="G9083" t="s">
        <v>2509</v>
      </c>
      <c r="H9083" s="4" t="str">
        <f t="shared" si="282"/>
        <v>2CD138.1</v>
      </c>
      <c r="I9083" s="4" t="str">
        <f t="shared" si="283"/>
        <v>S2_XMII_0_VDDIO</v>
      </c>
    </row>
    <row r="9084" spans="1:9" x14ac:dyDescent="0.25">
      <c r="A9084" t="s">
        <v>2698</v>
      </c>
      <c r="B9084" t="s">
        <v>6061</v>
      </c>
      <c r="C9084" t="s">
        <v>4597</v>
      </c>
      <c r="D9084">
        <v>2</v>
      </c>
      <c r="E9084">
        <v>2</v>
      </c>
      <c r="F9084">
        <v>2</v>
      </c>
      <c r="G9084" t="s">
        <v>961</v>
      </c>
      <c r="H9084" s="4" t="str">
        <f t="shared" si="282"/>
        <v>2CD138.2</v>
      </c>
      <c r="I9084" s="4" t="str">
        <f t="shared" si="283"/>
        <v>DGND</v>
      </c>
    </row>
    <row r="9085" spans="1:9" x14ac:dyDescent="0.25">
      <c r="A9085" t="s">
        <v>2698</v>
      </c>
      <c r="B9085" t="s">
        <v>6061</v>
      </c>
      <c r="C9085" t="s">
        <v>4598</v>
      </c>
      <c r="D9085">
        <v>1</v>
      </c>
      <c r="E9085">
        <v>1</v>
      </c>
      <c r="F9085">
        <v>1</v>
      </c>
      <c r="G9085" t="s">
        <v>1989</v>
      </c>
      <c r="H9085" s="4" t="str">
        <f t="shared" si="282"/>
        <v>2CD144.1</v>
      </c>
      <c r="I9085" s="4" t="str">
        <f t="shared" si="283"/>
        <v>S2_APWR_FF08</v>
      </c>
    </row>
    <row r="9086" spans="1:9" x14ac:dyDescent="0.25">
      <c r="A9086" t="s">
        <v>2698</v>
      </c>
      <c r="B9086" t="s">
        <v>6061</v>
      </c>
      <c r="C9086" t="s">
        <v>4598</v>
      </c>
      <c r="D9086">
        <v>2</v>
      </c>
      <c r="E9086">
        <v>2</v>
      </c>
      <c r="F9086">
        <v>2</v>
      </c>
      <c r="G9086" t="s">
        <v>961</v>
      </c>
      <c r="H9086" s="4" t="str">
        <f t="shared" si="282"/>
        <v>2CD144.2</v>
      </c>
      <c r="I9086" s="4" t="str">
        <f t="shared" si="283"/>
        <v>DGND</v>
      </c>
    </row>
    <row r="9087" spans="1:9" x14ac:dyDescent="0.25">
      <c r="A9087" t="s">
        <v>2698</v>
      </c>
      <c r="B9087" t="s">
        <v>6061</v>
      </c>
      <c r="C9087" t="s">
        <v>4599</v>
      </c>
      <c r="D9087">
        <v>1</v>
      </c>
      <c r="E9087">
        <v>1</v>
      </c>
      <c r="F9087">
        <v>1</v>
      </c>
      <c r="G9087" t="s">
        <v>2510</v>
      </c>
      <c r="H9087" s="4" t="str">
        <f t="shared" si="282"/>
        <v>2CD145.1</v>
      </c>
      <c r="I9087" s="4" t="str">
        <f t="shared" si="283"/>
        <v>S2_XMII_1_VDDIO</v>
      </c>
    </row>
    <row r="9088" spans="1:9" x14ac:dyDescent="0.25">
      <c r="A9088" t="s">
        <v>2698</v>
      </c>
      <c r="B9088" t="s">
        <v>6061</v>
      </c>
      <c r="C9088" t="s">
        <v>4599</v>
      </c>
      <c r="D9088">
        <v>2</v>
      </c>
      <c r="E9088">
        <v>2</v>
      </c>
      <c r="F9088">
        <v>2</v>
      </c>
      <c r="G9088" t="s">
        <v>961</v>
      </c>
      <c r="H9088" s="4" t="str">
        <f t="shared" si="282"/>
        <v>2CD145.2</v>
      </c>
      <c r="I9088" s="4" t="str">
        <f t="shared" si="283"/>
        <v>DGND</v>
      </c>
    </row>
    <row r="9089" spans="1:9" x14ac:dyDescent="0.25">
      <c r="A9089" t="s">
        <v>2698</v>
      </c>
      <c r="B9089" t="s">
        <v>6061</v>
      </c>
      <c r="C9089" t="s">
        <v>4600</v>
      </c>
      <c r="D9089">
        <v>1</v>
      </c>
      <c r="E9089">
        <v>1</v>
      </c>
      <c r="F9089">
        <v>1</v>
      </c>
      <c r="G9089" t="s">
        <v>2510</v>
      </c>
      <c r="H9089" s="4" t="str">
        <f t="shared" si="282"/>
        <v>2CD146.1</v>
      </c>
      <c r="I9089" s="4" t="str">
        <f t="shared" si="283"/>
        <v>S2_XMII_1_VDDIO</v>
      </c>
    </row>
    <row r="9090" spans="1:9" x14ac:dyDescent="0.25">
      <c r="A9090" t="s">
        <v>2698</v>
      </c>
      <c r="B9090" t="s">
        <v>6061</v>
      </c>
      <c r="C9090" t="s">
        <v>4600</v>
      </c>
      <c r="D9090">
        <v>2</v>
      </c>
      <c r="E9090">
        <v>2</v>
      </c>
      <c r="F9090">
        <v>2</v>
      </c>
      <c r="G9090" t="s">
        <v>961</v>
      </c>
      <c r="H9090" s="4" t="str">
        <f t="shared" ref="H9090:H9153" si="284">CONCATENATE(C9090,".",F9090)</f>
        <v>2CD146.2</v>
      </c>
      <c r="I9090" s="4" t="str">
        <f t="shared" ref="I9090:I9153" si="285">G9090</f>
        <v>DGND</v>
      </c>
    </row>
    <row r="9091" spans="1:9" x14ac:dyDescent="0.25">
      <c r="A9091" t="s">
        <v>2698</v>
      </c>
      <c r="B9091" t="s">
        <v>6061</v>
      </c>
      <c r="C9091" t="s">
        <v>4601</v>
      </c>
      <c r="D9091">
        <v>1</v>
      </c>
      <c r="E9091">
        <v>1</v>
      </c>
      <c r="F9091">
        <v>1</v>
      </c>
      <c r="G9091" t="s">
        <v>2510</v>
      </c>
      <c r="H9091" s="4" t="str">
        <f t="shared" si="284"/>
        <v>2CD147.1</v>
      </c>
      <c r="I9091" s="4" t="str">
        <f t="shared" si="285"/>
        <v>S2_XMII_1_VDDIO</v>
      </c>
    </row>
    <row r="9092" spans="1:9" x14ac:dyDescent="0.25">
      <c r="A9092" t="s">
        <v>2698</v>
      </c>
      <c r="B9092" t="s">
        <v>6061</v>
      </c>
      <c r="C9092" t="s">
        <v>4601</v>
      </c>
      <c r="D9092">
        <v>2</v>
      </c>
      <c r="E9092">
        <v>2</v>
      </c>
      <c r="F9092">
        <v>2</v>
      </c>
      <c r="G9092" t="s">
        <v>961</v>
      </c>
      <c r="H9092" s="4" t="str">
        <f t="shared" si="284"/>
        <v>2CD147.2</v>
      </c>
      <c r="I9092" s="4" t="str">
        <f t="shared" si="285"/>
        <v>DGND</v>
      </c>
    </row>
    <row r="9093" spans="1:9" x14ac:dyDescent="0.25">
      <c r="A9093" t="s">
        <v>2698</v>
      </c>
      <c r="B9093" t="s">
        <v>6061</v>
      </c>
      <c r="C9093" t="s">
        <v>4602</v>
      </c>
      <c r="D9093">
        <v>1</v>
      </c>
      <c r="E9093">
        <v>1</v>
      </c>
      <c r="F9093">
        <v>1</v>
      </c>
      <c r="G9093" t="s">
        <v>1989</v>
      </c>
      <c r="H9093" s="4" t="str">
        <f t="shared" si="284"/>
        <v>2CD149.1</v>
      </c>
      <c r="I9093" s="4" t="str">
        <f t="shared" si="285"/>
        <v>S2_APWR_FF08</v>
      </c>
    </row>
    <row r="9094" spans="1:9" x14ac:dyDescent="0.25">
      <c r="A9094" t="s">
        <v>2698</v>
      </c>
      <c r="B9094" t="s">
        <v>6061</v>
      </c>
      <c r="C9094" t="s">
        <v>4602</v>
      </c>
      <c r="D9094">
        <v>2</v>
      </c>
      <c r="E9094">
        <v>2</v>
      </c>
      <c r="F9094">
        <v>2</v>
      </c>
      <c r="G9094" t="s">
        <v>961</v>
      </c>
      <c r="H9094" s="4" t="str">
        <f t="shared" si="284"/>
        <v>2CD149.2</v>
      </c>
      <c r="I9094" s="4" t="str">
        <f t="shared" si="285"/>
        <v>DGND</v>
      </c>
    </row>
    <row r="9095" spans="1:9" x14ac:dyDescent="0.25">
      <c r="A9095" t="s">
        <v>2698</v>
      </c>
      <c r="B9095" t="s">
        <v>6061</v>
      </c>
      <c r="C9095" t="s">
        <v>4603</v>
      </c>
      <c r="D9095">
        <v>1</v>
      </c>
      <c r="E9095">
        <v>1</v>
      </c>
      <c r="F9095">
        <v>1</v>
      </c>
      <c r="G9095" t="s">
        <v>1989</v>
      </c>
      <c r="H9095" s="4" t="str">
        <f t="shared" si="284"/>
        <v>2CD180.1</v>
      </c>
      <c r="I9095" s="4" t="str">
        <f t="shared" si="285"/>
        <v>S2_APWR_FF08</v>
      </c>
    </row>
    <row r="9096" spans="1:9" x14ac:dyDescent="0.25">
      <c r="A9096" t="s">
        <v>2698</v>
      </c>
      <c r="B9096" t="s">
        <v>6061</v>
      </c>
      <c r="C9096" t="s">
        <v>4603</v>
      </c>
      <c r="D9096">
        <v>2</v>
      </c>
      <c r="E9096">
        <v>2</v>
      </c>
      <c r="F9096">
        <v>2</v>
      </c>
      <c r="G9096" t="s">
        <v>961</v>
      </c>
      <c r="H9096" s="4" t="str">
        <f t="shared" si="284"/>
        <v>2CD180.2</v>
      </c>
      <c r="I9096" s="4" t="str">
        <f t="shared" si="285"/>
        <v>DGND</v>
      </c>
    </row>
    <row r="9097" spans="1:9" x14ac:dyDescent="0.25">
      <c r="A9097" t="s">
        <v>2698</v>
      </c>
      <c r="B9097" t="s">
        <v>6061</v>
      </c>
      <c r="C9097" t="s">
        <v>4604</v>
      </c>
      <c r="D9097">
        <v>1</v>
      </c>
      <c r="E9097">
        <v>1</v>
      </c>
      <c r="F9097">
        <v>1</v>
      </c>
      <c r="G9097" t="s">
        <v>1989</v>
      </c>
      <c r="H9097" s="4" t="str">
        <f t="shared" si="284"/>
        <v>2CD211.1</v>
      </c>
      <c r="I9097" s="4" t="str">
        <f t="shared" si="285"/>
        <v>S2_APWR_FF08</v>
      </c>
    </row>
    <row r="9098" spans="1:9" x14ac:dyDescent="0.25">
      <c r="A9098" t="s">
        <v>2698</v>
      </c>
      <c r="B9098" t="s">
        <v>6061</v>
      </c>
      <c r="C9098" t="s">
        <v>4604</v>
      </c>
      <c r="D9098">
        <v>2</v>
      </c>
      <c r="E9098">
        <v>2</v>
      </c>
      <c r="F9098">
        <v>2</v>
      </c>
      <c r="G9098" t="s">
        <v>961</v>
      </c>
      <c r="H9098" s="4" t="str">
        <f t="shared" si="284"/>
        <v>2CD211.2</v>
      </c>
      <c r="I9098" s="4" t="str">
        <f t="shared" si="285"/>
        <v>DGND</v>
      </c>
    </row>
    <row r="9099" spans="1:9" x14ac:dyDescent="0.25">
      <c r="A9099" t="s">
        <v>2698</v>
      </c>
      <c r="B9099" t="s">
        <v>6061</v>
      </c>
      <c r="C9099" t="s">
        <v>4605</v>
      </c>
      <c r="D9099">
        <v>1</v>
      </c>
      <c r="E9099">
        <v>1</v>
      </c>
      <c r="F9099">
        <v>1</v>
      </c>
      <c r="G9099" t="s">
        <v>2512</v>
      </c>
      <c r="H9099" s="4" t="str">
        <f t="shared" si="284"/>
        <v>2CD212.1</v>
      </c>
      <c r="I9099" s="4" t="str">
        <f t="shared" si="285"/>
        <v>S2_APWR_FF11</v>
      </c>
    </row>
    <row r="9100" spans="1:9" x14ac:dyDescent="0.25">
      <c r="A9100" t="s">
        <v>2698</v>
      </c>
      <c r="B9100" t="s">
        <v>6061</v>
      </c>
      <c r="C9100" t="s">
        <v>4605</v>
      </c>
      <c r="D9100">
        <v>2</v>
      </c>
      <c r="E9100">
        <v>2</v>
      </c>
      <c r="F9100">
        <v>2</v>
      </c>
      <c r="G9100" t="s">
        <v>961</v>
      </c>
      <c r="H9100" s="4" t="str">
        <f t="shared" si="284"/>
        <v>2CD212.2</v>
      </c>
      <c r="I9100" s="4" t="str">
        <f t="shared" si="285"/>
        <v>DGND</v>
      </c>
    </row>
    <row r="9101" spans="1:9" x14ac:dyDescent="0.25">
      <c r="A9101" t="s">
        <v>2698</v>
      </c>
      <c r="B9101" t="s">
        <v>6061</v>
      </c>
      <c r="C9101" t="s">
        <v>6063</v>
      </c>
      <c r="D9101">
        <v>1</v>
      </c>
      <c r="E9101">
        <v>1</v>
      </c>
      <c r="F9101">
        <v>1</v>
      </c>
      <c r="G9101" t="s">
        <v>5758</v>
      </c>
      <c r="H9101" s="4" t="str">
        <f t="shared" si="284"/>
        <v>2CD213.1</v>
      </c>
      <c r="I9101" s="4" t="str">
        <f t="shared" si="285"/>
        <v>S2_XMII_2_VDDIO</v>
      </c>
    </row>
    <row r="9102" spans="1:9" x14ac:dyDescent="0.25">
      <c r="A9102" t="s">
        <v>2698</v>
      </c>
      <c r="B9102" t="s">
        <v>6061</v>
      </c>
      <c r="C9102" t="s">
        <v>6063</v>
      </c>
      <c r="D9102">
        <v>2</v>
      </c>
      <c r="E9102">
        <v>2</v>
      </c>
      <c r="F9102">
        <v>2</v>
      </c>
      <c r="G9102" t="s">
        <v>961</v>
      </c>
      <c r="H9102" s="4" t="str">
        <f t="shared" si="284"/>
        <v>2CD213.2</v>
      </c>
      <c r="I9102" s="4" t="str">
        <f t="shared" si="285"/>
        <v>DGND</v>
      </c>
    </row>
    <row r="9103" spans="1:9" x14ac:dyDescent="0.25">
      <c r="A9103" t="s">
        <v>2698</v>
      </c>
      <c r="B9103" t="s">
        <v>6061</v>
      </c>
      <c r="C9103" t="s">
        <v>6064</v>
      </c>
      <c r="D9103">
        <v>1</v>
      </c>
      <c r="E9103">
        <v>1</v>
      </c>
      <c r="F9103">
        <v>1</v>
      </c>
      <c r="G9103" t="s">
        <v>5758</v>
      </c>
      <c r="H9103" s="4" t="str">
        <f t="shared" si="284"/>
        <v>2CD214.1</v>
      </c>
      <c r="I9103" s="4" t="str">
        <f t="shared" si="285"/>
        <v>S2_XMII_2_VDDIO</v>
      </c>
    </row>
    <row r="9104" spans="1:9" x14ac:dyDescent="0.25">
      <c r="A9104" t="s">
        <v>2698</v>
      </c>
      <c r="B9104" t="s">
        <v>6061</v>
      </c>
      <c r="C9104" t="s">
        <v>6064</v>
      </c>
      <c r="D9104">
        <v>2</v>
      </c>
      <c r="E9104">
        <v>2</v>
      </c>
      <c r="F9104">
        <v>2</v>
      </c>
      <c r="G9104" t="s">
        <v>961</v>
      </c>
      <c r="H9104" s="4" t="str">
        <f t="shared" si="284"/>
        <v>2CD214.2</v>
      </c>
      <c r="I9104" s="4" t="str">
        <f t="shared" si="285"/>
        <v>DGND</v>
      </c>
    </row>
    <row r="9105" spans="1:9" x14ac:dyDescent="0.25">
      <c r="A9105" t="s">
        <v>2698</v>
      </c>
      <c r="B9105" t="s">
        <v>6061</v>
      </c>
      <c r="C9105" t="s">
        <v>6065</v>
      </c>
      <c r="D9105">
        <v>1</v>
      </c>
      <c r="E9105">
        <v>1</v>
      </c>
      <c r="F9105">
        <v>1</v>
      </c>
      <c r="G9105" t="s">
        <v>5758</v>
      </c>
      <c r="H9105" s="4" t="str">
        <f t="shared" si="284"/>
        <v>2CD215.1</v>
      </c>
      <c r="I9105" s="4" t="str">
        <f t="shared" si="285"/>
        <v>S2_XMII_2_VDDIO</v>
      </c>
    </row>
    <row r="9106" spans="1:9" x14ac:dyDescent="0.25">
      <c r="A9106" t="s">
        <v>2698</v>
      </c>
      <c r="B9106" t="s">
        <v>6061</v>
      </c>
      <c r="C9106" t="s">
        <v>6065</v>
      </c>
      <c r="D9106">
        <v>2</v>
      </c>
      <c r="E9106">
        <v>2</v>
      </c>
      <c r="F9106">
        <v>2</v>
      </c>
      <c r="G9106" t="s">
        <v>961</v>
      </c>
      <c r="H9106" s="4" t="str">
        <f t="shared" si="284"/>
        <v>2CD215.2</v>
      </c>
      <c r="I9106" s="4" t="str">
        <f t="shared" si="285"/>
        <v>DGND</v>
      </c>
    </row>
    <row r="9107" spans="1:9" x14ac:dyDescent="0.25">
      <c r="A9107" t="s">
        <v>2698</v>
      </c>
      <c r="B9107" t="s">
        <v>6061</v>
      </c>
      <c r="C9107" t="s">
        <v>6066</v>
      </c>
      <c r="D9107">
        <v>1</v>
      </c>
      <c r="E9107">
        <v>1</v>
      </c>
      <c r="F9107">
        <v>1</v>
      </c>
      <c r="G9107" t="s">
        <v>1989</v>
      </c>
      <c r="H9107" s="4" t="str">
        <f t="shared" si="284"/>
        <v>2CD216.1</v>
      </c>
      <c r="I9107" s="4" t="str">
        <f t="shared" si="285"/>
        <v>S2_APWR_FF08</v>
      </c>
    </row>
    <row r="9108" spans="1:9" x14ac:dyDescent="0.25">
      <c r="A9108" t="s">
        <v>2698</v>
      </c>
      <c r="B9108" t="s">
        <v>6061</v>
      </c>
      <c r="C9108" t="s">
        <v>6066</v>
      </c>
      <c r="D9108">
        <v>2</v>
      </c>
      <c r="E9108">
        <v>2</v>
      </c>
      <c r="F9108">
        <v>2</v>
      </c>
      <c r="G9108" t="s">
        <v>961</v>
      </c>
      <c r="H9108" s="4" t="str">
        <f t="shared" si="284"/>
        <v>2CD216.2</v>
      </c>
      <c r="I9108" s="4" t="str">
        <f t="shared" si="285"/>
        <v>DGND</v>
      </c>
    </row>
    <row r="9109" spans="1:9" x14ac:dyDescent="0.25">
      <c r="A9109" t="s">
        <v>2698</v>
      </c>
      <c r="B9109" t="s">
        <v>6061</v>
      </c>
      <c r="C9109" t="s">
        <v>4606</v>
      </c>
      <c r="D9109">
        <v>1</v>
      </c>
      <c r="E9109">
        <v>1</v>
      </c>
      <c r="F9109">
        <v>1</v>
      </c>
      <c r="G9109" t="s">
        <v>2511</v>
      </c>
      <c r="H9109" s="4" t="str">
        <f t="shared" si="284"/>
        <v>2CD325.1</v>
      </c>
      <c r="I9109" s="4" t="str">
        <f t="shared" si="285"/>
        <v>S2_V33</v>
      </c>
    </row>
    <row r="9110" spans="1:9" x14ac:dyDescent="0.25">
      <c r="A9110" t="s">
        <v>2698</v>
      </c>
      <c r="B9110" t="s">
        <v>6061</v>
      </c>
      <c r="C9110" t="s">
        <v>4606</v>
      </c>
      <c r="D9110">
        <v>2</v>
      </c>
      <c r="E9110">
        <v>2</v>
      </c>
      <c r="F9110">
        <v>2</v>
      </c>
      <c r="G9110" t="s">
        <v>961</v>
      </c>
      <c r="H9110" s="4" t="str">
        <f t="shared" si="284"/>
        <v>2CD325.2</v>
      </c>
      <c r="I9110" s="4" t="str">
        <f t="shared" si="285"/>
        <v>DGND</v>
      </c>
    </row>
    <row r="9111" spans="1:9" x14ac:dyDescent="0.25">
      <c r="A9111" t="s">
        <v>2698</v>
      </c>
      <c r="B9111" t="s">
        <v>6061</v>
      </c>
      <c r="C9111" t="s">
        <v>4607</v>
      </c>
      <c r="D9111">
        <v>1</v>
      </c>
      <c r="E9111">
        <v>1</v>
      </c>
      <c r="F9111">
        <v>1</v>
      </c>
      <c r="G9111" t="s">
        <v>2512</v>
      </c>
      <c r="H9111" s="4" t="str">
        <f t="shared" si="284"/>
        <v>2CD326.1</v>
      </c>
      <c r="I9111" s="4" t="str">
        <f t="shared" si="285"/>
        <v>S2_APWR_FF11</v>
      </c>
    </row>
    <row r="9112" spans="1:9" x14ac:dyDescent="0.25">
      <c r="A9112" t="s">
        <v>2698</v>
      </c>
      <c r="B9112" t="s">
        <v>6061</v>
      </c>
      <c r="C9112" t="s">
        <v>4607</v>
      </c>
      <c r="D9112">
        <v>2</v>
      </c>
      <c r="E9112">
        <v>2</v>
      </c>
      <c r="F9112">
        <v>2</v>
      </c>
      <c r="G9112" t="s">
        <v>961</v>
      </c>
      <c r="H9112" s="4" t="str">
        <f t="shared" si="284"/>
        <v>2CD326.2</v>
      </c>
      <c r="I9112" s="4" t="str">
        <f t="shared" si="285"/>
        <v>DGND</v>
      </c>
    </row>
    <row r="9113" spans="1:9" x14ac:dyDescent="0.25">
      <c r="A9113" t="s">
        <v>2698</v>
      </c>
      <c r="B9113" t="s">
        <v>6061</v>
      </c>
      <c r="C9113" t="s">
        <v>4608</v>
      </c>
      <c r="D9113">
        <v>1</v>
      </c>
      <c r="E9113">
        <v>1</v>
      </c>
      <c r="F9113">
        <v>1</v>
      </c>
      <c r="G9113" t="s">
        <v>5757</v>
      </c>
      <c r="H9113" s="4" t="str">
        <f t="shared" si="284"/>
        <v>2ST6.1</v>
      </c>
      <c r="I9113" s="4" t="str">
        <f t="shared" si="285"/>
        <v>S2_GPIO0_VDDIO</v>
      </c>
    </row>
    <row r="9114" spans="1:9" x14ac:dyDescent="0.25">
      <c r="A9114" t="s">
        <v>2698</v>
      </c>
      <c r="B9114" t="s">
        <v>6061</v>
      </c>
      <c r="C9114" t="s">
        <v>4608</v>
      </c>
      <c r="D9114">
        <v>2</v>
      </c>
      <c r="E9114">
        <v>2</v>
      </c>
      <c r="F9114">
        <v>2</v>
      </c>
      <c r="G9114" t="s">
        <v>2513</v>
      </c>
      <c r="H9114" s="4" t="str">
        <f t="shared" si="284"/>
        <v>2ST6.2</v>
      </c>
      <c r="I9114" s="4" t="str">
        <f t="shared" si="285"/>
        <v>S2_APWR_SS08</v>
      </c>
    </row>
    <row r="9115" spans="1:9" x14ac:dyDescent="0.25">
      <c r="A9115" t="s">
        <v>2698</v>
      </c>
      <c r="B9115" t="s">
        <v>6061</v>
      </c>
      <c r="C9115" t="s">
        <v>4609</v>
      </c>
      <c r="D9115">
        <v>1</v>
      </c>
      <c r="E9115">
        <v>1</v>
      </c>
      <c r="F9115">
        <v>1</v>
      </c>
      <c r="G9115" t="s">
        <v>2511</v>
      </c>
      <c r="H9115" s="4" t="str">
        <f t="shared" si="284"/>
        <v>2ST11.1</v>
      </c>
      <c r="I9115" s="4" t="str">
        <f t="shared" si="285"/>
        <v>S2_V33</v>
      </c>
    </row>
    <row r="9116" spans="1:9" x14ac:dyDescent="0.25">
      <c r="A9116" t="s">
        <v>2698</v>
      </c>
      <c r="B9116" t="s">
        <v>6061</v>
      </c>
      <c r="C9116" t="s">
        <v>4609</v>
      </c>
      <c r="D9116">
        <v>2</v>
      </c>
      <c r="E9116">
        <v>2</v>
      </c>
      <c r="F9116">
        <v>2</v>
      </c>
      <c r="G9116" t="s">
        <v>2514</v>
      </c>
      <c r="H9116" s="4" t="str">
        <f t="shared" si="284"/>
        <v>2ST11.2</v>
      </c>
      <c r="I9116" s="4" t="str">
        <f t="shared" si="285"/>
        <v>S2_APWR_SS11</v>
      </c>
    </row>
    <row r="9117" spans="1:9" x14ac:dyDescent="0.25">
      <c r="A9117" t="s">
        <v>2698</v>
      </c>
      <c r="B9117" t="s">
        <v>6061</v>
      </c>
      <c r="C9117" t="s">
        <v>4610</v>
      </c>
      <c r="D9117">
        <v>1</v>
      </c>
      <c r="E9117">
        <v>1</v>
      </c>
      <c r="F9117">
        <v>1</v>
      </c>
      <c r="G9117" t="s">
        <v>961</v>
      </c>
      <c r="H9117" s="4" t="str">
        <f t="shared" si="284"/>
        <v>2STG6.1</v>
      </c>
      <c r="I9117" s="4" t="str">
        <f t="shared" si="285"/>
        <v>DGND</v>
      </c>
    </row>
    <row r="9118" spans="1:9" x14ac:dyDescent="0.25">
      <c r="A9118" t="s">
        <v>2698</v>
      </c>
      <c r="B9118" t="s">
        <v>6061</v>
      </c>
      <c r="C9118" t="s">
        <v>4610</v>
      </c>
      <c r="D9118">
        <v>2</v>
      </c>
      <c r="E9118">
        <v>2</v>
      </c>
      <c r="F9118">
        <v>2</v>
      </c>
      <c r="G9118" t="s">
        <v>2515</v>
      </c>
      <c r="H9118" s="4" t="str">
        <f t="shared" si="284"/>
        <v>2STG6.2</v>
      </c>
      <c r="I9118" s="4" t="str">
        <f t="shared" si="285"/>
        <v>S2_APWR_GS08</v>
      </c>
    </row>
    <row r="9119" spans="1:9" x14ac:dyDescent="0.25">
      <c r="A9119" t="s">
        <v>2698</v>
      </c>
      <c r="B9119" t="s">
        <v>6061</v>
      </c>
      <c r="C9119" t="s">
        <v>4611</v>
      </c>
      <c r="D9119">
        <v>1</v>
      </c>
      <c r="E9119">
        <v>1</v>
      </c>
      <c r="F9119">
        <v>1</v>
      </c>
      <c r="G9119" t="s">
        <v>961</v>
      </c>
      <c r="H9119" s="4" t="str">
        <f t="shared" si="284"/>
        <v>2STG11.1</v>
      </c>
      <c r="I9119" s="4" t="str">
        <f t="shared" si="285"/>
        <v>DGND</v>
      </c>
    </row>
    <row r="9120" spans="1:9" x14ac:dyDescent="0.25">
      <c r="A9120" t="s">
        <v>2698</v>
      </c>
      <c r="B9120" t="s">
        <v>6061</v>
      </c>
      <c r="C9120" t="s">
        <v>4611</v>
      </c>
      <c r="D9120">
        <v>2</v>
      </c>
      <c r="E9120">
        <v>2</v>
      </c>
      <c r="F9120">
        <v>2</v>
      </c>
      <c r="G9120" t="s">
        <v>5317</v>
      </c>
      <c r="H9120" s="4" t="str">
        <f t="shared" si="284"/>
        <v>2STG11.2</v>
      </c>
      <c r="I9120" s="4" t="str">
        <f t="shared" si="285"/>
        <v>S2_APWR_GS11</v>
      </c>
    </row>
    <row r="9121" spans="1:9" x14ac:dyDescent="0.25">
      <c r="A9121" t="s">
        <v>2698</v>
      </c>
      <c r="B9121" t="s">
        <v>6061</v>
      </c>
      <c r="C9121" t="s">
        <v>695</v>
      </c>
      <c r="D9121" t="s">
        <v>1278</v>
      </c>
      <c r="E9121" t="s">
        <v>1278</v>
      </c>
      <c r="F9121">
        <v>1</v>
      </c>
      <c r="G9121" t="s">
        <v>5757</v>
      </c>
      <c r="H9121" s="4" t="str">
        <f t="shared" si="284"/>
        <v>S2_GPIO_VDDIO.1</v>
      </c>
      <c r="I9121" s="4" t="str">
        <f t="shared" si="285"/>
        <v>S2_GPIO0_VDDIO</v>
      </c>
    </row>
    <row r="9122" spans="1:9" x14ac:dyDescent="0.25">
      <c r="A9122" t="s">
        <v>2698</v>
      </c>
      <c r="B9122" t="s">
        <v>6061</v>
      </c>
      <c r="C9122" t="s">
        <v>2511</v>
      </c>
      <c r="D9122" t="s">
        <v>1278</v>
      </c>
      <c r="E9122" t="s">
        <v>1278</v>
      </c>
      <c r="F9122">
        <v>1</v>
      </c>
      <c r="G9122" t="s">
        <v>2511</v>
      </c>
      <c r="H9122" s="4" t="str">
        <f t="shared" si="284"/>
        <v>S2_V33.1</v>
      </c>
      <c r="I9122" s="4" t="str">
        <f t="shared" si="285"/>
        <v>S2_V33</v>
      </c>
    </row>
    <row r="9123" spans="1:9" x14ac:dyDescent="0.25">
      <c r="A9123" t="s">
        <v>2698</v>
      </c>
      <c r="B9123" t="s">
        <v>6067</v>
      </c>
      <c r="C9123" t="s">
        <v>4616</v>
      </c>
      <c r="D9123">
        <v>1</v>
      </c>
      <c r="E9123">
        <v>1</v>
      </c>
      <c r="F9123">
        <v>1</v>
      </c>
      <c r="G9123" t="s">
        <v>519</v>
      </c>
      <c r="H9123" s="4" t="str">
        <f t="shared" si="284"/>
        <v>2C18.1</v>
      </c>
      <c r="I9123" s="4" t="str">
        <f t="shared" si="285"/>
        <v>SG2_SRC_DVDD33</v>
      </c>
    </row>
    <row r="9124" spans="1:9" x14ac:dyDescent="0.25">
      <c r="A9124" t="s">
        <v>2698</v>
      </c>
      <c r="B9124" t="s">
        <v>6067</v>
      </c>
      <c r="C9124" t="s">
        <v>4616</v>
      </c>
      <c r="D9124">
        <v>2</v>
      </c>
      <c r="E9124">
        <v>2</v>
      </c>
      <c r="F9124">
        <v>2</v>
      </c>
      <c r="G9124" t="s">
        <v>961</v>
      </c>
      <c r="H9124" s="4" t="str">
        <f t="shared" si="284"/>
        <v>2C18.2</v>
      </c>
      <c r="I9124" s="4" t="str">
        <f t="shared" si="285"/>
        <v>DGND</v>
      </c>
    </row>
    <row r="9125" spans="1:9" x14ac:dyDescent="0.25">
      <c r="A9125" t="s">
        <v>2698</v>
      </c>
      <c r="B9125" t="s">
        <v>6067</v>
      </c>
      <c r="C9125" t="s">
        <v>4617</v>
      </c>
      <c r="D9125">
        <v>1</v>
      </c>
      <c r="E9125">
        <v>1</v>
      </c>
      <c r="F9125">
        <v>1</v>
      </c>
      <c r="G9125" t="s">
        <v>519</v>
      </c>
      <c r="H9125" s="4" t="str">
        <f t="shared" si="284"/>
        <v>2C19.1</v>
      </c>
      <c r="I9125" s="4" t="str">
        <f t="shared" si="285"/>
        <v>SG2_SRC_DVDD33</v>
      </c>
    </row>
    <row r="9126" spans="1:9" x14ac:dyDescent="0.25">
      <c r="A9126" t="s">
        <v>2698</v>
      </c>
      <c r="B9126" t="s">
        <v>6067</v>
      </c>
      <c r="C9126" t="s">
        <v>4617</v>
      </c>
      <c r="D9126">
        <v>2</v>
      </c>
      <c r="E9126">
        <v>2</v>
      </c>
      <c r="F9126">
        <v>2</v>
      </c>
      <c r="G9126" t="s">
        <v>961</v>
      </c>
      <c r="H9126" s="4" t="str">
        <f t="shared" si="284"/>
        <v>2C19.2</v>
      </c>
      <c r="I9126" s="4" t="str">
        <f t="shared" si="285"/>
        <v>DGND</v>
      </c>
    </row>
    <row r="9127" spans="1:9" x14ac:dyDescent="0.25">
      <c r="A9127" t="s">
        <v>2698</v>
      </c>
      <c r="B9127" t="s">
        <v>6067</v>
      </c>
      <c r="C9127" t="s">
        <v>4618</v>
      </c>
      <c r="D9127">
        <v>1</v>
      </c>
      <c r="E9127">
        <v>1</v>
      </c>
      <c r="F9127">
        <v>1</v>
      </c>
      <c r="G9127" t="s">
        <v>519</v>
      </c>
      <c r="H9127" s="4" t="str">
        <f t="shared" si="284"/>
        <v>2C292.1</v>
      </c>
      <c r="I9127" s="4" t="str">
        <f t="shared" si="285"/>
        <v>SG2_SRC_DVDD33</v>
      </c>
    </row>
    <row r="9128" spans="1:9" x14ac:dyDescent="0.25">
      <c r="A9128" t="s">
        <v>2698</v>
      </c>
      <c r="B9128" t="s">
        <v>6067</v>
      </c>
      <c r="C9128" t="s">
        <v>4618</v>
      </c>
      <c r="D9128">
        <v>2</v>
      </c>
      <c r="E9128">
        <v>2</v>
      </c>
      <c r="F9128">
        <v>2</v>
      </c>
      <c r="G9128" t="s">
        <v>961</v>
      </c>
      <c r="H9128" s="4" t="str">
        <f t="shared" si="284"/>
        <v>2C292.2</v>
      </c>
      <c r="I9128" s="4" t="str">
        <f t="shared" si="285"/>
        <v>DGND</v>
      </c>
    </row>
    <row r="9129" spans="1:9" x14ac:dyDescent="0.25">
      <c r="A9129" t="s">
        <v>2698</v>
      </c>
      <c r="B9129" t="s">
        <v>6067</v>
      </c>
      <c r="C9129" t="s">
        <v>4619</v>
      </c>
      <c r="D9129">
        <v>1</v>
      </c>
      <c r="E9129">
        <v>1</v>
      </c>
      <c r="F9129">
        <v>1</v>
      </c>
      <c r="G9129" t="s">
        <v>962</v>
      </c>
      <c r="H9129" s="4" t="str">
        <f t="shared" si="284"/>
        <v>2CS1.1</v>
      </c>
      <c r="I9129" s="4" t="str">
        <f t="shared" si="285"/>
        <v>VDD33_ATX</v>
      </c>
    </row>
    <row r="9130" spans="1:9" x14ac:dyDescent="0.25">
      <c r="A9130" t="s">
        <v>2698</v>
      </c>
      <c r="B9130" t="s">
        <v>6067</v>
      </c>
      <c r="C9130" t="s">
        <v>4619</v>
      </c>
      <c r="D9130">
        <v>2</v>
      </c>
      <c r="E9130">
        <v>2</v>
      </c>
      <c r="F9130">
        <v>2</v>
      </c>
      <c r="G9130" t="s">
        <v>961</v>
      </c>
      <c r="H9130" s="4" t="str">
        <f t="shared" si="284"/>
        <v>2CS1.2</v>
      </c>
      <c r="I9130" s="4" t="str">
        <f t="shared" si="285"/>
        <v>DGND</v>
      </c>
    </row>
    <row r="9131" spans="1:9" x14ac:dyDescent="0.25">
      <c r="A9131" t="s">
        <v>2698</v>
      </c>
      <c r="B9131" t="s">
        <v>6067</v>
      </c>
      <c r="C9131" t="s">
        <v>4620</v>
      </c>
      <c r="D9131">
        <v>1</v>
      </c>
      <c r="E9131">
        <v>1</v>
      </c>
      <c r="F9131">
        <v>1</v>
      </c>
      <c r="G9131" t="s">
        <v>697</v>
      </c>
      <c r="H9131" s="4" t="str">
        <f t="shared" si="284"/>
        <v>2CS2.1</v>
      </c>
      <c r="I9131" s="4" t="str">
        <f t="shared" si="285"/>
        <v>SG2_SWR09_OFFLINE</v>
      </c>
    </row>
    <row r="9132" spans="1:9" x14ac:dyDescent="0.25">
      <c r="A9132" t="s">
        <v>2698</v>
      </c>
      <c r="B9132" t="s">
        <v>6067</v>
      </c>
      <c r="C9132" t="s">
        <v>4620</v>
      </c>
      <c r="D9132">
        <v>2</v>
      </c>
      <c r="E9132">
        <v>2</v>
      </c>
      <c r="F9132">
        <v>2</v>
      </c>
      <c r="G9132" t="s">
        <v>698</v>
      </c>
      <c r="H9132" s="4" t="str">
        <f t="shared" si="284"/>
        <v>2CS2.2</v>
      </c>
      <c r="I9132" s="4" t="str">
        <f t="shared" si="285"/>
        <v>S2_SWR1_FB</v>
      </c>
    </row>
    <row r="9133" spans="1:9" x14ac:dyDescent="0.25">
      <c r="A9133" t="s">
        <v>2698</v>
      </c>
      <c r="B9133" t="s">
        <v>6067</v>
      </c>
      <c r="C9133" t="s">
        <v>4621</v>
      </c>
      <c r="D9133">
        <v>1</v>
      </c>
      <c r="E9133">
        <v>1</v>
      </c>
      <c r="F9133">
        <v>1</v>
      </c>
      <c r="G9133" t="s">
        <v>699</v>
      </c>
      <c r="H9133" s="4" t="str">
        <f t="shared" si="284"/>
        <v>2CS3.1</v>
      </c>
      <c r="I9133" s="4" t="str">
        <f t="shared" si="285"/>
        <v>SG2_SRC_DVDD09</v>
      </c>
    </row>
    <row r="9134" spans="1:9" x14ac:dyDescent="0.25">
      <c r="A9134" t="s">
        <v>2698</v>
      </c>
      <c r="B9134" t="s">
        <v>6067</v>
      </c>
      <c r="C9134" t="s">
        <v>4621</v>
      </c>
      <c r="D9134">
        <v>2</v>
      </c>
      <c r="E9134">
        <v>2</v>
      </c>
      <c r="F9134">
        <v>2</v>
      </c>
      <c r="G9134" t="s">
        <v>961</v>
      </c>
      <c r="H9134" s="4" t="str">
        <f t="shared" si="284"/>
        <v>2CS3.2</v>
      </c>
      <c r="I9134" s="4" t="str">
        <f t="shared" si="285"/>
        <v>DGND</v>
      </c>
    </row>
    <row r="9135" spans="1:9" x14ac:dyDescent="0.25">
      <c r="A9135" t="s">
        <v>2698</v>
      </c>
      <c r="B9135" t="s">
        <v>6067</v>
      </c>
      <c r="C9135" t="s">
        <v>4622</v>
      </c>
      <c r="D9135">
        <v>1</v>
      </c>
      <c r="E9135">
        <v>1</v>
      </c>
      <c r="F9135">
        <v>1</v>
      </c>
      <c r="G9135" t="s">
        <v>699</v>
      </c>
      <c r="H9135" s="4" t="str">
        <f t="shared" si="284"/>
        <v>2CS4.1</v>
      </c>
      <c r="I9135" s="4" t="str">
        <f t="shared" si="285"/>
        <v>SG2_SRC_DVDD09</v>
      </c>
    </row>
    <row r="9136" spans="1:9" x14ac:dyDescent="0.25">
      <c r="A9136" t="s">
        <v>2698</v>
      </c>
      <c r="B9136" t="s">
        <v>6067</v>
      </c>
      <c r="C9136" t="s">
        <v>4622</v>
      </c>
      <c r="D9136">
        <v>2</v>
      </c>
      <c r="E9136">
        <v>2</v>
      </c>
      <c r="F9136">
        <v>2</v>
      </c>
      <c r="G9136" t="s">
        <v>961</v>
      </c>
      <c r="H9136" s="4" t="str">
        <f t="shared" si="284"/>
        <v>2CS4.2</v>
      </c>
      <c r="I9136" s="4" t="str">
        <f t="shared" si="285"/>
        <v>DGND</v>
      </c>
    </row>
    <row r="9137" spans="1:9" x14ac:dyDescent="0.25">
      <c r="A9137" t="s">
        <v>2698</v>
      </c>
      <c r="B9137" t="s">
        <v>6067</v>
      </c>
      <c r="C9137" t="s">
        <v>4623</v>
      </c>
      <c r="D9137">
        <v>1</v>
      </c>
      <c r="E9137">
        <v>1</v>
      </c>
      <c r="F9137">
        <v>1</v>
      </c>
      <c r="G9137" t="s">
        <v>700</v>
      </c>
      <c r="H9137" s="4" t="str">
        <f t="shared" si="284"/>
        <v>2CS5.1</v>
      </c>
      <c r="I9137" s="4" t="str">
        <f t="shared" si="285"/>
        <v>S2_SWR1_EN</v>
      </c>
    </row>
    <row r="9138" spans="1:9" x14ac:dyDescent="0.25">
      <c r="A9138" t="s">
        <v>2698</v>
      </c>
      <c r="B9138" t="s">
        <v>6067</v>
      </c>
      <c r="C9138" t="s">
        <v>4623</v>
      </c>
      <c r="D9138">
        <v>2</v>
      </c>
      <c r="E9138">
        <v>2</v>
      </c>
      <c r="F9138">
        <v>2</v>
      </c>
      <c r="G9138" t="s">
        <v>961</v>
      </c>
      <c r="H9138" s="4" t="str">
        <f t="shared" si="284"/>
        <v>2CS5.2</v>
      </c>
      <c r="I9138" s="4" t="str">
        <f t="shared" si="285"/>
        <v>DGND</v>
      </c>
    </row>
    <row r="9139" spans="1:9" x14ac:dyDescent="0.25">
      <c r="A9139" t="s">
        <v>2698</v>
      </c>
      <c r="B9139" t="s">
        <v>6067</v>
      </c>
      <c r="C9139" t="s">
        <v>6068</v>
      </c>
      <c r="D9139" t="s">
        <v>1331</v>
      </c>
      <c r="E9139" t="s">
        <v>1331</v>
      </c>
      <c r="F9139">
        <v>1</v>
      </c>
      <c r="G9139" t="s">
        <v>1040</v>
      </c>
      <c r="H9139" s="4" t="str">
        <f t="shared" si="284"/>
        <v>2KG0.1</v>
      </c>
      <c r="I9139" s="4" t="str">
        <f t="shared" si="285"/>
        <v>VP12</v>
      </c>
    </row>
    <row r="9140" spans="1:9" x14ac:dyDescent="0.25">
      <c r="A9140" t="s">
        <v>2698</v>
      </c>
      <c r="B9140" t="s">
        <v>6067</v>
      </c>
      <c r="C9140" t="s">
        <v>6068</v>
      </c>
      <c r="D9140" t="s">
        <v>1332</v>
      </c>
      <c r="E9140" t="s">
        <v>1332</v>
      </c>
      <c r="F9140">
        <v>4</v>
      </c>
      <c r="G9140" t="s">
        <v>962</v>
      </c>
      <c r="H9140" s="4" t="str">
        <f t="shared" si="284"/>
        <v>2KG0.4</v>
      </c>
      <c r="I9140" s="4" t="str">
        <f t="shared" si="285"/>
        <v>VDD33_ATX</v>
      </c>
    </row>
    <row r="9141" spans="1:9" x14ac:dyDescent="0.25">
      <c r="A9141" t="s">
        <v>2698</v>
      </c>
      <c r="B9141" t="s">
        <v>6067</v>
      </c>
      <c r="C9141" t="s">
        <v>6068</v>
      </c>
      <c r="D9141" t="s">
        <v>1333</v>
      </c>
      <c r="E9141" t="s">
        <v>1333</v>
      </c>
      <c r="F9141">
        <v>9</v>
      </c>
      <c r="G9141" t="s">
        <v>962</v>
      </c>
      <c r="H9141" s="4" t="str">
        <f t="shared" si="284"/>
        <v>2KG0.9</v>
      </c>
      <c r="I9141" s="4" t="str">
        <f t="shared" si="285"/>
        <v>VDD33_ATX</v>
      </c>
    </row>
    <row r="9142" spans="1:9" x14ac:dyDescent="0.25">
      <c r="A9142" t="s">
        <v>2698</v>
      </c>
      <c r="B9142" t="s">
        <v>6067</v>
      </c>
      <c r="C9142" t="s">
        <v>6068</v>
      </c>
      <c r="D9142" t="s">
        <v>1334</v>
      </c>
      <c r="E9142" t="s">
        <v>1334</v>
      </c>
      <c r="F9142">
        <v>12</v>
      </c>
      <c r="G9142" t="s">
        <v>5327</v>
      </c>
      <c r="H9142" s="4" t="str">
        <f t="shared" si="284"/>
        <v>2KG0.12</v>
      </c>
      <c r="I9142" s="4" t="str">
        <f t="shared" si="285"/>
        <v>SC_UDB000</v>
      </c>
    </row>
    <row r="9143" spans="1:9" x14ac:dyDescent="0.25">
      <c r="A9143" t="s">
        <v>2698</v>
      </c>
      <c r="B9143" t="s">
        <v>6067</v>
      </c>
      <c r="C9143" t="s">
        <v>6068</v>
      </c>
      <c r="D9143" t="s">
        <v>1335</v>
      </c>
      <c r="E9143" t="s">
        <v>1335</v>
      </c>
      <c r="F9143">
        <v>3</v>
      </c>
      <c r="G9143" t="s">
        <v>519</v>
      </c>
      <c r="H9143" s="4" t="str">
        <f t="shared" si="284"/>
        <v>2KG0.3</v>
      </c>
      <c r="I9143" s="4" t="str">
        <f t="shared" si="285"/>
        <v>SG2_SRC_DVDD33</v>
      </c>
    </row>
    <row r="9144" spans="1:9" x14ac:dyDescent="0.25">
      <c r="A9144" t="s">
        <v>2698</v>
      </c>
      <c r="B9144" t="s">
        <v>6067</v>
      </c>
      <c r="C9144" t="s">
        <v>6068</v>
      </c>
      <c r="D9144" t="s">
        <v>1336</v>
      </c>
      <c r="E9144" t="s">
        <v>1336</v>
      </c>
      <c r="F9144">
        <v>10</v>
      </c>
      <c r="G9144" t="s">
        <v>519</v>
      </c>
      <c r="H9144" s="4" t="str">
        <f t="shared" si="284"/>
        <v>2KG0.10</v>
      </c>
      <c r="I9144" s="4" t="str">
        <f t="shared" si="285"/>
        <v>SG2_SRC_DVDD33</v>
      </c>
    </row>
    <row r="9145" spans="1:9" x14ac:dyDescent="0.25">
      <c r="A9145" t="s">
        <v>2698</v>
      </c>
      <c r="B9145" t="s">
        <v>6067</v>
      </c>
      <c r="C9145" t="s">
        <v>6068</v>
      </c>
      <c r="D9145" t="s">
        <v>1337</v>
      </c>
      <c r="E9145" t="s">
        <v>1337</v>
      </c>
      <c r="F9145">
        <v>5</v>
      </c>
      <c r="H9145" s="4" t="str">
        <f t="shared" si="284"/>
        <v>2KG0.5</v>
      </c>
      <c r="I9145" s="4">
        <f t="shared" si="285"/>
        <v>0</v>
      </c>
    </row>
    <row r="9146" spans="1:9" x14ac:dyDescent="0.25">
      <c r="A9146" t="s">
        <v>2698</v>
      </c>
      <c r="B9146" t="s">
        <v>6067</v>
      </c>
      <c r="C9146" t="s">
        <v>6068</v>
      </c>
      <c r="D9146" t="s">
        <v>1338</v>
      </c>
      <c r="E9146" t="s">
        <v>1338</v>
      </c>
      <c r="F9146">
        <v>8</v>
      </c>
      <c r="H9146" s="4" t="str">
        <f t="shared" si="284"/>
        <v>2KG0.8</v>
      </c>
      <c r="I9146" s="4">
        <f t="shared" si="285"/>
        <v>0</v>
      </c>
    </row>
    <row r="9147" spans="1:9" x14ac:dyDescent="0.25">
      <c r="A9147" t="s">
        <v>2698</v>
      </c>
      <c r="B9147" t="s">
        <v>6067</v>
      </c>
      <c r="C9147" t="s">
        <v>4624</v>
      </c>
      <c r="D9147">
        <v>1</v>
      </c>
      <c r="E9147">
        <v>1</v>
      </c>
      <c r="F9147">
        <v>1</v>
      </c>
      <c r="G9147" t="s">
        <v>701</v>
      </c>
      <c r="H9147" s="4" t="str">
        <f t="shared" si="284"/>
        <v>2LX1.1</v>
      </c>
      <c r="I9147" s="4" t="str">
        <f t="shared" si="285"/>
        <v>S2_SWR1_LX</v>
      </c>
    </row>
    <row r="9148" spans="1:9" x14ac:dyDescent="0.25">
      <c r="A9148" t="s">
        <v>2698</v>
      </c>
      <c r="B9148" t="s">
        <v>6067</v>
      </c>
      <c r="C9148" t="s">
        <v>4624</v>
      </c>
      <c r="D9148">
        <v>2</v>
      </c>
      <c r="E9148">
        <v>2</v>
      </c>
      <c r="F9148">
        <v>2</v>
      </c>
      <c r="G9148" t="s">
        <v>697</v>
      </c>
      <c r="H9148" s="4" t="str">
        <f t="shared" si="284"/>
        <v>2LX1.2</v>
      </c>
      <c r="I9148" s="4" t="str">
        <f t="shared" si="285"/>
        <v>SG2_SWR09_OFFLINE</v>
      </c>
    </row>
    <row r="9149" spans="1:9" x14ac:dyDescent="0.25">
      <c r="A9149" t="s">
        <v>2698</v>
      </c>
      <c r="B9149" t="s">
        <v>6067</v>
      </c>
      <c r="C9149" t="s">
        <v>4625</v>
      </c>
      <c r="D9149">
        <v>1</v>
      </c>
      <c r="E9149">
        <v>1</v>
      </c>
      <c r="F9149">
        <v>1</v>
      </c>
      <c r="G9149" t="s">
        <v>2516</v>
      </c>
      <c r="H9149" s="4" t="str">
        <f t="shared" si="284"/>
        <v>2R548.1</v>
      </c>
      <c r="I9149" s="4" t="str">
        <f t="shared" si="285"/>
        <v>S2_SW_HSD297</v>
      </c>
    </row>
    <row r="9150" spans="1:9" x14ac:dyDescent="0.25">
      <c r="A9150" t="s">
        <v>2698</v>
      </c>
      <c r="B9150" t="s">
        <v>6067</v>
      </c>
      <c r="C9150" t="s">
        <v>4625</v>
      </c>
      <c r="D9150">
        <v>2</v>
      </c>
      <c r="E9150">
        <v>2</v>
      </c>
      <c r="F9150">
        <v>2</v>
      </c>
      <c r="G9150" t="s">
        <v>700</v>
      </c>
      <c r="H9150" s="4" t="str">
        <f t="shared" si="284"/>
        <v>2R548.2</v>
      </c>
      <c r="I9150" s="4" t="str">
        <f t="shared" si="285"/>
        <v>S2_SWR1_EN</v>
      </c>
    </row>
    <row r="9151" spans="1:9" x14ac:dyDescent="0.25">
      <c r="A9151" t="s">
        <v>2698</v>
      </c>
      <c r="B9151" t="s">
        <v>6067</v>
      </c>
      <c r="C9151" t="s">
        <v>4626</v>
      </c>
      <c r="D9151">
        <v>1</v>
      </c>
      <c r="E9151">
        <v>1</v>
      </c>
      <c r="F9151">
        <v>1</v>
      </c>
      <c r="G9151" t="s">
        <v>697</v>
      </c>
      <c r="H9151" s="4" t="str">
        <f t="shared" si="284"/>
        <v>2RB7.1</v>
      </c>
      <c r="I9151" s="4" t="str">
        <f t="shared" si="285"/>
        <v>SG2_SWR09_OFFLINE</v>
      </c>
    </row>
    <row r="9152" spans="1:9" x14ac:dyDescent="0.25">
      <c r="A9152" t="s">
        <v>2698</v>
      </c>
      <c r="B9152" t="s">
        <v>6067</v>
      </c>
      <c r="C9152" t="s">
        <v>4626</v>
      </c>
      <c r="D9152">
        <v>2</v>
      </c>
      <c r="E9152">
        <v>2</v>
      </c>
      <c r="F9152">
        <v>2</v>
      </c>
      <c r="G9152" t="s">
        <v>698</v>
      </c>
      <c r="H9152" s="4" t="str">
        <f t="shared" si="284"/>
        <v>2RB7.2</v>
      </c>
      <c r="I9152" s="4" t="str">
        <f t="shared" si="285"/>
        <v>S2_SWR1_FB</v>
      </c>
    </row>
    <row r="9153" spans="1:9" x14ac:dyDescent="0.25">
      <c r="A9153" t="s">
        <v>2698</v>
      </c>
      <c r="B9153" t="s">
        <v>6067</v>
      </c>
      <c r="C9153" t="s">
        <v>4627</v>
      </c>
      <c r="D9153">
        <v>1</v>
      </c>
      <c r="E9153">
        <v>1</v>
      </c>
      <c r="F9153">
        <v>1</v>
      </c>
      <c r="G9153" t="s">
        <v>698</v>
      </c>
      <c r="H9153" s="4" t="str">
        <f t="shared" si="284"/>
        <v>2RB8.1</v>
      </c>
      <c r="I9153" s="4" t="str">
        <f t="shared" si="285"/>
        <v>S2_SWR1_FB</v>
      </c>
    </row>
    <row r="9154" spans="1:9" x14ac:dyDescent="0.25">
      <c r="A9154" t="s">
        <v>2698</v>
      </c>
      <c r="B9154" t="s">
        <v>6067</v>
      </c>
      <c r="C9154" t="s">
        <v>4627</v>
      </c>
      <c r="D9154">
        <v>2</v>
      </c>
      <c r="E9154">
        <v>2</v>
      </c>
      <c r="F9154">
        <v>2</v>
      </c>
      <c r="G9154" t="s">
        <v>961</v>
      </c>
      <c r="H9154" s="4" t="str">
        <f t="shared" ref="H9154:H9217" si="286">CONCATENATE(C9154,".",F9154)</f>
        <v>2RB8.2</v>
      </c>
      <c r="I9154" s="4" t="str">
        <f t="shared" ref="I9154:I9217" si="287">G9154</f>
        <v>DGND</v>
      </c>
    </row>
    <row r="9155" spans="1:9" x14ac:dyDescent="0.25">
      <c r="A9155" t="s">
        <v>2698</v>
      </c>
      <c r="B9155" t="s">
        <v>6067</v>
      </c>
      <c r="C9155" t="s">
        <v>4628</v>
      </c>
      <c r="D9155">
        <v>1</v>
      </c>
      <c r="E9155">
        <v>1</v>
      </c>
      <c r="F9155">
        <v>1</v>
      </c>
      <c r="G9155" t="s">
        <v>702</v>
      </c>
      <c r="H9155" s="4" t="str">
        <f t="shared" si="286"/>
        <v>2RS6.1</v>
      </c>
      <c r="I9155" s="4" t="str">
        <f t="shared" si="287"/>
        <v>S2_SWR1_VIN</v>
      </c>
    </row>
    <row r="9156" spans="1:9" x14ac:dyDescent="0.25">
      <c r="A9156" t="s">
        <v>2698</v>
      </c>
      <c r="B9156" t="s">
        <v>6067</v>
      </c>
      <c r="C9156" t="s">
        <v>4628</v>
      </c>
      <c r="D9156">
        <v>2</v>
      </c>
      <c r="E9156">
        <v>2</v>
      </c>
      <c r="F9156">
        <v>2</v>
      </c>
      <c r="G9156" t="s">
        <v>703</v>
      </c>
      <c r="H9156" s="4" t="str">
        <f t="shared" si="286"/>
        <v>2RS6.2</v>
      </c>
      <c r="I9156" s="4" t="str">
        <f t="shared" si="287"/>
        <v>S2_SWR1_PG</v>
      </c>
    </row>
    <row r="9157" spans="1:9" x14ac:dyDescent="0.25">
      <c r="A9157" t="s">
        <v>2698</v>
      </c>
      <c r="B9157" t="s">
        <v>6067</v>
      </c>
      <c r="C9157" t="s">
        <v>4629</v>
      </c>
      <c r="D9157">
        <v>1</v>
      </c>
      <c r="E9157">
        <v>1</v>
      </c>
      <c r="F9157">
        <v>1</v>
      </c>
      <c r="G9157" t="s">
        <v>697</v>
      </c>
      <c r="H9157" s="4" t="str">
        <f t="shared" si="286"/>
        <v>2RS7.1</v>
      </c>
      <c r="I9157" s="4" t="str">
        <f t="shared" si="287"/>
        <v>SG2_SWR09_OFFLINE</v>
      </c>
    </row>
    <row r="9158" spans="1:9" x14ac:dyDescent="0.25">
      <c r="A9158" t="s">
        <v>2698</v>
      </c>
      <c r="B9158" t="s">
        <v>6067</v>
      </c>
      <c r="C9158" t="s">
        <v>4629</v>
      </c>
      <c r="D9158">
        <v>2</v>
      </c>
      <c r="E9158">
        <v>2</v>
      </c>
      <c r="F9158">
        <v>2</v>
      </c>
      <c r="G9158" t="s">
        <v>699</v>
      </c>
      <c r="H9158" s="4" t="str">
        <f t="shared" si="286"/>
        <v>2RS7.2</v>
      </c>
      <c r="I9158" s="4" t="str">
        <f t="shared" si="287"/>
        <v>SG2_SRC_DVDD09</v>
      </c>
    </row>
    <row r="9159" spans="1:9" x14ac:dyDescent="0.25">
      <c r="A9159" t="s">
        <v>2698</v>
      </c>
      <c r="B9159" t="s">
        <v>6067</v>
      </c>
      <c r="C9159" t="s">
        <v>4630</v>
      </c>
      <c r="D9159">
        <v>1</v>
      </c>
      <c r="E9159">
        <v>1</v>
      </c>
      <c r="F9159">
        <v>1</v>
      </c>
      <c r="G9159" t="s">
        <v>962</v>
      </c>
      <c r="H9159" s="4" t="str">
        <f t="shared" si="286"/>
        <v>2RS9.1</v>
      </c>
      <c r="I9159" s="4" t="str">
        <f t="shared" si="287"/>
        <v>VDD33_ATX</v>
      </c>
    </row>
    <row r="9160" spans="1:9" x14ac:dyDescent="0.25">
      <c r="A9160" t="s">
        <v>2698</v>
      </c>
      <c r="B9160" t="s">
        <v>6067</v>
      </c>
      <c r="C9160" t="s">
        <v>4630</v>
      </c>
      <c r="D9160">
        <v>2</v>
      </c>
      <c r="E9160">
        <v>2</v>
      </c>
      <c r="F9160">
        <v>2</v>
      </c>
      <c r="G9160" t="s">
        <v>702</v>
      </c>
      <c r="H9160" s="4" t="str">
        <f t="shared" si="286"/>
        <v>2RS9.2</v>
      </c>
      <c r="I9160" s="4" t="str">
        <f t="shared" si="287"/>
        <v>S2_SWR1_VIN</v>
      </c>
    </row>
    <row r="9161" spans="1:9" x14ac:dyDescent="0.25">
      <c r="A9161" t="s">
        <v>2698</v>
      </c>
      <c r="B9161" t="s">
        <v>6067</v>
      </c>
      <c r="C9161" t="s">
        <v>4631</v>
      </c>
      <c r="D9161" t="s">
        <v>2344</v>
      </c>
      <c r="E9161" t="s">
        <v>2344</v>
      </c>
      <c r="F9161">
        <v>7</v>
      </c>
      <c r="G9161" t="s">
        <v>700</v>
      </c>
      <c r="H9161" s="4" t="str">
        <f t="shared" si="286"/>
        <v>2SWR1.7</v>
      </c>
      <c r="I9161" s="4" t="str">
        <f t="shared" si="287"/>
        <v>S2_SWR1_EN</v>
      </c>
    </row>
    <row r="9162" spans="1:9" x14ac:dyDescent="0.25">
      <c r="A9162" t="s">
        <v>2698</v>
      </c>
      <c r="B9162" t="s">
        <v>6067</v>
      </c>
      <c r="C9162" t="s">
        <v>4631</v>
      </c>
      <c r="D9162" t="s">
        <v>2345</v>
      </c>
      <c r="E9162" t="s">
        <v>2345</v>
      </c>
      <c r="F9162" t="s">
        <v>11</v>
      </c>
      <c r="G9162" t="s">
        <v>961</v>
      </c>
      <c r="H9162" s="4" t="str">
        <f t="shared" si="286"/>
        <v>2SWR1.EP</v>
      </c>
      <c r="I9162" s="4" t="str">
        <f t="shared" si="287"/>
        <v>DGND</v>
      </c>
    </row>
    <row r="9163" spans="1:9" x14ac:dyDescent="0.25">
      <c r="A9163" t="s">
        <v>2698</v>
      </c>
      <c r="B9163" t="s">
        <v>6067</v>
      </c>
      <c r="C9163" t="s">
        <v>4631</v>
      </c>
      <c r="D9163" t="s">
        <v>2346</v>
      </c>
      <c r="E9163" t="s">
        <v>2346</v>
      </c>
      <c r="F9163">
        <v>1</v>
      </c>
      <c r="G9163" t="s">
        <v>698</v>
      </c>
      <c r="H9163" s="4" t="str">
        <f t="shared" si="286"/>
        <v>2SWR1.1</v>
      </c>
      <c r="I9163" s="4" t="str">
        <f t="shared" si="287"/>
        <v>S2_SWR1_FB</v>
      </c>
    </row>
    <row r="9164" spans="1:9" x14ac:dyDescent="0.25">
      <c r="A9164" t="s">
        <v>2698</v>
      </c>
      <c r="B9164" t="s">
        <v>6067</v>
      </c>
      <c r="C9164" t="s">
        <v>4631</v>
      </c>
      <c r="D9164" t="s">
        <v>2347</v>
      </c>
      <c r="E9164" t="s">
        <v>2347</v>
      </c>
      <c r="F9164">
        <v>3</v>
      </c>
      <c r="G9164" t="s">
        <v>702</v>
      </c>
      <c r="H9164" s="4" t="str">
        <f t="shared" si="286"/>
        <v>2SWR1.3</v>
      </c>
      <c r="I9164" s="4" t="str">
        <f t="shared" si="287"/>
        <v>S2_SWR1_VIN</v>
      </c>
    </row>
    <row r="9165" spans="1:9" x14ac:dyDescent="0.25">
      <c r="A9165" t="s">
        <v>2698</v>
      </c>
      <c r="B9165" t="s">
        <v>6067</v>
      </c>
      <c r="C9165" t="s">
        <v>4631</v>
      </c>
      <c r="D9165" t="s">
        <v>2348</v>
      </c>
      <c r="E9165" t="s">
        <v>2348</v>
      </c>
      <c r="F9165">
        <v>6</v>
      </c>
      <c r="G9165" t="s">
        <v>701</v>
      </c>
      <c r="H9165" s="4" t="str">
        <f t="shared" si="286"/>
        <v>2SWR1.6</v>
      </c>
      <c r="I9165" s="4" t="str">
        <f t="shared" si="287"/>
        <v>S2_SWR1_LX</v>
      </c>
    </row>
    <row r="9166" spans="1:9" x14ac:dyDescent="0.25">
      <c r="A9166" t="s">
        <v>2698</v>
      </c>
      <c r="B9166" t="s">
        <v>6067</v>
      </c>
      <c r="C9166" t="s">
        <v>4631</v>
      </c>
      <c r="D9166" t="s">
        <v>1087</v>
      </c>
      <c r="E9166" t="s">
        <v>1087</v>
      </c>
      <c r="F9166">
        <v>5</v>
      </c>
      <c r="H9166" s="4" t="str">
        <f t="shared" si="286"/>
        <v>2SWR1.5</v>
      </c>
      <c r="I9166" s="4">
        <f t="shared" si="287"/>
        <v>0</v>
      </c>
    </row>
    <row r="9167" spans="1:9" x14ac:dyDescent="0.25">
      <c r="A9167" t="s">
        <v>2698</v>
      </c>
      <c r="B9167" t="s">
        <v>6067</v>
      </c>
      <c r="C9167" t="s">
        <v>4631</v>
      </c>
      <c r="D9167" t="s">
        <v>2349</v>
      </c>
      <c r="E9167" t="s">
        <v>2349</v>
      </c>
      <c r="F9167">
        <v>2</v>
      </c>
      <c r="G9167" t="s">
        <v>703</v>
      </c>
      <c r="H9167" s="4" t="str">
        <f t="shared" si="286"/>
        <v>2SWR1.2</v>
      </c>
      <c r="I9167" s="4" t="str">
        <f t="shared" si="287"/>
        <v>S2_SWR1_PG</v>
      </c>
    </row>
    <row r="9168" spans="1:9" x14ac:dyDescent="0.25">
      <c r="A9168" t="s">
        <v>2698</v>
      </c>
      <c r="B9168" t="s">
        <v>6067</v>
      </c>
      <c r="C9168" t="s">
        <v>4631</v>
      </c>
      <c r="D9168" t="s">
        <v>2350</v>
      </c>
      <c r="E9168" t="s">
        <v>2350</v>
      </c>
      <c r="F9168">
        <v>4</v>
      </c>
      <c r="G9168" t="s">
        <v>961</v>
      </c>
      <c r="H9168" s="4" t="str">
        <f t="shared" si="286"/>
        <v>2SWR1.4</v>
      </c>
      <c r="I9168" s="4" t="str">
        <f t="shared" si="287"/>
        <v>DGND</v>
      </c>
    </row>
    <row r="9169" spans="1:9" x14ac:dyDescent="0.25">
      <c r="A9169" t="s">
        <v>2698</v>
      </c>
      <c r="B9169" t="s">
        <v>6067</v>
      </c>
      <c r="C9169" t="s">
        <v>4631</v>
      </c>
      <c r="D9169" t="s">
        <v>2351</v>
      </c>
      <c r="E9169" t="s">
        <v>2351</v>
      </c>
      <c r="F9169">
        <v>8</v>
      </c>
      <c r="G9169" t="s">
        <v>961</v>
      </c>
      <c r="H9169" s="4" t="str">
        <f t="shared" si="286"/>
        <v>2SWR1.8</v>
      </c>
      <c r="I9169" s="4" t="str">
        <f t="shared" si="287"/>
        <v>DGND</v>
      </c>
    </row>
    <row r="9170" spans="1:9" x14ac:dyDescent="0.25">
      <c r="A9170" t="s">
        <v>2698</v>
      </c>
      <c r="B9170" t="s">
        <v>6067</v>
      </c>
      <c r="C9170" t="s">
        <v>4632</v>
      </c>
      <c r="D9170">
        <v>1</v>
      </c>
      <c r="E9170">
        <v>1</v>
      </c>
      <c r="F9170">
        <v>1</v>
      </c>
      <c r="G9170" t="s">
        <v>2490</v>
      </c>
      <c r="H9170" s="4" t="str">
        <f t="shared" si="286"/>
        <v>S2_DPS_AVDD09.1</v>
      </c>
      <c r="I9170" s="4" t="str">
        <f t="shared" si="287"/>
        <v>S2_APWR_FF03</v>
      </c>
    </row>
    <row r="9171" spans="1:9" x14ac:dyDescent="0.25">
      <c r="A9171" t="s">
        <v>2698</v>
      </c>
      <c r="B9171" t="s">
        <v>6067</v>
      </c>
      <c r="C9171" t="s">
        <v>4632</v>
      </c>
      <c r="D9171">
        <v>2</v>
      </c>
      <c r="E9171">
        <v>2</v>
      </c>
      <c r="F9171">
        <v>2</v>
      </c>
      <c r="G9171" t="s">
        <v>699</v>
      </c>
      <c r="H9171" s="4" t="str">
        <f t="shared" si="286"/>
        <v>S2_DPS_AVDD09.2</v>
      </c>
      <c r="I9171" s="4" t="str">
        <f t="shared" si="287"/>
        <v>SG2_SRC_DVDD09</v>
      </c>
    </row>
    <row r="9172" spans="1:9" x14ac:dyDescent="0.25">
      <c r="A9172" t="s">
        <v>2698</v>
      </c>
      <c r="B9172" t="s">
        <v>6067</v>
      </c>
      <c r="C9172" t="s">
        <v>4633</v>
      </c>
      <c r="D9172">
        <v>1</v>
      </c>
      <c r="E9172">
        <v>1</v>
      </c>
      <c r="F9172">
        <v>1</v>
      </c>
      <c r="G9172" t="s">
        <v>2501</v>
      </c>
      <c r="H9172" s="4" t="str">
        <f t="shared" si="286"/>
        <v>S2_DPS_AVDD33.1</v>
      </c>
      <c r="I9172" s="4" t="str">
        <f t="shared" si="287"/>
        <v>S2_APWR_FF06</v>
      </c>
    </row>
    <row r="9173" spans="1:9" x14ac:dyDescent="0.25">
      <c r="A9173" t="s">
        <v>2698</v>
      </c>
      <c r="B9173" t="s">
        <v>6067</v>
      </c>
      <c r="C9173" t="s">
        <v>4633</v>
      </c>
      <c r="D9173">
        <v>2</v>
      </c>
      <c r="E9173">
        <v>2</v>
      </c>
      <c r="F9173">
        <v>2</v>
      </c>
      <c r="G9173" t="s">
        <v>519</v>
      </c>
      <c r="H9173" s="4" t="str">
        <f t="shared" si="286"/>
        <v>S2_DPS_AVDD33.2</v>
      </c>
      <c r="I9173" s="4" t="str">
        <f t="shared" si="287"/>
        <v>SG2_SRC_DVDD33</v>
      </c>
    </row>
    <row r="9174" spans="1:9" x14ac:dyDescent="0.25">
      <c r="A9174" t="s">
        <v>2698</v>
      </c>
      <c r="B9174" t="s">
        <v>6067</v>
      </c>
      <c r="C9174" t="s">
        <v>4634</v>
      </c>
      <c r="D9174">
        <v>1</v>
      </c>
      <c r="E9174">
        <v>1</v>
      </c>
      <c r="F9174">
        <v>1</v>
      </c>
      <c r="G9174" t="s">
        <v>2489</v>
      </c>
      <c r="H9174" s="4" t="str">
        <f t="shared" si="286"/>
        <v>S2_DPS_DVDD09.1</v>
      </c>
      <c r="I9174" s="4" t="str">
        <f t="shared" si="287"/>
        <v>S2_APWR_FF01</v>
      </c>
    </row>
    <row r="9175" spans="1:9" x14ac:dyDescent="0.25">
      <c r="A9175" t="s">
        <v>2698</v>
      </c>
      <c r="B9175" t="s">
        <v>6067</v>
      </c>
      <c r="C9175" t="s">
        <v>4634</v>
      </c>
      <c r="D9175">
        <v>2</v>
      </c>
      <c r="E9175">
        <v>2</v>
      </c>
      <c r="F9175">
        <v>2</v>
      </c>
      <c r="G9175" t="s">
        <v>699</v>
      </c>
      <c r="H9175" s="4" t="str">
        <f t="shared" si="286"/>
        <v>S2_DPS_DVDD09.2</v>
      </c>
      <c r="I9175" s="4" t="str">
        <f t="shared" si="287"/>
        <v>SG2_SRC_DVDD09</v>
      </c>
    </row>
    <row r="9176" spans="1:9" x14ac:dyDescent="0.25">
      <c r="A9176" t="s">
        <v>2698</v>
      </c>
      <c r="B9176" t="s">
        <v>6067</v>
      </c>
      <c r="C9176" t="s">
        <v>4635</v>
      </c>
      <c r="D9176">
        <v>1</v>
      </c>
      <c r="E9176">
        <v>1</v>
      </c>
      <c r="F9176">
        <v>1</v>
      </c>
      <c r="G9176" t="s">
        <v>2512</v>
      </c>
      <c r="H9176" s="4" t="str">
        <f t="shared" si="286"/>
        <v>S2_DPS_V33.1</v>
      </c>
      <c r="I9176" s="4" t="str">
        <f t="shared" si="287"/>
        <v>S2_APWR_FF11</v>
      </c>
    </row>
    <row r="9177" spans="1:9" x14ac:dyDescent="0.25">
      <c r="A9177" t="s">
        <v>2698</v>
      </c>
      <c r="B9177" t="s">
        <v>6067</v>
      </c>
      <c r="C9177" t="s">
        <v>4635</v>
      </c>
      <c r="D9177">
        <v>2</v>
      </c>
      <c r="E9177">
        <v>2</v>
      </c>
      <c r="F9177">
        <v>2</v>
      </c>
      <c r="G9177" t="s">
        <v>519</v>
      </c>
      <c r="H9177" s="4" t="str">
        <f t="shared" si="286"/>
        <v>S2_DPS_V33.2</v>
      </c>
      <c r="I9177" s="4" t="str">
        <f t="shared" si="287"/>
        <v>SG2_SRC_DVDD33</v>
      </c>
    </row>
    <row r="9178" spans="1:9" x14ac:dyDescent="0.25">
      <c r="A9178" t="s">
        <v>2698</v>
      </c>
      <c r="B9178" t="s">
        <v>6067</v>
      </c>
      <c r="C9178" t="s">
        <v>4636</v>
      </c>
      <c r="D9178">
        <v>1</v>
      </c>
      <c r="E9178">
        <v>1</v>
      </c>
      <c r="F9178">
        <v>1</v>
      </c>
      <c r="G9178" t="s">
        <v>1989</v>
      </c>
      <c r="H9178" s="4" t="str">
        <f t="shared" si="286"/>
        <v>S2_DPS_VDDIO_DVDD33.1</v>
      </c>
      <c r="I9178" s="4" t="str">
        <f t="shared" si="287"/>
        <v>S2_APWR_FF08</v>
      </c>
    </row>
    <row r="9179" spans="1:9" x14ac:dyDescent="0.25">
      <c r="A9179" t="s">
        <v>2698</v>
      </c>
      <c r="B9179" t="s">
        <v>6067</v>
      </c>
      <c r="C9179" t="s">
        <v>4636</v>
      </c>
      <c r="D9179">
        <v>2</v>
      </c>
      <c r="E9179">
        <v>2</v>
      </c>
      <c r="F9179">
        <v>2</v>
      </c>
      <c r="G9179" t="s">
        <v>519</v>
      </c>
      <c r="H9179" s="4" t="str">
        <f t="shared" si="286"/>
        <v>S2_DPS_VDDIO_DVDD33.2</v>
      </c>
      <c r="I9179" s="4" t="str">
        <f t="shared" si="287"/>
        <v>SG2_SRC_DVDD33</v>
      </c>
    </row>
    <row r="9180" spans="1:9" x14ac:dyDescent="0.25">
      <c r="A9180" t="s">
        <v>2698</v>
      </c>
      <c r="B9180" t="s">
        <v>6067</v>
      </c>
      <c r="C9180" t="s">
        <v>4637</v>
      </c>
      <c r="D9180">
        <v>1</v>
      </c>
      <c r="E9180">
        <v>1</v>
      </c>
      <c r="F9180">
        <v>1</v>
      </c>
      <c r="G9180" t="s">
        <v>698</v>
      </c>
      <c r="H9180" s="4" t="str">
        <f t="shared" si="286"/>
        <v>SG2_SWR1_FB.1</v>
      </c>
      <c r="I9180" s="4" t="str">
        <f t="shared" si="287"/>
        <v>S2_SWR1_FB</v>
      </c>
    </row>
    <row r="9181" spans="1:9" x14ac:dyDescent="0.25">
      <c r="A9181" t="s">
        <v>2698</v>
      </c>
      <c r="B9181" t="s">
        <v>6067</v>
      </c>
      <c r="C9181" t="s">
        <v>4637</v>
      </c>
      <c r="D9181">
        <v>2</v>
      </c>
      <c r="E9181">
        <v>2</v>
      </c>
      <c r="F9181">
        <v>2</v>
      </c>
      <c r="G9181" t="s">
        <v>961</v>
      </c>
      <c r="H9181" s="4" t="str">
        <f t="shared" si="286"/>
        <v>SG2_SWR1_FB.2</v>
      </c>
      <c r="I9181" s="4" t="str">
        <f t="shared" si="287"/>
        <v>DGND</v>
      </c>
    </row>
    <row r="9182" spans="1:9" x14ac:dyDescent="0.25">
      <c r="A9182" t="s">
        <v>2698</v>
      </c>
      <c r="B9182" t="s">
        <v>6069</v>
      </c>
      <c r="C9182" t="s">
        <v>4638</v>
      </c>
      <c r="D9182">
        <v>1</v>
      </c>
      <c r="E9182">
        <v>1</v>
      </c>
      <c r="F9182">
        <v>1</v>
      </c>
      <c r="G9182" t="s">
        <v>704</v>
      </c>
      <c r="H9182" s="4" t="str">
        <f t="shared" si="286"/>
        <v>2BDG1.1</v>
      </c>
      <c r="I9182" s="4" t="str">
        <f t="shared" si="287"/>
        <v>SG2_DVDD09</v>
      </c>
    </row>
    <row r="9183" spans="1:9" x14ac:dyDescent="0.25">
      <c r="A9183" t="s">
        <v>2698</v>
      </c>
      <c r="B9183" t="s">
        <v>6069</v>
      </c>
      <c r="C9183" t="s">
        <v>4638</v>
      </c>
      <c r="D9183">
        <v>2</v>
      </c>
      <c r="E9183">
        <v>2</v>
      </c>
      <c r="F9183">
        <v>2</v>
      </c>
      <c r="G9183" t="s">
        <v>699</v>
      </c>
      <c r="H9183" s="4" t="str">
        <f t="shared" si="286"/>
        <v>2BDG1.2</v>
      </c>
      <c r="I9183" s="4" t="str">
        <f t="shared" si="287"/>
        <v>SG2_SRC_DVDD09</v>
      </c>
    </row>
    <row r="9184" spans="1:9" x14ac:dyDescent="0.25">
      <c r="A9184" t="s">
        <v>2698</v>
      </c>
      <c r="B9184" t="s">
        <v>6069</v>
      </c>
      <c r="C9184" t="s">
        <v>4639</v>
      </c>
      <c r="D9184">
        <v>1</v>
      </c>
      <c r="E9184">
        <v>1</v>
      </c>
      <c r="F9184">
        <v>1</v>
      </c>
      <c r="G9184" t="s">
        <v>705</v>
      </c>
      <c r="H9184" s="4" t="str">
        <f t="shared" si="286"/>
        <v>2BDG2.1</v>
      </c>
      <c r="I9184" s="4" t="str">
        <f t="shared" si="287"/>
        <v>SG2_AVDD09</v>
      </c>
    </row>
    <row r="9185" spans="1:9" x14ac:dyDescent="0.25">
      <c r="A9185" t="s">
        <v>2698</v>
      </c>
      <c r="B9185" t="s">
        <v>6069</v>
      </c>
      <c r="C9185" t="s">
        <v>4639</v>
      </c>
      <c r="D9185">
        <v>2</v>
      </c>
      <c r="E9185">
        <v>2</v>
      </c>
      <c r="F9185">
        <v>2</v>
      </c>
      <c r="G9185" t="s">
        <v>699</v>
      </c>
      <c r="H9185" s="4" t="str">
        <f t="shared" si="286"/>
        <v>2BDG2.2</v>
      </c>
      <c r="I9185" s="4" t="str">
        <f t="shared" si="287"/>
        <v>SG2_SRC_DVDD09</v>
      </c>
    </row>
    <row r="9186" spans="1:9" x14ac:dyDescent="0.25">
      <c r="A9186" t="s">
        <v>2698</v>
      </c>
      <c r="B9186" t="s">
        <v>6069</v>
      </c>
      <c r="C9186" t="s">
        <v>4640</v>
      </c>
      <c r="D9186">
        <v>1</v>
      </c>
      <c r="E9186">
        <v>1</v>
      </c>
      <c r="F9186">
        <v>1</v>
      </c>
      <c r="G9186" t="s">
        <v>2517</v>
      </c>
      <c r="H9186" s="4" t="str">
        <f t="shared" si="286"/>
        <v>2BDG22.1</v>
      </c>
      <c r="I9186" s="4" t="str">
        <f t="shared" si="287"/>
        <v>SG2_AVDD09_FE</v>
      </c>
    </row>
    <row r="9187" spans="1:9" x14ac:dyDescent="0.25">
      <c r="A9187" t="s">
        <v>2698</v>
      </c>
      <c r="B9187" t="s">
        <v>6069</v>
      </c>
      <c r="C9187" t="s">
        <v>4640</v>
      </c>
      <c r="D9187">
        <v>2</v>
      </c>
      <c r="E9187">
        <v>2</v>
      </c>
      <c r="F9187">
        <v>2</v>
      </c>
      <c r="G9187" t="s">
        <v>699</v>
      </c>
      <c r="H9187" s="4" t="str">
        <f t="shared" si="286"/>
        <v>2BDG22.2</v>
      </c>
      <c r="I9187" s="4" t="str">
        <f t="shared" si="287"/>
        <v>SG2_SRC_DVDD09</v>
      </c>
    </row>
    <row r="9188" spans="1:9" x14ac:dyDescent="0.25">
      <c r="A9188" t="s">
        <v>2698</v>
      </c>
      <c r="B9188" t="s">
        <v>6069</v>
      </c>
      <c r="C9188" t="s">
        <v>4641</v>
      </c>
      <c r="D9188">
        <v>1</v>
      </c>
      <c r="E9188">
        <v>1</v>
      </c>
      <c r="F9188">
        <v>1</v>
      </c>
      <c r="G9188" t="s">
        <v>2518</v>
      </c>
      <c r="H9188" s="4" t="str">
        <f t="shared" si="286"/>
        <v>2BDG23.1</v>
      </c>
      <c r="I9188" s="4" t="str">
        <f t="shared" si="287"/>
        <v>SG2_AVDD09_GIGA</v>
      </c>
    </row>
    <row r="9189" spans="1:9" x14ac:dyDescent="0.25">
      <c r="A9189" t="s">
        <v>2698</v>
      </c>
      <c r="B9189" t="s">
        <v>6069</v>
      </c>
      <c r="C9189" t="s">
        <v>4641</v>
      </c>
      <c r="D9189">
        <v>2</v>
      </c>
      <c r="E9189">
        <v>2</v>
      </c>
      <c r="F9189">
        <v>2</v>
      </c>
      <c r="G9189" t="s">
        <v>699</v>
      </c>
      <c r="H9189" s="4" t="str">
        <f t="shared" si="286"/>
        <v>2BDG23.2</v>
      </c>
      <c r="I9189" s="4" t="str">
        <f t="shared" si="287"/>
        <v>SG2_SRC_DVDD09</v>
      </c>
    </row>
    <row r="9190" spans="1:9" x14ac:dyDescent="0.25">
      <c r="A9190" t="s">
        <v>2698</v>
      </c>
      <c r="B9190" t="s">
        <v>6069</v>
      </c>
      <c r="C9190" t="s">
        <v>4642</v>
      </c>
      <c r="D9190">
        <v>1</v>
      </c>
      <c r="E9190">
        <v>1</v>
      </c>
      <c r="F9190">
        <v>1</v>
      </c>
      <c r="G9190" t="s">
        <v>2519</v>
      </c>
      <c r="H9190" s="4" t="str">
        <f t="shared" si="286"/>
        <v>2BDG24.1</v>
      </c>
      <c r="I9190" s="4" t="str">
        <f t="shared" si="287"/>
        <v>SG2_AVDD09_MCK</v>
      </c>
    </row>
    <row r="9191" spans="1:9" x14ac:dyDescent="0.25">
      <c r="A9191" t="s">
        <v>2698</v>
      </c>
      <c r="B9191" t="s">
        <v>6069</v>
      </c>
      <c r="C9191" t="s">
        <v>4642</v>
      </c>
      <c r="D9191">
        <v>2</v>
      </c>
      <c r="E9191">
        <v>2</v>
      </c>
      <c r="F9191">
        <v>2</v>
      </c>
      <c r="G9191" t="s">
        <v>699</v>
      </c>
      <c r="H9191" s="4" t="str">
        <f t="shared" si="286"/>
        <v>2BDG24.2</v>
      </c>
      <c r="I9191" s="4" t="str">
        <f t="shared" si="287"/>
        <v>SG2_SRC_DVDD09</v>
      </c>
    </row>
    <row r="9192" spans="1:9" x14ac:dyDescent="0.25">
      <c r="A9192" t="s">
        <v>2698</v>
      </c>
      <c r="B9192" t="s">
        <v>6069</v>
      </c>
      <c r="C9192" t="s">
        <v>4643</v>
      </c>
      <c r="D9192">
        <v>1</v>
      </c>
      <c r="E9192">
        <v>1</v>
      </c>
      <c r="F9192">
        <v>1</v>
      </c>
      <c r="G9192" t="s">
        <v>6181</v>
      </c>
      <c r="H9192" s="4" t="str">
        <f t="shared" si="286"/>
        <v>2BDG27.1</v>
      </c>
      <c r="I9192" s="4" t="str">
        <f t="shared" si="287"/>
        <v>SG2_AVDD09_TRX</v>
      </c>
    </row>
    <row r="9193" spans="1:9" x14ac:dyDescent="0.25">
      <c r="A9193" t="s">
        <v>2698</v>
      </c>
      <c r="B9193" t="s">
        <v>6069</v>
      </c>
      <c r="C9193" t="s">
        <v>4643</v>
      </c>
      <c r="D9193">
        <v>2</v>
      </c>
      <c r="E9193">
        <v>2</v>
      </c>
      <c r="F9193">
        <v>2</v>
      </c>
      <c r="G9193" t="s">
        <v>699</v>
      </c>
      <c r="H9193" s="4" t="str">
        <f t="shared" si="286"/>
        <v>2BDG27.2</v>
      </c>
      <c r="I9193" s="4" t="str">
        <f t="shared" si="287"/>
        <v>SG2_SRC_DVDD09</v>
      </c>
    </row>
    <row r="9194" spans="1:9" x14ac:dyDescent="0.25">
      <c r="A9194" t="s">
        <v>2698</v>
      </c>
      <c r="B9194" t="s">
        <v>6069</v>
      </c>
      <c r="C9194" t="s">
        <v>4644</v>
      </c>
      <c r="D9194">
        <v>1</v>
      </c>
      <c r="E9194">
        <v>1</v>
      </c>
      <c r="F9194">
        <v>1</v>
      </c>
      <c r="G9194" t="s">
        <v>2520</v>
      </c>
      <c r="H9194" s="4" t="str">
        <f t="shared" si="286"/>
        <v>2BDG28.1</v>
      </c>
      <c r="I9194" s="4" t="str">
        <f t="shared" si="287"/>
        <v>SG2_AVDD09_CMU</v>
      </c>
    </row>
    <row r="9195" spans="1:9" x14ac:dyDescent="0.25">
      <c r="A9195" t="s">
        <v>2698</v>
      </c>
      <c r="B9195" t="s">
        <v>6069</v>
      </c>
      <c r="C9195" t="s">
        <v>4644</v>
      </c>
      <c r="D9195">
        <v>2</v>
      </c>
      <c r="E9195">
        <v>2</v>
      </c>
      <c r="F9195">
        <v>2</v>
      </c>
      <c r="G9195" t="s">
        <v>699</v>
      </c>
      <c r="H9195" s="4" t="str">
        <f t="shared" si="286"/>
        <v>2BDG28.2</v>
      </c>
      <c r="I9195" s="4" t="str">
        <f t="shared" si="287"/>
        <v>SG2_SRC_DVDD09</v>
      </c>
    </row>
    <row r="9196" spans="1:9" x14ac:dyDescent="0.25">
      <c r="A9196" t="s">
        <v>2698</v>
      </c>
      <c r="B9196" t="s">
        <v>6069</v>
      </c>
      <c r="C9196" t="s">
        <v>4645</v>
      </c>
      <c r="D9196">
        <v>1</v>
      </c>
      <c r="E9196">
        <v>1</v>
      </c>
      <c r="F9196">
        <v>1</v>
      </c>
      <c r="G9196" t="s">
        <v>704</v>
      </c>
      <c r="H9196" s="4" t="str">
        <f t="shared" si="286"/>
        <v>2CG1.1</v>
      </c>
      <c r="I9196" s="4" t="str">
        <f t="shared" si="287"/>
        <v>SG2_DVDD09</v>
      </c>
    </row>
    <row r="9197" spans="1:9" x14ac:dyDescent="0.25">
      <c r="A9197" t="s">
        <v>2698</v>
      </c>
      <c r="B9197" t="s">
        <v>6069</v>
      </c>
      <c r="C9197" t="s">
        <v>4645</v>
      </c>
      <c r="D9197">
        <v>2</v>
      </c>
      <c r="E9197">
        <v>2</v>
      </c>
      <c r="F9197">
        <v>2</v>
      </c>
      <c r="G9197" t="s">
        <v>961</v>
      </c>
      <c r="H9197" s="4" t="str">
        <f t="shared" si="286"/>
        <v>2CG1.2</v>
      </c>
      <c r="I9197" s="4" t="str">
        <f t="shared" si="287"/>
        <v>DGND</v>
      </c>
    </row>
    <row r="9198" spans="1:9" x14ac:dyDescent="0.25">
      <c r="A9198" t="s">
        <v>2698</v>
      </c>
      <c r="B9198" t="s">
        <v>6069</v>
      </c>
      <c r="C9198" t="s">
        <v>4646</v>
      </c>
      <c r="D9198">
        <v>1</v>
      </c>
      <c r="E9198">
        <v>1</v>
      </c>
      <c r="F9198">
        <v>1</v>
      </c>
      <c r="G9198" t="s">
        <v>704</v>
      </c>
      <c r="H9198" s="4" t="str">
        <f t="shared" si="286"/>
        <v>2CG2.1</v>
      </c>
      <c r="I9198" s="4" t="str">
        <f t="shared" si="287"/>
        <v>SG2_DVDD09</v>
      </c>
    </row>
    <row r="9199" spans="1:9" x14ac:dyDescent="0.25">
      <c r="A9199" t="s">
        <v>2698</v>
      </c>
      <c r="B9199" t="s">
        <v>6069</v>
      </c>
      <c r="C9199" t="s">
        <v>4646</v>
      </c>
      <c r="D9199">
        <v>2</v>
      </c>
      <c r="E9199">
        <v>2</v>
      </c>
      <c r="F9199">
        <v>2</v>
      </c>
      <c r="G9199" t="s">
        <v>961</v>
      </c>
      <c r="H9199" s="4" t="str">
        <f t="shared" si="286"/>
        <v>2CG2.2</v>
      </c>
      <c r="I9199" s="4" t="str">
        <f t="shared" si="287"/>
        <v>DGND</v>
      </c>
    </row>
    <row r="9200" spans="1:9" x14ac:dyDescent="0.25">
      <c r="A9200" t="s">
        <v>2698</v>
      </c>
      <c r="B9200" t="s">
        <v>6069</v>
      </c>
      <c r="C9200" t="s">
        <v>4647</v>
      </c>
      <c r="D9200">
        <v>1</v>
      </c>
      <c r="E9200">
        <v>1</v>
      </c>
      <c r="F9200">
        <v>1</v>
      </c>
      <c r="G9200" t="s">
        <v>704</v>
      </c>
      <c r="H9200" s="4" t="str">
        <f t="shared" si="286"/>
        <v>2CG3.1</v>
      </c>
      <c r="I9200" s="4" t="str">
        <f t="shared" si="287"/>
        <v>SG2_DVDD09</v>
      </c>
    </row>
    <row r="9201" spans="1:9" x14ac:dyDescent="0.25">
      <c r="A9201" t="s">
        <v>2698</v>
      </c>
      <c r="B9201" t="s">
        <v>6069</v>
      </c>
      <c r="C9201" t="s">
        <v>4647</v>
      </c>
      <c r="D9201">
        <v>2</v>
      </c>
      <c r="E9201">
        <v>2</v>
      </c>
      <c r="F9201">
        <v>2</v>
      </c>
      <c r="G9201" t="s">
        <v>961</v>
      </c>
      <c r="H9201" s="4" t="str">
        <f t="shared" si="286"/>
        <v>2CG3.2</v>
      </c>
      <c r="I9201" s="4" t="str">
        <f t="shared" si="287"/>
        <v>DGND</v>
      </c>
    </row>
    <row r="9202" spans="1:9" x14ac:dyDescent="0.25">
      <c r="A9202" t="s">
        <v>2698</v>
      </c>
      <c r="B9202" t="s">
        <v>6069</v>
      </c>
      <c r="C9202" t="s">
        <v>4648</v>
      </c>
      <c r="D9202">
        <v>1</v>
      </c>
      <c r="E9202">
        <v>1</v>
      </c>
      <c r="F9202">
        <v>1</v>
      </c>
      <c r="G9202" t="s">
        <v>704</v>
      </c>
      <c r="H9202" s="4" t="str">
        <f t="shared" si="286"/>
        <v>2CG4.1</v>
      </c>
      <c r="I9202" s="4" t="str">
        <f t="shared" si="287"/>
        <v>SG2_DVDD09</v>
      </c>
    </row>
    <row r="9203" spans="1:9" x14ac:dyDescent="0.25">
      <c r="A9203" t="s">
        <v>2698</v>
      </c>
      <c r="B9203" t="s">
        <v>6069</v>
      </c>
      <c r="C9203" t="s">
        <v>4648</v>
      </c>
      <c r="D9203">
        <v>2</v>
      </c>
      <c r="E9203">
        <v>2</v>
      </c>
      <c r="F9203">
        <v>2</v>
      </c>
      <c r="G9203" t="s">
        <v>961</v>
      </c>
      <c r="H9203" s="4" t="str">
        <f t="shared" si="286"/>
        <v>2CG4.2</v>
      </c>
      <c r="I9203" s="4" t="str">
        <f t="shared" si="287"/>
        <v>DGND</v>
      </c>
    </row>
    <row r="9204" spans="1:9" x14ac:dyDescent="0.25">
      <c r="A9204" t="s">
        <v>2698</v>
      </c>
      <c r="B9204" t="s">
        <v>6069</v>
      </c>
      <c r="C9204" t="s">
        <v>4649</v>
      </c>
      <c r="D9204">
        <v>1</v>
      </c>
      <c r="E9204">
        <v>1</v>
      </c>
      <c r="F9204">
        <v>1</v>
      </c>
      <c r="G9204" t="s">
        <v>704</v>
      </c>
      <c r="H9204" s="4" t="str">
        <f t="shared" si="286"/>
        <v>2CG5.1</v>
      </c>
      <c r="I9204" s="4" t="str">
        <f t="shared" si="287"/>
        <v>SG2_DVDD09</v>
      </c>
    </row>
    <row r="9205" spans="1:9" x14ac:dyDescent="0.25">
      <c r="A9205" t="s">
        <v>2698</v>
      </c>
      <c r="B9205" t="s">
        <v>6069</v>
      </c>
      <c r="C9205" t="s">
        <v>4649</v>
      </c>
      <c r="D9205">
        <v>2</v>
      </c>
      <c r="E9205">
        <v>2</v>
      </c>
      <c r="F9205">
        <v>2</v>
      </c>
      <c r="G9205" t="s">
        <v>961</v>
      </c>
      <c r="H9205" s="4" t="str">
        <f t="shared" si="286"/>
        <v>2CG5.2</v>
      </c>
      <c r="I9205" s="4" t="str">
        <f t="shared" si="287"/>
        <v>DGND</v>
      </c>
    </row>
    <row r="9206" spans="1:9" x14ac:dyDescent="0.25">
      <c r="A9206" t="s">
        <v>2698</v>
      </c>
      <c r="B9206" t="s">
        <v>6069</v>
      </c>
      <c r="C9206" t="s">
        <v>4650</v>
      </c>
      <c r="D9206">
        <v>1</v>
      </c>
      <c r="E9206">
        <v>1</v>
      </c>
      <c r="F9206">
        <v>1</v>
      </c>
      <c r="G9206" t="s">
        <v>704</v>
      </c>
      <c r="H9206" s="4" t="str">
        <f t="shared" si="286"/>
        <v>2CG6.1</v>
      </c>
      <c r="I9206" s="4" t="str">
        <f t="shared" si="287"/>
        <v>SG2_DVDD09</v>
      </c>
    </row>
    <row r="9207" spans="1:9" x14ac:dyDescent="0.25">
      <c r="A9207" t="s">
        <v>2698</v>
      </c>
      <c r="B9207" t="s">
        <v>6069</v>
      </c>
      <c r="C9207" t="s">
        <v>4650</v>
      </c>
      <c r="D9207">
        <v>2</v>
      </c>
      <c r="E9207">
        <v>2</v>
      </c>
      <c r="F9207">
        <v>2</v>
      </c>
      <c r="G9207" t="s">
        <v>961</v>
      </c>
      <c r="H9207" s="4" t="str">
        <f t="shared" si="286"/>
        <v>2CG6.2</v>
      </c>
      <c r="I9207" s="4" t="str">
        <f t="shared" si="287"/>
        <v>DGND</v>
      </c>
    </row>
    <row r="9208" spans="1:9" x14ac:dyDescent="0.25">
      <c r="A9208" t="s">
        <v>2698</v>
      </c>
      <c r="B9208" t="s">
        <v>6069</v>
      </c>
      <c r="C9208" t="s">
        <v>4651</v>
      </c>
      <c r="D9208">
        <v>1</v>
      </c>
      <c r="E9208">
        <v>1</v>
      </c>
      <c r="F9208">
        <v>1</v>
      </c>
      <c r="G9208" t="s">
        <v>704</v>
      </c>
      <c r="H9208" s="4" t="str">
        <f t="shared" si="286"/>
        <v>2CG7.1</v>
      </c>
      <c r="I9208" s="4" t="str">
        <f t="shared" si="287"/>
        <v>SG2_DVDD09</v>
      </c>
    </row>
    <row r="9209" spans="1:9" x14ac:dyDescent="0.25">
      <c r="A9209" t="s">
        <v>2698</v>
      </c>
      <c r="B9209" t="s">
        <v>6069</v>
      </c>
      <c r="C9209" t="s">
        <v>4651</v>
      </c>
      <c r="D9209">
        <v>2</v>
      </c>
      <c r="E9209">
        <v>2</v>
      </c>
      <c r="F9209">
        <v>2</v>
      </c>
      <c r="G9209" t="s">
        <v>961</v>
      </c>
      <c r="H9209" s="4" t="str">
        <f t="shared" si="286"/>
        <v>2CG7.2</v>
      </c>
      <c r="I9209" s="4" t="str">
        <f t="shared" si="287"/>
        <v>DGND</v>
      </c>
    </row>
    <row r="9210" spans="1:9" x14ac:dyDescent="0.25">
      <c r="A9210" t="s">
        <v>2698</v>
      </c>
      <c r="B9210" t="s">
        <v>6069</v>
      </c>
      <c r="C9210" t="s">
        <v>4652</v>
      </c>
      <c r="D9210">
        <v>1</v>
      </c>
      <c r="E9210">
        <v>1</v>
      </c>
      <c r="F9210">
        <v>1</v>
      </c>
      <c r="G9210" t="s">
        <v>704</v>
      </c>
      <c r="H9210" s="4" t="str">
        <f t="shared" si="286"/>
        <v>2CG8.1</v>
      </c>
      <c r="I9210" s="4" t="str">
        <f t="shared" si="287"/>
        <v>SG2_DVDD09</v>
      </c>
    </row>
    <row r="9211" spans="1:9" x14ac:dyDescent="0.25">
      <c r="A9211" t="s">
        <v>2698</v>
      </c>
      <c r="B9211" t="s">
        <v>6069</v>
      </c>
      <c r="C9211" t="s">
        <v>4652</v>
      </c>
      <c r="D9211">
        <v>2</v>
      </c>
      <c r="E9211">
        <v>2</v>
      </c>
      <c r="F9211">
        <v>2</v>
      </c>
      <c r="G9211" t="s">
        <v>961</v>
      </c>
      <c r="H9211" s="4" t="str">
        <f t="shared" si="286"/>
        <v>2CG8.2</v>
      </c>
      <c r="I9211" s="4" t="str">
        <f t="shared" si="287"/>
        <v>DGND</v>
      </c>
    </row>
    <row r="9212" spans="1:9" x14ac:dyDescent="0.25">
      <c r="A9212" t="s">
        <v>2698</v>
      </c>
      <c r="B9212" t="s">
        <v>6069</v>
      </c>
      <c r="C9212" t="s">
        <v>4653</v>
      </c>
      <c r="D9212">
        <v>1</v>
      </c>
      <c r="E9212">
        <v>1</v>
      </c>
      <c r="F9212">
        <v>1</v>
      </c>
      <c r="G9212" t="s">
        <v>704</v>
      </c>
      <c r="H9212" s="4" t="str">
        <f t="shared" si="286"/>
        <v>2CG9.1</v>
      </c>
      <c r="I9212" s="4" t="str">
        <f t="shared" si="287"/>
        <v>SG2_DVDD09</v>
      </c>
    </row>
    <row r="9213" spans="1:9" x14ac:dyDescent="0.25">
      <c r="A9213" t="s">
        <v>2698</v>
      </c>
      <c r="B9213" t="s">
        <v>6069</v>
      </c>
      <c r="C9213" t="s">
        <v>4653</v>
      </c>
      <c r="D9213">
        <v>2</v>
      </c>
      <c r="E9213">
        <v>2</v>
      </c>
      <c r="F9213">
        <v>2</v>
      </c>
      <c r="G9213" t="s">
        <v>961</v>
      </c>
      <c r="H9213" s="4" t="str">
        <f t="shared" si="286"/>
        <v>2CG9.2</v>
      </c>
      <c r="I9213" s="4" t="str">
        <f t="shared" si="287"/>
        <v>DGND</v>
      </c>
    </row>
    <row r="9214" spans="1:9" x14ac:dyDescent="0.25">
      <c r="A9214" t="s">
        <v>2698</v>
      </c>
      <c r="B9214" t="s">
        <v>6069</v>
      </c>
      <c r="C9214" t="s">
        <v>4654</v>
      </c>
      <c r="D9214">
        <v>1</v>
      </c>
      <c r="E9214">
        <v>1</v>
      </c>
      <c r="F9214">
        <v>1</v>
      </c>
      <c r="G9214" t="s">
        <v>704</v>
      </c>
      <c r="H9214" s="4" t="str">
        <f t="shared" si="286"/>
        <v>2CG10.1</v>
      </c>
      <c r="I9214" s="4" t="str">
        <f t="shared" si="287"/>
        <v>SG2_DVDD09</v>
      </c>
    </row>
    <row r="9215" spans="1:9" x14ac:dyDescent="0.25">
      <c r="A9215" t="s">
        <v>2698</v>
      </c>
      <c r="B9215" t="s">
        <v>6069</v>
      </c>
      <c r="C9215" t="s">
        <v>4654</v>
      </c>
      <c r="D9215">
        <v>2</v>
      </c>
      <c r="E9215">
        <v>2</v>
      </c>
      <c r="F9215">
        <v>2</v>
      </c>
      <c r="G9215" t="s">
        <v>961</v>
      </c>
      <c r="H9215" s="4" t="str">
        <f t="shared" si="286"/>
        <v>2CG10.2</v>
      </c>
      <c r="I9215" s="4" t="str">
        <f t="shared" si="287"/>
        <v>DGND</v>
      </c>
    </row>
    <row r="9216" spans="1:9" x14ac:dyDescent="0.25">
      <c r="A9216" t="s">
        <v>2698</v>
      </c>
      <c r="B9216" t="s">
        <v>6069</v>
      </c>
      <c r="C9216" t="s">
        <v>4655</v>
      </c>
      <c r="D9216">
        <v>1</v>
      </c>
      <c r="E9216">
        <v>1</v>
      </c>
      <c r="F9216">
        <v>1</v>
      </c>
      <c r="G9216" t="s">
        <v>704</v>
      </c>
      <c r="H9216" s="4" t="str">
        <f t="shared" si="286"/>
        <v>2CG11.1</v>
      </c>
      <c r="I9216" s="4" t="str">
        <f t="shared" si="287"/>
        <v>SG2_DVDD09</v>
      </c>
    </row>
    <row r="9217" spans="1:9" x14ac:dyDescent="0.25">
      <c r="A9217" t="s">
        <v>2698</v>
      </c>
      <c r="B9217" t="s">
        <v>6069</v>
      </c>
      <c r="C9217" t="s">
        <v>4655</v>
      </c>
      <c r="D9217">
        <v>2</v>
      </c>
      <c r="E9217">
        <v>2</v>
      </c>
      <c r="F9217">
        <v>2</v>
      </c>
      <c r="G9217" t="s">
        <v>961</v>
      </c>
      <c r="H9217" s="4" t="str">
        <f t="shared" si="286"/>
        <v>2CG11.2</v>
      </c>
      <c r="I9217" s="4" t="str">
        <f t="shared" si="287"/>
        <v>DGND</v>
      </c>
    </row>
    <row r="9218" spans="1:9" x14ac:dyDescent="0.25">
      <c r="A9218" t="s">
        <v>2698</v>
      </c>
      <c r="B9218" t="s">
        <v>6069</v>
      </c>
      <c r="C9218" t="s">
        <v>4656</v>
      </c>
      <c r="D9218">
        <v>1</v>
      </c>
      <c r="E9218">
        <v>1</v>
      </c>
      <c r="F9218">
        <v>1</v>
      </c>
      <c r="G9218" t="s">
        <v>704</v>
      </c>
      <c r="H9218" s="4" t="str">
        <f t="shared" ref="H9218:H9281" si="288">CONCATENATE(C9218,".",F9218)</f>
        <v>2CG12.1</v>
      </c>
      <c r="I9218" s="4" t="str">
        <f t="shared" ref="I9218:I9281" si="289">G9218</f>
        <v>SG2_DVDD09</v>
      </c>
    </row>
    <row r="9219" spans="1:9" x14ac:dyDescent="0.25">
      <c r="A9219" t="s">
        <v>2698</v>
      </c>
      <c r="B9219" t="s">
        <v>6069</v>
      </c>
      <c r="C9219" t="s">
        <v>4656</v>
      </c>
      <c r="D9219">
        <v>2</v>
      </c>
      <c r="E9219">
        <v>2</v>
      </c>
      <c r="F9219">
        <v>2</v>
      </c>
      <c r="G9219" t="s">
        <v>961</v>
      </c>
      <c r="H9219" s="4" t="str">
        <f t="shared" si="288"/>
        <v>2CG12.2</v>
      </c>
      <c r="I9219" s="4" t="str">
        <f t="shared" si="289"/>
        <v>DGND</v>
      </c>
    </row>
    <row r="9220" spans="1:9" x14ac:dyDescent="0.25">
      <c r="A9220" t="s">
        <v>2698</v>
      </c>
      <c r="B9220" t="s">
        <v>6069</v>
      </c>
      <c r="C9220" t="s">
        <v>6070</v>
      </c>
      <c r="D9220">
        <v>1</v>
      </c>
      <c r="E9220">
        <v>1</v>
      </c>
      <c r="F9220">
        <v>1</v>
      </c>
      <c r="G9220" t="s">
        <v>704</v>
      </c>
      <c r="H9220" s="4" t="str">
        <f t="shared" si="288"/>
        <v>2CG13.1</v>
      </c>
      <c r="I9220" s="4" t="str">
        <f t="shared" si="289"/>
        <v>SG2_DVDD09</v>
      </c>
    </row>
    <row r="9221" spans="1:9" x14ac:dyDescent="0.25">
      <c r="A9221" t="s">
        <v>2698</v>
      </c>
      <c r="B9221" t="s">
        <v>6069</v>
      </c>
      <c r="C9221" t="s">
        <v>6070</v>
      </c>
      <c r="D9221">
        <v>2</v>
      </c>
      <c r="E9221">
        <v>2</v>
      </c>
      <c r="F9221">
        <v>2</v>
      </c>
      <c r="G9221" t="s">
        <v>961</v>
      </c>
      <c r="H9221" s="4" t="str">
        <f t="shared" si="288"/>
        <v>2CG13.2</v>
      </c>
      <c r="I9221" s="4" t="str">
        <f t="shared" si="289"/>
        <v>DGND</v>
      </c>
    </row>
    <row r="9222" spans="1:9" x14ac:dyDescent="0.25">
      <c r="A9222" t="s">
        <v>2698</v>
      </c>
      <c r="B9222" t="s">
        <v>6069</v>
      </c>
      <c r="C9222" t="s">
        <v>6071</v>
      </c>
      <c r="D9222">
        <v>1</v>
      </c>
      <c r="E9222">
        <v>1</v>
      </c>
      <c r="F9222">
        <v>1</v>
      </c>
      <c r="G9222" t="s">
        <v>704</v>
      </c>
      <c r="H9222" s="4" t="str">
        <f t="shared" si="288"/>
        <v>2CG14.1</v>
      </c>
      <c r="I9222" s="4" t="str">
        <f t="shared" si="289"/>
        <v>SG2_DVDD09</v>
      </c>
    </row>
    <row r="9223" spans="1:9" x14ac:dyDescent="0.25">
      <c r="A9223" t="s">
        <v>2698</v>
      </c>
      <c r="B9223" t="s">
        <v>6069</v>
      </c>
      <c r="C9223" t="s">
        <v>6071</v>
      </c>
      <c r="D9223">
        <v>2</v>
      </c>
      <c r="E9223">
        <v>2</v>
      </c>
      <c r="F9223">
        <v>2</v>
      </c>
      <c r="G9223" t="s">
        <v>961</v>
      </c>
      <c r="H9223" s="4" t="str">
        <f t="shared" si="288"/>
        <v>2CG14.2</v>
      </c>
      <c r="I9223" s="4" t="str">
        <f t="shared" si="289"/>
        <v>DGND</v>
      </c>
    </row>
    <row r="9224" spans="1:9" x14ac:dyDescent="0.25">
      <c r="A9224" t="s">
        <v>2698</v>
      </c>
      <c r="B9224" t="s">
        <v>6069</v>
      </c>
      <c r="C9224" t="s">
        <v>6072</v>
      </c>
      <c r="D9224">
        <v>1</v>
      </c>
      <c r="E9224">
        <v>1</v>
      </c>
      <c r="F9224">
        <v>1</v>
      </c>
      <c r="G9224" t="s">
        <v>704</v>
      </c>
      <c r="H9224" s="4" t="str">
        <f t="shared" si="288"/>
        <v>2CG15.1</v>
      </c>
      <c r="I9224" s="4" t="str">
        <f t="shared" si="289"/>
        <v>SG2_DVDD09</v>
      </c>
    </row>
    <row r="9225" spans="1:9" x14ac:dyDescent="0.25">
      <c r="A9225" t="s">
        <v>2698</v>
      </c>
      <c r="B9225" t="s">
        <v>6069</v>
      </c>
      <c r="C9225" t="s">
        <v>6072</v>
      </c>
      <c r="D9225">
        <v>2</v>
      </c>
      <c r="E9225">
        <v>2</v>
      </c>
      <c r="F9225">
        <v>2</v>
      </c>
      <c r="G9225" t="s">
        <v>961</v>
      </c>
      <c r="H9225" s="4" t="str">
        <f t="shared" si="288"/>
        <v>2CG15.2</v>
      </c>
      <c r="I9225" s="4" t="str">
        <f t="shared" si="289"/>
        <v>DGND</v>
      </c>
    </row>
    <row r="9226" spans="1:9" x14ac:dyDescent="0.25">
      <c r="A9226" t="s">
        <v>2698</v>
      </c>
      <c r="B9226" t="s">
        <v>6069</v>
      </c>
      <c r="C9226" t="s">
        <v>6073</v>
      </c>
      <c r="D9226">
        <v>1</v>
      </c>
      <c r="E9226">
        <v>1</v>
      </c>
      <c r="F9226">
        <v>1</v>
      </c>
      <c r="G9226" t="s">
        <v>704</v>
      </c>
      <c r="H9226" s="4" t="str">
        <f t="shared" si="288"/>
        <v>2CG16.1</v>
      </c>
      <c r="I9226" s="4" t="str">
        <f t="shared" si="289"/>
        <v>SG2_DVDD09</v>
      </c>
    </row>
    <row r="9227" spans="1:9" x14ac:dyDescent="0.25">
      <c r="A9227" t="s">
        <v>2698</v>
      </c>
      <c r="B9227" t="s">
        <v>6069</v>
      </c>
      <c r="C9227" t="s">
        <v>6073</v>
      </c>
      <c r="D9227">
        <v>2</v>
      </c>
      <c r="E9227">
        <v>2</v>
      </c>
      <c r="F9227">
        <v>2</v>
      </c>
      <c r="G9227" t="s">
        <v>961</v>
      </c>
      <c r="H9227" s="4" t="str">
        <f t="shared" si="288"/>
        <v>2CG16.2</v>
      </c>
      <c r="I9227" s="4" t="str">
        <f t="shared" si="289"/>
        <v>DGND</v>
      </c>
    </row>
    <row r="9228" spans="1:9" x14ac:dyDescent="0.25">
      <c r="A9228" t="s">
        <v>2698</v>
      </c>
      <c r="B9228" t="s">
        <v>6069</v>
      </c>
      <c r="C9228" t="s">
        <v>6074</v>
      </c>
      <c r="D9228">
        <v>1</v>
      </c>
      <c r="E9228">
        <v>1</v>
      </c>
      <c r="F9228">
        <v>1</v>
      </c>
      <c r="G9228" t="s">
        <v>704</v>
      </c>
      <c r="H9228" s="4" t="str">
        <f t="shared" si="288"/>
        <v>2CG17.1</v>
      </c>
      <c r="I9228" s="4" t="str">
        <f t="shared" si="289"/>
        <v>SG2_DVDD09</v>
      </c>
    </row>
    <row r="9229" spans="1:9" x14ac:dyDescent="0.25">
      <c r="A9229" t="s">
        <v>2698</v>
      </c>
      <c r="B9229" t="s">
        <v>6069</v>
      </c>
      <c r="C9229" t="s">
        <v>6074</v>
      </c>
      <c r="D9229">
        <v>2</v>
      </c>
      <c r="E9229">
        <v>2</v>
      </c>
      <c r="F9229">
        <v>2</v>
      </c>
      <c r="G9229" t="s">
        <v>961</v>
      </c>
      <c r="H9229" s="4" t="str">
        <f t="shared" si="288"/>
        <v>2CG17.2</v>
      </c>
      <c r="I9229" s="4" t="str">
        <f t="shared" si="289"/>
        <v>DGND</v>
      </c>
    </row>
    <row r="9230" spans="1:9" x14ac:dyDescent="0.25">
      <c r="A9230" t="s">
        <v>2698</v>
      </c>
      <c r="B9230" t="s">
        <v>6069</v>
      </c>
      <c r="C9230" t="s">
        <v>6075</v>
      </c>
      <c r="D9230">
        <v>1</v>
      </c>
      <c r="E9230">
        <v>1</v>
      </c>
      <c r="F9230">
        <v>1</v>
      </c>
      <c r="G9230" t="s">
        <v>704</v>
      </c>
      <c r="H9230" s="4" t="str">
        <f t="shared" si="288"/>
        <v>2CG18.1</v>
      </c>
      <c r="I9230" s="4" t="str">
        <f t="shared" si="289"/>
        <v>SG2_DVDD09</v>
      </c>
    </row>
    <row r="9231" spans="1:9" x14ac:dyDescent="0.25">
      <c r="A9231" t="s">
        <v>2698</v>
      </c>
      <c r="B9231" t="s">
        <v>6069</v>
      </c>
      <c r="C9231" t="s">
        <v>6075</v>
      </c>
      <c r="D9231">
        <v>2</v>
      </c>
      <c r="E9231">
        <v>2</v>
      </c>
      <c r="F9231">
        <v>2</v>
      </c>
      <c r="G9231" t="s">
        <v>961</v>
      </c>
      <c r="H9231" s="4" t="str">
        <f t="shared" si="288"/>
        <v>2CG18.2</v>
      </c>
      <c r="I9231" s="4" t="str">
        <f t="shared" si="289"/>
        <v>DGND</v>
      </c>
    </row>
    <row r="9232" spans="1:9" x14ac:dyDescent="0.25">
      <c r="A9232" t="s">
        <v>2698</v>
      </c>
      <c r="B9232" t="s">
        <v>6069</v>
      </c>
      <c r="C9232" t="s">
        <v>6076</v>
      </c>
      <c r="D9232">
        <v>1</v>
      </c>
      <c r="E9232">
        <v>1</v>
      </c>
      <c r="F9232">
        <v>1</v>
      </c>
      <c r="G9232" t="s">
        <v>704</v>
      </c>
      <c r="H9232" s="4" t="str">
        <f t="shared" si="288"/>
        <v>2CG19.1</v>
      </c>
      <c r="I9232" s="4" t="str">
        <f t="shared" si="289"/>
        <v>SG2_DVDD09</v>
      </c>
    </row>
    <row r="9233" spans="1:9" x14ac:dyDescent="0.25">
      <c r="A9233" t="s">
        <v>2698</v>
      </c>
      <c r="B9233" t="s">
        <v>6069</v>
      </c>
      <c r="C9233" t="s">
        <v>6076</v>
      </c>
      <c r="D9233">
        <v>2</v>
      </c>
      <c r="E9233">
        <v>2</v>
      </c>
      <c r="F9233">
        <v>2</v>
      </c>
      <c r="G9233" t="s">
        <v>961</v>
      </c>
      <c r="H9233" s="4" t="str">
        <f t="shared" si="288"/>
        <v>2CG19.2</v>
      </c>
      <c r="I9233" s="4" t="str">
        <f t="shared" si="289"/>
        <v>DGND</v>
      </c>
    </row>
    <row r="9234" spans="1:9" x14ac:dyDescent="0.25">
      <c r="A9234" t="s">
        <v>2698</v>
      </c>
      <c r="B9234" t="s">
        <v>6069</v>
      </c>
      <c r="C9234" t="s">
        <v>6077</v>
      </c>
      <c r="D9234">
        <v>1</v>
      </c>
      <c r="E9234">
        <v>1</v>
      </c>
      <c r="F9234">
        <v>1</v>
      </c>
      <c r="G9234" t="s">
        <v>704</v>
      </c>
      <c r="H9234" s="4" t="str">
        <f t="shared" si="288"/>
        <v>2CG20.1</v>
      </c>
      <c r="I9234" s="4" t="str">
        <f t="shared" si="289"/>
        <v>SG2_DVDD09</v>
      </c>
    </row>
    <row r="9235" spans="1:9" x14ac:dyDescent="0.25">
      <c r="A9235" t="s">
        <v>2698</v>
      </c>
      <c r="B9235" t="s">
        <v>6069</v>
      </c>
      <c r="C9235" t="s">
        <v>6077</v>
      </c>
      <c r="D9235">
        <v>2</v>
      </c>
      <c r="E9235">
        <v>2</v>
      </c>
      <c r="F9235">
        <v>2</v>
      </c>
      <c r="G9235" t="s">
        <v>961</v>
      </c>
      <c r="H9235" s="4" t="str">
        <f t="shared" si="288"/>
        <v>2CG20.2</v>
      </c>
      <c r="I9235" s="4" t="str">
        <f t="shared" si="289"/>
        <v>DGND</v>
      </c>
    </row>
    <row r="9236" spans="1:9" x14ac:dyDescent="0.25">
      <c r="A9236" t="s">
        <v>2698</v>
      </c>
      <c r="B9236" t="s">
        <v>6069</v>
      </c>
      <c r="C9236" t="s">
        <v>6078</v>
      </c>
      <c r="D9236">
        <v>1</v>
      </c>
      <c r="E9236">
        <v>1</v>
      </c>
      <c r="F9236">
        <v>1</v>
      </c>
      <c r="G9236" t="s">
        <v>704</v>
      </c>
      <c r="H9236" s="4" t="str">
        <f t="shared" si="288"/>
        <v>2CG21.1</v>
      </c>
      <c r="I9236" s="4" t="str">
        <f t="shared" si="289"/>
        <v>SG2_DVDD09</v>
      </c>
    </row>
    <row r="9237" spans="1:9" x14ac:dyDescent="0.25">
      <c r="A9237" t="s">
        <v>2698</v>
      </c>
      <c r="B9237" t="s">
        <v>6069</v>
      </c>
      <c r="C9237" t="s">
        <v>6078</v>
      </c>
      <c r="D9237">
        <v>2</v>
      </c>
      <c r="E9237">
        <v>2</v>
      </c>
      <c r="F9237">
        <v>2</v>
      </c>
      <c r="G9237" t="s">
        <v>961</v>
      </c>
      <c r="H9237" s="4" t="str">
        <f t="shared" si="288"/>
        <v>2CG21.2</v>
      </c>
      <c r="I9237" s="4" t="str">
        <f t="shared" si="289"/>
        <v>DGND</v>
      </c>
    </row>
    <row r="9238" spans="1:9" x14ac:dyDescent="0.25">
      <c r="A9238" t="s">
        <v>2698</v>
      </c>
      <c r="B9238" t="s">
        <v>6069</v>
      </c>
      <c r="C9238" t="s">
        <v>4657</v>
      </c>
      <c r="D9238">
        <v>1</v>
      </c>
      <c r="E9238">
        <v>1</v>
      </c>
      <c r="F9238">
        <v>1</v>
      </c>
      <c r="G9238" t="s">
        <v>699</v>
      </c>
      <c r="H9238" s="4" t="str">
        <f t="shared" si="288"/>
        <v>2CG22.1</v>
      </c>
      <c r="I9238" s="4" t="str">
        <f t="shared" si="289"/>
        <v>SG2_SRC_DVDD09</v>
      </c>
    </row>
    <row r="9239" spans="1:9" x14ac:dyDescent="0.25">
      <c r="A9239" t="s">
        <v>2698</v>
      </c>
      <c r="B9239" t="s">
        <v>6069</v>
      </c>
      <c r="C9239" t="s">
        <v>4657</v>
      </c>
      <c r="D9239">
        <v>2</v>
      </c>
      <c r="E9239">
        <v>2</v>
      </c>
      <c r="F9239">
        <v>2</v>
      </c>
      <c r="G9239" t="s">
        <v>961</v>
      </c>
      <c r="H9239" s="4" t="str">
        <f t="shared" si="288"/>
        <v>2CG22.2</v>
      </c>
      <c r="I9239" s="4" t="str">
        <f t="shared" si="289"/>
        <v>DGND</v>
      </c>
    </row>
    <row r="9240" spans="1:9" x14ac:dyDescent="0.25">
      <c r="A9240" t="s">
        <v>2698</v>
      </c>
      <c r="B9240" t="s">
        <v>6069</v>
      </c>
      <c r="C9240" t="s">
        <v>6079</v>
      </c>
      <c r="D9240">
        <v>1</v>
      </c>
      <c r="E9240">
        <v>1</v>
      </c>
      <c r="F9240">
        <v>1</v>
      </c>
      <c r="G9240" t="s">
        <v>704</v>
      </c>
      <c r="H9240" s="4" t="str">
        <f t="shared" si="288"/>
        <v>2CG23.1</v>
      </c>
      <c r="I9240" s="4" t="str">
        <f t="shared" si="289"/>
        <v>SG2_DVDD09</v>
      </c>
    </row>
    <row r="9241" spans="1:9" x14ac:dyDescent="0.25">
      <c r="A9241" t="s">
        <v>2698</v>
      </c>
      <c r="B9241" t="s">
        <v>6069</v>
      </c>
      <c r="C9241" t="s">
        <v>6079</v>
      </c>
      <c r="D9241">
        <v>2</v>
      </c>
      <c r="E9241">
        <v>2</v>
      </c>
      <c r="F9241">
        <v>2</v>
      </c>
      <c r="G9241" t="s">
        <v>961</v>
      </c>
      <c r="H9241" s="4" t="str">
        <f t="shared" si="288"/>
        <v>2CG23.2</v>
      </c>
      <c r="I9241" s="4" t="str">
        <f t="shared" si="289"/>
        <v>DGND</v>
      </c>
    </row>
    <row r="9242" spans="1:9" x14ac:dyDescent="0.25">
      <c r="A9242" t="s">
        <v>2698</v>
      </c>
      <c r="B9242" t="s">
        <v>6069</v>
      </c>
      <c r="C9242" t="s">
        <v>4658</v>
      </c>
      <c r="D9242">
        <v>1</v>
      </c>
      <c r="E9242">
        <v>1</v>
      </c>
      <c r="F9242">
        <v>1</v>
      </c>
      <c r="G9242" t="s">
        <v>699</v>
      </c>
      <c r="H9242" s="4" t="str">
        <f t="shared" si="288"/>
        <v>2CG24.1</v>
      </c>
      <c r="I9242" s="4" t="str">
        <f t="shared" si="289"/>
        <v>SG2_SRC_DVDD09</v>
      </c>
    </row>
    <row r="9243" spans="1:9" x14ac:dyDescent="0.25">
      <c r="A9243" t="s">
        <v>2698</v>
      </c>
      <c r="B9243" t="s">
        <v>6069</v>
      </c>
      <c r="C9243" t="s">
        <v>4658</v>
      </c>
      <c r="D9243">
        <v>2</v>
      </c>
      <c r="E9243">
        <v>2</v>
      </c>
      <c r="F9243">
        <v>2</v>
      </c>
      <c r="G9243" t="s">
        <v>961</v>
      </c>
      <c r="H9243" s="4" t="str">
        <f t="shared" si="288"/>
        <v>2CG24.2</v>
      </c>
      <c r="I9243" s="4" t="str">
        <f t="shared" si="289"/>
        <v>DGND</v>
      </c>
    </row>
    <row r="9244" spans="1:9" x14ac:dyDescent="0.25">
      <c r="A9244" t="s">
        <v>2698</v>
      </c>
      <c r="B9244" t="s">
        <v>6069</v>
      </c>
      <c r="C9244" t="s">
        <v>6080</v>
      </c>
      <c r="D9244">
        <v>1</v>
      </c>
      <c r="E9244">
        <v>1</v>
      </c>
      <c r="F9244">
        <v>1</v>
      </c>
      <c r="G9244" t="s">
        <v>704</v>
      </c>
      <c r="H9244" s="4" t="str">
        <f t="shared" si="288"/>
        <v>2CG25.1</v>
      </c>
      <c r="I9244" s="4" t="str">
        <f t="shared" si="289"/>
        <v>SG2_DVDD09</v>
      </c>
    </row>
    <row r="9245" spans="1:9" x14ac:dyDescent="0.25">
      <c r="A9245" t="s">
        <v>2698</v>
      </c>
      <c r="B9245" t="s">
        <v>6069</v>
      </c>
      <c r="C9245" t="s">
        <v>6080</v>
      </c>
      <c r="D9245">
        <v>2</v>
      </c>
      <c r="E9245">
        <v>2</v>
      </c>
      <c r="F9245">
        <v>2</v>
      </c>
      <c r="G9245" t="s">
        <v>961</v>
      </c>
      <c r="H9245" s="4" t="str">
        <f t="shared" si="288"/>
        <v>2CG25.2</v>
      </c>
      <c r="I9245" s="4" t="str">
        <f t="shared" si="289"/>
        <v>DGND</v>
      </c>
    </row>
    <row r="9246" spans="1:9" x14ac:dyDescent="0.25">
      <c r="A9246" t="s">
        <v>2698</v>
      </c>
      <c r="B9246" t="s">
        <v>6069</v>
      </c>
      <c r="C9246" t="s">
        <v>4659</v>
      </c>
      <c r="D9246">
        <v>1</v>
      </c>
      <c r="E9246">
        <v>1</v>
      </c>
      <c r="F9246">
        <v>1</v>
      </c>
      <c r="G9246" t="s">
        <v>705</v>
      </c>
      <c r="H9246" s="4" t="str">
        <f t="shared" si="288"/>
        <v>2CG26.1</v>
      </c>
      <c r="I9246" s="4" t="str">
        <f t="shared" si="289"/>
        <v>SG2_AVDD09</v>
      </c>
    </row>
    <row r="9247" spans="1:9" x14ac:dyDescent="0.25">
      <c r="A9247" t="s">
        <v>2698</v>
      </c>
      <c r="B9247" t="s">
        <v>6069</v>
      </c>
      <c r="C9247" t="s">
        <v>4659</v>
      </c>
      <c r="D9247">
        <v>2</v>
      </c>
      <c r="E9247">
        <v>2</v>
      </c>
      <c r="F9247">
        <v>2</v>
      </c>
      <c r="G9247" t="s">
        <v>961</v>
      </c>
      <c r="H9247" s="4" t="str">
        <f t="shared" si="288"/>
        <v>2CG26.2</v>
      </c>
      <c r="I9247" s="4" t="str">
        <f t="shared" si="289"/>
        <v>DGND</v>
      </c>
    </row>
    <row r="9248" spans="1:9" x14ac:dyDescent="0.25">
      <c r="A9248" t="s">
        <v>2698</v>
      </c>
      <c r="B9248" t="s">
        <v>6069</v>
      </c>
      <c r="C9248" t="s">
        <v>4660</v>
      </c>
      <c r="D9248">
        <v>1</v>
      </c>
      <c r="E9248">
        <v>1</v>
      </c>
      <c r="F9248">
        <v>1</v>
      </c>
      <c r="G9248" t="s">
        <v>705</v>
      </c>
      <c r="H9248" s="4" t="str">
        <f t="shared" si="288"/>
        <v>2CG27.1</v>
      </c>
      <c r="I9248" s="4" t="str">
        <f t="shared" si="289"/>
        <v>SG2_AVDD09</v>
      </c>
    </row>
    <row r="9249" spans="1:9" x14ac:dyDescent="0.25">
      <c r="A9249" t="s">
        <v>2698</v>
      </c>
      <c r="B9249" t="s">
        <v>6069</v>
      </c>
      <c r="C9249" t="s">
        <v>4660</v>
      </c>
      <c r="D9249">
        <v>2</v>
      </c>
      <c r="E9249">
        <v>2</v>
      </c>
      <c r="F9249">
        <v>2</v>
      </c>
      <c r="G9249" t="s">
        <v>961</v>
      </c>
      <c r="H9249" s="4" t="str">
        <f t="shared" si="288"/>
        <v>2CG27.2</v>
      </c>
      <c r="I9249" s="4" t="str">
        <f t="shared" si="289"/>
        <v>DGND</v>
      </c>
    </row>
    <row r="9250" spans="1:9" x14ac:dyDescent="0.25">
      <c r="A9250" t="s">
        <v>2698</v>
      </c>
      <c r="B9250" t="s">
        <v>6069</v>
      </c>
      <c r="C9250" t="s">
        <v>4661</v>
      </c>
      <c r="D9250">
        <v>1</v>
      </c>
      <c r="E9250">
        <v>1</v>
      </c>
      <c r="F9250">
        <v>1</v>
      </c>
      <c r="G9250" t="s">
        <v>705</v>
      </c>
      <c r="H9250" s="4" t="str">
        <f t="shared" si="288"/>
        <v>2CG28.1</v>
      </c>
      <c r="I9250" s="4" t="str">
        <f t="shared" si="289"/>
        <v>SG2_AVDD09</v>
      </c>
    </row>
    <row r="9251" spans="1:9" x14ac:dyDescent="0.25">
      <c r="A9251" t="s">
        <v>2698</v>
      </c>
      <c r="B9251" t="s">
        <v>6069</v>
      </c>
      <c r="C9251" t="s">
        <v>4661</v>
      </c>
      <c r="D9251">
        <v>2</v>
      </c>
      <c r="E9251">
        <v>2</v>
      </c>
      <c r="F9251">
        <v>2</v>
      </c>
      <c r="G9251" t="s">
        <v>961</v>
      </c>
      <c r="H9251" s="4" t="str">
        <f t="shared" si="288"/>
        <v>2CG28.2</v>
      </c>
      <c r="I9251" s="4" t="str">
        <f t="shared" si="289"/>
        <v>DGND</v>
      </c>
    </row>
    <row r="9252" spans="1:9" x14ac:dyDescent="0.25">
      <c r="A9252" t="s">
        <v>2698</v>
      </c>
      <c r="B9252" t="s">
        <v>6069</v>
      </c>
      <c r="C9252" t="s">
        <v>4662</v>
      </c>
      <c r="D9252">
        <v>1</v>
      </c>
      <c r="E9252">
        <v>1</v>
      </c>
      <c r="F9252">
        <v>1</v>
      </c>
      <c r="G9252" t="s">
        <v>705</v>
      </c>
      <c r="H9252" s="4" t="str">
        <f t="shared" si="288"/>
        <v>2CG29.1</v>
      </c>
      <c r="I9252" s="4" t="str">
        <f t="shared" si="289"/>
        <v>SG2_AVDD09</v>
      </c>
    </row>
    <row r="9253" spans="1:9" x14ac:dyDescent="0.25">
      <c r="A9253" t="s">
        <v>2698</v>
      </c>
      <c r="B9253" t="s">
        <v>6069</v>
      </c>
      <c r="C9253" t="s">
        <v>4662</v>
      </c>
      <c r="D9253">
        <v>2</v>
      </c>
      <c r="E9253">
        <v>2</v>
      </c>
      <c r="F9253">
        <v>2</v>
      </c>
      <c r="G9253" t="s">
        <v>961</v>
      </c>
      <c r="H9253" s="4" t="str">
        <f t="shared" si="288"/>
        <v>2CG29.2</v>
      </c>
      <c r="I9253" s="4" t="str">
        <f t="shared" si="289"/>
        <v>DGND</v>
      </c>
    </row>
    <row r="9254" spans="1:9" x14ac:dyDescent="0.25">
      <c r="A9254" t="s">
        <v>2698</v>
      </c>
      <c r="B9254" t="s">
        <v>6069</v>
      </c>
      <c r="C9254" t="s">
        <v>4663</v>
      </c>
      <c r="D9254">
        <v>1</v>
      </c>
      <c r="E9254">
        <v>1</v>
      </c>
      <c r="F9254">
        <v>1</v>
      </c>
      <c r="G9254" t="s">
        <v>2517</v>
      </c>
      <c r="H9254" s="4" t="str">
        <f t="shared" si="288"/>
        <v>2CG30.1</v>
      </c>
      <c r="I9254" s="4" t="str">
        <f t="shared" si="289"/>
        <v>SG2_AVDD09_FE</v>
      </c>
    </row>
    <row r="9255" spans="1:9" x14ac:dyDescent="0.25">
      <c r="A9255" t="s">
        <v>2698</v>
      </c>
      <c r="B9255" t="s">
        <v>6069</v>
      </c>
      <c r="C9255" t="s">
        <v>4663</v>
      </c>
      <c r="D9255">
        <v>2</v>
      </c>
      <c r="E9255">
        <v>2</v>
      </c>
      <c r="F9255">
        <v>2</v>
      </c>
      <c r="G9255" t="s">
        <v>961</v>
      </c>
      <c r="H9255" s="4" t="str">
        <f t="shared" si="288"/>
        <v>2CG30.2</v>
      </c>
      <c r="I9255" s="4" t="str">
        <f t="shared" si="289"/>
        <v>DGND</v>
      </c>
    </row>
    <row r="9256" spans="1:9" x14ac:dyDescent="0.25">
      <c r="A9256" t="s">
        <v>2698</v>
      </c>
      <c r="B9256" t="s">
        <v>6069</v>
      </c>
      <c r="C9256" t="s">
        <v>4664</v>
      </c>
      <c r="D9256">
        <v>1</v>
      </c>
      <c r="E9256">
        <v>1</v>
      </c>
      <c r="F9256">
        <v>1</v>
      </c>
      <c r="G9256" t="s">
        <v>2518</v>
      </c>
      <c r="H9256" s="4" t="str">
        <f t="shared" si="288"/>
        <v>2CG31.1</v>
      </c>
      <c r="I9256" s="4" t="str">
        <f t="shared" si="289"/>
        <v>SG2_AVDD09_GIGA</v>
      </c>
    </row>
    <row r="9257" spans="1:9" x14ac:dyDescent="0.25">
      <c r="A9257" t="s">
        <v>2698</v>
      </c>
      <c r="B9257" t="s">
        <v>6069</v>
      </c>
      <c r="C9257" t="s">
        <v>4664</v>
      </c>
      <c r="D9257">
        <v>2</v>
      </c>
      <c r="E9257">
        <v>2</v>
      </c>
      <c r="F9257">
        <v>2</v>
      </c>
      <c r="G9257" t="s">
        <v>961</v>
      </c>
      <c r="H9257" s="4" t="str">
        <f t="shared" si="288"/>
        <v>2CG31.2</v>
      </c>
      <c r="I9257" s="4" t="str">
        <f t="shared" si="289"/>
        <v>DGND</v>
      </c>
    </row>
    <row r="9258" spans="1:9" x14ac:dyDescent="0.25">
      <c r="A9258" t="s">
        <v>2698</v>
      </c>
      <c r="B9258" t="s">
        <v>6069</v>
      </c>
      <c r="C9258" t="s">
        <v>4665</v>
      </c>
      <c r="D9258">
        <v>1</v>
      </c>
      <c r="E9258">
        <v>1</v>
      </c>
      <c r="F9258">
        <v>1</v>
      </c>
      <c r="G9258" t="s">
        <v>2518</v>
      </c>
      <c r="H9258" s="4" t="str">
        <f t="shared" si="288"/>
        <v>2CG32.1</v>
      </c>
      <c r="I9258" s="4" t="str">
        <f t="shared" si="289"/>
        <v>SG2_AVDD09_GIGA</v>
      </c>
    </row>
    <row r="9259" spans="1:9" x14ac:dyDescent="0.25">
      <c r="A9259" t="s">
        <v>2698</v>
      </c>
      <c r="B9259" t="s">
        <v>6069</v>
      </c>
      <c r="C9259" t="s">
        <v>4665</v>
      </c>
      <c r="D9259">
        <v>2</v>
      </c>
      <c r="E9259">
        <v>2</v>
      </c>
      <c r="F9259">
        <v>2</v>
      </c>
      <c r="G9259" t="s">
        <v>961</v>
      </c>
      <c r="H9259" s="4" t="str">
        <f t="shared" si="288"/>
        <v>2CG32.2</v>
      </c>
      <c r="I9259" s="4" t="str">
        <f t="shared" si="289"/>
        <v>DGND</v>
      </c>
    </row>
    <row r="9260" spans="1:9" x14ac:dyDescent="0.25">
      <c r="A9260" t="s">
        <v>2698</v>
      </c>
      <c r="B9260" t="s">
        <v>6069</v>
      </c>
      <c r="C9260" t="s">
        <v>4666</v>
      </c>
      <c r="D9260">
        <v>1</v>
      </c>
      <c r="E9260">
        <v>1</v>
      </c>
      <c r="F9260">
        <v>1</v>
      </c>
      <c r="G9260" t="s">
        <v>2519</v>
      </c>
      <c r="H9260" s="4" t="str">
        <f t="shared" si="288"/>
        <v>2CG33.1</v>
      </c>
      <c r="I9260" s="4" t="str">
        <f t="shared" si="289"/>
        <v>SG2_AVDD09_MCK</v>
      </c>
    </row>
    <row r="9261" spans="1:9" x14ac:dyDescent="0.25">
      <c r="A9261" t="s">
        <v>2698</v>
      </c>
      <c r="B9261" t="s">
        <v>6069</v>
      </c>
      <c r="C9261" t="s">
        <v>4666</v>
      </c>
      <c r="D9261">
        <v>2</v>
      </c>
      <c r="E9261">
        <v>2</v>
      </c>
      <c r="F9261">
        <v>2</v>
      </c>
      <c r="G9261" t="s">
        <v>961</v>
      </c>
      <c r="H9261" s="4" t="str">
        <f t="shared" si="288"/>
        <v>2CG33.2</v>
      </c>
      <c r="I9261" s="4" t="str">
        <f t="shared" si="289"/>
        <v>DGND</v>
      </c>
    </row>
    <row r="9262" spans="1:9" x14ac:dyDescent="0.25">
      <c r="A9262" t="s">
        <v>2698</v>
      </c>
      <c r="B9262" t="s">
        <v>6069</v>
      </c>
      <c r="C9262" t="s">
        <v>4667</v>
      </c>
      <c r="D9262">
        <v>1</v>
      </c>
      <c r="E9262">
        <v>1</v>
      </c>
      <c r="F9262">
        <v>1</v>
      </c>
      <c r="G9262" t="s">
        <v>6181</v>
      </c>
      <c r="H9262" s="4" t="str">
        <f t="shared" si="288"/>
        <v>2CG38.1</v>
      </c>
      <c r="I9262" s="4" t="str">
        <f t="shared" si="289"/>
        <v>SG2_AVDD09_TRX</v>
      </c>
    </row>
    <row r="9263" spans="1:9" x14ac:dyDescent="0.25">
      <c r="A9263" t="s">
        <v>2698</v>
      </c>
      <c r="B9263" t="s">
        <v>6069</v>
      </c>
      <c r="C9263" t="s">
        <v>4667</v>
      </c>
      <c r="D9263">
        <v>2</v>
      </c>
      <c r="E9263">
        <v>2</v>
      </c>
      <c r="F9263">
        <v>2</v>
      </c>
      <c r="G9263" t="s">
        <v>961</v>
      </c>
      <c r="H9263" s="4" t="str">
        <f t="shared" si="288"/>
        <v>2CG38.2</v>
      </c>
      <c r="I9263" s="4" t="str">
        <f t="shared" si="289"/>
        <v>DGND</v>
      </c>
    </row>
    <row r="9264" spans="1:9" x14ac:dyDescent="0.25">
      <c r="A9264" t="s">
        <v>2698</v>
      </c>
      <c r="B9264" t="s">
        <v>6069</v>
      </c>
      <c r="C9264" t="s">
        <v>4668</v>
      </c>
      <c r="D9264">
        <v>1</v>
      </c>
      <c r="E9264">
        <v>1</v>
      </c>
      <c r="F9264">
        <v>1</v>
      </c>
      <c r="G9264" t="s">
        <v>6181</v>
      </c>
      <c r="H9264" s="4" t="str">
        <f t="shared" si="288"/>
        <v>2CG39.1</v>
      </c>
      <c r="I9264" s="4" t="str">
        <f t="shared" si="289"/>
        <v>SG2_AVDD09_TRX</v>
      </c>
    </row>
    <row r="9265" spans="1:9" x14ac:dyDescent="0.25">
      <c r="A9265" t="s">
        <v>2698</v>
      </c>
      <c r="B9265" t="s">
        <v>6069</v>
      </c>
      <c r="C9265" t="s">
        <v>4668</v>
      </c>
      <c r="D9265">
        <v>2</v>
      </c>
      <c r="E9265">
        <v>2</v>
      </c>
      <c r="F9265">
        <v>2</v>
      </c>
      <c r="G9265" t="s">
        <v>961</v>
      </c>
      <c r="H9265" s="4" t="str">
        <f t="shared" si="288"/>
        <v>2CG39.2</v>
      </c>
      <c r="I9265" s="4" t="str">
        <f t="shared" si="289"/>
        <v>DGND</v>
      </c>
    </row>
    <row r="9266" spans="1:9" x14ac:dyDescent="0.25">
      <c r="A9266" t="s">
        <v>2698</v>
      </c>
      <c r="B9266" t="s">
        <v>6069</v>
      </c>
      <c r="C9266" t="s">
        <v>4669</v>
      </c>
      <c r="D9266">
        <v>1</v>
      </c>
      <c r="E9266">
        <v>1</v>
      </c>
      <c r="F9266">
        <v>1</v>
      </c>
      <c r="G9266" t="s">
        <v>2520</v>
      </c>
      <c r="H9266" s="4" t="str">
        <f t="shared" si="288"/>
        <v>2CG40.1</v>
      </c>
      <c r="I9266" s="4" t="str">
        <f t="shared" si="289"/>
        <v>SG2_AVDD09_CMU</v>
      </c>
    </row>
    <row r="9267" spans="1:9" x14ac:dyDescent="0.25">
      <c r="A9267" t="s">
        <v>2698</v>
      </c>
      <c r="B9267" t="s">
        <v>6069</v>
      </c>
      <c r="C9267" t="s">
        <v>4669</v>
      </c>
      <c r="D9267">
        <v>2</v>
      </c>
      <c r="E9267">
        <v>2</v>
      </c>
      <c r="F9267">
        <v>2</v>
      </c>
      <c r="G9267" t="s">
        <v>961</v>
      </c>
      <c r="H9267" s="4" t="str">
        <f t="shared" si="288"/>
        <v>2CG40.2</v>
      </c>
      <c r="I9267" s="4" t="str">
        <f t="shared" si="289"/>
        <v>DGND</v>
      </c>
    </row>
    <row r="9268" spans="1:9" x14ac:dyDescent="0.25">
      <c r="A9268" t="s">
        <v>2698</v>
      </c>
      <c r="B9268" t="s">
        <v>6069</v>
      </c>
      <c r="C9268" t="s">
        <v>4670</v>
      </c>
      <c r="D9268">
        <v>1</v>
      </c>
      <c r="E9268">
        <v>1</v>
      </c>
      <c r="F9268">
        <v>1</v>
      </c>
      <c r="G9268" t="s">
        <v>2520</v>
      </c>
      <c r="H9268" s="4" t="str">
        <f t="shared" si="288"/>
        <v>2CG41.1</v>
      </c>
      <c r="I9268" s="4" t="str">
        <f t="shared" si="289"/>
        <v>SG2_AVDD09_CMU</v>
      </c>
    </row>
    <row r="9269" spans="1:9" x14ac:dyDescent="0.25">
      <c r="A9269" t="s">
        <v>2698</v>
      </c>
      <c r="B9269" t="s">
        <v>6069</v>
      </c>
      <c r="C9269" t="s">
        <v>4670</v>
      </c>
      <c r="D9269">
        <v>2</v>
      </c>
      <c r="E9269">
        <v>2</v>
      </c>
      <c r="F9269">
        <v>2</v>
      </c>
      <c r="G9269" t="s">
        <v>961</v>
      </c>
      <c r="H9269" s="4" t="str">
        <f t="shared" si="288"/>
        <v>2CG41.2</v>
      </c>
      <c r="I9269" s="4" t="str">
        <f t="shared" si="289"/>
        <v>DGND</v>
      </c>
    </row>
    <row r="9270" spans="1:9" x14ac:dyDescent="0.25">
      <c r="A9270" t="s">
        <v>2698</v>
      </c>
      <c r="B9270" t="s">
        <v>6069</v>
      </c>
      <c r="C9270" t="s">
        <v>4671</v>
      </c>
      <c r="D9270">
        <v>1</v>
      </c>
      <c r="E9270">
        <v>1</v>
      </c>
      <c r="F9270">
        <v>1</v>
      </c>
      <c r="G9270" t="s">
        <v>699</v>
      </c>
      <c r="H9270" s="4" t="str">
        <f t="shared" si="288"/>
        <v>2CG47.1</v>
      </c>
      <c r="I9270" s="4" t="str">
        <f t="shared" si="289"/>
        <v>SG2_SRC_DVDD09</v>
      </c>
    </row>
    <row r="9271" spans="1:9" x14ac:dyDescent="0.25">
      <c r="A9271" t="s">
        <v>2698</v>
      </c>
      <c r="B9271" t="s">
        <v>6069</v>
      </c>
      <c r="C9271" t="s">
        <v>4671</v>
      </c>
      <c r="D9271">
        <v>2</v>
      </c>
      <c r="E9271">
        <v>2</v>
      </c>
      <c r="F9271">
        <v>2</v>
      </c>
      <c r="G9271" t="s">
        <v>961</v>
      </c>
      <c r="H9271" s="4" t="str">
        <f t="shared" si="288"/>
        <v>2CG47.2</v>
      </c>
      <c r="I9271" s="4" t="str">
        <f t="shared" si="289"/>
        <v>DGND</v>
      </c>
    </row>
    <row r="9272" spans="1:9" x14ac:dyDescent="0.25">
      <c r="A9272" t="s">
        <v>2698</v>
      </c>
      <c r="B9272" t="s">
        <v>6069</v>
      </c>
      <c r="C9272" t="s">
        <v>4672</v>
      </c>
      <c r="D9272">
        <v>1</v>
      </c>
      <c r="E9272">
        <v>1</v>
      </c>
      <c r="F9272">
        <v>1</v>
      </c>
      <c r="G9272" t="s">
        <v>699</v>
      </c>
      <c r="H9272" s="4" t="str">
        <f t="shared" si="288"/>
        <v>2CG48.1</v>
      </c>
      <c r="I9272" s="4" t="str">
        <f t="shared" si="289"/>
        <v>SG2_SRC_DVDD09</v>
      </c>
    </row>
    <row r="9273" spans="1:9" x14ac:dyDescent="0.25">
      <c r="A9273" t="s">
        <v>2698</v>
      </c>
      <c r="B9273" t="s">
        <v>6069</v>
      </c>
      <c r="C9273" t="s">
        <v>4672</v>
      </c>
      <c r="D9273">
        <v>2</v>
      </c>
      <c r="E9273">
        <v>2</v>
      </c>
      <c r="F9273">
        <v>2</v>
      </c>
      <c r="G9273" t="s">
        <v>961</v>
      </c>
      <c r="H9273" s="4" t="str">
        <f t="shared" si="288"/>
        <v>2CG48.2</v>
      </c>
      <c r="I9273" s="4" t="str">
        <f t="shared" si="289"/>
        <v>DGND</v>
      </c>
    </row>
    <row r="9274" spans="1:9" x14ac:dyDescent="0.25">
      <c r="A9274" t="s">
        <v>2698</v>
      </c>
      <c r="B9274" t="s">
        <v>6069</v>
      </c>
      <c r="C9274" t="s">
        <v>4673</v>
      </c>
      <c r="D9274">
        <v>1</v>
      </c>
      <c r="E9274">
        <v>1</v>
      </c>
      <c r="F9274">
        <v>1</v>
      </c>
      <c r="G9274" t="s">
        <v>704</v>
      </c>
      <c r="H9274" s="4" t="str">
        <f t="shared" si="288"/>
        <v>2CG80.1</v>
      </c>
      <c r="I9274" s="4" t="str">
        <f t="shared" si="289"/>
        <v>SG2_DVDD09</v>
      </c>
    </row>
    <row r="9275" spans="1:9" x14ac:dyDescent="0.25">
      <c r="A9275" t="s">
        <v>2698</v>
      </c>
      <c r="B9275" t="s">
        <v>6069</v>
      </c>
      <c r="C9275" t="s">
        <v>4673</v>
      </c>
      <c r="D9275">
        <v>2</v>
      </c>
      <c r="E9275">
        <v>2</v>
      </c>
      <c r="F9275">
        <v>2</v>
      </c>
      <c r="G9275" t="s">
        <v>961</v>
      </c>
      <c r="H9275" s="4" t="str">
        <f t="shared" si="288"/>
        <v>2CG80.2</v>
      </c>
      <c r="I9275" s="4" t="str">
        <f t="shared" si="289"/>
        <v>DGND</v>
      </c>
    </row>
    <row r="9276" spans="1:9" x14ac:dyDescent="0.25">
      <c r="A9276" t="s">
        <v>2698</v>
      </c>
      <c r="B9276" t="s">
        <v>6069</v>
      </c>
      <c r="C9276" t="s">
        <v>4674</v>
      </c>
      <c r="D9276">
        <v>1</v>
      </c>
      <c r="E9276">
        <v>1</v>
      </c>
      <c r="F9276">
        <v>1</v>
      </c>
      <c r="G9276" t="s">
        <v>704</v>
      </c>
      <c r="H9276" s="4" t="str">
        <f t="shared" si="288"/>
        <v>2CG81.1</v>
      </c>
      <c r="I9276" s="4" t="str">
        <f t="shared" si="289"/>
        <v>SG2_DVDD09</v>
      </c>
    </row>
    <row r="9277" spans="1:9" x14ac:dyDescent="0.25">
      <c r="A9277" t="s">
        <v>2698</v>
      </c>
      <c r="B9277" t="s">
        <v>6069</v>
      </c>
      <c r="C9277" t="s">
        <v>4674</v>
      </c>
      <c r="D9277">
        <v>2</v>
      </c>
      <c r="E9277">
        <v>2</v>
      </c>
      <c r="F9277">
        <v>2</v>
      </c>
      <c r="G9277" t="s">
        <v>961</v>
      </c>
      <c r="H9277" s="4" t="str">
        <f t="shared" si="288"/>
        <v>2CG81.2</v>
      </c>
      <c r="I9277" s="4" t="str">
        <f t="shared" si="289"/>
        <v>DGND</v>
      </c>
    </row>
    <row r="9278" spans="1:9" x14ac:dyDescent="0.25">
      <c r="A9278" t="s">
        <v>2698</v>
      </c>
      <c r="B9278" t="s">
        <v>6069</v>
      </c>
      <c r="C9278" t="s">
        <v>4675</v>
      </c>
      <c r="D9278">
        <v>1</v>
      </c>
      <c r="E9278">
        <v>1</v>
      </c>
      <c r="F9278">
        <v>1</v>
      </c>
      <c r="G9278" t="s">
        <v>699</v>
      </c>
      <c r="H9278" s="4" t="str">
        <f t="shared" si="288"/>
        <v>2CG109.1</v>
      </c>
      <c r="I9278" s="4" t="str">
        <f t="shared" si="289"/>
        <v>SG2_SRC_DVDD09</v>
      </c>
    </row>
    <row r="9279" spans="1:9" x14ac:dyDescent="0.25">
      <c r="A9279" t="s">
        <v>2698</v>
      </c>
      <c r="B9279" t="s">
        <v>6069</v>
      </c>
      <c r="C9279" t="s">
        <v>4675</v>
      </c>
      <c r="D9279">
        <v>2</v>
      </c>
      <c r="E9279">
        <v>2</v>
      </c>
      <c r="F9279">
        <v>2</v>
      </c>
      <c r="G9279" t="s">
        <v>961</v>
      </c>
      <c r="H9279" s="4" t="str">
        <f t="shared" si="288"/>
        <v>2CG109.2</v>
      </c>
      <c r="I9279" s="4" t="str">
        <f t="shared" si="289"/>
        <v>DGND</v>
      </c>
    </row>
    <row r="9280" spans="1:9" x14ac:dyDescent="0.25">
      <c r="A9280" t="s">
        <v>2698</v>
      </c>
      <c r="B9280" t="s">
        <v>6069</v>
      </c>
      <c r="C9280" t="s">
        <v>4676</v>
      </c>
      <c r="D9280">
        <v>1</v>
      </c>
      <c r="E9280">
        <v>1</v>
      </c>
      <c r="F9280">
        <v>1</v>
      </c>
      <c r="G9280" t="s">
        <v>699</v>
      </c>
      <c r="H9280" s="4" t="str">
        <f t="shared" si="288"/>
        <v>2CG110.1</v>
      </c>
      <c r="I9280" s="4" t="str">
        <f t="shared" si="289"/>
        <v>SG2_SRC_DVDD09</v>
      </c>
    </row>
    <row r="9281" spans="1:9" x14ac:dyDescent="0.25">
      <c r="A9281" t="s">
        <v>2698</v>
      </c>
      <c r="B9281" t="s">
        <v>6069</v>
      </c>
      <c r="C9281" t="s">
        <v>4676</v>
      </c>
      <c r="D9281">
        <v>2</v>
      </c>
      <c r="E9281">
        <v>2</v>
      </c>
      <c r="F9281">
        <v>2</v>
      </c>
      <c r="G9281" t="s">
        <v>961</v>
      </c>
      <c r="H9281" s="4" t="str">
        <f t="shared" si="288"/>
        <v>2CG110.2</v>
      </c>
      <c r="I9281" s="4" t="str">
        <f t="shared" si="289"/>
        <v>DGND</v>
      </c>
    </row>
    <row r="9282" spans="1:9" x14ac:dyDescent="0.25">
      <c r="A9282" t="s">
        <v>2698</v>
      </c>
      <c r="B9282" t="s">
        <v>6069</v>
      </c>
      <c r="C9282" t="s">
        <v>4677</v>
      </c>
      <c r="D9282">
        <v>1</v>
      </c>
      <c r="E9282">
        <v>1</v>
      </c>
      <c r="F9282">
        <v>1</v>
      </c>
      <c r="G9282" t="s">
        <v>699</v>
      </c>
      <c r="H9282" s="4" t="str">
        <f t="shared" ref="H9282:H9345" si="290">CONCATENATE(C9282,".",F9282)</f>
        <v>2CG178.1</v>
      </c>
      <c r="I9282" s="4" t="str">
        <f t="shared" ref="I9282:I9345" si="291">G9282</f>
        <v>SG2_SRC_DVDD09</v>
      </c>
    </row>
    <row r="9283" spans="1:9" x14ac:dyDescent="0.25">
      <c r="A9283" t="s">
        <v>2698</v>
      </c>
      <c r="B9283" t="s">
        <v>6069</v>
      </c>
      <c r="C9283" t="s">
        <v>4677</v>
      </c>
      <c r="D9283">
        <v>2</v>
      </c>
      <c r="E9283">
        <v>2</v>
      </c>
      <c r="F9283">
        <v>2</v>
      </c>
      <c r="G9283" t="s">
        <v>961</v>
      </c>
      <c r="H9283" s="4" t="str">
        <f t="shared" si="290"/>
        <v>2CG178.2</v>
      </c>
      <c r="I9283" s="4" t="str">
        <f t="shared" si="291"/>
        <v>DGND</v>
      </c>
    </row>
    <row r="9284" spans="1:9" x14ac:dyDescent="0.25">
      <c r="A9284" t="s">
        <v>2698</v>
      </c>
      <c r="B9284" t="s">
        <v>6069</v>
      </c>
      <c r="C9284" t="s">
        <v>4678</v>
      </c>
      <c r="D9284">
        <v>1</v>
      </c>
      <c r="E9284">
        <v>1</v>
      </c>
      <c r="F9284">
        <v>1</v>
      </c>
      <c r="G9284" t="s">
        <v>699</v>
      </c>
      <c r="H9284" s="4" t="str">
        <f t="shared" si="290"/>
        <v>2CG179.1</v>
      </c>
      <c r="I9284" s="4" t="str">
        <f t="shared" si="291"/>
        <v>SG2_SRC_DVDD09</v>
      </c>
    </row>
    <row r="9285" spans="1:9" x14ac:dyDescent="0.25">
      <c r="A9285" t="s">
        <v>2698</v>
      </c>
      <c r="B9285" t="s">
        <v>6069</v>
      </c>
      <c r="C9285" t="s">
        <v>4678</v>
      </c>
      <c r="D9285">
        <v>2</v>
      </c>
      <c r="E9285">
        <v>2</v>
      </c>
      <c r="F9285">
        <v>2</v>
      </c>
      <c r="G9285" t="s">
        <v>961</v>
      </c>
      <c r="H9285" s="4" t="str">
        <f t="shared" si="290"/>
        <v>2CG179.2</v>
      </c>
      <c r="I9285" s="4" t="str">
        <f t="shared" si="291"/>
        <v>DGND</v>
      </c>
    </row>
    <row r="9286" spans="1:9" x14ac:dyDescent="0.25">
      <c r="A9286" t="s">
        <v>2698</v>
      </c>
      <c r="B9286" t="s">
        <v>6069</v>
      </c>
      <c r="C9286" t="s">
        <v>4679</v>
      </c>
      <c r="D9286">
        <v>1</v>
      </c>
      <c r="E9286">
        <v>1</v>
      </c>
      <c r="F9286">
        <v>1</v>
      </c>
      <c r="G9286" t="s">
        <v>699</v>
      </c>
      <c r="H9286" s="4" t="str">
        <f t="shared" si="290"/>
        <v>2CG191.1</v>
      </c>
      <c r="I9286" s="4" t="str">
        <f t="shared" si="291"/>
        <v>SG2_SRC_DVDD09</v>
      </c>
    </row>
    <row r="9287" spans="1:9" x14ac:dyDescent="0.25">
      <c r="A9287" t="s">
        <v>2698</v>
      </c>
      <c r="B9287" t="s">
        <v>6069</v>
      </c>
      <c r="C9287" t="s">
        <v>4679</v>
      </c>
      <c r="D9287">
        <v>2</v>
      </c>
      <c r="E9287">
        <v>2</v>
      </c>
      <c r="F9287">
        <v>2</v>
      </c>
      <c r="G9287" t="s">
        <v>961</v>
      </c>
      <c r="H9287" s="4" t="str">
        <f t="shared" si="290"/>
        <v>2CG191.2</v>
      </c>
      <c r="I9287" s="4" t="str">
        <f t="shared" si="291"/>
        <v>DGND</v>
      </c>
    </row>
    <row r="9288" spans="1:9" x14ac:dyDescent="0.25">
      <c r="A9288" t="s">
        <v>2698</v>
      </c>
      <c r="B9288" t="s">
        <v>6069</v>
      </c>
      <c r="C9288" t="s">
        <v>4680</v>
      </c>
      <c r="D9288">
        <v>1</v>
      </c>
      <c r="E9288">
        <v>1</v>
      </c>
      <c r="F9288">
        <v>1</v>
      </c>
      <c r="G9288" t="s">
        <v>699</v>
      </c>
      <c r="H9288" s="4" t="str">
        <f t="shared" si="290"/>
        <v>2CG192.1</v>
      </c>
      <c r="I9288" s="4" t="str">
        <f t="shared" si="291"/>
        <v>SG2_SRC_DVDD09</v>
      </c>
    </row>
    <row r="9289" spans="1:9" x14ac:dyDescent="0.25">
      <c r="A9289" t="s">
        <v>2698</v>
      </c>
      <c r="B9289" t="s">
        <v>6069</v>
      </c>
      <c r="C9289" t="s">
        <v>4680</v>
      </c>
      <c r="D9289">
        <v>2</v>
      </c>
      <c r="E9289">
        <v>2</v>
      </c>
      <c r="F9289">
        <v>2</v>
      </c>
      <c r="G9289" t="s">
        <v>961</v>
      </c>
      <c r="H9289" s="4" t="str">
        <f t="shared" si="290"/>
        <v>2CG192.2</v>
      </c>
      <c r="I9289" s="4" t="str">
        <f t="shared" si="291"/>
        <v>DGND</v>
      </c>
    </row>
    <row r="9290" spans="1:9" x14ac:dyDescent="0.25">
      <c r="A9290" t="s">
        <v>2698</v>
      </c>
      <c r="B9290" t="s">
        <v>6069</v>
      </c>
      <c r="C9290" t="s">
        <v>4681</v>
      </c>
      <c r="D9290">
        <v>1</v>
      </c>
      <c r="E9290">
        <v>1</v>
      </c>
      <c r="F9290">
        <v>1</v>
      </c>
      <c r="G9290" t="s">
        <v>699</v>
      </c>
      <c r="H9290" s="4" t="str">
        <f t="shared" si="290"/>
        <v>2CG193.1</v>
      </c>
      <c r="I9290" s="4" t="str">
        <f t="shared" si="291"/>
        <v>SG2_SRC_DVDD09</v>
      </c>
    </row>
    <row r="9291" spans="1:9" x14ac:dyDescent="0.25">
      <c r="A9291" t="s">
        <v>2698</v>
      </c>
      <c r="B9291" t="s">
        <v>6069</v>
      </c>
      <c r="C9291" t="s">
        <v>4681</v>
      </c>
      <c r="D9291">
        <v>2</v>
      </c>
      <c r="E9291">
        <v>2</v>
      </c>
      <c r="F9291">
        <v>2</v>
      </c>
      <c r="G9291" t="s">
        <v>961</v>
      </c>
      <c r="H9291" s="4" t="str">
        <f t="shared" si="290"/>
        <v>2CG193.2</v>
      </c>
      <c r="I9291" s="4" t="str">
        <f t="shared" si="291"/>
        <v>DGND</v>
      </c>
    </row>
    <row r="9292" spans="1:9" x14ac:dyDescent="0.25">
      <c r="A9292" t="s">
        <v>2698</v>
      </c>
      <c r="B9292" t="s">
        <v>6069</v>
      </c>
      <c r="C9292" t="s">
        <v>4682</v>
      </c>
      <c r="D9292">
        <v>1</v>
      </c>
      <c r="E9292">
        <v>1</v>
      </c>
      <c r="F9292">
        <v>1</v>
      </c>
      <c r="G9292" t="s">
        <v>699</v>
      </c>
      <c r="H9292" s="4" t="str">
        <f t="shared" si="290"/>
        <v>2CG194.1</v>
      </c>
      <c r="I9292" s="4" t="str">
        <f t="shared" si="291"/>
        <v>SG2_SRC_DVDD09</v>
      </c>
    </row>
    <row r="9293" spans="1:9" x14ac:dyDescent="0.25">
      <c r="A9293" t="s">
        <v>2698</v>
      </c>
      <c r="B9293" t="s">
        <v>6069</v>
      </c>
      <c r="C9293" t="s">
        <v>4682</v>
      </c>
      <c r="D9293">
        <v>2</v>
      </c>
      <c r="E9293">
        <v>2</v>
      </c>
      <c r="F9293">
        <v>2</v>
      </c>
      <c r="G9293" t="s">
        <v>961</v>
      </c>
      <c r="H9293" s="4" t="str">
        <f t="shared" si="290"/>
        <v>2CG194.2</v>
      </c>
      <c r="I9293" s="4" t="str">
        <f t="shared" si="291"/>
        <v>DGND</v>
      </c>
    </row>
    <row r="9294" spans="1:9" x14ac:dyDescent="0.25">
      <c r="A9294" t="s">
        <v>2698</v>
      </c>
      <c r="B9294" t="s">
        <v>6069</v>
      </c>
      <c r="C9294" t="s">
        <v>4683</v>
      </c>
      <c r="D9294">
        <v>1</v>
      </c>
      <c r="E9294">
        <v>1</v>
      </c>
      <c r="F9294">
        <v>1</v>
      </c>
      <c r="G9294" t="s">
        <v>699</v>
      </c>
      <c r="H9294" s="4" t="str">
        <f t="shared" si="290"/>
        <v>2CG197.1</v>
      </c>
      <c r="I9294" s="4" t="str">
        <f t="shared" si="291"/>
        <v>SG2_SRC_DVDD09</v>
      </c>
    </row>
    <row r="9295" spans="1:9" x14ac:dyDescent="0.25">
      <c r="A9295" t="s">
        <v>2698</v>
      </c>
      <c r="B9295" t="s">
        <v>6069</v>
      </c>
      <c r="C9295" t="s">
        <v>4683</v>
      </c>
      <c r="D9295">
        <v>2</v>
      </c>
      <c r="E9295">
        <v>2</v>
      </c>
      <c r="F9295">
        <v>2</v>
      </c>
      <c r="G9295" t="s">
        <v>961</v>
      </c>
      <c r="H9295" s="4" t="str">
        <f t="shared" si="290"/>
        <v>2CG197.2</v>
      </c>
      <c r="I9295" s="4" t="str">
        <f t="shared" si="291"/>
        <v>DGND</v>
      </c>
    </row>
    <row r="9296" spans="1:9" x14ac:dyDescent="0.25">
      <c r="A9296" t="s">
        <v>2698</v>
      </c>
      <c r="B9296" t="s">
        <v>6069</v>
      </c>
      <c r="C9296" t="s">
        <v>4684</v>
      </c>
      <c r="D9296">
        <v>1</v>
      </c>
      <c r="E9296">
        <v>1</v>
      </c>
      <c r="F9296">
        <v>1</v>
      </c>
      <c r="G9296" t="s">
        <v>699</v>
      </c>
      <c r="H9296" s="4" t="str">
        <f t="shared" si="290"/>
        <v>2CG198.1</v>
      </c>
      <c r="I9296" s="4" t="str">
        <f t="shared" si="291"/>
        <v>SG2_SRC_DVDD09</v>
      </c>
    </row>
    <row r="9297" spans="1:9" x14ac:dyDescent="0.25">
      <c r="A9297" t="s">
        <v>2698</v>
      </c>
      <c r="B9297" t="s">
        <v>6069</v>
      </c>
      <c r="C9297" t="s">
        <v>4684</v>
      </c>
      <c r="D9297">
        <v>2</v>
      </c>
      <c r="E9297">
        <v>2</v>
      </c>
      <c r="F9297">
        <v>2</v>
      </c>
      <c r="G9297" t="s">
        <v>961</v>
      </c>
      <c r="H9297" s="4" t="str">
        <f t="shared" si="290"/>
        <v>2CG198.2</v>
      </c>
      <c r="I9297" s="4" t="str">
        <f t="shared" si="291"/>
        <v>DGND</v>
      </c>
    </row>
    <row r="9298" spans="1:9" x14ac:dyDescent="0.25">
      <c r="A9298" t="s">
        <v>2698</v>
      </c>
      <c r="B9298" t="s">
        <v>6069</v>
      </c>
      <c r="C9298" t="s">
        <v>6081</v>
      </c>
      <c r="D9298">
        <v>1</v>
      </c>
      <c r="E9298">
        <v>1</v>
      </c>
      <c r="F9298">
        <v>1</v>
      </c>
      <c r="G9298" t="s">
        <v>6181</v>
      </c>
      <c r="H9298" s="4" t="str">
        <f t="shared" si="290"/>
        <v>2CG219.1</v>
      </c>
      <c r="I9298" s="4" t="str">
        <f t="shared" si="291"/>
        <v>SG2_AVDD09_TRX</v>
      </c>
    </row>
    <row r="9299" spans="1:9" x14ac:dyDescent="0.25">
      <c r="A9299" t="s">
        <v>2698</v>
      </c>
      <c r="B9299" t="s">
        <v>6069</v>
      </c>
      <c r="C9299" t="s">
        <v>6081</v>
      </c>
      <c r="D9299">
        <v>2</v>
      </c>
      <c r="E9299">
        <v>2</v>
      </c>
      <c r="F9299">
        <v>2</v>
      </c>
      <c r="G9299" t="s">
        <v>961</v>
      </c>
      <c r="H9299" s="4" t="str">
        <f t="shared" si="290"/>
        <v>2CG219.2</v>
      </c>
      <c r="I9299" s="4" t="str">
        <f t="shared" si="291"/>
        <v>DGND</v>
      </c>
    </row>
    <row r="9300" spans="1:9" x14ac:dyDescent="0.25">
      <c r="A9300" t="s">
        <v>2698</v>
      </c>
      <c r="B9300" t="s">
        <v>6069</v>
      </c>
      <c r="C9300" t="s">
        <v>6082</v>
      </c>
      <c r="D9300">
        <v>1</v>
      </c>
      <c r="E9300">
        <v>1</v>
      </c>
      <c r="F9300">
        <v>1</v>
      </c>
      <c r="G9300" t="s">
        <v>705</v>
      </c>
      <c r="H9300" s="4" t="str">
        <f t="shared" si="290"/>
        <v>2CG220.1</v>
      </c>
      <c r="I9300" s="4" t="str">
        <f t="shared" si="291"/>
        <v>SG2_AVDD09</v>
      </c>
    </row>
    <row r="9301" spans="1:9" x14ac:dyDescent="0.25">
      <c r="A9301" t="s">
        <v>2698</v>
      </c>
      <c r="B9301" t="s">
        <v>6069</v>
      </c>
      <c r="C9301" t="s">
        <v>6082</v>
      </c>
      <c r="D9301">
        <v>2</v>
      </c>
      <c r="E9301">
        <v>2</v>
      </c>
      <c r="F9301">
        <v>2</v>
      </c>
      <c r="G9301" t="s">
        <v>961</v>
      </c>
      <c r="H9301" s="4" t="str">
        <f t="shared" si="290"/>
        <v>2CG220.2</v>
      </c>
      <c r="I9301" s="4" t="str">
        <f t="shared" si="291"/>
        <v>DGND</v>
      </c>
    </row>
    <row r="9302" spans="1:9" x14ac:dyDescent="0.25">
      <c r="A9302" t="s">
        <v>2698</v>
      </c>
      <c r="B9302" t="s">
        <v>6069</v>
      </c>
      <c r="C9302" t="s">
        <v>6216</v>
      </c>
      <c r="D9302">
        <v>1</v>
      </c>
      <c r="E9302">
        <v>1</v>
      </c>
      <c r="F9302">
        <v>1</v>
      </c>
      <c r="G9302" t="s">
        <v>704</v>
      </c>
      <c r="H9302" s="4" t="str">
        <f t="shared" si="290"/>
        <v>2CG222.1</v>
      </c>
      <c r="I9302" s="4" t="str">
        <f t="shared" si="291"/>
        <v>SG2_DVDD09</v>
      </c>
    </row>
    <row r="9303" spans="1:9" x14ac:dyDescent="0.25">
      <c r="A9303" t="s">
        <v>2698</v>
      </c>
      <c r="B9303" t="s">
        <v>6069</v>
      </c>
      <c r="C9303" t="s">
        <v>6216</v>
      </c>
      <c r="D9303">
        <v>2</v>
      </c>
      <c r="E9303">
        <v>2</v>
      </c>
      <c r="F9303">
        <v>2</v>
      </c>
      <c r="G9303" t="s">
        <v>961</v>
      </c>
      <c r="H9303" s="4" t="str">
        <f t="shared" si="290"/>
        <v>2CG222.2</v>
      </c>
      <c r="I9303" s="4" t="str">
        <f t="shared" si="291"/>
        <v>DGND</v>
      </c>
    </row>
    <row r="9304" spans="1:9" x14ac:dyDescent="0.25">
      <c r="A9304" t="s">
        <v>2698</v>
      </c>
      <c r="B9304" t="s">
        <v>6069</v>
      </c>
      <c r="C9304" t="s">
        <v>6217</v>
      </c>
      <c r="D9304">
        <v>1</v>
      </c>
      <c r="E9304">
        <v>1</v>
      </c>
      <c r="F9304">
        <v>1</v>
      </c>
      <c r="G9304" t="s">
        <v>704</v>
      </c>
      <c r="H9304" s="4" t="str">
        <f t="shared" si="290"/>
        <v>2CG223.1</v>
      </c>
      <c r="I9304" s="4" t="str">
        <f t="shared" si="291"/>
        <v>SG2_DVDD09</v>
      </c>
    </row>
    <row r="9305" spans="1:9" x14ac:dyDescent="0.25">
      <c r="A9305" t="s">
        <v>2698</v>
      </c>
      <c r="B9305" t="s">
        <v>6069</v>
      </c>
      <c r="C9305" t="s">
        <v>6217</v>
      </c>
      <c r="D9305">
        <v>2</v>
      </c>
      <c r="E9305">
        <v>2</v>
      </c>
      <c r="F9305">
        <v>2</v>
      </c>
      <c r="G9305" t="s">
        <v>961</v>
      </c>
      <c r="H9305" s="4" t="str">
        <f t="shared" si="290"/>
        <v>2CG223.2</v>
      </c>
      <c r="I9305" s="4" t="str">
        <f t="shared" si="291"/>
        <v>DGND</v>
      </c>
    </row>
    <row r="9306" spans="1:9" x14ac:dyDescent="0.25">
      <c r="A9306" t="s">
        <v>2698</v>
      </c>
      <c r="B9306" t="s">
        <v>6069</v>
      </c>
      <c r="C9306" t="s">
        <v>6496</v>
      </c>
      <c r="D9306">
        <v>1</v>
      </c>
      <c r="E9306">
        <v>1</v>
      </c>
      <c r="F9306">
        <v>1</v>
      </c>
      <c r="G9306" t="s">
        <v>6181</v>
      </c>
      <c r="H9306" s="4" t="str">
        <f t="shared" si="290"/>
        <v>2CG328.1</v>
      </c>
      <c r="I9306" s="4" t="str">
        <f t="shared" si="291"/>
        <v>SG2_AVDD09_TRX</v>
      </c>
    </row>
    <row r="9307" spans="1:9" x14ac:dyDescent="0.25">
      <c r="A9307" t="s">
        <v>2698</v>
      </c>
      <c r="B9307" t="s">
        <v>6069</v>
      </c>
      <c r="C9307" t="s">
        <v>6496</v>
      </c>
      <c r="D9307">
        <v>2</v>
      </c>
      <c r="E9307">
        <v>2</v>
      </c>
      <c r="F9307">
        <v>2</v>
      </c>
      <c r="G9307" t="s">
        <v>961</v>
      </c>
      <c r="H9307" s="4" t="str">
        <f t="shared" si="290"/>
        <v>2CG328.2</v>
      </c>
      <c r="I9307" s="4" t="str">
        <f t="shared" si="291"/>
        <v>DGND</v>
      </c>
    </row>
    <row r="9308" spans="1:9" x14ac:dyDescent="0.25">
      <c r="A9308" t="s">
        <v>2698</v>
      </c>
      <c r="B9308" t="s">
        <v>6069</v>
      </c>
      <c r="C9308" t="s">
        <v>6497</v>
      </c>
      <c r="D9308">
        <v>1</v>
      </c>
      <c r="E9308">
        <v>1</v>
      </c>
      <c r="F9308">
        <v>1</v>
      </c>
      <c r="G9308" t="s">
        <v>6181</v>
      </c>
      <c r="H9308" s="4" t="str">
        <f t="shared" si="290"/>
        <v>2CG331.1</v>
      </c>
      <c r="I9308" s="4" t="str">
        <f t="shared" si="291"/>
        <v>SG2_AVDD09_TRX</v>
      </c>
    </row>
    <row r="9309" spans="1:9" x14ac:dyDescent="0.25">
      <c r="A9309" t="s">
        <v>2698</v>
      </c>
      <c r="B9309" t="s">
        <v>6069</v>
      </c>
      <c r="C9309" t="s">
        <v>6497</v>
      </c>
      <c r="D9309">
        <v>2</v>
      </c>
      <c r="E9309">
        <v>2</v>
      </c>
      <c r="F9309">
        <v>2</v>
      </c>
      <c r="G9309" t="s">
        <v>961</v>
      </c>
      <c r="H9309" s="4" t="str">
        <f t="shared" si="290"/>
        <v>2CG331.2</v>
      </c>
      <c r="I9309" s="4" t="str">
        <f t="shared" si="291"/>
        <v>DGND</v>
      </c>
    </row>
    <row r="9310" spans="1:9" x14ac:dyDescent="0.25">
      <c r="A9310" t="s">
        <v>2698</v>
      </c>
      <c r="B9310" t="s">
        <v>6069</v>
      </c>
      <c r="C9310" t="s">
        <v>6218</v>
      </c>
      <c r="D9310">
        <v>1</v>
      </c>
      <c r="E9310">
        <v>1</v>
      </c>
      <c r="F9310">
        <v>1</v>
      </c>
      <c r="G9310" t="s">
        <v>2520</v>
      </c>
      <c r="H9310" s="4" t="str">
        <f t="shared" si="290"/>
        <v>2CG350.1</v>
      </c>
      <c r="I9310" s="4" t="str">
        <f t="shared" si="291"/>
        <v>SG2_AVDD09_CMU</v>
      </c>
    </row>
    <row r="9311" spans="1:9" x14ac:dyDescent="0.25">
      <c r="A9311" t="s">
        <v>2698</v>
      </c>
      <c r="B9311" t="s">
        <v>6069</v>
      </c>
      <c r="C9311" t="s">
        <v>6218</v>
      </c>
      <c r="D9311">
        <v>2</v>
      </c>
      <c r="E9311">
        <v>2</v>
      </c>
      <c r="F9311">
        <v>2</v>
      </c>
      <c r="G9311" t="s">
        <v>961</v>
      </c>
      <c r="H9311" s="4" t="str">
        <f t="shared" si="290"/>
        <v>2CG350.2</v>
      </c>
      <c r="I9311" s="4" t="str">
        <f t="shared" si="291"/>
        <v>DGND</v>
      </c>
    </row>
    <row r="9312" spans="1:9" x14ac:dyDescent="0.25">
      <c r="A9312" t="s">
        <v>2698</v>
      </c>
      <c r="B9312" t="s">
        <v>6069</v>
      </c>
      <c r="C9312" t="s">
        <v>6498</v>
      </c>
      <c r="D9312">
        <v>1</v>
      </c>
      <c r="E9312">
        <v>1</v>
      </c>
      <c r="F9312">
        <v>1</v>
      </c>
      <c r="G9312" t="s">
        <v>6181</v>
      </c>
      <c r="H9312" s="4" t="str">
        <f t="shared" si="290"/>
        <v>2CG351.1</v>
      </c>
      <c r="I9312" s="4" t="str">
        <f t="shared" si="291"/>
        <v>SG2_AVDD09_TRX</v>
      </c>
    </row>
    <row r="9313" spans="1:9" x14ac:dyDescent="0.25">
      <c r="A9313" t="s">
        <v>2698</v>
      </c>
      <c r="B9313" t="s">
        <v>6069</v>
      </c>
      <c r="C9313" t="s">
        <v>6498</v>
      </c>
      <c r="D9313">
        <v>2</v>
      </c>
      <c r="E9313">
        <v>2</v>
      </c>
      <c r="F9313">
        <v>2</v>
      </c>
      <c r="G9313" t="s">
        <v>961</v>
      </c>
      <c r="H9313" s="4" t="str">
        <f t="shared" si="290"/>
        <v>2CG351.2</v>
      </c>
      <c r="I9313" s="4" t="str">
        <f t="shared" si="291"/>
        <v>DGND</v>
      </c>
    </row>
    <row r="9314" spans="1:9" x14ac:dyDescent="0.25">
      <c r="A9314" t="s">
        <v>2698</v>
      </c>
      <c r="B9314" t="s">
        <v>6069</v>
      </c>
      <c r="C9314" t="s">
        <v>6499</v>
      </c>
      <c r="D9314">
        <v>1</v>
      </c>
      <c r="E9314">
        <v>1</v>
      </c>
      <c r="F9314">
        <v>1</v>
      </c>
      <c r="G9314" t="s">
        <v>6181</v>
      </c>
      <c r="H9314" s="4" t="str">
        <f t="shared" si="290"/>
        <v>2CG352.1</v>
      </c>
      <c r="I9314" s="4" t="str">
        <f t="shared" si="291"/>
        <v>SG2_AVDD09_TRX</v>
      </c>
    </row>
    <row r="9315" spans="1:9" x14ac:dyDescent="0.25">
      <c r="A9315" t="s">
        <v>2698</v>
      </c>
      <c r="B9315" t="s">
        <v>6069</v>
      </c>
      <c r="C9315" t="s">
        <v>6499</v>
      </c>
      <c r="D9315">
        <v>2</v>
      </c>
      <c r="E9315">
        <v>2</v>
      </c>
      <c r="F9315">
        <v>2</v>
      </c>
      <c r="G9315" t="s">
        <v>961</v>
      </c>
      <c r="H9315" s="4" t="str">
        <f t="shared" si="290"/>
        <v>2CG352.2</v>
      </c>
      <c r="I9315" s="4" t="str">
        <f t="shared" si="291"/>
        <v>DGND</v>
      </c>
    </row>
    <row r="9316" spans="1:9" x14ac:dyDescent="0.25">
      <c r="A9316" t="s">
        <v>2698</v>
      </c>
      <c r="B9316" t="s">
        <v>6069</v>
      </c>
      <c r="C9316" t="s">
        <v>6500</v>
      </c>
      <c r="D9316">
        <v>1</v>
      </c>
      <c r="E9316">
        <v>1</v>
      </c>
      <c r="F9316">
        <v>1</v>
      </c>
      <c r="G9316" t="s">
        <v>6181</v>
      </c>
      <c r="H9316" s="4" t="str">
        <f t="shared" si="290"/>
        <v>2CG353.1</v>
      </c>
      <c r="I9316" s="4" t="str">
        <f t="shared" si="291"/>
        <v>SG2_AVDD09_TRX</v>
      </c>
    </row>
    <row r="9317" spans="1:9" x14ac:dyDescent="0.25">
      <c r="A9317" t="s">
        <v>2698</v>
      </c>
      <c r="B9317" t="s">
        <v>6069</v>
      </c>
      <c r="C9317" t="s">
        <v>6500</v>
      </c>
      <c r="D9317">
        <v>2</v>
      </c>
      <c r="E9317">
        <v>2</v>
      </c>
      <c r="F9317">
        <v>2</v>
      </c>
      <c r="G9317" t="s">
        <v>961</v>
      </c>
      <c r="H9317" s="4" t="str">
        <f t="shared" si="290"/>
        <v>2CG353.2</v>
      </c>
      <c r="I9317" s="4" t="str">
        <f t="shared" si="291"/>
        <v>DGND</v>
      </c>
    </row>
    <row r="9318" spans="1:9" x14ac:dyDescent="0.25">
      <c r="A9318" t="s">
        <v>2698</v>
      </c>
      <c r="B9318" t="s">
        <v>6069</v>
      </c>
      <c r="C9318" t="s">
        <v>6501</v>
      </c>
      <c r="D9318">
        <v>1</v>
      </c>
      <c r="E9318">
        <v>1</v>
      </c>
      <c r="F9318">
        <v>1</v>
      </c>
      <c r="G9318" t="s">
        <v>6181</v>
      </c>
      <c r="H9318" s="4" t="str">
        <f t="shared" si="290"/>
        <v>2CG354.1</v>
      </c>
      <c r="I9318" s="4" t="str">
        <f t="shared" si="291"/>
        <v>SG2_AVDD09_TRX</v>
      </c>
    </row>
    <row r="9319" spans="1:9" x14ac:dyDescent="0.25">
      <c r="A9319" t="s">
        <v>2698</v>
      </c>
      <c r="B9319" t="s">
        <v>6069</v>
      </c>
      <c r="C9319" t="s">
        <v>6501</v>
      </c>
      <c r="D9319">
        <v>2</v>
      </c>
      <c r="E9319">
        <v>2</v>
      </c>
      <c r="F9319">
        <v>2</v>
      </c>
      <c r="G9319" t="s">
        <v>961</v>
      </c>
      <c r="H9319" s="4" t="str">
        <f t="shared" si="290"/>
        <v>2CG354.2</v>
      </c>
      <c r="I9319" s="4" t="str">
        <f t="shared" si="291"/>
        <v>DGND</v>
      </c>
    </row>
    <row r="9320" spans="1:9" x14ac:dyDescent="0.25">
      <c r="A9320" t="s">
        <v>2698</v>
      </c>
      <c r="B9320" t="s">
        <v>6069</v>
      </c>
      <c r="C9320" t="s">
        <v>6502</v>
      </c>
      <c r="D9320">
        <v>1</v>
      </c>
      <c r="E9320">
        <v>1</v>
      </c>
      <c r="F9320">
        <v>1</v>
      </c>
      <c r="G9320" t="s">
        <v>704</v>
      </c>
      <c r="H9320" s="4" t="str">
        <f t="shared" si="290"/>
        <v>2CG355.1</v>
      </c>
      <c r="I9320" s="4" t="str">
        <f t="shared" si="291"/>
        <v>SG2_DVDD09</v>
      </c>
    </row>
    <row r="9321" spans="1:9" x14ac:dyDescent="0.25">
      <c r="A9321" t="s">
        <v>2698</v>
      </c>
      <c r="B9321" t="s">
        <v>6069</v>
      </c>
      <c r="C9321" t="s">
        <v>6502</v>
      </c>
      <c r="D9321">
        <v>2</v>
      </c>
      <c r="E9321">
        <v>2</v>
      </c>
      <c r="F9321">
        <v>2</v>
      </c>
      <c r="G9321" t="s">
        <v>961</v>
      </c>
      <c r="H9321" s="4" t="str">
        <f t="shared" si="290"/>
        <v>2CG355.2</v>
      </c>
      <c r="I9321" s="4" t="str">
        <f t="shared" si="291"/>
        <v>DGND</v>
      </c>
    </row>
    <row r="9322" spans="1:9" x14ac:dyDescent="0.25">
      <c r="A9322" t="s">
        <v>2698</v>
      </c>
      <c r="B9322" t="s">
        <v>6069</v>
      </c>
      <c r="C9322" t="s">
        <v>2518</v>
      </c>
      <c r="D9322" t="s">
        <v>1278</v>
      </c>
      <c r="E9322" t="s">
        <v>1278</v>
      </c>
      <c r="F9322">
        <v>1</v>
      </c>
      <c r="G9322" t="s">
        <v>2518</v>
      </c>
      <c r="H9322" s="4" t="str">
        <f t="shared" si="290"/>
        <v>SG2_AVDD09_GIGA.1</v>
      </c>
      <c r="I9322" s="4" t="str">
        <f t="shared" si="291"/>
        <v>SG2_AVDD09_GIGA</v>
      </c>
    </row>
    <row r="9323" spans="1:9" x14ac:dyDescent="0.25">
      <c r="A9323" t="s">
        <v>2698</v>
      </c>
      <c r="B9323" t="s">
        <v>6069</v>
      </c>
      <c r="C9323" t="s">
        <v>704</v>
      </c>
      <c r="D9323" t="s">
        <v>1278</v>
      </c>
      <c r="E9323" t="s">
        <v>1278</v>
      </c>
      <c r="F9323">
        <v>1</v>
      </c>
      <c r="G9323" t="s">
        <v>704</v>
      </c>
      <c r="H9323" s="4" t="str">
        <f t="shared" si="290"/>
        <v>SG2_DVDD09.1</v>
      </c>
      <c r="I9323" s="4" t="str">
        <f t="shared" si="291"/>
        <v>SG2_DVDD09</v>
      </c>
    </row>
    <row r="9324" spans="1:9" x14ac:dyDescent="0.25">
      <c r="A9324" t="s">
        <v>2698</v>
      </c>
      <c r="B9324" t="s">
        <v>6083</v>
      </c>
      <c r="C9324" t="s">
        <v>4685</v>
      </c>
      <c r="D9324">
        <v>1</v>
      </c>
      <c r="E9324">
        <v>1</v>
      </c>
      <c r="F9324">
        <v>1</v>
      </c>
      <c r="G9324" t="s">
        <v>706</v>
      </c>
      <c r="H9324" s="4" t="str">
        <f t="shared" si="290"/>
        <v>2BDG31.1</v>
      </c>
      <c r="I9324" s="4" t="str">
        <f t="shared" si="291"/>
        <v>SG2_AVDD33</v>
      </c>
    </row>
    <row r="9325" spans="1:9" x14ac:dyDescent="0.25">
      <c r="A9325" t="s">
        <v>2698</v>
      </c>
      <c r="B9325" t="s">
        <v>6083</v>
      </c>
      <c r="C9325" t="s">
        <v>4685</v>
      </c>
      <c r="D9325">
        <v>2</v>
      </c>
      <c r="E9325">
        <v>2</v>
      </c>
      <c r="F9325">
        <v>2</v>
      </c>
      <c r="G9325" t="s">
        <v>519</v>
      </c>
      <c r="H9325" s="4" t="str">
        <f t="shared" si="290"/>
        <v>2BDG31.2</v>
      </c>
      <c r="I9325" s="4" t="str">
        <f t="shared" si="291"/>
        <v>SG2_SRC_DVDD33</v>
      </c>
    </row>
    <row r="9326" spans="1:9" x14ac:dyDescent="0.25">
      <c r="A9326" t="s">
        <v>2698</v>
      </c>
      <c r="B9326" t="s">
        <v>6083</v>
      </c>
      <c r="C9326" t="s">
        <v>4686</v>
      </c>
      <c r="D9326">
        <v>1</v>
      </c>
      <c r="E9326">
        <v>1</v>
      </c>
      <c r="F9326">
        <v>1</v>
      </c>
      <c r="G9326" t="s">
        <v>2521</v>
      </c>
      <c r="H9326" s="4" t="str">
        <f t="shared" si="290"/>
        <v>2BDG32.1</v>
      </c>
      <c r="I9326" s="4" t="str">
        <f t="shared" si="291"/>
        <v>SG2_AVDD33_CEN</v>
      </c>
    </row>
    <row r="9327" spans="1:9" x14ac:dyDescent="0.25">
      <c r="A9327" t="s">
        <v>2698</v>
      </c>
      <c r="B9327" t="s">
        <v>6083</v>
      </c>
      <c r="C9327" t="s">
        <v>4686</v>
      </c>
      <c r="D9327">
        <v>2</v>
      </c>
      <c r="E9327">
        <v>2</v>
      </c>
      <c r="F9327">
        <v>2</v>
      </c>
      <c r="G9327" t="s">
        <v>519</v>
      </c>
      <c r="H9327" s="4" t="str">
        <f t="shared" si="290"/>
        <v>2BDG32.2</v>
      </c>
      <c r="I9327" s="4" t="str">
        <f t="shared" si="291"/>
        <v>SG2_SRC_DVDD33</v>
      </c>
    </row>
    <row r="9328" spans="1:9" x14ac:dyDescent="0.25">
      <c r="A9328" t="s">
        <v>2698</v>
      </c>
      <c r="B9328" t="s">
        <v>6083</v>
      </c>
      <c r="C9328" t="s">
        <v>4687</v>
      </c>
      <c r="D9328">
        <v>1</v>
      </c>
      <c r="E9328">
        <v>1</v>
      </c>
      <c r="F9328">
        <v>1</v>
      </c>
      <c r="G9328" t="s">
        <v>2522</v>
      </c>
      <c r="H9328" s="4" t="str">
        <f t="shared" si="290"/>
        <v>2BDG33.1</v>
      </c>
      <c r="I9328" s="4" t="str">
        <f t="shared" si="291"/>
        <v>SG2_AVDD33_FE</v>
      </c>
    </row>
    <row r="9329" spans="1:9" x14ac:dyDescent="0.25">
      <c r="A9329" t="s">
        <v>2698</v>
      </c>
      <c r="B9329" t="s">
        <v>6083</v>
      </c>
      <c r="C9329" t="s">
        <v>4687</v>
      </c>
      <c r="D9329">
        <v>2</v>
      </c>
      <c r="E9329">
        <v>2</v>
      </c>
      <c r="F9329">
        <v>2</v>
      </c>
      <c r="G9329" t="s">
        <v>519</v>
      </c>
      <c r="H9329" s="4" t="str">
        <f t="shared" si="290"/>
        <v>2BDG33.2</v>
      </c>
      <c r="I9329" s="4" t="str">
        <f t="shared" si="291"/>
        <v>SG2_SRC_DVDD33</v>
      </c>
    </row>
    <row r="9330" spans="1:9" x14ac:dyDescent="0.25">
      <c r="A9330" t="s">
        <v>2698</v>
      </c>
      <c r="B9330" t="s">
        <v>6083</v>
      </c>
      <c r="C9330" t="s">
        <v>4688</v>
      </c>
      <c r="D9330">
        <v>1</v>
      </c>
      <c r="E9330">
        <v>1</v>
      </c>
      <c r="F9330">
        <v>1</v>
      </c>
      <c r="G9330" t="s">
        <v>2523</v>
      </c>
      <c r="H9330" s="4" t="str">
        <f t="shared" si="290"/>
        <v>2BDG34.1</v>
      </c>
      <c r="I9330" s="4" t="str">
        <f t="shared" si="291"/>
        <v>SG2_AVDD33_GIGA</v>
      </c>
    </row>
    <row r="9331" spans="1:9" x14ac:dyDescent="0.25">
      <c r="A9331" t="s">
        <v>2698</v>
      </c>
      <c r="B9331" t="s">
        <v>6083</v>
      </c>
      <c r="C9331" t="s">
        <v>4688</v>
      </c>
      <c r="D9331">
        <v>2</v>
      </c>
      <c r="E9331">
        <v>2</v>
      </c>
      <c r="F9331">
        <v>2</v>
      </c>
      <c r="G9331" t="s">
        <v>519</v>
      </c>
      <c r="H9331" s="4" t="str">
        <f t="shared" si="290"/>
        <v>2BDG34.2</v>
      </c>
      <c r="I9331" s="4" t="str">
        <f t="shared" si="291"/>
        <v>SG2_SRC_DVDD33</v>
      </c>
    </row>
    <row r="9332" spans="1:9" x14ac:dyDescent="0.25">
      <c r="A9332" t="s">
        <v>2698</v>
      </c>
      <c r="B9332" t="s">
        <v>6083</v>
      </c>
      <c r="C9332" t="s">
        <v>4689</v>
      </c>
      <c r="D9332">
        <v>1</v>
      </c>
      <c r="E9332">
        <v>1</v>
      </c>
      <c r="F9332">
        <v>1</v>
      </c>
      <c r="G9332" t="s">
        <v>2524</v>
      </c>
      <c r="H9332" s="4" t="str">
        <f t="shared" si="290"/>
        <v>2BDG35.1</v>
      </c>
      <c r="I9332" s="4" t="str">
        <f t="shared" si="291"/>
        <v>SG2_AVDD33_CMU</v>
      </c>
    </row>
    <row r="9333" spans="1:9" x14ac:dyDescent="0.25">
      <c r="A9333" t="s">
        <v>2698</v>
      </c>
      <c r="B9333" t="s">
        <v>6083</v>
      </c>
      <c r="C9333" t="s">
        <v>4689</v>
      </c>
      <c r="D9333">
        <v>2</v>
      </c>
      <c r="E9333">
        <v>2</v>
      </c>
      <c r="F9333">
        <v>2</v>
      </c>
      <c r="G9333" t="s">
        <v>519</v>
      </c>
      <c r="H9333" s="4" t="str">
        <f t="shared" si="290"/>
        <v>2BDG35.2</v>
      </c>
      <c r="I9333" s="4" t="str">
        <f t="shared" si="291"/>
        <v>SG2_SRC_DVDD33</v>
      </c>
    </row>
    <row r="9334" spans="1:9" x14ac:dyDescent="0.25">
      <c r="A9334" t="s">
        <v>2698</v>
      </c>
      <c r="B9334" t="s">
        <v>6083</v>
      </c>
      <c r="C9334" t="s">
        <v>4690</v>
      </c>
      <c r="D9334">
        <v>1</v>
      </c>
      <c r="E9334">
        <v>1</v>
      </c>
      <c r="F9334">
        <v>1</v>
      </c>
      <c r="G9334" t="s">
        <v>2525</v>
      </c>
      <c r="H9334" s="4" t="str">
        <f t="shared" si="290"/>
        <v>2BDG37.1</v>
      </c>
      <c r="I9334" s="4" t="str">
        <f t="shared" si="291"/>
        <v>SG2_AVDD33_XTAL</v>
      </c>
    </row>
    <row r="9335" spans="1:9" x14ac:dyDescent="0.25">
      <c r="A9335" t="s">
        <v>2698</v>
      </c>
      <c r="B9335" t="s">
        <v>6083</v>
      </c>
      <c r="C9335" t="s">
        <v>4690</v>
      </c>
      <c r="D9335">
        <v>2</v>
      </c>
      <c r="E9335">
        <v>2</v>
      </c>
      <c r="F9335">
        <v>2</v>
      </c>
      <c r="G9335" t="s">
        <v>519</v>
      </c>
      <c r="H9335" s="4" t="str">
        <f t="shared" si="290"/>
        <v>2BDG37.2</v>
      </c>
      <c r="I9335" s="4" t="str">
        <f t="shared" si="291"/>
        <v>SG2_SRC_DVDD33</v>
      </c>
    </row>
    <row r="9336" spans="1:9" x14ac:dyDescent="0.25">
      <c r="A9336" t="s">
        <v>2698</v>
      </c>
      <c r="B9336" t="s">
        <v>6083</v>
      </c>
      <c r="C9336" t="s">
        <v>4691</v>
      </c>
      <c r="D9336">
        <v>1</v>
      </c>
      <c r="E9336">
        <v>1</v>
      </c>
      <c r="F9336">
        <v>1</v>
      </c>
      <c r="G9336" t="s">
        <v>706</v>
      </c>
      <c r="H9336" s="4" t="str">
        <f t="shared" si="290"/>
        <v>2CG51.1</v>
      </c>
      <c r="I9336" s="4" t="str">
        <f t="shared" si="291"/>
        <v>SG2_AVDD33</v>
      </c>
    </row>
    <row r="9337" spans="1:9" x14ac:dyDescent="0.25">
      <c r="A9337" t="s">
        <v>2698</v>
      </c>
      <c r="B9337" t="s">
        <v>6083</v>
      </c>
      <c r="C9337" t="s">
        <v>4691</v>
      </c>
      <c r="D9337">
        <v>2</v>
      </c>
      <c r="E9337">
        <v>2</v>
      </c>
      <c r="F9337">
        <v>2</v>
      </c>
      <c r="G9337" t="s">
        <v>961</v>
      </c>
      <c r="H9337" s="4" t="str">
        <f t="shared" si="290"/>
        <v>2CG51.2</v>
      </c>
      <c r="I9337" s="4" t="str">
        <f t="shared" si="291"/>
        <v>DGND</v>
      </c>
    </row>
    <row r="9338" spans="1:9" x14ac:dyDescent="0.25">
      <c r="A9338" t="s">
        <v>2698</v>
      </c>
      <c r="B9338" t="s">
        <v>6083</v>
      </c>
      <c r="C9338" t="s">
        <v>4692</v>
      </c>
      <c r="D9338">
        <v>1</v>
      </c>
      <c r="E9338">
        <v>1</v>
      </c>
      <c r="F9338">
        <v>1</v>
      </c>
      <c r="G9338" t="s">
        <v>706</v>
      </c>
      <c r="H9338" s="4" t="str">
        <f t="shared" si="290"/>
        <v>2CG52.1</v>
      </c>
      <c r="I9338" s="4" t="str">
        <f t="shared" si="291"/>
        <v>SG2_AVDD33</v>
      </c>
    </row>
    <row r="9339" spans="1:9" x14ac:dyDescent="0.25">
      <c r="A9339" t="s">
        <v>2698</v>
      </c>
      <c r="B9339" t="s">
        <v>6083</v>
      </c>
      <c r="C9339" t="s">
        <v>4692</v>
      </c>
      <c r="D9339">
        <v>2</v>
      </c>
      <c r="E9339">
        <v>2</v>
      </c>
      <c r="F9339">
        <v>2</v>
      </c>
      <c r="G9339" t="s">
        <v>961</v>
      </c>
      <c r="H9339" s="4" t="str">
        <f t="shared" si="290"/>
        <v>2CG52.2</v>
      </c>
      <c r="I9339" s="4" t="str">
        <f t="shared" si="291"/>
        <v>DGND</v>
      </c>
    </row>
    <row r="9340" spans="1:9" x14ac:dyDescent="0.25">
      <c r="A9340" t="s">
        <v>2698</v>
      </c>
      <c r="B9340" t="s">
        <v>6083</v>
      </c>
      <c r="C9340" t="s">
        <v>4693</v>
      </c>
      <c r="D9340">
        <v>1</v>
      </c>
      <c r="E9340">
        <v>1</v>
      </c>
      <c r="F9340">
        <v>1</v>
      </c>
      <c r="G9340" t="s">
        <v>706</v>
      </c>
      <c r="H9340" s="4" t="str">
        <f t="shared" si="290"/>
        <v>2CG53.1</v>
      </c>
      <c r="I9340" s="4" t="str">
        <f t="shared" si="291"/>
        <v>SG2_AVDD33</v>
      </c>
    </row>
    <row r="9341" spans="1:9" x14ac:dyDescent="0.25">
      <c r="A9341" t="s">
        <v>2698</v>
      </c>
      <c r="B9341" t="s">
        <v>6083</v>
      </c>
      <c r="C9341" t="s">
        <v>4693</v>
      </c>
      <c r="D9341">
        <v>2</v>
      </c>
      <c r="E9341">
        <v>2</v>
      </c>
      <c r="F9341">
        <v>2</v>
      </c>
      <c r="G9341" t="s">
        <v>961</v>
      </c>
      <c r="H9341" s="4" t="str">
        <f t="shared" si="290"/>
        <v>2CG53.2</v>
      </c>
      <c r="I9341" s="4" t="str">
        <f t="shared" si="291"/>
        <v>DGND</v>
      </c>
    </row>
    <row r="9342" spans="1:9" x14ac:dyDescent="0.25">
      <c r="A9342" t="s">
        <v>2698</v>
      </c>
      <c r="B9342" t="s">
        <v>6083</v>
      </c>
      <c r="C9342" t="s">
        <v>4694</v>
      </c>
      <c r="D9342">
        <v>1</v>
      </c>
      <c r="E9342">
        <v>1</v>
      </c>
      <c r="F9342">
        <v>1</v>
      </c>
      <c r="G9342" t="s">
        <v>706</v>
      </c>
      <c r="H9342" s="4" t="str">
        <f t="shared" si="290"/>
        <v>2CG54.1</v>
      </c>
      <c r="I9342" s="4" t="str">
        <f t="shared" si="291"/>
        <v>SG2_AVDD33</v>
      </c>
    </row>
    <row r="9343" spans="1:9" x14ac:dyDescent="0.25">
      <c r="A9343" t="s">
        <v>2698</v>
      </c>
      <c r="B9343" t="s">
        <v>6083</v>
      </c>
      <c r="C9343" t="s">
        <v>4694</v>
      </c>
      <c r="D9343">
        <v>2</v>
      </c>
      <c r="E9343">
        <v>2</v>
      </c>
      <c r="F9343">
        <v>2</v>
      </c>
      <c r="G9343" t="s">
        <v>961</v>
      </c>
      <c r="H9343" s="4" t="str">
        <f t="shared" si="290"/>
        <v>2CG54.2</v>
      </c>
      <c r="I9343" s="4" t="str">
        <f t="shared" si="291"/>
        <v>DGND</v>
      </c>
    </row>
    <row r="9344" spans="1:9" x14ac:dyDescent="0.25">
      <c r="A9344" t="s">
        <v>2698</v>
      </c>
      <c r="B9344" t="s">
        <v>6083</v>
      </c>
      <c r="C9344" t="s">
        <v>4695</v>
      </c>
      <c r="D9344">
        <v>1</v>
      </c>
      <c r="E9344">
        <v>1</v>
      </c>
      <c r="F9344">
        <v>1</v>
      </c>
      <c r="G9344" t="s">
        <v>706</v>
      </c>
      <c r="H9344" s="4" t="str">
        <f t="shared" si="290"/>
        <v>2CG55.1</v>
      </c>
      <c r="I9344" s="4" t="str">
        <f t="shared" si="291"/>
        <v>SG2_AVDD33</v>
      </c>
    </row>
    <row r="9345" spans="1:9" x14ac:dyDescent="0.25">
      <c r="A9345" t="s">
        <v>2698</v>
      </c>
      <c r="B9345" t="s">
        <v>6083</v>
      </c>
      <c r="C9345" t="s">
        <v>4695</v>
      </c>
      <c r="D9345">
        <v>2</v>
      </c>
      <c r="E9345">
        <v>2</v>
      </c>
      <c r="F9345">
        <v>2</v>
      </c>
      <c r="G9345" t="s">
        <v>961</v>
      </c>
      <c r="H9345" s="4" t="str">
        <f t="shared" si="290"/>
        <v>2CG55.2</v>
      </c>
      <c r="I9345" s="4" t="str">
        <f t="shared" si="291"/>
        <v>DGND</v>
      </c>
    </row>
    <row r="9346" spans="1:9" x14ac:dyDescent="0.25">
      <c r="A9346" t="s">
        <v>2698</v>
      </c>
      <c r="B9346" t="s">
        <v>6083</v>
      </c>
      <c r="C9346" t="s">
        <v>4696</v>
      </c>
      <c r="D9346">
        <v>1</v>
      </c>
      <c r="E9346">
        <v>1</v>
      </c>
      <c r="F9346">
        <v>1</v>
      </c>
      <c r="G9346" t="s">
        <v>2521</v>
      </c>
      <c r="H9346" s="4" t="str">
        <f t="shared" ref="H9346:H9409" si="292">CONCATENATE(C9346,".",F9346)</f>
        <v>2CG56.1</v>
      </c>
      <c r="I9346" s="4" t="str">
        <f t="shared" ref="I9346:I9409" si="293">G9346</f>
        <v>SG2_AVDD33_CEN</v>
      </c>
    </row>
    <row r="9347" spans="1:9" x14ac:dyDescent="0.25">
      <c r="A9347" t="s">
        <v>2698</v>
      </c>
      <c r="B9347" t="s">
        <v>6083</v>
      </c>
      <c r="C9347" t="s">
        <v>4696</v>
      </c>
      <c r="D9347">
        <v>2</v>
      </c>
      <c r="E9347">
        <v>2</v>
      </c>
      <c r="F9347">
        <v>2</v>
      </c>
      <c r="G9347" t="s">
        <v>961</v>
      </c>
      <c r="H9347" s="4" t="str">
        <f t="shared" si="292"/>
        <v>2CG56.2</v>
      </c>
      <c r="I9347" s="4" t="str">
        <f t="shared" si="293"/>
        <v>DGND</v>
      </c>
    </row>
    <row r="9348" spans="1:9" x14ac:dyDescent="0.25">
      <c r="A9348" t="s">
        <v>2698</v>
      </c>
      <c r="B9348" t="s">
        <v>6083</v>
      </c>
      <c r="C9348" t="s">
        <v>4697</v>
      </c>
      <c r="D9348">
        <v>1</v>
      </c>
      <c r="E9348">
        <v>1</v>
      </c>
      <c r="F9348">
        <v>1</v>
      </c>
      <c r="G9348" t="s">
        <v>2521</v>
      </c>
      <c r="H9348" s="4" t="str">
        <f t="shared" si="292"/>
        <v>2CG57.1</v>
      </c>
      <c r="I9348" s="4" t="str">
        <f t="shared" si="293"/>
        <v>SG2_AVDD33_CEN</v>
      </c>
    </row>
    <row r="9349" spans="1:9" x14ac:dyDescent="0.25">
      <c r="A9349" t="s">
        <v>2698</v>
      </c>
      <c r="B9349" t="s">
        <v>6083</v>
      </c>
      <c r="C9349" t="s">
        <v>4697</v>
      </c>
      <c r="D9349">
        <v>2</v>
      </c>
      <c r="E9349">
        <v>2</v>
      </c>
      <c r="F9349">
        <v>2</v>
      </c>
      <c r="G9349" t="s">
        <v>961</v>
      </c>
      <c r="H9349" s="4" t="str">
        <f t="shared" si="292"/>
        <v>2CG57.2</v>
      </c>
      <c r="I9349" s="4" t="str">
        <f t="shared" si="293"/>
        <v>DGND</v>
      </c>
    </row>
    <row r="9350" spans="1:9" x14ac:dyDescent="0.25">
      <c r="A9350" t="s">
        <v>2698</v>
      </c>
      <c r="B9350" t="s">
        <v>6083</v>
      </c>
      <c r="C9350" t="s">
        <v>4698</v>
      </c>
      <c r="D9350">
        <v>1</v>
      </c>
      <c r="E9350">
        <v>1</v>
      </c>
      <c r="F9350">
        <v>1</v>
      </c>
      <c r="G9350" t="s">
        <v>2521</v>
      </c>
      <c r="H9350" s="4" t="str">
        <f t="shared" si="292"/>
        <v>2CG58.1</v>
      </c>
      <c r="I9350" s="4" t="str">
        <f t="shared" si="293"/>
        <v>SG2_AVDD33_CEN</v>
      </c>
    </row>
    <row r="9351" spans="1:9" x14ac:dyDescent="0.25">
      <c r="A9351" t="s">
        <v>2698</v>
      </c>
      <c r="B9351" t="s">
        <v>6083</v>
      </c>
      <c r="C9351" t="s">
        <v>4698</v>
      </c>
      <c r="D9351">
        <v>2</v>
      </c>
      <c r="E9351">
        <v>2</v>
      </c>
      <c r="F9351">
        <v>2</v>
      </c>
      <c r="G9351" t="s">
        <v>961</v>
      </c>
      <c r="H9351" s="4" t="str">
        <f t="shared" si="292"/>
        <v>2CG58.2</v>
      </c>
      <c r="I9351" s="4" t="str">
        <f t="shared" si="293"/>
        <v>DGND</v>
      </c>
    </row>
    <row r="9352" spans="1:9" x14ac:dyDescent="0.25">
      <c r="A9352" t="s">
        <v>2698</v>
      </c>
      <c r="B9352" t="s">
        <v>6083</v>
      </c>
      <c r="C9352" t="s">
        <v>4699</v>
      </c>
      <c r="D9352">
        <v>1</v>
      </c>
      <c r="E9352">
        <v>1</v>
      </c>
      <c r="F9352">
        <v>1</v>
      </c>
      <c r="G9352" t="s">
        <v>2522</v>
      </c>
      <c r="H9352" s="4" t="str">
        <f t="shared" si="292"/>
        <v>2CG59.1</v>
      </c>
      <c r="I9352" s="4" t="str">
        <f t="shared" si="293"/>
        <v>SG2_AVDD33_FE</v>
      </c>
    </row>
    <row r="9353" spans="1:9" x14ac:dyDescent="0.25">
      <c r="A9353" t="s">
        <v>2698</v>
      </c>
      <c r="B9353" t="s">
        <v>6083</v>
      </c>
      <c r="C9353" t="s">
        <v>4699</v>
      </c>
      <c r="D9353">
        <v>2</v>
      </c>
      <c r="E9353">
        <v>2</v>
      </c>
      <c r="F9353">
        <v>2</v>
      </c>
      <c r="G9353" t="s">
        <v>961</v>
      </c>
      <c r="H9353" s="4" t="str">
        <f t="shared" si="292"/>
        <v>2CG59.2</v>
      </c>
      <c r="I9353" s="4" t="str">
        <f t="shared" si="293"/>
        <v>DGND</v>
      </c>
    </row>
    <row r="9354" spans="1:9" x14ac:dyDescent="0.25">
      <c r="A9354" t="s">
        <v>2698</v>
      </c>
      <c r="B9354" t="s">
        <v>6083</v>
      </c>
      <c r="C9354" t="s">
        <v>4700</v>
      </c>
      <c r="D9354">
        <v>1</v>
      </c>
      <c r="E9354">
        <v>1</v>
      </c>
      <c r="F9354">
        <v>1</v>
      </c>
      <c r="G9354" t="s">
        <v>2522</v>
      </c>
      <c r="H9354" s="4" t="str">
        <f t="shared" si="292"/>
        <v>2CG60.1</v>
      </c>
      <c r="I9354" s="4" t="str">
        <f t="shared" si="293"/>
        <v>SG2_AVDD33_FE</v>
      </c>
    </row>
    <row r="9355" spans="1:9" x14ac:dyDescent="0.25">
      <c r="A9355" t="s">
        <v>2698</v>
      </c>
      <c r="B9355" t="s">
        <v>6083</v>
      </c>
      <c r="C9355" t="s">
        <v>4700</v>
      </c>
      <c r="D9355">
        <v>2</v>
      </c>
      <c r="E9355">
        <v>2</v>
      </c>
      <c r="F9355">
        <v>2</v>
      </c>
      <c r="G9355" t="s">
        <v>961</v>
      </c>
      <c r="H9355" s="4" t="str">
        <f t="shared" si="292"/>
        <v>2CG60.2</v>
      </c>
      <c r="I9355" s="4" t="str">
        <f t="shared" si="293"/>
        <v>DGND</v>
      </c>
    </row>
    <row r="9356" spans="1:9" x14ac:dyDescent="0.25">
      <c r="A9356" t="s">
        <v>2698</v>
      </c>
      <c r="B9356" t="s">
        <v>6083</v>
      </c>
      <c r="C9356" t="s">
        <v>4701</v>
      </c>
      <c r="D9356">
        <v>1</v>
      </c>
      <c r="E9356">
        <v>1</v>
      </c>
      <c r="F9356">
        <v>1</v>
      </c>
      <c r="G9356" t="s">
        <v>2523</v>
      </c>
      <c r="H9356" s="4" t="str">
        <f t="shared" si="292"/>
        <v>2CG61.1</v>
      </c>
      <c r="I9356" s="4" t="str">
        <f t="shared" si="293"/>
        <v>SG2_AVDD33_GIGA</v>
      </c>
    </row>
    <row r="9357" spans="1:9" x14ac:dyDescent="0.25">
      <c r="A9357" t="s">
        <v>2698</v>
      </c>
      <c r="B9357" t="s">
        <v>6083</v>
      </c>
      <c r="C9357" t="s">
        <v>4701</v>
      </c>
      <c r="D9357">
        <v>2</v>
      </c>
      <c r="E9357">
        <v>2</v>
      </c>
      <c r="F9357">
        <v>2</v>
      </c>
      <c r="G9357" t="s">
        <v>961</v>
      </c>
      <c r="H9357" s="4" t="str">
        <f t="shared" si="292"/>
        <v>2CG61.2</v>
      </c>
      <c r="I9357" s="4" t="str">
        <f t="shared" si="293"/>
        <v>DGND</v>
      </c>
    </row>
    <row r="9358" spans="1:9" x14ac:dyDescent="0.25">
      <c r="A9358" t="s">
        <v>2698</v>
      </c>
      <c r="B9358" t="s">
        <v>6083</v>
      </c>
      <c r="C9358" t="s">
        <v>4702</v>
      </c>
      <c r="D9358">
        <v>1</v>
      </c>
      <c r="E9358">
        <v>1</v>
      </c>
      <c r="F9358">
        <v>1</v>
      </c>
      <c r="G9358" t="s">
        <v>2523</v>
      </c>
      <c r="H9358" s="4" t="str">
        <f t="shared" si="292"/>
        <v>2CG62.1</v>
      </c>
      <c r="I9358" s="4" t="str">
        <f t="shared" si="293"/>
        <v>SG2_AVDD33_GIGA</v>
      </c>
    </row>
    <row r="9359" spans="1:9" x14ac:dyDescent="0.25">
      <c r="A9359" t="s">
        <v>2698</v>
      </c>
      <c r="B9359" t="s">
        <v>6083</v>
      </c>
      <c r="C9359" t="s">
        <v>4702</v>
      </c>
      <c r="D9359">
        <v>2</v>
      </c>
      <c r="E9359">
        <v>2</v>
      </c>
      <c r="F9359">
        <v>2</v>
      </c>
      <c r="G9359" t="s">
        <v>961</v>
      </c>
      <c r="H9359" s="4" t="str">
        <f t="shared" si="292"/>
        <v>2CG62.2</v>
      </c>
      <c r="I9359" s="4" t="str">
        <f t="shared" si="293"/>
        <v>DGND</v>
      </c>
    </row>
    <row r="9360" spans="1:9" x14ac:dyDescent="0.25">
      <c r="A9360" t="s">
        <v>2698</v>
      </c>
      <c r="B9360" t="s">
        <v>6083</v>
      </c>
      <c r="C9360" t="s">
        <v>4703</v>
      </c>
      <c r="D9360">
        <v>1</v>
      </c>
      <c r="E9360">
        <v>1</v>
      </c>
      <c r="F9360">
        <v>1</v>
      </c>
      <c r="G9360" t="s">
        <v>2523</v>
      </c>
      <c r="H9360" s="4" t="str">
        <f t="shared" si="292"/>
        <v>2CG63.1</v>
      </c>
      <c r="I9360" s="4" t="str">
        <f t="shared" si="293"/>
        <v>SG2_AVDD33_GIGA</v>
      </c>
    </row>
    <row r="9361" spans="1:9" x14ac:dyDescent="0.25">
      <c r="A9361" t="s">
        <v>2698</v>
      </c>
      <c r="B9361" t="s">
        <v>6083</v>
      </c>
      <c r="C9361" t="s">
        <v>4703</v>
      </c>
      <c r="D9361">
        <v>2</v>
      </c>
      <c r="E9361">
        <v>2</v>
      </c>
      <c r="F9361">
        <v>2</v>
      </c>
      <c r="G9361" t="s">
        <v>961</v>
      </c>
      <c r="H9361" s="4" t="str">
        <f t="shared" si="292"/>
        <v>2CG63.2</v>
      </c>
      <c r="I9361" s="4" t="str">
        <f t="shared" si="293"/>
        <v>DGND</v>
      </c>
    </row>
    <row r="9362" spans="1:9" x14ac:dyDescent="0.25">
      <c r="A9362" t="s">
        <v>2698</v>
      </c>
      <c r="B9362" t="s">
        <v>6083</v>
      </c>
      <c r="C9362" t="s">
        <v>4704</v>
      </c>
      <c r="D9362">
        <v>1</v>
      </c>
      <c r="E9362">
        <v>1</v>
      </c>
      <c r="F9362">
        <v>1</v>
      </c>
      <c r="G9362" t="s">
        <v>2523</v>
      </c>
      <c r="H9362" s="4" t="str">
        <f t="shared" si="292"/>
        <v>2CG64.1</v>
      </c>
      <c r="I9362" s="4" t="str">
        <f t="shared" si="293"/>
        <v>SG2_AVDD33_GIGA</v>
      </c>
    </row>
    <row r="9363" spans="1:9" x14ac:dyDescent="0.25">
      <c r="A9363" t="s">
        <v>2698</v>
      </c>
      <c r="B9363" t="s">
        <v>6083</v>
      </c>
      <c r="C9363" t="s">
        <v>4704</v>
      </c>
      <c r="D9363">
        <v>2</v>
      </c>
      <c r="E9363">
        <v>2</v>
      </c>
      <c r="F9363">
        <v>2</v>
      </c>
      <c r="G9363" t="s">
        <v>961</v>
      </c>
      <c r="H9363" s="4" t="str">
        <f t="shared" si="292"/>
        <v>2CG64.2</v>
      </c>
      <c r="I9363" s="4" t="str">
        <f t="shared" si="293"/>
        <v>DGND</v>
      </c>
    </row>
    <row r="9364" spans="1:9" x14ac:dyDescent="0.25">
      <c r="A9364" t="s">
        <v>2698</v>
      </c>
      <c r="B9364" t="s">
        <v>6083</v>
      </c>
      <c r="C9364" t="s">
        <v>4705</v>
      </c>
      <c r="D9364">
        <v>1</v>
      </c>
      <c r="E9364">
        <v>1</v>
      </c>
      <c r="F9364">
        <v>1</v>
      </c>
      <c r="G9364" t="s">
        <v>2524</v>
      </c>
      <c r="H9364" s="4" t="str">
        <f t="shared" si="292"/>
        <v>2CG65.1</v>
      </c>
      <c r="I9364" s="4" t="str">
        <f t="shared" si="293"/>
        <v>SG2_AVDD33_CMU</v>
      </c>
    </row>
    <row r="9365" spans="1:9" x14ac:dyDescent="0.25">
      <c r="A9365" t="s">
        <v>2698</v>
      </c>
      <c r="B9365" t="s">
        <v>6083</v>
      </c>
      <c r="C9365" t="s">
        <v>4705</v>
      </c>
      <c r="D9365">
        <v>2</v>
      </c>
      <c r="E9365">
        <v>2</v>
      </c>
      <c r="F9365">
        <v>2</v>
      </c>
      <c r="G9365" t="s">
        <v>961</v>
      </c>
      <c r="H9365" s="4" t="str">
        <f t="shared" si="292"/>
        <v>2CG65.2</v>
      </c>
      <c r="I9365" s="4" t="str">
        <f t="shared" si="293"/>
        <v>DGND</v>
      </c>
    </row>
    <row r="9366" spans="1:9" x14ac:dyDescent="0.25">
      <c r="A9366" t="s">
        <v>2698</v>
      </c>
      <c r="B9366" t="s">
        <v>6083</v>
      </c>
      <c r="C9366" t="s">
        <v>4706</v>
      </c>
      <c r="D9366">
        <v>1</v>
      </c>
      <c r="E9366">
        <v>1</v>
      </c>
      <c r="F9366">
        <v>1</v>
      </c>
      <c r="G9366" t="s">
        <v>2524</v>
      </c>
      <c r="H9366" s="4" t="str">
        <f t="shared" si="292"/>
        <v>2CG66.1</v>
      </c>
      <c r="I9366" s="4" t="str">
        <f t="shared" si="293"/>
        <v>SG2_AVDD33_CMU</v>
      </c>
    </row>
    <row r="9367" spans="1:9" x14ac:dyDescent="0.25">
      <c r="A9367" t="s">
        <v>2698</v>
      </c>
      <c r="B9367" t="s">
        <v>6083</v>
      </c>
      <c r="C9367" t="s">
        <v>4706</v>
      </c>
      <c r="D9367">
        <v>2</v>
      </c>
      <c r="E9367">
        <v>2</v>
      </c>
      <c r="F9367">
        <v>2</v>
      </c>
      <c r="G9367" t="s">
        <v>961</v>
      </c>
      <c r="H9367" s="4" t="str">
        <f t="shared" si="292"/>
        <v>2CG66.2</v>
      </c>
      <c r="I9367" s="4" t="str">
        <f t="shared" si="293"/>
        <v>DGND</v>
      </c>
    </row>
    <row r="9368" spans="1:9" x14ac:dyDescent="0.25">
      <c r="A9368" t="s">
        <v>2698</v>
      </c>
      <c r="B9368" t="s">
        <v>6083</v>
      </c>
      <c r="C9368" t="s">
        <v>4707</v>
      </c>
      <c r="D9368">
        <v>1</v>
      </c>
      <c r="E9368">
        <v>1</v>
      </c>
      <c r="F9368">
        <v>1</v>
      </c>
      <c r="G9368" t="s">
        <v>2524</v>
      </c>
      <c r="H9368" s="4" t="str">
        <f t="shared" si="292"/>
        <v>2CG67.1</v>
      </c>
      <c r="I9368" s="4" t="str">
        <f t="shared" si="293"/>
        <v>SG2_AVDD33_CMU</v>
      </c>
    </row>
    <row r="9369" spans="1:9" x14ac:dyDescent="0.25">
      <c r="A9369" t="s">
        <v>2698</v>
      </c>
      <c r="B9369" t="s">
        <v>6083</v>
      </c>
      <c r="C9369" t="s">
        <v>4707</v>
      </c>
      <c r="D9369">
        <v>2</v>
      </c>
      <c r="E9369">
        <v>2</v>
      </c>
      <c r="F9369">
        <v>2</v>
      </c>
      <c r="G9369" t="s">
        <v>961</v>
      </c>
      <c r="H9369" s="4" t="str">
        <f t="shared" si="292"/>
        <v>2CG67.2</v>
      </c>
      <c r="I9369" s="4" t="str">
        <f t="shared" si="293"/>
        <v>DGND</v>
      </c>
    </row>
    <row r="9370" spans="1:9" x14ac:dyDescent="0.25">
      <c r="A9370" t="s">
        <v>2698</v>
      </c>
      <c r="B9370" t="s">
        <v>6083</v>
      </c>
      <c r="C9370" t="s">
        <v>4708</v>
      </c>
      <c r="D9370">
        <v>1</v>
      </c>
      <c r="E9370">
        <v>1</v>
      </c>
      <c r="F9370">
        <v>1</v>
      </c>
      <c r="G9370" t="s">
        <v>2524</v>
      </c>
      <c r="H9370" s="4" t="str">
        <f t="shared" si="292"/>
        <v>2CG68.1</v>
      </c>
      <c r="I9370" s="4" t="str">
        <f t="shared" si="293"/>
        <v>SG2_AVDD33_CMU</v>
      </c>
    </row>
    <row r="9371" spans="1:9" x14ac:dyDescent="0.25">
      <c r="A9371" t="s">
        <v>2698</v>
      </c>
      <c r="B9371" t="s">
        <v>6083</v>
      </c>
      <c r="C9371" t="s">
        <v>4708</v>
      </c>
      <c r="D9371">
        <v>2</v>
      </c>
      <c r="E9371">
        <v>2</v>
      </c>
      <c r="F9371">
        <v>2</v>
      </c>
      <c r="G9371" t="s">
        <v>961</v>
      </c>
      <c r="H9371" s="4" t="str">
        <f t="shared" si="292"/>
        <v>2CG68.2</v>
      </c>
      <c r="I9371" s="4" t="str">
        <f t="shared" si="293"/>
        <v>DGND</v>
      </c>
    </row>
    <row r="9372" spans="1:9" x14ac:dyDescent="0.25">
      <c r="A9372" t="s">
        <v>2698</v>
      </c>
      <c r="B9372" t="s">
        <v>6083</v>
      </c>
      <c r="C9372" t="s">
        <v>4709</v>
      </c>
      <c r="D9372">
        <v>1</v>
      </c>
      <c r="E9372">
        <v>1</v>
      </c>
      <c r="F9372">
        <v>1</v>
      </c>
      <c r="G9372" t="s">
        <v>2525</v>
      </c>
      <c r="H9372" s="4" t="str">
        <f t="shared" si="292"/>
        <v>2CG70.1</v>
      </c>
      <c r="I9372" s="4" t="str">
        <f t="shared" si="293"/>
        <v>SG2_AVDD33_XTAL</v>
      </c>
    </row>
    <row r="9373" spans="1:9" x14ac:dyDescent="0.25">
      <c r="A9373" t="s">
        <v>2698</v>
      </c>
      <c r="B9373" t="s">
        <v>6083</v>
      </c>
      <c r="C9373" t="s">
        <v>4709</v>
      </c>
      <c r="D9373">
        <v>2</v>
      </c>
      <c r="E9373">
        <v>2</v>
      </c>
      <c r="F9373">
        <v>2</v>
      </c>
      <c r="G9373" t="s">
        <v>961</v>
      </c>
      <c r="H9373" s="4" t="str">
        <f t="shared" si="292"/>
        <v>2CG70.2</v>
      </c>
      <c r="I9373" s="4" t="str">
        <f t="shared" si="293"/>
        <v>DGND</v>
      </c>
    </row>
    <row r="9374" spans="1:9" x14ac:dyDescent="0.25">
      <c r="A9374" t="s">
        <v>2698</v>
      </c>
      <c r="B9374" t="s">
        <v>6083</v>
      </c>
      <c r="C9374" t="s">
        <v>4710</v>
      </c>
      <c r="D9374">
        <v>1</v>
      </c>
      <c r="E9374">
        <v>1</v>
      </c>
      <c r="F9374">
        <v>1</v>
      </c>
      <c r="G9374" t="s">
        <v>519</v>
      </c>
      <c r="H9374" s="4" t="str">
        <f t="shared" si="292"/>
        <v>2CG75.1</v>
      </c>
      <c r="I9374" s="4" t="str">
        <f t="shared" si="293"/>
        <v>SG2_SRC_DVDD33</v>
      </c>
    </row>
    <row r="9375" spans="1:9" x14ac:dyDescent="0.25">
      <c r="A9375" t="s">
        <v>2698</v>
      </c>
      <c r="B9375" t="s">
        <v>6083</v>
      </c>
      <c r="C9375" t="s">
        <v>4710</v>
      </c>
      <c r="D9375">
        <v>2</v>
      </c>
      <c r="E9375">
        <v>2</v>
      </c>
      <c r="F9375">
        <v>2</v>
      </c>
      <c r="G9375" t="s">
        <v>961</v>
      </c>
      <c r="H9375" s="4" t="str">
        <f t="shared" si="292"/>
        <v>2CG75.2</v>
      </c>
      <c r="I9375" s="4" t="str">
        <f t="shared" si="293"/>
        <v>DGND</v>
      </c>
    </row>
    <row r="9376" spans="1:9" x14ac:dyDescent="0.25">
      <c r="A9376" t="s">
        <v>2698</v>
      </c>
      <c r="B9376" t="s">
        <v>6083</v>
      </c>
      <c r="C9376" t="s">
        <v>4711</v>
      </c>
      <c r="D9376">
        <v>1</v>
      </c>
      <c r="E9376">
        <v>1</v>
      </c>
      <c r="F9376">
        <v>1</v>
      </c>
      <c r="G9376" t="s">
        <v>519</v>
      </c>
      <c r="H9376" s="4" t="str">
        <f t="shared" si="292"/>
        <v>2CG76.1</v>
      </c>
      <c r="I9376" s="4" t="str">
        <f t="shared" si="293"/>
        <v>SG2_SRC_DVDD33</v>
      </c>
    </row>
    <row r="9377" spans="1:9" x14ac:dyDescent="0.25">
      <c r="A9377" t="s">
        <v>2698</v>
      </c>
      <c r="B9377" t="s">
        <v>6083</v>
      </c>
      <c r="C9377" t="s">
        <v>4711</v>
      </c>
      <c r="D9377">
        <v>2</v>
      </c>
      <c r="E9377">
        <v>2</v>
      </c>
      <c r="F9377">
        <v>2</v>
      </c>
      <c r="G9377" t="s">
        <v>961</v>
      </c>
      <c r="H9377" s="4" t="str">
        <f t="shared" si="292"/>
        <v>2CG76.2</v>
      </c>
      <c r="I9377" s="4" t="str">
        <f t="shared" si="293"/>
        <v>DGND</v>
      </c>
    </row>
    <row r="9378" spans="1:9" x14ac:dyDescent="0.25">
      <c r="A9378" t="s">
        <v>2698</v>
      </c>
      <c r="B9378" t="s">
        <v>6083</v>
      </c>
      <c r="C9378" t="s">
        <v>4712</v>
      </c>
      <c r="D9378">
        <v>1</v>
      </c>
      <c r="E9378">
        <v>1</v>
      </c>
      <c r="F9378">
        <v>1</v>
      </c>
      <c r="G9378" t="s">
        <v>519</v>
      </c>
      <c r="H9378" s="4" t="str">
        <f t="shared" si="292"/>
        <v>2CG77.1</v>
      </c>
      <c r="I9378" s="4" t="str">
        <f t="shared" si="293"/>
        <v>SG2_SRC_DVDD33</v>
      </c>
    </row>
    <row r="9379" spans="1:9" x14ac:dyDescent="0.25">
      <c r="A9379" t="s">
        <v>2698</v>
      </c>
      <c r="B9379" t="s">
        <v>6083</v>
      </c>
      <c r="C9379" t="s">
        <v>4712</v>
      </c>
      <c r="D9379">
        <v>2</v>
      </c>
      <c r="E9379">
        <v>2</v>
      </c>
      <c r="F9379">
        <v>2</v>
      </c>
      <c r="G9379" t="s">
        <v>961</v>
      </c>
      <c r="H9379" s="4" t="str">
        <f t="shared" si="292"/>
        <v>2CG77.2</v>
      </c>
      <c r="I9379" s="4" t="str">
        <f t="shared" si="293"/>
        <v>DGND</v>
      </c>
    </row>
    <row r="9380" spans="1:9" x14ac:dyDescent="0.25">
      <c r="A9380" t="s">
        <v>2698</v>
      </c>
      <c r="B9380" t="s">
        <v>6083</v>
      </c>
      <c r="C9380" t="s">
        <v>4713</v>
      </c>
      <c r="D9380">
        <v>1</v>
      </c>
      <c r="E9380">
        <v>1</v>
      </c>
      <c r="F9380">
        <v>1</v>
      </c>
      <c r="G9380" t="s">
        <v>519</v>
      </c>
      <c r="H9380" s="4" t="str">
        <f t="shared" si="292"/>
        <v>2CG111.1</v>
      </c>
      <c r="I9380" s="4" t="str">
        <f t="shared" si="293"/>
        <v>SG2_SRC_DVDD33</v>
      </c>
    </row>
    <row r="9381" spans="1:9" x14ac:dyDescent="0.25">
      <c r="A9381" t="s">
        <v>2698</v>
      </c>
      <c r="B9381" t="s">
        <v>6083</v>
      </c>
      <c r="C9381" t="s">
        <v>4713</v>
      </c>
      <c r="D9381">
        <v>2</v>
      </c>
      <c r="E9381">
        <v>2</v>
      </c>
      <c r="F9381">
        <v>2</v>
      </c>
      <c r="G9381" t="s">
        <v>961</v>
      </c>
      <c r="H9381" s="4" t="str">
        <f t="shared" si="292"/>
        <v>2CG111.2</v>
      </c>
      <c r="I9381" s="4" t="str">
        <f t="shared" si="293"/>
        <v>DGND</v>
      </c>
    </row>
    <row r="9382" spans="1:9" x14ac:dyDescent="0.25">
      <c r="A9382" t="s">
        <v>2698</v>
      </c>
      <c r="B9382" t="s">
        <v>6083</v>
      </c>
      <c r="C9382" t="s">
        <v>4714</v>
      </c>
      <c r="D9382">
        <v>1</v>
      </c>
      <c r="E9382">
        <v>1</v>
      </c>
      <c r="F9382">
        <v>1</v>
      </c>
      <c r="G9382" t="s">
        <v>519</v>
      </c>
      <c r="H9382" s="4" t="str">
        <f t="shared" si="292"/>
        <v>2CG201.1</v>
      </c>
      <c r="I9382" s="4" t="str">
        <f t="shared" si="293"/>
        <v>SG2_SRC_DVDD33</v>
      </c>
    </row>
    <row r="9383" spans="1:9" x14ac:dyDescent="0.25">
      <c r="A9383" t="s">
        <v>2698</v>
      </c>
      <c r="B9383" t="s">
        <v>6083</v>
      </c>
      <c r="C9383" t="s">
        <v>4714</v>
      </c>
      <c r="D9383">
        <v>2</v>
      </c>
      <c r="E9383">
        <v>2</v>
      </c>
      <c r="F9383">
        <v>2</v>
      </c>
      <c r="G9383" t="s">
        <v>961</v>
      </c>
      <c r="H9383" s="4" t="str">
        <f t="shared" si="292"/>
        <v>2CG201.2</v>
      </c>
      <c r="I9383" s="4" t="str">
        <f t="shared" si="293"/>
        <v>DGND</v>
      </c>
    </row>
    <row r="9384" spans="1:9" x14ac:dyDescent="0.25">
      <c r="A9384" t="s">
        <v>2698</v>
      </c>
      <c r="B9384" t="s">
        <v>6083</v>
      </c>
      <c r="C9384" t="s">
        <v>4715</v>
      </c>
      <c r="D9384">
        <v>1</v>
      </c>
      <c r="E9384">
        <v>1</v>
      </c>
      <c r="F9384">
        <v>1</v>
      </c>
      <c r="G9384" t="s">
        <v>519</v>
      </c>
      <c r="H9384" s="4" t="str">
        <f t="shared" si="292"/>
        <v>2CG202.1</v>
      </c>
      <c r="I9384" s="4" t="str">
        <f t="shared" si="293"/>
        <v>SG2_SRC_DVDD33</v>
      </c>
    </row>
    <row r="9385" spans="1:9" x14ac:dyDescent="0.25">
      <c r="A9385" t="s">
        <v>2698</v>
      </c>
      <c r="B9385" t="s">
        <v>6083</v>
      </c>
      <c r="C9385" t="s">
        <v>4715</v>
      </c>
      <c r="D9385">
        <v>2</v>
      </c>
      <c r="E9385">
        <v>2</v>
      </c>
      <c r="F9385">
        <v>2</v>
      </c>
      <c r="G9385" t="s">
        <v>961</v>
      </c>
      <c r="H9385" s="4" t="str">
        <f t="shared" si="292"/>
        <v>2CG202.2</v>
      </c>
      <c r="I9385" s="4" t="str">
        <f t="shared" si="293"/>
        <v>DGND</v>
      </c>
    </row>
    <row r="9386" spans="1:9" x14ac:dyDescent="0.25">
      <c r="A9386" t="s">
        <v>2698</v>
      </c>
      <c r="B9386" t="s">
        <v>6083</v>
      </c>
      <c r="C9386" t="s">
        <v>4716</v>
      </c>
      <c r="D9386">
        <v>1</v>
      </c>
      <c r="E9386">
        <v>1</v>
      </c>
      <c r="F9386">
        <v>1</v>
      </c>
      <c r="G9386" t="s">
        <v>519</v>
      </c>
      <c r="H9386" s="4" t="str">
        <f t="shared" si="292"/>
        <v>2CG203.1</v>
      </c>
      <c r="I9386" s="4" t="str">
        <f t="shared" si="293"/>
        <v>SG2_SRC_DVDD33</v>
      </c>
    </row>
    <row r="9387" spans="1:9" x14ac:dyDescent="0.25">
      <c r="A9387" t="s">
        <v>2698</v>
      </c>
      <c r="B9387" t="s">
        <v>6083</v>
      </c>
      <c r="C9387" t="s">
        <v>4716</v>
      </c>
      <c r="D9387">
        <v>2</v>
      </c>
      <c r="E9387">
        <v>2</v>
      </c>
      <c r="F9387">
        <v>2</v>
      </c>
      <c r="G9387" t="s">
        <v>961</v>
      </c>
      <c r="H9387" s="4" t="str">
        <f t="shared" si="292"/>
        <v>2CG203.2</v>
      </c>
      <c r="I9387" s="4" t="str">
        <f t="shared" si="293"/>
        <v>DGND</v>
      </c>
    </row>
    <row r="9388" spans="1:9" x14ac:dyDescent="0.25">
      <c r="A9388" t="s">
        <v>2698</v>
      </c>
      <c r="B9388" t="s">
        <v>6083</v>
      </c>
      <c r="C9388" t="s">
        <v>4717</v>
      </c>
      <c r="D9388">
        <v>1</v>
      </c>
      <c r="E9388">
        <v>1</v>
      </c>
      <c r="F9388">
        <v>1</v>
      </c>
      <c r="G9388" t="s">
        <v>519</v>
      </c>
      <c r="H9388" s="4" t="str">
        <f t="shared" si="292"/>
        <v>2CG204.1</v>
      </c>
      <c r="I9388" s="4" t="str">
        <f t="shared" si="293"/>
        <v>SG2_SRC_DVDD33</v>
      </c>
    </row>
    <row r="9389" spans="1:9" x14ac:dyDescent="0.25">
      <c r="A9389" t="s">
        <v>2698</v>
      </c>
      <c r="B9389" t="s">
        <v>6083</v>
      </c>
      <c r="C9389" t="s">
        <v>4717</v>
      </c>
      <c r="D9389">
        <v>2</v>
      </c>
      <c r="E9389">
        <v>2</v>
      </c>
      <c r="F9389">
        <v>2</v>
      </c>
      <c r="G9389" t="s">
        <v>961</v>
      </c>
      <c r="H9389" s="4" t="str">
        <f t="shared" si="292"/>
        <v>2CG204.2</v>
      </c>
      <c r="I9389" s="4" t="str">
        <f t="shared" si="293"/>
        <v>DGND</v>
      </c>
    </row>
    <row r="9390" spans="1:9" x14ac:dyDescent="0.25">
      <c r="A9390" t="s">
        <v>2698</v>
      </c>
      <c r="B9390" t="s">
        <v>6083</v>
      </c>
      <c r="C9390" t="s">
        <v>4718</v>
      </c>
      <c r="D9390">
        <v>1</v>
      </c>
      <c r="E9390">
        <v>1</v>
      </c>
      <c r="F9390">
        <v>1</v>
      </c>
      <c r="G9390" t="s">
        <v>519</v>
      </c>
      <c r="H9390" s="4" t="str">
        <f t="shared" si="292"/>
        <v>2CG205.1</v>
      </c>
      <c r="I9390" s="4" t="str">
        <f t="shared" si="293"/>
        <v>SG2_SRC_DVDD33</v>
      </c>
    </row>
    <row r="9391" spans="1:9" x14ac:dyDescent="0.25">
      <c r="A9391" t="s">
        <v>2698</v>
      </c>
      <c r="B9391" t="s">
        <v>6083</v>
      </c>
      <c r="C9391" t="s">
        <v>4718</v>
      </c>
      <c r="D9391">
        <v>2</v>
      </c>
      <c r="E9391">
        <v>2</v>
      </c>
      <c r="F9391">
        <v>2</v>
      </c>
      <c r="G9391" t="s">
        <v>961</v>
      </c>
      <c r="H9391" s="4" t="str">
        <f t="shared" si="292"/>
        <v>2CG205.2</v>
      </c>
      <c r="I9391" s="4" t="str">
        <f t="shared" si="293"/>
        <v>DGND</v>
      </c>
    </row>
    <row r="9392" spans="1:9" x14ac:dyDescent="0.25">
      <c r="A9392" t="s">
        <v>2698</v>
      </c>
      <c r="B9392" t="s">
        <v>6083</v>
      </c>
      <c r="C9392" t="s">
        <v>4719</v>
      </c>
      <c r="D9392">
        <v>1</v>
      </c>
      <c r="E9392">
        <v>1</v>
      </c>
      <c r="F9392">
        <v>1</v>
      </c>
      <c r="G9392" t="s">
        <v>519</v>
      </c>
      <c r="H9392" s="4" t="str">
        <f t="shared" si="292"/>
        <v>2CG207.1</v>
      </c>
      <c r="I9392" s="4" t="str">
        <f t="shared" si="293"/>
        <v>SG2_SRC_DVDD33</v>
      </c>
    </row>
    <row r="9393" spans="1:9" x14ac:dyDescent="0.25">
      <c r="A9393" t="s">
        <v>2698</v>
      </c>
      <c r="B9393" t="s">
        <v>6083</v>
      </c>
      <c r="C9393" t="s">
        <v>4719</v>
      </c>
      <c r="D9393">
        <v>2</v>
      </c>
      <c r="E9393">
        <v>2</v>
      </c>
      <c r="F9393">
        <v>2</v>
      </c>
      <c r="G9393" t="s">
        <v>961</v>
      </c>
      <c r="H9393" s="4" t="str">
        <f t="shared" si="292"/>
        <v>2CG207.2</v>
      </c>
      <c r="I9393" s="4" t="str">
        <f t="shared" si="293"/>
        <v>DGND</v>
      </c>
    </row>
    <row r="9394" spans="1:9" x14ac:dyDescent="0.25">
      <c r="A9394" t="s">
        <v>2698</v>
      </c>
      <c r="B9394" t="s">
        <v>6083</v>
      </c>
      <c r="C9394" t="s">
        <v>6219</v>
      </c>
      <c r="D9394">
        <v>1</v>
      </c>
      <c r="E9394">
        <v>1</v>
      </c>
      <c r="F9394">
        <v>1</v>
      </c>
      <c r="G9394" t="s">
        <v>2523</v>
      </c>
      <c r="H9394" s="4" t="str">
        <f t="shared" si="292"/>
        <v>2CG224.1</v>
      </c>
      <c r="I9394" s="4" t="str">
        <f t="shared" si="293"/>
        <v>SG2_AVDD33_GIGA</v>
      </c>
    </row>
    <row r="9395" spans="1:9" x14ac:dyDescent="0.25">
      <c r="A9395" t="s">
        <v>2698</v>
      </c>
      <c r="B9395" t="s">
        <v>6083</v>
      </c>
      <c r="C9395" t="s">
        <v>6219</v>
      </c>
      <c r="D9395">
        <v>2</v>
      </c>
      <c r="E9395">
        <v>2</v>
      </c>
      <c r="F9395">
        <v>2</v>
      </c>
      <c r="G9395" t="s">
        <v>961</v>
      </c>
      <c r="H9395" s="4" t="str">
        <f t="shared" si="292"/>
        <v>2CG224.2</v>
      </c>
      <c r="I9395" s="4" t="str">
        <f t="shared" si="293"/>
        <v>DGND</v>
      </c>
    </row>
    <row r="9396" spans="1:9" x14ac:dyDescent="0.25">
      <c r="A9396" t="s">
        <v>2698</v>
      </c>
      <c r="B9396" t="s">
        <v>6083</v>
      </c>
      <c r="C9396" t="s">
        <v>2523</v>
      </c>
      <c r="D9396" t="s">
        <v>1278</v>
      </c>
      <c r="E9396" t="s">
        <v>1278</v>
      </c>
      <c r="F9396">
        <v>1</v>
      </c>
      <c r="G9396" t="s">
        <v>2523</v>
      </c>
      <c r="H9396" s="4" t="str">
        <f t="shared" si="292"/>
        <v>SG2_AVDD33_GIGA.1</v>
      </c>
      <c r="I9396" s="4" t="str">
        <f t="shared" si="293"/>
        <v>SG2_AVDD33_GIGA</v>
      </c>
    </row>
    <row r="9397" spans="1:9" x14ac:dyDescent="0.25">
      <c r="A9397" t="s">
        <v>2698</v>
      </c>
      <c r="B9397" t="s">
        <v>6084</v>
      </c>
      <c r="C9397" t="s">
        <v>6085</v>
      </c>
      <c r="D9397">
        <v>1</v>
      </c>
      <c r="E9397">
        <v>1</v>
      </c>
      <c r="F9397">
        <v>1</v>
      </c>
      <c r="G9397" t="s">
        <v>5760</v>
      </c>
      <c r="H9397" s="4" t="str">
        <f t="shared" si="292"/>
        <v>2BDG3.1</v>
      </c>
      <c r="I9397" s="4" t="str">
        <f t="shared" si="293"/>
        <v>SG2_XMII_2_VDDIO</v>
      </c>
    </row>
    <row r="9398" spans="1:9" x14ac:dyDescent="0.25">
      <c r="A9398" t="s">
        <v>2698</v>
      </c>
      <c r="B9398" t="s">
        <v>6084</v>
      </c>
      <c r="C9398" t="s">
        <v>6085</v>
      </c>
      <c r="D9398">
        <v>2</v>
      </c>
      <c r="E9398">
        <v>2</v>
      </c>
      <c r="F9398">
        <v>2</v>
      </c>
      <c r="G9398" t="s">
        <v>519</v>
      </c>
      <c r="H9398" s="4" t="str">
        <f t="shared" si="292"/>
        <v>2BDG3.2</v>
      </c>
      <c r="I9398" s="4" t="str">
        <f t="shared" si="293"/>
        <v>SG2_SRC_DVDD33</v>
      </c>
    </row>
    <row r="9399" spans="1:9" x14ac:dyDescent="0.25">
      <c r="A9399" t="s">
        <v>2698</v>
      </c>
      <c r="B9399" t="s">
        <v>6084</v>
      </c>
      <c r="C9399" t="s">
        <v>4720</v>
      </c>
      <c r="D9399">
        <v>1</v>
      </c>
      <c r="E9399">
        <v>1</v>
      </c>
      <c r="F9399">
        <v>1</v>
      </c>
      <c r="G9399" t="s">
        <v>707</v>
      </c>
      <c r="H9399" s="4" t="str">
        <f t="shared" si="292"/>
        <v>2BDG4.1</v>
      </c>
      <c r="I9399" s="4" t="str">
        <f t="shared" si="293"/>
        <v>SG2_DVDD33</v>
      </c>
    </row>
    <row r="9400" spans="1:9" x14ac:dyDescent="0.25">
      <c r="A9400" t="s">
        <v>2698</v>
      </c>
      <c r="B9400" t="s">
        <v>6084</v>
      </c>
      <c r="C9400" t="s">
        <v>4720</v>
      </c>
      <c r="D9400">
        <v>2</v>
      </c>
      <c r="E9400">
        <v>2</v>
      </c>
      <c r="F9400">
        <v>2</v>
      </c>
      <c r="G9400" t="s">
        <v>519</v>
      </c>
      <c r="H9400" s="4" t="str">
        <f t="shared" si="292"/>
        <v>2BDG4.2</v>
      </c>
      <c r="I9400" s="4" t="str">
        <f t="shared" si="293"/>
        <v>SG2_SRC_DVDD33</v>
      </c>
    </row>
    <row r="9401" spans="1:9" x14ac:dyDescent="0.25">
      <c r="A9401" t="s">
        <v>2698</v>
      </c>
      <c r="B9401" t="s">
        <v>6084</v>
      </c>
      <c r="C9401" t="s">
        <v>4721</v>
      </c>
      <c r="D9401">
        <v>1</v>
      </c>
      <c r="E9401">
        <v>1</v>
      </c>
      <c r="F9401">
        <v>1</v>
      </c>
      <c r="G9401" t="s">
        <v>5759</v>
      </c>
      <c r="H9401" s="4" t="str">
        <f t="shared" si="292"/>
        <v>2BDG6.1</v>
      </c>
      <c r="I9401" s="4" t="str">
        <f t="shared" si="293"/>
        <v>SG2_GPIO0_VDDIO</v>
      </c>
    </row>
    <row r="9402" spans="1:9" x14ac:dyDescent="0.25">
      <c r="A9402" t="s">
        <v>2698</v>
      </c>
      <c r="B9402" t="s">
        <v>6084</v>
      </c>
      <c r="C9402" t="s">
        <v>4721</v>
      </c>
      <c r="D9402">
        <v>2</v>
      </c>
      <c r="E9402">
        <v>2</v>
      </c>
      <c r="F9402">
        <v>2</v>
      </c>
      <c r="G9402" t="s">
        <v>519</v>
      </c>
      <c r="H9402" s="4" t="str">
        <f t="shared" si="292"/>
        <v>2BDG6.2</v>
      </c>
      <c r="I9402" s="4" t="str">
        <f t="shared" si="293"/>
        <v>SG2_SRC_DVDD33</v>
      </c>
    </row>
    <row r="9403" spans="1:9" x14ac:dyDescent="0.25">
      <c r="A9403" t="s">
        <v>2698</v>
      </c>
      <c r="B9403" t="s">
        <v>6084</v>
      </c>
      <c r="C9403" t="s">
        <v>4722</v>
      </c>
      <c r="D9403">
        <v>1</v>
      </c>
      <c r="E9403">
        <v>1</v>
      </c>
      <c r="F9403">
        <v>1</v>
      </c>
      <c r="G9403" t="s">
        <v>2526</v>
      </c>
      <c r="H9403" s="4" t="str">
        <f t="shared" si="292"/>
        <v>2BDG7.1</v>
      </c>
      <c r="I9403" s="4" t="str">
        <f t="shared" si="293"/>
        <v>SG2_SPI_VDDIO</v>
      </c>
    </row>
    <row r="9404" spans="1:9" x14ac:dyDescent="0.25">
      <c r="A9404" t="s">
        <v>2698</v>
      </c>
      <c r="B9404" t="s">
        <v>6084</v>
      </c>
      <c r="C9404" t="s">
        <v>4722</v>
      </c>
      <c r="D9404">
        <v>2</v>
      </c>
      <c r="E9404">
        <v>2</v>
      </c>
      <c r="F9404">
        <v>2</v>
      </c>
      <c r="G9404" t="s">
        <v>519</v>
      </c>
      <c r="H9404" s="4" t="str">
        <f t="shared" si="292"/>
        <v>2BDG7.2</v>
      </c>
      <c r="I9404" s="4" t="str">
        <f t="shared" si="293"/>
        <v>SG2_SRC_DVDD33</v>
      </c>
    </row>
    <row r="9405" spans="1:9" x14ac:dyDescent="0.25">
      <c r="A9405" t="s">
        <v>2698</v>
      </c>
      <c r="B9405" t="s">
        <v>6084</v>
      </c>
      <c r="C9405" t="s">
        <v>4723</v>
      </c>
      <c r="D9405">
        <v>1</v>
      </c>
      <c r="E9405">
        <v>1</v>
      </c>
      <c r="F9405">
        <v>1</v>
      </c>
      <c r="G9405" t="s">
        <v>2527</v>
      </c>
      <c r="H9405" s="4" t="str">
        <f t="shared" si="292"/>
        <v>2BDG8.1</v>
      </c>
      <c r="I9405" s="4" t="str">
        <f t="shared" si="293"/>
        <v>SG2_XMII_0_VDDIO</v>
      </c>
    </row>
    <row r="9406" spans="1:9" x14ac:dyDescent="0.25">
      <c r="A9406" t="s">
        <v>2698</v>
      </c>
      <c r="B9406" t="s">
        <v>6084</v>
      </c>
      <c r="C9406" t="s">
        <v>4723</v>
      </c>
      <c r="D9406">
        <v>2</v>
      </c>
      <c r="E9406">
        <v>2</v>
      </c>
      <c r="F9406">
        <v>2</v>
      </c>
      <c r="G9406" t="s">
        <v>519</v>
      </c>
      <c r="H9406" s="4" t="str">
        <f t="shared" si="292"/>
        <v>2BDG8.2</v>
      </c>
      <c r="I9406" s="4" t="str">
        <f t="shared" si="293"/>
        <v>SG2_SRC_DVDD33</v>
      </c>
    </row>
    <row r="9407" spans="1:9" x14ac:dyDescent="0.25">
      <c r="A9407" t="s">
        <v>2698</v>
      </c>
      <c r="B9407" t="s">
        <v>6084</v>
      </c>
      <c r="C9407" t="s">
        <v>4724</v>
      </c>
      <c r="D9407">
        <v>1</v>
      </c>
      <c r="E9407">
        <v>1</v>
      </c>
      <c r="F9407">
        <v>1</v>
      </c>
      <c r="G9407" t="s">
        <v>2528</v>
      </c>
      <c r="H9407" s="4" t="str">
        <f t="shared" si="292"/>
        <v>2BDG9.1</v>
      </c>
      <c r="I9407" s="4" t="str">
        <f t="shared" si="293"/>
        <v>SG2_XMII_1_VDDIO</v>
      </c>
    </row>
    <row r="9408" spans="1:9" x14ac:dyDescent="0.25">
      <c r="A9408" t="s">
        <v>2698</v>
      </c>
      <c r="B9408" t="s">
        <v>6084</v>
      </c>
      <c r="C9408" t="s">
        <v>4724</v>
      </c>
      <c r="D9408">
        <v>2</v>
      </c>
      <c r="E9408">
        <v>2</v>
      </c>
      <c r="F9408">
        <v>2</v>
      </c>
      <c r="G9408" t="s">
        <v>519</v>
      </c>
      <c r="H9408" s="4" t="str">
        <f t="shared" si="292"/>
        <v>2BDG9.2</v>
      </c>
      <c r="I9408" s="4" t="str">
        <f t="shared" si="293"/>
        <v>SG2_SRC_DVDD33</v>
      </c>
    </row>
    <row r="9409" spans="1:9" x14ac:dyDescent="0.25">
      <c r="A9409" t="s">
        <v>2698</v>
      </c>
      <c r="B9409" t="s">
        <v>6084</v>
      </c>
      <c r="C9409" t="s">
        <v>4725</v>
      </c>
      <c r="D9409">
        <v>1</v>
      </c>
      <c r="E9409">
        <v>1</v>
      </c>
      <c r="F9409">
        <v>1</v>
      </c>
      <c r="G9409" t="s">
        <v>2529</v>
      </c>
      <c r="H9409" s="4" t="str">
        <f t="shared" si="292"/>
        <v>2BDG11.1</v>
      </c>
      <c r="I9409" s="4" t="str">
        <f t="shared" si="293"/>
        <v>SG2_V33</v>
      </c>
    </row>
    <row r="9410" spans="1:9" x14ac:dyDescent="0.25">
      <c r="A9410" t="s">
        <v>2698</v>
      </c>
      <c r="B9410" t="s">
        <v>6084</v>
      </c>
      <c r="C9410" t="s">
        <v>4725</v>
      </c>
      <c r="D9410">
        <v>2</v>
      </c>
      <c r="E9410">
        <v>2</v>
      </c>
      <c r="F9410">
        <v>2</v>
      </c>
      <c r="G9410" t="s">
        <v>519</v>
      </c>
      <c r="H9410" s="4" t="str">
        <f t="shared" ref="H9410:H9473" si="294">CONCATENATE(C9410,".",F9410)</f>
        <v>2BDG11.2</v>
      </c>
      <c r="I9410" s="4" t="str">
        <f t="shared" ref="I9410:I9473" si="295">G9410</f>
        <v>SG2_SRC_DVDD33</v>
      </c>
    </row>
    <row r="9411" spans="1:9" x14ac:dyDescent="0.25">
      <c r="A9411" t="s">
        <v>2698</v>
      </c>
      <c r="B9411" t="s">
        <v>6084</v>
      </c>
      <c r="C9411" t="s">
        <v>4726</v>
      </c>
      <c r="D9411">
        <v>1</v>
      </c>
      <c r="E9411">
        <v>1</v>
      </c>
      <c r="F9411">
        <v>1</v>
      </c>
      <c r="G9411" t="s">
        <v>707</v>
      </c>
      <c r="H9411" s="4" t="str">
        <f t="shared" si="294"/>
        <v>2CG83.1</v>
      </c>
      <c r="I9411" s="4" t="str">
        <f t="shared" si="295"/>
        <v>SG2_DVDD33</v>
      </c>
    </row>
    <row r="9412" spans="1:9" x14ac:dyDescent="0.25">
      <c r="A9412" t="s">
        <v>2698</v>
      </c>
      <c r="B9412" t="s">
        <v>6084</v>
      </c>
      <c r="C9412" t="s">
        <v>4726</v>
      </c>
      <c r="D9412">
        <v>2</v>
      </c>
      <c r="E9412">
        <v>2</v>
      </c>
      <c r="F9412">
        <v>2</v>
      </c>
      <c r="G9412" t="s">
        <v>961</v>
      </c>
      <c r="H9412" s="4" t="str">
        <f t="shared" si="294"/>
        <v>2CG83.2</v>
      </c>
      <c r="I9412" s="4" t="str">
        <f t="shared" si="295"/>
        <v>DGND</v>
      </c>
    </row>
    <row r="9413" spans="1:9" x14ac:dyDescent="0.25">
      <c r="A9413" t="s">
        <v>2698</v>
      </c>
      <c r="B9413" t="s">
        <v>6084</v>
      </c>
      <c r="C9413" t="s">
        <v>4727</v>
      </c>
      <c r="D9413">
        <v>1</v>
      </c>
      <c r="E9413">
        <v>1</v>
      </c>
      <c r="F9413">
        <v>1</v>
      </c>
      <c r="G9413" t="s">
        <v>707</v>
      </c>
      <c r="H9413" s="4" t="str">
        <f t="shared" si="294"/>
        <v>2CG84.1</v>
      </c>
      <c r="I9413" s="4" t="str">
        <f t="shared" si="295"/>
        <v>SG2_DVDD33</v>
      </c>
    </row>
    <row r="9414" spans="1:9" x14ac:dyDescent="0.25">
      <c r="A9414" t="s">
        <v>2698</v>
      </c>
      <c r="B9414" t="s">
        <v>6084</v>
      </c>
      <c r="C9414" t="s">
        <v>4727</v>
      </c>
      <c r="D9414">
        <v>2</v>
      </c>
      <c r="E9414">
        <v>2</v>
      </c>
      <c r="F9414">
        <v>2</v>
      </c>
      <c r="G9414" t="s">
        <v>961</v>
      </c>
      <c r="H9414" s="4" t="str">
        <f t="shared" si="294"/>
        <v>2CG84.2</v>
      </c>
      <c r="I9414" s="4" t="str">
        <f t="shared" si="295"/>
        <v>DGND</v>
      </c>
    </row>
    <row r="9415" spans="1:9" x14ac:dyDescent="0.25">
      <c r="A9415" t="s">
        <v>2698</v>
      </c>
      <c r="B9415" t="s">
        <v>6084</v>
      </c>
      <c r="C9415" t="s">
        <v>4728</v>
      </c>
      <c r="D9415">
        <v>1</v>
      </c>
      <c r="E9415">
        <v>1</v>
      </c>
      <c r="F9415">
        <v>1</v>
      </c>
      <c r="G9415" t="s">
        <v>519</v>
      </c>
      <c r="H9415" s="4" t="str">
        <f t="shared" si="294"/>
        <v>2CG112.1</v>
      </c>
      <c r="I9415" s="4" t="str">
        <f t="shared" si="295"/>
        <v>SG2_SRC_DVDD33</v>
      </c>
    </row>
    <row r="9416" spans="1:9" x14ac:dyDescent="0.25">
      <c r="A9416" t="s">
        <v>2698</v>
      </c>
      <c r="B9416" t="s">
        <v>6084</v>
      </c>
      <c r="C9416" t="s">
        <v>4728</v>
      </c>
      <c r="D9416">
        <v>2</v>
      </c>
      <c r="E9416">
        <v>2</v>
      </c>
      <c r="F9416">
        <v>2</v>
      </c>
      <c r="G9416" t="s">
        <v>961</v>
      </c>
      <c r="H9416" s="4" t="str">
        <f t="shared" si="294"/>
        <v>2CG112.2</v>
      </c>
      <c r="I9416" s="4" t="str">
        <f t="shared" si="295"/>
        <v>DGND</v>
      </c>
    </row>
    <row r="9417" spans="1:9" x14ac:dyDescent="0.25">
      <c r="A9417" t="s">
        <v>2698</v>
      </c>
      <c r="B9417" t="s">
        <v>6084</v>
      </c>
      <c r="C9417" t="s">
        <v>4729</v>
      </c>
      <c r="D9417">
        <v>1</v>
      </c>
      <c r="E9417">
        <v>1</v>
      </c>
      <c r="F9417">
        <v>1</v>
      </c>
      <c r="G9417" t="s">
        <v>519</v>
      </c>
      <c r="H9417" s="4" t="str">
        <f t="shared" si="294"/>
        <v>2CG122.1</v>
      </c>
      <c r="I9417" s="4" t="str">
        <f t="shared" si="295"/>
        <v>SG2_SRC_DVDD33</v>
      </c>
    </row>
    <row r="9418" spans="1:9" x14ac:dyDescent="0.25">
      <c r="A9418" t="s">
        <v>2698</v>
      </c>
      <c r="B9418" t="s">
        <v>6084</v>
      </c>
      <c r="C9418" t="s">
        <v>4729</v>
      </c>
      <c r="D9418">
        <v>2</v>
      </c>
      <c r="E9418">
        <v>2</v>
      </c>
      <c r="F9418">
        <v>2</v>
      </c>
      <c r="G9418" t="s">
        <v>961</v>
      </c>
      <c r="H9418" s="4" t="str">
        <f t="shared" si="294"/>
        <v>2CG122.2</v>
      </c>
      <c r="I9418" s="4" t="str">
        <f t="shared" si="295"/>
        <v>DGND</v>
      </c>
    </row>
    <row r="9419" spans="1:9" x14ac:dyDescent="0.25">
      <c r="A9419" t="s">
        <v>2698</v>
      </c>
      <c r="B9419" t="s">
        <v>6084</v>
      </c>
      <c r="C9419" t="s">
        <v>4730</v>
      </c>
      <c r="D9419">
        <v>1</v>
      </c>
      <c r="E9419">
        <v>1</v>
      </c>
      <c r="F9419">
        <v>1</v>
      </c>
      <c r="G9419" t="s">
        <v>519</v>
      </c>
      <c r="H9419" s="4" t="str">
        <f t="shared" si="294"/>
        <v>2CG123.1</v>
      </c>
      <c r="I9419" s="4" t="str">
        <f t="shared" si="295"/>
        <v>SG2_SRC_DVDD33</v>
      </c>
    </row>
    <row r="9420" spans="1:9" x14ac:dyDescent="0.25">
      <c r="A9420" t="s">
        <v>2698</v>
      </c>
      <c r="B9420" t="s">
        <v>6084</v>
      </c>
      <c r="C9420" t="s">
        <v>4730</v>
      </c>
      <c r="D9420">
        <v>2</v>
      </c>
      <c r="E9420">
        <v>2</v>
      </c>
      <c r="F9420">
        <v>2</v>
      </c>
      <c r="G9420" t="s">
        <v>961</v>
      </c>
      <c r="H9420" s="4" t="str">
        <f t="shared" si="294"/>
        <v>2CG123.2</v>
      </c>
      <c r="I9420" s="4" t="str">
        <f t="shared" si="295"/>
        <v>DGND</v>
      </c>
    </row>
    <row r="9421" spans="1:9" x14ac:dyDescent="0.25">
      <c r="A9421" t="s">
        <v>2698</v>
      </c>
      <c r="B9421" t="s">
        <v>6084</v>
      </c>
      <c r="C9421" t="s">
        <v>4731</v>
      </c>
      <c r="D9421">
        <v>1</v>
      </c>
      <c r="E9421">
        <v>1</v>
      </c>
      <c r="F9421">
        <v>1</v>
      </c>
      <c r="G9421" t="s">
        <v>519</v>
      </c>
      <c r="H9421" s="4" t="str">
        <f t="shared" si="294"/>
        <v>2CG124.1</v>
      </c>
      <c r="I9421" s="4" t="str">
        <f t="shared" si="295"/>
        <v>SG2_SRC_DVDD33</v>
      </c>
    </row>
    <row r="9422" spans="1:9" x14ac:dyDescent="0.25">
      <c r="A9422" t="s">
        <v>2698</v>
      </c>
      <c r="B9422" t="s">
        <v>6084</v>
      </c>
      <c r="C9422" t="s">
        <v>4731</v>
      </c>
      <c r="D9422">
        <v>2</v>
      </c>
      <c r="E9422">
        <v>2</v>
      </c>
      <c r="F9422">
        <v>2</v>
      </c>
      <c r="G9422" t="s">
        <v>961</v>
      </c>
      <c r="H9422" s="4" t="str">
        <f t="shared" si="294"/>
        <v>2CG124.2</v>
      </c>
      <c r="I9422" s="4" t="str">
        <f t="shared" si="295"/>
        <v>DGND</v>
      </c>
    </row>
    <row r="9423" spans="1:9" x14ac:dyDescent="0.25">
      <c r="A9423" t="s">
        <v>2698</v>
      </c>
      <c r="B9423" t="s">
        <v>6084</v>
      </c>
      <c r="C9423" t="s">
        <v>4732</v>
      </c>
      <c r="D9423">
        <v>1</v>
      </c>
      <c r="E9423">
        <v>1</v>
      </c>
      <c r="F9423">
        <v>1</v>
      </c>
      <c r="G9423" t="s">
        <v>5759</v>
      </c>
      <c r="H9423" s="4" t="str">
        <f t="shared" si="294"/>
        <v>2CG127.1</v>
      </c>
      <c r="I9423" s="4" t="str">
        <f t="shared" si="295"/>
        <v>SG2_GPIO0_VDDIO</v>
      </c>
    </row>
    <row r="9424" spans="1:9" x14ac:dyDescent="0.25">
      <c r="A9424" t="s">
        <v>2698</v>
      </c>
      <c r="B9424" t="s">
        <v>6084</v>
      </c>
      <c r="C9424" t="s">
        <v>4732</v>
      </c>
      <c r="D9424">
        <v>2</v>
      </c>
      <c r="E9424">
        <v>2</v>
      </c>
      <c r="F9424">
        <v>2</v>
      </c>
      <c r="G9424" t="s">
        <v>961</v>
      </c>
      <c r="H9424" s="4" t="str">
        <f t="shared" si="294"/>
        <v>2CG127.2</v>
      </c>
      <c r="I9424" s="4" t="str">
        <f t="shared" si="295"/>
        <v>DGND</v>
      </c>
    </row>
    <row r="9425" spans="1:9" x14ac:dyDescent="0.25">
      <c r="A9425" t="s">
        <v>2698</v>
      </c>
      <c r="B9425" t="s">
        <v>6084</v>
      </c>
      <c r="C9425" t="s">
        <v>4733</v>
      </c>
      <c r="D9425">
        <v>1</v>
      </c>
      <c r="E9425">
        <v>1</v>
      </c>
      <c r="F9425">
        <v>1</v>
      </c>
      <c r="G9425" t="s">
        <v>5759</v>
      </c>
      <c r="H9425" s="4" t="str">
        <f t="shared" si="294"/>
        <v>2CG128.1</v>
      </c>
      <c r="I9425" s="4" t="str">
        <f t="shared" si="295"/>
        <v>SG2_GPIO0_VDDIO</v>
      </c>
    </row>
    <row r="9426" spans="1:9" x14ac:dyDescent="0.25">
      <c r="A9426" t="s">
        <v>2698</v>
      </c>
      <c r="B9426" t="s">
        <v>6084</v>
      </c>
      <c r="C9426" t="s">
        <v>4733</v>
      </c>
      <c r="D9426">
        <v>2</v>
      </c>
      <c r="E9426">
        <v>2</v>
      </c>
      <c r="F9426">
        <v>2</v>
      </c>
      <c r="G9426" t="s">
        <v>961</v>
      </c>
      <c r="H9426" s="4" t="str">
        <f t="shared" si="294"/>
        <v>2CG128.2</v>
      </c>
      <c r="I9426" s="4" t="str">
        <f t="shared" si="295"/>
        <v>DGND</v>
      </c>
    </row>
    <row r="9427" spans="1:9" x14ac:dyDescent="0.25">
      <c r="A9427" t="s">
        <v>2698</v>
      </c>
      <c r="B9427" t="s">
        <v>6084</v>
      </c>
      <c r="C9427" t="s">
        <v>4734</v>
      </c>
      <c r="D9427">
        <v>1</v>
      </c>
      <c r="E9427">
        <v>1</v>
      </c>
      <c r="F9427">
        <v>1</v>
      </c>
      <c r="G9427" t="s">
        <v>5759</v>
      </c>
      <c r="H9427" s="4" t="str">
        <f t="shared" si="294"/>
        <v>2CG129.1</v>
      </c>
      <c r="I9427" s="4" t="str">
        <f t="shared" si="295"/>
        <v>SG2_GPIO0_VDDIO</v>
      </c>
    </row>
    <row r="9428" spans="1:9" x14ac:dyDescent="0.25">
      <c r="A9428" t="s">
        <v>2698</v>
      </c>
      <c r="B9428" t="s">
        <v>6084</v>
      </c>
      <c r="C9428" t="s">
        <v>4734</v>
      </c>
      <c r="D9428">
        <v>2</v>
      </c>
      <c r="E9428">
        <v>2</v>
      </c>
      <c r="F9428">
        <v>2</v>
      </c>
      <c r="G9428" t="s">
        <v>961</v>
      </c>
      <c r="H9428" s="4" t="str">
        <f t="shared" si="294"/>
        <v>2CG129.2</v>
      </c>
      <c r="I9428" s="4" t="str">
        <f t="shared" si="295"/>
        <v>DGND</v>
      </c>
    </row>
    <row r="9429" spans="1:9" x14ac:dyDescent="0.25">
      <c r="A9429" t="s">
        <v>2698</v>
      </c>
      <c r="B9429" t="s">
        <v>6084</v>
      </c>
      <c r="C9429" t="s">
        <v>4735</v>
      </c>
      <c r="D9429">
        <v>1</v>
      </c>
      <c r="E9429">
        <v>1</v>
      </c>
      <c r="F9429">
        <v>1</v>
      </c>
      <c r="G9429" t="s">
        <v>5759</v>
      </c>
      <c r="H9429" s="4" t="str">
        <f t="shared" si="294"/>
        <v>2CG130.1</v>
      </c>
      <c r="I9429" s="4" t="str">
        <f t="shared" si="295"/>
        <v>SG2_GPIO0_VDDIO</v>
      </c>
    </row>
    <row r="9430" spans="1:9" x14ac:dyDescent="0.25">
      <c r="A9430" t="s">
        <v>2698</v>
      </c>
      <c r="B9430" t="s">
        <v>6084</v>
      </c>
      <c r="C9430" t="s">
        <v>4735</v>
      </c>
      <c r="D9430">
        <v>2</v>
      </c>
      <c r="E9430">
        <v>2</v>
      </c>
      <c r="F9430">
        <v>2</v>
      </c>
      <c r="G9430" t="s">
        <v>961</v>
      </c>
      <c r="H9430" s="4" t="str">
        <f t="shared" si="294"/>
        <v>2CG130.2</v>
      </c>
      <c r="I9430" s="4" t="str">
        <f t="shared" si="295"/>
        <v>DGND</v>
      </c>
    </row>
    <row r="9431" spans="1:9" x14ac:dyDescent="0.25">
      <c r="A9431" t="s">
        <v>2698</v>
      </c>
      <c r="B9431" t="s">
        <v>6084</v>
      </c>
      <c r="C9431" t="s">
        <v>4736</v>
      </c>
      <c r="D9431">
        <v>1</v>
      </c>
      <c r="E9431">
        <v>1</v>
      </c>
      <c r="F9431">
        <v>1</v>
      </c>
      <c r="G9431" t="s">
        <v>2526</v>
      </c>
      <c r="H9431" s="4" t="str">
        <f t="shared" si="294"/>
        <v>2CG131.1</v>
      </c>
      <c r="I9431" s="4" t="str">
        <f t="shared" si="295"/>
        <v>SG2_SPI_VDDIO</v>
      </c>
    </row>
    <row r="9432" spans="1:9" x14ac:dyDescent="0.25">
      <c r="A9432" t="s">
        <v>2698</v>
      </c>
      <c r="B9432" t="s">
        <v>6084</v>
      </c>
      <c r="C9432" t="s">
        <v>4736</v>
      </c>
      <c r="D9432">
        <v>2</v>
      </c>
      <c r="E9432">
        <v>2</v>
      </c>
      <c r="F9432">
        <v>2</v>
      </c>
      <c r="G9432" t="s">
        <v>961</v>
      </c>
      <c r="H9432" s="4" t="str">
        <f t="shared" si="294"/>
        <v>2CG131.2</v>
      </c>
      <c r="I9432" s="4" t="str">
        <f t="shared" si="295"/>
        <v>DGND</v>
      </c>
    </row>
    <row r="9433" spans="1:9" x14ac:dyDescent="0.25">
      <c r="A9433" t="s">
        <v>2698</v>
      </c>
      <c r="B9433" t="s">
        <v>6084</v>
      </c>
      <c r="C9433" t="s">
        <v>4737</v>
      </c>
      <c r="D9433">
        <v>1</v>
      </c>
      <c r="E9433">
        <v>1</v>
      </c>
      <c r="F9433">
        <v>1</v>
      </c>
      <c r="G9433" t="s">
        <v>2526</v>
      </c>
      <c r="H9433" s="4" t="str">
        <f t="shared" si="294"/>
        <v>2CG133.1</v>
      </c>
      <c r="I9433" s="4" t="str">
        <f t="shared" si="295"/>
        <v>SG2_SPI_VDDIO</v>
      </c>
    </row>
    <row r="9434" spans="1:9" x14ac:dyDescent="0.25">
      <c r="A9434" t="s">
        <v>2698</v>
      </c>
      <c r="B9434" t="s">
        <v>6084</v>
      </c>
      <c r="C9434" t="s">
        <v>4737</v>
      </c>
      <c r="D9434">
        <v>2</v>
      </c>
      <c r="E9434">
        <v>2</v>
      </c>
      <c r="F9434">
        <v>2</v>
      </c>
      <c r="G9434" t="s">
        <v>961</v>
      </c>
      <c r="H9434" s="4" t="str">
        <f t="shared" si="294"/>
        <v>2CG133.2</v>
      </c>
      <c r="I9434" s="4" t="str">
        <f t="shared" si="295"/>
        <v>DGND</v>
      </c>
    </row>
    <row r="9435" spans="1:9" x14ac:dyDescent="0.25">
      <c r="A9435" t="s">
        <v>2698</v>
      </c>
      <c r="B9435" t="s">
        <v>6084</v>
      </c>
      <c r="C9435" t="s">
        <v>4738</v>
      </c>
      <c r="D9435">
        <v>1</v>
      </c>
      <c r="E9435">
        <v>1</v>
      </c>
      <c r="F9435">
        <v>1</v>
      </c>
      <c r="G9435" t="s">
        <v>519</v>
      </c>
      <c r="H9435" s="4" t="str">
        <f t="shared" si="294"/>
        <v>2CG135.1</v>
      </c>
      <c r="I9435" s="4" t="str">
        <f t="shared" si="295"/>
        <v>SG2_SRC_DVDD33</v>
      </c>
    </row>
    <row r="9436" spans="1:9" x14ac:dyDescent="0.25">
      <c r="A9436" t="s">
        <v>2698</v>
      </c>
      <c r="B9436" t="s">
        <v>6084</v>
      </c>
      <c r="C9436" t="s">
        <v>4738</v>
      </c>
      <c r="D9436">
        <v>2</v>
      </c>
      <c r="E9436">
        <v>2</v>
      </c>
      <c r="F9436">
        <v>2</v>
      </c>
      <c r="G9436" t="s">
        <v>961</v>
      </c>
      <c r="H9436" s="4" t="str">
        <f t="shared" si="294"/>
        <v>2CG135.2</v>
      </c>
      <c r="I9436" s="4" t="str">
        <f t="shared" si="295"/>
        <v>DGND</v>
      </c>
    </row>
    <row r="9437" spans="1:9" x14ac:dyDescent="0.25">
      <c r="A9437" t="s">
        <v>2698</v>
      </c>
      <c r="B9437" t="s">
        <v>6084</v>
      </c>
      <c r="C9437" t="s">
        <v>4739</v>
      </c>
      <c r="D9437">
        <v>1</v>
      </c>
      <c r="E9437">
        <v>1</v>
      </c>
      <c r="F9437">
        <v>1</v>
      </c>
      <c r="G9437" t="s">
        <v>2527</v>
      </c>
      <c r="H9437" s="4" t="str">
        <f t="shared" si="294"/>
        <v>2CG136.1</v>
      </c>
      <c r="I9437" s="4" t="str">
        <f t="shared" si="295"/>
        <v>SG2_XMII_0_VDDIO</v>
      </c>
    </row>
    <row r="9438" spans="1:9" x14ac:dyDescent="0.25">
      <c r="A9438" t="s">
        <v>2698</v>
      </c>
      <c r="B9438" t="s">
        <v>6084</v>
      </c>
      <c r="C9438" t="s">
        <v>4739</v>
      </c>
      <c r="D9438">
        <v>2</v>
      </c>
      <c r="E9438">
        <v>2</v>
      </c>
      <c r="F9438">
        <v>2</v>
      </c>
      <c r="G9438" t="s">
        <v>961</v>
      </c>
      <c r="H9438" s="4" t="str">
        <f t="shared" si="294"/>
        <v>2CG136.2</v>
      </c>
      <c r="I9438" s="4" t="str">
        <f t="shared" si="295"/>
        <v>DGND</v>
      </c>
    </row>
    <row r="9439" spans="1:9" x14ac:dyDescent="0.25">
      <c r="A9439" t="s">
        <v>2698</v>
      </c>
      <c r="B9439" t="s">
        <v>6084</v>
      </c>
      <c r="C9439" t="s">
        <v>4740</v>
      </c>
      <c r="D9439">
        <v>1</v>
      </c>
      <c r="E9439">
        <v>1</v>
      </c>
      <c r="F9439">
        <v>1</v>
      </c>
      <c r="G9439" t="s">
        <v>2527</v>
      </c>
      <c r="H9439" s="4" t="str">
        <f t="shared" si="294"/>
        <v>2CG137.1</v>
      </c>
      <c r="I9439" s="4" t="str">
        <f t="shared" si="295"/>
        <v>SG2_XMII_0_VDDIO</v>
      </c>
    </row>
    <row r="9440" spans="1:9" x14ac:dyDescent="0.25">
      <c r="A9440" t="s">
        <v>2698</v>
      </c>
      <c r="B9440" t="s">
        <v>6084</v>
      </c>
      <c r="C9440" t="s">
        <v>4740</v>
      </c>
      <c r="D9440">
        <v>2</v>
      </c>
      <c r="E9440">
        <v>2</v>
      </c>
      <c r="F9440">
        <v>2</v>
      </c>
      <c r="G9440" t="s">
        <v>961</v>
      </c>
      <c r="H9440" s="4" t="str">
        <f t="shared" si="294"/>
        <v>2CG137.2</v>
      </c>
      <c r="I9440" s="4" t="str">
        <f t="shared" si="295"/>
        <v>DGND</v>
      </c>
    </row>
    <row r="9441" spans="1:9" x14ac:dyDescent="0.25">
      <c r="A9441" t="s">
        <v>2698</v>
      </c>
      <c r="B9441" t="s">
        <v>6084</v>
      </c>
      <c r="C9441" t="s">
        <v>4741</v>
      </c>
      <c r="D9441">
        <v>1</v>
      </c>
      <c r="E9441">
        <v>1</v>
      </c>
      <c r="F9441">
        <v>1</v>
      </c>
      <c r="G9441" t="s">
        <v>2527</v>
      </c>
      <c r="H9441" s="4" t="str">
        <f t="shared" si="294"/>
        <v>2CG138.1</v>
      </c>
      <c r="I9441" s="4" t="str">
        <f t="shared" si="295"/>
        <v>SG2_XMII_0_VDDIO</v>
      </c>
    </row>
    <row r="9442" spans="1:9" x14ac:dyDescent="0.25">
      <c r="A9442" t="s">
        <v>2698</v>
      </c>
      <c r="B9442" t="s">
        <v>6084</v>
      </c>
      <c r="C9442" t="s">
        <v>4741</v>
      </c>
      <c r="D9442">
        <v>2</v>
      </c>
      <c r="E9442">
        <v>2</v>
      </c>
      <c r="F9442">
        <v>2</v>
      </c>
      <c r="G9442" t="s">
        <v>961</v>
      </c>
      <c r="H9442" s="4" t="str">
        <f t="shared" si="294"/>
        <v>2CG138.2</v>
      </c>
      <c r="I9442" s="4" t="str">
        <f t="shared" si="295"/>
        <v>DGND</v>
      </c>
    </row>
    <row r="9443" spans="1:9" x14ac:dyDescent="0.25">
      <c r="A9443" t="s">
        <v>2698</v>
      </c>
      <c r="B9443" t="s">
        <v>6084</v>
      </c>
      <c r="C9443" t="s">
        <v>4742</v>
      </c>
      <c r="D9443">
        <v>1</v>
      </c>
      <c r="E9443">
        <v>1</v>
      </c>
      <c r="F9443">
        <v>1</v>
      </c>
      <c r="G9443" t="s">
        <v>519</v>
      </c>
      <c r="H9443" s="4" t="str">
        <f t="shared" si="294"/>
        <v>2CG144.1</v>
      </c>
      <c r="I9443" s="4" t="str">
        <f t="shared" si="295"/>
        <v>SG2_SRC_DVDD33</v>
      </c>
    </row>
    <row r="9444" spans="1:9" x14ac:dyDescent="0.25">
      <c r="A9444" t="s">
        <v>2698</v>
      </c>
      <c r="B9444" t="s">
        <v>6084</v>
      </c>
      <c r="C9444" t="s">
        <v>4742</v>
      </c>
      <c r="D9444">
        <v>2</v>
      </c>
      <c r="E9444">
        <v>2</v>
      </c>
      <c r="F9444">
        <v>2</v>
      </c>
      <c r="G9444" t="s">
        <v>961</v>
      </c>
      <c r="H9444" s="4" t="str">
        <f t="shared" si="294"/>
        <v>2CG144.2</v>
      </c>
      <c r="I9444" s="4" t="str">
        <f t="shared" si="295"/>
        <v>DGND</v>
      </c>
    </row>
    <row r="9445" spans="1:9" x14ac:dyDescent="0.25">
      <c r="A9445" t="s">
        <v>2698</v>
      </c>
      <c r="B9445" t="s">
        <v>6084</v>
      </c>
      <c r="C9445" t="s">
        <v>4743</v>
      </c>
      <c r="D9445">
        <v>1</v>
      </c>
      <c r="E9445">
        <v>1</v>
      </c>
      <c r="F9445">
        <v>1</v>
      </c>
      <c r="G9445" t="s">
        <v>2528</v>
      </c>
      <c r="H9445" s="4" t="str">
        <f t="shared" si="294"/>
        <v>2CG145.1</v>
      </c>
      <c r="I9445" s="4" t="str">
        <f t="shared" si="295"/>
        <v>SG2_XMII_1_VDDIO</v>
      </c>
    </row>
    <row r="9446" spans="1:9" x14ac:dyDescent="0.25">
      <c r="A9446" t="s">
        <v>2698</v>
      </c>
      <c r="B9446" t="s">
        <v>6084</v>
      </c>
      <c r="C9446" t="s">
        <v>4743</v>
      </c>
      <c r="D9446">
        <v>2</v>
      </c>
      <c r="E9446">
        <v>2</v>
      </c>
      <c r="F9446">
        <v>2</v>
      </c>
      <c r="G9446" t="s">
        <v>961</v>
      </c>
      <c r="H9446" s="4" t="str">
        <f t="shared" si="294"/>
        <v>2CG145.2</v>
      </c>
      <c r="I9446" s="4" t="str">
        <f t="shared" si="295"/>
        <v>DGND</v>
      </c>
    </row>
    <row r="9447" spans="1:9" x14ac:dyDescent="0.25">
      <c r="A9447" t="s">
        <v>2698</v>
      </c>
      <c r="B9447" t="s">
        <v>6084</v>
      </c>
      <c r="C9447" t="s">
        <v>4744</v>
      </c>
      <c r="D9447">
        <v>1</v>
      </c>
      <c r="E9447">
        <v>1</v>
      </c>
      <c r="F9447">
        <v>1</v>
      </c>
      <c r="G9447" t="s">
        <v>2528</v>
      </c>
      <c r="H9447" s="4" t="str">
        <f t="shared" si="294"/>
        <v>2CG146.1</v>
      </c>
      <c r="I9447" s="4" t="str">
        <f t="shared" si="295"/>
        <v>SG2_XMII_1_VDDIO</v>
      </c>
    </row>
    <row r="9448" spans="1:9" x14ac:dyDescent="0.25">
      <c r="A9448" t="s">
        <v>2698</v>
      </c>
      <c r="B9448" t="s">
        <v>6084</v>
      </c>
      <c r="C9448" t="s">
        <v>4744</v>
      </c>
      <c r="D9448">
        <v>2</v>
      </c>
      <c r="E9448">
        <v>2</v>
      </c>
      <c r="F9448">
        <v>2</v>
      </c>
      <c r="G9448" t="s">
        <v>961</v>
      </c>
      <c r="H9448" s="4" t="str">
        <f t="shared" si="294"/>
        <v>2CG146.2</v>
      </c>
      <c r="I9448" s="4" t="str">
        <f t="shared" si="295"/>
        <v>DGND</v>
      </c>
    </row>
    <row r="9449" spans="1:9" x14ac:dyDescent="0.25">
      <c r="A9449" t="s">
        <v>2698</v>
      </c>
      <c r="B9449" t="s">
        <v>6084</v>
      </c>
      <c r="C9449" t="s">
        <v>4745</v>
      </c>
      <c r="D9449">
        <v>1</v>
      </c>
      <c r="E9449">
        <v>1</v>
      </c>
      <c r="F9449">
        <v>1</v>
      </c>
      <c r="G9449" t="s">
        <v>2528</v>
      </c>
      <c r="H9449" s="4" t="str">
        <f t="shared" si="294"/>
        <v>2CG147.1</v>
      </c>
      <c r="I9449" s="4" t="str">
        <f t="shared" si="295"/>
        <v>SG2_XMII_1_VDDIO</v>
      </c>
    </row>
    <row r="9450" spans="1:9" x14ac:dyDescent="0.25">
      <c r="A9450" t="s">
        <v>2698</v>
      </c>
      <c r="B9450" t="s">
        <v>6084</v>
      </c>
      <c r="C9450" t="s">
        <v>4745</v>
      </c>
      <c r="D9450">
        <v>2</v>
      </c>
      <c r="E9450">
        <v>2</v>
      </c>
      <c r="F9450">
        <v>2</v>
      </c>
      <c r="G9450" t="s">
        <v>961</v>
      </c>
      <c r="H9450" s="4" t="str">
        <f t="shared" si="294"/>
        <v>2CG147.2</v>
      </c>
      <c r="I9450" s="4" t="str">
        <f t="shared" si="295"/>
        <v>DGND</v>
      </c>
    </row>
    <row r="9451" spans="1:9" x14ac:dyDescent="0.25">
      <c r="A9451" t="s">
        <v>2698</v>
      </c>
      <c r="B9451" t="s">
        <v>6084</v>
      </c>
      <c r="C9451" t="s">
        <v>4746</v>
      </c>
      <c r="D9451">
        <v>1</v>
      </c>
      <c r="E9451">
        <v>1</v>
      </c>
      <c r="F9451">
        <v>1</v>
      </c>
      <c r="G9451" t="s">
        <v>519</v>
      </c>
      <c r="H9451" s="4" t="str">
        <f t="shared" si="294"/>
        <v>2CG149.1</v>
      </c>
      <c r="I9451" s="4" t="str">
        <f t="shared" si="295"/>
        <v>SG2_SRC_DVDD33</v>
      </c>
    </row>
    <row r="9452" spans="1:9" x14ac:dyDescent="0.25">
      <c r="A9452" t="s">
        <v>2698</v>
      </c>
      <c r="B9452" t="s">
        <v>6084</v>
      </c>
      <c r="C9452" t="s">
        <v>4746</v>
      </c>
      <c r="D9452">
        <v>2</v>
      </c>
      <c r="E9452">
        <v>2</v>
      </c>
      <c r="F9452">
        <v>2</v>
      </c>
      <c r="G9452" t="s">
        <v>961</v>
      </c>
      <c r="H9452" s="4" t="str">
        <f t="shared" si="294"/>
        <v>2CG149.2</v>
      </c>
      <c r="I9452" s="4" t="str">
        <f t="shared" si="295"/>
        <v>DGND</v>
      </c>
    </row>
    <row r="9453" spans="1:9" x14ac:dyDescent="0.25">
      <c r="A9453" t="s">
        <v>2698</v>
      </c>
      <c r="B9453" t="s">
        <v>6084</v>
      </c>
      <c r="C9453" t="s">
        <v>4747</v>
      </c>
      <c r="D9453">
        <v>1</v>
      </c>
      <c r="E9453">
        <v>1</v>
      </c>
      <c r="F9453">
        <v>1</v>
      </c>
      <c r="G9453" t="s">
        <v>519</v>
      </c>
      <c r="H9453" s="4" t="str">
        <f t="shared" si="294"/>
        <v>2CG180.1</v>
      </c>
      <c r="I9453" s="4" t="str">
        <f t="shared" si="295"/>
        <v>SG2_SRC_DVDD33</v>
      </c>
    </row>
    <row r="9454" spans="1:9" x14ac:dyDescent="0.25">
      <c r="A9454" t="s">
        <v>2698</v>
      </c>
      <c r="B9454" t="s">
        <v>6084</v>
      </c>
      <c r="C9454" t="s">
        <v>4747</v>
      </c>
      <c r="D9454">
        <v>2</v>
      </c>
      <c r="E9454">
        <v>2</v>
      </c>
      <c r="F9454">
        <v>2</v>
      </c>
      <c r="G9454" t="s">
        <v>961</v>
      </c>
      <c r="H9454" s="4" t="str">
        <f t="shared" si="294"/>
        <v>2CG180.2</v>
      </c>
      <c r="I9454" s="4" t="str">
        <f t="shared" si="295"/>
        <v>DGND</v>
      </c>
    </row>
    <row r="9455" spans="1:9" x14ac:dyDescent="0.25">
      <c r="A9455" t="s">
        <v>2698</v>
      </c>
      <c r="B9455" t="s">
        <v>6084</v>
      </c>
      <c r="C9455" t="s">
        <v>4748</v>
      </c>
      <c r="D9455">
        <v>1</v>
      </c>
      <c r="E9455">
        <v>1</v>
      </c>
      <c r="F9455">
        <v>1</v>
      </c>
      <c r="G9455" t="s">
        <v>519</v>
      </c>
      <c r="H9455" s="4" t="str">
        <f t="shared" si="294"/>
        <v>2CG211.1</v>
      </c>
      <c r="I9455" s="4" t="str">
        <f t="shared" si="295"/>
        <v>SG2_SRC_DVDD33</v>
      </c>
    </row>
    <row r="9456" spans="1:9" x14ac:dyDescent="0.25">
      <c r="A9456" t="s">
        <v>2698</v>
      </c>
      <c r="B9456" t="s">
        <v>6084</v>
      </c>
      <c r="C9456" t="s">
        <v>4748</v>
      </c>
      <c r="D9456">
        <v>2</v>
      </c>
      <c r="E9456">
        <v>2</v>
      </c>
      <c r="F9456">
        <v>2</v>
      </c>
      <c r="G9456" t="s">
        <v>961</v>
      </c>
      <c r="H9456" s="4" t="str">
        <f t="shared" si="294"/>
        <v>2CG211.2</v>
      </c>
      <c r="I9456" s="4" t="str">
        <f t="shared" si="295"/>
        <v>DGND</v>
      </c>
    </row>
    <row r="9457" spans="1:9" x14ac:dyDescent="0.25">
      <c r="A9457" t="s">
        <v>2698</v>
      </c>
      <c r="B9457" t="s">
        <v>6084</v>
      </c>
      <c r="C9457" t="s">
        <v>4749</v>
      </c>
      <c r="D9457">
        <v>1</v>
      </c>
      <c r="E9457">
        <v>1</v>
      </c>
      <c r="F9457">
        <v>1</v>
      </c>
      <c r="G9457" t="s">
        <v>519</v>
      </c>
      <c r="H9457" s="4" t="str">
        <f t="shared" si="294"/>
        <v>2CG212.1</v>
      </c>
      <c r="I9457" s="4" t="str">
        <f t="shared" si="295"/>
        <v>SG2_SRC_DVDD33</v>
      </c>
    </row>
    <row r="9458" spans="1:9" x14ac:dyDescent="0.25">
      <c r="A9458" t="s">
        <v>2698</v>
      </c>
      <c r="B9458" t="s">
        <v>6084</v>
      </c>
      <c r="C9458" t="s">
        <v>4749</v>
      </c>
      <c r="D9458">
        <v>2</v>
      </c>
      <c r="E9458">
        <v>2</v>
      </c>
      <c r="F9458">
        <v>2</v>
      </c>
      <c r="G9458" t="s">
        <v>961</v>
      </c>
      <c r="H9458" s="4" t="str">
        <f t="shared" si="294"/>
        <v>2CG212.2</v>
      </c>
      <c r="I9458" s="4" t="str">
        <f t="shared" si="295"/>
        <v>DGND</v>
      </c>
    </row>
    <row r="9459" spans="1:9" x14ac:dyDescent="0.25">
      <c r="A9459" t="s">
        <v>2698</v>
      </c>
      <c r="B9459" t="s">
        <v>6084</v>
      </c>
      <c r="C9459" t="s">
        <v>6086</v>
      </c>
      <c r="D9459">
        <v>1</v>
      </c>
      <c r="E9459">
        <v>1</v>
      </c>
      <c r="F9459">
        <v>1</v>
      </c>
      <c r="G9459" t="s">
        <v>5760</v>
      </c>
      <c r="H9459" s="4" t="str">
        <f t="shared" si="294"/>
        <v>2CG213.1</v>
      </c>
      <c r="I9459" s="4" t="str">
        <f t="shared" si="295"/>
        <v>SG2_XMII_2_VDDIO</v>
      </c>
    </row>
    <row r="9460" spans="1:9" x14ac:dyDescent="0.25">
      <c r="A9460" t="s">
        <v>2698</v>
      </c>
      <c r="B9460" t="s">
        <v>6084</v>
      </c>
      <c r="C9460" t="s">
        <v>6086</v>
      </c>
      <c r="D9460">
        <v>2</v>
      </c>
      <c r="E9460">
        <v>2</v>
      </c>
      <c r="F9460">
        <v>2</v>
      </c>
      <c r="G9460" t="s">
        <v>961</v>
      </c>
      <c r="H9460" s="4" t="str">
        <f t="shared" si="294"/>
        <v>2CG213.2</v>
      </c>
      <c r="I9460" s="4" t="str">
        <f t="shared" si="295"/>
        <v>DGND</v>
      </c>
    </row>
    <row r="9461" spans="1:9" x14ac:dyDescent="0.25">
      <c r="A9461" t="s">
        <v>2698</v>
      </c>
      <c r="B9461" t="s">
        <v>6084</v>
      </c>
      <c r="C9461" t="s">
        <v>6087</v>
      </c>
      <c r="D9461">
        <v>1</v>
      </c>
      <c r="E9461">
        <v>1</v>
      </c>
      <c r="F9461">
        <v>1</v>
      </c>
      <c r="G9461" t="s">
        <v>5760</v>
      </c>
      <c r="H9461" s="4" t="str">
        <f t="shared" si="294"/>
        <v>2CG214.1</v>
      </c>
      <c r="I9461" s="4" t="str">
        <f t="shared" si="295"/>
        <v>SG2_XMII_2_VDDIO</v>
      </c>
    </row>
    <row r="9462" spans="1:9" x14ac:dyDescent="0.25">
      <c r="A9462" t="s">
        <v>2698</v>
      </c>
      <c r="B9462" t="s">
        <v>6084</v>
      </c>
      <c r="C9462" t="s">
        <v>6087</v>
      </c>
      <c r="D9462">
        <v>2</v>
      </c>
      <c r="E9462">
        <v>2</v>
      </c>
      <c r="F9462">
        <v>2</v>
      </c>
      <c r="G9462" t="s">
        <v>961</v>
      </c>
      <c r="H9462" s="4" t="str">
        <f t="shared" si="294"/>
        <v>2CG214.2</v>
      </c>
      <c r="I9462" s="4" t="str">
        <f t="shared" si="295"/>
        <v>DGND</v>
      </c>
    </row>
    <row r="9463" spans="1:9" x14ac:dyDescent="0.25">
      <c r="A9463" t="s">
        <v>2698</v>
      </c>
      <c r="B9463" t="s">
        <v>6084</v>
      </c>
      <c r="C9463" t="s">
        <v>6088</v>
      </c>
      <c r="D9463">
        <v>1</v>
      </c>
      <c r="E9463">
        <v>1</v>
      </c>
      <c r="F9463">
        <v>1</v>
      </c>
      <c r="G9463" t="s">
        <v>5760</v>
      </c>
      <c r="H9463" s="4" t="str">
        <f t="shared" si="294"/>
        <v>2CG215.1</v>
      </c>
      <c r="I9463" s="4" t="str">
        <f t="shared" si="295"/>
        <v>SG2_XMII_2_VDDIO</v>
      </c>
    </row>
    <row r="9464" spans="1:9" x14ac:dyDescent="0.25">
      <c r="A9464" t="s">
        <v>2698</v>
      </c>
      <c r="B9464" t="s">
        <v>6084</v>
      </c>
      <c r="C9464" t="s">
        <v>6088</v>
      </c>
      <c r="D9464">
        <v>2</v>
      </c>
      <c r="E9464">
        <v>2</v>
      </c>
      <c r="F9464">
        <v>2</v>
      </c>
      <c r="G9464" t="s">
        <v>961</v>
      </c>
      <c r="H9464" s="4" t="str">
        <f t="shared" si="294"/>
        <v>2CG215.2</v>
      </c>
      <c r="I9464" s="4" t="str">
        <f t="shared" si="295"/>
        <v>DGND</v>
      </c>
    </row>
    <row r="9465" spans="1:9" x14ac:dyDescent="0.25">
      <c r="A9465" t="s">
        <v>2698</v>
      </c>
      <c r="B9465" t="s">
        <v>6084</v>
      </c>
      <c r="C9465" t="s">
        <v>6089</v>
      </c>
      <c r="D9465">
        <v>1</v>
      </c>
      <c r="E9465">
        <v>1</v>
      </c>
      <c r="F9465">
        <v>1</v>
      </c>
      <c r="G9465" t="s">
        <v>519</v>
      </c>
      <c r="H9465" s="4" t="str">
        <f t="shared" si="294"/>
        <v>2CG216.1</v>
      </c>
      <c r="I9465" s="4" t="str">
        <f t="shared" si="295"/>
        <v>SG2_SRC_DVDD33</v>
      </c>
    </row>
    <row r="9466" spans="1:9" x14ac:dyDescent="0.25">
      <c r="A9466" t="s">
        <v>2698</v>
      </c>
      <c r="B9466" t="s">
        <v>6084</v>
      </c>
      <c r="C9466" t="s">
        <v>6089</v>
      </c>
      <c r="D9466">
        <v>2</v>
      </c>
      <c r="E9466">
        <v>2</v>
      </c>
      <c r="F9466">
        <v>2</v>
      </c>
      <c r="G9466" t="s">
        <v>961</v>
      </c>
      <c r="H9466" s="4" t="str">
        <f t="shared" si="294"/>
        <v>2CG216.2</v>
      </c>
      <c r="I9466" s="4" t="str">
        <f t="shared" si="295"/>
        <v>DGND</v>
      </c>
    </row>
    <row r="9467" spans="1:9" x14ac:dyDescent="0.25">
      <c r="A9467" t="s">
        <v>2698</v>
      </c>
      <c r="B9467" t="s">
        <v>6084</v>
      </c>
      <c r="C9467" t="s">
        <v>4750</v>
      </c>
      <c r="D9467">
        <v>1</v>
      </c>
      <c r="E9467">
        <v>1</v>
      </c>
      <c r="F9467">
        <v>1</v>
      </c>
      <c r="G9467" t="s">
        <v>2529</v>
      </c>
      <c r="H9467" s="4" t="str">
        <f t="shared" si="294"/>
        <v>2CG325.1</v>
      </c>
      <c r="I9467" s="4" t="str">
        <f t="shared" si="295"/>
        <v>SG2_V33</v>
      </c>
    </row>
    <row r="9468" spans="1:9" x14ac:dyDescent="0.25">
      <c r="A9468" t="s">
        <v>2698</v>
      </c>
      <c r="B9468" t="s">
        <v>6084</v>
      </c>
      <c r="C9468" t="s">
        <v>4750</v>
      </c>
      <c r="D9468">
        <v>2</v>
      </c>
      <c r="E9468">
        <v>2</v>
      </c>
      <c r="F9468">
        <v>2</v>
      </c>
      <c r="G9468" t="s">
        <v>961</v>
      </c>
      <c r="H9468" s="4" t="str">
        <f t="shared" si="294"/>
        <v>2CG325.2</v>
      </c>
      <c r="I9468" s="4" t="str">
        <f t="shared" si="295"/>
        <v>DGND</v>
      </c>
    </row>
    <row r="9469" spans="1:9" x14ac:dyDescent="0.25">
      <c r="A9469" t="s">
        <v>2698</v>
      </c>
      <c r="B9469" t="s">
        <v>6084</v>
      </c>
      <c r="C9469" t="s">
        <v>4751</v>
      </c>
      <c r="D9469">
        <v>1</v>
      </c>
      <c r="E9469">
        <v>1</v>
      </c>
      <c r="F9469">
        <v>1</v>
      </c>
      <c r="G9469" t="s">
        <v>519</v>
      </c>
      <c r="H9469" s="4" t="str">
        <f t="shared" si="294"/>
        <v>2CG326.1</v>
      </c>
      <c r="I9469" s="4" t="str">
        <f t="shared" si="295"/>
        <v>SG2_SRC_DVDD33</v>
      </c>
    </row>
    <row r="9470" spans="1:9" x14ac:dyDescent="0.25">
      <c r="A9470" t="s">
        <v>2698</v>
      </c>
      <c r="B9470" t="s">
        <v>6084</v>
      </c>
      <c r="C9470" t="s">
        <v>4751</v>
      </c>
      <c r="D9470">
        <v>2</v>
      </c>
      <c r="E9470">
        <v>2</v>
      </c>
      <c r="F9470">
        <v>2</v>
      </c>
      <c r="G9470" t="s">
        <v>961</v>
      </c>
      <c r="H9470" s="4" t="str">
        <f t="shared" si="294"/>
        <v>2CG326.2</v>
      </c>
      <c r="I9470" s="4" t="str">
        <f t="shared" si="295"/>
        <v>DGND</v>
      </c>
    </row>
    <row r="9471" spans="1:9" x14ac:dyDescent="0.25">
      <c r="A9471" t="s">
        <v>2698</v>
      </c>
      <c r="B9471" t="s">
        <v>6084</v>
      </c>
      <c r="C9471" t="s">
        <v>708</v>
      </c>
      <c r="D9471" t="s">
        <v>1278</v>
      </c>
      <c r="E9471" t="s">
        <v>1278</v>
      </c>
      <c r="F9471">
        <v>1</v>
      </c>
      <c r="G9471" t="s">
        <v>5759</v>
      </c>
      <c r="H9471" s="4" t="str">
        <f t="shared" si="294"/>
        <v>SG2_GPIO_VDDIO.1</v>
      </c>
      <c r="I9471" s="4" t="str">
        <f t="shared" si="295"/>
        <v>SG2_GPIO0_VDDIO</v>
      </c>
    </row>
    <row r="9472" spans="1:9" x14ac:dyDescent="0.25">
      <c r="A9472" t="s">
        <v>2698</v>
      </c>
      <c r="B9472" t="s">
        <v>6084</v>
      </c>
      <c r="C9472" t="s">
        <v>2529</v>
      </c>
      <c r="D9472" t="s">
        <v>1278</v>
      </c>
      <c r="E9472" t="s">
        <v>1278</v>
      </c>
      <c r="F9472">
        <v>1</v>
      </c>
      <c r="G9472" t="s">
        <v>2529</v>
      </c>
      <c r="H9472" s="4" t="str">
        <f t="shared" si="294"/>
        <v>SG2_V33.1</v>
      </c>
      <c r="I9472" s="4" t="str">
        <f t="shared" si="295"/>
        <v>SG2_V33</v>
      </c>
    </row>
    <row r="9473" spans="1:9" x14ac:dyDescent="0.25">
      <c r="A9473" t="s">
        <v>2698</v>
      </c>
      <c r="B9473" t="s">
        <v>6090</v>
      </c>
      <c r="C9473" t="s">
        <v>4942</v>
      </c>
      <c r="D9473" t="s">
        <v>1278</v>
      </c>
      <c r="E9473" t="s">
        <v>1278</v>
      </c>
      <c r="F9473">
        <v>1</v>
      </c>
      <c r="G9473" t="s">
        <v>961</v>
      </c>
      <c r="H9473" s="4" t="str">
        <f t="shared" si="294"/>
        <v>S3_DGND1.1</v>
      </c>
      <c r="I9473" s="4" t="str">
        <f t="shared" si="295"/>
        <v>DGND</v>
      </c>
    </row>
    <row r="9474" spans="1:9" x14ac:dyDescent="0.25">
      <c r="A9474" t="s">
        <v>2698</v>
      </c>
      <c r="B9474" t="s">
        <v>6090</v>
      </c>
      <c r="C9474" t="s">
        <v>4943</v>
      </c>
      <c r="D9474" t="s">
        <v>1278</v>
      </c>
      <c r="E9474" t="s">
        <v>1278</v>
      </c>
      <c r="F9474">
        <v>1</v>
      </c>
      <c r="G9474" t="s">
        <v>961</v>
      </c>
      <c r="H9474" s="4" t="str">
        <f t="shared" ref="H9474:H9537" si="296">CONCATENATE(C9474,".",F9474)</f>
        <v>S3_DGND2.1</v>
      </c>
      <c r="I9474" s="4" t="str">
        <f t="shared" ref="I9474:I9537" si="297">G9474</f>
        <v>DGND</v>
      </c>
    </row>
    <row r="9475" spans="1:9" x14ac:dyDescent="0.25">
      <c r="A9475" t="s">
        <v>2698</v>
      </c>
      <c r="B9475" t="s">
        <v>6090</v>
      </c>
      <c r="C9475" t="s">
        <v>4944</v>
      </c>
      <c r="D9475" t="s">
        <v>1278</v>
      </c>
      <c r="E9475" t="s">
        <v>1278</v>
      </c>
      <c r="F9475">
        <v>1</v>
      </c>
      <c r="G9475" t="s">
        <v>961</v>
      </c>
      <c r="H9475" s="4" t="str">
        <f t="shared" si="296"/>
        <v>S3_DGND3.1</v>
      </c>
      <c r="I9475" s="4" t="str">
        <f t="shared" si="297"/>
        <v>DGND</v>
      </c>
    </row>
    <row r="9476" spans="1:9" x14ac:dyDescent="0.25">
      <c r="A9476" t="s">
        <v>2698</v>
      </c>
      <c r="B9476" t="s">
        <v>6090</v>
      </c>
      <c r="C9476" t="s">
        <v>4945</v>
      </c>
      <c r="D9476" t="s">
        <v>1278</v>
      </c>
      <c r="E9476" t="s">
        <v>1278</v>
      </c>
      <c r="F9476">
        <v>1</v>
      </c>
      <c r="G9476" t="s">
        <v>961</v>
      </c>
      <c r="H9476" s="4" t="str">
        <f t="shared" si="296"/>
        <v>S3_DGND4.1</v>
      </c>
      <c r="I9476" s="4" t="str">
        <f t="shared" si="297"/>
        <v>DGND</v>
      </c>
    </row>
    <row r="9477" spans="1:9" x14ac:dyDescent="0.25">
      <c r="A9477" t="s">
        <v>2698</v>
      </c>
      <c r="B9477" t="s">
        <v>6090</v>
      </c>
      <c r="C9477" t="s">
        <v>728</v>
      </c>
      <c r="D9477" t="s">
        <v>5332</v>
      </c>
      <c r="E9477" t="s">
        <v>5332</v>
      </c>
      <c r="F9477">
        <v>1</v>
      </c>
      <c r="G9477" t="s">
        <v>710</v>
      </c>
      <c r="H9477" s="4" t="str">
        <f t="shared" si="296"/>
        <v>SITE3.1</v>
      </c>
      <c r="I9477" s="4" t="str">
        <f t="shared" si="297"/>
        <v>S3_AVDD09</v>
      </c>
    </row>
    <row r="9478" spans="1:9" x14ac:dyDescent="0.25">
      <c r="A9478" t="s">
        <v>2698</v>
      </c>
      <c r="B9478" t="s">
        <v>6090</v>
      </c>
      <c r="C9478" t="s">
        <v>728</v>
      </c>
      <c r="D9478" t="s">
        <v>5373</v>
      </c>
      <c r="E9478" t="s">
        <v>5373</v>
      </c>
      <c r="F9478">
        <v>166</v>
      </c>
      <c r="G9478" t="s">
        <v>710</v>
      </c>
      <c r="H9478" s="4" t="str">
        <f t="shared" si="296"/>
        <v>SITE3.166</v>
      </c>
      <c r="I9478" s="4" t="str">
        <f t="shared" si="297"/>
        <v>S3_AVDD09</v>
      </c>
    </row>
    <row r="9479" spans="1:9" x14ac:dyDescent="0.25">
      <c r="A9479" t="s">
        <v>2698</v>
      </c>
      <c r="B9479" t="s">
        <v>6090</v>
      </c>
      <c r="C9479" t="s">
        <v>728</v>
      </c>
      <c r="D9479" t="s">
        <v>5370</v>
      </c>
      <c r="E9479" t="s">
        <v>5370</v>
      </c>
      <c r="F9479">
        <v>173</v>
      </c>
      <c r="G9479" t="s">
        <v>710</v>
      </c>
      <c r="H9479" s="4" t="str">
        <f t="shared" si="296"/>
        <v>SITE3.173</v>
      </c>
      <c r="I9479" s="4" t="str">
        <f t="shared" si="297"/>
        <v>S3_AVDD09</v>
      </c>
    </row>
    <row r="9480" spans="1:9" x14ac:dyDescent="0.25">
      <c r="A9480" t="s">
        <v>2698</v>
      </c>
      <c r="B9480" t="s">
        <v>6090</v>
      </c>
      <c r="C9480" t="s">
        <v>728</v>
      </c>
      <c r="D9480" t="s">
        <v>887</v>
      </c>
      <c r="E9480" t="s">
        <v>887</v>
      </c>
      <c r="F9480">
        <v>159</v>
      </c>
      <c r="G9480" t="s">
        <v>2572</v>
      </c>
      <c r="H9480" s="4" t="str">
        <f t="shared" si="296"/>
        <v>SITE3.159</v>
      </c>
      <c r="I9480" s="4" t="str">
        <f t="shared" si="297"/>
        <v>S3_AVDD09_FE</v>
      </c>
    </row>
    <row r="9481" spans="1:9" x14ac:dyDescent="0.25">
      <c r="A9481" t="s">
        <v>2698</v>
      </c>
      <c r="B9481" t="s">
        <v>6090</v>
      </c>
      <c r="C9481" t="s">
        <v>728</v>
      </c>
      <c r="D9481" t="s">
        <v>5377</v>
      </c>
      <c r="E9481" t="s">
        <v>5377</v>
      </c>
      <c r="F9481">
        <v>145</v>
      </c>
      <c r="G9481" t="s">
        <v>2573</v>
      </c>
      <c r="H9481" s="4" t="str">
        <f t="shared" si="296"/>
        <v>SITE3.145</v>
      </c>
      <c r="I9481" s="4" t="str">
        <f t="shared" si="297"/>
        <v>S3_AVDD09_GIGA</v>
      </c>
    </row>
    <row r="9482" spans="1:9" x14ac:dyDescent="0.25">
      <c r="A9482" t="s">
        <v>2698</v>
      </c>
      <c r="B9482" t="s">
        <v>6090</v>
      </c>
      <c r="C9482" t="s">
        <v>728</v>
      </c>
      <c r="D9482" t="s">
        <v>888</v>
      </c>
      <c r="E9482" t="s">
        <v>888</v>
      </c>
      <c r="F9482">
        <v>154</v>
      </c>
      <c r="G9482" t="s">
        <v>2574</v>
      </c>
      <c r="H9482" s="4" t="str">
        <f t="shared" si="296"/>
        <v>SITE3.154</v>
      </c>
      <c r="I9482" s="4" t="str">
        <f t="shared" si="297"/>
        <v>S3_AVDD09_MCK</v>
      </c>
    </row>
    <row r="9483" spans="1:9" x14ac:dyDescent="0.25">
      <c r="A9483" t="s">
        <v>2698</v>
      </c>
      <c r="B9483" t="s">
        <v>6090</v>
      </c>
      <c r="C9483" t="s">
        <v>728</v>
      </c>
      <c r="D9483" t="s">
        <v>6167</v>
      </c>
      <c r="E9483" t="s">
        <v>6167</v>
      </c>
      <c r="F9483">
        <v>69</v>
      </c>
      <c r="G9483" t="s">
        <v>6182</v>
      </c>
      <c r="H9483" s="4" t="str">
        <f t="shared" si="296"/>
        <v>SITE3.69</v>
      </c>
      <c r="I9483" s="4" t="str">
        <f t="shared" si="297"/>
        <v>S3_AVDD09_TRX</v>
      </c>
    </row>
    <row r="9484" spans="1:9" x14ac:dyDescent="0.25">
      <c r="A9484" t="s">
        <v>2698</v>
      </c>
      <c r="B9484" t="s">
        <v>6090</v>
      </c>
      <c r="C9484" t="s">
        <v>728</v>
      </c>
      <c r="D9484" t="s">
        <v>6169</v>
      </c>
      <c r="E9484" t="s">
        <v>6169</v>
      </c>
      <c r="F9484">
        <v>75</v>
      </c>
      <c r="G9484" t="s">
        <v>6182</v>
      </c>
      <c r="H9484" s="4" t="str">
        <f t="shared" si="296"/>
        <v>SITE3.75</v>
      </c>
      <c r="I9484" s="4" t="str">
        <f t="shared" si="297"/>
        <v>S3_AVDD09_TRX</v>
      </c>
    </row>
    <row r="9485" spans="1:9" x14ac:dyDescent="0.25">
      <c r="A9485" t="s">
        <v>2698</v>
      </c>
      <c r="B9485" t="s">
        <v>6090</v>
      </c>
      <c r="C9485" t="s">
        <v>728</v>
      </c>
      <c r="D9485" t="s">
        <v>6170</v>
      </c>
      <c r="E9485" t="s">
        <v>6170</v>
      </c>
      <c r="F9485">
        <v>82</v>
      </c>
      <c r="G9485" t="s">
        <v>6182</v>
      </c>
      <c r="H9485" s="4" t="str">
        <f t="shared" si="296"/>
        <v>SITE3.82</v>
      </c>
      <c r="I9485" s="4" t="str">
        <f t="shared" si="297"/>
        <v>S3_AVDD09_TRX</v>
      </c>
    </row>
    <row r="9486" spans="1:9" x14ac:dyDescent="0.25">
      <c r="A9486" t="s">
        <v>2698</v>
      </c>
      <c r="B9486" t="s">
        <v>6090</v>
      </c>
      <c r="C9486" t="s">
        <v>728</v>
      </c>
      <c r="D9486" t="s">
        <v>6171</v>
      </c>
      <c r="E9486" t="s">
        <v>6171</v>
      </c>
      <c r="F9486">
        <v>88</v>
      </c>
      <c r="G9486" t="s">
        <v>6182</v>
      </c>
      <c r="H9486" s="4" t="str">
        <f t="shared" si="296"/>
        <v>SITE3.88</v>
      </c>
      <c r="I9486" s="4" t="str">
        <f t="shared" si="297"/>
        <v>S3_AVDD09_TRX</v>
      </c>
    </row>
    <row r="9487" spans="1:9" x14ac:dyDescent="0.25">
      <c r="A9487" t="s">
        <v>2698</v>
      </c>
      <c r="B9487" t="s">
        <v>6090</v>
      </c>
      <c r="C9487" t="s">
        <v>728</v>
      </c>
      <c r="D9487" t="s">
        <v>5374</v>
      </c>
      <c r="E9487" t="s">
        <v>5374</v>
      </c>
      <c r="F9487">
        <v>163</v>
      </c>
      <c r="G9487" t="s">
        <v>711</v>
      </c>
      <c r="H9487" s="4" t="str">
        <f t="shared" si="296"/>
        <v>SITE3.163</v>
      </c>
      <c r="I9487" s="4" t="str">
        <f t="shared" si="297"/>
        <v>S3_AVDD33</v>
      </c>
    </row>
    <row r="9488" spans="1:9" x14ac:dyDescent="0.25">
      <c r="A9488" t="s">
        <v>2698</v>
      </c>
      <c r="B9488" t="s">
        <v>6090</v>
      </c>
      <c r="C9488" t="s">
        <v>728</v>
      </c>
      <c r="D9488" t="s">
        <v>5372</v>
      </c>
      <c r="E9488" t="s">
        <v>5372</v>
      </c>
      <c r="F9488">
        <v>169</v>
      </c>
      <c r="G9488" t="s">
        <v>711</v>
      </c>
      <c r="H9488" s="4" t="str">
        <f t="shared" si="296"/>
        <v>SITE3.169</v>
      </c>
      <c r="I9488" s="4" t="str">
        <f t="shared" si="297"/>
        <v>S3_AVDD33</v>
      </c>
    </row>
    <row r="9489" spans="1:9" x14ac:dyDescent="0.25">
      <c r="A9489" t="s">
        <v>2698</v>
      </c>
      <c r="B9489" t="s">
        <v>6090</v>
      </c>
      <c r="C9489" t="s">
        <v>728</v>
      </c>
      <c r="D9489" t="s">
        <v>5371</v>
      </c>
      <c r="E9489" t="s">
        <v>5371</v>
      </c>
      <c r="F9489">
        <v>170</v>
      </c>
      <c r="G9489" t="s">
        <v>711</v>
      </c>
      <c r="H9489" s="4" t="str">
        <f t="shared" si="296"/>
        <v>SITE3.170</v>
      </c>
      <c r="I9489" s="4" t="str">
        <f t="shared" si="297"/>
        <v>S3_AVDD33</v>
      </c>
    </row>
    <row r="9490" spans="1:9" x14ac:dyDescent="0.25">
      <c r="A9490" t="s">
        <v>2698</v>
      </c>
      <c r="B9490" t="s">
        <v>6090</v>
      </c>
      <c r="C9490" t="s">
        <v>728</v>
      </c>
      <c r="D9490" t="s">
        <v>5369</v>
      </c>
      <c r="E9490" t="s">
        <v>5369</v>
      </c>
      <c r="F9490">
        <v>176</v>
      </c>
      <c r="G9490" t="s">
        <v>711</v>
      </c>
      <c r="H9490" s="4" t="str">
        <f t="shared" si="296"/>
        <v>SITE3.176</v>
      </c>
      <c r="I9490" s="4" t="str">
        <f t="shared" si="297"/>
        <v>S3_AVDD33</v>
      </c>
    </row>
    <row r="9491" spans="1:9" x14ac:dyDescent="0.25">
      <c r="A9491" t="s">
        <v>2698</v>
      </c>
      <c r="B9491" t="s">
        <v>6090</v>
      </c>
      <c r="C9491" t="s">
        <v>728</v>
      </c>
      <c r="D9491" t="s">
        <v>72</v>
      </c>
      <c r="E9491" t="s">
        <v>72</v>
      </c>
      <c r="F9491">
        <v>156</v>
      </c>
      <c r="G9491" t="s">
        <v>2583</v>
      </c>
      <c r="H9491" s="4" t="str">
        <f t="shared" si="296"/>
        <v>SITE3.156</v>
      </c>
      <c r="I9491" s="4" t="str">
        <f t="shared" si="297"/>
        <v>S3_AVDD33_CEN</v>
      </c>
    </row>
    <row r="9492" spans="1:9" x14ac:dyDescent="0.25">
      <c r="A9492" t="s">
        <v>2698</v>
      </c>
      <c r="B9492" t="s">
        <v>6090</v>
      </c>
      <c r="C9492" t="s">
        <v>728</v>
      </c>
      <c r="D9492" t="s">
        <v>892</v>
      </c>
      <c r="E9492" t="s">
        <v>892</v>
      </c>
      <c r="F9492">
        <v>78</v>
      </c>
      <c r="G9492" t="s">
        <v>2586</v>
      </c>
      <c r="H9492" s="4" t="str">
        <f t="shared" si="296"/>
        <v>SITE3.78</v>
      </c>
      <c r="I9492" s="4" t="str">
        <f t="shared" si="297"/>
        <v>S3_AVDD33_CMU</v>
      </c>
    </row>
    <row r="9493" spans="1:9" x14ac:dyDescent="0.25">
      <c r="A9493" t="s">
        <v>2698</v>
      </c>
      <c r="B9493" t="s">
        <v>6090</v>
      </c>
      <c r="C9493" t="s">
        <v>728</v>
      </c>
      <c r="D9493" t="s">
        <v>891</v>
      </c>
      <c r="E9493" t="s">
        <v>891</v>
      </c>
      <c r="F9493">
        <v>162</v>
      </c>
      <c r="G9493" t="s">
        <v>2584</v>
      </c>
      <c r="H9493" s="4" t="str">
        <f t="shared" si="296"/>
        <v>SITE3.162</v>
      </c>
      <c r="I9493" s="4" t="str">
        <f t="shared" si="297"/>
        <v>S3_AVDD33_FE</v>
      </c>
    </row>
    <row r="9494" spans="1:9" x14ac:dyDescent="0.25">
      <c r="A9494" t="s">
        <v>2698</v>
      </c>
      <c r="B9494" t="s">
        <v>6090</v>
      </c>
      <c r="C9494" t="s">
        <v>728</v>
      </c>
      <c r="D9494" t="s">
        <v>890</v>
      </c>
      <c r="E9494" t="s">
        <v>890</v>
      </c>
      <c r="F9494">
        <v>153</v>
      </c>
      <c r="G9494" t="s">
        <v>2583</v>
      </c>
      <c r="H9494" s="4" t="str">
        <f t="shared" si="296"/>
        <v>SITE3.153</v>
      </c>
      <c r="I9494" s="4" t="str">
        <f t="shared" si="297"/>
        <v>S3_AVDD33_CEN</v>
      </c>
    </row>
    <row r="9495" spans="1:9" x14ac:dyDescent="0.25">
      <c r="A9495" t="s">
        <v>2698</v>
      </c>
      <c r="B9495" t="s">
        <v>6090</v>
      </c>
      <c r="C9495" t="s">
        <v>728</v>
      </c>
      <c r="D9495" t="s">
        <v>5376</v>
      </c>
      <c r="E9495" t="s">
        <v>5376</v>
      </c>
      <c r="F9495">
        <v>146</v>
      </c>
      <c r="G9495" t="s">
        <v>2585</v>
      </c>
      <c r="H9495" s="4" t="str">
        <f t="shared" si="296"/>
        <v>SITE3.146</v>
      </c>
      <c r="I9495" s="4" t="str">
        <f t="shared" si="297"/>
        <v>S3_AVDD33_GIGA</v>
      </c>
    </row>
    <row r="9496" spans="1:9" x14ac:dyDescent="0.25">
      <c r="A9496" t="s">
        <v>2698</v>
      </c>
      <c r="B9496" t="s">
        <v>6090</v>
      </c>
      <c r="C9496" t="s">
        <v>728</v>
      </c>
      <c r="D9496" t="s">
        <v>5375</v>
      </c>
      <c r="E9496" t="s">
        <v>5375</v>
      </c>
      <c r="F9496">
        <v>149</v>
      </c>
      <c r="G9496" t="s">
        <v>2585</v>
      </c>
      <c r="H9496" s="4" t="str">
        <f t="shared" si="296"/>
        <v>SITE3.149</v>
      </c>
      <c r="I9496" s="4" t="str">
        <f t="shared" si="297"/>
        <v>S3_AVDD33_GIGA</v>
      </c>
    </row>
    <row r="9497" spans="1:9" x14ac:dyDescent="0.25">
      <c r="A9497" t="s">
        <v>2698</v>
      </c>
      <c r="B9497" t="s">
        <v>6090</v>
      </c>
      <c r="C9497" t="s">
        <v>728</v>
      </c>
      <c r="D9497" t="s">
        <v>5379</v>
      </c>
      <c r="E9497" t="s">
        <v>5379</v>
      </c>
      <c r="F9497">
        <v>141</v>
      </c>
      <c r="G9497" t="s">
        <v>2585</v>
      </c>
      <c r="H9497" s="4" t="str">
        <f t="shared" si="296"/>
        <v>SITE3.141</v>
      </c>
      <c r="I9497" s="4" t="str">
        <f t="shared" si="297"/>
        <v>S3_AVDD33_GIGA</v>
      </c>
    </row>
    <row r="9498" spans="1:9" x14ac:dyDescent="0.25">
      <c r="A9498" t="s">
        <v>2698</v>
      </c>
      <c r="B9498" t="s">
        <v>6090</v>
      </c>
      <c r="C9498" t="s">
        <v>728</v>
      </c>
      <c r="D9498" t="s">
        <v>5378</v>
      </c>
      <c r="E9498" t="s">
        <v>5378</v>
      </c>
      <c r="F9498">
        <v>144</v>
      </c>
      <c r="G9498" t="s">
        <v>2585</v>
      </c>
      <c r="H9498" s="4" t="str">
        <f t="shared" si="296"/>
        <v>SITE3.144</v>
      </c>
      <c r="I9498" s="4" t="str">
        <f t="shared" si="297"/>
        <v>S3_AVDD33_GIGA</v>
      </c>
    </row>
    <row r="9499" spans="1:9" x14ac:dyDescent="0.25">
      <c r="A9499" t="s">
        <v>2698</v>
      </c>
      <c r="B9499" t="s">
        <v>6090</v>
      </c>
      <c r="C9499" t="s">
        <v>728</v>
      </c>
      <c r="D9499" t="s">
        <v>894</v>
      </c>
      <c r="E9499" t="s">
        <v>894</v>
      </c>
      <c r="F9499">
        <v>152</v>
      </c>
      <c r="G9499" t="s">
        <v>2587</v>
      </c>
      <c r="H9499" s="4" t="str">
        <f t="shared" si="296"/>
        <v>SITE3.152</v>
      </c>
      <c r="I9499" s="4" t="str">
        <f t="shared" si="297"/>
        <v>S3_AVDD33_XTAL</v>
      </c>
    </row>
    <row r="9500" spans="1:9" x14ac:dyDescent="0.25">
      <c r="A9500" t="s">
        <v>2698</v>
      </c>
      <c r="B9500" t="s">
        <v>6090</v>
      </c>
      <c r="C9500" t="s">
        <v>728</v>
      </c>
      <c r="D9500" t="s">
        <v>60</v>
      </c>
      <c r="E9500" t="s">
        <v>60</v>
      </c>
      <c r="F9500">
        <v>48</v>
      </c>
      <c r="G9500" t="s">
        <v>648</v>
      </c>
      <c r="H9500" s="4" t="str">
        <f t="shared" si="296"/>
        <v>SITE3.48</v>
      </c>
      <c r="I9500" s="4" t="str">
        <f t="shared" si="297"/>
        <v>S3_DISB</v>
      </c>
    </row>
    <row r="9501" spans="1:9" x14ac:dyDescent="0.25">
      <c r="A9501" t="s">
        <v>2698</v>
      </c>
      <c r="B9501" t="s">
        <v>6090</v>
      </c>
      <c r="C9501" t="s">
        <v>728</v>
      </c>
      <c r="D9501" t="s">
        <v>5333</v>
      </c>
      <c r="E9501" t="s">
        <v>5333</v>
      </c>
      <c r="F9501">
        <v>5</v>
      </c>
      <c r="G9501" t="s">
        <v>709</v>
      </c>
      <c r="H9501" s="4" t="str">
        <f t="shared" si="296"/>
        <v>SITE3.5</v>
      </c>
      <c r="I9501" s="4" t="str">
        <f t="shared" si="297"/>
        <v>S3_DVDD09</v>
      </c>
    </row>
    <row r="9502" spans="1:9" x14ac:dyDescent="0.25">
      <c r="A9502" t="s">
        <v>2698</v>
      </c>
      <c r="B9502" t="s">
        <v>6090</v>
      </c>
      <c r="C9502" t="s">
        <v>728</v>
      </c>
      <c r="D9502" t="s">
        <v>5334</v>
      </c>
      <c r="E9502" t="s">
        <v>5334</v>
      </c>
      <c r="F9502">
        <v>6</v>
      </c>
      <c r="G9502" t="s">
        <v>709</v>
      </c>
      <c r="H9502" s="4" t="str">
        <f t="shared" si="296"/>
        <v>SITE3.6</v>
      </c>
      <c r="I9502" s="4" t="str">
        <f t="shared" si="297"/>
        <v>S3_DVDD09</v>
      </c>
    </row>
    <row r="9503" spans="1:9" x14ac:dyDescent="0.25">
      <c r="A9503" t="s">
        <v>2698</v>
      </c>
      <c r="B9503" t="s">
        <v>6090</v>
      </c>
      <c r="C9503" t="s">
        <v>728</v>
      </c>
      <c r="D9503" t="s">
        <v>5335</v>
      </c>
      <c r="E9503" t="s">
        <v>5335</v>
      </c>
      <c r="F9503">
        <v>15</v>
      </c>
      <c r="G9503" t="s">
        <v>709</v>
      </c>
      <c r="H9503" s="4" t="str">
        <f t="shared" si="296"/>
        <v>SITE3.15</v>
      </c>
      <c r="I9503" s="4" t="str">
        <f t="shared" si="297"/>
        <v>S3_DVDD09</v>
      </c>
    </row>
    <row r="9504" spans="1:9" x14ac:dyDescent="0.25">
      <c r="A9504" t="s">
        <v>2698</v>
      </c>
      <c r="B9504" t="s">
        <v>6090</v>
      </c>
      <c r="C9504" t="s">
        <v>728</v>
      </c>
      <c r="D9504" t="s">
        <v>5338</v>
      </c>
      <c r="E9504" t="s">
        <v>5338</v>
      </c>
      <c r="F9504">
        <v>25</v>
      </c>
      <c r="G9504" t="s">
        <v>709</v>
      </c>
      <c r="H9504" s="4" t="str">
        <f t="shared" si="296"/>
        <v>SITE3.25</v>
      </c>
      <c r="I9504" s="4" t="str">
        <f t="shared" si="297"/>
        <v>S3_DVDD09</v>
      </c>
    </row>
    <row r="9505" spans="1:9" x14ac:dyDescent="0.25">
      <c r="A9505" t="s">
        <v>2698</v>
      </c>
      <c r="B9505" t="s">
        <v>6090</v>
      </c>
      <c r="C9505" t="s">
        <v>728</v>
      </c>
      <c r="D9505" t="s">
        <v>5339</v>
      </c>
      <c r="E9505" t="s">
        <v>5339</v>
      </c>
      <c r="F9505">
        <v>26</v>
      </c>
      <c r="G9505" t="s">
        <v>709</v>
      </c>
      <c r="H9505" s="4" t="str">
        <f t="shared" si="296"/>
        <v>SITE3.26</v>
      </c>
      <c r="I9505" s="4" t="str">
        <f t="shared" si="297"/>
        <v>S3_DVDD09</v>
      </c>
    </row>
    <row r="9506" spans="1:9" x14ac:dyDescent="0.25">
      <c r="A9506" t="s">
        <v>2698</v>
      </c>
      <c r="B9506" t="s">
        <v>6090</v>
      </c>
      <c r="C9506" t="s">
        <v>728</v>
      </c>
      <c r="D9506" t="s">
        <v>5340</v>
      </c>
      <c r="E9506" t="s">
        <v>5340</v>
      </c>
      <c r="F9506">
        <v>27</v>
      </c>
      <c r="G9506" t="s">
        <v>709</v>
      </c>
      <c r="H9506" s="4" t="str">
        <f t="shared" si="296"/>
        <v>SITE3.27</v>
      </c>
      <c r="I9506" s="4" t="str">
        <f t="shared" si="297"/>
        <v>S3_DVDD09</v>
      </c>
    </row>
    <row r="9507" spans="1:9" x14ac:dyDescent="0.25">
      <c r="A9507" t="s">
        <v>2698</v>
      </c>
      <c r="B9507" t="s">
        <v>6090</v>
      </c>
      <c r="C9507" t="s">
        <v>728</v>
      </c>
      <c r="D9507" t="s">
        <v>5341</v>
      </c>
      <c r="E9507" t="s">
        <v>5341</v>
      </c>
      <c r="F9507">
        <v>28</v>
      </c>
      <c r="G9507" t="s">
        <v>709</v>
      </c>
      <c r="H9507" s="4" t="str">
        <f t="shared" si="296"/>
        <v>SITE3.28</v>
      </c>
      <c r="I9507" s="4" t="str">
        <f t="shared" si="297"/>
        <v>S3_DVDD09</v>
      </c>
    </row>
    <row r="9508" spans="1:9" x14ac:dyDescent="0.25">
      <c r="A9508" t="s">
        <v>2698</v>
      </c>
      <c r="B9508" t="s">
        <v>6090</v>
      </c>
      <c r="C9508" t="s">
        <v>728</v>
      </c>
      <c r="D9508" t="s">
        <v>5342</v>
      </c>
      <c r="E9508" t="s">
        <v>5342</v>
      </c>
      <c r="F9508">
        <v>29</v>
      </c>
      <c r="G9508" t="s">
        <v>709</v>
      </c>
      <c r="H9508" s="4" t="str">
        <f t="shared" si="296"/>
        <v>SITE3.29</v>
      </c>
      <c r="I9508" s="4" t="str">
        <f t="shared" si="297"/>
        <v>S3_DVDD09</v>
      </c>
    </row>
    <row r="9509" spans="1:9" x14ac:dyDescent="0.25">
      <c r="A9509" t="s">
        <v>2698</v>
      </c>
      <c r="B9509" t="s">
        <v>6090</v>
      </c>
      <c r="C9509" t="s">
        <v>728</v>
      </c>
      <c r="D9509" t="s">
        <v>5344</v>
      </c>
      <c r="E9509" t="s">
        <v>5344</v>
      </c>
      <c r="F9509">
        <v>40</v>
      </c>
      <c r="G9509" t="s">
        <v>709</v>
      </c>
      <c r="H9509" s="4" t="str">
        <f t="shared" si="296"/>
        <v>SITE3.40</v>
      </c>
      <c r="I9509" s="4" t="str">
        <f t="shared" si="297"/>
        <v>S3_DVDD09</v>
      </c>
    </row>
    <row r="9510" spans="1:9" x14ac:dyDescent="0.25">
      <c r="A9510" t="s">
        <v>2698</v>
      </c>
      <c r="B9510" t="s">
        <v>6090</v>
      </c>
      <c r="C9510" t="s">
        <v>728</v>
      </c>
      <c r="D9510" t="s">
        <v>5382</v>
      </c>
      <c r="E9510" t="s">
        <v>5382</v>
      </c>
      <c r="F9510">
        <v>46</v>
      </c>
      <c r="G9510" t="s">
        <v>709</v>
      </c>
      <c r="H9510" s="4" t="str">
        <f t="shared" si="296"/>
        <v>SITE3.46</v>
      </c>
      <c r="I9510" s="4" t="str">
        <f t="shared" si="297"/>
        <v>S3_DVDD09</v>
      </c>
    </row>
    <row r="9511" spans="1:9" x14ac:dyDescent="0.25">
      <c r="A9511" t="s">
        <v>2698</v>
      </c>
      <c r="B9511" t="s">
        <v>6090</v>
      </c>
      <c r="C9511" t="s">
        <v>728</v>
      </c>
      <c r="D9511" t="s">
        <v>5383</v>
      </c>
      <c r="E9511" t="s">
        <v>5383</v>
      </c>
      <c r="F9511">
        <v>49</v>
      </c>
      <c r="G9511" t="s">
        <v>709</v>
      </c>
      <c r="H9511" s="4" t="str">
        <f t="shared" si="296"/>
        <v>SITE3.49</v>
      </c>
      <c r="I9511" s="4" t="str">
        <f t="shared" si="297"/>
        <v>S3_DVDD09</v>
      </c>
    </row>
    <row r="9512" spans="1:9" x14ac:dyDescent="0.25">
      <c r="A9512" t="s">
        <v>2698</v>
      </c>
      <c r="B9512" t="s">
        <v>6090</v>
      </c>
      <c r="C9512" t="s">
        <v>728</v>
      </c>
      <c r="D9512" t="s">
        <v>5384</v>
      </c>
      <c r="E9512" t="s">
        <v>5384</v>
      </c>
      <c r="F9512">
        <v>67</v>
      </c>
      <c r="G9512" t="s">
        <v>709</v>
      </c>
      <c r="H9512" s="4" t="str">
        <f t="shared" si="296"/>
        <v>SITE3.67</v>
      </c>
      <c r="I9512" s="4" t="str">
        <f t="shared" si="297"/>
        <v>S3_DVDD09</v>
      </c>
    </row>
    <row r="9513" spans="1:9" x14ac:dyDescent="0.25">
      <c r="A9513" t="s">
        <v>2698</v>
      </c>
      <c r="B9513" t="s">
        <v>6090</v>
      </c>
      <c r="C9513" t="s">
        <v>728</v>
      </c>
      <c r="D9513" t="s">
        <v>5368</v>
      </c>
      <c r="E9513" t="s">
        <v>5368</v>
      </c>
      <c r="F9513">
        <v>89</v>
      </c>
      <c r="G9513" t="s">
        <v>709</v>
      </c>
      <c r="H9513" s="4" t="str">
        <f t="shared" si="296"/>
        <v>SITE3.89</v>
      </c>
      <c r="I9513" s="4" t="str">
        <f t="shared" si="297"/>
        <v>S3_DVDD09</v>
      </c>
    </row>
    <row r="9514" spans="1:9" x14ac:dyDescent="0.25">
      <c r="A9514" t="s">
        <v>2698</v>
      </c>
      <c r="B9514" t="s">
        <v>6090</v>
      </c>
      <c r="C9514" t="s">
        <v>728</v>
      </c>
      <c r="D9514" t="s">
        <v>5367</v>
      </c>
      <c r="E9514" t="s">
        <v>5367</v>
      </c>
      <c r="F9514">
        <v>90</v>
      </c>
      <c r="G9514" t="s">
        <v>709</v>
      </c>
      <c r="H9514" s="4" t="str">
        <f t="shared" si="296"/>
        <v>SITE3.90</v>
      </c>
      <c r="I9514" s="4" t="str">
        <f t="shared" si="297"/>
        <v>S3_DVDD09</v>
      </c>
    </row>
    <row r="9515" spans="1:9" x14ac:dyDescent="0.25">
      <c r="A9515" t="s">
        <v>2698</v>
      </c>
      <c r="B9515" t="s">
        <v>6090</v>
      </c>
      <c r="C9515" t="s">
        <v>728</v>
      </c>
      <c r="D9515" t="s">
        <v>5358</v>
      </c>
      <c r="E9515" t="s">
        <v>5358</v>
      </c>
      <c r="F9515">
        <v>99</v>
      </c>
      <c r="G9515" t="s">
        <v>709</v>
      </c>
      <c r="H9515" s="4" t="str">
        <f t="shared" si="296"/>
        <v>SITE3.99</v>
      </c>
      <c r="I9515" s="4" t="str">
        <f t="shared" si="297"/>
        <v>S3_DVDD09</v>
      </c>
    </row>
    <row r="9516" spans="1:9" x14ac:dyDescent="0.25">
      <c r="A9516" t="s">
        <v>2698</v>
      </c>
      <c r="B9516" t="s">
        <v>6090</v>
      </c>
      <c r="C9516" t="s">
        <v>728</v>
      </c>
      <c r="D9516" t="s">
        <v>5354</v>
      </c>
      <c r="E9516" t="s">
        <v>5354</v>
      </c>
      <c r="F9516">
        <v>103</v>
      </c>
      <c r="G9516" t="s">
        <v>709</v>
      </c>
      <c r="H9516" s="4" t="str">
        <f t="shared" si="296"/>
        <v>SITE3.103</v>
      </c>
      <c r="I9516" s="4" t="str">
        <f t="shared" si="297"/>
        <v>S3_DVDD09</v>
      </c>
    </row>
    <row r="9517" spans="1:9" x14ac:dyDescent="0.25">
      <c r="A9517" t="s">
        <v>2698</v>
      </c>
      <c r="B9517" t="s">
        <v>6090</v>
      </c>
      <c r="C9517" t="s">
        <v>728</v>
      </c>
      <c r="D9517" t="s">
        <v>5352</v>
      </c>
      <c r="E9517" t="s">
        <v>5352</v>
      </c>
      <c r="F9517">
        <v>110</v>
      </c>
      <c r="G9517" t="s">
        <v>709</v>
      </c>
      <c r="H9517" s="4" t="str">
        <f t="shared" si="296"/>
        <v>SITE3.110</v>
      </c>
      <c r="I9517" s="4" t="str">
        <f t="shared" si="297"/>
        <v>S3_DVDD09</v>
      </c>
    </row>
    <row r="9518" spans="1:9" x14ac:dyDescent="0.25">
      <c r="A9518" t="s">
        <v>2698</v>
      </c>
      <c r="B9518" t="s">
        <v>6090</v>
      </c>
      <c r="C9518" t="s">
        <v>728</v>
      </c>
      <c r="D9518" t="s">
        <v>5351</v>
      </c>
      <c r="E9518" t="s">
        <v>5351</v>
      </c>
      <c r="F9518">
        <v>111</v>
      </c>
      <c r="G9518" t="s">
        <v>709</v>
      </c>
      <c r="H9518" s="4" t="str">
        <f t="shared" si="296"/>
        <v>SITE3.111</v>
      </c>
      <c r="I9518" s="4" t="str">
        <f t="shared" si="297"/>
        <v>S3_DVDD09</v>
      </c>
    </row>
    <row r="9519" spans="1:9" x14ac:dyDescent="0.25">
      <c r="A9519" t="s">
        <v>2698</v>
      </c>
      <c r="B9519" t="s">
        <v>6090</v>
      </c>
      <c r="C9519" t="s">
        <v>728</v>
      </c>
      <c r="D9519" t="s">
        <v>5350</v>
      </c>
      <c r="E9519" t="s">
        <v>5350</v>
      </c>
      <c r="F9519">
        <v>120</v>
      </c>
      <c r="G9519" t="s">
        <v>709</v>
      </c>
      <c r="H9519" s="4" t="str">
        <f t="shared" si="296"/>
        <v>SITE3.120</v>
      </c>
      <c r="I9519" s="4" t="str">
        <f t="shared" si="297"/>
        <v>S3_DVDD09</v>
      </c>
    </row>
    <row r="9520" spans="1:9" x14ac:dyDescent="0.25">
      <c r="A9520" t="s">
        <v>2698</v>
      </c>
      <c r="B9520" t="s">
        <v>6090</v>
      </c>
      <c r="C9520" t="s">
        <v>728</v>
      </c>
      <c r="D9520" t="s">
        <v>5348</v>
      </c>
      <c r="E9520" t="s">
        <v>5348</v>
      </c>
      <c r="F9520">
        <v>124</v>
      </c>
      <c r="G9520" t="s">
        <v>709</v>
      </c>
      <c r="H9520" s="4" t="str">
        <f t="shared" si="296"/>
        <v>SITE3.124</v>
      </c>
      <c r="I9520" s="4" t="str">
        <f t="shared" si="297"/>
        <v>S3_DVDD09</v>
      </c>
    </row>
    <row r="9521" spans="1:9" x14ac:dyDescent="0.25">
      <c r="A9521" t="s">
        <v>2698</v>
      </c>
      <c r="B9521" t="s">
        <v>6090</v>
      </c>
      <c r="C9521" t="s">
        <v>728</v>
      </c>
      <c r="D9521" t="s">
        <v>5346</v>
      </c>
      <c r="E9521" t="s">
        <v>5346</v>
      </c>
      <c r="F9521">
        <v>131</v>
      </c>
      <c r="G9521" t="s">
        <v>709</v>
      </c>
      <c r="H9521" s="4" t="str">
        <f t="shared" si="296"/>
        <v>SITE3.131</v>
      </c>
      <c r="I9521" s="4" t="str">
        <f t="shared" si="297"/>
        <v>S3_DVDD09</v>
      </c>
    </row>
    <row r="9522" spans="1:9" x14ac:dyDescent="0.25">
      <c r="A9522" t="s">
        <v>2698</v>
      </c>
      <c r="B9522" t="s">
        <v>6090</v>
      </c>
      <c r="C9522" t="s">
        <v>728</v>
      </c>
      <c r="D9522" t="s">
        <v>5345</v>
      </c>
      <c r="E9522" t="s">
        <v>5345</v>
      </c>
      <c r="F9522">
        <v>132</v>
      </c>
      <c r="G9522" t="s">
        <v>709</v>
      </c>
      <c r="H9522" s="4" t="str">
        <f t="shared" si="296"/>
        <v>SITE3.132</v>
      </c>
      <c r="I9522" s="4" t="str">
        <f t="shared" si="297"/>
        <v>S3_DVDD09</v>
      </c>
    </row>
    <row r="9523" spans="1:9" x14ac:dyDescent="0.25">
      <c r="A9523" t="s">
        <v>2698</v>
      </c>
      <c r="B9523" t="s">
        <v>6090</v>
      </c>
      <c r="C9523" t="s">
        <v>728</v>
      </c>
      <c r="D9523" t="s">
        <v>5380</v>
      </c>
      <c r="E9523" t="s">
        <v>5380</v>
      </c>
      <c r="F9523">
        <v>140</v>
      </c>
      <c r="G9523" t="s">
        <v>709</v>
      </c>
      <c r="H9523" s="4" t="str">
        <f t="shared" si="296"/>
        <v>SITE3.140</v>
      </c>
      <c r="I9523" s="4" t="str">
        <f t="shared" si="297"/>
        <v>S3_DVDD09</v>
      </c>
    </row>
    <row r="9524" spans="1:9" x14ac:dyDescent="0.25">
      <c r="A9524" t="s">
        <v>2698</v>
      </c>
      <c r="B9524" t="s">
        <v>6090</v>
      </c>
      <c r="C9524" t="s">
        <v>728</v>
      </c>
      <c r="D9524" t="s">
        <v>895</v>
      </c>
      <c r="E9524" t="s">
        <v>895</v>
      </c>
      <c r="F9524">
        <v>137</v>
      </c>
      <c r="G9524" t="s">
        <v>712</v>
      </c>
      <c r="H9524" s="4" t="str">
        <f t="shared" si="296"/>
        <v>SITE3.137</v>
      </c>
      <c r="I9524" s="4" t="str">
        <f t="shared" si="297"/>
        <v>S3_DVDD33</v>
      </c>
    </row>
    <row r="9525" spans="1:9" x14ac:dyDescent="0.25">
      <c r="A9525" t="s">
        <v>2698</v>
      </c>
      <c r="B9525" t="s">
        <v>6090</v>
      </c>
      <c r="C9525" t="s">
        <v>728</v>
      </c>
      <c r="D9525" t="s">
        <v>11</v>
      </c>
      <c r="E9525" t="s">
        <v>11</v>
      </c>
      <c r="F9525" t="s">
        <v>11</v>
      </c>
      <c r="G9525" t="s">
        <v>961</v>
      </c>
      <c r="H9525" s="4" t="str">
        <f t="shared" si="296"/>
        <v>SITE3.EP</v>
      </c>
      <c r="I9525" s="4" t="str">
        <f t="shared" si="297"/>
        <v>DGND</v>
      </c>
    </row>
    <row r="9526" spans="1:9" x14ac:dyDescent="0.25">
      <c r="A9526" t="s">
        <v>2698</v>
      </c>
      <c r="B9526" t="s">
        <v>6090</v>
      </c>
      <c r="C9526" t="s">
        <v>728</v>
      </c>
      <c r="D9526" t="s">
        <v>275</v>
      </c>
      <c r="E9526" t="s">
        <v>275</v>
      </c>
      <c r="F9526">
        <v>158</v>
      </c>
      <c r="G9526" t="s">
        <v>622</v>
      </c>
      <c r="H9526" s="4" t="str">
        <f t="shared" si="296"/>
        <v>SITE3.158</v>
      </c>
      <c r="I9526" s="4" t="str">
        <f t="shared" si="297"/>
        <v>S3_FE_MDI-</v>
      </c>
    </row>
    <row r="9527" spans="1:9" x14ac:dyDescent="0.25">
      <c r="A9527" t="s">
        <v>2698</v>
      </c>
      <c r="B9527" t="s">
        <v>6090</v>
      </c>
      <c r="C9527" t="s">
        <v>728</v>
      </c>
      <c r="D9527" t="s">
        <v>273</v>
      </c>
      <c r="E9527" t="s">
        <v>273</v>
      </c>
      <c r="F9527">
        <v>161</v>
      </c>
      <c r="G9527" t="s">
        <v>614</v>
      </c>
      <c r="H9527" s="4" t="str">
        <f t="shared" si="296"/>
        <v>SITE3.161</v>
      </c>
      <c r="I9527" s="4" t="str">
        <f t="shared" si="297"/>
        <v>S3_FE_MDIX-</v>
      </c>
    </row>
    <row r="9528" spans="1:9" x14ac:dyDescent="0.25">
      <c r="A9528" t="s">
        <v>2698</v>
      </c>
      <c r="B9528" t="s">
        <v>6090</v>
      </c>
      <c r="C9528" t="s">
        <v>728</v>
      </c>
      <c r="D9528" t="s">
        <v>274</v>
      </c>
      <c r="E9528" t="s">
        <v>274</v>
      </c>
      <c r="F9528">
        <v>157</v>
      </c>
      <c r="G9528" t="s">
        <v>621</v>
      </c>
      <c r="H9528" s="4" t="str">
        <f t="shared" si="296"/>
        <v>SITE3.157</v>
      </c>
      <c r="I9528" s="4" t="str">
        <f t="shared" si="297"/>
        <v>S3_FE_MDI+</v>
      </c>
    </row>
    <row r="9529" spans="1:9" x14ac:dyDescent="0.25">
      <c r="A9529" t="s">
        <v>2698</v>
      </c>
      <c r="B9529" t="s">
        <v>6090</v>
      </c>
      <c r="C9529" t="s">
        <v>728</v>
      </c>
      <c r="D9529" t="s">
        <v>272</v>
      </c>
      <c r="E9529" t="s">
        <v>272</v>
      </c>
      <c r="F9529">
        <v>160</v>
      </c>
      <c r="G9529" t="s">
        <v>613</v>
      </c>
      <c r="H9529" s="4" t="str">
        <f t="shared" si="296"/>
        <v>SITE3.160</v>
      </c>
      <c r="I9529" s="4" t="str">
        <f t="shared" si="297"/>
        <v>S3_FE_MDIX+</v>
      </c>
    </row>
    <row r="9530" spans="1:9" x14ac:dyDescent="0.25">
      <c r="A9530" t="s">
        <v>2698</v>
      </c>
      <c r="B9530" t="s">
        <v>6090</v>
      </c>
      <c r="C9530" t="s">
        <v>728</v>
      </c>
      <c r="D9530" t="s">
        <v>12</v>
      </c>
      <c r="E9530" t="s">
        <v>12</v>
      </c>
      <c r="F9530" t="s">
        <v>12</v>
      </c>
      <c r="G9530" t="s">
        <v>961</v>
      </c>
      <c r="H9530" s="4" t="str">
        <f t="shared" si="296"/>
        <v>SITE3.G1</v>
      </c>
      <c r="I9530" s="4" t="str">
        <f t="shared" si="297"/>
        <v>DGND</v>
      </c>
    </row>
    <row r="9531" spans="1:9" x14ac:dyDescent="0.25">
      <c r="A9531" t="s">
        <v>2698</v>
      </c>
      <c r="B9531" t="s">
        <v>6090</v>
      </c>
      <c r="C9531" t="s">
        <v>728</v>
      </c>
      <c r="D9531" t="s">
        <v>13</v>
      </c>
      <c r="E9531" t="s">
        <v>13</v>
      </c>
      <c r="F9531" t="s">
        <v>13</v>
      </c>
      <c r="G9531" t="s">
        <v>961</v>
      </c>
      <c r="H9531" s="4" t="str">
        <f t="shared" si="296"/>
        <v>SITE3.G2</v>
      </c>
      <c r="I9531" s="4" t="str">
        <f t="shared" si="297"/>
        <v>DGND</v>
      </c>
    </row>
    <row r="9532" spans="1:9" x14ac:dyDescent="0.25">
      <c r="A9532" t="s">
        <v>2698</v>
      </c>
      <c r="B9532" t="s">
        <v>6090</v>
      </c>
      <c r="C9532" t="s">
        <v>728</v>
      </c>
      <c r="D9532" t="s">
        <v>14</v>
      </c>
      <c r="E9532" t="s">
        <v>14</v>
      </c>
      <c r="F9532" t="s">
        <v>14</v>
      </c>
      <c r="G9532" t="s">
        <v>961</v>
      </c>
      <c r="H9532" s="4" t="str">
        <f t="shared" si="296"/>
        <v>SITE3.G3</v>
      </c>
      <c r="I9532" s="4" t="str">
        <f t="shared" si="297"/>
        <v>DGND</v>
      </c>
    </row>
    <row r="9533" spans="1:9" x14ac:dyDescent="0.25">
      <c r="A9533" t="s">
        <v>2698</v>
      </c>
      <c r="B9533" t="s">
        <v>6090</v>
      </c>
      <c r="C9533" t="s">
        <v>728</v>
      </c>
      <c r="D9533" t="s">
        <v>15</v>
      </c>
      <c r="E9533" t="s">
        <v>15</v>
      </c>
      <c r="F9533" t="s">
        <v>15</v>
      </c>
      <c r="G9533" t="s">
        <v>961</v>
      </c>
      <c r="H9533" s="4" t="str">
        <f t="shared" si="296"/>
        <v>SITE3.G4</v>
      </c>
      <c r="I9533" s="4" t="str">
        <f t="shared" si="297"/>
        <v>DGND</v>
      </c>
    </row>
    <row r="9534" spans="1:9" x14ac:dyDescent="0.25">
      <c r="A9534" t="s">
        <v>2698</v>
      </c>
      <c r="B9534" t="s">
        <v>6090</v>
      </c>
      <c r="C9534" t="s">
        <v>728</v>
      </c>
      <c r="D9534" t="s">
        <v>16</v>
      </c>
      <c r="E9534" t="s">
        <v>16</v>
      </c>
      <c r="F9534" t="s">
        <v>16</v>
      </c>
      <c r="G9534" t="s">
        <v>961</v>
      </c>
      <c r="H9534" s="4" t="str">
        <f t="shared" si="296"/>
        <v>SITE3.G5</v>
      </c>
      <c r="I9534" s="4" t="str">
        <f t="shared" si="297"/>
        <v>DGND</v>
      </c>
    </row>
    <row r="9535" spans="1:9" x14ac:dyDescent="0.25">
      <c r="A9535" t="s">
        <v>2698</v>
      </c>
      <c r="B9535" t="s">
        <v>6090</v>
      </c>
      <c r="C9535" t="s">
        <v>728</v>
      </c>
      <c r="D9535" t="s">
        <v>17</v>
      </c>
      <c r="E9535" t="s">
        <v>17</v>
      </c>
      <c r="F9535" t="s">
        <v>17</v>
      </c>
      <c r="G9535" t="s">
        <v>961</v>
      </c>
      <c r="H9535" s="4" t="str">
        <f t="shared" si="296"/>
        <v>SITE3.G6</v>
      </c>
      <c r="I9535" s="4" t="str">
        <f t="shared" si="297"/>
        <v>DGND</v>
      </c>
    </row>
    <row r="9536" spans="1:9" x14ac:dyDescent="0.25">
      <c r="A9536" t="s">
        <v>2698</v>
      </c>
      <c r="B9536" t="s">
        <v>6090</v>
      </c>
      <c r="C9536" t="s">
        <v>728</v>
      </c>
      <c r="D9536" t="s">
        <v>18</v>
      </c>
      <c r="E9536" t="s">
        <v>18</v>
      </c>
      <c r="F9536" t="s">
        <v>18</v>
      </c>
      <c r="G9536" t="s">
        <v>961</v>
      </c>
      <c r="H9536" s="4" t="str">
        <f t="shared" si="296"/>
        <v>SITE3.G7</v>
      </c>
      <c r="I9536" s="4" t="str">
        <f t="shared" si="297"/>
        <v>DGND</v>
      </c>
    </row>
    <row r="9537" spans="1:9" x14ac:dyDescent="0.25">
      <c r="A9537" t="s">
        <v>2698</v>
      </c>
      <c r="B9537" t="s">
        <v>6090</v>
      </c>
      <c r="C9537" t="s">
        <v>728</v>
      </c>
      <c r="D9537" t="s">
        <v>70</v>
      </c>
      <c r="E9537" t="s">
        <v>70</v>
      </c>
      <c r="F9537" t="s">
        <v>70</v>
      </c>
      <c r="G9537" t="s">
        <v>961</v>
      </c>
      <c r="H9537" s="4" t="str">
        <f t="shared" si="296"/>
        <v>SITE3.G8</v>
      </c>
      <c r="I9537" s="4" t="str">
        <f t="shared" si="297"/>
        <v>DGND</v>
      </c>
    </row>
    <row r="9538" spans="1:9" x14ac:dyDescent="0.25">
      <c r="A9538" t="s">
        <v>2698</v>
      </c>
      <c r="B9538" t="s">
        <v>6090</v>
      </c>
      <c r="C9538" t="s">
        <v>728</v>
      </c>
      <c r="D9538" t="s">
        <v>67</v>
      </c>
      <c r="E9538" t="s">
        <v>67</v>
      </c>
      <c r="F9538" t="s">
        <v>67</v>
      </c>
      <c r="G9538" t="s">
        <v>961</v>
      </c>
      <c r="H9538" s="4" t="str">
        <f t="shared" ref="H9538:H9601" si="298">CONCATENATE(C9538,".",F9538)</f>
        <v>SITE3.G9</v>
      </c>
      <c r="I9538" s="4" t="str">
        <f t="shared" ref="I9538:I9601" si="299">G9538</f>
        <v>DGND</v>
      </c>
    </row>
    <row r="9539" spans="1:9" x14ac:dyDescent="0.25">
      <c r="A9539" t="s">
        <v>2698</v>
      </c>
      <c r="B9539" t="s">
        <v>6090</v>
      </c>
      <c r="C9539" t="s">
        <v>728</v>
      </c>
      <c r="D9539" t="s">
        <v>64</v>
      </c>
      <c r="E9539" t="s">
        <v>64</v>
      </c>
      <c r="F9539" t="s">
        <v>64</v>
      </c>
      <c r="G9539" t="s">
        <v>961</v>
      </c>
      <c r="H9539" s="4" t="str">
        <f t="shared" si="298"/>
        <v>SITE3.G10</v>
      </c>
      <c r="I9539" s="4" t="str">
        <f t="shared" si="299"/>
        <v>DGND</v>
      </c>
    </row>
    <row r="9540" spans="1:9" x14ac:dyDescent="0.25">
      <c r="A9540" t="s">
        <v>2698</v>
      </c>
      <c r="B9540" t="s">
        <v>6090</v>
      </c>
      <c r="C9540" t="s">
        <v>728</v>
      </c>
      <c r="D9540" t="s">
        <v>65</v>
      </c>
      <c r="E9540" t="s">
        <v>65</v>
      </c>
      <c r="F9540" t="s">
        <v>65</v>
      </c>
      <c r="G9540" t="s">
        <v>961</v>
      </c>
      <c r="H9540" s="4" t="str">
        <f t="shared" si="298"/>
        <v>SITE3.G11</v>
      </c>
      <c r="I9540" s="4" t="str">
        <f t="shared" si="299"/>
        <v>DGND</v>
      </c>
    </row>
    <row r="9541" spans="1:9" x14ac:dyDescent="0.25">
      <c r="A9541" t="s">
        <v>2698</v>
      </c>
      <c r="B9541" t="s">
        <v>6090</v>
      </c>
      <c r="C9541" t="s">
        <v>728</v>
      </c>
      <c r="D9541" t="s">
        <v>139</v>
      </c>
      <c r="E9541" t="s">
        <v>139</v>
      </c>
      <c r="F9541" t="s">
        <v>139</v>
      </c>
      <c r="G9541" t="s">
        <v>961</v>
      </c>
      <c r="H9541" s="4" t="str">
        <f t="shared" si="298"/>
        <v>SITE3.G12</v>
      </c>
      <c r="I9541" s="4" t="str">
        <f t="shared" si="299"/>
        <v>DGND</v>
      </c>
    </row>
    <row r="9542" spans="1:9" x14ac:dyDescent="0.25">
      <c r="A9542" t="s">
        <v>2698</v>
      </c>
      <c r="B9542" t="s">
        <v>6090</v>
      </c>
      <c r="C9542" t="s">
        <v>728</v>
      </c>
      <c r="D9542" t="s">
        <v>66</v>
      </c>
      <c r="E9542" t="s">
        <v>66</v>
      </c>
      <c r="F9542" t="s">
        <v>66</v>
      </c>
      <c r="G9542" t="s">
        <v>961</v>
      </c>
      <c r="H9542" s="4" t="str">
        <f t="shared" si="298"/>
        <v>SITE3.G13</v>
      </c>
      <c r="I9542" s="4" t="str">
        <f t="shared" si="299"/>
        <v>DGND</v>
      </c>
    </row>
    <row r="9543" spans="1:9" x14ac:dyDescent="0.25">
      <c r="A9543" t="s">
        <v>2698</v>
      </c>
      <c r="B9543" t="s">
        <v>6090</v>
      </c>
      <c r="C9543" t="s">
        <v>728</v>
      </c>
      <c r="D9543" t="s">
        <v>71</v>
      </c>
      <c r="E9543" t="s">
        <v>71</v>
      </c>
      <c r="F9543" t="s">
        <v>71</v>
      </c>
      <c r="G9543" t="s">
        <v>961</v>
      </c>
      <c r="H9543" s="4" t="str">
        <f t="shared" si="298"/>
        <v>SITE3.G14</v>
      </c>
      <c r="I9543" s="4" t="str">
        <f t="shared" si="299"/>
        <v>DGND</v>
      </c>
    </row>
    <row r="9544" spans="1:9" x14ac:dyDescent="0.25">
      <c r="A9544" t="s">
        <v>2698</v>
      </c>
      <c r="B9544" t="s">
        <v>6090</v>
      </c>
      <c r="C9544" t="s">
        <v>728</v>
      </c>
      <c r="D9544" t="s">
        <v>268</v>
      </c>
      <c r="E9544" t="s">
        <v>268</v>
      </c>
      <c r="F9544" t="s">
        <v>268</v>
      </c>
      <c r="G9544" t="s">
        <v>961</v>
      </c>
      <c r="H9544" s="4" t="str">
        <f t="shared" si="298"/>
        <v>SITE3.G15</v>
      </c>
      <c r="I9544" s="4" t="str">
        <f t="shared" si="299"/>
        <v>DGND</v>
      </c>
    </row>
    <row r="9545" spans="1:9" x14ac:dyDescent="0.25">
      <c r="A9545" t="s">
        <v>2698</v>
      </c>
      <c r="B9545" t="s">
        <v>6090</v>
      </c>
      <c r="C9545" t="s">
        <v>728</v>
      </c>
      <c r="D9545" t="s">
        <v>69</v>
      </c>
      <c r="E9545" t="s">
        <v>69</v>
      </c>
      <c r="F9545" t="s">
        <v>69</v>
      </c>
      <c r="G9545" t="s">
        <v>961</v>
      </c>
      <c r="H9545" s="4" t="str">
        <f t="shared" si="298"/>
        <v>SITE3.G16</v>
      </c>
      <c r="I9545" s="4" t="str">
        <f t="shared" si="299"/>
        <v>DGND</v>
      </c>
    </row>
    <row r="9546" spans="1:9" x14ac:dyDescent="0.25">
      <c r="A9546" t="s">
        <v>2698</v>
      </c>
      <c r="B9546" t="s">
        <v>6090</v>
      </c>
      <c r="C9546" t="s">
        <v>728</v>
      </c>
      <c r="D9546" t="s">
        <v>61</v>
      </c>
      <c r="E9546" t="s">
        <v>61</v>
      </c>
      <c r="F9546" t="s">
        <v>61</v>
      </c>
      <c r="G9546" t="s">
        <v>961</v>
      </c>
      <c r="H9546" s="4" t="str">
        <f t="shared" si="298"/>
        <v>SITE3.G17</v>
      </c>
      <c r="I9546" s="4" t="str">
        <f t="shared" si="299"/>
        <v>DGND</v>
      </c>
    </row>
    <row r="9547" spans="1:9" x14ac:dyDescent="0.25">
      <c r="A9547" t="s">
        <v>2698</v>
      </c>
      <c r="B9547" t="s">
        <v>6090</v>
      </c>
      <c r="C9547" t="s">
        <v>728</v>
      </c>
      <c r="D9547" t="s">
        <v>269</v>
      </c>
      <c r="E9547" t="s">
        <v>269</v>
      </c>
      <c r="F9547" t="s">
        <v>269</v>
      </c>
      <c r="G9547" t="s">
        <v>961</v>
      </c>
      <c r="H9547" s="4" t="str">
        <f t="shared" si="298"/>
        <v>SITE3.G18</v>
      </c>
      <c r="I9547" s="4" t="str">
        <f t="shared" si="299"/>
        <v>DGND</v>
      </c>
    </row>
    <row r="9548" spans="1:9" x14ac:dyDescent="0.25">
      <c r="A9548" t="s">
        <v>2698</v>
      </c>
      <c r="B9548" t="s">
        <v>6090</v>
      </c>
      <c r="C9548" t="s">
        <v>728</v>
      </c>
      <c r="D9548" t="s">
        <v>270</v>
      </c>
      <c r="E9548" t="s">
        <v>270</v>
      </c>
      <c r="F9548" t="s">
        <v>270</v>
      </c>
      <c r="G9548" t="s">
        <v>961</v>
      </c>
      <c r="H9548" s="4" t="str">
        <f t="shared" si="298"/>
        <v>SITE3.G19</v>
      </c>
      <c r="I9548" s="4" t="str">
        <f t="shared" si="299"/>
        <v>DGND</v>
      </c>
    </row>
    <row r="9549" spans="1:9" x14ac:dyDescent="0.25">
      <c r="A9549" t="s">
        <v>2698</v>
      </c>
      <c r="B9549" t="s">
        <v>6090</v>
      </c>
      <c r="C9549" t="s">
        <v>728</v>
      </c>
      <c r="D9549" t="s">
        <v>291</v>
      </c>
      <c r="E9549" t="s">
        <v>291</v>
      </c>
      <c r="F9549" t="s">
        <v>291</v>
      </c>
      <c r="G9549" t="s">
        <v>961</v>
      </c>
      <c r="H9549" s="4" t="str">
        <f t="shared" si="298"/>
        <v>SITE3.G20</v>
      </c>
      <c r="I9549" s="4" t="str">
        <f t="shared" si="299"/>
        <v>DGND</v>
      </c>
    </row>
    <row r="9550" spans="1:9" x14ac:dyDescent="0.25">
      <c r="A9550" t="s">
        <v>2698</v>
      </c>
      <c r="B9550" t="s">
        <v>6090</v>
      </c>
      <c r="C9550" t="s">
        <v>728</v>
      </c>
      <c r="D9550" t="s">
        <v>267</v>
      </c>
      <c r="E9550" t="s">
        <v>267</v>
      </c>
      <c r="F9550" t="s">
        <v>267</v>
      </c>
      <c r="G9550" t="s">
        <v>961</v>
      </c>
      <c r="H9550" s="4" t="str">
        <f t="shared" si="298"/>
        <v>SITE3.G21</v>
      </c>
      <c r="I9550" s="4" t="str">
        <f t="shared" si="299"/>
        <v>DGND</v>
      </c>
    </row>
    <row r="9551" spans="1:9" x14ac:dyDescent="0.25">
      <c r="A9551" t="s">
        <v>2698</v>
      </c>
      <c r="B9551" t="s">
        <v>6090</v>
      </c>
      <c r="C9551" t="s">
        <v>728</v>
      </c>
      <c r="D9551" t="s">
        <v>266</v>
      </c>
      <c r="E9551" t="s">
        <v>266</v>
      </c>
      <c r="F9551" t="s">
        <v>266</v>
      </c>
      <c r="G9551" t="s">
        <v>961</v>
      </c>
      <c r="H9551" s="4" t="str">
        <f t="shared" si="298"/>
        <v>SITE3.G22</v>
      </c>
      <c r="I9551" s="4" t="str">
        <f t="shared" si="299"/>
        <v>DGND</v>
      </c>
    </row>
    <row r="9552" spans="1:9" x14ac:dyDescent="0.25">
      <c r="A9552" t="s">
        <v>2698</v>
      </c>
      <c r="B9552" t="s">
        <v>6090</v>
      </c>
      <c r="C9552" t="s">
        <v>728</v>
      </c>
      <c r="D9552" t="s">
        <v>292</v>
      </c>
      <c r="E9552" t="s">
        <v>292</v>
      </c>
      <c r="F9552" t="s">
        <v>292</v>
      </c>
      <c r="G9552" t="s">
        <v>961</v>
      </c>
      <c r="H9552" s="4" t="str">
        <f t="shared" si="298"/>
        <v>SITE3.G23</v>
      </c>
      <c r="I9552" s="4" t="str">
        <f t="shared" si="299"/>
        <v>DGND</v>
      </c>
    </row>
    <row r="9553" spans="1:9" x14ac:dyDescent="0.25">
      <c r="A9553" t="s">
        <v>2698</v>
      </c>
      <c r="B9553" t="s">
        <v>6090</v>
      </c>
      <c r="C9553" t="s">
        <v>728</v>
      </c>
      <c r="D9553" t="s">
        <v>278</v>
      </c>
      <c r="E9553" t="s">
        <v>278</v>
      </c>
      <c r="F9553" t="s">
        <v>278</v>
      </c>
      <c r="G9553" t="s">
        <v>961</v>
      </c>
      <c r="H9553" s="4" t="str">
        <f t="shared" si="298"/>
        <v>SITE3.G24</v>
      </c>
      <c r="I9553" s="4" t="str">
        <f t="shared" si="299"/>
        <v>DGND</v>
      </c>
    </row>
    <row r="9554" spans="1:9" x14ac:dyDescent="0.25">
      <c r="A9554" t="s">
        <v>2698</v>
      </c>
      <c r="B9554" t="s">
        <v>6090</v>
      </c>
      <c r="C9554" t="s">
        <v>728</v>
      </c>
      <c r="D9554" t="s">
        <v>5385</v>
      </c>
      <c r="E9554" t="s">
        <v>5385</v>
      </c>
      <c r="F9554" t="s">
        <v>5385</v>
      </c>
      <c r="G9554" t="s">
        <v>961</v>
      </c>
      <c r="H9554" s="4" t="str">
        <f t="shared" si="298"/>
        <v>SITE3.G25</v>
      </c>
      <c r="I9554" s="4" t="str">
        <f t="shared" si="299"/>
        <v>DGND</v>
      </c>
    </row>
    <row r="9555" spans="1:9" x14ac:dyDescent="0.25">
      <c r="A9555" t="s">
        <v>2698</v>
      </c>
      <c r="B9555" t="s">
        <v>6090</v>
      </c>
      <c r="C9555" t="s">
        <v>728</v>
      </c>
      <c r="D9555" t="s">
        <v>19</v>
      </c>
      <c r="E9555" t="s">
        <v>19</v>
      </c>
      <c r="F9555" t="s">
        <v>19</v>
      </c>
      <c r="H9555" s="4" t="str">
        <f t="shared" si="298"/>
        <v>SITE3.GH1</v>
      </c>
      <c r="I9555" s="4">
        <f t="shared" si="299"/>
        <v>0</v>
      </c>
    </row>
    <row r="9556" spans="1:9" x14ac:dyDescent="0.25">
      <c r="A9556" t="s">
        <v>2698</v>
      </c>
      <c r="B9556" t="s">
        <v>6090</v>
      </c>
      <c r="C9556" t="s">
        <v>728</v>
      </c>
      <c r="D9556" t="s">
        <v>20</v>
      </c>
      <c r="E9556" t="s">
        <v>20</v>
      </c>
      <c r="F9556" t="s">
        <v>20</v>
      </c>
      <c r="H9556" s="4" t="str">
        <f t="shared" si="298"/>
        <v>SITE3.GH2</v>
      </c>
      <c r="I9556" s="4">
        <f t="shared" si="299"/>
        <v>0</v>
      </c>
    </row>
    <row r="9557" spans="1:9" x14ac:dyDescent="0.25">
      <c r="A9557" t="s">
        <v>2698</v>
      </c>
      <c r="B9557" t="s">
        <v>6090</v>
      </c>
      <c r="C9557" t="s">
        <v>728</v>
      </c>
      <c r="D9557" t="s">
        <v>21</v>
      </c>
      <c r="E9557" t="s">
        <v>21</v>
      </c>
      <c r="F9557" t="s">
        <v>21</v>
      </c>
      <c r="H9557" s="4" t="str">
        <f t="shared" si="298"/>
        <v>SITE3.GH3</v>
      </c>
      <c r="I9557" s="4">
        <f t="shared" si="299"/>
        <v>0</v>
      </c>
    </row>
    <row r="9558" spans="1:9" x14ac:dyDescent="0.25">
      <c r="A9558" t="s">
        <v>2698</v>
      </c>
      <c r="B9558" t="s">
        <v>6090</v>
      </c>
      <c r="C9558" t="s">
        <v>728</v>
      </c>
      <c r="D9558" t="s">
        <v>22</v>
      </c>
      <c r="E9558" t="s">
        <v>22</v>
      </c>
      <c r="F9558" t="s">
        <v>22</v>
      </c>
      <c r="H9558" s="4" t="str">
        <f t="shared" si="298"/>
        <v>SITE3.GH4</v>
      </c>
      <c r="I9558" s="4">
        <f t="shared" si="299"/>
        <v>0</v>
      </c>
    </row>
    <row r="9559" spans="1:9" x14ac:dyDescent="0.25">
      <c r="A9559" t="s">
        <v>2698</v>
      </c>
      <c r="B9559" t="s">
        <v>6090</v>
      </c>
      <c r="C9559" t="s">
        <v>728</v>
      </c>
      <c r="D9559" t="s">
        <v>988</v>
      </c>
      <c r="E9559" t="s">
        <v>988</v>
      </c>
      <c r="F9559">
        <v>53</v>
      </c>
      <c r="G9559" t="s">
        <v>961</v>
      </c>
      <c r="H9559" s="4" t="str">
        <f t="shared" si="298"/>
        <v>SITE3.53</v>
      </c>
      <c r="I9559" s="4" t="str">
        <f t="shared" si="299"/>
        <v>DGND</v>
      </c>
    </row>
    <row r="9560" spans="1:9" x14ac:dyDescent="0.25">
      <c r="A9560" t="s">
        <v>2698</v>
      </c>
      <c r="B9560" t="s">
        <v>6090</v>
      </c>
      <c r="C9560" t="s">
        <v>728</v>
      </c>
      <c r="D9560" t="s">
        <v>989</v>
      </c>
      <c r="E9560" t="s">
        <v>989</v>
      </c>
      <c r="F9560">
        <v>72</v>
      </c>
      <c r="G9560" t="s">
        <v>961</v>
      </c>
      <c r="H9560" s="4" t="str">
        <f t="shared" si="298"/>
        <v>SITE3.72</v>
      </c>
      <c r="I9560" s="4" t="str">
        <f t="shared" si="299"/>
        <v>DGND</v>
      </c>
    </row>
    <row r="9561" spans="1:9" x14ac:dyDescent="0.25">
      <c r="A9561" t="s">
        <v>2698</v>
      </c>
      <c r="B9561" t="s">
        <v>6090</v>
      </c>
      <c r="C9561" t="s">
        <v>728</v>
      </c>
      <c r="D9561" t="s">
        <v>990</v>
      </c>
      <c r="E9561" t="s">
        <v>990</v>
      </c>
      <c r="F9561">
        <v>85</v>
      </c>
      <c r="G9561" t="s">
        <v>961</v>
      </c>
      <c r="H9561" s="4" t="str">
        <f t="shared" si="298"/>
        <v>SITE3.85</v>
      </c>
      <c r="I9561" s="4" t="str">
        <f t="shared" si="299"/>
        <v>DGND</v>
      </c>
    </row>
    <row r="9562" spans="1:9" x14ac:dyDescent="0.25">
      <c r="A9562" t="s">
        <v>2698</v>
      </c>
      <c r="B9562" t="s">
        <v>6090</v>
      </c>
      <c r="C9562" t="s">
        <v>728</v>
      </c>
      <c r="D9562" t="s">
        <v>5343</v>
      </c>
      <c r="E9562" t="s">
        <v>5343</v>
      </c>
      <c r="F9562">
        <v>34</v>
      </c>
      <c r="G9562" t="s">
        <v>5761</v>
      </c>
      <c r="H9562" s="4" t="str">
        <f t="shared" si="298"/>
        <v>SITE3.34</v>
      </c>
      <c r="I9562" s="4" t="str">
        <f t="shared" si="299"/>
        <v>S3_GPIO0_VDDIO</v>
      </c>
    </row>
    <row r="9563" spans="1:9" x14ac:dyDescent="0.25">
      <c r="A9563" t="s">
        <v>2698</v>
      </c>
      <c r="B9563" t="s">
        <v>6090</v>
      </c>
      <c r="C9563" t="s">
        <v>728</v>
      </c>
      <c r="D9563" t="s">
        <v>5381</v>
      </c>
      <c r="E9563" t="s">
        <v>5381</v>
      </c>
      <c r="F9563">
        <v>45</v>
      </c>
      <c r="G9563" t="s">
        <v>5761</v>
      </c>
      <c r="H9563" s="4" t="str">
        <f t="shared" si="298"/>
        <v>SITE3.45</v>
      </c>
      <c r="I9563" s="4" t="str">
        <f t="shared" si="299"/>
        <v>S3_GPIO0_VDDIO</v>
      </c>
    </row>
    <row r="9564" spans="1:9" x14ac:dyDescent="0.25">
      <c r="A9564" t="s">
        <v>2698</v>
      </c>
      <c r="B9564" t="s">
        <v>6090</v>
      </c>
      <c r="C9564" t="s">
        <v>728</v>
      </c>
      <c r="D9564" t="s">
        <v>43</v>
      </c>
      <c r="E9564" t="s">
        <v>43</v>
      </c>
      <c r="F9564">
        <v>30</v>
      </c>
      <c r="G9564" t="s">
        <v>656</v>
      </c>
      <c r="H9564" s="4" t="str">
        <f t="shared" si="298"/>
        <v>SITE3.30</v>
      </c>
      <c r="I9564" s="4" t="str">
        <f t="shared" si="299"/>
        <v>S3_GPIOA_0</v>
      </c>
    </row>
    <row r="9565" spans="1:9" x14ac:dyDescent="0.25">
      <c r="A9565" t="s">
        <v>2698</v>
      </c>
      <c r="B9565" t="s">
        <v>6090</v>
      </c>
      <c r="C9565" t="s">
        <v>728</v>
      </c>
      <c r="D9565" t="s">
        <v>44</v>
      </c>
      <c r="E9565" t="s">
        <v>44</v>
      </c>
      <c r="F9565">
        <v>31</v>
      </c>
      <c r="G9565" t="s">
        <v>658</v>
      </c>
      <c r="H9565" s="4" t="str">
        <f t="shared" si="298"/>
        <v>SITE3.31</v>
      </c>
      <c r="I9565" s="4" t="str">
        <f t="shared" si="299"/>
        <v>S3_GPIOA_1</v>
      </c>
    </row>
    <row r="9566" spans="1:9" x14ac:dyDescent="0.25">
      <c r="A9566" t="s">
        <v>2698</v>
      </c>
      <c r="B9566" t="s">
        <v>6090</v>
      </c>
      <c r="C9566" t="s">
        <v>728</v>
      </c>
      <c r="D9566" t="s">
        <v>45</v>
      </c>
      <c r="E9566" t="s">
        <v>45</v>
      </c>
      <c r="F9566">
        <v>32</v>
      </c>
      <c r="G9566" t="s">
        <v>657</v>
      </c>
      <c r="H9566" s="4" t="str">
        <f t="shared" si="298"/>
        <v>SITE3.32</v>
      </c>
      <c r="I9566" s="4" t="str">
        <f t="shared" si="299"/>
        <v>S3_GPIOA_2</v>
      </c>
    </row>
    <row r="9567" spans="1:9" x14ac:dyDescent="0.25">
      <c r="A9567" t="s">
        <v>2698</v>
      </c>
      <c r="B9567" t="s">
        <v>6090</v>
      </c>
      <c r="C9567" t="s">
        <v>728</v>
      </c>
      <c r="D9567" t="s">
        <v>46</v>
      </c>
      <c r="E9567" t="s">
        <v>46</v>
      </c>
      <c r="F9567">
        <v>33</v>
      </c>
      <c r="G9567" t="s">
        <v>659</v>
      </c>
      <c r="H9567" s="4" t="str">
        <f t="shared" si="298"/>
        <v>SITE3.33</v>
      </c>
      <c r="I9567" s="4" t="str">
        <f t="shared" si="299"/>
        <v>S3_GPIOA_3</v>
      </c>
    </row>
    <row r="9568" spans="1:9" x14ac:dyDescent="0.25">
      <c r="A9568" t="s">
        <v>2698</v>
      </c>
      <c r="B9568" t="s">
        <v>6090</v>
      </c>
      <c r="C9568" t="s">
        <v>728</v>
      </c>
      <c r="D9568" t="s">
        <v>47</v>
      </c>
      <c r="E9568" t="s">
        <v>47</v>
      </c>
      <c r="F9568">
        <v>35</v>
      </c>
      <c r="G9568" t="s">
        <v>660</v>
      </c>
      <c r="H9568" s="4" t="str">
        <f t="shared" si="298"/>
        <v>SITE3.35</v>
      </c>
      <c r="I9568" s="4" t="str">
        <f t="shared" si="299"/>
        <v>S3_GPIOB_0</v>
      </c>
    </row>
    <row r="9569" spans="1:9" x14ac:dyDescent="0.25">
      <c r="A9569" t="s">
        <v>2698</v>
      </c>
      <c r="B9569" t="s">
        <v>6090</v>
      </c>
      <c r="C9569" t="s">
        <v>728</v>
      </c>
      <c r="D9569" t="s">
        <v>48</v>
      </c>
      <c r="E9569" t="s">
        <v>48</v>
      </c>
      <c r="F9569">
        <v>36</v>
      </c>
      <c r="G9569" t="s">
        <v>661</v>
      </c>
      <c r="H9569" s="4" t="str">
        <f t="shared" si="298"/>
        <v>SITE3.36</v>
      </c>
      <c r="I9569" s="4" t="str">
        <f t="shared" si="299"/>
        <v>S3_GPIOB_1</v>
      </c>
    </row>
    <row r="9570" spans="1:9" x14ac:dyDescent="0.25">
      <c r="A9570" t="s">
        <v>2698</v>
      </c>
      <c r="B9570" t="s">
        <v>6090</v>
      </c>
      <c r="C9570" t="s">
        <v>728</v>
      </c>
      <c r="D9570" t="s">
        <v>276</v>
      </c>
      <c r="E9570" t="s">
        <v>276</v>
      </c>
      <c r="F9570">
        <v>37</v>
      </c>
      <c r="G9570" t="s">
        <v>863</v>
      </c>
      <c r="H9570" s="4" t="str">
        <f t="shared" si="298"/>
        <v>SITE3.37</v>
      </c>
      <c r="I9570" s="4" t="str">
        <f t="shared" si="299"/>
        <v>S3_GPIOB_2</v>
      </c>
    </row>
    <row r="9571" spans="1:9" x14ac:dyDescent="0.25">
      <c r="A9571" t="s">
        <v>2698</v>
      </c>
      <c r="B9571" t="s">
        <v>6090</v>
      </c>
      <c r="C9571" t="s">
        <v>728</v>
      </c>
      <c r="D9571" t="s">
        <v>49</v>
      </c>
      <c r="E9571" t="s">
        <v>49</v>
      </c>
      <c r="F9571">
        <v>38</v>
      </c>
      <c r="G9571" t="s">
        <v>782</v>
      </c>
      <c r="H9571" s="4" t="str">
        <f t="shared" si="298"/>
        <v>SITE3.38</v>
      </c>
      <c r="I9571" s="4" t="str">
        <f t="shared" si="299"/>
        <v>S3_GPIOC_0</v>
      </c>
    </row>
    <row r="9572" spans="1:9" x14ac:dyDescent="0.25">
      <c r="A9572" t="s">
        <v>2698</v>
      </c>
      <c r="B9572" t="s">
        <v>6090</v>
      </c>
      <c r="C9572" t="s">
        <v>728</v>
      </c>
      <c r="D9572" t="s">
        <v>50</v>
      </c>
      <c r="E9572" t="s">
        <v>50</v>
      </c>
      <c r="F9572">
        <v>39</v>
      </c>
      <c r="G9572" t="s">
        <v>783</v>
      </c>
      <c r="H9572" s="4" t="str">
        <f t="shared" si="298"/>
        <v>SITE3.39</v>
      </c>
      <c r="I9572" s="4" t="str">
        <f t="shared" si="299"/>
        <v>S3_GPIOC_1</v>
      </c>
    </row>
    <row r="9573" spans="1:9" x14ac:dyDescent="0.25">
      <c r="A9573" t="s">
        <v>2698</v>
      </c>
      <c r="B9573" t="s">
        <v>6090</v>
      </c>
      <c r="C9573" t="s">
        <v>728</v>
      </c>
      <c r="D9573" t="s">
        <v>55</v>
      </c>
      <c r="E9573" t="s">
        <v>55</v>
      </c>
      <c r="F9573">
        <v>41</v>
      </c>
      <c r="G9573" t="s">
        <v>2327</v>
      </c>
      <c r="H9573" s="4" t="str">
        <f t="shared" si="298"/>
        <v>SITE3.41</v>
      </c>
      <c r="I9573" s="4" t="str">
        <f t="shared" si="299"/>
        <v>S3_GPIOC_2</v>
      </c>
    </row>
    <row r="9574" spans="1:9" x14ac:dyDescent="0.25">
      <c r="A9574" t="s">
        <v>2698</v>
      </c>
      <c r="B9574" t="s">
        <v>6090</v>
      </c>
      <c r="C9574" t="s">
        <v>728</v>
      </c>
      <c r="D9574" t="s">
        <v>57</v>
      </c>
      <c r="E9574" t="s">
        <v>57</v>
      </c>
      <c r="F9574">
        <v>43</v>
      </c>
      <c r="G9574" t="s">
        <v>2328</v>
      </c>
      <c r="H9574" s="4" t="str">
        <f t="shared" si="298"/>
        <v>SITE3.43</v>
      </c>
      <c r="I9574" s="4" t="str">
        <f t="shared" si="299"/>
        <v>S3_GPIOC_3</v>
      </c>
    </row>
    <row r="9575" spans="1:9" x14ac:dyDescent="0.25">
      <c r="A9575" t="s">
        <v>2698</v>
      </c>
      <c r="B9575" t="s">
        <v>6090</v>
      </c>
      <c r="C9575" t="s">
        <v>728</v>
      </c>
      <c r="D9575" t="s">
        <v>56</v>
      </c>
      <c r="E9575" t="s">
        <v>56</v>
      </c>
      <c r="F9575">
        <v>42</v>
      </c>
      <c r="G9575" t="s">
        <v>2329</v>
      </c>
      <c r="H9575" s="4" t="str">
        <f t="shared" si="298"/>
        <v>SITE3.42</v>
      </c>
      <c r="I9575" s="4" t="str">
        <f t="shared" si="299"/>
        <v>S3_GPIOC_4</v>
      </c>
    </row>
    <row r="9576" spans="1:9" x14ac:dyDescent="0.25">
      <c r="A9576" t="s">
        <v>2698</v>
      </c>
      <c r="B9576" t="s">
        <v>6090</v>
      </c>
      <c r="C9576" t="s">
        <v>728</v>
      </c>
      <c r="D9576" t="s">
        <v>277</v>
      </c>
      <c r="E9576" t="s">
        <v>277</v>
      </c>
      <c r="F9576">
        <v>44</v>
      </c>
      <c r="G9576" t="s">
        <v>2331</v>
      </c>
      <c r="H9576" s="4" t="str">
        <f t="shared" si="298"/>
        <v>SITE3.44</v>
      </c>
      <c r="I9576" s="4" t="str">
        <f t="shared" si="299"/>
        <v>S3_GPIOC_5</v>
      </c>
    </row>
    <row r="9577" spans="1:9" x14ac:dyDescent="0.25">
      <c r="A9577" t="s">
        <v>2698</v>
      </c>
      <c r="B9577" t="s">
        <v>6090</v>
      </c>
      <c r="C9577" t="s">
        <v>728</v>
      </c>
      <c r="D9577" t="s">
        <v>32</v>
      </c>
      <c r="E9577" t="s">
        <v>32</v>
      </c>
      <c r="F9577">
        <v>2</v>
      </c>
      <c r="G9577" t="s">
        <v>644</v>
      </c>
      <c r="H9577" s="4" t="str">
        <f t="shared" si="298"/>
        <v>SITE3.2</v>
      </c>
      <c r="I9577" s="4" t="str">
        <f t="shared" si="299"/>
        <v>S3_INH</v>
      </c>
    </row>
    <row r="9578" spans="1:9" x14ac:dyDescent="0.25">
      <c r="A9578" t="s">
        <v>2698</v>
      </c>
      <c r="B9578" t="s">
        <v>6090</v>
      </c>
      <c r="C9578" t="s">
        <v>728</v>
      </c>
      <c r="D9578" t="s">
        <v>953</v>
      </c>
      <c r="E9578" t="s">
        <v>953</v>
      </c>
      <c r="F9578">
        <v>133</v>
      </c>
      <c r="G9578" t="s">
        <v>5722</v>
      </c>
      <c r="H9578" s="4" t="str">
        <f t="shared" si="298"/>
        <v>SITE3.133</v>
      </c>
      <c r="I9578" s="4" t="str">
        <f t="shared" si="299"/>
        <v>S3_LED0</v>
      </c>
    </row>
    <row r="9579" spans="1:9" x14ac:dyDescent="0.25">
      <c r="A9579" t="s">
        <v>2698</v>
      </c>
      <c r="B9579" t="s">
        <v>6090</v>
      </c>
      <c r="C9579" t="s">
        <v>728</v>
      </c>
      <c r="D9579" t="s">
        <v>954</v>
      </c>
      <c r="E9579" t="s">
        <v>954</v>
      </c>
      <c r="F9579">
        <v>134</v>
      </c>
      <c r="G9579" t="s">
        <v>5724</v>
      </c>
      <c r="H9579" s="4" t="str">
        <f t="shared" si="298"/>
        <v>SITE3.134</v>
      </c>
      <c r="I9579" s="4" t="str">
        <f t="shared" si="299"/>
        <v>S3_LED1</v>
      </c>
    </row>
    <row r="9580" spans="1:9" x14ac:dyDescent="0.25">
      <c r="A9580" t="s">
        <v>2698</v>
      </c>
      <c r="B9580" t="s">
        <v>6090</v>
      </c>
      <c r="C9580" t="s">
        <v>728</v>
      </c>
      <c r="D9580" t="s">
        <v>955</v>
      </c>
      <c r="E9580" t="s">
        <v>955</v>
      </c>
      <c r="F9580">
        <v>135</v>
      </c>
      <c r="G9580" t="s">
        <v>5725</v>
      </c>
      <c r="H9580" s="4" t="str">
        <f t="shared" si="298"/>
        <v>SITE3.135</v>
      </c>
      <c r="I9580" s="4" t="str">
        <f t="shared" si="299"/>
        <v>S3_LED2</v>
      </c>
    </row>
    <row r="9581" spans="1:9" x14ac:dyDescent="0.25">
      <c r="A9581" t="s">
        <v>2698</v>
      </c>
      <c r="B9581" t="s">
        <v>6090</v>
      </c>
      <c r="C9581" t="s">
        <v>728</v>
      </c>
      <c r="D9581" t="s">
        <v>956</v>
      </c>
      <c r="E9581" t="s">
        <v>956</v>
      </c>
      <c r="F9581">
        <v>136</v>
      </c>
      <c r="G9581" t="s">
        <v>5726</v>
      </c>
      <c r="H9581" s="4" t="str">
        <f t="shared" si="298"/>
        <v>SITE3.136</v>
      </c>
      <c r="I9581" s="4" t="str">
        <f t="shared" si="299"/>
        <v>S3_LED3</v>
      </c>
    </row>
    <row r="9582" spans="1:9" x14ac:dyDescent="0.25">
      <c r="A9582" t="s">
        <v>2698</v>
      </c>
      <c r="B9582" t="s">
        <v>6090</v>
      </c>
      <c r="C9582" t="s">
        <v>728</v>
      </c>
      <c r="D9582" t="s">
        <v>957</v>
      </c>
      <c r="E9582" t="s">
        <v>957</v>
      </c>
      <c r="F9582">
        <v>138</v>
      </c>
      <c r="G9582" t="s">
        <v>5723</v>
      </c>
      <c r="H9582" s="4" t="str">
        <f t="shared" si="298"/>
        <v>SITE3.138</v>
      </c>
      <c r="I9582" s="4" t="str">
        <f t="shared" si="299"/>
        <v>S3_LED4</v>
      </c>
    </row>
    <row r="9583" spans="1:9" x14ac:dyDescent="0.25">
      <c r="A9583" t="s">
        <v>2698</v>
      </c>
      <c r="B9583" t="s">
        <v>6090</v>
      </c>
      <c r="C9583" t="s">
        <v>728</v>
      </c>
      <c r="D9583" t="s">
        <v>958</v>
      </c>
      <c r="E9583" t="s">
        <v>958</v>
      </c>
      <c r="F9583">
        <v>139</v>
      </c>
      <c r="G9583" t="s">
        <v>5721</v>
      </c>
      <c r="H9583" s="4" t="str">
        <f t="shared" si="298"/>
        <v>SITE3.139</v>
      </c>
      <c r="I9583" s="4" t="str">
        <f t="shared" si="299"/>
        <v>S3_LED5</v>
      </c>
    </row>
    <row r="9584" spans="1:9" x14ac:dyDescent="0.25">
      <c r="A9584" t="s">
        <v>2698</v>
      </c>
      <c r="B9584" t="s">
        <v>6090</v>
      </c>
      <c r="C9584" t="s">
        <v>728</v>
      </c>
      <c r="D9584" t="s">
        <v>6172</v>
      </c>
      <c r="E9584" t="s">
        <v>6172</v>
      </c>
      <c r="F9584">
        <v>59</v>
      </c>
      <c r="G9584" t="s">
        <v>6363</v>
      </c>
      <c r="H9584" s="4" t="str">
        <f t="shared" si="298"/>
        <v>SITE3.59</v>
      </c>
      <c r="I9584" s="4" t="str">
        <f t="shared" si="299"/>
        <v>S3_NC_HSD359</v>
      </c>
    </row>
    <row r="9585" spans="1:9" x14ac:dyDescent="0.25">
      <c r="A9585" t="s">
        <v>2698</v>
      </c>
      <c r="B9585" t="s">
        <v>6090</v>
      </c>
      <c r="C9585" t="s">
        <v>728</v>
      </c>
      <c r="D9585" t="s">
        <v>1088</v>
      </c>
      <c r="E9585" t="s">
        <v>1088</v>
      </c>
      <c r="F9585">
        <v>68</v>
      </c>
      <c r="G9585" t="s">
        <v>6364</v>
      </c>
      <c r="H9585" s="4" t="str">
        <f t="shared" si="298"/>
        <v>SITE3.68</v>
      </c>
      <c r="I9585" s="4" t="str">
        <f t="shared" si="299"/>
        <v>S3_NC_HSD360</v>
      </c>
    </row>
    <row r="9586" spans="1:9" x14ac:dyDescent="0.25">
      <c r="A9586" t="s">
        <v>2698</v>
      </c>
      <c r="B9586" t="s">
        <v>6090</v>
      </c>
      <c r="C9586" t="s">
        <v>728</v>
      </c>
      <c r="D9586" t="s">
        <v>6249</v>
      </c>
      <c r="E9586" t="s">
        <v>6249</v>
      </c>
      <c r="F9586">
        <v>76</v>
      </c>
      <c r="G9586" t="s">
        <v>6365</v>
      </c>
      <c r="H9586" s="4" t="str">
        <f t="shared" si="298"/>
        <v>SITE3.76</v>
      </c>
      <c r="I9586" s="4" t="str">
        <f t="shared" si="299"/>
        <v>S3_NC_HSD361</v>
      </c>
    </row>
    <row r="9587" spans="1:9" x14ac:dyDescent="0.25">
      <c r="A9587" t="s">
        <v>2698</v>
      </c>
      <c r="B9587" t="s">
        <v>6090</v>
      </c>
      <c r="C9587" t="s">
        <v>728</v>
      </c>
      <c r="D9587" t="s">
        <v>6250</v>
      </c>
      <c r="E9587" t="s">
        <v>6250</v>
      </c>
      <c r="F9587">
        <v>80</v>
      </c>
      <c r="G9587" t="s">
        <v>6366</v>
      </c>
      <c r="H9587" s="4" t="str">
        <f t="shared" si="298"/>
        <v>SITE3.80</v>
      </c>
      <c r="I9587" s="4" t="str">
        <f t="shared" si="299"/>
        <v>S3_NC_HSD362</v>
      </c>
    </row>
    <row r="9588" spans="1:9" x14ac:dyDescent="0.25">
      <c r="A9588" t="s">
        <v>2698</v>
      </c>
      <c r="B9588" t="s">
        <v>6090</v>
      </c>
      <c r="C9588" t="s">
        <v>728</v>
      </c>
      <c r="D9588" t="s">
        <v>6251</v>
      </c>
      <c r="E9588" t="s">
        <v>6251</v>
      </c>
      <c r="F9588">
        <v>81</v>
      </c>
      <c r="G9588" t="s">
        <v>6367</v>
      </c>
      <c r="H9588" s="4" t="str">
        <f t="shared" si="298"/>
        <v>SITE3.81</v>
      </c>
      <c r="I9588" s="4" t="str">
        <f t="shared" si="299"/>
        <v>S3_NC_HSD363</v>
      </c>
    </row>
    <row r="9589" spans="1:9" x14ac:dyDescent="0.25">
      <c r="A9589" t="s">
        <v>2698</v>
      </c>
      <c r="B9589" t="s">
        <v>6090</v>
      </c>
      <c r="C9589" t="s">
        <v>728</v>
      </c>
      <c r="D9589" t="s">
        <v>23</v>
      </c>
      <c r="E9589" t="s">
        <v>23</v>
      </c>
      <c r="F9589" t="s">
        <v>23</v>
      </c>
      <c r="H9589" s="4" t="str">
        <f t="shared" si="298"/>
        <v>SITE3.NUT1</v>
      </c>
      <c r="I9589" s="4">
        <f t="shared" si="299"/>
        <v>0</v>
      </c>
    </row>
    <row r="9590" spans="1:9" x14ac:dyDescent="0.25">
      <c r="A9590" t="s">
        <v>2698</v>
      </c>
      <c r="B9590" t="s">
        <v>6090</v>
      </c>
      <c r="C9590" t="s">
        <v>728</v>
      </c>
      <c r="D9590" t="s">
        <v>24</v>
      </c>
      <c r="E9590" t="s">
        <v>24</v>
      </c>
      <c r="F9590" t="s">
        <v>24</v>
      </c>
      <c r="H9590" s="4" t="str">
        <f t="shared" si="298"/>
        <v>SITE3.NUT2</v>
      </c>
      <c r="I9590" s="4">
        <f t="shared" si="299"/>
        <v>0</v>
      </c>
    </row>
    <row r="9591" spans="1:9" x14ac:dyDescent="0.25">
      <c r="A9591" t="s">
        <v>2698</v>
      </c>
      <c r="B9591" t="s">
        <v>6090</v>
      </c>
      <c r="C9591" t="s">
        <v>728</v>
      </c>
      <c r="D9591" t="s">
        <v>25</v>
      </c>
      <c r="E9591" t="s">
        <v>25</v>
      </c>
      <c r="F9591" t="s">
        <v>25</v>
      </c>
      <c r="H9591" s="4" t="str">
        <f t="shared" si="298"/>
        <v>SITE3.NUT3</v>
      </c>
      <c r="I9591" s="4">
        <f t="shared" si="299"/>
        <v>0</v>
      </c>
    </row>
    <row r="9592" spans="1:9" x14ac:dyDescent="0.25">
      <c r="A9592" t="s">
        <v>2698</v>
      </c>
      <c r="B9592" t="s">
        <v>6090</v>
      </c>
      <c r="C9592" t="s">
        <v>728</v>
      </c>
      <c r="D9592" t="s">
        <v>26</v>
      </c>
      <c r="E9592" t="s">
        <v>26</v>
      </c>
      <c r="F9592" t="s">
        <v>26</v>
      </c>
      <c r="H9592" s="4" t="str">
        <f t="shared" si="298"/>
        <v>SITE3.NUT4</v>
      </c>
      <c r="I9592" s="4">
        <f t="shared" si="299"/>
        <v>0</v>
      </c>
    </row>
    <row r="9593" spans="1:9" x14ac:dyDescent="0.25">
      <c r="A9593" t="s">
        <v>2698</v>
      </c>
      <c r="B9593" t="s">
        <v>6090</v>
      </c>
      <c r="C9593" t="s">
        <v>728</v>
      </c>
      <c r="D9593" t="s">
        <v>63</v>
      </c>
      <c r="E9593" t="s">
        <v>63</v>
      </c>
      <c r="F9593">
        <v>175</v>
      </c>
      <c r="G9593" t="s">
        <v>578</v>
      </c>
      <c r="H9593" s="4" t="str">
        <f t="shared" si="298"/>
        <v>SITE3.175</v>
      </c>
      <c r="I9593" s="4" t="str">
        <f t="shared" si="299"/>
        <v>S3_P1_MDI-</v>
      </c>
    </row>
    <row r="9594" spans="1:9" x14ac:dyDescent="0.25">
      <c r="A9594" t="s">
        <v>2698</v>
      </c>
      <c r="B9594" t="s">
        <v>6090</v>
      </c>
      <c r="C9594" t="s">
        <v>728</v>
      </c>
      <c r="D9594" t="s">
        <v>62</v>
      </c>
      <c r="E9594" t="s">
        <v>62</v>
      </c>
      <c r="F9594">
        <v>174</v>
      </c>
      <c r="G9594" t="s">
        <v>577</v>
      </c>
      <c r="H9594" s="4" t="str">
        <f t="shared" si="298"/>
        <v>SITE3.174</v>
      </c>
      <c r="I9594" s="4" t="str">
        <f t="shared" si="299"/>
        <v>S3_P1_MDI+</v>
      </c>
    </row>
    <row r="9595" spans="1:9" x14ac:dyDescent="0.25">
      <c r="A9595" t="s">
        <v>2698</v>
      </c>
      <c r="B9595" t="s">
        <v>6090</v>
      </c>
      <c r="C9595" t="s">
        <v>728</v>
      </c>
      <c r="D9595" t="s">
        <v>898</v>
      </c>
      <c r="E9595" t="s">
        <v>898</v>
      </c>
      <c r="F9595">
        <v>172</v>
      </c>
      <c r="G9595" t="s">
        <v>2624</v>
      </c>
      <c r="H9595" s="4" t="str">
        <f t="shared" si="298"/>
        <v>SITE3.172</v>
      </c>
      <c r="I9595" s="4" t="str">
        <f t="shared" si="299"/>
        <v>S3_P2_MDI-</v>
      </c>
    </row>
    <row r="9596" spans="1:9" x14ac:dyDescent="0.25">
      <c r="A9596" t="s">
        <v>2698</v>
      </c>
      <c r="B9596" t="s">
        <v>6090</v>
      </c>
      <c r="C9596" t="s">
        <v>728</v>
      </c>
      <c r="D9596" t="s">
        <v>897</v>
      </c>
      <c r="E9596" t="s">
        <v>897</v>
      </c>
      <c r="F9596">
        <v>171</v>
      </c>
      <c r="G9596" t="s">
        <v>2621</v>
      </c>
      <c r="H9596" s="4" t="str">
        <f t="shared" si="298"/>
        <v>SITE3.171</v>
      </c>
      <c r="I9596" s="4" t="str">
        <f t="shared" si="299"/>
        <v>S3_P2_MDI+</v>
      </c>
    </row>
    <row r="9597" spans="1:9" x14ac:dyDescent="0.25">
      <c r="A9597" t="s">
        <v>2698</v>
      </c>
      <c r="B9597" t="s">
        <v>6090</v>
      </c>
      <c r="C9597" t="s">
        <v>728</v>
      </c>
      <c r="D9597" t="s">
        <v>900</v>
      </c>
      <c r="E9597" t="s">
        <v>900</v>
      </c>
      <c r="F9597">
        <v>168</v>
      </c>
      <c r="G9597" t="s">
        <v>2630</v>
      </c>
      <c r="H9597" s="4" t="str">
        <f t="shared" si="298"/>
        <v>SITE3.168</v>
      </c>
      <c r="I9597" s="4" t="str">
        <f t="shared" si="299"/>
        <v>S3_P3_MDI-</v>
      </c>
    </row>
    <row r="9598" spans="1:9" x14ac:dyDescent="0.25">
      <c r="A9598" t="s">
        <v>2698</v>
      </c>
      <c r="B9598" t="s">
        <v>6090</v>
      </c>
      <c r="C9598" t="s">
        <v>728</v>
      </c>
      <c r="D9598" t="s">
        <v>899</v>
      </c>
      <c r="E9598" t="s">
        <v>899</v>
      </c>
      <c r="F9598">
        <v>167</v>
      </c>
      <c r="G9598" t="s">
        <v>2627</v>
      </c>
      <c r="H9598" s="4" t="str">
        <f t="shared" si="298"/>
        <v>SITE3.167</v>
      </c>
      <c r="I9598" s="4" t="str">
        <f t="shared" si="299"/>
        <v>S3_P3_MDI+</v>
      </c>
    </row>
    <row r="9599" spans="1:9" x14ac:dyDescent="0.25">
      <c r="A9599" t="s">
        <v>2698</v>
      </c>
      <c r="B9599" t="s">
        <v>6090</v>
      </c>
      <c r="C9599" t="s">
        <v>728</v>
      </c>
      <c r="D9599" t="s">
        <v>902</v>
      </c>
      <c r="E9599" t="s">
        <v>902</v>
      </c>
      <c r="F9599">
        <v>165</v>
      </c>
      <c r="G9599" t="s">
        <v>2636</v>
      </c>
      <c r="H9599" s="4" t="str">
        <f t="shared" si="298"/>
        <v>SITE3.165</v>
      </c>
      <c r="I9599" s="4" t="str">
        <f t="shared" si="299"/>
        <v>S3_P4_MDI-</v>
      </c>
    </row>
    <row r="9600" spans="1:9" x14ac:dyDescent="0.25">
      <c r="A9600" t="s">
        <v>2698</v>
      </c>
      <c r="B9600" t="s">
        <v>6090</v>
      </c>
      <c r="C9600" t="s">
        <v>728</v>
      </c>
      <c r="D9600" t="s">
        <v>901</v>
      </c>
      <c r="E9600" t="s">
        <v>901</v>
      </c>
      <c r="F9600">
        <v>164</v>
      </c>
      <c r="G9600" t="s">
        <v>2633</v>
      </c>
      <c r="H9600" s="4" t="str">
        <f t="shared" si="298"/>
        <v>SITE3.164</v>
      </c>
      <c r="I9600" s="4" t="str">
        <f t="shared" si="299"/>
        <v>S3_P4_MDI+</v>
      </c>
    </row>
    <row r="9601" spans="1:9" x14ac:dyDescent="0.25">
      <c r="A9601" t="s">
        <v>2698</v>
      </c>
      <c r="B9601" t="s">
        <v>6090</v>
      </c>
      <c r="C9601" t="s">
        <v>728</v>
      </c>
      <c r="D9601" t="s">
        <v>904</v>
      </c>
      <c r="E9601" t="s">
        <v>904</v>
      </c>
      <c r="F9601">
        <v>148</v>
      </c>
      <c r="G9601" t="s">
        <v>2087</v>
      </c>
      <c r="H9601" s="4" t="str">
        <f t="shared" si="298"/>
        <v>SITE3.148</v>
      </c>
      <c r="I9601" s="4" t="str">
        <f t="shared" si="299"/>
        <v>S3_P5_GIGA_MDI-</v>
      </c>
    </row>
    <row r="9602" spans="1:9" x14ac:dyDescent="0.25">
      <c r="A9602" t="s">
        <v>2698</v>
      </c>
      <c r="B9602" t="s">
        <v>6090</v>
      </c>
      <c r="C9602" t="s">
        <v>728</v>
      </c>
      <c r="D9602" t="s">
        <v>903</v>
      </c>
      <c r="E9602" t="s">
        <v>903</v>
      </c>
      <c r="F9602">
        <v>147</v>
      </c>
      <c r="G9602" t="s">
        <v>2092</v>
      </c>
      <c r="H9602" s="4" t="str">
        <f t="shared" ref="H9602:H9665" si="300">CONCATENATE(C9602,".",F9602)</f>
        <v>SITE3.147</v>
      </c>
      <c r="I9602" s="4" t="str">
        <f t="shared" ref="I9602:I9665" si="301">G9602</f>
        <v>S3_P5_GIGA_MDI+</v>
      </c>
    </row>
    <row r="9603" spans="1:9" x14ac:dyDescent="0.25">
      <c r="A9603" t="s">
        <v>2698</v>
      </c>
      <c r="B9603" t="s">
        <v>6090</v>
      </c>
      <c r="C9603" t="s">
        <v>728</v>
      </c>
      <c r="D9603" t="s">
        <v>906</v>
      </c>
      <c r="E9603" t="s">
        <v>906</v>
      </c>
      <c r="F9603">
        <v>143</v>
      </c>
      <c r="G9603" t="s">
        <v>2093</v>
      </c>
      <c r="H9603" s="4" t="str">
        <f t="shared" si="300"/>
        <v>SITE3.143</v>
      </c>
      <c r="I9603" s="4" t="str">
        <f t="shared" si="301"/>
        <v>S3_P6_GIGA_MDI-</v>
      </c>
    </row>
    <row r="9604" spans="1:9" x14ac:dyDescent="0.25">
      <c r="A9604" t="s">
        <v>2698</v>
      </c>
      <c r="B9604" t="s">
        <v>6090</v>
      </c>
      <c r="C9604" t="s">
        <v>728</v>
      </c>
      <c r="D9604" t="s">
        <v>905</v>
      </c>
      <c r="E9604" t="s">
        <v>905</v>
      </c>
      <c r="F9604">
        <v>142</v>
      </c>
      <c r="G9604" t="s">
        <v>2098</v>
      </c>
      <c r="H9604" s="4" t="str">
        <f t="shared" si="300"/>
        <v>SITE3.142</v>
      </c>
      <c r="I9604" s="4" t="str">
        <f t="shared" si="301"/>
        <v>S3_P6_GIGA_MDI+</v>
      </c>
    </row>
    <row r="9605" spans="1:9" x14ac:dyDescent="0.25">
      <c r="A9605" t="s">
        <v>2698</v>
      </c>
      <c r="B9605" t="s">
        <v>6090</v>
      </c>
      <c r="C9605" t="s">
        <v>728</v>
      </c>
      <c r="D9605" t="s">
        <v>6173</v>
      </c>
      <c r="E9605" t="s">
        <v>6173</v>
      </c>
      <c r="F9605">
        <v>77</v>
      </c>
      <c r="G9605" t="s">
        <v>2575</v>
      </c>
      <c r="H9605" s="4" t="str">
        <f t="shared" si="300"/>
        <v>SITE3.77</v>
      </c>
      <c r="I9605" s="4" t="str">
        <f t="shared" si="301"/>
        <v>S3_AVDD09_CMU</v>
      </c>
    </row>
    <row r="9606" spans="1:9" x14ac:dyDescent="0.25">
      <c r="A9606" t="s">
        <v>2698</v>
      </c>
      <c r="B9606" t="s">
        <v>6090</v>
      </c>
      <c r="C9606" t="s">
        <v>728</v>
      </c>
      <c r="D9606" t="s">
        <v>941</v>
      </c>
      <c r="E9606" t="s">
        <v>941</v>
      </c>
      <c r="F9606">
        <v>71</v>
      </c>
      <c r="G9606" t="s">
        <v>2268</v>
      </c>
      <c r="H9606" s="4" t="str">
        <f t="shared" si="300"/>
        <v>SITE3.71</v>
      </c>
      <c r="I9606" s="4" t="str">
        <f t="shared" si="301"/>
        <v>S3_P9_HSI-</v>
      </c>
    </row>
    <row r="9607" spans="1:9" x14ac:dyDescent="0.25">
      <c r="A9607" t="s">
        <v>2698</v>
      </c>
      <c r="B9607" t="s">
        <v>6090</v>
      </c>
      <c r="C9607" t="s">
        <v>728</v>
      </c>
      <c r="D9607" t="s">
        <v>942</v>
      </c>
      <c r="E9607" t="s">
        <v>942</v>
      </c>
      <c r="F9607">
        <v>70</v>
      </c>
      <c r="G9607" t="s">
        <v>2269</v>
      </c>
      <c r="H9607" s="4" t="str">
        <f t="shared" si="300"/>
        <v>SITE3.70</v>
      </c>
      <c r="I9607" s="4" t="str">
        <f t="shared" si="301"/>
        <v>S3_P9_HSI+</v>
      </c>
    </row>
    <row r="9608" spans="1:9" x14ac:dyDescent="0.25">
      <c r="A9608" t="s">
        <v>2698</v>
      </c>
      <c r="B9608" t="s">
        <v>6090</v>
      </c>
      <c r="C9608" t="s">
        <v>728</v>
      </c>
      <c r="D9608" t="s">
        <v>943</v>
      </c>
      <c r="E9608" t="s">
        <v>943</v>
      </c>
      <c r="F9608">
        <v>73</v>
      </c>
      <c r="G9608" t="s">
        <v>2270</v>
      </c>
      <c r="H9608" s="4" t="str">
        <f t="shared" si="300"/>
        <v>SITE3.73</v>
      </c>
      <c r="I9608" s="4" t="str">
        <f t="shared" si="301"/>
        <v>S3_P9_HSO-</v>
      </c>
    </row>
    <row r="9609" spans="1:9" x14ac:dyDescent="0.25">
      <c r="A9609" t="s">
        <v>2698</v>
      </c>
      <c r="B9609" t="s">
        <v>6090</v>
      </c>
      <c r="C9609" t="s">
        <v>728</v>
      </c>
      <c r="D9609" t="s">
        <v>944</v>
      </c>
      <c r="E9609" t="s">
        <v>944</v>
      </c>
      <c r="F9609">
        <v>74</v>
      </c>
      <c r="G9609" t="s">
        <v>2271</v>
      </c>
      <c r="H9609" s="4" t="str">
        <f t="shared" si="300"/>
        <v>SITE3.74</v>
      </c>
      <c r="I9609" s="4" t="str">
        <f t="shared" si="301"/>
        <v>S3_P9_HSO+</v>
      </c>
    </row>
    <row r="9610" spans="1:9" x14ac:dyDescent="0.25">
      <c r="A9610" t="s">
        <v>2698</v>
      </c>
      <c r="B9610" t="s">
        <v>6090</v>
      </c>
      <c r="C9610" t="s">
        <v>728</v>
      </c>
      <c r="D9610" t="s">
        <v>6174</v>
      </c>
      <c r="E9610" t="s">
        <v>6174</v>
      </c>
      <c r="F9610">
        <v>79</v>
      </c>
      <c r="G9610" t="s">
        <v>2575</v>
      </c>
      <c r="H9610" s="4" t="str">
        <f t="shared" si="300"/>
        <v>SITE3.79</v>
      </c>
      <c r="I9610" s="4" t="str">
        <f t="shared" si="301"/>
        <v>S3_AVDD09_CMU</v>
      </c>
    </row>
    <row r="9611" spans="1:9" x14ac:dyDescent="0.25">
      <c r="A9611" t="s">
        <v>2698</v>
      </c>
      <c r="B9611" t="s">
        <v>6090</v>
      </c>
      <c r="C9611" t="s">
        <v>728</v>
      </c>
      <c r="D9611" t="s">
        <v>946</v>
      </c>
      <c r="E9611" t="s">
        <v>946</v>
      </c>
      <c r="F9611">
        <v>86</v>
      </c>
      <c r="G9611" t="s">
        <v>2293</v>
      </c>
      <c r="H9611" s="4" t="str">
        <f t="shared" si="300"/>
        <v>SITE3.86</v>
      </c>
      <c r="I9611" s="4" t="str">
        <f t="shared" si="301"/>
        <v>S3_P10_HSI-</v>
      </c>
    </row>
    <row r="9612" spans="1:9" x14ac:dyDescent="0.25">
      <c r="A9612" t="s">
        <v>2698</v>
      </c>
      <c r="B9612" t="s">
        <v>6090</v>
      </c>
      <c r="C9612" t="s">
        <v>728</v>
      </c>
      <c r="D9612" t="s">
        <v>945</v>
      </c>
      <c r="E9612" t="s">
        <v>945</v>
      </c>
      <c r="F9612">
        <v>87</v>
      </c>
      <c r="G9612" t="s">
        <v>2292</v>
      </c>
      <c r="H9612" s="4" t="str">
        <f t="shared" si="300"/>
        <v>SITE3.87</v>
      </c>
      <c r="I9612" s="4" t="str">
        <f t="shared" si="301"/>
        <v>S3_P10_HSI+</v>
      </c>
    </row>
    <row r="9613" spans="1:9" x14ac:dyDescent="0.25">
      <c r="A9613" t="s">
        <v>2698</v>
      </c>
      <c r="B9613" t="s">
        <v>6090</v>
      </c>
      <c r="C9613" t="s">
        <v>728</v>
      </c>
      <c r="D9613" t="s">
        <v>947</v>
      </c>
      <c r="E9613" t="s">
        <v>947</v>
      </c>
      <c r="F9613">
        <v>84</v>
      </c>
      <c r="G9613" t="s">
        <v>2294</v>
      </c>
      <c r="H9613" s="4" t="str">
        <f t="shared" si="300"/>
        <v>SITE3.84</v>
      </c>
      <c r="I9613" s="4" t="str">
        <f t="shared" si="301"/>
        <v>S3_P10_HSO-</v>
      </c>
    </row>
    <row r="9614" spans="1:9" x14ac:dyDescent="0.25">
      <c r="A9614" t="s">
        <v>2698</v>
      </c>
      <c r="B9614" t="s">
        <v>6090</v>
      </c>
      <c r="C9614" t="s">
        <v>728</v>
      </c>
      <c r="D9614" t="s">
        <v>948</v>
      </c>
      <c r="E9614" t="s">
        <v>948</v>
      </c>
      <c r="F9614">
        <v>83</v>
      </c>
      <c r="G9614" t="s">
        <v>2295</v>
      </c>
      <c r="H9614" s="4" t="str">
        <f t="shared" si="300"/>
        <v>SITE3.83</v>
      </c>
      <c r="I9614" s="4" t="str">
        <f t="shared" si="301"/>
        <v>S3_P10_HSO+</v>
      </c>
    </row>
    <row r="9615" spans="1:9" x14ac:dyDescent="0.25">
      <c r="A9615" t="s">
        <v>2698</v>
      </c>
      <c r="B9615" t="s">
        <v>6090</v>
      </c>
      <c r="C9615" t="s">
        <v>728</v>
      </c>
      <c r="D9615" t="s">
        <v>889</v>
      </c>
      <c r="E9615" t="s">
        <v>889</v>
      </c>
      <c r="F9615">
        <v>57</v>
      </c>
      <c r="G9615" t="s">
        <v>2575</v>
      </c>
      <c r="H9615" s="4" t="str">
        <f t="shared" si="300"/>
        <v>SITE3.57</v>
      </c>
      <c r="I9615" s="4" t="str">
        <f t="shared" si="301"/>
        <v>S3_AVDD09_CMU</v>
      </c>
    </row>
    <row r="9616" spans="1:9" x14ac:dyDescent="0.25">
      <c r="A9616" t="s">
        <v>2698</v>
      </c>
      <c r="B9616" t="s">
        <v>6090</v>
      </c>
      <c r="C9616" t="s">
        <v>728</v>
      </c>
      <c r="D9616" t="s">
        <v>6175</v>
      </c>
      <c r="E9616" t="s">
        <v>6175</v>
      </c>
      <c r="F9616">
        <v>50</v>
      </c>
      <c r="G9616" t="s">
        <v>6182</v>
      </c>
      <c r="H9616" s="4" t="str">
        <f t="shared" si="300"/>
        <v>SITE3.50</v>
      </c>
      <c r="I9616" s="4" t="str">
        <f t="shared" si="301"/>
        <v>S3_AVDD09_TRX</v>
      </c>
    </row>
    <row r="9617" spans="1:9" x14ac:dyDescent="0.25">
      <c r="A9617" t="s">
        <v>2698</v>
      </c>
      <c r="B9617" t="s">
        <v>6090</v>
      </c>
      <c r="C9617" t="s">
        <v>728</v>
      </c>
      <c r="D9617" t="s">
        <v>6176</v>
      </c>
      <c r="E9617" t="s">
        <v>6176</v>
      </c>
      <c r="F9617">
        <v>56</v>
      </c>
      <c r="G9617" t="s">
        <v>6182</v>
      </c>
      <c r="H9617" s="4" t="str">
        <f t="shared" si="300"/>
        <v>SITE3.56</v>
      </c>
      <c r="I9617" s="4" t="str">
        <f t="shared" si="301"/>
        <v>S3_AVDD09_TRX</v>
      </c>
    </row>
    <row r="9618" spans="1:9" x14ac:dyDescent="0.25">
      <c r="A9618" t="s">
        <v>2698</v>
      </c>
      <c r="B9618" t="s">
        <v>6090</v>
      </c>
      <c r="C9618" t="s">
        <v>728</v>
      </c>
      <c r="D9618" t="s">
        <v>893</v>
      </c>
      <c r="E9618" t="s">
        <v>893</v>
      </c>
      <c r="F9618">
        <v>58</v>
      </c>
      <c r="G9618" t="s">
        <v>2586</v>
      </c>
      <c r="H9618" s="4" t="str">
        <f t="shared" si="300"/>
        <v>SITE3.58</v>
      </c>
      <c r="I9618" s="4" t="str">
        <f t="shared" si="301"/>
        <v>S3_AVDD33_CMU</v>
      </c>
    </row>
    <row r="9619" spans="1:9" x14ac:dyDescent="0.25">
      <c r="A9619" t="s">
        <v>2698</v>
      </c>
      <c r="B9619" t="s">
        <v>6090</v>
      </c>
      <c r="C9619" t="s">
        <v>728</v>
      </c>
      <c r="D9619" t="s">
        <v>950</v>
      </c>
      <c r="E9619" t="s">
        <v>950</v>
      </c>
      <c r="F9619">
        <v>52</v>
      </c>
      <c r="G9619" t="s">
        <v>2297</v>
      </c>
      <c r="H9619" s="4" t="str">
        <f t="shared" si="300"/>
        <v>SITE3.52</v>
      </c>
      <c r="I9619" s="4" t="str">
        <f t="shared" si="301"/>
        <v>S3_P11_HSI-</v>
      </c>
    </row>
    <row r="9620" spans="1:9" x14ac:dyDescent="0.25">
      <c r="A9620" t="s">
        <v>2698</v>
      </c>
      <c r="B9620" t="s">
        <v>6090</v>
      </c>
      <c r="C9620" t="s">
        <v>728</v>
      </c>
      <c r="D9620" t="s">
        <v>949</v>
      </c>
      <c r="E9620" t="s">
        <v>949</v>
      </c>
      <c r="F9620">
        <v>51</v>
      </c>
      <c r="G9620" t="s">
        <v>2296</v>
      </c>
      <c r="H9620" s="4" t="str">
        <f t="shared" si="300"/>
        <v>SITE3.51</v>
      </c>
      <c r="I9620" s="4" t="str">
        <f t="shared" si="301"/>
        <v>S3_P11_HSI+</v>
      </c>
    </row>
    <row r="9621" spans="1:9" x14ac:dyDescent="0.25">
      <c r="A9621" t="s">
        <v>2698</v>
      </c>
      <c r="B9621" t="s">
        <v>6090</v>
      </c>
      <c r="C9621" t="s">
        <v>728</v>
      </c>
      <c r="D9621" t="s">
        <v>951</v>
      </c>
      <c r="E9621" t="s">
        <v>951</v>
      </c>
      <c r="F9621">
        <v>54</v>
      </c>
      <c r="G9621" t="s">
        <v>2298</v>
      </c>
      <c r="H9621" s="4" t="str">
        <f t="shared" si="300"/>
        <v>SITE3.54</v>
      </c>
      <c r="I9621" s="4" t="str">
        <f t="shared" si="301"/>
        <v>S3_P11_HSO-</v>
      </c>
    </row>
    <row r="9622" spans="1:9" x14ac:dyDescent="0.25">
      <c r="A9622" t="s">
        <v>2698</v>
      </c>
      <c r="B9622" t="s">
        <v>6090</v>
      </c>
      <c r="C9622" t="s">
        <v>728</v>
      </c>
      <c r="D9622" t="s">
        <v>952</v>
      </c>
      <c r="E9622" t="s">
        <v>952</v>
      </c>
      <c r="F9622">
        <v>55</v>
      </c>
      <c r="G9622" t="s">
        <v>2299</v>
      </c>
      <c r="H9622" s="4" t="str">
        <f t="shared" si="300"/>
        <v>SITE3.55</v>
      </c>
      <c r="I9622" s="4" t="str">
        <f t="shared" si="301"/>
        <v>S3_P11_HSO+</v>
      </c>
    </row>
    <row r="9623" spans="1:9" x14ac:dyDescent="0.25">
      <c r="A9623" t="s">
        <v>2698</v>
      </c>
      <c r="B9623" t="s">
        <v>6090</v>
      </c>
      <c r="C9623" t="s">
        <v>728</v>
      </c>
      <c r="D9623" t="s">
        <v>59</v>
      </c>
      <c r="E9623" t="s">
        <v>59</v>
      </c>
      <c r="F9623">
        <v>47</v>
      </c>
      <c r="G9623" t="s">
        <v>649</v>
      </c>
      <c r="H9623" s="4" t="str">
        <f t="shared" si="300"/>
        <v>SITE3.47</v>
      </c>
      <c r="I9623" s="4" t="str">
        <f t="shared" si="301"/>
        <v>S3_RESETB</v>
      </c>
    </row>
    <row r="9624" spans="1:9" x14ac:dyDescent="0.25">
      <c r="A9624" t="s">
        <v>2698</v>
      </c>
      <c r="B9624" t="s">
        <v>6090</v>
      </c>
      <c r="C9624" t="s">
        <v>728</v>
      </c>
      <c r="D9624" t="s">
        <v>58</v>
      </c>
      <c r="E9624" t="s">
        <v>58</v>
      </c>
      <c r="F9624">
        <v>155</v>
      </c>
      <c r="G9624" t="s">
        <v>654</v>
      </c>
      <c r="H9624" s="4" t="str">
        <f t="shared" si="300"/>
        <v>SITE3.155</v>
      </c>
      <c r="I9624" s="4" t="str">
        <f t="shared" si="301"/>
        <v>S3_HSD114</v>
      </c>
    </row>
    <row r="9625" spans="1:9" x14ac:dyDescent="0.25">
      <c r="A9625" t="s">
        <v>2698</v>
      </c>
      <c r="B9625" t="s">
        <v>6090</v>
      </c>
      <c r="C9625" t="s">
        <v>728</v>
      </c>
      <c r="D9625" t="s">
        <v>52</v>
      </c>
      <c r="E9625" t="s">
        <v>52</v>
      </c>
      <c r="F9625">
        <v>64</v>
      </c>
      <c r="G9625" t="s">
        <v>685</v>
      </c>
      <c r="H9625" s="4" t="str">
        <f t="shared" si="300"/>
        <v>SITE3.64</v>
      </c>
      <c r="I9625" s="4" t="str">
        <f t="shared" si="301"/>
        <v>S3_SPI_CSB</v>
      </c>
    </row>
    <row r="9626" spans="1:9" x14ac:dyDescent="0.25">
      <c r="A9626" t="s">
        <v>2698</v>
      </c>
      <c r="B9626" t="s">
        <v>6090</v>
      </c>
      <c r="C9626" t="s">
        <v>728</v>
      </c>
      <c r="D9626" t="s">
        <v>54</v>
      </c>
      <c r="E9626" t="s">
        <v>54</v>
      </c>
      <c r="F9626">
        <v>62</v>
      </c>
      <c r="G9626" t="s">
        <v>686</v>
      </c>
      <c r="H9626" s="4" t="str">
        <f t="shared" si="300"/>
        <v>SITE3.62</v>
      </c>
      <c r="I9626" s="4" t="str">
        <f t="shared" si="301"/>
        <v>S3_SPI_SCK</v>
      </c>
    </row>
    <row r="9627" spans="1:9" x14ac:dyDescent="0.25">
      <c r="A9627" t="s">
        <v>2698</v>
      </c>
      <c r="B9627" t="s">
        <v>6090</v>
      </c>
      <c r="C9627" t="s">
        <v>728</v>
      </c>
      <c r="D9627" t="s">
        <v>280</v>
      </c>
      <c r="E9627" t="s">
        <v>280</v>
      </c>
      <c r="F9627">
        <v>61</v>
      </c>
      <c r="G9627" t="s">
        <v>5746</v>
      </c>
      <c r="H9627" s="4" t="str">
        <f t="shared" si="300"/>
        <v>SITE3.61</v>
      </c>
      <c r="I9627" s="4" t="str">
        <f t="shared" si="301"/>
        <v>S3_SPI_SIO0</v>
      </c>
    </row>
    <row r="9628" spans="1:9" x14ac:dyDescent="0.25">
      <c r="A9628" t="s">
        <v>2698</v>
      </c>
      <c r="B9628" t="s">
        <v>6090</v>
      </c>
      <c r="C9628" t="s">
        <v>728</v>
      </c>
      <c r="D9628" t="s">
        <v>279</v>
      </c>
      <c r="E9628" t="s">
        <v>279</v>
      </c>
      <c r="F9628">
        <v>60</v>
      </c>
      <c r="G9628" t="s">
        <v>5745</v>
      </c>
      <c r="H9628" s="4" t="str">
        <f t="shared" si="300"/>
        <v>SITE3.60</v>
      </c>
      <c r="I9628" s="4" t="str">
        <f t="shared" si="301"/>
        <v>S3_SPI_SIO1</v>
      </c>
    </row>
    <row r="9629" spans="1:9" x14ac:dyDescent="0.25">
      <c r="A9629" t="s">
        <v>2698</v>
      </c>
      <c r="B9629" t="s">
        <v>6090</v>
      </c>
      <c r="C9629" t="s">
        <v>728</v>
      </c>
      <c r="D9629" t="s">
        <v>281</v>
      </c>
      <c r="E9629" t="s">
        <v>281</v>
      </c>
      <c r="F9629">
        <v>65</v>
      </c>
      <c r="G9629" t="s">
        <v>5747</v>
      </c>
      <c r="H9629" s="4" t="str">
        <f t="shared" si="300"/>
        <v>SITE3.65</v>
      </c>
      <c r="I9629" s="4" t="str">
        <f t="shared" si="301"/>
        <v>S3_SPI_SIO2</v>
      </c>
    </row>
    <row r="9630" spans="1:9" x14ac:dyDescent="0.25">
      <c r="A9630" t="s">
        <v>2698</v>
      </c>
      <c r="B9630" t="s">
        <v>6090</v>
      </c>
      <c r="C9630" t="s">
        <v>728</v>
      </c>
      <c r="D9630" t="s">
        <v>282</v>
      </c>
      <c r="E9630" t="s">
        <v>282</v>
      </c>
      <c r="F9630">
        <v>66</v>
      </c>
      <c r="G9630" t="s">
        <v>5748</v>
      </c>
      <c r="H9630" s="4" t="str">
        <f t="shared" si="300"/>
        <v>SITE3.66</v>
      </c>
      <c r="I9630" s="4" t="str">
        <f t="shared" si="301"/>
        <v>S3_SPI_SIO3</v>
      </c>
    </row>
    <row r="9631" spans="1:9" x14ac:dyDescent="0.25">
      <c r="A9631" t="s">
        <v>2698</v>
      </c>
      <c r="B9631" t="s">
        <v>6090</v>
      </c>
      <c r="C9631" t="s">
        <v>728</v>
      </c>
      <c r="D9631" t="s">
        <v>425</v>
      </c>
      <c r="E9631" t="s">
        <v>425</v>
      </c>
      <c r="F9631">
        <v>63</v>
      </c>
      <c r="G9631" t="s">
        <v>714</v>
      </c>
      <c r="H9631" s="4" t="str">
        <f t="shared" si="300"/>
        <v>SITE3.63</v>
      </c>
      <c r="I9631" s="4" t="str">
        <f t="shared" si="301"/>
        <v>S3_SPI_VDDIO</v>
      </c>
    </row>
    <row r="9632" spans="1:9" x14ac:dyDescent="0.25">
      <c r="A9632" t="s">
        <v>2698</v>
      </c>
      <c r="B9632" t="s">
        <v>6090</v>
      </c>
      <c r="C9632" t="s">
        <v>728</v>
      </c>
      <c r="D9632" t="s">
        <v>896</v>
      </c>
      <c r="E9632" t="s">
        <v>896</v>
      </c>
      <c r="F9632">
        <v>3</v>
      </c>
      <c r="G9632" t="s">
        <v>2592</v>
      </c>
      <c r="H9632" s="4" t="str">
        <f t="shared" si="300"/>
        <v>SITE3.3</v>
      </c>
      <c r="I9632" s="4" t="str">
        <f t="shared" si="301"/>
        <v>S3_V33</v>
      </c>
    </row>
    <row r="9633" spans="1:9" x14ac:dyDescent="0.25">
      <c r="A9633" t="s">
        <v>2698</v>
      </c>
      <c r="B9633" t="s">
        <v>6090</v>
      </c>
      <c r="C9633" t="s">
        <v>728</v>
      </c>
      <c r="D9633" t="s">
        <v>33</v>
      </c>
      <c r="E9633" t="s">
        <v>33</v>
      </c>
      <c r="F9633">
        <v>4</v>
      </c>
      <c r="G9633" t="s">
        <v>684</v>
      </c>
      <c r="H9633" s="4" t="str">
        <f t="shared" si="300"/>
        <v>SITE3.4</v>
      </c>
      <c r="I9633" s="4" t="str">
        <f t="shared" si="301"/>
        <v>S3_HSD145</v>
      </c>
    </row>
    <row r="9634" spans="1:9" x14ac:dyDescent="0.25">
      <c r="A9634" t="s">
        <v>2698</v>
      </c>
      <c r="B9634" t="s">
        <v>6090</v>
      </c>
      <c r="C9634" t="s">
        <v>728</v>
      </c>
      <c r="D9634" t="s">
        <v>283</v>
      </c>
      <c r="E9634" t="s">
        <v>283</v>
      </c>
      <c r="F9634">
        <v>150</v>
      </c>
      <c r="G9634" t="s">
        <v>5744</v>
      </c>
      <c r="H9634" s="4" t="str">
        <f t="shared" si="300"/>
        <v>SITE3.150</v>
      </c>
      <c r="I9634" s="4" t="str">
        <f t="shared" si="301"/>
        <v>S3_XI</v>
      </c>
    </row>
    <row r="9635" spans="1:9" x14ac:dyDescent="0.25">
      <c r="A9635" t="s">
        <v>2698</v>
      </c>
      <c r="B9635" t="s">
        <v>6090</v>
      </c>
      <c r="C9635" t="s">
        <v>728</v>
      </c>
      <c r="D9635" t="s">
        <v>920</v>
      </c>
      <c r="E9635" t="s">
        <v>920</v>
      </c>
      <c r="F9635">
        <v>113</v>
      </c>
      <c r="G9635" t="s">
        <v>2167</v>
      </c>
      <c r="H9635" s="4" t="str">
        <f t="shared" si="300"/>
        <v>SITE3.113</v>
      </c>
      <c r="I9635" s="4" t="str">
        <f t="shared" si="301"/>
        <v>S3_X0_COL</v>
      </c>
    </row>
    <row r="9636" spans="1:9" x14ac:dyDescent="0.25">
      <c r="A9636" t="s">
        <v>2698</v>
      </c>
      <c r="B9636" t="s">
        <v>6090</v>
      </c>
      <c r="C9636" t="s">
        <v>728</v>
      </c>
      <c r="D9636" t="s">
        <v>921</v>
      </c>
      <c r="E9636" t="s">
        <v>921</v>
      </c>
      <c r="F9636">
        <v>112</v>
      </c>
      <c r="G9636" t="s">
        <v>2169</v>
      </c>
      <c r="H9636" s="4" t="str">
        <f t="shared" si="300"/>
        <v>SITE3.112</v>
      </c>
      <c r="I9636" s="4" t="str">
        <f t="shared" si="301"/>
        <v>S3_X0_CRS</v>
      </c>
    </row>
    <row r="9637" spans="1:9" x14ac:dyDescent="0.25">
      <c r="A9637" t="s">
        <v>2698</v>
      </c>
      <c r="B9637" t="s">
        <v>6090</v>
      </c>
      <c r="C9637" t="s">
        <v>728</v>
      </c>
      <c r="D9637" t="s">
        <v>918</v>
      </c>
      <c r="E9637" t="s">
        <v>918</v>
      </c>
      <c r="F9637">
        <v>121</v>
      </c>
      <c r="G9637" t="s">
        <v>2164</v>
      </c>
      <c r="H9637" s="4" t="str">
        <f t="shared" si="300"/>
        <v>SITE3.121</v>
      </c>
      <c r="I9637" s="4" t="str">
        <f t="shared" si="301"/>
        <v>S3_X0_RXC</v>
      </c>
    </row>
    <row r="9638" spans="1:9" x14ac:dyDescent="0.25">
      <c r="A9638" t="s">
        <v>2698</v>
      </c>
      <c r="B9638" t="s">
        <v>6090</v>
      </c>
      <c r="C9638" t="s">
        <v>728</v>
      </c>
      <c r="D9638" t="s">
        <v>912</v>
      </c>
      <c r="E9638" t="s">
        <v>912</v>
      </c>
      <c r="F9638">
        <v>116</v>
      </c>
      <c r="G9638" t="s">
        <v>2166</v>
      </c>
      <c r="H9638" s="4" t="str">
        <f t="shared" si="300"/>
        <v>SITE3.116</v>
      </c>
      <c r="I9638" s="4" t="str">
        <f t="shared" si="301"/>
        <v>S3_X0_RXD0</v>
      </c>
    </row>
    <row r="9639" spans="1:9" x14ac:dyDescent="0.25">
      <c r="A9639" t="s">
        <v>2698</v>
      </c>
      <c r="B9639" t="s">
        <v>6090</v>
      </c>
      <c r="C9639" t="s">
        <v>728</v>
      </c>
      <c r="D9639" t="s">
        <v>915</v>
      </c>
      <c r="E9639" t="s">
        <v>915</v>
      </c>
      <c r="F9639">
        <v>117</v>
      </c>
      <c r="G9639" t="s">
        <v>2161</v>
      </c>
      <c r="H9639" s="4" t="str">
        <f t="shared" si="300"/>
        <v>SITE3.117</v>
      </c>
      <c r="I9639" s="4" t="str">
        <f t="shared" si="301"/>
        <v>S3_X0_RXD1</v>
      </c>
    </row>
    <row r="9640" spans="1:9" x14ac:dyDescent="0.25">
      <c r="A9640" t="s">
        <v>2698</v>
      </c>
      <c r="B9640" t="s">
        <v>6090</v>
      </c>
      <c r="C9640" t="s">
        <v>728</v>
      </c>
      <c r="D9640" t="s">
        <v>919</v>
      </c>
      <c r="E9640" t="s">
        <v>919</v>
      </c>
      <c r="F9640">
        <v>118</v>
      </c>
      <c r="G9640" t="s">
        <v>2165</v>
      </c>
      <c r="H9640" s="4" t="str">
        <f t="shared" si="300"/>
        <v>SITE3.118</v>
      </c>
      <c r="I9640" s="4" t="str">
        <f t="shared" si="301"/>
        <v>S3_X0_RXD2</v>
      </c>
    </row>
    <row r="9641" spans="1:9" x14ac:dyDescent="0.25">
      <c r="A9641" t="s">
        <v>2698</v>
      </c>
      <c r="B9641" t="s">
        <v>6090</v>
      </c>
      <c r="C9641" t="s">
        <v>728</v>
      </c>
      <c r="D9641" t="s">
        <v>916</v>
      </c>
      <c r="E9641" t="s">
        <v>916</v>
      </c>
      <c r="F9641">
        <v>119</v>
      </c>
      <c r="G9641" t="s">
        <v>2162</v>
      </c>
      <c r="H9641" s="4" t="str">
        <f t="shared" si="300"/>
        <v>SITE3.119</v>
      </c>
      <c r="I9641" s="4" t="str">
        <f t="shared" si="301"/>
        <v>S3_X0_RXD3</v>
      </c>
    </row>
    <row r="9642" spans="1:9" x14ac:dyDescent="0.25">
      <c r="A9642" t="s">
        <v>2698</v>
      </c>
      <c r="B9642" t="s">
        <v>6090</v>
      </c>
      <c r="C9642" t="s">
        <v>728</v>
      </c>
      <c r="D9642" t="s">
        <v>917</v>
      </c>
      <c r="E9642" t="s">
        <v>917</v>
      </c>
      <c r="F9642">
        <v>115</v>
      </c>
      <c r="G9642" t="s">
        <v>2163</v>
      </c>
      <c r="H9642" s="4" t="str">
        <f t="shared" si="300"/>
        <v>SITE3.115</v>
      </c>
      <c r="I9642" s="4" t="str">
        <f t="shared" si="301"/>
        <v>S3_X0_RXDV</v>
      </c>
    </row>
    <row r="9643" spans="1:9" x14ac:dyDescent="0.25">
      <c r="A9643" t="s">
        <v>2698</v>
      </c>
      <c r="B9643" t="s">
        <v>6090</v>
      </c>
      <c r="C9643" t="s">
        <v>728</v>
      </c>
      <c r="D9643" t="s">
        <v>914</v>
      </c>
      <c r="E9643" t="s">
        <v>914</v>
      </c>
      <c r="F9643">
        <v>114</v>
      </c>
      <c r="G9643" t="s">
        <v>2160</v>
      </c>
      <c r="H9643" s="4" t="str">
        <f t="shared" si="300"/>
        <v>SITE3.114</v>
      </c>
      <c r="I9643" s="4" t="str">
        <f t="shared" si="301"/>
        <v>S3_X0_RXER</v>
      </c>
    </row>
    <row r="9644" spans="1:9" x14ac:dyDescent="0.25">
      <c r="A9644" t="s">
        <v>2698</v>
      </c>
      <c r="B9644" t="s">
        <v>6090</v>
      </c>
      <c r="C9644" t="s">
        <v>728</v>
      </c>
      <c r="D9644" t="s">
        <v>910</v>
      </c>
      <c r="E9644" t="s">
        <v>910</v>
      </c>
      <c r="F9644">
        <v>123</v>
      </c>
      <c r="G9644" t="s">
        <v>2158</v>
      </c>
      <c r="H9644" s="4" t="str">
        <f t="shared" si="300"/>
        <v>SITE3.123</v>
      </c>
      <c r="I9644" s="4" t="str">
        <f t="shared" si="301"/>
        <v>S3_X0_TXC</v>
      </c>
    </row>
    <row r="9645" spans="1:9" x14ac:dyDescent="0.25">
      <c r="A9645" t="s">
        <v>2698</v>
      </c>
      <c r="B9645" t="s">
        <v>6090</v>
      </c>
      <c r="C9645" t="s">
        <v>728</v>
      </c>
      <c r="D9645" t="s">
        <v>908</v>
      </c>
      <c r="E9645" t="s">
        <v>908</v>
      </c>
      <c r="F9645">
        <v>126</v>
      </c>
      <c r="G9645" t="s">
        <v>2154</v>
      </c>
      <c r="H9645" s="4" t="str">
        <f t="shared" si="300"/>
        <v>SITE3.126</v>
      </c>
      <c r="I9645" s="4" t="str">
        <f t="shared" si="301"/>
        <v>S3_X0_TXD0</v>
      </c>
    </row>
    <row r="9646" spans="1:9" x14ac:dyDescent="0.25">
      <c r="A9646" t="s">
        <v>2698</v>
      </c>
      <c r="B9646" t="s">
        <v>6090</v>
      </c>
      <c r="C9646" t="s">
        <v>728</v>
      </c>
      <c r="D9646" t="s">
        <v>909</v>
      </c>
      <c r="E9646" t="s">
        <v>909</v>
      </c>
      <c r="F9646">
        <v>127</v>
      </c>
      <c r="G9646" t="s">
        <v>2155</v>
      </c>
      <c r="H9646" s="4" t="str">
        <f t="shared" si="300"/>
        <v>SITE3.127</v>
      </c>
      <c r="I9646" s="4" t="str">
        <f t="shared" si="301"/>
        <v>S3_X0_TXD1</v>
      </c>
    </row>
    <row r="9647" spans="1:9" x14ac:dyDescent="0.25">
      <c r="A9647" t="s">
        <v>2698</v>
      </c>
      <c r="B9647" t="s">
        <v>6090</v>
      </c>
      <c r="C9647" t="s">
        <v>728</v>
      </c>
      <c r="D9647" t="s">
        <v>911</v>
      </c>
      <c r="E9647" t="s">
        <v>911</v>
      </c>
      <c r="F9647">
        <v>129</v>
      </c>
      <c r="G9647" t="s">
        <v>2156</v>
      </c>
      <c r="H9647" s="4" t="str">
        <f t="shared" si="300"/>
        <v>SITE3.129</v>
      </c>
      <c r="I9647" s="4" t="str">
        <f t="shared" si="301"/>
        <v>S3_X0_TXD2</v>
      </c>
    </row>
    <row r="9648" spans="1:9" x14ac:dyDescent="0.25">
      <c r="A9648" t="s">
        <v>2698</v>
      </c>
      <c r="B9648" t="s">
        <v>6090</v>
      </c>
      <c r="C9648" t="s">
        <v>728</v>
      </c>
      <c r="D9648" t="s">
        <v>913</v>
      </c>
      <c r="E9648" t="s">
        <v>913</v>
      </c>
      <c r="F9648">
        <v>130</v>
      </c>
      <c r="G9648" t="s">
        <v>2157</v>
      </c>
      <c r="H9648" s="4" t="str">
        <f t="shared" si="300"/>
        <v>SITE3.130</v>
      </c>
      <c r="I9648" s="4" t="str">
        <f t="shared" si="301"/>
        <v>S3_X0_TXD3</v>
      </c>
    </row>
    <row r="9649" spans="1:9" x14ac:dyDescent="0.25">
      <c r="A9649" t="s">
        <v>2698</v>
      </c>
      <c r="B9649" t="s">
        <v>6090</v>
      </c>
      <c r="C9649" t="s">
        <v>728</v>
      </c>
      <c r="D9649" t="s">
        <v>907</v>
      </c>
      <c r="E9649" t="s">
        <v>907</v>
      </c>
      <c r="F9649">
        <v>125</v>
      </c>
      <c r="G9649" t="s">
        <v>2159</v>
      </c>
      <c r="H9649" s="4" t="str">
        <f t="shared" si="300"/>
        <v>SITE3.125</v>
      </c>
      <c r="I9649" s="4" t="str">
        <f t="shared" si="301"/>
        <v>S3_X0_TXEN</v>
      </c>
    </row>
    <row r="9650" spans="1:9" x14ac:dyDescent="0.25">
      <c r="A9650" t="s">
        <v>2698</v>
      </c>
      <c r="B9650" t="s">
        <v>6090</v>
      </c>
      <c r="C9650" t="s">
        <v>728</v>
      </c>
      <c r="D9650" t="s">
        <v>5349</v>
      </c>
      <c r="E9650" t="s">
        <v>5349</v>
      </c>
      <c r="F9650">
        <v>122</v>
      </c>
      <c r="G9650" t="s">
        <v>2590</v>
      </c>
      <c r="H9650" s="4" t="str">
        <f t="shared" si="300"/>
        <v>SITE3.122</v>
      </c>
      <c r="I9650" s="4" t="str">
        <f t="shared" si="301"/>
        <v>S3_XMII_0_VDDIO</v>
      </c>
    </row>
    <row r="9651" spans="1:9" x14ac:dyDescent="0.25">
      <c r="A9651" t="s">
        <v>2698</v>
      </c>
      <c r="B9651" t="s">
        <v>6090</v>
      </c>
      <c r="C9651" t="s">
        <v>728</v>
      </c>
      <c r="D9651" t="s">
        <v>5347</v>
      </c>
      <c r="E9651" t="s">
        <v>5347</v>
      </c>
      <c r="F9651">
        <v>128</v>
      </c>
      <c r="G9651" t="s">
        <v>2590</v>
      </c>
      <c r="H9651" s="4" t="str">
        <f t="shared" si="300"/>
        <v>SITE3.128</v>
      </c>
      <c r="I9651" s="4" t="str">
        <f t="shared" si="301"/>
        <v>S3_XMII_0_VDDIO</v>
      </c>
    </row>
    <row r="9652" spans="1:9" x14ac:dyDescent="0.25">
      <c r="A9652" t="s">
        <v>2698</v>
      </c>
      <c r="B9652" t="s">
        <v>6090</v>
      </c>
      <c r="C9652" t="s">
        <v>728</v>
      </c>
      <c r="D9652" t="s">
        <v>934</v>
      </c>
      <c r="E9652" t="s">
        <v>934</v>
      </c>
      <c r="F9652">
        <v>8</v>
      </c>
      <c r="G9652" t="s">
        <v>2220</v>
      </c>
      <c r="H9652" s="4" t="str">
        <f t="shared" si="300"/>
        <v>SITE3.8</v>
      </c>
      <c r="I9652" s="4" t="str">
        <f t="shared" si="301"/>
        <v>S3_X1_COL</v>
      </c>
    </row>
    <row r="9653" spans="1:9" x14ac:dyDescent="0.25">
      <c r="A9653" t="s">
        <v>2698</v>
      </c>
      <c r="B9653" t="s">
        <v>6090</v>
      </c>
      <c r="C9653" t="s">
        <v>728</v>
      </c>
      <c r="D9653" t="s">
        <v>935</v>
      </c>
      <c r="E9653" t="s">
        <v>935</v>
      </c>
      <c r="F9653">
        <v>7</v>
      </c>
      <c r="G9653" t="s">
        <v>2222</v>
      </c>
      <c r="H9653" s="4" t="str">
        <f t="shared" si="300"/>
        <v>SITE3.7</v>
      </c>
      <c r="I9653" s="4" t="str">
        <f t="shared" si="301"/>
        <v>S3_X1_CRS</v>
      </c>
    </row>
    <row r="9654" spans="1:9" x14ac:dyDescent="0.25">
      <c r="A9654" t="s">
        <v>2698</v>
      </c>
      <c r="B9654" t="s">
        <v>6090</v>
      </c>
      <c r="C9654" t="s">
        <v>728</v>
      </c>
      <c r="D9654" t="s">
        <v>932</v>
      </c>
      <c r="E9654" t="s">
        <v>932</v>
      </c>
      <c r="F9654">
        <v>16</v>
      </c>
      <c r="G9654" t="s">
        <v>2217</v>
      </c>
      <c r="H9654" s="4" t="str">
        <f t="shared" si="300"/>
        <v>SITE3.16</v>
      </c>
      <c r="I9654" s="4" t="str">
        <f t="shared" si="301"/>
        <v>S3_X1_RXC</v>
      </c>
    </row>
    <row r="9655" spans="1:9" x14ac:dyDescent="0.25">
      <c r="A9655" t="s">
        <v>2698</v>
      </c>
      <c r="B9655" t="s">
        <v>6090</v>
      </c>
      <c r="C9655" t="s">
        <v>728</v>
      </c>
      <c r="D9655" t="s">
        <v>926</v>
      </c>
      <c r="E9655" t="s">
        <v>926</v>
      </c>
      <c r="F9655">
        <v>11</v>
      </c>
      <c r="G9655" t="s">
        <v>2219</v>
      </c>
      <c r="H9655" s="4" t="str">
        <f t="shared" si="300"/>
        <v>SITE3.11</v>
      </c>
      <c r="I9655" s="4" t="str">
        <f t="shared" si="301"/>
        <v>S3_X1_RXD0</v>
      </c>
    </row>
    <row r="9656" spans="1:9" x14ac:dyDescent="0.25">
      <c r="A9656" t="s">
        <v>2698</v>
      </c>
      <c r="B9656" t="s">
        <v>6090</v>
      </c>
      <c r="C9656" t="s">
        <v>728</v>
      </c>
      <c r="D9656" t="s">
        <v>929</v>
      </c>
      <c r="E9656" t="s">
        <v>929</v>
      </c>
      <c r="F9656">
        <v>12</v>
      </c>
      <c r="G9656" t="s">
        <v>2214</v>
      </c>
      <c r="H9656" s="4" t="str">
        <f t="shared" si="300"/>
        <v>SITE3.12</v>
      </c>
      <c r="I9656" s="4" t="str">
        <f t="shared" si="301"/>
        <v>S3_X1_RXD1</v>
      </c>
    </row>
    <row r="9657" spans="1:9" x14ac:dyDescent="0.25">
      <c r="A9657" t="s">
        <v>2698</v>
      </c>
      <c r="B9657" t="s">
        <v>6090</v>
      </c>
      <c r="C9657" t="s">
        <v>728</v>
      </c>
      <c r="D9657" t="s">
        <v>933</v>
      </c>
      <c r="E9657" t="s">
        <v>933</v>
      </c>
      <c r="F9657">
        <v>13</v>
      </c>
      <c r="G9657" t="s">
        <v>2218</v>
      </c>
      <c r="H9657" s="4" t="str">
        <f t="shared" si="300"/>
        <v>SITE3.13</v>
      </c>
      <c r="I9657" s="4" t="str">
        <f t="shared" si="301"/>
        <v>S3_X1_RXD2</v>
      </c>
    </row>
    <row r="9658" spans="1:9" x14ac:dyDescent="0.25">
      <c r="A9658" t="s">
        <v>2698</v>
      </c>
      <c r="B9658" t="s">
        <v>6090</v>
      </c>
      <c r="C9658" t="s">
        <v>728</v>
      </c>
      <c r="D9658" t="s">
        <v>930</v>
      </c>
      <c r="E9658" t="s">
        <v>930</v>
      </c>
      <c r="F9658">
        <v>14</v>
      </c>
      <c r="G9658" t="s">
        <v>2215</v>
      </c>
      <c r="H9658" s="4" t="str">
        <f t="shared" si="300"/>
        <v>SITE3.14</v>
      </c>
      <c r="I9658" s="4" t="str">
        <f t="shared" si="301"/>
        <v>S3_X1_RXD3</v>
      </c>
    </row>
    <row r="9659" spans="1:9" x14ac:dyDescent="0.25">
      <c r="A9659" t="s">
        <v>2698</v>
      </c>
      <c r="B9659" t="s">
        <v>6090</v>
      </c>
      <c r="C9659" t="s">
        <v>728</v>
      </c>
      <c r="D9659" t="s">
        <v>931</v>
      </c>
      <c r="E9659" t="s">
        <v>931</v>
      </c>
      <c r="F9659">
        <v>10</v>
      </c>
      <c r="G9659" t="s">
        <v>2216</v>
      </c>
      <c r="H9659" s="4" t="str">
        <f t="shared" si="300"/>
        <v>SITE3.10</v>
      </c>
      <c r="I9659" s="4" t="str">
        <f t="shared" si="301"/>
        <v>S3_X1_RXDV</v>
      </c>
    </row>
    <row r="9660" spans="1:9" x14ac:dyDescent="0.25">
      <c r="A9660" t="s">
        <v>2698</v>
      </c>
      <c r="B9660" t="s">
        <v>6090</v>
      </c>
      <c r="C9660" t="s">
        <v>728</v>
      </c>
      <c r="D9660" t="s">
        <v>928</v>
      </c>
      <c r="E9660" t="s">
        <v>928</v>
      </c>
      <c r="F9660">
        <v>9</v>
      </c>
      <c r="G9660" t="s">
        <v>2213</v>
      </c>
      <c r="H9660" s="4" t="str">
        <f t="shared" si="300"/>
        <v>SITE3.9</v>
      </c>
      <c r="I9660" s="4" t="str">
        <f t="shared" si="301"/>
        <v>S3_X1_RXER</v>
      </c>
    </row>
    <row r="9661" spans="1:9" x14ac:dyDescent="0.25">
      <c r="A9661" t="s">
        <v>2698</v>
      </c>
      <c r="B9661" t="s">
        <v>6090</v>
      </c>
      <c r="C9661" t="s">
        <v>728</v>
      </c>
      <c r="D9661" t="s">
        <v>924</v>
      </c>
      <c r="E9661" t="s">
        <v>924</v>
      </c>
      <c r="F9661">
        <v>18</v>
      </c>
      <c r="G9661" t="s">
        <v>2212</v>
      </c>
      <c r="H9661" s="4" t="str">
        <f t="shared" si="300"/>
        <v>SITE3.18</v>
      </c>
      <c r="I9661" s="4" t="str">
        <f t="shared" si="301"/>
        <v>S3_X1_TXC</v>
      </c>
    </row>
    <row r="9662" spans="1:9" x14ac:dyDescent="0.25">
      <c r="A9662" t="s">
        <v>2698</v>
      </c>
      <c r="B9662" t="s">
        <v>6090</v>
      </c>
      <c r="C9662" t="s">
        <v>728</v>
      </c>
      <c r="D9662" t="s">
        <v>922</v>
      </c>
      <c r="E9662" t="s">
        <v>922</v>
      </c>
      <c r="F9662">
        <v>20</v>
      </c>
      <c r="G9662" t="s">
        <v>2208</v>
      </c>
      <c r="H9662" s="4" t="str">
        <f t="shared" si="300"/>
        <v>SITE3.20</v>
      </c>
      <c r="I9662" s="4" t="str">
        <f t="shared" si="301"/>
        <v>S3_X1_TXD0</v>
      </c>
    </row>
    <row r="9663" spans="1:9" x14ac:dyDescent="0.25">
      <c r="A9663" t="s">
        <v>2698</v>
      </c>
      <c r="B9663" t="s">
        <v>6090</v>
      </c>
      <c r="C9663" t="s">
        <v>728</v>
      </c>
      <c r="D9663" t="s">
        <v>923</v>
      </c>
      <c r="E9663" t="s">
        <v>923</v>
      </c>
      <c r="F9663">
        <v>21</v>
      </c>
      <c r="G9663" t="s">
        <v>2209</v>
      </c>
      <c r="H9663" s="4" t="str">
        <f t="shared" si="300"/>
        <v>SITE3.21</v>
      </c>
      <c r="I9663" s="4" t="str">
        <f t="shared" si="301"/>
        <v>S3_X1_TXD1</v>
      </c>
    </row>
    <row r="9664" spans="1:9" x14ac:dyDescent="0.25">
      <c r="A9664" t="s">
        <v>2698</v>
      </c>
      <c r="B9664" t="s">
        <v>6090</v>
      </c>
      <c r="C9664" t="s">
        <v>728</v>
      </c>
      <c r="D9664" t="s">
        <v>925</v>
      </c>
      <c r="E9664" t="s">
        <v>925</v>
      </c>
      <c r="F9664">
        <v>23</v>
      </c>
      <c r="G9664" t="s">
        <v>2210</v>
      </c>
      <c r="H9664" s="4" t="str">
        <f t="shared" si="300"/>
        <v>SITE3.23</v>
      </c>
      <c r="I9664" s="4" t="str">
        <f t="shared" si="301"/>
        <v>S3_X1_TXD2</v>
      </c>
    </row>
    <row r="9665" spans="1:9" x14ac:dyDescent="0.25">
      <c r="A9665" t="s">
        <v>2698</v>
      </c>
      <c r="B9665" t="s">
        <v>6090</v>
      </c>
      <c r="C9665" t="s">
        <v>728</v>
      </c>
      <c r="D9665" t="s">
        <v>927</v>
      </c>
      <c r="E9665" t="s">
        <v>927</v>
      </c>
      <c r="F9665">
        <v>24</v>
      </c>
      <c r="G9665" t="s">
        <v>2211</v>
      </c>
      <c r="H9665" s="4" t="str">
        <f t="shared" si="300"/>
        <v>SITE3.24</v>
      </c>
      <c r="I9665" s="4" t="str">
        <f t="shared" si="301"/>
        <v>S3_X1_TXD3</v>
      </c>
    </row>
    <row r="9666" spans="1:9" x14ac:dyDescent="0.25">
      <c r="A9666" t="s">
        <v>2698</v>
      </c>
      <c r="B9666" t="s">
        <v>6090</v>
      </c>
      <c r="C9666" t="s">
        <v>728</v>
      </c>
      <c r="D9666" t="s">
        <v>6159</v>
      </c>
      <c r="E9666" t="s">
        <v>6159</v>
      </c>
      <c r="F9666">
        <v>19</v>
      </c>
      <c r="G9666" t="s">
        <v>6165</v>
      </c>
      <c r="H9666" s="4" t="str">
        <f t="shared" ref="H9666:H9729" si="302">CONCATENATE(C9666,".",F9666)</f>
        <v>SITE3.19</v>
      </c>
      <c r="I9666" s="4" t="str">
        <f t="shared" ref="I9666:I9729" si="303">G9666</f>
        <v>S3_X1_TXEN</v>
      </c>
    </row>
    <row r="9667" spans="1:9" x14ac:dyDescent="0.25">
      <c r="A9667" t="s">
        <v>2698</v>
      </c>
      <c r="B9667" t="s">
        <v>6090</v>
      </c>
      <c r="C9667" t="s">
        <v>728</v>
      </c>
      <c r="D9667" t="s">
        <v>5336</v>
      </c>
      <c r="E9667" t="s">
        <v>5336</v>
      </c>
      <c r="F9667">
        <v>17</v>
      </c>
      <c r="G9667" t="s">
        <v>2591</v>
      </c>
      <c r="H9667" s="4" t="str">
        <f t="shared" si="302"/>
        <v>SITE3.17</v>
      </c>
      <c r="I9667" s="4" t="str">
        <f t="shared" si="303"/>
        <v>S3_XMII_1_VDDIO</v>
      </c>
    </row>
    <row r="9668" spans="1:9" x14ac:dyDescent="0.25">
      <c r="A9668" t="s">
        <v>2698</v>
      </c>
      <c r="B9668" t="s">
        <v>6090</v>
      </c>
      <c r="C9668" t="s">
        <v>728</v>
      </c>
      <c r="D9668" t="s">
        <v>5337</v>
      </c>
      <c r="E9668" t="s">
        <v>5337</v>
      </c>
      <c r="F9668">
        <v>22</v>
      </c>
      <c r="G9668" t="s">
        <v>2591</v>
      </c>
      <c r="H9668" s="4" t="str">
        <f t="shared" si="302"/>
        <v>SITE3.22</v>
      </c>
      <c r="I9668" s="4" t="str">
        <f t="shared" si="303"/>
        <v>S3_XMII_1_VDDIO</v>
      </c>
    </row>
    <row r="9669" spans="1:9" x14ac:dyDescent="0.25">
      <c r="A9669" t="s">
        <v>2698</v>
      </c>
      <c r="B9669" t="s">
        <v>6090</v>
      </c>
      <c r="C9669" t="s">
        <v>728</v>
      </c>
      <c r="D9669" t="s">
        <v>5365</v>
      </c>
      <c r="E9669" t="s">
        <v>5365</v>
      </c>
      <c r="F9669">
        <v>92</v>
      </c>
      <c r="G9669" t="s">
        <v>5710</v>
      </c>
      <c r="H9669" s="4" t="str">
        <f t="shared" si="302"/>
        <v>SITE3.92</v>
      </c>
      <c r="I9669" s="4" t="str">
        <f t="shared" si="303"/>
        <v>S3_X2_COL</v>
      </c>
    </row>
    <row r="9670" spans="1:9" x14ac:dyDescent="0.25">
      <c r="A9670" t="s">
        <v>2698</v>
      </c>
      <c r="B9670" t="s">
        <v>6090</v>
      </c>
      <c r="C9670" t="s">
        <v>728</v>
      </c>
      <c r="D9670" t="s">
        <v>5366</v>
      </c>
      <c r="E9670" t="s">
        <v>5366</v>
      </c>
      <c r="F9670">
        <v>91</v>
      </c>
      <c r="G9670" t="s">
        <v>5712</v>
      </c>
      <c r="H9670" s="4" t="str">
        <f t="shared" si="302"/>
        <v>SITE3.91</v>
      </c>
      <c r="I9670" s="4" t="str">
        <f t="shared" si="303"/>
        <v>S3_X2_CRS</v>
      </c>
    </row>
    <row r="9671" spans="1:9" x14ac:dyDescent="0.25">
      <c r="A9671" t="s">
        <v>2698</v>
      </c>
      <c r="B9671" t="s">
        <v>6090</v>
      </c>
      <c r="C9671" t="s">
        <v>728</v>
      </c>
      <c r="D9671" t="s">
        <v>5357</v>
      </c>
      <c r="E9671" t="s">
        <v>5357</v>
      </c>
      <c r="F9671">
        <v>100</v>
      </c>
      <c r="G9671" t="s">
        <v>5707</v>
      </c>
      <c r="H9671" s="4" t="str">
        <f t="shared" si="302"/>
        <v>SITE3.100</v>
      </c>
      <c r="I9671" s="4" t="str">
        <f t="shared" si="303"/>
        <v>S3_X2_RXC</v>
      </c>
    </row>
    <row r="9672" spans="1:9" x14ac:dyDescent="0.25">
      <c r="A9672" t="s">
        <v>2698</v>
      </c>
      <c r="B9672" t="s">
        <v>6090</v>
      </c>
      <c r="C9672" t="s">
        <v>728</v>
      </c>
      <c r="D9672" t="s">
        <v>5362</v>
      </c>
      <c r="E9672" t="s">
        <v>5362</v>
      </c>
      <c r="F9672">
        <v>95</v>
      </c>
      <c r="G9672" t="s">
        <v>5709</v>
      </c>
      <c r="H9672" s="4" t="str">
        <f t="shared" si="302"/>
        <v>SITE3.95</v>
      </c>
      <c r="I9672" s="4" t="str">
        <f t="shared" si="303"/>
        <v>S3_X2_RXD0</v>
      </c>
    </row>
    <row r="9673" spans="1:9" x14ac:dyDescent="0.25">
      <c r="A9673" t="s">
        <v>2698</v>
      </c>
      <c r="B9673" t="s">
        <v>6090</v>
      </c>
      <c r="C9673" t="s">
        <v>728</v>
      </c>
      <c r="D9673" t="s">
        <v>5361</v>
      </c>
      <c r="E9673" t="s">
        <v>5361</v>
      </c>
      <c r="F9673">
        <v>96</v>
      </c>
      <c r="G9673" t="s">
        <v>5704</v>
      </c>
      <c r="H9673" s="4" t="str">
        <f t="shared" si="302"/>
        <v>SITE3.96</v>
      </c>
      <c r="I9673" s="4" t="str">
        <f t="shared" si="303"/>
        <v>S3_X2_RXD1</v>
      </c>
    </row>
    <row r="9674" spans="1:9" x14ac:dyDescent="0.25">
      <c r="A9674" t="s">
        <v>2698</v>
      </c>
      <c r="B9674" t="s">
        <v>6090</v>
      </c>
      <c r="C9674" t="s">
        <v>728</v>
      </c>
      <c r="D9674" t="s">
        <v>5360</v>
      </c>
      <c r="E9674" t="s">
        <v>5360</v>
      </c>
      <c r="F9674">
        <v>97</v>
      </c>
      <c r="G9674" t="s">
        <v>5708</v>
      </c>
      <c r="H9674" s="4" t="str">
        <f t="shared" si="302"/>
        <v>SITE3.97</v>
      </c>
      <c r="I9674" s="4" t="str">
        <f t="shared" si="303"/>
        <v>S3_X2_RXD2</v>
      </c>
    </row>
    <row r="9675" spans="1:9" x14ac:dyDescent="0.25">
      <c r="A9675" t="s">
        <v>2698</v>
      </c>
      <c r="B9675" t="s">
        <v>6090</v>
      </c>
      <c r="C9675" t="s">
        <v>728</v>
      </c>
      <c r="D9675" t="s">
        <v>5359</v>
      </c>
      <c r="E9675" t="s">
        <v>5359</v>
      </c>
      <c r="F9675">
        <v>98</v>
      </c>
      <c r="G9675" t="s">
        <v>5705</v>
      </c>
      <c r="H9675" s="4" t="str">
        <f t="shared" si="302"/>
        <v>SITE3.98</v>
      </c>
      <c r="I9675" s="4" t="str">
        <f t="shared" si="303"/>
        <v>S3_X2_RXD3</v>
      </c>
    </row>
    <row r="9676" spans="1:9" x14ac:dyDescent="0.25">
      <c r="A9676" t="s">
        <v>2698</v>
      </c>
      <c r="B9676" t="s">
        <v>6090</v>
      </c>
      <c r="C9676" t="s">
        <v>728</v>
      </c>
      <c r="D9676" t="s">
        <v>5363</v>
      </c>
      <c r="E9676" t="s">
        <v>5363</v>
      </c>
      <c r="F9676">
        <v>94</v>
      </c>
      <c r="G9676" t="s">
        <v>5706</v>
      </c>
      <c r="H9676" s="4" t="str">
        <f t="shared" si="302"/>
        <v>SITE3.94</v>
      </c>
      <c r="I9676" s="4" t="str">
        <f t="shared" si="303"/>
        <v>S3_X2_RXDV</v>
      </c>
    </row>
    <row r="9677" spans="1:9" x14ac:dyDescent="0.25">
      <c r="A9677" t="s">
        <v>2698</v>
      </c>
      <c r="B9677" t="s">
        <v>6090</v>
      </c>
      <c r="C9677" t="s">
        <v>728</v>
      </c>
      <c r="D9677" t="s">
        <v>5364</v>
      </c>
      <c r="E9677" t="s">
        <v>5364</v>
      </c>
      <c r="F9677">
        <v>93</v>
      </c>
      <c r="G9677" t="s">
        <v>5703</v>
      </c>
      <c r="H9677" s="4" t="str">
        <f t="shared" si="302"/>
        <v>SITE3.93</v>
      </c>
      <c r="I9677" s="4" t="str">
        <f t="shared" si="303"/>
        <v>S3_X2_RXER</v>
      </c>
    </row>
    <row r="9678" spans="1:9" x14ac:dyDescent="0.25">
      <c r="A9678" t="s">
        <v>2698</v>
      </c>
      <c r="B9678" t="s">
        <v>6090</v>
      </c>
      <c r="C9678" t="s">
        <v>728</v>
      </c>
      <c r="D9678" t="s">
        <v>5355</v>
      </c>
      <c r="E9678" t="s">
        <v>5355</v>
      </c>
      <c r="F9678">
        <v>102</v>
      </c>
      <c r="G9678" t="s">
        <v>5702</v>
      </c>
      <c r="H9678" s="4" t="str">
        <f t="shared" si="302"/>
        <v>SITE3.102</v>
      </c>
      <c r="I9678" s="4" t="str">
        <f t="shared" si="303"/>
        <v>S3_X2_TXC</v>
      </c>
    </row>
    <row r="9679" spans="1:9" x14ac:dyDescent="0.25">
      <c r="A9679" t="s">
        <v>2698</v>
      </c>
      <c r="B9679" t="s">
        <v>6090</v>
      </c>
      <c r="C9679" t="s">
        <v>728</v>
      </c>
      <c r="D9679" t="s">
        <v>937</v>
      </c>
      <c r="E9679" t="s">
        <v>937</v>
      </c>
      <c r="F9679">
        <v>105</v>
      </c>
      <c r="G9679" t="s">
        <v>2224</v>
      </c>
      <c r="H9679" s="4" t="str">
        <f t="shared" si="302"/>
        <v>SITE3.105</v>
      </c>
      <c r="I9679" s="4" t="str">
        <f t="shared" si="303"/>
        <v>S3_X2_TXD0</v>
      </c>
    </row>
    <row r="9680" spans="1:9" x14ac:dyDescent="0.25">
      <c r="A9680" t="s">
        <v>2698</v>
      </c>
      <c r="B9680" t="s">
        <v>6090</v>
      </c>
      <c r="C9680" t="s">
        <v>728</v>
      </c>
      <c r="D9680" t="s">
        <v>938</v>
      </c>
      <c r="E9680" t="s">
        <v>938</v>
      </c>
      <c r="F9680">
        <v>106</v>
      </c>
      <c r="G9680" t="s">
        <v>2226</v>
      </c>
      <c r="H9680" s="4" t="str">
        <f t="shared" si="302"/>
        <v>SITE3.106</v>
      </c>
      <c r="I9680" s="4" t="str">
        <f t="shared" si="303"/>
        <v>S3_X2_TXD1</v>
      </c>
    </row>
    <row r="9681" spans="1:9" x14ac:dyDescent="0.25">
      <c r="A9681" t="s">
        <v>2698</v>
      </c>
      <c r="B9681" t="s">
        <v>6090</v>
      </c>
      <c r="C9681" t="s">
        <v>728</v>
      </c>
      <c r="D9681" t="s">
        <v>939</v>
      </c>
      <c r="E9681" t="s">
        <v>939</v>
      </c>
      <c r="F9681">
        <v>108</v>
      </c>
      <c r="G9681" t="s">
        <v>2228</v>
      </c>
      <c r="H9681" s="4" t="str">
        <f t="shared" si="302"/>
        <v>SITE3.108</v>
      </c>
      <c r="I9681" s="4" t="str">
        <f t="shared" si="303"/>
        <v>S3_X2_TXD2</v>
      </c>
    </row>
    <row r="9682" spans="1:9" x14ac:dyDescent="0.25">
      <c r="A9682" t="s">
        <v>2698</v>
      </c>
      <c r="B9682" t="s">
        <v>6090</v>
      </c>
      <c r="C9682" t="s">
        <v>728</v>
      </c>
      <c r="D9682" t="s">
        <v>940</v>
      </c>
      <c r="E9682" t="s">
        <v>940</v>
      </c>
      <c r="F9682">
        <v>109</v>
      </c>
      <c r="G9682" t="s">
        <v>2230</v>
      </c>
      <c r="H9682" s="4" t="str">
        <f t="shared" si="302"/>
        <v>SITE3.109</v>
      </c>
      <c r="I9682" s="4" t="str">
        <f t="shared" si="303"/>
        <v>S3_X2_TXD3</v>
      </c>
    </row>
    <row r="9683" spans="1:9" x14ac:dyDescent="0.25">
      <c r="A9683" t="s">
        <v>2698</v>
      </c>
      <c r="B9683" t="s">
        <v>6090</v>
      </c>
      <c r="C9683" t="s">
        <v>728</v>
      </c>
      <c r="D9683" t="s">
        <v>936</v>
      </c>
      <c r="E9683" t="s">
        <v>936</v>
      </c>
      <c r="F9683">
        <v>104</v>
      </c>
      <c r="G9683" t="s">
        <v>2232</v>
      </c>
      <c r="H9683" s="4" t="str">
        <f t="shared" si="302"/>
        <v>SITE3.104</v>
      </c>
      <c r="I9683" s="4" t="str">
        <f t="shared" si="303"/>
        <v>S3_X2_TXEN</v>
      </c>
    </row>
    <row r="9684" spans="1:9" x14ac:dyDescent="0.25">
      <c r="A9684" t="s">
        <v>2698</v>
      </c>
      <c r="B9684" t="s">
        <v>6090</v>
      </c>
      <c r="C9684" t="s">
        <v>728</v>
      </c>
      <c r="D9684" t="s">
        <v>5356</v>
      </c>
      <c r="E9684" t="s">
        <v>5356</v>
      </c>
      <c r="F9684">
        <v>101</v>
      </c>
      <c r="G9684" t="s">
        <v>5762</v>
      </c>
      <c r="H9684" s="4" t="str">
        <f t="shared" si="302"/>
        <v>SITE3.101</v>
      </c>
      <c r="I9684" s="4" t="str">
        <f t="shared" si="303"/>
        <v>S3_XMII_2_VDDIO</v>
      </c>
    </row>
    <row r="9685" spans="1:9" x14ac:dyDescent="0.25">
      <c r="A9685" t="s">
        <v>2698</v>
      </c>
      <c r="B9685" t="s">
        <v>6090</v>
      </c>
      <c r="C9685" t="s">
        <v>728</v>
      </c>
      <c r="D9685" t="s">
        <v>5353</v>
      </c>
      <c r="E9685" t="s">
        <v>5353</v>
      </c>
      <c r="F9685">
        <v>107</v>
      </c>
      <c r="G9685" t="s">
        <v>5762</v>
      </c>
      <c r="H9685" s="4" t="str">
        <f t="shared" si="302"/>
        <v>SITE3.107</v>
      </c>
      <c r="I9685" s="4" t="str">
        <f t="shared" si="303"/>
        <v>S3_XMII_2_VDDIO</v>
      </c>
    </row>
    <row r="9686" spans="1:9" x14ac:dyDescent="0.25">
      <c r="A9686" t="s">
        <v>2698</v>
      </c>
      <c r="B9686" t="s">
        <v>6090</v>
      </c>
      <c r="C9686" t="s">
        <v>728</v>
      </c>
      <c r="D9686" t="s">
        <v>284</v>
      </c>
      <c r="E9686" t="s">
        <v>284</v>
      </c>
      <c r="F9686">
        <v>151</v>
      </c>
      <c r="G9686" t="s">
        <v>5743</v>
      </c>
      <c r="H9686" s="4" t="str">
        <f t="shared" si="302"/>
        <v>SITE3.151</v>
      </c>
      <c r="I9686" s="4" t="str">
        <f t="shared" si="303"/>
        <v>S3_XO</v>
      </c>
    </row>
    <row r="9687" spans="1:9" x14ac:dyDescent="0.25">
      <c r="A9687" t="s">
        <v>2698</v>
      </c>
      <c r="B9687" t="s">
        <v>6091</v>
      </c>
      <c r="C9687" t="s">
        <v>870</v>
      </c>
      <c r="D9687" t="s">
        <v>5332</v>
      </c>
      <c r="E9687" t="s">
        <v>5332</v>
      </c>
      <c r="F9687">
        <v>1</v>
      </c>
      <c r="G9687" t="s">
        <v>723</v>
      </c>
      <c r="H9687" s="4" t="str">
        <f t="shared" si="302"/>
        <v>GOLD3.1</v>
      </c>
      <c r="I9687" s="4" t="str">
        <f t="shared" si="303"/>
        <v>SG3_AVDD09</v>
      </c>
    </row>
    <row r="9688" spans="1:9" x14ac:dyDescent="0.25">
      <c r="A9688" t="s">
        <v>2698</v>
      </c>
      <c r="B9688" t="s">
        <v>6091</v>
      </c>
      <c r="C9688" t="s">
        <v>870</v>
      </c>
      <c r="D9688" t="s">
        <v>5373</v>
      </c>
      <c r="E9688" t="s">
        <v>5373</v>
      </c>
      <c r="F9688">
        <v>166</v>
      </c>
      <c r="G9688" t="s">
        <v>723</v>
      </c>
      <c r="H9688" s="4" t="str">
        <f t="shared" si="302"/>
        <v>GOLD3.166</v>
      </c>
      <c r="I9688" s="4" t="str">
        <f t="shared" si="303"/>
        <v>SG3_AVDD09</v>
      </c>
    </row>
    <row r="9689" spans="1:9" x14ac:dyDescent="0.25">
      <c r="A9689" t="s">
        <v>2698</v>
      </c>
      <c r="B9689" t="s">
        <v>6091</v>
      </c>
      <c r="C9689" t="s">
        <v>870</v>
      </c>
      <c r="D9689" t="s">
        <v>5370</v>
      </c>
      <c r="E9689" t="s">
        <v>5370</v>
      </c>
      <c r="F9689">
        <v>173</v>
      </c>
      <c r="G9689" t="s">
        <v>723</v>
      </c>
      <c r="H9689" s="4" t="str">
        <f t="shared" si="302"/>
        <v>GOLD3.173</v>
      </c>
      <c r="I9689" s="4" t="str">
        <f t="shared" si="303"/>
        <v>SG3_AVDD09</v>
      </c>
    </row>
    <row r="9690" spans="1:9" x14ac:dyDescent="0.25">
      <c r="A9690" t="s">
        <v>2698</v>
      </c>
      <c r="B9690" t="s">
        <v>6091</v>
      </c>
      <c r="C9690" t="s">
        <v>870</v>
      </c>
      <c r="D9690" t="s">
        <v>887</v>
      </c>
      <c r="E9690" t="s">
        <v>887</v>
      </c>
      <c r="F9690">
        <v>159</v>
      </c>
      <c r="G9690" t="s">
        <v>2598</v>
      </c>
      <c r="H9690" s="4" t="str">
        <f t="shared" si="302"/>
        <v>GOLD3.159</v>
      </c>
      <c r="I9690" s="4" t="str">
        <f t="shared" si="303"/>
        <v>SG3_AVDD09_FE</v>
      </c>
    </row>
    <row r="9691" spans="1:9" x14ac:dyDescent="0.25">
      <c r="A9691" t="s">
        <v>2698</v>
      </c>
      <c r="B9691" t="s">
        <v>6091</v>
      </c>
      <c r="C9691" t="s">
        <v>870</v>
      </c>
      <c r="D9691" t="s">
        <v>5377</v>
      </c>
      <c r="E9691" t="s">
        <v>5377</v>
      </c>
      <c r="F9691">
        <v>145</v>
      </c>
      <c r="G9691" t="s">
        <v>2599</v>
      </c>
      <c r="H9691" s="4" t="str">
        <f t="shared" si="302"/>
        <v>GOLD3.145</v>
      </c>
      <c r="I9691" s="4" t="str">
        <f t="shared" si="303"/>
        <v>SG3_AVDD09_GIGA</v>
      </c>
    </row>
    <row r="9692" spans="1:9" x14ac:dyDescent="0.25">
      <c r="A9692" t="s">
        <v>2698</v>
      </c>
      <c r="B9692" t="s">
        <v>6091</v>
      </c>
      <c r="C9692" t="s">
        <v>870</v>
      </c>
      <c r="D9692" t="s">
        <v>888</v>
      </c>
      <c r="E9692" t="s">
        <v>888</v>
      </c>
      <c r="F9692">
        <v>154</v>
      </c>
      <c r="G9692" t="s">
        <v>2600</v>
      </c>
      <c r="H9692" s="4" t="str">
        <f t="shared" si="302"/>
        <v>GOLD3.154</v>
      </c>
      <c r="I9692" s="4" t="str">
        <f t="shared" si="303"/>
        <v>SG3_AVDD09_MCK</v>
      </c>
    </row>
    <row r="9693" spans="1:9" x14ac:dyDescent="0.25">
      <c r="A9693" t="s">
        <v>2698</v>
      </c>
      <c r="B9693" t="s">
        <v>6091</v>
      </c>
      <c r="C9693" t="s">
        <v>870</v>
      </c>
      <c r="D9693" t="s">
        <v>6167</v>
      </c>
      <c r="E9693" t="s">
        <v>6167</v>
      </c>
      <c r="F9693">
        <v>69</v>
      </c>
      <c r="G9693" t="s">
        <v>6183</v>
      </c>
      <c r="H9693" s="4" t="str">
        <f t="shared" si="302"/>
        <v>GOLD3.69</v>
      </c>
      <c r="I9693" s="4" t="str">
        <f t="shared" si="303"/>
        <v>SG3_AVDD09_TRX</v>
      </c>
    </row>
    <row r="9694" spans="1:9" x14ac:dyDescent="0.25">
      <c r="A9694" t="s">
        <v>2698</v>
      </c>
      <c r="B9694" t="s">
        <v>6091</v>
      </c>
      <c r="C9694" t="s">
        <v>870</v>
      </c>
      <c r="D9694" t="s">
        <v>6169</v>
      </c>
      <c r="E9694" t="s">
        <v>6169</v>
      </c>
      <c r="F9694">
        <v>75</v>
      </c>
      <c r="G9694" t="s">
        <v>6183</v>
      </c>
      <c r="H9694" s="4" t="str">
        <f t="shared" si="302"/>
        <v>GOLD3.75</v>
      </c>
      <c r="I9694" s="4" t="str">
        <f t="shared" si="303"/>
        <v>SG3_AVDD09_TRX</v>
      </c>
    </row>
    <row r="9695" spans="1:9" x14ac:dyDescent="0.25">
      <c r="A9695" t="s">
        <v>2698</v>
      </c>
      <c r="B9695" t="s">
        <v>6091</v>
      </c>
      <c r="C9695" t="s">
        <v>870</v>
      </c>
      <c r="D9695" t="s">
        <v>6170</v>
      </c>
      <c r="E9695" t="s">
        <v>6170</v>
      </c>
      <c r="F9695">
        <v>82</v>
      </c>
      <c r="G9695" t="s">
        <v>6183</v>
      </c>
      <c r="H9695" s="4" t="str">
        <f t="shared" si="302"/>
        <v>GOLD3.82</v>
      </c>
      <c r="I9695" s="4" t="str">
        <f t="shared" si="303"/>
        <v>SG3_AVDD09_TRX</v>
      </c>
    </row>
    <row r="9696" spans="1:9" x14ac:dyDescent="0.25">
      <c r="A9696" t="s">
        <v>2698</v>
      </c>
      <c r="B9696" t="s">
        <v>6091</v>
      </c>
      <c r="C9696" t="s">
        <v>870</v>
      </c>
      <c r="D9696" t="s">
        <v>6171</v>
      </c>
      <c r="E9696" t="s">
        <v>6171</v>
      </c>
      <c r="F9696">
        <v>88</v>
      </c>
      <c r="G9696" t="s">
        <v>6183</v>
      </c>
      <c r="H9696" s="4" t="str">
        <f t="shared" si="302"/>
        <v>GOLD3.88</v>
      </c>
      <c r="I9696" s="4" t="str">
        <f t="shared" si="303"/>
        <v>SG3_AVDD09_TRX</v>
      </c>
    </row>
    <row r="9697" spans="1:9" x14ac:dyDescent="0.25">
      <c r="A9697" t="s">
        <v>2698</v>
      </c>
      <c r="B9697" t="s">
        <v>6091</v>
      </c>
      <c r="C9697" t="s">
        <v>870</v>
      </c>
      <c r="D9697" t="s">
        <v>5374</v>
      </c>
      <c r="E9697" t="s">
        <v>5374</v>
      </c>
      <c r="F9697">
        <v>163</v>
      </c>
      <c r="G9697" t="s">
        <v>724</v>
      </c>
      <c r="H9697" s="4" t="str">
        <f t="shared" si="302"/>
        <v>GOLD3.163</v>
      </c>
      <c r="I9697" s="4" t="str">
        <f t="shared" si="303"/>
        <v>SG3_AVDD33</v>
      </c>
    </row>
    <row r="9698" spans="1:9" x14ac:dyDescent="0.25">
      <c r="A9698" t="s">
        <v>2698</v>
      </c>
      <c r="B9698" t="s">
        <v>6091</v>
      </c>
      <c r="C9698" t="s">
        <v>870</v>
      </c>
      <c r="D9698" t="s">
        <v>5372</v>
      </c>
      <c r="E9698" t="s">
        <v>5372</v>
      </c>
      <c r="F9698">
        <v>169</v>
      </c>
      <c r="G9698" t="s">
        <v>724</v>
      </c>
      <c r="H9698" s="4" t="str">
        <f t="shared" si="302"/>
        <v>GOLD3.169</v>
      </c>
      <c r="I9698" s="4" t="str">
        <f t="shared" si="303"/>
        <v>SG3_AVDD33</v>
      </c>
    </row>
    <row r="9699" spans="1:9" x14ac:dyDescent="0.25">
      <c r="A9699" t="s">
        <v>2698</v>
      </c>
      <c r="B9699" t="s">
        <v>6091</v>
      </c>
      <c r="C9699" t="s">
        <v>870</v>
      </c>
      <c r="D9699" t="s">
        <v>5371</v>
      </c>
      <c r="E9699" t="s">
        <v>5371</v>
      </c>
      <c r="F9699">
        <v>170</v>
      </c>
      <c r="G9699" t="s">
        <v>724</v>
      </c>
      <c r="H9699" s="4" t="str">
        <f t="shared" si="302"/>
        <v>GOLD3.170</v>
      </c>
      <c r="I9699" s="4" t="str">
        <f t="shared" si="303"/>
        <v>SG3_AVDD33</v>
      </c>
    </row>
    <row r="9700" spans="1:9" x14ac:dyDescent="0.25">
      <c r="A9700" t="s">
        <v>2698</v>
      </c>
      <c r="B9700" t="s">
        <v>6091</v>
      </c>
      <c r="C9700" t="s">
        <v>870</v>
      </c>
      <c r="D9700" t="s">
        <v>5369</v>
      </c>
      <c r="E9700" t="s">
        <v>5369</v>
      </c>
      <c r="F9700">
        <v>176</v>
      </c>
      <c r="G9700" t="s">
        <v>724</v>
      </c>
      <c r="H9700" s="4" t="str">
        <f t="shared" si="302"/>
        <v>GOLD3.176</v>
      </c>
      <c r="I9700" s="4" t="str">
        <f t="shared" si="303"/>
        <v>SG3_AVDD33</v>
      </c>
    </row>
    <row r="9701" spans="1:9" x14ac:dyDescent="0.25">
      <c r="A9701" t="s">
        <v>2698</v>
      </c>
      <c r="B9701" t="s">
        <v>6091</v>
      </c>
      <c r="C9701" t="s">
        <v>870</v>
      </c>
      <c r="D9701" t="s">
        <v>72</v>
      </c>
      <c r="E9701" t="s">
        <v>72</v>
      </c>
      <c r="F9701">
        <v>156</v>
      </c>
      <c r="G9701" t="s">
        <v>2602</v>
      </c>
      <c r="H9701" s="4" t="str">
        <f t="shared" si="302"/>
        <v>GOLD3.156</v>
      </c>
      <c r="I9701" s="4" t="str">
        <f t="shared" si="303"/>
        <v>SG3_AVDD33_CEN</v>
      </c>
    </row>
    <row r="9702" spans="1:9" x14ac:dyDescent="0.25">
      <c r="A9702" t="s">
        <v>2698</v>
      </c>
      <c r="B9702" t="s">
        <v>6091</v>
      </c>
      <c r="C9702" t="s">
        <v>870</v>
      </c>
      <c r="D9702" t="s">
        <v>892</v>
      </c>
      <c r="E9702" t="s">
        <v>892</v>
      </c>
      <c r="F9702">
        <v>78</v>
      </c>
      <c r="G9702" t="s">
        <v>2605</v>
      </c>
      <c r="H9702" s="4" t="str">
        <f t="shared" si="302"/>
        <v>GOLD3.78</v>
      </c>
      <c r="I9702" s="4" t="str">
        <f t="shared" si="303"/>
        <v>SG3_AVDD33_CMU</v>
      </c>
    </row>
    <row r="9703" spans="1:9" x14ac:dyDescent="0.25">
      <c r="A9703" t="s">
        <v>2698</v>
      </c>
      <c r="B9703" t="s">
        <v>6091</v>
      </c>
      <c r="C9703" t="s">
        <v>870</v>
      </c>
      <c r="D9703" t="s">
        <v>891</v>
      </c>
      <c r="E9703" t="s">
        <v>891</v>
      </c>
      <c r="F9703">
        <v>162</v>
      </c>
      <c r="G9703" t="s">
        <v>2603</v>
      </c>
      <c r="H9703" s="4" t="str">
        <f t="shared" si="302"/>
        <v>GOLD3.162</v>
      </c>
      <c r="I9703" s="4" t="str">
        <f t="shared" si="303"/>
        <v>SG3_AVDD33_FE</v>
      </c>
    </row>
    <row r="9704" spans="1:9" x14ac:dyDescent="0.25">
      <c r="A9704" t="s">
        <v>2698</v>
      </c>
      <c r="B9704" t="s">
        <v>6091</v>
      </c>
      <c r="C9704" t="s">
        <v>870</v>
      </c>
      <c r="D9704" t="s">
        <v>890</v>
      </c>
      <c r="E9704" t="s">
        <v>890</v>
      </c>
      <c r="F9704">
        <v>153</v>
      </c>
      <c r="G9704" t="s">
        <v>2602</v>
      </c>
      <c r="H9704" s="4" t="str">
        <f t="shared" si="302"/>
        <v>GOLD3.153</v>
      </c>
      <c r="I9704" s="4" t="str">
        <f t="shared" si="303"/>
        <v>SG3_AVDD33_CEN</v>
      </c>
    </row>
    <row r="9705" spans="1:9" x14ac:dyDescent="0.25">
      <c r="A9705" t="s">
        <v>2698</v>
      </c>
      <c r="B9705" t="s">
        <v>6091</v>
      </c>
      <c r="C9705" t="s">
        <v>870</v>
      </c>
      <c r="D9705" t="s">
        <v>5376</v>
      </c>
      <c r="E9705" t="s">
        <v>5376</v>
      </c>
      <c r="F9705">
        <v>146</v>
      </c>
      <c r="G9705" t="s">
        <v>2604</v>
      </c>
      <c r="H9705" s="4" t="str">
        <f t="shared" si="302"/>
        <v>GOLD3.146</v>
      </c>
      <c r="I9705" s="4" t="str">
        <f t="shared" si="303"/>
        <v>SG3_AVDD33_GIGA</v>
      </c>
    </row>
    <row r="9706" spans="1:9" x14ac:dyDescent="0.25">
      <c r="A9706" t="s">
        <v>2698</v>
      </c>
      <c r="B9706" t="s">
        <v>6091</v>
      </c>
      <c r="C9706" t="s">
        <v>870</v>
      </c>
      <c r="D9706" t="s">
        <v>5375</v>
      </c>
      <c r="E9706" t="s">
        <v>5375</v>
      </c>
      <c r="F9706">
        <v>149</v>
      </c>
      <c r="G9706" t="s">
        <v>2604</v>
      </c>
      <c r="H9706" s="4" t="str">
        <f t="shared" si="302"/>
        <v>GOLD3.149</v>
      </c>
      <c r="I9706" s="4" t="str">
        <f t="shared" si="303"/>
        <v>SG3_AVDD33_GIGA</v>
      </c>
    </row>
    <row r="9707" spans="1:9" x14ac:dyDescent="0.25">
      <c r="A9707" t="s">
        <v>2698</v>
      </c>
      <c r="B9707" t="s">
        <v>6091</v>
      </c>
      <c r="C9707" t="s">
        <v>870</v>
      </c>
      <c r="D9707" t="s">
        <v>5379</v>
      </c>
      <c r="E9707" t="s">
        <v>5379</v>
      </c>
      <c r="F9707">
        <v>141</v>
      </c>
      <c r="G9707" t="s">
        <v>2604</v>
      </c>
      <c r="H9707" s="4" t="str">
        <f t="shared" si="302"/>
        <v>GOLD3.141</v>
      </c>
      <c r="I9707" s="4" t="str">
        <f t="shared" si="303"/>
        <v>SG3_AVDD33_GIGA</v>
      </c>
    </row>
    <row r="9708" spans="1:9" x14ac:dyDescent="0.25">
      <c r="A9708" t="s">
        <v>2698</v>
      </c>
      <c r="B9708" t="s">
        <v>6091</v>
      </c>
      <c r="C9708" t="s">
        <v>870</v>
      </c>
      <c r="D9708" t="s">
        <v>5378</v>
      </c>
      <c r="E9708" t="s">
        <v>5378</v>
      </c>
      <c r="F9708">
        <v>144</v>
      </c>
      <c r="G9708" t="s">
        <v>2604</v>
      </c>
      <c r="H9708" s="4" t="str">
        <f t="shared" si="302"/>
        <v>GOLD3.144</v>
      </c>
      <c r="I9708" s="4" t="str">
        <f t="shared" si="303"/>
        <v>SG3_AVDD33_GIGA</v>
      </c>
    </row>
    <row r="9709" spans="1:9" x14ac:dyDescent="0.25">
      <c r="A9709" t="s">
        <v>2698</v>
      </c>
      <c r="B9709" t="s">
        <v>6091</v>
      </c>
      <c r="C9709" t="s">
        <v>870</v>
      </c>
      <c r="D9709" t="s">
        <v>894</v>
      </c>
      <c r="E9709" t="s">
        <v>894</v>
      </c>
      <c r="F9709">
        <v>152</v>
      </c>
      <c r="G9709" t="s">
        <v>2606</v>
      </c>
      <c r="H9709" s="4" t="str">
        <f t="shared" si="302"/>
        <v>GOLD3.152</v>
      </c>
      <c r="I9709" s="4" t="str">
        <f t="shared" si="303"/>
        <v>SG3_AVDD33_XTAL</v>
      </c>
    </row>
    <row r="9710" spans="1:9" x14ac:dyDescent="0.25">
      <c r="A9710" t="s">
        <v>2698</v>
      </c>
      <c r="B9710" t="s">
        <v>6091</v>
      </c>
      <c r="C9710" t="s">
        <v>870</v>
      </c>
      <c r="D9710" t="s">
        <v>60</v>
      </c>
      <c r="E9710" t="s">
        <v>60</v>
      </c>
      <c r="F9710">
        <v>48</v>
      </c>
      <c r="G9710" t="s">
        <v>672</v>
      </c>
      <c r="H9710" s="4" t="str">
        <f t="shared" si="302"/>
        <v>GOLD3.48</v>
      </c>
      <c r="I9710" s="4" t="str">
        <f t="shared" si="303"/>
        <v>SG3_DISB</v>
      </c>
    </row>
    <row r="9711" spans="1:9" x14ac:dyDescent="0.25">
      <c r="A9711" t="s">
        <v>2698</v>
      </c>
      <c r="B9711" t="s">
        <v>6091</v>
      </c>
      <c r="C9711" t="s">
        <v>870</v>
      </c>
      <c r="D9711" t="s">
        <v>5333</v>
      </c>
      <c r="E9711" t="s">
        <v>5333</v>
      </c>
      <c r="F9711">
        <v>5</v>
      </c>
      <c r="G9711" t="s">
        <v>722</v>
      </c>
      <c r="H9711" s="4" t="str">
        <f t="shared" si="302"/>
        <v>GOLD3.5</v>
      </c>
      <c r="I9711" s="4" t="str">
        <f t="shared" si="303"/>
        <v>SG3_DVDD09</v>
      </c>
    </row>
    <row r="9712" spans="1:9" x14ac:dyDescent="0.25">
      <c r="A9712" t="s">
        <v>2698</v>
      </c>
      <c r="B9712" t="s">
        <v>6091</v>
      </c>
      <c r="C9712" t="s">
        <v>870</v>
      </c>
      <c r="D9712" t="s">
        <v>5334</v>
      </c>
      <c r="E9712" t="s">
        <v>5334</v>
      </c>
      <c r="F9712">
        <v>6</v>
      </c>
      <c r="G9712" t="s">
        <v>722</v>
      </c>
      <c r="H9712" s="4" t="str">
        <f t="shared" si="302"/>
        <v>GOLD3.6</v>
      </c>
      <c r="I9712" s="4" t="str">
        <f t="shared" si="303"/>
        <v>SG3_DVDD09</v>
      </c>
    </row>
    <row r="9713" spans="1:9" x14ac:dyDescent="0.25">
      <c r="A9713" t="s">
        <v>2698</v>
      </c>
      <c r="B9713" t="s">
        <v>6091</v>
      </c>
      <c r="C9713" t="s">
        <v>870</v>
      </c>
      <c r="D9713" t="s">
        <v>5335</v>
      </c>
      <c r="E9713" t="s">
        <v>5335</v>
      </c>
      <c r="F9713">
        <v>15</v>
      </c>
      <c r="G9713" t="s">
        <v>722</v>
      </c>
      <c r="H9713" s="4" t="str">
        <f t="shared" si="302"/>
        <v>GOLD3.15</v>
      </c>
      <c r="I9713" s="4" t="str">
        <f t="shared" si="303"/>
        <v>SG3_DVDD09</v>
      </c>
    </row>
    <row r="9714" spans="1:9" x14ac:dyDescent="0.25">
      <c r="A9714" t="s">
        <v>2698</v>
      </c>
      <c r="B9714" t="s">
        <v>6091</v>
      </c>
      <c r="C9714" t="s">
        <v>870</v>
      </c>
      <c r="D9714" t="s">
        <v>5338</v>
      </c>
      <c r="E9714" t="s">
        <v>5338</v>
      </c>
      <c r="F9714">
        <v>25</v>
      </c>
      <c r="G9714" t="s">
        <v>722</v>
      </c>
      <c r="H9714" s="4" t="str">
        <f t="shared" si="302"/>
        <v>GOLD3.25</v>
      </c>
      <c r="I9714" s="4" t="str">
        <f t="shared" si="303"/>
        <v>SG3_DVDD09</v>
      </c>
    </row>
    <row r="9715" spans="1:9" x14ac:dyDescent="0.25">
      <c r="A9715" t="s">
        <v>2698</v>
      </c>
      <c r="B9715" t="s">
        <v>6091</v>
      </c>
      <c r="C9715" t="s">
        <v>870</v>
      </c>
      <c r="D9715" t="s">
        <v>5339</v>
      </c>
      <c r="E9715" t="s">
        <v>5339</v>
      </c>
      <c r="F9715">
        <v>26</v>
      </c>
      <c r="G9715" t="s">
        <v>722</v>
      </c>
      <c r="H9715" s="4" t="str">
        <f t="shared" si="302"/>
        <v>GOLD3.26</v>
      </c>
      <c r="I9715" s="4" t="str">
        <f t="shared" si="303"/>
        <v>SG3_DVDD09</v>
      </c>
    </row>
    <row r="9716" spans="1:9" x14ac:dyDescent="0.25">
      <c r="A9716" t="s">
        <v>2698</v>
      </c>
      <c r="B9716" t="s">
        <v>6091</v>
      </c>
      <c r="C9716" t="s">
        <v>870</v>
      </c>
      <c r="D9716" t="s">
        <v>5340</v>
      </c>
      <c r="E9716" t="s">
        <v>5340</v>
      </c>
      <c r="F9716">
        <v>27</v>
      </c>
      <c r="G9716" t="s">
        <v>722</v>
      </c>
      <c r="H9716" s="4" t="str">
        <f t="shared" si="302"/>
        <v>GOLD3.27</v>
      </c>
      <c r="I9716" s="4" t="str">
        <f t="shared" si="303"/>
        <v>SG3_DVDD09</v>
      </c>
    </row>
    <row r="9717" spans="1:9" x14ac:dyDescent="0.25">
      <c r="A9717" t="s">
        <v>2698</v>
      </c>
      <c r="B9717" t="s">
        <v>6091</v>
      </c>
      <c r="C9717" t="s">
        <v>870</v>
      </c>
      <c r="D9717" t="s">
        <v>5341</v>
      </c>
      <c r="E9717" t="s">
        <v>5341</v>
      </c>
      <c r="F9717">
        <v>28</v>
      </c>
      <c r="G9717" t="s">
        <v>722</v>
      </c>
      <c r="H9717" s="4" t="str">
        <f t="shared" si="302"/>
        <v>GOLD3.28</v>
      </c>
      <c r="I9717" s="4" t="str">
        <f t="shared" si="303"/>
        <v>SG3_DVDD09</v>
      </c>
    </row>
    <row r="9718" spans="1:9" x14ac:dyDescent="0.25">
      <c r="A9718" t="s">
        <v>2698</v>
      </c>
      <c r="B9718" t="s">
        <v>6091</v>
      </c>
      <c r="C9718" t="s">
        <v>870</v>
      </c>
      <c r="D9718" t="s">
        <v>5342</v>
      </c>
      <c r="E9718" t="s">
        <v>5342</v>
      </c>
      <c r="F9718">
        <v>29</v>
      </c>
      <c r="G9718" t="s">
        <v>722</v>
      </c>
      <c r="H9718" s="4" t="str">
        <f t="shared" si="302"/>
        <v>GOLD3.29</v>
      </c>
      <c r="I9718" s="4" t="str">
        <f t="shared" si="303"/>
        <v>SG3_DVDD09</v>
      </c>
    </row>
    <row r="9719" spans="1:9" x14ac:dyDescent="0.25">
      <c r="A9719" t="s">
        <v>2698</v>
      </c>
      <c r="B9719" t="s">
        <v>6091</v>
      </c>
      <c r="C9719" t="s">
        <v>870</v>
      </c>
      <c r="D9719" t="s">
        <v>5344</v>
      </c>
      <c r="E9719" t="s">
        <v>5344</v>
      </c>
      <c r="F9719">
        <v>40</v>
      </c>
      <c r="G9719" t="s">
        <v>722</v>
      </c>
      <c r="H9719" s="4" t="str">
        <f t="shared" si="302"/>
        <v>GOLD3.40</v>
      </c>
      <c r="I9719" s="4" t="str">
        <f t="shared" si="303"/>
        <v>SG3_DVDD09</v>
      </c>
    </row>
    <row r="9720" spans="1:9" x14ac:dyDescent="0.25">
      <c r="A9720" t="s">
        <v>2698</v>
      </c>
      <c r="B9720" t="s">
        <v>6091</v>
      </c>
      <c r="C9720" t="s">
        <v>870</v>
      </c>
      <c r="D9720" t="s">
        <v>5382</v>
      </c>
      <c r="E9720" t="s">
        <v>5382</v>
      </c>
      <c r="F9720">
        <v>46</v>
      </c>
      <c r="G9720" t="s">
        <v>722</v>
      </c>
      <c r="H9720" s="4" t="str">
        <f t="shared" si="302"/>
        <v>GOLD3.46</v>
      </c>
      <c r="I9720" s="4" t="str">
        <f t="shared" si="303"/>
        <v>SG3_DVDD09</v>
      </c>
    </row>
    <row r="9721" spans="1:9" x14ac:dyDescent="0.25">
      <c r="A9721" t="s">
        <v>2698</v>
      </c>
      <c r="B9721" t="s">
        <v>6091</v>
      </c>
      <c r="C9721" t="s">
        <v>870</v>
      </c>
      <c r="D9721" t="s">
        <v>5383</v>
      </c>
      <c r="E9721" t="s">
        <v>5383</v>
      </c>
      <c r="F9721">
        <v>49</v>
      </c>
      <c r="G9721" t="s">
        <v>722</v>
      </c>
      <c r="H9721" s="4" t="str">
        <f t="shared" si="302"/>
        <v>GOLD3.49</v>
      </c>
      <c r="I9721" s="4" t="str">
        <f t="shared" si="303"/>
        <v>SG3_DVDD09</v>
      </c>
    </row>
    <row r="9722" spans="1:9" x14ac:dyDescent="0.25">
      <c r="A9722" t="s">
        <v>2698</v>
      </c>
      <c r="B9722" t="s">
        <v>6091</v>
      </c>
      <c r="C9722" t="s">
        <v>870</v>
      </c>
      <c r="D9722" t="s">
        <v>5384</v>
      </c>
      <c r="E9722" t="s">
        <v>5384</v>
      </c>
      <c r="F9722">
        <v>67</v>
      </c>
      <c r="G9722" t="s">
        <v>722</v>
      </c>
      <c r="H9722" s="4" t="str">
        <f t="shared" si="302"/>
        <v>GOLD3.67</v>
      </c>
      <c r="I9722" s="4" t="str">
        <f t="shared" si="303"/>
        <v>SG3_DVDD09</v>
      </c>
    </row>
    <row r="9723" spans="1:9" x14ac:dyDescent="0.25">
      <c r="A9723" t="s">
        <v>2698</v>
      </c>
      <c r="B9723" t="s">
        <v>6091</v>
      </c>
      <c r="C9723" t="s">
        <v>870</v>
      </c>
      <c r="D9723" t="s">
        <v>5368</v>
      </c>
      <c r="E9723" t="s">
        <v>5368</v>
      </c>
      <c r="F9723">
        <v>89</v>
      </c>
      <c r="G9723" t="s">
        <v>722</v>
      </c>
      <c r="H9723" s="4" t="str">
        <f t="shared" si="302"/>
        <v>GOLD3.89</v>
      </c>
      <c r="I9723" s="4" t="str">
        <f t="shared" si="303"/>
        <v>SG3_DVDD09</v>
      </c>
    </row>
    <row r="9724" spans="1:9" x14ac:dyDescent="0.25">
      <c r="A9724" t="s">
        <v>2698</v>
      </c>
      <c r="B9724" t="s">
        <v>6091</v>
      </c>
      <c r="C9724" t="s">
        <v>870</v>
      </c>
      <c r="D9724" t="s">
        <v>5367</v>
      </c>
      <c r="E9724" t="s">
        <v>5367</v>
      </c>
      <c r="F9724">
        <v>90</v>
      </c>
      <c r="G9724" t="s">
        <v>722</v>
      </c>
      <c r="H9724" s="4" t="str">
        <f t="shared" si="302"/>
        <v>GOLD3.90</v>
      </c>
      <c r="I9724" s="4" t="str">
        <f t="shared" si="303"/>
        <v>SG3_DVDD09</v>
      </c>
    </row>
    <row r="9725" spans="1:9" x14ac:dyDescent="0.25">
      <c r="A9725" t="s">
        <v>2698</v>
      </c>
      <c r="B9725" t="s">
        <v>6091</v>
      </c>
      <c r="C9725" t="s">
        <v>870</v>
      </c>
      <c r="D9725" t="s">
        <v>5358</v>
      </c>
      <c r="E9725" t="s">
        <v>5358</v>
      </c>
      <c r="F9725">
        <v>99</v>
      </c>
      <c r="G9725" t="s">
        <v>722</v>
      </c>
      <c r="H9725" s="4" t="str">
        <f t="shared" si="302"/>
        <v>GOLD3.99</v>
      </c>
      <c r="I9725" s="4" t="str">
        <f t="shared" si="303"/>
        <v>SG3_DVDD09</v>
      </c>
    </row>
    <row r="9726" spans="1:9" x14ac:dyDescent="0.25">
      <c r="A9726" t="s">
        <v>2698</v>
      </c>
      <c r="B9726" t="s">
        <v>6091</v>
      </c>
      <c r="C9726" t="s">
        <v>870</v>
      </c>
      <c r="D9726" t="s">
        <v>5354</v>
      </c>
      <c r="E9726" t="s">
        <v>5354</v>
      </c>
      <c r="F9726">
        <v>103</v>
      </c>
      <c r="G9726" t="s">
        <v>722</v>
      </c>
      <c r="H9726" s="4" t="str">
        <f t="shared" si="302"/>
        <v>GOLD3.103</v>
      </c>
      <c r="I9726" s="4" t="str">
        <f t="shared" si="303"/>
        <v>SG3_DVDD09</v>
      </c>
    </row>
    <row r="9727" spans="1:9" x14ac:dyDescent="0.25">
      <c r="A9727" t="s">
        <v>2698</v>
      </c>
      <c r="B9727" t="s">
        <v>6091</v>
      </c>
      <c r="C9727" t="s">
        <v>870</v>
      </c>
      <c r="D9727" t="s">
        <v>5352</v>
      </c>
      <c r="E9727" t="s">
        <v>5352</v>
      </c>
      <c r="F9727">
        <v>110</v>
      </c>
      <c r="G9727" t="s">
        <v>722</v>
      </c>
      <c r="H9727" s="4" t="str">
        <f t="shared" si="302"/>
        <v>GOLD3.110</v>
      </c>
      <c r="I9727" s="4" t="str">
        <f t="shared" si="303"/>
        <v>SG3_DVDD09</v>
      </c>
    </row>
    <row r="9728" spans="1:9" x14ac:dyDescent="0.25">
      <c r="A9728" t="s">
        <v>2698</v>
      </c>
      <c r="B9728" t="s">
        <v>6091</v>
      </c>
      <c r="C9728" t="s">
        <v>870</v>
      </c>
      <c r="D9728" t="s">
        <v>5351</v>
      </c>
      <c r="E9728" t="s">
        <v>5351</v>
      </c>
      <c r="F9728">
        <v>111</v>
      </c>
      <c r="G9728" t="s">
        <v>722</v>
      </c>
      <c r="H9728" s="4" t="str">
        <f t="shared" si="302"/>
        <v>GOLD3.111</v>
      </c>
      <c r="I9728" s="4" t="str">
        <f t="shared" si="303"/>
        <v>SG3_DVDD09</v>
      </c>
    </row>
    <row r="9729" spans="1:9" x14ac:dyDescent="0.25">
      <c r="A9729" t="s">
        <v>2698</v>
      </c>
      <c r="B9729" t="s">
        <v>6091</v>
      </c>
      <c r="C9729" t="s">
        <v>870</v>
      </c>
      <c r="D9729" t="s">
        <v>5350</v>
      </c>
      <c r="E9729" t="s">
        <v>5350</v>
      </c>
      <c r="F9729">
        <v>120</v>
      </c>
      <c r="G9729" t="s">
        <v>722</v>
      </c>
      <c r="H9729" s="4" t="str">
        <f t="shared" si="302"/>
        <v>GOLD3.120</v>
      </c>
      <c r="I9729" s="4" t="str">
        <f t="shared" si="303"/>
        <v>SG3_DVDD09</v>
      </c>
    </row>
    <row r="9730" spans="1:9" x14ac:dyDescent="0.25">
      <c r="A9730" t="s">
        <v>2698</v>
      </c>
      <c r="B9730" t="s">
        <v>6091</v>
      </c>
      <c r="C9730" t="s">
        <v>870</v>
      </c>
      <c r="D9730" t="s">
        <v>5348</v>
      </c>
      <c r="E9730" t="s">
        <v>5348</v>
      </c>
      <c r="F9730">
        <v>124</v>
      </c>
      <c r="G9730" t="s">
        <v>722</v>
      </c>
      <c r="H9730" s="4" t="str">
        <f t="shared" ref="H9730:H9793" si="304">CONCATENATE(C9730,".",F9730)</f>
        <v>GOLD3.124</v>
      </c>
      <c r="I9730" s="4" t="str">
        <f t="shared" ref="I9730:I9793" si="305">G9730</f>
        <v>SG3_DVDD09</v>
      </c>
    </row>
    <row r="9731" spans="1:9" x14ac:dyDescent="0.25">
      <c r="A9731" t="s">
        <v>2698</v>
      </c>
      <c r="B9731" t="s">
        <v>6091</v>
      </c>
      <c r="C9731" t="s">
        <v>870</v>
      </c>
      <c r="D9731" t="s">
        <v>5346</v>
      </c>
      <c r="E9731" t="s">
        <v>5346</v>
      </c>
      <c r="F9731">
        <v>131</v>
      </c>
      <c r="G9731" t="s">
        <v>722</v>
      </c>
      <c r="H9731" s="4" t="str">
        <f t="shared" si="304"/>
        <v>GOLD3.131</v>
      </c>
      <c r="I9731" s="4" t="str">
        <f t="shared" si="305"/>
        <v>SG3_DVDD09</v>
      </c>
    </row>
    <row r="9732" spans="1:9" x14ac:dyDescent="0.25">
      <c r="A9732" t="s">
        <v>2698</v>
      </c>
      <c r="B9732" t="s">
        <v>6091</v>
      </c>
      <c r="C9732" t="s">
        <v>870</v>
      </c>
      <c r="D9732" t="s">
        <v>5345</v>
      </c>
      <c r="E9732" t="s">
        <v>5345</v>
      </c>
      <c r="F9732">
        <v>132</v>
      </c>
      <c r="G9732" t="s">
        <v>722</v>
      </c>
      <c r="H9732" s="4" t="str">
        <f t="shared" si="304"/>
        <v>GOLD3.132</v>
      </c>
      <c r="I9732" s="4" t="str">
        <f t="shared" si="305"/>
        <v>SG3_DVDD09</v>
      </c>
    </row>
    <row r="9733" spans="1:9" x14ac:dyDescent="0.25">
      <c r="A9733" t="s">
        <v>2698</v>
      </c>
      <c r="B9733" t="s">
        <v>6091</v>
      </c>
      <c r="C9733" t="s">
        <v>870</v>
      </c>
      <c r="D9733" t="s">
        <v>5380</v>
      </c>
      <c r="E9733" t="s">
        <v>5380</v>
      </c>
      <c r="F9733">
        <v>140</v>
      </c>
      <c r="G9733" t="s">
        <v>722</v>
      </c>
      <c r="H9733" s="4" t="str">
        <f t="shared" si="304"/>
        <v>GOLD3.140</v>
      </c>
      <c r="I9733" s="4" t="str">
        <f t="shared" si="305"/>
        <v>SG3_DVDD09</v>
      </c>
    </row>
    <row r="9734" spans="1:9" x14ac:dyDescent="0.25">
      <c r="A9734" t="s">
        <v>2698</v>
      </c>
      <c r="B9734" t="s">
        <v>6091</v>
      </c>
      <c r="C9734" t="s">
        <v>870</v>
      </c>
      <c r="D9734" t="s">
        <v>895</v>
      </c>
      <c r="E9734" t="s">
        <v>895</v>
      </c>
      <c r="F9734">
        <v>137</v>
      </c>
      <c r="G9734" t="s">
        <v>725</v>
      </c>
      <c r="H9734" s="4" t="str">
        <f t="shared" si="304"/>
        <v>GOLD3.137</v>
      </c>
      <c r="I9734" s="4" t="str">
        <f t="shared" si="305"/>
        <v>SG3_DVDD33</v>
      </c>
    </row>
    <row r="9735" spans="1:9" x14ac:dyDescent="0.25">
      <c r="A9735" t="s">
        <v>2698</v>
      </c>
      <c r="B9735" t="s">
        <v>6091</v>
      </c>
      <c r="C9735" t="s">
        <v>870</v>
      </c>
      <c r="D9735" t="s">
        <v>11</v>
      </c>
      <c r="E9735" t="s">
        <v>11</v>
      </c>
      <c r="F9735" t="s">
        <v>11</v>
      </c>
      <c r="G9735" t="s">
        <v>961</v>
      </c>
      <c r="H9735" s="4" t="str">
        <f t="shared" si="304"/>
        <v>GOLD3.EP</v>
      </c>
      <c r="I9735" s="4" t="str">
        <f t="shared" si="305"/>
        <v>DGND</v>
      </c>
    </row>
    <row r="9736" spans="1:9" x14ac:dyDescent="0.25">
      <c r="A9736" t="s">
        <v>2698</v>
      </c>
      <c r="B9736" t="s">
        <v>6091</v>
      </c>
      <c r="C9736" t="s">
        <v>870</v>
      </c>
      <c r="D9736" t="s">
        <v>275</v>
      </c>
      <c r="E9736" t="s">
        <v>275</v>
      </c>
      <c r="F9736">
        <v>158</v>
      </c>
      <c r="G9736" t="s">
        <v>5668</v>
      </c>
      <c r="H9736" s="4" t="str">
        <f t="shared" si="304"/>
        <v>GOLD3.158</v>
      </c>
      <c r="I9736" s="4" t="str">
        <f t="shared" si="305"/>
        <v>SG3_FE_MDI-</v>
      </c>
    </row>
    <row r="9737" spans="1:9" x14ac:dyDescent="0.25">
      <c r="A9737" t="s">
        <v>2698</v>
      </c>
      <c r="B9737" t="s">
        <v>6091</v>
      </c>
      <c r="C9737" t="s">
        <v>870</v>
      </c>
      <c r="D9737" t="s">
        <v>273</v>
      </c>
      <c r="E9737" t="s">
        <v>273</v>
      </c>
      <c r="F9737">
        <v>161</v>
      </c>
      <c r="G9737" t="s">
        <v>5666</v>
      </c>
      <c r="H9737" s="4" t="str">
        <f t="shared" si="304"/>
        <v>GOLD3.161</v>
      </c>
      <c r="I9737" s="4" t="str">
        <f t="shared" si="305"/>
        <v>SG3_FE_MDIX-</v>
      </c>
    </row>
    <row r="9738" spans="1:9" x14ac:dyDescent="0.25">
      <c r="A9738" t="s">
        <v>2698</v>
      </c>
      <c r="B9738" t="s">
        <v>6091</v>
      </c>
      <c r="C9738" t="s">
        <v>870</v>
      </c>
      <c r="D9738" t="s">
        <v>274</v>
      </c>
      <c r="E9738" t="s">
        <v>274</v>
      </c>
      <c r="F9738">
        <v>157</v>
      </c>
      <c r="G9738" t="s">
        <v>5667</v>
      </c>
      <c r="H9738" s="4" t="str">
        <f t="shared" si="304"/>
        <v>GOLD3.157</v>
      </c>
      <c r="I9738" s="4" t="str">
        <f t="shared" si="305"/>
        <v>SG3_FE_MDI+</v>
      </c>
    </row>
    <row r="9739" spans="1:9" x14ac:dyDescent="0.25">
      <c r="A9739" t="s">
        <v>2698</v>
      </c>
      <c r="B9739" t="s">
        <v>6091</v>
      </c>
      <c r="C9739" t="s">
        <v>870</v>
      </c>
      <c r="D9739" t="s">
        <v>272</v>
      </c>
      <c r="E9739" t="s">
        <v>272</v>
      </c>
      <c r="F9739">
        <v>160</v>
      </c>
      <c r="G9739" t="s">
        <v>5665</v>
      </c>
      <c r="H9739" s="4" t="str">
        <f t="shared" si="304"/>
        <v>GOLD3.160</v>
      </c>
      <c r="I9739" s="4" t="str">
        <f t="shared" si="305"/>
        <v>SG3_FE_MDIX+</v>
      </c>
    </row>
    <row r="9740" spans="1:9" x14ac:dyDescent="0.25">
      <c r="A9740" t="s">
        <v>2698</v>
      </c>
      <c r="B9740" t="s">
        <v>6091</v>
      </c>
      <c r="C9740" t="s">
        <v>870</v>
      </c>
      <c r="D9740" t="s">
        <v>12</v>
      </c>
      <c r="E9740" t="s">
        <v>12</v>
      </c>
      <c r="F9740" t="s">
        <v>12</v>
      </c>
      <c r="G9740" t="s">
        <v>961</v>
      </c>
      <c r="H9740" s="4" t="str">
        <f t="shared" si="304"/>
        <v>GOLD3.G1</v>
      </c>
      <c r="I9740" s="4" t="str">
        <f t="shared" si="305"/>
        <v>DGND</v>
      </c>
    </row>
    <row r="9741" spans="1:9" x14ac:dyDescent="0.25">
      <c r="A9741" t="s">
        <v>2698</v>
      </c>
      <c r="B9741" t="s">
        <v>6091</v>
      </c>
      <c r="C9741" t="s">
        <v>870</v>
      </c>
      <c r="D9741" t="s">
        <v>13</v>
      </c>
      <c r="E9741" t="s">
        <v>13</v>
      </c>
      <c r="F9741" t="s">
        <v>13</v>
      </c>
      <c r="G9741" t="s">
        <v>961</v>
      </c>
      <c r="H9741" s="4" t="str">
        <f t="shared" si="304"/>
        <v>GOLD3.G2</v>
      </c>
      <c r="I9741" s="4" t="str">
        <f t="shared" si="305"/>
        <v>DGND</v>
      </c>
    </row>
    <row r="9742" spans="1:9" x14ac:dyDescent="0.25">
      <c r="A9742" t="s">
        <v>2698</v>
      </c>
      <c r="B9742" t="s">
        <v>6091</v>
      </c>
      <c r="C9742" t="s">
        <v>870</v>
      </c>
      <c r="D9742" t="s">
        <v>14</v>
      </c>
      <c r="E9742" t="s">
        <v>14</v>
      </c>
      <c r="F9742" t="s">
        <v>14</v>
      </c>
      <c r="G9742" t="s">
        <v>961</v>
      </c>
      <c r="H9742" s="4" t="str">
        <f t="shared" si="304"/>
        <v>GOLD3.G3</v>
      </c>
      <c r="I9742" s="4" t="str">
        <f t="shared" si="305"/>
        <v>DGND</v>
      </c>
    </row>
    <row r="9743" spans="1:9" x14ac:dyDescent="0.25">
      <c r="A9743" t="s">
        <v>2698</v>
      </c>
      <c r="B9743" t="s">
        <v>6091</v>
      </c>
      <c r="C9743" t="s">
        <v>870</v>
      </c>
      <c r="D9743" t="s">
        <v>15</v>
      </c>
      <c r="E9743" t="s">
        <v>15</v>
      </c>
      <c r="F9743" t="s">
        <v>15</v>
      </c>
      <c r="G9743" t="s">
        <v>961</v>
      </c>
      <c r="H9743" s="4" t="str">
        <f t="shared" si="304"/>
        <v>GOLD3.G4</v>
      </c>
      <c r="I9743" s="4" t="str">
        <f t="shared" si="305"/>
        <v>DGND</v>
      </c>
    </row>
    <row r="9744" spans="1:9" x14ac:dyDescent="0.25">
      <c r="A9744" t="s">
        <v>2698</v>
      </c>
      <c r="B9744" t="s">
        <v>6091</v>
      </c>
      <c r="C9744" t="s">
        <v>870</v>
      </c>
      <c r="D9744" t="s">
        <v>16</v>
      </c>
      <c r="E9744" t="s">
        <v>16</v>
      </c>
      <c r="F9744" t="s">
        <v>16</v>
      </c>
      <c r="G9744" t="s">
        <v>961</v>
      </c>
      <c r="H9744" s="4" t="str">
        <f t="shared" si="304"/>
        <v>GOLD3.G5</v>
      </c>
      <c r="I9744" s="4" t="str">
        <f t="shared" si="305"/>
        <v>DGND</v>
      </c>
    </row>
    <row r="9745" spans="1:9" x14ac:dyDescent="0.25">
      <c r="A9745" t="s">
        <v>2698</v>
      </c>
      <c r="B9745" t="s">
        <v>6091</v>
      </c>
      <c r="C9745" t="s">
        <v>870</v>
      </c>
      <c r="D9745" t="s">
        <v>17</v>
      </c>
      <c r="E9745" t="s">
        <v>17</v>
      </c>
      <c r="F9745" t="s">
        <v>17</v>
      </c>
      <c r="G9745" t="s">
        <v>961</v>
      </c>
      <c r="H9745" s="4" t="str">
        <f t="shared" si="304"/>
        <v>GOLD3.G6</v>
      </c>
      <c r="I9745" s="4" t="str">
        <f t="shared" si="305"/>
        <v>DGND</v>
      </c>
    </row>
    <row r="9746" spans="1:9" x14ac:dyDescent="0.25">
      <c r="A9746" t="s">
        <v>2698</v>
      </c>
      <c r="B9746" t="s">
        <v>6091</v>
      </c>
      <c r="C9746" t="s">
        <v>870</v>
      </c>
      <c r="D9746" t="s">
        <v>18</v>
      </c>
      <c r="E9746" t="s">
        <v>18</v>
      </c>
      <c r="F9746" t="s">
        <v>18</v>
      </c>
      <c r="G9746" t="s">
        <v>961</v>
      </c>
      <c r="H9746" s="4" t="str">
        <f t="shared" si="304"/>
        <v>GOLD3.G7</v>
      </c>
      <c r="I9746" s="4" t="str">
        <f t="shared" si="305"/>
        <v>DGND</v>
      </c>
    </row>
    <row r="9747" spans="1:9" x14ac:dyDescent="0.25">
      <c r="A9747" t="s">
        <v>2698</v>
      </c>
      <c r="B9747" t="s">
        <v>6091</v>
      </c>
      <c r="C9747" t="s">
        <v>870</v>
      </c>
      <c r="D9747" t="s">
        <v>70</v>
      </c>
      <c r="E9747" t="s">
        <v>70</v>
      </c>
      <c r="F9747" t="s">
        <v>70</v>
      </c>
      <c r="G9747" t="s">
        <v>961</v>
      </c>
      <c r="H9747" s="4" t="str">
        <f t="shared" si="304"/>
        <v>GOLD3.G8</v>
      </c>
      <c r="I9747" s="4" t="str">
        <f t="shared" si="305"/>
        <v>DGND</v>
      </c>
    </row>
    <row r="9748" spans="1:9" x14ac:dyDescent="0.25">
      <c r="A9748" t="s">
        <v>2698</v>
      </c>
      <c r="B9748" t="s">
        <v>6091</v>
      </c>
      <c r="C9748" t="s">
        <v>870</v>
      </c>
      <c r="D9748" t="s">
        <v>67</v>
      </c>
      <c r="E9748" t="s">
        <v>67</v>
      </c>
      <c r="F9748" t="s">
        <v>67</v>
      </c>
      <c r="G9748" t="s">
        <v>961</v>
      </c>
      <c r="H9748" s="4" t="str">
        <f t="shared" si="304"/>
        <v>GOLD3.G9</v>
      </c>
      <c r="I9748" s="4" t="str">
        <f t="shared" si="305"/>
        <v>DGND</v>
      </c>
    </row>
    <row r="9749" spans="1:9" x14ac:dyDescent="0.25">
      <c r="A9749" t="s">
        <v>2698</v>
      </c>
      <c r="B9749" t="s">
        <v>6091</v>
      </c>
      <c r="C9749" t="s">
        <v>870</v>
      </c>
      <c r="D9749" t="s">
        <v>64</v>
      </c>
      <c r="E9749" t="s">
        <v>64</v>
      </c>
      <c r="F9749" t="s">
        <v>64</v>
      </c>
      <c r="G9749" t="s">
        <v>961</v>
      </c>
      <c r="H9749" s="4" t="str">
        <f t="shared" si="304"/>
        <v>GOLD3.G10</v>
      </c>
      <c r="I9749" s="4" t="str">
        <f t="shared" si="305"/>
        <v>DGND</v>
      </c>
    </row>
    <row r="9750" spans="1:9" x14ac:dyDescent="0.25">
      <c r="A9750" t="s">
        <v>2698</v>
      </c>
      <c r="B9750" t="s">
        <v>6091</v>
      </c>
      <c r="C9750" t="s">
        <v>870</v>
      </c>
      <c r="D9750" t="s">
        <v>65</v>
      </c>
      <c r="E9750" t="s">
        <v>65</v>
      </c>
      <c r="F9750" t="s">
        <v>65</v>
      </c>
      <c r="G9750" t="s">
        <v>961</v>
      </c>
      <c r="H9750" s="4" t="str">
        <f t="shared" si="304"/>
        <v>GOLD3.G11</v>
      </c>
      <c r="I9750" s="4" t="str">
        <f t="shared" si="305"/>
        <v>DGND</v>
      </c>
    </row>
    <row r="9751" spans="1:9" x14ac:dyDescent="0.25">
      <c r="A9751" t="s">
        <v>2698</v>
      </c>
      <c r="B9751" t="s">
        <v>6091</v>
      </c>
      <c r="C9751" t="s">
        <v>870</v>
      </c>
      <c r="D9751" t="s">
        <v>139</v>
      </c>
      <c r="E9751" t="s">
        <v>139</v>
      </c>
      <c r="F9751" t="s">
        <v>139</v>
      </c>
      <c r="G9751" t="s">
        <v>961</v>
      </c>
      <c r="H9751" s="4" t="str">
        <f t="shared" si="304"/>
        <v>GOLD3.G12</v>
      </c>
      <c r="I9751" s="4" t="str">
        <f t="shared" si="305"/>
        <v>DGND</v>
      </c>
    </row>
    <row r="9752" spans="1:9" x14ac:dyDescent="0.25">
      <c r="A9752" t="s">
        <v>2698</v>
      </c>
      <c r="B9752" t="s">
        <v>6091</v>
      </c>
      <c r="C9752" t="s">
        <v>870</v>
      </c>
      <c r="D9752" t="s">
        <v>66</v>
      </c>
      <c r="E9752" t="s">
        <v>66</v>
      </c>
      <c r="F9752" t="s">
        <v>66</v>
      </c>
      <c r="G9752" t="s">
        <v>961</v>
      </c>
      <c r="H9752" s="4" t="str">
        <f t="shared" si="304"/>
        <v>GOLD3.G13</v>
      </c>
      <c r="I9752" s="4" t="str">
        <f t="shared" si="305"/>
        <v>DGND</v>
      </c>
    </row>
    <row r="9753" spans="1:9" x14ac:dyDescent="0.25">
      <c r="A9753" t="s">
        <v>2698</v>
      </c>
      <c r="B9753" t="s">
        <v>6091</v>
      </c>
      <c r="C9753" t="s">
        <v>870</v>
      </c>
      <c r="D9753" t="s">
        <v>71</v>
      </c>
      <c r="E9753" t="s">
        <v>71</v>
      </c>
      <c r="F9753" t="s">
        <v>71</v>
      </c>
      <c r="G9753" t="s">
        <v>961</v>
      </c>
      <c r="H9753" s="4" t="str">
        <f t="shared" si="304"/>
        <v>GOLD3.G14</v>
      </c>
      <c r="I9753" s="4" t="str">
        <f t="shared" si="305"/>
        <v>DGND</v>
      </c>
    </row>
    <row r="9754" spans="1:9" x14ac:dyDescent="0.25">
      <c r="A9754" t="s">
        <v>2698</v>
      </c>
      <c r="B9754" t="s">
        <v>6091</v>
      </c>
      <c r="C9754" t="s">
        <v>870</v>
      </c>
      <c r="D9754" t="s">
        <v>268</v>
      </c>
      <c r="E9754" t="s">
        <v>268</v>
      </c>
      <c r="F9754" t="s">
        <v>268</v>
      </c>
      <c r="G9754" t="s">
        <v>961</v>
      </c>
      <c r="H9754" s="4" t="str">
        <f t="shared" si="304"/>
        <v>GOLD3.G15</v>
      </c>
      <c r="I9754" s="4" t="str">
        <f t="shared" si="305"/>
        <v>DGND</v>
      </c>
    </row>
    <row r="9755" spans="1:9" x14ac:dyDescent="0.25">
      <c r="A9755" t="s">
        <v>2698</v>
      </c>
      <c r="B9755" t="s">
        <v>6091</v>
      </c>
      <c r="C9755" t="s">
        <v>870</v>
      </c>
      <c r="D9755" t="s">
        <v>69</v>
      </c>
      <c r="E9755" t="s">
        <v>69</v>
      </c>
      <c r="F9755" t="s">
        <v>69</v>
      </c>
      <c r="G9755" t="s">
        <v>961</v>
      </c>
      <c r="H9755" s="4" t="str">
        <f t="shared" si="304"/>
        <v>GOLD3.G16</v>
      </c>
      <c r="I9755" s="4" t="str">
        <f t="shared" si="305"/>
        <v>DGND</v>
      </c>
    </row>
    <row r="9756" spans="1:9" x14ac:dyDescent="0.25">
      <c r="A9756" t="s">
        <v>2698</v>
      </c>
      <c r="B9756" t="s">
        <v>6091</v>
      </c>
      <c r="C9756" t="s">
        <v>870</v>
      </c>
      <c r="D9756" t="s">
        <v>61</v>
      </c>
      <c r="E9756" t="s">
        <v>61</v>
      </c>
      <c r="F9756" t="s">
        <v>61</v>
      </c>
      <c r="G9756" t="s">
        <v>961</v>
      </c>
      <c r="H9756" s="4" t="str">
        <f t="shared" si="304"/>
        <v>GOLD3.G17</v>
      </c>
      <c r="I9756" s="4" t="str">
        <f t="shared" si="305"/>
        <v>DGND</v>
      </c>
    </row>
    <row r="9757" spans="1:9" x14ac:dyDescent="0.25">
      <c r="A9757" t="s">
        <v>2698</v>
      </c>
      <c r="B9757" t="s">
        <v>6091</v>
      </c>
      <c r="C9757" t="s">
        <v>870</v>
      </c>
      <c r="D9757" t="s">
        <v>269</v>
      </c>
      <c r="E9757" t="s">
        <v>269</v>
      </c>
      <c r="F9757" t="s">
        <v>269</v>
      </c>
      <c r="G9757" t="s">
        <v>961</v>
      </c>
      <c r="H9757" s="4" t="str">
        <f t="shared" si="304"/>
        <v>GOLD3.G18</v>
      </c>
      <c r="I9757" s="4" t="str">
        <f t="shared" si="305"/>
        <v>DGND</v>
      </c>
    </row>
    <row r="9758" spans="1:9" x14ac:dyDescent="0.25">
      <c r="A9758" t="s">
        <v>2698</v>
      </c>
      <c r="B9758" t="s">
        <v>6091</v>
      </c>
      <c r="C9758" t="s">
        <v>870</v>
      </c>
      <c r="D9758" t="s">
        <v>270</v>
      </c>
      <c r="E9758" t="s">
        <v>270</v>
      </c>
      <c r="F9758" t="s">
        <v>270</v>
      </c>
      <c r="G9758" t="s">
        <v>961</v>
      </c>
      <c r="H9758" s="4" t="str">
        <f t="shared" si="304"/>
        <v>GOLD3.G19</v>
      </c>
      <c r="I9758" s="4" t="str">
        <f t="shared" si="305"/>
        <v>DGND</v>
      </c>
    </row>
    <row r="9759" spans="1:9" x14ac:dyDescent="0.25">
      <c r="A9759" t="s">
        <v>2698</v>
      </c>
      <c r="B9759" t="s">
        <v>6091</v>
      </c>
      <c r="C9759" t="s">
        <v>870</v>
      </c>
      <c r="D9759" t="s">
        <v>291</v>
      </c>
      <c r="E9759" t="s">
        <v>291</v>
      </c>
      <c r="F9759" t="s">
        <v>291</v>
      </c>
      <c r="G9759" t="s">
        <v>961</v>
      </c>
      <c r="H9759" s="4" t="str">
        <f t="shared" si="304"/>
        <v>GOLD3.G20</v>
      </c>
      <c r="I9759" s="4" t="str">
        <f t="shared" si="305"/>
        <v>DGND</v>
      </c>
    </row>
    <row r="9760" spans="1:9" x14ac:dyDescent="0.25">
      <c r="A9760" t="s">
        <v>2698</v>
      </c>
      <c r="B9760" t="s">
        <v>6091</v>
      </c>
      <c r="C9760" t="s">
        <v>870</v>
      </c>
      <c r="D9760" t="s">
        <v>267</v>
      </c>
      <c r="E9760" t="s">
        <v>267</v>
      </c>
      <c r="F9760" t="s">
        <v>267</v>
      </c>
      <c r="G9760" t="s">
        <v>961</v>
      </c>
      <c r="H9760" s="4" t="str">
        <f t="shared" si="304"/>
        <v>GOLD3.G21</v>
      </c>
      <c r="I9760" s="4" t="str">
        <f t="shared" si="305"/>
        <v>DGND</v>
      </c>
    </row>
    <row r="9761" spans="1:9" x14ac:dyDescent="0.25">
      <c r="A9761" t="s">
        <v>2698</v>
      </c>
      <c r="B9761" t="s">
        <v>6091</v>
      </c>
      <c r="C9761" t="s">
        <v>870</v>
      </c>
      <c r="D9761" t="s">
        <v>266</v>
      </c>
      <c r="E9761" t="s">
        <v>266</v>
      </c>
      <c r="F9761" t="s">
        <v>266</v>
      </c>
      <c r="G9761" t="s">
        <v>961</v>
      </c>
      <c r="H9761" s="4" t="str">
        <f t="shared" si="304"/>
        <v>GOLD3.G22</v>
      </c>
      <c r="I9761" s="4" t="str">
        <f t="shared" si="305"/>
        <v>DGND</v>
      </c>
    </row>
    <row r="9762" spans="1:9" x14ac:dyDescent="0.25">
      <c r="A9762" t="s">
        <v>2698</v>
      </c>
      <c r="B9762" t="s">
        <v>6091</v>
      </c>
      <c r="C9762" t="s">
        <v>870</v>
      </c>
      <c r="D9762" t="s">
        <v>292</v>
      </c>
      <c r="E9762" t="s">
        <v>292</v>
      </c>
      <c r="F9762" t="s">
        <v>292</v>
      </c>
      <c r="G9762" t="s">
        <v>961</v>
      </c>
      <c r="H9762" s="4" t="str">
        <f t="shared" si="304"/>
        <v>GOLD3.G23</v>
      </c>
      <c r="I9762" s="4" t="str">
        <f t="shared" si="305"/>
        <v>DGND</v>
      </c>
    </row>
    <row r="9763" spans="1:9" x14ac:dyDescent="0.25">
      <c r="A9763" t="s">
        <v>2698</v>
      </c>
      <c r="B9763" t="s">
        <v>6091</v>
      </c>
      <c r="C9763" t="s">
        <v>870</v>
      </c>
      <c r="D9763" t="s">
        <v>278</v>
      </c>
      <c r="E9763" t="s">
        <v>278</v>
      </c>
      <c r="F9763" t="s">
        <v>278</v>
      </c>
      <c r="G9763" t="s">
        <v>961</v>
      </c>
      <c r="H9763" s="4" t="str">
        <f t="shared" si="304"/>
        <v>GOLD3.G24</v>
      </c>
      <c r="I9763" s="4" t="str">
        <f t="shared" si="305"/>
        <v>DGND</v>
      </c>
    </row>
    <row r="9764" spans="1:9" x14ac:dyDescent="0.25">
      <c r="A9764" t="s">
        <v>2698</v>
      </c>
      <c r="B9764" t="s">
        <v>6091</v>
      </c>
      <c r="C9764" t="s">
        <v>870</v>
      </c>
      <c r="D9764" t="s">
        <v>5385</v>
      </c>
      <c r="E9764" t="s">
        <v>5385</v>
      </c>
      <c r="F9764" t="s">
        <v>5385</v>
      </c>
      <c r="G9764" t="s">
        <v>961</v>
      </c>
      <c r="H9764" s="4" t="str">
        <f t="shared" si="304"/>
        <v>GOLD3.G25</v>
      </c>
      <c r="I9764" s="4" t="str">
        <f t="shared" si="305"/>
        <v>DGND</v>
      </c>
    </row>
    <row r="9765" spans="1:9" x14ac:dyDescent="0.25">
      <c r="A9765" t="s">
        <v>2698</v>
      </c>
      <c r="B9765" t="s">
        <v>6091</v>
      </c>
      <c r="C9765" t="s">
        <v>870</v>
      </c>
      <c r="D9765" t="s">
        <v>19</v>
      </c>
      <c r="E9765" t="s">
        <v>19</v>
      </c>
      <c r="F9765" t="s">
        <v>19</v>
      </c>
      <c r="H9765" s="4" t="str">
        <f t="shared" si="304"/>
        <v>GOLD3.GH1</v>
      </c>
      <c r="I9765" s="4">
        <f t="shared" si="305"/>
        <v>0</v>
      </c>
    </row>
    <row r="9766" spans="1:9" x14ac:dyDescent="0.25">
      <c r="A9766" t="s">
        <v>2698</v>
      </c>
      <c r="B9766" t="s">
        <v>6091</v>
      </c>
      <c r="C9766" t="s">
        <v>870</v>
      </c>
      <c r="D9766" t="s">
        <v>20</v>
      </c>
      <c r="E9766" t="s">
        <v>20</v>
      </c>
      <c r="F9766" t="s">
        <v>20</v>
      </c>
      <c r="H9766" s="4" t="str">
        <f t="shared" si="304"/>
        <v>GOLD3.GH2</v>
      </c>
      <c r="I9766" s="4">
        <f t="shared" si="305"/>
        <v>0</v>
      </c>
    </row>
    <row r="9767" spans="1:9" x14ac:dyDescent="0.25">
      <c r="A9767" t="s">
        <v>2698</v>
      </c>
      <c r="B9767" t="s">
        <v>6091</v>
      </c>
      <c r="C9767" t="s">
        <v>870</v>
      </c>
      <c r="D9767" t="s">
        <v>21</v>
      </c>
      <c r="E9767" t="s">
        <v>21</v>
      </c>
      <c r="F9767" t="s">
        <v>21</v>
      </c>
      <c r="H9767" s="4" t="str">
        <f t="shared" si="304"/>
        <v>GOLD3.GH3</v>
      </c>
      <c r="I9767" s="4">
        <f t="shared" si="305"/>
        <v>0</v>
      </c>
    </row>
    <row r="9768" spans="1:9" x14ac:dyDescent="0.25">
      <c r="A9768" t="s">
        <v>2698</v>
      </c>
      <c r="B9768" t="s">
        <v>6091</v>
      </c>
      <c r="C9768" t="s">
        <v>870</v>
      </c>
      <c r="D9768" t="s">
        <v>22</v>
      </c>
      <c r="E9768" t="s">
        <v>22</v>
      </c>
      <c r="F9768" t="s">
        <v>22</v>
      </c>
      <c r="H9768" s="4" t="str">
        <f t="shared" si="304"/>
        <v>GOLD3.GH4</v>
      </c>
      <c r="I9768" s="4">
        <f t="shared" si="305"/>
        <v>0</v>
      </c>
    </row>
    <row r="9769" spans="1:9" x14ac:dyDescent="0.25">
      <c r="A9769" t="s">
        <v>2698</v>
      </c>
      <c r="B9769" t="s">
        <v>6091</v>
      </c>
      <c r="C9769" t="s">
        <v>870</v>
      </c>
      <c r="D9769" t="s">
        <v>988</v>
      </c>
      <c r="E9769" t="s">
        <v>988</v>
      </c>
      <c r="F9769">
        <v>53</v>
      </c>
      <c r="G9769" t="s">
        <v>961</v>
      </c>
      <c r="H9769" s="4" t="str">
        <f t="shared" si="304"/>
        <v>GOLD3.53</v>
      </c>
      <c r="I9769" s="4" t="str">
        <f t="shared" si="305"/>
        <v>DGND</v>
      </c>
    </row>
    <row r="9770" spans="1:9" x14ac:dyDescent="0.25">
      <c r="A9770" t="s">
        <v>2698</v>
      </c>
      <c r="B9770" t="s">
        <v>6091</v>
      </c>
      <c r="C9770" t="s">
        <v>870</v>
      </c>
      <c r="D9770" t="s">
        <v>989</v>
      </c>
      <c r="E9770" t="s">
        <v>989</v>
      </c>
      <c r="F9770">
        <v>72</v>
      </c>
      <c r="G9770" t="s">
        <v>961</v>
      </c>
      <c r="H9770" s="4" t="str">
        <f t="shared" si="304"/>
        <v>GOLD3.72</v>
      </c>
      <c r="I9770" s="4" t="str">
        <f t="shared" si="305"/>
        <v>DGND</v>
      </c>
    </row>
    <row r="9771" spans="1:9" x14ac:dyDescent="0.25">
      <c r="A9771" t="s">
        <v>2698</v>
      </c>
      <c r="B9771" t="s">
        <v>6091</v>
      </c>
      <c r="C9771" t="s">
        <v>870</v>
      </c>
      <c r="D9771" t="s">
        <v>990</v>
      </c>
      <c r="E9771" t="s">
        <v>990</v>
      </c>
      <c r="F9771">
        <v>85</v>
      </c>
      <c r="G9771" t="s">
        <v>961</v>
      </c>
      <c r="H9771" s="4" t="str">
        <f t="shared" si="304"/>
        <v>GOLD3.85</v>
      </c>
      <c r="I9771" s="4" t="str">
        <f t="shared" si="305"/>
        <v>DGND</v>
      </c>
    </row>
    <row r="9772" spans="1:9" x14ac:dyDescent="0.25">
      <c r="A9772" t="s">
        <v>2698</v>
      </c>
      <c r="B9772" t="s">
        <v>6091</v>
      </c>
      <c r="C9772" t="s">
        <v>870</v>
      </c>
      <c r="D9772" t="s">
        <v>5343</v>
      </c>
      <c r="E9772" t="s">
        <v>5343</v>
      </c>
      <c r="F9772">
        <v>34</v>
      </c>
      <c r="G9772" t="s">
        <v>5763</v>
      </c>
      <c r="H9772" s="4" t="str">
        <f t="shared" si="304"/>
        <v>GOLD3.34</v>
      </c>
      <c r="I9772" s="4" t="str">
        <f t="shared" si="305"/>
        <v>SG3_GPIO0_VDDIO</v>
      </c>
    </row>
    <row r="9773" spans="1:9" x14ac:dyDescent="0.25">
      <c r="A9773" t="s">
        <v>2698</v>
      </c>
      <c r="B9773" t="s">
        <v>6091</v>
      </c>
      <c r="C9773" t="s">
        <v>870</v>
      </c>
      <c r="D9773" t="s">
        <v>5381</v>
      </c>
      <c r="E9773" t="s">
        <v>5381</v>
      </c>
      <c r="F9773">
        <v>45</v>
      </c>
      <c r="G9773" t="s">
        <v>5763</v>
      </c>
      <c r="H9773" s="4" t="str">
        <f t="shared" si="304"/>
        <v>GOLD3.45</v>
      </c>
      <c r="I9773" s="4" t="str">
        <f t="shared" si="305"/>
        <v>SG3_GPIO0_VDDIO</v>
      </c>
    </row>
    <row r="9774" spans="1:9" x14ac:dyDescent="0.25">
      <c r="A9774" t="s">
        <v>2698</v>
      </c>
      <c r="B9774" t="s">
        <v>6091</v>
      </c>
      <c r="C9774" t="s">
        <v>870</v>
      </c>
      <c r="D9774" t="s">
        <v>43</v>
      </c>
      <c r="E9774" t="s">
        <v>43</v>
      </c>
      <c r="F9774">
        <v>30</v>
      </c>
      <c r="G9774" t="s">
        <v>676</v>
      </c>
      <c r="H9774" s="4" t="str">
        <f t="shared" si="304"/>
        <v>GOLD3.30</v>
      </c>
      <c r="I9774" s="4" t="str">
        <f t="shared" si="305"/>
        <v>SG3_GPIOA_0</v>
      </c>
    </row>
    <row r="9775" spans="1:9" x14ac:dyDescent="0.25">
      <c r="A9775" t="s">
        <v>2698</v>
      </c>
      <c r="B9775" t="s">
        <v>6091</v>
      </c>
      <c r="C9775" t="s">
        <v>870</v>
      </c>
      <c r="D9775" t="s">
        <v>44</v>
      </c>
      <c r="E9775" t="s">
        <v>44</v>
      </c>
      <c r="F9775">
        <v>31</v>
      </c>
      <c r="G9775" t="s">
        <v>646</v>
      </c>
      <c r="H9775" s="4" t="str">
        <f t="shared" si="304"/>
        <v>GOLD3.31</v>
      </c>
      <c r="I9775" s="4" t="str">
        <f t="shared" si="305"/>
        <v>SG3_GPIOA_1</v>
      </c>
    </row>
    <row r="9776" spans="1:9" x14ac:dyDescent="0.25">
      <c r="A9776" t="s">
        <v>2698</v>
      </c>
      <c r="B9776" t="s">
        <v>6091</v>
      </c>
      <c r="C9776" t="s">
        <v>870</v>
      </c>
      <c r="D9776" t="s">
        <v>45</v>
      </c>
      <c r="E9776" t="s">
        <v>45</v>
      </c>
      <c r="F9776">
        <v>32</v>
      </c>
      <c r="G9776" t="s">
        <v>647</v>
      </c>
      <c r="H9776" s="4" t="str">
        <f t="shared" si="304"/>
        <v>GOLD3.32</v>
      </c>
      <c r="I9776" s="4" t="str">
        <f t="shared" si="305"/>
        <v>SG3_GPIOA_2</v>
      </c>
    </row>
    <row r="9777" spans="1:9" x14ac:dyDescent="0.25">
      <c r="A9777" t="s">
        <v>2698</v>
      </c>
      <c r="B9777" t="s">
        <v>6091</v>
      </c>
      <c r="C9777" t="s">
        <v>870</v>
      </c>
      <c r="D9777" t="s">
        <v>46</v>
      </c>
      <c r="E9777" t="s">
        <v>46</v>
      </c>
      <c r="F9777">
        <v>33</v>
      </c>
      <c r="G9777" t="s">
        <v>663</v>
      </c>
      <c r="H9777" s="4" t="str">
        <f t="shared" si="304"/>
        <v>GOLD3.33</v>
      </c>
      <c r="I9777" s="4" t="str">
        <f t="shared" si="305"/>
        <v>SG3_GPIOA_3</v>
      </c>
    </row>
    <row r="9778" spans="1:9" x14ac:dyDescent="0.25">
      <c r="A9778" t="s">
        <v>2698</v>
      </c>
      <c r="B9778" t="s">
        <v>6091</v>
      </c>
      <c r="C9778" t="s">
        <v>870</v>
      </c>
      <c r="D9778" t="s">
        <v>47</v>
      </c>
      <c r="E9778" t="s">
        <v>47</v>
      </c>
      <c r="F9778">
        <v>35</v>
      </c>
      <c r="G9778" t="s">
        <v>664</v>
      </c>
      <c r="H9778" s="4" t="str">
        <f t="shared" si="304"/>
        <v>GOLD3.35</v>
      </c>
      <c r="I9778" s="4" t="str">
        <f t="shared" si="305"/>
        <v>SG3_GPIOB_0</v>
      </c>
    </row>
    <row r="9779" spans="1:9" x14ac:dyDescent="0.25">
      <c r="A9779" t="s">
        <v>2698</v>
      </c>
      <c r="B9779" t="s">
        <v>6091</v>
      </c>
      <c r="C9779" t="s">
        <v>870</v>
      </c>
      <c r="D9779" t="s">
        <v>48</v>
      </c>
      <c r="E9779" t="s">
        <v>48</v>
      </c>
      <c r="F9779">
        <v>36</v>
      </c>
      <c r="G9779" t="s">
        <v>665</v>
      </c>
      <c r="H9779" s="4" t="str">
        <f t="shared" si="304"/>
        <v>GOLD3.36</v>
      </c>
      <c r="I9779" s="4" t="str">
        <f t="shared" si="305"/>
        <v>SG3_GPIOB_1</v>
      </c>
    </row>
    <row r="9780" spans="1:9" x14ac:dyDescent="0.25">
      <c r="A9780" t="s">
        <v>2698</v>
      </c>
      <c r="B9780" t="s">
        <v>6091</v>
      </c>
      <c r="C9780" t="s">
        <v>870</v>
      </c>
      <c r="D9780" t="s">
        <v>276</v>
      </c>
      <c r="E9780" t="s">
        <v>276</v>
      </c>
      <c r="F9780">
        <v>37</v>
      </c>
      <c r="G9780" t="s">
        <v>674</v>
      </c>
      <c r="H9780" s="4" t="str">
        <f t="shared" si="304"/>
        <v>GOLD3.37</v>
      </c>
      <c r="I9780" s="4" t="str">
        <f t="shared" si="305"/>
        <v>SG3_GPIOB_2</v>
      </c>
    </row>
    <row r="9781" spans="1:9" x14ac:dyDescent="0.25">
      <c r="A9781" t="s">
        <v>2698</v>
      </c>
      <c r="B9781" t="s">
        <v>6091</v>
      </c>
      <c r="C9781" t="s">
        <v>870</v>
      </c>
      <c r="D9781" t="s">
        <v>49</v>
      </c>
      <c r="E9781" t="s">
        <v>49</v>
      </c>
      <c r="F9781">
        <v>38</v>
      </c>
      <c r="G9781" t="s">
        <v>666</v>
      </c>
      <c r="H9781" s="4" t="str">
        <f t="shared" si="304"/>
        <v>GOLD3.38</v>
      </c>
      <c r="I9781" s="4" t="str">
        <f t="shared" si="305"/>
        <v>SG3_GPIOC_0</v>
      </c>
    </row>
    <row r="9782" spans="1:9" x14ac:dyDescent="0.25">
      <c r="A9782" t="s">
        <v>2698</v>
      </c>
      <c r="B9782" t="s">
        <v>6091</v>
      </c>
      <c r="C9782" t="s">
        <v>870</v>
      </c>
      <c r="D9782" t="s">
        <v>50</v>
      </c>
      <c r="E9782" t="s">
        <v>50</v>
      </c>
      <c r="F9782">
        <v>39</v>
      </c>
      <c r="G9782" t="s">
        <v>667</v>
      </c>
      <c r="H9782" s="4" t="str">
        <f t="shared" si="304"/>
        <v>GOLD3.39</v>
      </c>
      <c r="I9782" s="4" t="str">
        <f t="shared" si="305"/>
        <v>SG3_GPIOC_1</v>
      </c>
    </row>
    <row r="9783" spans="1:9" x14ac:dyDescent="0.25">
      <c r="A9783" t="s">
        <v>2698</v>
      </c>
      <c r="B9783" t="s">
        <v>6091</v>
      </c>
      <c r="C9783" t="s">
        <v>870</v>
      </c>
      <c r="D9783" t="s">
        <v>55</v>
      </c>
      <c r="E9783" t="s">
        <v>55</v>
      </c>
      <c r="F9783">
        <v>41</v>
      </c>
      <c r="G9783" t="s">
        <v>668</v>
      </c>
      <c r="H9783" s="4" t="str">
        <f t="shared" si="304"/>
        <v>GOLD3.41</v>
      </c>
      <c r="I9783" s="4" t="str">
        <f t="shared" si="305"/>
        <v>SG3_GPIOC_2</v>
      </c>
    </row>
    <row r="9784" spans="1:9" x14ac:dyDescent="0.25">
      <c r="A9784" t="s">
        <v>2698</v>
      </c>
      <c r="B9784" t="s">
        <v>6091</v>
      </c>
      <c r="C9784" t="s">
        <v>870</v>
      </c>
      <c r="D9784" t="s">
        <v>57</v>
      </c>
      <c r="E9784" t="s">
        <v>57</v>
      </c>
      <c r="F9784">
        <v>43</v>
      </c>
      <c r="G9784" t="s">
        <v>670</v>
      </c>
      <c r="H9784" s="4" t="str">
        <f t="shared" si="304"/>
        <v>GOLD3.43</v>
      </c>
      <c r="I9784" s="4" t="str">
        <f t="shared" si="305"/>
        <v>SG3_GPIOC_3</v>
      </c>
    </row>
    <row r="9785" spans="1:9" x14ac:dyDescent="0.25">
      <c r="A9785" t="s">
        <v>2698</v>
      </c>
      <c r="B9785" t="s">
        <v>6091</v>
      </c>
      <c r="C9785" t="s">
        <v>870</v>
      </c>
      <c r="D9785" t="s">
        <v>56</v>
      </c>
      <c r="E9785" t="s">
        <v>56</v>
      </c>
      <c r="F9785">
        <v>42</v>
      </c>
      <c r="G9785" t="s">
        <v>669</v>
      </c>
      <c r="H9785" s="4" t="str">
        <f t="shared" si="304"/>
        <v>GOLD3.42</v>
      </c>
      <c r="I9785" s="4" t="str">
        <f t="shared" si="305"/>
        <v>SG3_GPIOC_4</v>
      </c>
    </row>
    <row r="9786" spans="1:9" x14ac:dyDescent="0.25">
      <c r="A9786" t="s">
        <v>2698</v>
      </c>
      <c r="B9786" t="s">
        <v>6091</v>
      </c>
      <c r="C9786" t="s">
        <v>870</v>
      </c>
      <c r="D9786" t="s">
        <v>277</v>
      </c>
      <c r="E9786" t="s">
        <v>277</v>
      </c>
      <c r="F9786">
        <v>44</v>
      </c>
      <c r="G9786" t="s">
        <v>675</v>
      </c>
      <c r="H9786" s="4" t="str">
        <f t="shared" si="304"/>
        <v>GOLD3.44</v>
      </c>
      <c r="I9786" s="4" t="str">
        <f t="shared" si="305"/>
        <v>SG3_GPIOC_5</v>
      </c>
    </row>
    <row r="9787" spans="1:9" x14ac:dyDescent="0.25">
      <c r="A9787" t="s">
        <v>2698</v>
      </c>
      <c r="B9787" t="s">
        <v>6091</v>
      </c>
      <c r="C9787" t="s">
        <v>870</v>
      </c>
      <c r="D9787" t="s">
        <v>32</v>
      </c>
      <c r="E9787" t="s">
        <v>32</v>
      </c>
      <c r="F9787">
        <v>2</v>
      </c>
      <c r="G9787" t="s">
        <v>662</v>
      </c>
      <c r="H9787" s="4" t="str">
        <f t="shared" si="304"/>
        <v>GOLD3.2</v>
      </c>
      <c r="I9787" s="4" t="str">
        <f t="shared" si="305"/>
        <v>SG3_INH</v>
      </c>
    </row>
    <row r="9788" spans="1:9" x14ac:dyDescent="0.25">
      <c r="A9788" t="s">
        <v>2698</v>
      </c>
      <c r="B9788" t="s">
        <v>6091</v>
      </c>
      <c r="C9788" t="s">
        <v>870</v>
      </c>
      <c r="D9788" t="s">
        <v>953</v>
      </c>
      <c r="E9788" t="s">
        <v>953</v>
      </c>
      <c r="F9788">
        <v>133</v>
      </c>
      <c r="G9788" t="s">
        <v>5735</v>
      </c>
      <c r="H9788" s="4" t="str">
        <f t="shared" si="304"/>
        <v>GOLD3.133</v>
      </c>
      <c r="I9788" s="4" t="str">
        <f t="shared" si="305"/>
        <v>SG3_LED0</v>
      </c>
    </row>
    <row r="9789" spans="1:9" x14ac:dyDescent="0.25">
      <c r="A9789" t="s">
        <v>2698</v>
      </c>
      <c r="B9789" t="s">
        <v>6091</v>
      </c>
      <c r="C9789" t="s">
        <v>870</v>
      </c>
      <c r="D9789" t="s">
        <v>954</v>
      </c>
      <c r="E9789" t="s">
        <v>954</v>
      </c>
      <c r="F9789">
        <v>134</v>
      </c>
      <c r="G9789" t="s">
        <v>5736</v>
      </c>
      <c r="H9789" s="4" t="str">
        <f t="shared" si="304"/>
        <v>GOLD3.134</v>
      </c>
      <c r="I9789" s="4" t="str">
        <f t="shared" si="305"/>
        <v>SG3_LED1</v>
      </c>
    </row>
    <row r="9790" spans="1:9" x14ac:dyDescent="0.25">
      <c r="A9790" t="s">
        <v>2698</v>
      </c>
      <c r="B9790" t="s">
        <v>6091</v>
      </c>
      <c r="C9790" t="s">
        <v>870</v>
      </c>
      <c r="D9790" t="s">
        <v>955</v>
      </c>
      <c r="E9790" t="s">
        <v>955</v>
      </c>
      <c r="F9790">
        <v>135</v>
      </c>
      <c r="G9790" t="s">
        <v>5737</v>
      </c>
      <c r="H9790" s="4" t="str">
        <f t="shared" si="304"/>
        <v>GOLD3.135</v>
      </c>
      <c r="I9790" s="4" t="str">
        <f t="shared" si="305"/>
        <v>SG3_LED2</v>
      </c>
    </row>
    <row r="9791" spans="1:9" x14ac:dyDescent="0.25">
      <c r="A9791" t="s">
        <v>2698</v>
      </c>
      <c r="B9791" t="s">
        <v>6091</v>
      </c>
      <c r="C9791" t="s">
        <v>870</v>
      </c>
      <c r="D9791" t="s">
        <v>956</v>
      </c>
      <c r="E9791" t="s">
        <v>956</v>
      </c>
      <c r="F9791">
        <v>136</v>
      </c>
      <c r="G9791" t="s">
        <v>5738</v>
      </c>
      <c r="H9791" s="4" t="str">
        <f t="shared" si="304"/>
        <v>GOLD3.136</v>
      </c>
      <c r="I9791" s="4" t="str">
        <f t="shared" si="305"/>
        <v>SG3_LED3</v>
      </c>
    </row>
    <row r="9792" spans="1:9" x14ac:dyDescent="0.25">
      <c r="A9792" t="s">
        <v>2698</v>
      </c>
      <c r="B9792" t="s">
        <v>6091</v>
      </c>
      <c r="C9792" t="s">
        <v>870</v>
      </c>
      <c r="D9792" t="s">
        <v>957</v>
      </c>
      <c r="E9792" t="s">
        <v>957</v>
      </c>
      <c r="F9792">
        <v>138</v>
      </c>
      <c r="G9792" t="s">
        <v>5739</v>
      </c>
      <c r="H9792" s="4" t="str">
        <f t="shared" si="304"/>
        <v>GOLD3.138</v>
      </c>
      <c r="I9792" s="4" t="str">
        <f t="shared" si="305"/>
        <v>SG3_LED4</v>
      </c>
    </row>
    <row r="9793" spans="1:9" x14ac:dyDescent="0.25">
      <c r="A9793" t="s">
        <v>2698</v>
      </c>
      <c r="B9793" t="s">
        <v>6091</v>
      </c>
      <c r="C9793" t="s">
        <v>870</v>
      </c>
      <c r="D9793" t="s">
        <v>958</v>
      </c>
      <c r="E9793" t="s">
        <v>958</v>
      </c>
      <c r="F9793">
        <v>139</v>
      </c>
      <c r="G9793" t="s">
        <v>5740</v>
      </c>
      <c r="H9793" s="4" t="str">
        <f t="shared" si="304"/>
        <v>GOLD3.139</v>
      </c>
      <c r="I9793" s="4" t="str">
        <f t="shared" si="305"/>
        <v>SG3_LED5</v>
      </c>
    </row>
    <row r="9794" spans="1:9" x14ac:dyDescent="0.25">
      <c r="A9794" t="s">
        <v>2698</v>
      </c>
      <c r="B9794" t="s">
        <v>6091</v>
      </c>
      <c r="C9794" t="s">
        <v>870</v>
      </c>
      <c r="D9794" t="s">
        <v>6172</v>
      </c>
      <c r="E9794" t="s">
        <v>6172</v>
      </c>
      <c r="F9794">
        <v>59</v>
      </c>
      <c r="H9794" s="4" t="str">
        <f t="shared" ref="H9794:H9857" si="306">CONCATENATE(C9794,".",F9794)</f>
        <v>GOLD3.59</v>
      </c>
      <c r="I9794" s="4">
        <f t="shared" ref="I9794:I9857" si="307">G9794</f>
        <v>0</v>
      </c>
    </row>
    <row r="9795" spans="1:9" x14ac:dyDescent="0.25">
      <c r="A9795" t="s">
        <v>2698</v>
      </c>
      <c r="B9795" t="s">
        <v>6091</v>
      </c>
      <c r="C9795" t="s">
        <v>870</v>
      </c>
      <c r="D9795" t="s">
        <v>1088</v>
      </c>
      <c r="E9795" t="s">
        <v>1088</v>
      </c>
      <c r="F9795">
        <v>68</v>
      </c>
      <c r="H9795" s="4" t="str">
        <f t="shared" si="306"/>
        <v>GOLD3.68</v>
      </c>
      <c r="I9795" s="4">
        <f t="shared" si="307"/>
        <v>0</v>
      </c>
    </row>
    <row r="9796" spans="1:9" x14ac:dyDescent="0.25">
      <c r="A9796" t="s">
        <v>2698</v>
      </c>
      <c r="B9796" t="s">
        <v>6091</v>
      </c>
      <c r="C9796" t="s">
        <v>870</v>
      </c>
      <c r="D9796" t="s">
        <v>6249</v>
      </c>
      <c r="E9796" t="s">
        <v>6249</v>
      </c>
      <c r="F9796">
        <v>76</v>
      </c>
      <c r="H9796" s="4" t="str">
        <f t="shared" si="306"/>
        <v>GOLD3.76</v>
      </c>
      <c r="I9796" s="4">
        <f t="shared" si="307"/>
        <v>0</v>
      </c>
    </row>
    <row r="9797" spans="1:9" x14ac:dyDescent="0.25">
      <c r="A9797" t="s">
        <v>2698</v>
      </c>
      <c r="B9797" t="s">
        <v>6091</v>
      </c>
      <c r="C9797" t="s">
        <v>870</v>
      </c>
      <c r="D9797" t="s">
        <v>6250</v>
      </c>
      <c r="E9797" t="s">
        <v>6250</v>
      </c>
      <c r="F9797">
        <v>80</v>
      </c>
      <c r="H9797" s="4" t="str">
        <f t="shared" si="306"/>
        <v>GOLD3.80</v>
      </c>
      <c r="I9797" s="4">
        <f t="shared" si="307"/>
        <v>0</v>
      </c>
    </row>
    <row r="9798" spans="1:9" x14ac:dyDescent="0.25">
      <c r="A9798" t="s">
        <v>2698</v>
      </c>
      <c r="B9798" t="s">
        <v>6091</v>
      </c>
      <c r="C9798" t="s">
        <v>870</v>
      </c>
      <c r="D9798" t="s">
        <v>6251</v>
      </c>
      <c r="E9798" t="s">
        <v>6251</v>
      </c>
      <c r="F9798">
        <v>81</v>
      </c>
      <c r="H9798" s="4" t="str">
        <f t="shared" si="306"/>
        <v>GOLD3.81</v>
      </c>
      <c r="I9798" s="4">
        <f t="shared" si="307"/>
        <v>0</v>
      </c>
    </row>
    <row r="9799" spans="1:9" x14ac:dyDescent="0.25">
      <c r="A9799" t="s">
        <v>2698</v>
      </c>
      <c r="B9799" t="s">
        <v>6091</v>
      </c>
      <c r="C9799" t="s">
        <v>870</v>
      </c>
      <c r="D9799" t="s">
        <v>23</v>
      </c>
      <c r="E9799" t="s">
        <v>23</v>
      </c>
      <c r="F9799" t="s">
        <v>23</v>
      </c>
      <c r="H9799" s="4" t="str">
        <f t="shared" si="306"/>
        <v>GOLD3.NUT1</v>
      </c>
      <c r="I9799" s="4">
        <f t="shared" si="307"/>
        <v>0</v>
      </c>
    </row>
    <row r="9800" spans="1:9" x14ac:dyDescent="0.25">
      <c r="A9800" t="s">
        <v>2698</v>
      </c>
      <c r="B9800" t="s">
        <v>6091</v>
      </c>
      <c r="C9800" t="s">
        <v>870</v>
      </c>
      <c r="D9800" t="s">
        <v>24</v>
      </c>
      <c r="E9800" t="s">
        <v>24</v>
      </c>
      <c r="F9800" t="s">
        <v>24</v>
      </c>
      <c r="H9800" s="4" t="str">
        <f t="shared" si="306"/>
        <v>GOLD3.NUT2</v>
      </c>
      <c r="I9800" s="4">
        <f t="shared" si="307"/>
        <v>0</v>
      </c>
    </row>
    <row r="9801" spans="1:9" x14ac:dyDescent="0.25">
      <c r="A9801" t="s">
        <v>2698</v>
      </c>
      <c r="B9801" t="s">
        <v>6091</v>
      </c>
      <c r="C9801" t="s">
        <v>870</v>
      </c>
      <c r="D9801" t="s">
        <v>25</v>
      </c>
      <c r="E9801" t="s">
        <v>25</v>
      </c>
      <c r="F9801" t="s">
        <v>25</v>
      </c>
      <c r="H9801" s="4" t="str">
        <f t="shared" si="306"/>
        <v>GOLD3.NUT3</v>
      </c>
      <c r="I9801" s="4">
        <f t="shared" si="307"/>
        <v>0</v>
      </c>
    </row>
    <row r="9802" spans="1:9" x14ac:dyDescent="0.25">
      <c r="A9802" t="s">
        <v>2698</v>
      </c>
      <c r="B9802" t="s">
        <v>6091</v>
      </c>
      <c r="C9802" t="s">
        <v>870</v>
      </c>
      <c r="D9802" t="s">
        <v>26</v>
      </c>
      <c r="E9802" t="s">
        <v>26</v>
      </c>
      <c r="F9802" t="s">
        <v>26</v>
      </c>
      <c r="H9802" s="4" t="str">
        <f t="shared" si="306"/>
        <v>GOLD3.NUT4</v>
      </c>
      <c r="I9802" s="4">
        <f t="shared" si="307"/>
        <v>0</v>
      </c>
    </row>
    <row r="9803" spans="1:9" x14ac:dyDescent="0.25">
      <c r="A9803" t="s">
        <v>2698</v>
      </c>
      <c r="B9803" t="s">
        <v>6091</v>
      </c>
      <c r="C9803" t="s">
        <v>870</v>
      </c>
      <c r="D9803" t="s">
        <v>63</v>
      </c>
      <c r="E9803" t="s">
        <v>63</v>
      </c>
      <c r="F9803">
        <v>175</v>
      </c>
      <c r="G9803" t="s">
        <v>589</v>
      </c>
      <c r="H9803" s="4" t="str">
        <f t="shared" si="306"/>
        <v>GOLD3.175</v>
      </c>
      <c r="I9803" s="4" t="str">
        <f t="shared" si="307"/>
        <v>SG3_P1_MDI-</v>
      </c>
    </row>
    <row r="9804" spans="1:9" x14ac:dyDescent="0.25">
      <c r="A9804" t="s">
        <v>2698</v>
      </c>
      <c r="B9804" t="s">
        <v>6091</v>
      </c>
      <c r="C9804" t="s">
        <v>870</v>
      </c>
      <c r="D9804" t="s">
        <v>62</v>
      </c>
      <c r="E9804" t="s">
        <v>62</v>
      </c>
      <c r="F9804">
        <v>174</v>
      </c>
      <c r="G9804" t="s">
        <v>588</v>
      </c>
      <c r="H9804" s="4" t="str">
        <f t="shared" si="306"/>
        <v>GOLD3.174</v>
      </c>
      <c r="I9804" s="4" t="str">
        <f t="shared" si="307"/>
        <v>SG3_P1_MDI+</v>
      </c>
    </row>
    <row r="9805" spans="1:9" x14ac:dyDescent="0.25">
      <c r="A9805" t="s">
        <v>2698</v>
      </c>
      <c r="B9805" t="s">
        <v>6091</v>
      </c>
      <c r="C9805" t="s">
        <v>870</v>
      </c>
      <c r="D9805" t="s">
        <v>898</v>
      </c>
      <c r="E9805" t="s">
        <v>898</v>
      </c>
      <c r="F9805">
        <v>172</v>
      </c>
      <c r="G9805" t="s">
        <v>2645</v>
      </c>
      <c r="H9805" s="4" t="str">
        <f t="shared" si="306"/>
        <v>GOLD3.172</v>
      </c>
      <c r="I9805" s="4" t="str">
        <f t="shared" si="307"/>
        <v>SG3_P2_MDI-</v>
      </c>
    </row>
    <row r="9806" spans="1:9" x14ac:dyDescent="0.25">
      <c r="A9806" t="s">
        <v>2698</v>
      </c>
      <c r="B9806" t="s">
        <v>6091</v>
      </c>
      <c r="C9806" t="s">
        <v>870</v>
      </c>
      <c r="D9806" t="s">
        <v>897</v>
      </c>
      <c r="E9806" t="s">
        <v>897</v>
      </c>
      <c r="F9806">
        <v>171</v>
      </c>
      <c r="G9806" t="s">
        <v>2646</v>
      </c>
      <c r="H9806" s="4" t="str">
        <f t="shared" si="306"/>
        <v>GOLD3.171</v>
      </c>
      <c r="I9806" s="4" t="str">
        <f t="shared" si="307"/>
        <v>SG3_P2_MDI+</v>
      </c>
    </row>
    <row r="9807" spans="1:9" x14ac:dyDescent="0.25">
      <c r="A9807" t="s">
        <v>2698</v>
      </c>
      <c r="B9807" t="s">
        <v>6091</v>
      </c>
      <c r="C9807" t="s">
        <v>870</v>
      </c>
      <c r="D9807" t="s">
        <v>900</v>
      </c>
      <c r="E9807" t="s">
        <v>900</v>
      </c>
      <c r="F9807">
        <v>168</v>
      </c>
      <c r="G9807" t="s">
        <v>2647</v>
      </c>
      <c r="H9807" s="4" t="str">
        <f t="shared" si="306"/>
        <v>GOLD3.168</v>
      </c>
      <c r="I9807" s="4" t="str">
        <f t="shared" si="307"/>
        <v>SG3_P3_MDI-</v>
      </c>
    </row>
    <row r="9808" spans="1:9" x14ac:dyDescent="0.25">
      <c r="A9808" t="s">
        <v>2698</v>
      </c>
      <c r="B9808" t="s">
        <v>6091</v>
      </c>
      <c r="C9808" t="s">
        <v>870</v>
      </c>
      <c r="D9808" t="s">
        <v>899</v>
      </c>
      <c r="E9808" t="s">
        <v>899</v>
      </c>
      <c r="F9808">
        <v>167</v>
      </c>
      <c r="G9808" t="s">
        <v>2648</v>
      </c>
      <c r="H9808" s="4" t="str">
        <f t="shared" si="306"/>
        <v>GOLD3.167</v>
      </c>
      <c r="I9808" s="4" t="str">
        <f t="shared" si="307"/>
        <v>SG3_P3_MDI+</v>
      </c>
    </row>
    <row r="9809" spans="1:9" x14ac:dyDescent="0.25">
      <c r="A9809" t="s">
        <v>2698</v>
      </c>
      <c r="B9809" t="s">
        <v>6091</v>
      </c>
      <c r="C9809" t="s">
        <v>870</v>
      </c>
      <c r="D9809" t="s">
        <v>902</v>
      </c>
      <c r="E9809" t="s">
        <v>902</v>
      </c>
      <c r="F9809">
        <v>165</v>
      </c>
      <c r="G9809" t="s">
        <v>2649</v>
      </c>
      <c r="H9809" s="4" t="str">
        <f t="shared" si="306"/>
        <v>GOLD3.165</v>
      </c>
      <c r="I9809" s="4" t="str">
        <f t="shared" si="307"/>
        <v>SG3_P4_MDI-</v>
      </c>
    </row>
    <row r="9810" spans="1:9" x14ac:dyDescent="0.25">
      <c r="A9810" t="s">
        <v>2698</v>
      </c>
      <c r="B9810" t="s">
        <v>6091</v>
      </c>
      <c r="C9810" t="s">
        <v>870</v>
      </c>
      <c r="D9810" t="s">
        <v>901</v>
      </c>
      <c r="E9810" t="s">
        <v>901</v>
      </c>
      <c r="F9810">
        <v>164</v>
      </c>
      <c r="G9810" t="s">
        <v>2650</v>
      </c>
      <c r="H9810" s="4" t="str">
        <f t="shared" si="306"/>
        <v>GOLD3.164</v>
      </c>
      <c r="I9810" s="4" t="str">
        <f t="shared" si="307"/>
        <v>SG3_P4_MDI+</v>
      </c>
    </row>
    <row r="9811" spans="1:9" x14ac:dyDescent="0.25">
      <c r="A9811" t="s">
        <v>2698</v>
      </c>
      <c r="B9811" t="s">
        <v>6091</v>
      </c>
      <c r="C9811" t="s">
        <v>870</v>
      </c>
      <c r="D9811" t="s">
        <v>904</v>
      </c>
      <c r="E9811" t="s">
        <v>904</v>
      </c>
      <c r="F9811">
        <v>148</v>
      </c>
      <c r="G9811" t="s">
        <v>2112</v>
      </c>
      <c r="H9811" s="4" t="str">
        <f t="shared" si="306"/>
        <v>GOLD3.148</v>
      </c>
      <c r="I9811" s="4" t="str">
        <f t="shared" si="307"/>
        <v>SG3_P5_GIGA_MDI-</v>
      </c>
    </row>
    <row r="9812" spans="1:9" x14ac:dyDescent="0.25">
      <c r="A9812" t="s">
        <v>2698</v>
      </c>
      <c r="B9812" t="s">
        <v>6091</v>
      </c>
      <c r="C9812" t="s">
        <v>870</v>
      </c>
      <c r="D9812" t="s">
        <v>903</v>
      </c>
      <c r="E9812" t="s">
        <v>903</v>
      </c>
      <c r="F9812">
        <v>147</v>
      </c>
      <c r="G9812" t="s">
        <v>2113</v>
      </c>
      <c r="H9812" s="4" t="str">
        <f t="shared" si="306"/>
        <v>GOLD3.147</v>
      </c>
      <c r="I9812" s="4" t="str">
        <f t="shared" si="307"/>
        <v>SG3_P5_GIGA_MDI+</v>
      </c>
    </row>
    <row r="9813" spans="1:9" x14ac:dyDescent="0.25">
      <c r="A9813" t="s">
        <v>2698</v>
      </c>
      <c r="B9813" t="s">
        <v>6091</v>
      </c>
      <c r="C9813" t="s">
        <v>870</v>
      </c>
      <c r="D9813" t="s">
        <v>906</v>
      </c>
      <c r="E9813" t="s">
        <v>906</v>
      </c>
      <c r="F9813">
        <v>143</v>
      </c>
      <c r="G9813" t="s">
        <v>2114</v>
      </c>
      <c r="H9813" s="4" t="str">
        <f t="shared" si="306"/>
        <v>GOLD3.143</v>
      </c>
      <c r="I9813" s="4" t="str">
        <f t="shared" si="307"/>
        <v>SG3_P6_GIGA_MDI-</v>
      </c>
    </row>
    <row r="9814" spans="1:9" x14ac:dyDescent="0.25">
      <c r="A9814" t="s">
        <v>2698</v>
      </c>
      <c r="B9814" t="s">
        <v>6091</v>
      </c>
      <c r="C9814" t="s">
        <v>870</v>
      </c>
      <c r="D9814" t="s">
        <v>905</v>
      </c>
      <c r="E9814" t="s">
        <v>905</v>
      </c>
      <c r="F9814">
        <v>142</v>
      </c>
      <c r="G9814" t="s">
        <v>2115</v>
      </c>
      <c r="H9814" s="4" t="str">
        <f t="shared" si="306"/>
        <v>GOLD3.142</v>
      </c>
      <c r="I9814" s="4" t="str">
        <f t="shared" si="307"/>
        <v>SG3_P6_GIGA_MDI+</v>
      </c>
    </row>
    <row r="9815" spans="1:9" x14ac:dyDescent="0.25">
      <c r="A9815" t="s">
        <v>2698</v>
      </c>
      <c r="B9815" t="s">
        <v>6091</v>
      </c>
      <c r="C9815" t="s">
        <v>870</v>
      </c>
      <c r="D9815" t="s">
        <v>6173</v>
      </c>
      <c r="E9815" t="s">
        <v>6173</v>
      </c>
      <c r="F9815">
        <v>77</v>
      </c>
      <c r="G9815" t="s">
        <v>2601</v>
      </c>
      <c r="H9815" s="4" t="str">
        <f t="shared" si="306"/>
        <v>GOLD3.77</v>
      </c>
      <c r="I9815" s="4" t="str">
        <f t="shared" si="307"/>
        <v>SG3_AVDD09_CMU</v>
      </c>
    </row>
    <row r="9816" spans="1:9" x14ac:dyDescent="0.25">
      <c r="A9816" t="s">
        <v>2698</v>
      </c>
      <c r="B9816" t="s">
        <v>6091</v>
      </c>
      <c r="C9816" t="s">
        <v>870</v>
      </c>
      <c r="D9816" t="s">
        <v>941</v>
      </c>
      <c r="E9816" t="s">
        <v>941</v>
      </c>
      <c r="F9816">
        <v>71</v>
      </c>
      <c r="G9816" t="s">
        <v>2265</v>
      </c>
      <c r="H9816" s="4" t="str">
        <f t="shared" si="306"/>
        <v>GOLD3.71</v>
      </c>
      <c r="I9816" s="4" t="str">
        <f t="shared" si="307"/>
        <v>SG3_P9_HSI-</v>
      </c>
    </row>
    <row r="9817" spans="1:9" x14ac:dyDescent="0.25">
      <c r="A9817" t="s">
        <v>2698</v>
      </c>
      <c r="B9817" t="s">
        <v>6091</v>
      </c>
      <c r="C9817" t="s">
        <v>870</v>
      </c>
      <c r="D9817" t="s">
        <v>942</v>
      </c>
      <c r="E9817" t="s">
        <v>942</v>
      </c>
      <c r="F9817">
        <v>70</v>
      </c>
      <c r="G9817" t="s">
        <v>2267</v>
      </c>
      <c r="H9817" s="4" t="str">
        <f t="shared" si="306"/>
        <v>GOLD3.70</v>
      </c>
      <c r="I9817" s="4" t="str">
        <f t="shared" si="307"/>
        <v>SG3_P9_HSI+</v>
      </c>
    </row>
    <row r="9818" spans="1:9" x14ac:dyDescent="0.25">
      <c r="A9818" t="s">
        <v>2698</v>
      </c>
      <c r="B9818" t="s">
        <v>6091</v>
      </c>
      <c r="C9818" t="s">
        <v>870</v>
      </c>
      <c r="D9818" t="s">
        <v>943</v>
      </c>
      <c r="E9818" t="s">
        <v>943</v>
      </c>
      <c r="F9818">
        <v>73</v>
      </c>
      <c r="G9818" t="s">
        <v>2261</v>
      </c>
      <c r="H9818" s="4" t="str">
        <f t="shared" si="306"/>
        <v>GOLD3.73</v>
      </c>
      <c r="I9818" s="4" t="str">
        <f t="shared" si="307"/>
        <v>SG3_P9_HSO-</v>
      </c>
    </row>
    <row r="9819" spans="1:9" x14ac:dyDescent="0.25">
      <c r="A9819" t="s">
        <v>2698</v>
      </c>
      <c r="B9819" t="s">
        <v>6091</v>
      </c>
      <c r="C9819" t="s">
        <v>870</v>
      </c>
      <c r="D9819" t="s">
        <v>944</v>
      </c>
      <c r="E9819" t="s">
        <v>944</v>
      </c>
      <c r="F9819">
        <v>74</v>
      </c>
      <c r="G9819" t="s">
        <v>2263</v>
      </c>
      <c r="H9819" s="4" t="str">
        <f t="shared" si="306"/>
        <v>GOLD3.74</v>
      </c>
      <c r="I9819" s="4" t="str">
        <f t="shared" si="307"/>
        <v>SG3_P9_HSO+</v>
      </c>
    </row>
    <row r="9820" spans="1:9" x14ac:dyDescent="0.25">
      <c r="A9820" t="s">
        <v>2698</v>
      </c>
      <c r="B9820" t="s">
        <v>6091</v>
      </c>
      <c r="C9820" t="s">
        <v>870</v>
      </c>
      <c r="D9820" t="s">
        <v>6174</v>
      </c>
      <c r="E9820" t="s">
        <v>6174</v>
      </c>
      <c r="F9820">
        <v>79</v>
      </c>
      <c r="G9820" t="s">
        <v>2601</v>
      </c>
      <c r="H9820" s="4" t="str">
        <f t="shared" si="306"/>
        <v>GOLD3.79</v>
      </c>
      <c r="I9820" s="4" t="str">
        <f t="shared" si="307"/>
        <v>SG3_AVDD09_CMU</v>
      </c>
    </row>
    <row r="9821" spans="1:9" x14ac:dyDescent="0.25">
      <c r="A9821" t="s">
        <v>2698</v>
      </c>
      <c r="B9821" t="s">
        <v>6091</v>
      </c>
      <c r="C9821" t="s">
        <v>870</v>
      </c>
      <c r="D9821" t="s">
        <v>946</v>
      </c>
      <c r="E9821" t="s">
        <v>946</v>
      </c>
      <c r="F9821">
        <v>86</v>
      </c>
      <c r="G9821" t="s">
        <v>2283</v>
      </c>
      <c r="H9821" s="4" t="str">
        <f t="shared" si="306"/>
        <v>GOLD3.86</v>
      </c>
      <c r="I9821" s="4" t="str">
        <f t="shared" si="307"/>
        <v>SG3_P10_HSI-</v>
      </c>
    </row>
    <row r="9822" spans="1:9" x14ac:dyDescent="0.25">
      <c r="A9822" t="s">
        <v>2698</v>
      </c>
      <c r="B9822" t="s">
        <v>6091</v>
      </c>
      <c r="C9822" t="s">
        <v>870</v>
      </c>
      <c r="D9822" t="s">
        <v>945</v>
      </c>
      <c r="E9822" t="s">
        <v>945</v>
      </c>
      <c r="F9822">
        <v>87</v>
      </c>
      <c r="G9822" t="s">
        <v>2281</v>
      </c>
      <c r="H9822" s="4" t="str">
        <f t="shared" si="306"/>
        <v>GOLD3.87</v>
      </c>
      <c r="I9822" s="4" t="str">
        <f t="shared" si="307"/>
        <v>SG3_P10_HSI+</v>
      </c>
    </row>
    <row r="9823" spans="1:9" x14ac:dyDescent="0.25">
      <c r="A9823" t="s">
        <v>2698</v>
      </c>
      <c r="B9823" t="s">
        <v>6091</v>
      </c>
      <c r="C9823" t="s">
        <v>870</v>
      </c>
      <c r="D9823" t="s">
        <v>947</v>
      </c>
      <c r="E9823" t="s">
        <v>947</v>
      </c>
      <c r="F9823">
        <v>84</v>
      </c>
      <c r="G9823" t="s">
        <v>2277</v>
      </c>
      <c r="H9823" s="4" t="str">
        <f t="shared" si="306"/>
        <v>GOLD3.84</v>
      </c>
      <c r="I9823" s="4" t="str">
        <f t="shared" si="307"/>
        <v>SG3_P10_HSO-</v>
      </c>
    </row>
    <row r="9824" spans="1:9" x14ac:dyDescent="0.25">
      <c r="A9824" t="s">
        <v>2698</v>
      </c>
      <c r="B9824" t="s">
        <v>6091</v>
      </c>
      <c r="C9824" t="s">
        <v>870</v>
      </c>
      <c r="D9824" t="s">
        <v>948</v>
      </c>
      <c r="E9824" t="s">
        <v>948</v>
      </c>
      <c r="F9824">
        <v>83</v>
      </c>
      <c r="G9824" t="s">
        <v>2279</v>
      </c>
      <c r="H9824" s="4" t="str">
        <f t="shared" si="306"/>
        <v>GOLD3.83</v>
      </c>
      <c r="I9824" s="4" t="str">
        <f t="shared" si="307"/>
        <v>SG3_P10_HSO+</v>
      </c>
    </row>
    <row r="9825" spans="1:9" x14ac:dyDescent="0.25">
      <c r="A9825" t="s">
        <v>2698</v>
      </c>
      <c r="B9825" t="s">
        <v>6091</v>
      </c>
      <c r="C9825" t="s">
        <v>870</v>
      </c>
      <c r="D9825" t="s">
        <v>889</v>
      </c>
      <c r="E9825" t="s">
        <v>889</v>
      </c>
      <c r="F9825">
        <v>57</v>
      </c>
      <c r="G9825" t="s">
        <v>2601</v>
      </c>
      <c r="H9825" s="4" t="str">
        <f t="shared" si="306"/>
        <v>GOLD3.57</v>
      </c>
      <c r="I9825" s="4" t="str">
        <f t="shared" si="307"/>
        <v>SG3_AVDD09_CMU</v>
      </c>
    </row>
    <row r="9826" spans="1:9" x14ac:dyDescent="0.25">
      <c r="A9826" t="s">
        <v>2698</v>
      </c>
      <c r="B9826" t="s">
        <v>6091</v>
      </c>
      <c r="C9826" t="s">
        <v>870</v>
      </c>
      <c r="D9826" t="s">
        <v>6175</v>
      </c>
      <c r="E9826" t="s">
        <v>6175</v>
      </c>
      <c r="F9826">
        <v>50</v>
      </c>
      <c r="G9826" t="s">
        <v>6183</v>
      </c>
      <c r="H9826" s="4" t="str">
        <f t="shared" si="306"/>
        <v>GOLD3.50</v>
      </c>
      <c r="I9826" s="4" t="str">
        <f t="shared" si="307"/>
        <v>SG3_AVDD09_TRX</v>
      </c>
    </row>
    <row r="9827" spans="1:9" x14ac:dyDescent="0.25">
      <c r="A9827" t="s">
        <v>2698</v>
      </c>
      <c r="B9827" t="s">
        <v>6091</v>
      </c>
      <c r="C9827" t="s">
        <v>870</v>
      </c>
      <c r="D9827" t="s">
        <v>6176</v>
      </c>
      <c r="E9827" t="s">
        <v>6176</v>
      </c>
      <c r="F9827">
        <v>56</v>
      </c>
      <c r="G9827" t="s">
        <v>6183</v>
      </c>
      <c r="H9827" s="4" t="str">
        <f t="shared" si="306"/>
        <v>GOLD3.56</v>
      </c>
      <c r="I9827" s="4" t="str">
        <f t="shared" si="307"/>
        <v>SG3_AVDD09_TRX</v>
      </c>
    </row>
    <row r="9828" spans="1:9" x14ac:dyDescent="0.25">
      <c r="A9828" t="s">
        <v>2698</v>
      </c>
      <c r="B9828" t="s">
        <v>6091</v>
      </c>
      <c r="C9828" t="s">
        <v>870</v>
      </c>
      <c r="D9828" t="s">
        <v>893</v>
      </c>
      <c r="E9828" t="s">
        <v>893</v>
      </c>
      <c r="F9828">
        <v>58</v>
      </c>
      <c r="G9828" t="s">
        <v>2605</v>
      </c>
      <c r="H9828" s="4" t="str">
        <f t="shared" si="306"/>
        <v>GOLD3.58</v>
      </c>
      <c r="I9828" s="4" t="str">
        <f t="shared" si="307"/>
        <v>SG3_AVDD33_CMU</v>
      </c>
    </row>
    <row r="9829" spans="1:9" x14ac:dyDescent="0.25">
      <c r="A9829" t="s">
        <v>2698</v>
      </c>
      <c r="B9829" t="s">
        <v>6091</v>
      </c>
      <c r="C9829" t="s">
        <v>870</v>
      </c>
      <c r="D9829" t="s">
        <v>950</v>
      </c>
      <c r="E9829" t="s">
        <v>950</v>
      </c>
      <c r="F9829">
        <v>52</v>
      </c>
      <c r="G9829" t="s">
        <v>2291</v>
      </c>
      <c r="H9829" s="4" t="str">
        <f t="shared" si="306"/>
        <v>GOLD3.52</v>
      </c>
      <c r="I9829" s="4" t="str">
        <f t="shared" si="307"/>
        <v>SG3_P11_HSI-</v>
      </c>
    </row>
    <row r="9830" spans="1:9" x14ac:dyDescent="0.25">
      <c r="A9830" t="s">
        <v>2698</v>
      </c>
      <c r="B9830" t="s">
        <v>6091</v>
      </c>
      <c r="C9830" t="s">
        <v>870</v>
      </c>
      <c r="D9830" t="s">
        <v>949</v>
      </c>
      <c r="E9830" t="s">
        <v>949</v>
      </c>
      <c r="F9830">
        <v>51</v>
      </c>
      <c r="G9830" t="s">
        <v>2289</v>
      </c>
      <c r="H9830" s="4" t="str">
        <f t="shared" si="306"/>
        <v>GOLD3.51</v>
      </c>
      <c r="I9830" s="4" t="str">
        <f t="shared" si="307"/>
        <v>SG3_P11_HSI+</v>
      </c>
    </row>
    <row r="9831" spans="1:9" x14ac:dyDescent="0.25">
      <c r="A9831" t="s">
        <v>2698</v>
      </c>
      <c r="B9831" t="s">
        <v>6091</v>
      </c>
      <c r="C9831" t="s">
        <v>870</v>
      </c>
      <c r="D9831" t="s">
        <v>951</v>
      </c>
      <c r="E9831" t="s">
        <v>951</v>
      </c>
      <c r="F9831">
        <v>54</v>
      </c>
      <c r="G9831" t="s">
        <v>2285</v>
      </c>
      <c r="H9831" s="4" t="str">
        <f t="shared" si="306"/>
        <v>GOLD3.54</v>
      </c>
      <c r="I9831" s="4" t="str">
        <f t="shared" si="307"/>
        <v>SG3_P11_HSO-</v>
      </c>
    </row>
    <row r="9832" spans="1:9" x14ac:dyDescent="0.25">
      <c r="A9832" t="s">
        <v>2698</v>
      </c>
      <c r="B9832" t="s">
        <v>6091</v>
      </c>
      <c r="C9832" t="s">
        <v>870</v>
      </c>
      <c r="D9832" t="s">
        <v>952</v>
      </c>
      <c r="E9832" t="s">
        <v>952</v>
      </c>
      <c r="F9832">
        <v>55</v>
      </c>
      <c r="G9832" t="s">
        <v>2287</v>
      </c>
      <c r="H9832" s="4" t="str">
        <f t="shared" si="306"/>
        <v>GOLD3.55</v>
      </c>
      <c r="I9832" s="4" t="str">
        <f t="shared" si="307"/>
        <v>SG3_P11_HSO+</v>
      </c>
    </row>
    <row r="9833" spans="1:9" x14ac:dyDescent="0.25">
      <c r="A9833" t="s">
        <v>2698</v>
      </c>
      <c r="B9833" t="s">
        <v>6091</v>
      </c>
      <c r="C9833" t="s">
        <v>870</v>
      </c>
      <c r="D9833" t="s">
        <v>59</v>
      </c>
      <c r="E9833" t="s">
        <v>59</v>
      </c>
      <c r="F9833">
        <v>47</v>
      </c>
      <c r="G9833" t="s">
        <v>772</v>
      </c>
      <c r="H9833" s="4" t="str">
        <f t="shared" si="306"/>
        <v>GOLD3.47</v>
      </c>
      <c r="I9833" s="4" t="str">
        <f t="shared" si="307"/>
        <v>SG3_RESETB</v>
      </c>
    </row>
    <row r="9834" spans="1:9" x14ac:dyDescent="0.25">
      <c r="A9834" t="s">
        <v>2698</v>
      </c>
      <c r="B9834" t="s">
        <v>6091</v>
      </c>
      <c r="C9834" t="s">
        <v>870</v>
      </c>
      <c r="D9834" t="s">
        <v>58</v>
      </c>
      <c r="E9834" t="s">
        <v>58</v>
      </c>
      <c r="F9834">
        <v>155</v>
      </c>
      <c r="G9834" t="s">
        <v>671</v>
      </c>
      <c r="H9834" s="4" t="str">
        <f t="shared" si="306"/>
        <v>GOLD3.155</v>
      </c>
      <c r="I9834" s="4" t="str">
        <f t="shared" si="307"/>
        <v>SG3_RSET</v>
      </c>
    </row>
    <row r="9835" spans="1:9" x14ac:dyDescent="0.25">
      <c r="A9835" t="s">
        <v>2698</v>
      </c>
      <c r="B9835" t="s">
        <v>6091</v>
      </c>
      <c r="C9835" t="s">
        <v>870</v>
      </c>
      <c r="D9835" t="s">
        <v>52</v>
      </c>
      <c r="E9835" t="s">
        <v>52</v>
      </c>
      <c r="F9835">
        <v>64</v>
      </c>
      <c r="G9835" t="s">
        <v>688</v>
      </c>
      <c r="H9835" s="4" t="str">
        <f t="shared" si="306"/>
        <v>GOLD3.64</v>
      </c>
      <c r="I9835" s="4" t="str">
        <f t="shared" si="307"/>
        <v>SG3_SPI_CSB</v>
      </c>
    </row>
    <row r="9836" spans="1:9" x14ac:dyDescent="0.25">
      <c r="A9836" t="s">
        <v>2698</v>
      </c>
      <c r="B9836" t="s">
        <v>6091</v>
      </c>
      <c r="C9836" t="s">
        <v>870</v>
      </c>
      <c r="D9836" t="s">
        <v>54</v>
      </c>
      <c r="E9836" t="s">
        <v>54</v>
      </c>
      <c r="F9836">
        <v>62</v>
      </c>
      <c r="G9836" t="s">
        <v>689</v>
      </c>
      <c r="H9836" s="4" t="str">
        <f t="shared" si="306"/>
        <v>GOLD3.62</v>
      </c>
      <c r="I9836" s="4" t="str">
        <f t="shared" si="307"/>
        <v>SG3_SPI_SCK</v>
      </c>
    </row>
    <row r="9837" spans="1:9" x14ac:dyDescent="0.25">
      <c r="A9837" t="s">
        <v>2698</v>
      </c>
      <c r="B9837" t="s">
        <v>6091</v>
      </c>
      <c r="C9837" t="s">
        <v>870</v>
      </c>
      <c r="D9837" t="s">
        <v>280</v>
      </c>
      <c r="E9837" t="s">
        <v>280</v>
      </c>
      <c r="F9837">
        <v>61</v>
      </c>
      <c r="G9837" t="s">
        <v>5750</v>
      </c>
      <c r="H9837" s="4" t="str">
        <f t="shared" si="306"/>
        <v>GOLD3.61</v>
      </c>
      <c r="I9837" s="4" t="str">
        <f t="shared" si="307"/>
        <v>SG3_SPI_SIO0</v>
      </c>
    </row>
    <row r="9838" spans="1:9" x14ac:dyDescent="0.25">
      <c r="A9838" t="s">
        <v>2698</v>
      </c>
      <c r="B9838" t="s">
        <v>6091</v>
      </c>
      <c r="C9838" t="s">
        <v>870</v>
      </c>
      <c r="D9838" t="s">
        <v>279</v>
      </c>
      <c r="E9838" t="s">
        <v>279</v>
      </c>
      <c r="F9838">
        <v>60</v>
      </c>
      <c r="G9838" t="s">
        <v>5749</v>
      </c>
      <c r="H9838" s="4" t="str">
        <f t="shared" si="306"/>
        <v>GOLD3.60</v>
      </c>
      <c r="I9838" s="4" t="str">
        <f t="shared" si="307"/>
        <v>SG3_SPI_SIO1</v>
      </c>
    </row>
    <row r="9839" spans="1:9" x14ac:dyDescent="0.25">
      <c r="A9839" t="s">
        <v>2698</v>
      </c>
      <c r="B9839" t="s">
        <v>6091</v>
      </c>
      <c r="C9839" t="s">
        <v>870</v>
      </c>
      <c r="D9839" t="s">
        <v>281</v>
      </c>
      <c r="E9839" t="s">
        <v>281</v>
      </c>
      <c r="F9839">
        <v>65</v>
      </c>
      <c r="G9839" t="s">
        <v>5751</v>
      </c>
      <c r="H9839" s="4" t="str">
        <f t="shared" si="306"/>
        <v>GOLD3.65</v>
      </c>
      <c r="I9839" s="4" t="str">
        <f t="shared" si="307"/>
        <v>SG3_SPI_SIO2</v>
      </c>
    </row>
    <row r="9840" spans="1:9" x14ac:dyDescent="0.25">
      <c r="A9840" t="s">
        <v>2698</v>
      </c>
      <c r="B9840" t="s">
        <v>6091</v>
      </c>
      <c r="C9840" t="s">
        <v>870</v>
      </c>
      <c r="D9840" t="s">
        <v>282</v>
      </c>
      <c r="E9840" t="s">
        <v>282</v>
      </c>
      <c r="F9840">
        <v>66</v>
      </c>
      <c r="G9840" t="s">
        <v>5752</v>
      </c>
      <c r="H9840" s="4" t="str">
        <f t="shared" si="306"/>
        <v>GOLD3.66</v>
      </c>
      <c r="I9840" s="4" t="str">
        <f t="shared" si="307"/>
        <v>SG3_SPI_SIO3</v>
      </c>
    </row>
    <row r="9841" spans="1:9" x14ac:dyDescent="0.25">
      <c r="A9841" t="s">
        <v>2698</v>
      </c>
      <c r="B9841" t="s">
        <v>6091</v>
      </c>
      <c r="C9841" t="s">
        <v>870</v>
      </c>
      <c r="D9841" t="s">
        <v>425</v>
      </c>
      <c r="E9841" t="s">
        <v>425</v>
      </c>
      <c r="F9841">
        <v>63</v>
      </c>
      <c r="G9841" t="s">
        <v>2607</v>
      </c>
      <c r="H9841" s="4" t="str">
        <f t="shared" si="306"/>
        <v>GOLD3.63</v>
      </c>
      <c r="I9841" s="4" t="str">
        <f t="shared" si="307"/>
        <v>SG3_SPI_VDDIO</v>
      </c>
    </row>
    <row r="9842" spans="1:9" x14ac:dyDescent="0.25">
      <c r="A9842" t="s">
        <v>2698</v>
      </c>
      <c r="B9842" t="s">
        <v>6091</v>
      </c>
      <c r="C9842" t="s">
        <v>870</v>
      </c>
      <c r="D9842" t="s">
        <v>896</v>
      </c>
      <c r="E9842" t="s">
        <v>896</v>
      </c>
      <c r="F9842">
        <v>3</v>
      </c>
      <c r="G9842" t="s">
        <v>2610</v>
      </c>
      <c r="H9842" s="4" t="str">
        <f t="shared" si="306"/>
        <v>GOLD3.3</v>
      </c>
      <c r="I9842" s="4" t="str">
        <f t="shared" si="307"/>
        <v>SG3_V33</v>
      </c>
    </row>
    <row r="9843" spans="1:9" x14ac:dyDescent="0.25">
      <c r="A9843" t="s">
        <v>2698</v>
      </c>
      <c r="B9843" t="s">
        <v>6091</v>
      </c>
      <c r="C9843" t="s">
        <v>870</v>
      </c>
      <c r="D9843" t="s">
        <v>33</v>
      </c>
      <c r="E9843" t="s">
        <v>33</v>
      </c>
      <c r="F9843">
        <v>4</v>
      </c>
      <c r="G9843" t="s">
        <v>687</v>
      </c>
      <c r="H9843" s="4" t="str">
        <f t="shared" si="306"/>
        <v>GOLD3.4</v>
      </c>
      <c r="I9843" s="4" t="str">
        <f t="shared" si="307"/>
        <v>SG3_WAKE</v>
      </c>
    </row>
    <row r="9844" spans="1:9" x14ac:dyDescent="0.25">
      <c r="A9844" t="s">
        <v>2698</v>
      </c>
      <c r="B9844" t="s">
        <v>6091</v>
      </c>
      <c r="C9844" t="s">
        <v>870</v>
      </c>
      <c r="D9844" t="s">
        <v>283</v>
      </c>
      <c r="E9844" t="s">
        <v>283</v>
      </c>
      <c r="F9844">
        <v>150</v>
      </c>
      <c r="G9844" t="s">
        <v>5741</v>
      </c>
      <c r="H9844" s="4" t="str">
        <f t="shared" si="306"/>
        <v>GOLD3.150</v>
      </c>
      <c r="I9844" s="4" t="str">
        <f t="shared" si="307"/>
        <v>SG3_XI</v>
      </c>
    </row>
    <row r="9845" spans="1:9" x14ac:dyDescent="0.25">
      <c r="A9845" t="s">
        <v>2698</v>
      </c>
      <c r="B9845" t="s">
        <v>6091</v>
      </c>
      <c r="C9845" t="s">
        <v>870</v>
      </c>
      <c r="D9845" t="s">
        <v>920</v>
      </c>
      <c r="E9845" t="s">
        <v>920</v>
      </c>
      <c r="F9845">
        <v>113</v>
      </c>
      <c r="G9845" t="s">
        <v>2256</v>
      </c>
      <c r="H9845" s="4" t="str">
        <f t="shared" si="306"/>
        <v>GOLD3.113</v>
      </c>
      <c r="I9845" s="4" t="str">
        <f t="shared" si="307"/>
        <v>SG3_X0_COL</v>
      </c>
    </row>
    <row r="9846" spans="1:9" x14ac:dyDescent="0.25">
      <c r="A9846" t="s">
        <v>2698</v>
      </c>
      <c r="B9846" t="s">
        <v>6091</v>
      </c>
      <c r="C9846" t="s">
        <v>870</v>
      </c>
      <c r="D9846" t="s">
        <v>921</v>
      </c>
      <c r="E9846" t="s">
        <v>921</v>
      </c>
      <c r="F9846">
        <v>112</v>
      </c>
      <c r="G9846" t="s">
        <v>2257</v>
      </c>
      <c r="H9846" s="4" t="str">
        <f t="shared" si="306"/>
        <v>GOLD3.112</v>
      </c>
      <c r="I9846" s="4" t="str">
        <f t="shared" si="307"/>
        <v>SG3_X0_CRS</v>
      </c>
    </row>
    <row r="9847" spans="1:9" x14ac:dyDescent="0.25">
      <c r="A9847" t="s">
        <v>2698</v>
      </c>
      <c r="B9847" t="s">
        <v>6091</v>
      </c>
      <c r="C9847" t="s">
        <v>870</v>
      </c>
      <c r="D9847" t="s">
        <v>918</v>
      </c>
      <c r="E9847" t="s">
        <v>918</v>
      </c>
      <c r="F9847">
        <v>121</v>
      </c>
      <c r="G9847" t="s">
        <v>2126</v>
      </c>
      <c r="H9847" s="4" t="str">
        <f t="shared" si="306"/>
        <v>GOLD3.121</v>
      </c>
      <c r="I9847" s="4" t="str">
        <f t="shared" si="307"/>
        <v>SG3_X0_RXC</v>
      </c>
    </row>
    <row r="9848" spans="1:9" x14ac:dyDescent="0.25">
      <c r="A9848" t="s">
        <v>2698</v>
      </c>
      <c r="B9848" t="s">
        <v>6091</v>
      </c>
      <c r="C9848" t="s">
        <v>870</v>
      </c>
      <c r="D9848" t="s">
        <v>912</v>
      </c>
      <c r="E9848" t="s">
        <v>912</v>
      </c>
      <c r="F9848">
        <v>116</v>
      </c>
      <c r="G9848" t="s">
        <v>2120</v>
      </c>
      <c r="H9848" s="4" t="str">
        <f t="shared" si="306"/>
        <v>GOLD3.116</v>
      </c>
      <c r="I9848" s="4" t="str">
        <f t="shared" si="307"/>
        <v>SG3_X0_RXD0</v>
      </c>
    </row>
    <row r="9849" spans="1:9" x14ac:dyDescent="0.25">
      <c r="A9849" t="s">
        <v>2698</v>
      </c>
      <c r="B9849" t="s">
        <v>6091</v>
      </c>
      <c r="C9849" t="s">
        <v>870</v>
      </c>
      <c r="D9849" t="s">
        <v>915</v>
      </c>
      <c r="E9849" t="s">
        <v>915</v>
      </c>
      <c r="F9849">
        <v>117</v>
      </c>
      <c r="G9849" t="s">
        <v>2125</v>
      </c>
      <c r="H9849" s="4" t="str">
        <f t="shared" si="306"/>
        <v>GOLD3.117</v>
      </c>
      <c r="I9849" s="4" t="str">
        <f t="shared" si="307"/>
        <v>SG3_X0_RXD1</v>
      </c>
    </row>
    <row r="9850" spans="1:9" x14ac:dyDescent="0.25">
      <c r="A9850" t="s">
        <v>2698</v>
      </c>
      <c r="B9850" t="s">
        <v>6091</v>
      </c>
      <c r="C9850" t="s">
        <v>870</v>
      </c>
      <c r="D9850" t="s">
        <v>919</v>
      </c>
      <c r="E9850" t="s">
        <v>919</v>
      </c>
      <c r="F9850">
        <v>118</v>
      </c>
      <c r="G9850" t="s">
        <v>2130</v>
      </c>
      <c r="H9850" s="4" t="str">
        <f t="shared" si="306"/>
        <v>GOLD3.118</v>
      </c>
      <c r="I9850" s="4" t="str">
        <f t="shared" si="307"/>
        <v>SG3_X0_RXD2</v>
      </c>
    </row>
    <row r="9851" spans="1:9" x14ac:dyDescent="0.25">
      <c r="A9851" t="s">
        <v>2698</v>
      </c>
      <c r="B9851" t="s">
        <v>6091</v>
      </c>
      <c r="C9851" t="s">
        <v>870</v>
      </c>
      <c r="D9851" t="s">
        <v>916</v>
      </c>
      <c r="E9851" t="s">
        <v>916</v>
      </c>
      <c r="F9851">
        <v>119</v>
      </c>
      <c r="G9851" t="s">
        <v>2136</v>
      </c>
      <c r="H9851" s="4" t="str">
        <f t="shared" si="306"/>
        <v>GOLD3.119</v>
      </c>
      <c r="I9851" s="4" t="str">
        <f t="shared" si="307"/>
        <v>SG3_X0_RXD3</v>
      </c>
    </row>
    <row r="9852" spans="1:9" x14ac:dyDescent="0.25">
      <c r="A9852" t="s">
        <v>2698</v>
      </c>
      <c r="B9852" t="s">
        <v>6091</v>
      </c>
      <c r="C9852" t="s">
        <v>870</v>
      </c>
      <c r="D9852" t="s">
        <v>917</v>
      </c>
      <c r="E9852" t="s">
        <v>917</v>
      </c>
      <c r="F9852">
        <v>115</v>
      </c>
      <c r="G9852" t="s">
        <v>2119</v>
      </c>
      <c r="H9852" s="4" t="str">
        <f t="shared" si="306"/>
        <v>GOLD3.115</v>
      </c>
      <c r="I9852" s="4" t="str">
        <f t="shared" si="307"/>
        <v>SG3_X0_RXDV</v>
      </c>
    </row>
    <row r="9853" spans="1:9" x14ac:dyDescent="0.25">
      <c r="A9853" t="s">
        <v>2698</v>
      </c>
      <c r="B9853" t="s">
        <v>6091</v>
      </c>
      <c r="C9853" t="s">
        <v>870</v>
      </c>
      <c r="D9853" t="s">
        <v>914</v>
      </c>
      <c r="E9853" t="s">
        <v>914</v>
      </c>
      <c r="F9853">
        <v>114</v>
      </c>
      <c r="G9853" t="s">
        <v>961</v>
      </c>
      <c r="H9853" s="4" t="str">
        <f t="shared" si="306"/>
        <v>GOLD3.114</v>
      </c>
      <c r="I9853" s="4" t="str">
        <f t="shared" si="307"/>
        <v>DGND</v>
      </c>
    </row>
    <row r="9854" spans="1:9" x14ac:dyDescent="0.25">
      <c r="A9854" t="s">
        <v>2698</v>
      </c>
      <c r="B9854" t="s">
        <v>6091</v>
      </c>
      <c r="C9854" t="s">
        <v>870</v>
      </c>
      <c r="D9854" t="s">
        <v>910</v>
      </c>
      <c r="E9854" t="s">
        <v>910</v>
      </c>
      <c r="F9854">
        <v>123</v>
      </c>
      <c r="G9854" t="s">
        <v>2150</v>
      </c>
      <c r="H9854" s="4" t="str">
        <f t="shared" si="306"/>
        <v>GOLD3.123</v>
      </c>
      <c r="I9854" s="4" t="str">
        <f t="shared" si="307"/>
        <v>SG3_X0_TXC</v>
      </c>
    </row>
    <row r="9855" spans="1:9" x14ac:dyDescent="0.25">
      <c r="A9855" t="s">
        <v>2698</v>
      </c>
      <c r="B9855" t="s">
        <v>6091</v>
      </c>
      <c r="C9855" t="s">
        <v>870</v>
      </c>
      <c r="D9855" t="s">
        <v>908</v>
      </c>
      <c r="E9855" t="s">
        <v>908</v>
      </c>
      <c r="F9855">
        <v>126</v>
      </c>
      <c r="G9855" t="s">
        <v>2242</v>
      </c>
      <c r="H9855" s="4" t="str">
        <f t="shared" si="306"/>
        <v>GOLD3.126</v>
      </c>
      <c r="I9855" s="4" t="str">
        <f t="shared" si="307"/>
        <v>SG3_X0_TXD0</v>
      </c>
    </row>
    <row r="9856" spans="1:9" x14ac:dyDescent="0.25">
      <c r="A9856" t="s">
        <v>2698</v>
      </c>
      <c r="B9856" t="s">
        <v>6091</v>
      </c>
      <c r="C9856" t="s">
        <v>870</v>
      </c>
      <c r="D9856" t="s">
        <v>909</v>
      </c>
      <c r="E9856" t="s">
        <v>909</v>
      </c>
      <c r="F9856">
        <v>127</v>
      </c>
      <c r="G9856" t="s">
        <v>2243</v>
      </c>
      <c r="H9856" s="4" t="str">
        <f t="shared" si="306"/>
        <v>GOLD3.127</v>
      </c>
      <c r="I9856" s="4" t="str">
        <f t="shared" si="307"/>
        <v>SG3_X0_TXD1</v>
      </c>
    </row>
    <row r="9857" spans="1:9" x14ac:dyDescent="0.25">
      <c r="A9857" t="s">
        <v>2698</v>
      </c>
      <c r="B9857" t="s">
        <v>6091</v>
      </c>
      <c r="C9857" t="s">
        <v>870</v>
      </c>
      <c r="D9857" t="s">
        <v>911</v>
      </c>
      <c r="E9857" t="s">
        <v>911</v>
      </c>
      <c r="F9857">
        <v>129</v>
      </c>
      <c r="G9857" t="s">
        <v>2246</v>
      </c>
      <c r="H9857" s="4" t="str">
        <f t="shared" si="306"/>
        <v>GOLD3.129</v>
      </c>
      <c r="I9857" s="4" t="str">
        <f t="shared" si="307"/>
        <v>SG3_X0_TXD2</v>
      </c>
    </row>
    <row r="9858" spans="1:9" x14ac:dyDescent="0.25">
      <c r="A9858" t="s">
        <v>2698</v>
      </c>
      <c r="B9858" t="s">
        <v>6091</v>
      </c>
      <c r="C9858" t="s">
        <v>870</v>
      </c>
      <c r="D9858" t="s">
        <v>913</v>
      </c>
      <c r="E9858" t="s">
        <v>913</v>
      </c>
      <c r="F9858">
        <v>130</v>
      </c>
      <c r="G9858" t="s">
        <v>2247</v>
      </c>
      <c r="H9858" s="4" t="str">
        <f t="shared" ref="H9858:H9921" si="308">CONCATENATE(C9858,".",F9858)</f>
        <v>GOLD3.130</v>
      </c>
      <c r="I9858" s="4" t="str">
        <f t="shared" ref="I9858:I9921" si="309">G9858</f>
        <v>SG3_X0_TXD3</v>
      </c>
    </row>
    <row r="9859" spans="1:9" x14ac:dyDescent="0.25">
      <c r="A9859" t="s">
        <v>2698</v>
      </c>
      <c r="B9859" t="s">
        <v>6091</v>
      </c>
      <c r="C9859" t="s">
        <v>870</v>
      </c>
      <c r="D9859" t="s">
        <v>907</v>
      </c>
      <c r="E9859" t="s">
        <v>907</v>
      </c>
      <c r="F9859">
        <v>125</v>
      </c>
      <c r="G9859" t="s">
        <v>2250</v>
      </c>
      <c r="H9859" s="4" t="str">
        <f t="shared" si="308"/>
        <v>GOLD3.125</v>
      </c>
      <c r="I9859" s="4" t="str">
        <f t="shared" si="309"/>
        <v>SG3_X0_TXEN</v>
      </c>
    </row>
    <row r="9860" spans="1:9" x14ac:dyDescent="0.25">
      <c r="A9860" t="s">
        <v>2698</v>
      </c>
      <c r="B9860" t="s">
        <v>6091</v>
      </c>
      <c r="C9860" t="s">
        <v>870</v>
      </c>
      <c r="D9860" t="s">
        <v>5349</v>
      </c>
      <c r="E9860" t="s">
        <v>5349</v>
      </c>
      <c r="F9860">
        <v>122</v>
      </c>
      <c r="G9860" t="s">
        <v>2608</v>
      </c>
      <c r="H9860" s="4" t="str">
        <f t="shared" si="308"/>
        <v>GOLD3.122</v>
      </c>
      <c r="I9860" s="4" t="str">
        <f t="shared" si="309"/>
        <v>SG3_XMII_0_VDDIO</v>
      </c>
    </row>
    <row r="9861" spans="1:9" x14ac:dyDescent="0.25">
      <c r="A9861" t="s">
        <v>2698</v>
      </c>
      <c r="B9861" t="s">
        <v>6091</v>
      </c>
      <c r="C9861" t="s">
        <v>870</v>
      </c>
      <c r="D9861" t="s">
        <v>5347</v>
      </c>
      <c r="E9861" t="s">
        <v>5347</v>
      </c>
      <c r="F9861">
        <v>128</v>
      </c>
      <c r="G9861" t="s">
        <v>2608</v>
      </c>
      <c r="H9861" s="4" t="str">
        <f t="shared" si="308"/>
        <v>GOLD3.128</v>
      </c>
      <c r="I9861" s="4" t="str">
        <f t="shared" si="309"/>
        <v>SG3_XMII_0_VDDIO</v>
      </c>
    </row>
    <row r="9862" spans="1:9" x14ac:dyDescent="0.25">
      <c r="A9862" t="s">
        <v>2698</v>
      </c>
      <c r="B9862" t="s">
        <v>6091</v>
      </c>
      <c r="C9862" t="s">
        <v>870</v>
      </c>
      <c r="D9862" t="s">
        <v>934</v>
      </c>
      <c r="E9862" t="s">
        <v>934</v>
      </c>
      <c r="F9862">
        <v>8</v>
      </c>
      <c r="G9862" t="s">
        <v>2258</v>
      </c>
      <c r="H9862" s="4" t="str">
        <f t="shared" si="308"/>
        <v>GOLD3.8</v>
      </c>
      <c r="I9862" s="4" t="str">
        <f t="shared" si="309"/>
        <v>SG3_X1_COL</v>
      </c>
    </row>
    <row r="9863" spans="1:9" x14ac:dyDescent="0.25">
      <c r="A9863" t="s">
        <v>2698</v>
      </c>
      <c r="B9863" t="s">
        <v>6091</v>
      </c>
      <c r="C9863" t="s">
        <v>870</v>
      </c>
      <c r="D9863" t="s">
        <v>935</v>
      </c>
      <c r="E9863" t="s">
        <v>935</v>
      </c>
      <c r="F9863">
        <v>7</v>
      </c>
      <c r="G9863" t="s">
        <v>2259</v>
      </c>
      <c r="H9863" s="4" t="str">
        <f t="shared" si="308"/>
        <v>GOLD3.7</v>
      </c>
      <c r="I9863" s="4" t="str">
        <f t="shared" si="309"/>
        <v>SG3_X1_CRS</v>
      </c>
    </row>
    <row r="9864" spans="1:9" x14ac:dyDescent="0.25">
      <c r="A9864" t="s">
        <v>2698</v>
      </c>
      <c r="B9864" t="s">
        <v>6091</v>
      </c>
      <c r="C9864" t="s">
        <v>870</v>
      </c>
      <c r="D9864" t="s">
        <v>932</v>
      </c>
      <c r="E9864" t="s">
        <v>932</v>
      </c>
      <c r="F9864">
        <v>16</v>
      </c>
      <c r="G9864" t="s">
        <v>2181</v>
      </c>
      <c r="H9864" s="4" t="str">
        <f t="shared" si="308"/>
        <v>GOLD3.16</v>
      </c>
      <c r="I9864" s="4" t="str">
        <f t="shared" si="309"/>
        <v>SG3_X1_RXC</v>
      </c>
    </row>
    <row r="9865" spans="1:9" x14ac:dyDescent="0.25">
      <c r="A9865" t="s">
        <v>2698</v>
      </c>
      <c r="B9865" t="s">
        <v>6091</v>
      </c>
      <c r="C9865" t="s">
        <v>870</v>
      </c>
      <c r="D9865" t="s">
        <v>926</v>
      </c>
      <c r="E9865" t="s">
        <v>926</v>
      </c>
      <c r="F9865">
        <v>11</v>
      </c>
      <c r="G9865" t="s">
        <v>2175</v>
      </c>
      <c r="H9865" s="4" t="str">
        <f t="shared" si="308"/>
        <v>GOLD3.11</v>
      </c>
      <c r="I9865" s="4" t="str">
        <f t="shared" si="309"/>
        <v>SG3_X1_RXD0</v>
      </c>
    </row>
    <row r="9866" spans="1:9" x14ac:dyDescent="0.25">
      <c r="A9866" t="s">
        <v>2698</v>
      </c>
      <c r="B9866" t="s">
        <v>6091</v>
      </c>
      <c r="C9866" t="s">
        <v>870</v>
      </c>
      <c r="D9866" t="s">
        <v>929</v>
      </c>
      <c r="E9866" t="s">
        <v>929</v>
      </c>
      <c r="F9866">
        <v>12</v>
      </c>
      <c r="G9866" t="s">
        <v>2180</v>
      </c>
      <c r="H9866" s="4" t="str">
        <f t="shared" si="308"/>
        <v>GOLD3.12</v>
      </c>
      <c r="I9866" s="4" t="str">
        <f t="shared" si="309"/>
        <v>SG3_X1_RXD1</v>
      </c>
    </row>
    <row r="9867" spans="1:9" x14ac:dyDescent="0.25">
      <c r="A9867" t="s">
        <v>2698</v>
      </c>
      <c r="B9867" t="s">
        <v>6091</v>
      </c>
      <c r="C9867" t="s">
        <v>870</v>
      </c>
      <c r="D9867" t="s">
        <v>933</v>
      </c>
      <c r="E9867" t="s">
        <v>933</v>
      </c>
      <c r="F9867">
        <v>13</v>
      </c>
      <c r="G9867" t="s">
        <v>2185</v>
      </c>
      <c r="H9867" s="4" t="str">
        <f t="shared" si="308"/>
        <v>GOLD3.13</v>
      </c>
      <c r="I9867" s="4" t="str">
        <f t="shared" si="309"/>
        <v>SG3_X1_RXD2</v>
      </c>
    </row>
    <row r="9868" spans="1:9" x14ac:dyDescent="0.25">
      <c r="A9868" t="s">
        <v>2698</v>
      </c>
      <c r="B9868" t="s">
        <v>6091</v>
      </c>
      <c r="C9868" t="s">
        <v>870</v>
      </c>
      <c r="D9868" t="s">
        <v>930</v>
      </c>
      <c r="E9868" t="s">
        <v>930</v>
      </c>
      <c r="F9868">
        <v>14</v>
      </c>
      <c r="G9868" t="s">
        <v>2191</v>
      </c>
      <c r="H9868" s="4" t="str">
        <f t="shared" si="308"/>
        <v>GOLD3.14</v>
      </c>
      <c r="I9868" s="4" t="str">
        <f t="shared" si="309"/>
        <v>SG3_X1_RXD3</v>
      </c>
    </row>
    <row r="9869" spans="1:9" x14ac:dyDescent="0.25">
      <c r="A9869" t="s">
        <v>2698</v>
      </c>
      <c r="B9869" t="s">
        <v>6091</v>
      </c>
      <c r="C9869" t="s">
        <v>870</v>
      </c>
      <c r="D9869" t="s">
        <v>931</v>
      </c>
      <c r="E9869" t="s">
        <v>931</v>
      </c>
      <c r="F9869">
        <v>10</v>
      </c>
      <c r="G9869" t="s">
        <v>2174</v>
      </c>
      <c r="H9869" s="4" t="str">
        <f t="shared" si="308"/>
        <v>GOLD3.10</v>
      </c>
      <c r="I9869" s="4" t="str">
        <f t="shared" si="309"/>
        <v>SG3_X1_RXDV</v>
      </c>
    </row>
    <row r="9870" spans="1:9" x14ac:dyDescent="0.25">
      <c r="A9870" t="s">
        <v>2698</v>
      </c>
      <c r="B9870" t="s">
        <v>6091</v>
      </c>
      <c r="C9870" t="s">
        <v>870</v>
      </c>
      <c r="D9870" t="s">
        <v>928</v>
      </c>
      <c r="E9870" t="s">
        <v>928</v>
      </c>
      <c r="F9870">
        <v>9</v>
      </c>
      <c r="G9870" t="s">
        <v>961</v>
      </c>
      <c r="H9870" s="4" t="str">
        <f t="shared" si="308"/>
        <v>GOLD3.9</v>
      </c>
      <c r="I9870" s="4" t="str">
        <f t="shared" si="309"/>
        <v>DGND</v>
      </c>
    </row>
    <row r="9871" spans="1:9" x14ac:dyDescent="0.25">
      <c r="A9871" t="s">
        <v>2698</v>
      </c>
      <c r="B9871" t="s">
        <v>6091</v>
      </c>
      <c r="C9871" t="s">
        <v>870</v>
      </c>
      <c r="D9871" t="s">
        <v>924</v>
      </c>
      <c r="E9871" t="s">
        <v>924</v>
      </c>
      <c r="F9871">
        <v>18</v>
      </c>
      <c r="G9871" t="s">
        <v>2195</v>
      </c>
      <c r="H9871" s="4" t="str">
        <f t="shared" si="308"/>
        <v>GOLD3.18</v>
      </c>
      <c r="I9871" s="4" t="str">
        <f t="shared" si="309"/>
        <v>SG3_X1_TXC</v>
      </c>
    </row>
    <row r="9872" spans="1:9" x14ac:dyDescent="0.25">
      <c r="A9872" t="s">
        <v>2698</v>
      </c>
      <c r="B9872" t="s">
        <v>6091</v>
      </c>
      <c r="C9872" t="s">
        <v>870</v>
      </c>
      <c r="D9872" t="s">
        <v>922</v>
      </c>
      <c r="E9872" t="s">
        <v>922</v>
      </c>
      <c r="F9872">
        <v>20</v>
      </c>
      <c r="G9872" t="s">
        <v>2235</v>
      </c>
      <c r="H9872" s="4" t="str">
        <f t="shared" si="308"/>
        <v>GOLD3.20</v>
      </c>
      <c r="I9872" s="4" t="str">
        <f t="shared" si="309"/>
        <v>SG3_X1_TXD0</v>
      </c>
    </row>
    <row r="9873" spans="1:9" x14ac:dyDescent="0.25">
      <c r="A9873" t="s">
        <v>2698</v>
      </c>
      <c r="B9873" t="s">
        <v>6091</v>
      </c>
      <c r="C9873" t="s">
        <v>870</v>
      </c>
      <c r="D9873" t="s">
        <v>923</v>
      </c>
      <c r="E9873" t="s">
        <v>923</v>
      </c>
      <c r="F9873">
        <v>21</v>
      </c>
      <c r="G9873" t="s">
        <v>2238</v>
      </c>
      <c r="H9873" s="4" t="str">
        <f t="shared" si="308"/>
        <v>GOLD3.21</v>
      </c>
      <c r="I9873" s="4" t="str">
        <f t="shared" si="309"/>
        <v>SG3_X1_TXD1</v>
      </c>
    </row>
    <row r="9874" spans="1:9" x14ac:dyDescent="0.25">
      <c r="A9874" t="s">
        <v>2698</v>
      </c>
      <c r="B9874" t="s">
        <v>6091</v>
      </c>
      <c r="C9874" t="s">
        <v>870</v>
      </c>
      <c r="D9874" t="s">
        <v>925</v>
      </c>
      <c r="E9874" t="s">
        <v>925</v>
      </c>
      <c r="F9874">
        <v>23</v>
      </c>
      <c r="G9874" t="s">
        <v>2239</v>
      </c>
      <c r="H9874" s="4" t="str">
        <f t="shared" si="308"/>
        <v>GOLD3.23</v>
      </c>
      <c r="I9874" s="4" t="str">
        <f t="shared" si="309"/>
        <v>SG3_X1_TXD2</v>
      </c>
    </row>
    <row r="9875" spans="1:9" x14ac:dyDescent="0.25">
      <c r="A9875" t="s">
        <v>2698</v>
      </c>
      <c r="B9875" t="s">
        <v>6091</v>
      </c>
      <c r="C9875" t="s">
        <v>870</v>
      </c>
      <c r="D9875" t="s">
        <v>927</v>
      </c>
      <c r="E9875" t="s">
        <v>927</v>
      </c>
      <c r="F9875">
        <v>24</v>
      </c>
      <c r="G9875" t="s">
        <v>2204</v>
      </c>
      <c r="H9875" s="4" t="str">
        <f t="shared" si="308"/>
        <v>GOLD3.24</v>
      </c>
      <c r="I9875" s="4" t="str">
        <f t="shared" si="309"/>
        <v>SG3_X1_TXD3</v>
      </c>
    </row>
    <row r="9876" spans="1:9" x14ac:dyDescent="0.25">
      <c r="A9876" t="s">
        <v>2698</v>
      </c>
      <c r="B9876" t="s">
        <v>6091</v>
      </c>
      <c r="C9876" t="s">
        <v>870</v>
      </c>
      <c r="D9876" t="s">
        <v>6159</v>
      </c>
      <c r="E9876" t="s">
        <v>6159</v>
      </c>
      <c r="F9876">
        <v>19</v>
      </c>
      <c r="G9876" t="s">
        <v>2234</v>
      </c>
      <c r="H9876" s="4" t="str">
        <f t="shared" si="308"/>
        <v>GOLD3.19</v>
      </c>
      <c r="I9876" s="4" t="str">
        <f t="shared" si="309"/>
        <v>SG3_X1_TXEN</v>
      </c>
    </row>
    <row r="9877" spans="1:9" x14ac:dyDescent="0.25">
      <c r="A9877" t="s">
        <v>2698</v>
      </c>
      <c r="B9877" t="s">
        <v>6091</v>
      </c>
      <c r="C9877" t="s">
        <v>870</v>
      </c>
      <c r="D9877" t="s">
        <v>5336</v>
      </c>
      <c r="E9877" t="s">
        <v>5336</v>
      </c>
      <c r="F9877">
        <v>17</v>
      </c>
      <c r="G9877" t="s">
        <v>2609</v>
      </c>
      <c r="H9877" s="4" t="str">
        <f t="shared" si="308"/>
        <v>GOLD3.17</v>
      </c>
      <c r="I9877" s="4" t="str">
        <f t="shared" si="309"/>
        <v>SG3_XMII_1_VDDIO</v>
      </c>
    </row>
    <row r="9878" spans="1:9" x14ac:dyDescent="0.25">
      <c r="A9878" t="s">
        <v>2698</v>
      </c>
      <c r="B9878" t="s">
        <v>6091</v>
      </c>
      <c r="C9878" t="s">
        <v>870</v>
      </c>
      <c r="D9878" t="s">
        <v>5337</v>
      </c>
      <c r="E9878" t="s">
        <v>5337</v>
      </c>
      <c r="F9878">
        <v>22</v>
      </c>
      <c r="G9878" t="s">
        <v>2609</v>
      </c>
      <c r="H9878" s="4" t="str">
        <f t="shared" si="308"/>
        <v>GOLD3.22</v>
      </c>
      <c r="I9878" s="4" t="str">
        <f t="shared" si="309"/>
        <v>SG3_XMII_1_VDDIO</v>
      </c>
    </row>
    <row r="9879" spans="1:9" x14ac:dyDescent="0.25">
      <c r="A9879" t="s">
        <v>2698</v>
      </c>
      <c r="B9879" t="s">
        <v>6091</v>
      </c>
      <c r="C9879" t="s">
        <v>870</v>
      </c>
      <c r="D9879" t="s">
        <v>5365</v>
      </c>
      <c r="E9879" t="s">
        <v>5365</v>
      </c>
      <c r="F9879">
        <v>92</v>
      </c>
      <c r="G9879" t="s">
        <v>5719</v>
      </c>
      <c r="H9879" s="4" t="str">
        <f t="shared" si="308"/>
        <v>GOLD3.92</v>
      </c>
      <c r="I9879" s="4" t="str">
        <f t="shared" si="309"/>
        <v>SG3_X2_COL</v>
      </c>
    </row>
    <row r="9880" spans="1:9" x14ac:dyDescent="0.25">
      <c r="A9880" t="s">
        <v>2698</v>
      </c>
      <c r="B9880" t="s">
        <v>6091</v>
      </c>
      <c r="C9880" t="s">
        <v>870</v>
      </c>
      <c r="D9880" t="s">
        <v>5366</v>
      </c>
      <c r="E9880" t="s">
        <v>5366</v>
      </c>
      <c r="F9880">
        <v>91</v>
      </c>
      <c r="G9880" t="s">
        <v>5720</v>
      </c>
      <c r="H9880" s="4" t="str">
        <f t="shared" si="308"/>
        <v>GOLD3.91</v>
      </c>
      <c r="I9880" s="4" t="str">
        <f t="shared" si="309"/>
        <v>SG3_X2_CRS</v>
      </c>
    </row>
    <row r="9881" spans="1:9" x14ac:dyDescent="0.25">
      <c r="A9881" t="s">
        <v>2698</v>
      </c>
      <c r="B9881" t="s">
        <v>6091</v>
      </c>
      <c r="C9881" t="s">
        <v>870</v>
      </c>
      <c r="D9881" t="s">
        <v>5357</v>
      </c>
      <c r="E9881" t="s">
        <v>5357</v>
      </c>
      <c r="F9881">
        <v>100</v>
      </c>
      <c r="G9881" t="s">
        <v>5676</v>
      </c>
      <c r="H9881" s="4" t="str">
        <f t="shared" si="308"/>
        <v>GOLD3.100</v>
      </c>
      <c r="I9881" s="4" t="str">
        <f t="shared" si="309"/>
        <v>SG3_X2_RXC</v>
      </c>
    </row>
    <row r="9882" spans="1:9" x14ac:dyDescent="0.25">
      <c r="A9882" t="s">
        <v>2698</v>
      </c>
      <c r="B9882" t="s">
        <v>6091</v>
      </c>
      <c r="C9882" t="s">
        <v>870</v>
      </c>
      <c r="D9882" t="s">
        <v>5362</v>
      </c>
      <c r="E9882" t="s">
        <v>5362</v>
      </c>
      <c r="F9882">
        <v>95</v>
      </c>
      <c r="G9882" t="s">
        <v>5672</v>
      </c>
      <c r="H9882" s="4" t="str">
        <f t="shared" si="308"/>
        <v>GOLD3.95</v>
      </c>
      <c r="I9882" s="4" t="str">
        <f t="shared" si="309"/>
        <v>SG3_X2_RXD0</v>
      </c>
    </row>
    <row r="9883" spans="1:9" x14ac:dyDescent="0.25">
      <c r="A9883" t="s">
        <v>2698</v>
      </c>
      <c r="B9883" t="s">
        <v>6091</v>
      </c>
      <c r="C9883" t="s">
        <v>870</v>
      </c>
      <c r="D9883" t="s">
        <v>5361</v>
      </c>
      <c r="E9883" t="s">
        <v>5361</v>
      </c>
      <c r="F9883">
        <v>96</v>
      </c>
      <c r="G9883" t="s">
        <v>5675</v>
      </c>
      <c r="H9883" s="4" t="str">
        <f t="shared" si="308"/>
        <v>GOLD3.96</v>
      </c>
      <c r="I9883" s="4" t="str">
        <f t="shared" si="309"/>
        <v>SG3_X2_RXD1</v>
      </c>
    </row>
    <row r="9884" spans="1:9" x14ac:dyDescent="0.25">
      <c r="A9884" t="s">
        <v>2698</v>
      </c>
      <c r="B9884" t="s">
        <v>6091</v>
      </c>
      <c r="C9884" t="s">
        <v>870</v>
      </c>
      <c r="D9884" t="s">
        <v>5360</v>
      </c>
      <c r="E9884" t="s">
        <v>5360</v>
      </c>
      <c r="F9884">
        <v>97</v>
      </c>
      <c r="G9884" t="s">
        <v>5679</v>
      </c>
      <c r="H9884" s="4" t="str">
        <f t="shared" si="308"/>
        <v>GOLD3.97</v>
      </c>
      <c r="I9884" s="4" t="str">
        <f t="shared" si="309"/>
        <v>SG3_X2_RXD2</v>
      </c>
    </row>
    <row r="9885" spans="1:9" x14ac:dyDescent="0.25">
      <c r="A9885" t="s">
        <v>2698</v>
      </c>
      <c r="B9885" t="s">
        <v>6091</v>
      </c>
      <c r="C9885" t="s">
        <v>870</v>
      </c>
      <c r="D9885" t="s">
        <v>5359</v>
      </c>
      <c r="E9885" t="s">
        <v>5359</v>
      </c>
      <c r="F9885">
        <v>98</v>
      </c>
      <c r="G9885" t="s">
        <v>5684</v>
      </c>
      <c r="H9885" s="4" t="str">
        <f t="shared" si="308"/>
        <v>GOLD3.98</v>
      </c>
      <c r="I9885" s="4" t="str">
        <f t="shared" si="309"/>
        <v>SG3_X2_RXD3</v>
      </c>
    </row>
    <row r="9886" spans="1:9" x14ac:dyDescent="0.25">
      <c r="A9886" t="s">
        <v>2698</v>
      </c>
      <c r="B9886" t="s">
        <v>6091</v>
      </c>
      <c r="C9886" t="s">
        <v>870</v>
      </c>
      <c r="D9886" t="s">
        <v>5363</v>
      </c>
      <c r="E9886" t="s">
        <v>5363</v>
      </c>
      <c r="F9886">
        <v>94</v>
      </c>
      <c r="G9886" t="s">
        <v>5671</v>
      </c>
      <c r="H9886" s="4" t="str">
        <f t="shared" si="308"/>
        <v>GOLD3.94</v>
      </c>
      <c r="I9886" s="4" t="str">
        <f t="shared" si="309"/>
        <v>SG3_X2_RXDV</v>
      </c>
    </row>
    <row r="9887" spans="1:9" x14ac:dyDescent="0.25">
      <c r="A9887" t="s">
        <v>2698</v>
      </c>
      <c r="B9887" t="s">
        <v>6091</v>
      </c>
      <c r="C9887" t="s">
        <v>870</v>
      </c>
      <c r="D9887" t="s">
        <v>5364</v>
      </c>
      <c r="E9887" t="s">
        <v>5364</v>
      </c>
      <c r="F9887">
        <v>93</v>
      </c>
      <c r="G9887" t="s">
        <v>961</v>
      </c>
      <c r="H9887" s="4" t="str">
        <f t="shared" si="308"/>
        <v>GOLD3.93</v>
      </c>
      <c r="I9887" s="4" t="str">
        <f t="shared" si="309"/>
        <v>DGND</v>
      </c>
    </row>
    <row r="9888" spans="1:9" x14ac:dyDescent="0.25">
      <c r="A9888" t="s">
        <v>2698</v>
      </c>
      <c r="B9888" t="s">
        <v>6091</v>
      </c>
      <c r="C9888" t="s">
        <v>870</v>
      </c>
      <c r="D9888" t="s">
        <v>5355</v>
      </c>
      <c r="E9888" t="s">
        <v>5355</v>
      </c>
      <c r="F9888">
        <v>102</v>
      </c>
      <c r="G9888" t="s">
        <v>5689</v>
      </c>
      <c r="H9888" s="4" t="str">
        <f t="shared" si="308"/>
        <v>GOLD3.102</v>
      </c>
      <c r="I9888" s="4" t="str">
        <f t="shared" si="309"/>
        <v>SG3_X2_TXC</v>
      </c>
    </row>
    <row r="9889" spans="1:9" x14ac:dyDescent="0.25">
      <c r="A9889" t="s">
        <v>2698</v>
      </c>
      <c r="B9889" t="s">
        <v>6091</v>
      </c>
      <c r="C9889" t="s">
        <v>870</v>
      </c>
      <c r="D9889" t="s">
        <v>937</v>
      </c>
      <c r="E9889" t="s">
        <v>937</v>
      </c>
      <c r="F9889">
        <v>105</v>
      </c>
      <c r="G9889" t="s">
        <v>2251</v>
      </c>
      <c r="H9889" s="4" t="str">
        <f t="shared" si="308"/>
        <v>GOLD3.105</v>
      </c>
      <c r="I9889" s="4" t="str">
        <f t="shared" si="309"/>
        <v>SG3_X2_TXD0</v>
      </c>
    </row>
    <row r="9890" spans="1:9" x14ac:dyDescent="0.25">
      <c r="A9890" t="s">
        <v>2698</v>
      </c>
      <c r="B9890" t="s">
        <v>6091</v>
      </c>
      <c r="C9890" t="s">
        <v>870</v>
      </c>
      <c r="D9890" t="s">
        <v>938</v>
      </c>
      <c r="E9890" t="s">
        <v>938</v>
      </c>
      <c r="F9890">
        <v>106</v>
      </c>
      <c r="G9890" t="s">
        <v>2252</v>
      </c>
      <c r="H9890" s="4" t="str">
        <f t="shared" si="308"/>
        <v>GOLD3.106</v>
      </c>
      <c r="I9890" s="4" t="str">
        <f t="shared" si="309"/>
        <v>SG3_X2_TXD1</v>
      </c>
    </row>
    <row r="9891" spans="1:9" x14ac:dyDescent="0.25">
      <c r="A9891" t="s">
        <v>2698</v>
      </c>
      <c r="B9891" t="s">
        <v>6091</v>
      </c>
      <c r="C9891" t="s">
        <v>870</v>
      </c>
      <c r="D9891" t="s">
        <v>939</v>
      </c>
      <c r="E9891" t="s">
        <v>939</v>
      </c>
      <c r="F9891">
        <v>108</v>
      </c>
      <c r="G9891" t="s">
        <v>2253</v>
      </c>
      <c r="H9891" s="4" t="str">
        <f t="shared" si="308"/>
        <v>GOLD3.108</v>
      </c>
      <c r="I9891" s="4" t="str">
        <f t="shared" si="309"/>
        <v>SG3_X2_TXD2</v>
      </c>
    </row>
    <row r="9892" spans="1:9" x14ac:dyDescent="0.25">
      <c r="A9892" t="s">
        <v>2698</v>
      </c>
      <c r="B9892" t="s">
        <v>6091</v>
      </c>
      <c r="C9892" t="s">
        <v>870</v>
      </c>
      <c r="D9892" t="s">
        <v>940</v>
      </c>
      <c r="E9892" t="s">
        <v>940</v>
      </c>
      <c r="F9892">
        <v>109</v>
      </c>
      <c r="G9892" t="s">
        <v>2254</v>
      </c>
      <c r="H9892" s="4" t="str">
        <f t="shared" si="308"/>
        <v>GOLD3.109</v>
      </c>
      <c r="I9892" s="4" t="str">
        <f t="shared" si="309"/>
        <v>SG3_X2_TXD3</v>
      </c>
    </row>
    <row r="9893" spans="1:9" x14ac:dyDescent="0.25">
      <c r="A9893" t="s">
        <v>2698</v>
      </c>
      <c r="B9893" t="s">
        <v>6091</v>
      </c>
      <c r="C9893" t="s">
        <v>870</v>
      </c>
      <c r="D9893" t="s">
        <v>936</v>
      </c>
      <c r="E9893" t="s">
        <v>936</v>
      </c>
      <c r="F9893">
        <v>104</v>
      </c>
      <c r="G9893" t="s">
        <v>2255</v>
      </c>
      <c r="H9893" s="4" t="str">
        <f t="shared" si="308"/>
        <v>GOLD3.104</v>
      </c>
      <c r="I9893" s="4" t="str">
        <f t="shared" si="309"/>
        <v>SG3_X2_TXEN</v>
      </c>
    </row>
    <row r="9894" spans="1:9" x14ac:dyDescent="0.25">
      <c r="A9894" t="s">
        <v>2698</v>
      </c>
      <c r="B9894" t="s">
        <v>6091</v>
      </c>
      <c r="C9894" t="s">
        <v>870</v>
      </c>
      <c r="D9894" t="s">
        <v>5356</v>
      </c>
      <c r="E9894" t="s">
        <v>5356</v>
      </c>
      <c r="F9894">
        <v>101</v>
      </c>
      <c r="G9894" t="s">
        <v>5764</v>
      </c>
      <c r="H9894" s="4" t="str">
        <f t="shared" si="308"/>
        <v>GOLD3.101</v>
      </c>
      <c r="I9894" s="4" t="str">
        <f t="shared" si="309"/>
        <v>SG3_XMII_2_VDDIO</v>
      </c>
    </row>
    <row r="9895" spans="1:9" x14ac:dyDescent="0.25">
      <c r="A9895" t="s">
        <v>2698</v>
      </c>
      <c r="B9895" t="s">
        <v>6091</v>
      </c>
      <c r="C9895" t="s">
        <v>870</v>
      </c>
      <c r="D9895" t="s">
        <v>5353</v>
      </c>
      <c r="E9895" t="s">
        <v>5353</v>
      </c>
      <c r="F9895">
        <v>107</v>
      </c>
      <c r="G9895" t="s">
        <v>5764</v>
      </c>
      <c r="H9895" s="4" t="str">
        <f t="shared" si="308"/>
        <v>GOLD3.107</v>
      </c>
      <c r="I9895" s="4" t="str">
        <f t="shared" si="309"/>
        <v>SG3_XMII_2_VDDIO</v>
      </c>
    </row>
    <row r="9896" spans="1:9" x14ac:dyDescent="0.25">
      <c r="A9896" t="s">
        <v>2698</v>
      </c>
      <c r="B9896" t="s">
        <v>6091</v>
      </c>
      <c r="C9896" t="s">
        <v>870</v>
      </c>
      <c r="D9896" t="s">
        <v>284</v>
      </c>
      <c r="E9896" t="s">
        <v>284</v>
      </c>
      <c r="F9896">
        <v>151</v>
      </c>
      <c r="G9896" t="s">
        <v>5742</v>
      </c>
      <c r="H9896" s="4" t="str">
        <f t="shared" si="308"/>
        <v>GOLD3.151</v>
      </c>
      <c r="I9896" s="4" t="str">
        <f t="shared" si="309"/>
        <v>SG3_XO</v>
      </c>
    </row>
    <row r="9897" spans="1:9" x14ac:dyDescent="0.25">
      <c r="A9897" t="s">
        <v>2698</v>
      </c>
      <c r="B9897" t="s">
        <v>6091</v>
      </c>
      <c r="C9897" t="s">
        <v>5082</v>
      </c>
      <c r="D9897" t="s">
        <v>1278</v>
      </c>
      <c r="E9897" t="s">
        <v>1278</v>
      </c>
      <c r="F9897">
        <v>1</v>
      </c>
      <c r="G9897" t="s">
        <v>961</v>
      </c>
      <c r="H9897" s="4" t="str">
        <f t="shared" si="308"/>
        <v>SG3_DGND1.1</v>
      </c>
      <c r="I9897" s="4" t="str">
        <f t="shared" si="309"/>
        <v>DGND</v>
      </c>
    </row>
    <row r="9898" spans="1:9" x14ac:dyDescent="0.25">
      <c r="A9898" t="s">
        <v>2698</v>
      </c>
      <c r="B9898" t="s">
        <v>6091</v>
      </c>
      <c r="C9898" t="s">
        <v>5083</v>
      </c>
      <c r="D9898" t="s">
        <v>1278</v>
      </c>
      <c r="E9898" t="s">
        <v>1278</v>
      </c>
      <c r="F9898">
        <v>1</v>
      </c>
      <c r="G9898" t="s">
        <v>961</v>
      </c>
      <c r="H9898" s="4" t="str">
        <f t="shared" si="308"/>
        <v>SG3_DGND2.1</v>
      </c>
      <c r="I9898" s="4" t="str">
        <f t="shared" si="309"/>
        <v>DGND</v>
      </c>
    </row>
    <row r="9899" spans="1:9" x14ac:dyDescent="0.25">
      <c r="A9899" t="s">
        <v>2698</v>
      </c>
      <c r="B9899" t="s">
        <v>6091</v>
      </c>
      <c r="C9899" t="s">
        <v>5084</v>
      </c>
      <c r="D9899" t="s">
        <v>1278</v>
      </c>
      <c r="E9899" t="s">
        <v>1278</v>
      </c>
      <c r="F9899">
        <v>1</v>
      </c>
      <c r="G9899" t="s">
        <v>961</v>
      </c>
      <c r="H9899" s="4" t="str">
        <f t="shared" si="308"/>
        <v>SG3_DGND3.1</v>
      </c>
      <c r="I9899" s="4" t="str">
        <f t="shared" si="309"/>
        <v>DGND</v>
      </c>
    </row>
    <row r="9900" spans="1:9" x14ac:dyDescent="0.25">
      <c r="A9900" t="s">
        <v>2698</v>
      </c>
      <c r="B9900" t="s">
        <v>6091</v>
      </c>
      <c r="C9900" t="s">
        <v>5085</v>
      </c>
      <c r="D9900" t="s">
        <v>1278</v>
      </c>
      <c r="E9900" t="s">
        <v>1278</v>
      </c>
      <c r="F9900">
        <v>1</v>
      </c>
      <c r="G9900" t="s">
        <v>961</v>
      </c>
      <c r="H9900" s="4" t="str">
        <f t="shared" si="308"/>
        <v>SG3_DGND4.1</v>
      </c>
      <c r="I9900" s="4" t="str">
        <f t="shared" si="309"/>
        <v>DGND</v>
      </c>
    </row>
    <row r="9901" spans="1:9" x14ac:dyDescent="0.25">
      <c r="A9901" t="s">
        <v>2698</v>
      </c>
      <c r="B9901" t="s">
        <v>6092</v>
      </c>
      <c r="C9901" t="s">
        <v>4816</v>
      </c>
      <c r="D9901">
        <v>1</v>
      </c>
      <c r="E9901">
        <v>1</v>
      </c>
      <c r="F9901">
        <v>1</v>
      </c>
      <c r="G9901" t="s">
        <v>709</v>
      </c>
      <c r="H9901" s="4" t="str">
        <f t="shared" si="308"/>
        <v>3BD1.1</v>
      </c>
      <c r="I9901" s="4" t="str">
        <f t="shared" si="309"/>
        <v>S3_DVDD09</v>
      </c>
    </row>
    <row r="9902" spans="1:9" x14ac:dyDescent="0.25">
      <c r="A9902" t="s">
        <v>2698</v>
      </c>
      <c r="B9902" t="s">
        <v>6092</v>
      </c>
      <c r="C9902" t="s">
        <v>4816</v>
      </c>
      <c r="D9902">
        <v>2</v>
      </c>
      <c r="E9902">
        <v>2</v>
      </c>
      <c r="F9902">
        <v>2</v>
      </c>
      <c r="G9902" t="s">
        <v>2570</v>
      </c>
      <c r="H9902" s="4" t="str">
        <f t="shared" si="308"/>
        <v>3BD1.2</v>
      </c>
      <c r="I9902" s="4" t="str">
        <f t="shared" si="309"/>
        <v>S3_APWR_FF01</v>
      </c>
    </row>
    <row r="9903" spans="1:9" x14ac:dyDescent="0.25">
      <c r="A9903" t="s">
        <v>2698</v>
      </c>
      <c r="B9903" t="s">
        <v>6092</v>
      </c>
      <c r="C9903" t="s">
        <v>4817</v>
      </c>
      <c r="D9903">
        <v>1</v>
      </c>
      <c r="E9903">
        <v>1</v>
      </c>
      <c r="F9903">
        <v>1</v>
      </c>
      <c r="G9903" t="s">
        <v>710</v>
      </c>
      <c r="H9903" s="4" t="str">
        <f t="shared" si="308"/>
        <v>3BD2.1</v>
      </c>
      <c r="I9903" s="4" t="str">
        <f t="shared" si="309"/>
        <v>S3_AVDD09</v>
      </c>
    </row>
    <row r="9904" spans="1:9" x14ac:dyDescent="0.25">
      <c r="A9904" t="s">
        <v>2698</v>
      </c>
      <c r="B9904" t="s">
        <v>6092</v>
      </c>
      <c r="C9904" t="s">
        <v>4817</v>
      </c>
      <c r="D9904">
        <v>2</v>
      </c>
      <c r="E9904">
        <v>2</v>
      </c>
      <c r="F9904">
        <v>2</v>
      </c>
      <c r="G9904" t="s">
        <v>2571</v>
      </c>
      <c r="H9904" s="4" t="str">
        <f t="shared" si="308"/>
        <v>3BD2.2</v>
      </c>
      <c r="I9904" s="4" t="str">
        <f t="shared" si="309"/>
        <v>S3_APWR_FF03</v>
      </c>
    </row>
    <row r="9905" spans="1:9" x14ac:dyDescent="0.25">
      <c r="A9905" t="s">
        <v>2698</v>
      </c>
      <c r="B9905" t="s">
        <v>6092</v>
      </c>
      <c r="C9905" t="s">
        <v>4818</v>
      </c>
      <c r="D9905">
        <v>1</v>
      </c>
      <c r="E9905">
        <v>1</v>
      </c>
      <c r="F9905">
        <v>1</v>
      </c>
      <c r="G9905" t="s">
        <v>2572</v>
      </c>
      <c r="H9905" s="4" t="str">
        <f t="shared" si="308"/>
        <v>3BD22.1</v>
      </c>
      <c r="I9905" s="4" t="str">
        <f t="shared" si="309"/>
        <v>S3_AVDD09_FE</v>
      </c>
    </row>
    <row r="9906" spans="1:9" x14ac:dyDescent="0.25">
      <c r="A9906" t="s">
        <v>2698</v>
      </c>
      <c r="B9906" t="s">
        <v>6092</v>
      </c>
      <c r="C9906" t="s">
        <v>4818</v>
      </c>
      <c r="D9906">
        <v>2</v>
      </c>
      <c r="E9906">
        <v>2</v>
      </c>
      <c r="F9906">
        <v>2</v>
      </c>
      <c r="G9906" t="s">
        <v>2571</v>
      </c>
      <c r="H9906" s="4" t="str">
        <f t="shared" si="308"/>
        <v>3BD22.2</v>
      </c>
      <c r="I9906" s="4" t="str">
        <f t="shared" si="309"/>
        <v>S3_APWR_FF03</v>
      </c>
    </row>
    <row r="9907" spans="1:9" x14ac:dyDescent="0.25">
      <c r="A9907" t="s">
        <v>2698</v>
      </c>
      <c r="B9907" t="s">
        <v>6092</v>
      </c>
      <c r="C9907" t="s">
        <v>4819</v>
      </c>
      <c r="D9907">
        <v>1</v>
      </c>
      <c r="E9907">
        <v>1</v>
      </c>
      <c r="F9907">
        <v>1</v>
      </c>
      <c r="G9907" t="s">
        <v>2573</v>
      </c>
      <c r="H9907" s="4" t="str">
        <f t="shared" si="308"/>
        <v>3BD23.1</v>
      </c>
      <c r="I9907" s="4" t="str">
        <f t="shared" si="309"/>
        <v>S3_AVDD09_GIGA</v>
      </c>
    </row>
    <row r="9908" spans="1:9" x14ac:dyDescent="0.25">
      <c r="A9908" t="s">
        <v>2698</v>
      </c>
      <c r="B9908" t="s">
        <v>6092</v>
      </c>
      <c r="C9908" t="s">
        <v>4819</v>
      </c>
      <c r="D9908">
        <v>2</v>
      </c>
      <c r="E9908">
        <v>2</v>
      </c>
      <c r="F9908">
        <v>2</v>
      </c>
      <c r="G9908" t="s">
        <v>2571</v>
      </c>
      <c r="H9908" s="4" t="str">
        <f t="shared" si="308"/>
        <v>3BD23.2</v>
      </c>
      <c r="I9908" s="4" t="str">
        <f t="shared" si="309"/>
        <v>S3_APWR_FF03</v>
      </c>
    </row>
    <row r="9909" spans="1:9" x14ac:dyDescent="0.25">
      <c r="A9909" t="s">
        <v>2698</v>
      </c>
      <c r="B9909" t="s">
        <v>6092</v>
      </c>
      <c r="C9909" t="s">
        <v>4820</v>
      </c>
      <c r="D9909">
        <v>1</v>
      </c>
      <c r="E9909">
        <v>1</v>
      </c>
      <c r="F9909">
        <v>1</v>
      </c>
      <c r="G9909" t="s">
        <v>2574</v>
      </c>
      <c r="H9909" s="4" t="str">
        <f t="shared" si="308"/>
        <v>3BD24.1</v>
      </c>
      <c r="I9909" s="4" t="str">
        <f t="shared" si="309"/>
        <v>S3_AVDD09_MCK</v>
      </c>
    </row>
    <row r="9910" spans="1:9" x14ac:dyDescent="0.25">
      <c r="A9910" t="s">
        <v>2698</v>
      </c>
      <c r="B9910" t="s">
        <v>6092</v>
      </c>
      <c r="C9910" t="s">
        <v>4820</v>
      </c>
      <c r="D9910">
        <v>2</v>
      </c>
      <c r="E9910">
        <v>2</v>
      </c>
      <c r="F9910">
        <v>2</v>
      </c>
      <c r="G9910" t="s">
        <v>2571</v>
      </c>
      <c r="H9910" s="4" t="str">
        <f t="shared" si="308"/>
        <v>3BD24.2</v>
      </c>
      <c r="I9910" s="4" t="str">
        <f t="shared" si="309"/>
        <v>S3_APWR_FF03</v>
      </c>
    </row>
    <row r="9911" spans="1:9" x14ac:dyDescent="0.25">
      <c r="A9911" t="s">
        <v>2698</v>
      </c>
      <c r="B9911" t="s">
        <v>6092</v>
      </c>
      <c r="C9911" t="s">
        <v>4821</v>
      </c>
      <c r="D9911">
        <v>1</v>
      </c>
      <c r="E9911">
        <v>1</v>
      </c>
      <c r="F9911">
        <v>1</v>
      </c>
      <c r="G9911" t="s">
        <v>6182</v>
      </c>
      <c r="H9911" s="4" t="str">
        <f t="shared" si="308"/>
        <v>3BD27.1</v>
      </c>
      <c r="I9911" s="4" t="str">
        <f t="shared" si="309"/>
        <v>S3_AVDD09_TRX</v>
      </c>
    </row>
    <row r="9912" spans="1:9" x14ac:dyDescent="0.25">
      <c r="A9912" t="s">
        <v>2698</v>
      </c>
      <c r="B9912" t="s">
        <v>6092</v>
      </c>
      <c r="C9912" t="s">
        <v>4821</v>
      </c>
      <c r="D9912">
        <v>2</v>
      </c>
      <c r="E9912">
        <v>2</v>
      </c>
      <c r="F9912">
        <v>2</v>
      </c>
      <c r="G9912" t="s">
        <v>2571</v>
      </c>
      <c r="H9912" s="4" t="str">
        <f t="shared" si="308"/>
        <v>3BD27.2</v>
      </c>
      <c r="I9912" s="4" t="str">
        <f t="shared" si="309"/>
        <v>S3_APWR_FF03</v>
      </c>
    </row>
    <row r="9913" spans="1:9" x14ac:dyDescent="0.25">
      <c r="A9913" t="s">
        <v>2698</v>
      </c>
      <c r="B9913" t="s">
        <v>6092</v>
      </c>
      <c r="C9913" t="s">
        <v>4822</v>
      </c>
      <c r="D9913">
        <v>1</v>
      </c>
      <c r="E9913">
        <v>1</v>
      </c>
      <c r="F9913">
        <v>1</v>
      </c>
      <c r="G9913" t="s">
        <v>2575</v>
      </c>
      <c r="H9913" s="4" t="str">
        <f t="shared" si="308"/>
        <v>3BD28.1</v>
      </c>
      <c r="I9913" s="4" t="str">
        <f t="shared" si="309"/>
        <v>S3_AVDD09_CMU</v>
      </c>
    </row>
    <row r="9914" spans="1:9" x14ac:dyDescent="0.25">
      <c r="A9914" t="s">
        <v>2698</v>
      </c>
      <c r="B9914" t="s">
        <v>6092</v>
      </c>
      <c r="C9914" t="s">
        <v>4822</v>
      </c>
      <c r="D9914">
        <v>2</v>
      </c>
      <c r="E9914">
        <v>2</v>
      </c>
      <c r="F9914">
        <v>2</v>
      </c>
      <c r="G9914" t="s">
        <v>2571</v>
      </c>
      <c r="H9914" s="4" t="str">
        <f t="shared" si="308"/>
        <v>3BD28.2</v>
      </c>
      <c r="I9914" s="4" t="str">
        <f t="shared" si="309"/>
        <v>S3_APWR_FF03</v>
      </c>
    </row>
    <row r="9915" spans="1:9" x14ac:dyDescent="0.25">
      <c r="A9915" t="s">
        <v>2698</v>
      </c>
      <c r="B9915" t="s">
        <v>6092</v>
      </c>
      <c r="C9915" t="s">
        <v>4823</v>
      </c>
      <c r="D9915">
        <v>1</v>
      </c>
      <c r="E9915">
        <v>1</v>
      </c>
      <c r="F9915">
        <v>1</v>
      </c>
      <c r="G9915" t="s">
        <v>709</v>
      </c>
      <c r="H9915" s="4" t="str">
        <f t="shared" si="308"/>
        <v>3CD1.1</v>
      </c>
      <c r="I9915" s="4" t="str">
        <f t="shared" si="309"/>
        <v>S3_DVDD09</v>
      </c>
    </row>
    <row r="9916" spans="1:9" x14ac:dyDescent="0.25">
      <c r="A9916" t="s">
        <v>2698</v>
      </c>
      <c r="B9916" t="s">
        <v>6092</v>
      </c>
      <c r="C9916" t="s">
        <v>4823</v>
      </c>
      <c r="D9916">
        <v>2</v>
      </c>
      <c r="E9916">
        <v>2</v>
      </c>
      <c r="F9916">
        <v>2</v>
      </c>
      <c r="G9916" t="s">
        <v>961</v>
      </c>
      <c r="H9916" s="4" t="str">
        <f t="shared" si="308"/>
        <v>3CD1.2</v>
      </c>
      <c r="I9916" s="4" t="str">
        <f t="shared" si="309"/>
        <v>DGND</v>
      </c>
    </row>
    <row r="9917" spans="1:9" x14ac:dyDescent="0.25">
      <c r="A9917" t="s">
        <v>2698</v>
      </c>
      <c r="B9917" t="s">
        <v>6092</v>
      </c>
      <c r="C9917" t="s">
        <v>4824</v>
      </c>
      <c r="D9917">
        <v>1</v>
      </c>
      <c r="E9917">
        <v>1</v>
      </c>
      <c r="F9917">
        <v>1</v>
      </c>
      <c r="G9917" t="s">
        <v>709</v>
      </c>
      <c r="H9917" s="4" t="str">
        <f t="shared" si="308"/>
        <v>3CD2.1</v>
      </c>
      <c r="I9917" s="4" t="str">
        <f t="shared" si="309"/>
        <v>S3_DVDD09</v>
      </c>
    </row>
    <row r="9918" spans="1:9" x14ac:dyDescent="0.25">
      <c r="A9918" t="s">
        <v>2698</v>
      </c>
      <c r="B9918" t="s">
        <v>6092</v>
      </c>
      <c r="C9918" t="s">
        <v>4824</v>
      </c>
      <c r="D9918">
        <v>2</v>
      </c>
      <c r="E9918">
        <v>2</v>
      </c>
      <c r="F9918">
        <v>2</v>
      </c>
      <c r="G9918" t="s">
        <v>961</v>
      </c>
      <c r="H9918" s="4" t="str">
        <f t="shared" si="308"/>
        <v>3CD2.2</v>
      </c>
      <c r="I9918" s="4" t="str">
        <f t="shared" si="309"/>
        <v>DGND</v>
      </c>
    </row>
    <row r="9919" spans="1:9" x14ac:dyDescent="0.25">
      <c r="A9919" t="s">
        <v>2698</v>
      </c>
      <c r="B9919" t="s">
        <v>6092</v>
      </c>
      <c r="C9919" t="s">
        <v>4825</v>
      </c>
      <c r="D9919">
        <v>1</v>
      </c>
      <c r="E9919">
        <v>1</v>
      </c>
      <c r="F9919">
        <v>1</v>
      </c>
      <c r="G9919" t="s">
        <v>709</v>
      </c>
      <c r="H9919" s="4" t="str">
        <f t="shared" si="308"/>
        <v>3CD3.1</v>
      </c>
      <c r="I9919" s="4" t="str">
        <f t="shared" si="309"/>
        <v>S3_DVDD09</v>
      </c>
    </row>
    <row r="9920" spans="1:9" x14ac:dyDescent="0.25">
      <c r="A9920" t="s">
        <v>2698</v>
      </c>
      <c r="B9920" t="s">
        <v>6092</v>
      </c>
      <c r="C9920" t="s">
        <v>4825</v>
      </c>
      <c r="D9920">
        <v>2</v>
      </c>
      <c r="E9920">
        <v>2</v>
      </c>
      <c r="F9920">
        <v>2</v>
      </c>
      <c r="G9920" t="s">
        <v>961</v>
      </c>
      <c r="H9920" s="4" t="str">
        <f t="shared" si="308"/>
        <v>3CD3.2</v>
      </c>
      <c r="I9920" s="4" t="str">
        <f t="shared" si="309"/>
        <v>DGND</v>
      </c>
    </row>
    <row r="9921" spans="1:9" x14ac:dyDescent="0.25">
      <c r="A9921" t="s">
        <v>2698</v>
      </c>
      <c r="B9921" t="s">
        <v>6092</v>
      </c>
      <c r="C9921" t="s">
        <v>4826</v>
      </c>
      <c r="D9921">
        <v>1</v>
      </c>
      <c r="E9921">
        <v>1</v>
      </c>
      <c r="F9921">
        <v>1</v>
      </c>
      <c r="G9921" t="s">
        <v>709</v>
      </c>
      <c r="H9921" s="4" t="str">
        <f t="shared" si="308"/>
        <v>3CD4.1</v>
      </c>
      <c r="I9921" s="4" t="str">
        <f t="shared" si="309"/>
        <v>S3_DVDD09</v>
      </c>
    </row>
    <row r="9922" spans="1:9" x14ac:dyDescent="0.25">
      <c r="A9922" t="s">
        <v>2698</v>
      </c>
      <c r="B9922" t="s">
        <v>6092</v>
      </c>
      <c r="C9922" t="s">
        <v>4826</v>
      </c>
      <c r="D9922">
        <v>2</v>
      </c>
      <c r="E9922">
        <v>2</v>
      </c>
      <c r="F9922">
        <v>2</v>
      </c>
      <c r="G9922" t="s">
        <v>961</v>
      </c>
      <c r="H9922" s="4" t="str">
        <f t="shared" ref="H9922:H9985" si="310">CONCATENATE(C9922,".",F9922)</f>
        <v>3CD4.2</v>
      </c>
      <c r="I9922" s="4" t="str">
        <f t="shared" ref="I9922:I9985" si="311">G9922</f>
        <v>DGND</v>
      </c>
    </row>
    <row r="9923" spans="1:9" x14ac:dyDescent="0.25">
      <c r="A9923" t="s">
        <v>2698</v>
      </c>
      <c r="B9923" t="s">
        <v>6092</v>
      </c>
      <c r="C9923" t="s">
        <v>4827</v>
      </c>
      <c r="D9923">
        <v>1</v>
      </c>
      <c r="E9923">
        <v>1</v>
      </c>
      <c r="F9923">
        <v>1</v>
      </c>
      <c r="G9923" t="s">
        <v>709</v>
      </c>
      <c r="H9923" s="4" t="str">
        <f t="shared" si="310"/>
        <v>3CD5.1</v>
      </c>
      <c r="I9923" s="4" t="str">
        <f t="shared" si="311"/>
        <v>S3_DVDD09</v>
      </c>
    </row>
    <row r="9924" spans="1:9" x14ac:dyDescent="0.25">
      <c r="A9924" t="s">
        <v>2698</v>
      </c>
      <c r="B9924" t="s">
        <v>6092</v>
      </c>
      <c r="C9924" t="s">
        <v>4827</v>
      </c>
      <c r="D9924">
        <v>2</v>
      </c>
      <c r="E9924">
        <v>2</v>
      </c>
      <c r="F9924">
        <v>2</v>
      </c>
      <c r="G9924" t="s">
        <v>961</v>
      </c>
      <c r="H9924" s="4" t="str">
        <f t="shared" si="310"/>
        <v>3CD5.2</v>
      </c>
      <c r="I9924" s="4" t="str">
        <f t="shared" si="311"/>
        <v>DGND</v>
      </c>
    </row>
    <row r="9925" spans="1:9" x14ac:dyDescent="0.25">
      <c r="A9925" t="s">
        <v>2698</v>
      </c>
      <c r="B9925" t="s">
        <v>6092</v>
      </c>
      <c r="C9925" t="s">
        <v>4828</v>
      </c>
      <c r="D9925">
        <v>1</v>
      </c>
      <c r="E9925">
        <v>1</v>
      </c>
      <c r="F9925">
        <v>1</v>
      </c>
      <c r="G9925" t="s">
        <v>709</v>
      </c>
      <c r="H9925" s="4" t="str">
        <f t="shared" si="310"/>
        <v>3CD6.1</v>
      </c>
      <c r="I9925" s="4" t="str">
        <f t="shared" si="311"/>
        <v>S3_DVDD09</v>
      </c>
    </row>
    <row r="9926" spans="1:9" x14ac:dyDescent="0.25">
      <c r="A9926" t="s">
        <v>2698</v>
      </c>
      <c r="B9926" t="s">
        <v>6092</v>
      </c>
      <c r="C9926" t="s">
        <v>4828</v>
      </c>
      <c r="D9926">
        <v>2</v>
      </c>
      <c r="E9926">
        <v>2</v>
      </c>
      <c r="F9926">
        <v>2</v>
      </c>
      <c r="G9926" t="s">
        <v>961</v>
      </c>
      <c r="H9926" s="4" t="str">
        <f t="shared" si="310"/>
        <v>3CD6.2</v>
      </c>
      <c r="I9926" s="4" t="str">
        <f t="shared" si="311"/>
        <v>DGND</v>
      </c>
    </row>
    <row r="9927" spans="1:9" x14ac:dyDescent="0.25">
      <c r="A9927" t="s">
        <v>2698</v>
      </c>
      <c r="B9927" t="s">
        <v>6092</v>
      </c>
      <c r="C9927" t="s">
        <v>4829</v>
      </c>
      <c r="D9927">
        <v>1</v>
      </c>
      <c r="E9927">
        <v>1</v>
      </c>
      <c r="F9927">
        <v>1</v>
      </c>
      <c r="G9927" t="s">
        <v>709</v>
      </c>
      <c r="H9927" s="4" t="str">
        <f t="shared" si="310"/>
        <v>3CD7.1</v>
      </c>
      <c r="I9927" s="4" t="str">
        <f t="shared" si="311"/>
        <v>S3_DVDD09</v>
      </c>
    </row>
    <row r="9928" spans="1:9" x14ac:dyDescent="0.25">
      <c r="A9928" t="s">
        <v>2698</v>
      </c>
      <c r="B9928" t="s">
        <v>6092</v>
      </c>
      <c r="C9928" t="s">
        <v>4829</v>
      </c>
      <c r="D9928">
        <v>2</v>
      </c>
      <c r="E9928">
        <v>2</v>
      </c>
      <c r="F9928">
        <v>2</v>
      </c>
      <c r="G9928" t="s">
        <v>961</v>
      </c>
      <c r="H9928" s="4" t="str">
        <f t="shared" si="310"/>
        <v>3CD7.2</v>
      </c>
      <c r="I9928" s="4" t="str">
        <f t="shared" si="311"/>
        <v>DGND</v>
      </c>
    </row>
    <row r="9929" spans="1:9" x14ac:dyDescent="0.25">
      <c r="A9929" t="s">
        <v>2698</v>
      </c>
      <c r="B9929" t="s">
        <v>6092</v>
      </c>
      <c r="C9929" t="s">
        <v>4830</v>
      </c>
      <c r="D9929">
        <v>1</v>
      </c>
      <c r="E9929">
        <v>1</v>
      </c>
      <c r="F9929">
        <v>1</v>
      </c>
      <c r="G9929" t="s">
        <v>709</v>
      </c>
      <c r="H9929" s="4" t="str">
        <f t="shared" si="310"/>
        <v>3CD8.1</v>
      </c>
      <c r="I9929" s="4" t="str">
        <f t="shared" si="311"/>
        <v>S3_DVDD09</v>
      </c>
    </row>
    <row r="9930" spans="1:9" x14ac:dyDescent="0.25">
      <c r="A9930" t="s">
        <v>2698</v>
      </c>
      <c r="B9930" t="s">
        <v>6092</v>
      </c>
      <c r="C9930" t="s">
        <v>4830</v>
      </c>
      <c r="D9930">
        <v>2</v>
      </c>
      <c r="E9930">
        <v>2</v>
      </c>
      <c r="F9930">
        <v>2</v>
      </c>
      <c r="G9930" t="s">
        <v>961</v>
      </c>
      <c r="H9930" s="4" t="str">
        <f t="shared" si="310"/>
        <v>3CD8.2</v>
      </c>
      <c r="I9930" s="4" t="str">
        <f t="shared" si="311"/>
        <v>DGND</v>
      </c>
    </row>
    <row r="9931" spans="1:9" x14ac:dyDescent="0.25">
      <c r="A9931" t="s">
        <v>2698</v>
      </c>
      <c r="B9931" t="s">
        <v>6092</v>
      </c>
      <c r="C9931" t="s">
        <v>4831</v>
      </c>
      <c r="D9931">
        <v>1</v>
      </c>
      <c r="E9931">
        <v>1</v>
      </c>
      <c r="F9931">
        <v>1</v>
      </c>
      <c r="G9931" t="s">
        <v>709</v>
      </c>
      <c r="H9931" s="4" t="str">
        <f t="shared" si="310"/>
        <v>3CD9.1</v>
      </c>
      <c r="I9931" s="4" t="str">
        <f t="shared" si="311"/>
        <v>S3_DVDD09</v>
      </c>
    </row>
    <row r="9932" spans="1:9" x14ac:dyDescent="0.25">
      <c r="A9932" t="s">
        <v>2698</v>
      </c>
      <c r="B9932" t="s">
        <v>6092</v>
      </c>
      <c r="C9932" t="s">
        <v>4831</v>
      </c>
      <c r="D9932">
        <v>2</v>
      </c>
      <c r="E9932">
        <v>2</v>
      </c>
      <c r="F9932">
        <v>2</v>
      </c>
      <c r="G9932" t="s">
        <v>961</v>
      </c>
      <c r="H9932" s="4" t="str">
        <f t="shared" si="310"/>
        <v>3CD9.2</v>
      </c>
      <c r="I9932" s="4" t="str">
        <f t="shared" si="311"/>
        <v>DGND</v>
      </c>
    </row>
    <row r="9933" spans="1:9" x14ac:dyDescent="0.25">
      <c r="A9933" t="s">
        <v>2698</v>
      </c>
      <c r="B9933" t="s">
        <v>6092</v>
      </c>
      <c r="C9933" t="s">
        <v>4832</v>
      </c>
      <c r="D9933">
        <v>1</v>
      </c>
      <c r="E9933">
        <v>1</v>
      </c>
      <c r="F9933">
        <v>1</v>
      </c>
      <c r="G9933" t="s">
        <v>709</v>
      </c>
      <c r="H9933" s="4" t="str">
        <f t="shared" si="310"/>
        <v>3CD10.1</v>
      </c>
      <c r="I9933" s="4" t="str">
        <f t="shared" si="311"/>
        <v>S3_DVDD09</v>
      </c>
    </row>
    <row r="9934" spans="1:9" x14ac:dyDescent="0.25">
      <c r="A9934" t="s">
        <v>2698</v>
      </c>
      <c r="B9934" t="s">
        <v>6092</v>
      </c>
      <c r="C9934" t="s">
        <v>4832</v>
      </c>
      <c r="D9934">
        <v>2</v>
      </c>
      <c r="E9934">
        <v>2</v>
      </c>
      <c r="F9934">
        <v>2</v>
      </c>
      <c r="G9934" t="s">
        <v>961</v>
      </c>
      <c r="H9934" s="4" t="str">
        <f t="shared" si="310"/>
        <v>3CD10.2</v>
      </c>
      <c r="I9934" s="4" t="str">
        <f t="shared" si="311"/>
        <v>DGND</v>
      </c>
    </row>
    <row r="9935" spans="1:9" x14ac:dyDescent="0.25">
      <c r="A9935" t="s">
        <v>2698</v>
      </c>
      <c r="B9935" t="s">
        <v>6092</v>
      </c>
      <c r="C9935" t="s">
        <v>4833</v>
      </c>
      <c r="D9935">
        <v>1</v>
      </c>
      <c r="E9935">
        <v>1</v>
      </c>
      <c r="F9935">
        <v>1</v>
      </c>
      <c r="G9935" t="s">
        <v>709</v>
      </c>
      <c r="H9935" s="4" t="str">
        <f t="shared" si="310"/>
        <v>3CD11.1</v>
      </c>
      <c r="I9935" s="4" t="str">
        <f t="shared" si="311"/>
        <v>S3_DVDD09</v>
      </c>
    </row>
    <row r="9936" spans="1:9" x14ac:dyDescent="0.25">
      <c r="A9936" t="s">
        <v>2698</v>
      </c>
      <c r="B9936" t="s">
        <v>6092</v>
      </c>
      <c r="C9936" t="s">
        <v>4833</v>
      </c>
      <c r="D9936">
        <v>2</v>
      </c>
      <c r="E9936">
        <v>2</v>
      </c>
      <c r="F9936">
        <v>2</v>
      </c>
      <c r="G9936" t="s">
        <v>961</v>
      </c>
      <c r="H9936" s="4" t="str">
        <f t="shared" si="310"/>
        <v>3CD11.2</v>
      </c>
      <c r="I9936" s="4" t="str">
        <f t="shared" si="311"/>
        <v>DGND</v>
      </c>
    </row>
    <row r="9937" spans="1:9" x14ac:dyDescent="0.25">
      <c r="A9937" t="s">
        <v>2698</v>
      </c>
      <c r="B9937" t="s">
        <v>6092</v>
      </c>
      <c r="C9937" t="s">
        <v>4834</v>
      </c>
      <c r="D9937">
        <v>1</v>
      </c>
      <c r="E9937">
        <v>1</v>
      </c>
      <c r="F9937">
        <v>1</v>
      </c>
      <c r="G9937" t="s">
        <v>709</v>
      </c>
      <c r="H9937" s="4" t="str">
        <f t="shared" si="310"/>
        <v>3CD12.1</v>
      </c>
      <c r="I9937" s="4" t="str">
        <f t="shared" si="311"/>
        <v>S3_DVDD09</v>
      </c>
    </row>
    <row r="9938" spans="1:9" x14ac:dyDescent="0.25">
      <c r="A9938" t="s">
        <v>2698</v>
      </c>
      <c r="B9938" t="s">
        <v>6092</v>
      </c>
      <c r="C9938" t="s">
        <v>4834</v>
      </c>
      <c r="D9938">
        <v>2</v>
      </c>
      <c r="E9938">
        <v>2</v>
      </c>
      <c r="F9938">
        <v>2</v>
      </c>
      <c r="G9938" t="s">
        <v>961</v>
      </c>
      <c r="H9938" s="4" t="str">
        <f t="shared" si="310"/>
        <v>3CD12.2</v>
      </c>
      <c r="I9938" s="4" t="str">
        <f t="shared" si="311"/>
        <v>DGND</v>
      </c>
    </row>
    <row r="9939" spans="1:9" x14ac:dyDescent="0.25">
      <c r="A9939" t="s">
        <v>2698</v>
      </c>
      <c r="B9939" t="s">
        <v>6092</v>
      </c>
      <c r="C9939" t="s">
        <v>6093</v>
      </c>
      <c r="D9939">
        <v>1</v>
      </c>
      <c r="E9939">
        <v>1</v>
      </c>
      <c r="F9939">
        <v>1</v>
      </c>
      <c r="G9939" t="s">
        <v>709</v>
      </c>
      <c r="H9939" s="4" t="str">
        <f t="shared" si="310"/>
        <v>3CD13.1</v>
      </c>
      <c r="I9939" s="4" t="str">
        <f t="shared" si="311"/>
        <v>S3_DVDD09</v>
      </c>
    </row>
    <row r="9940" spans="1:9" x14ac:dyDescent="0.25">
      <c r="A9940" t="s">
        <v>2698</v>
      </c>
      <c r="B9940" t="s">
        <v>6092</v>
      </c>
      <c r="C9940" t="s">
        <v>6093</v>
      </c>
      <c r="D9940">
        <v>2</v>
      </c>
      <c r="E9940">
        <v>2</v>
      </c>
      <c r="F9940">
        <v>2</v>
      </c>
      <c r="G9940" t="s">
        <v>961</v>
      </c>
      <c r="H9940" s="4" t="str">
        <f t="shared" si="310"/>
        <v>3CD13.2</v>
      </c>
      <c r="I9940" s="4" t="str">
        <f t="shared" si="311"/>
        <v>DGND</v>
      </c>
    </row>
    <row r="9941" spans="1:9" x14ac:dyDescent="0.25">
      <c r="A9941" t="s">
        <v>2698</v>
      </c>
      <c r="B9941" t="s">
        <v>6092</v>
      </c>
      <c r="C9941" t="s">
        <v>6094</v>
      </c>
      <c r="D9941">
        <v>1</v>
      </c>
      <c r="E9941">
        <v>1</v>
      </c>
      <c r="F9941">
        <v>1</v>
      </c>
      <c r="G9941" t="s">
        <v>709</v>
      </c>
      <c r="H9941" s="4" t="str">
        <f t="shared" si="310"/>
        <v>3CD14.1</v>
      </c>
      <c r="I9941" s="4" t="str">
        <f t="shared" si="311"/>
        <v>S3_DVDD09</v>
      </c>
    </row>
    <row r="9942" spans="1:9" x14ac:dyDescent="0.25">
      <c r="A9942" t="s">
        <v>2698</v>
      </c>
      <c r="B9942" t="s">
        <v>6092</v>
      </c>
      <c r="C9942" t="s">
        <v>6094</v>
      </c>
      <c r="D9942">
        <v>2</v>
      </c>
      <c r="E9942">
        <v>2</v>
      </c>
      <c r="F9942">
        <v>2</v>
      </c>
      <c r="G9942" t="s">
        <v>961</v>
      </c>
      <c r="H9942" s="4" t="str">
        <f t="shared" si="310"/>
        <v>3CD14.2</v>
      </c>
      <c r="I9942" s="4" t="str">
        <f t="shared" si="311"/>
        <v>DGND</v>
      </c>
    </row>
    <row r="9943" spans="1:9" x14ac:dyDescent="0.25">
      <c r="A9943" t="s">
        <v>2698</v>
      </c>
      <c r="B9943" t="s">
        <v>6092</v>
      </c>
      <c r="C9943" t="s">
        <v>6095</v>
      </c>
      <c r="D9943">
        <v>1</v>
      </c>
      <c r="E9943">
        <v>1</v>
      </c>
      <c r="F9943">
        <v>1</v>
      </c>
      <c r="G9943" t="s">
        <v>709</v>
      </c>
      <c r="H9943" s="4" t="str">
        <f t="shared" si="310"/>
        <v>3CD15.1</v>
      </c>
      <c r="I9943" s="4" t="str">
        <f t="shared" si="311"/>
        <v>S3_DVDD09</v>
      </c>
    </row>
    <row r="9944" spans="1:9" x14ac:dyDescent="0.25">
      <c r="A9944" t="s">
        <v>2698</v>
      </c>
      <c r="B9944" t="s">
        <v>6092</v>
      </c>
      <c r="C9944" t="s">
        <v>6095</v>
      </c>
      <c r="D9944">
        <v>2</v>
      </c>
      <c r="E9944">
        <v>2</v>
      </c>
      <c r="F9944">
        <v>2</v>
      </c>
      <c r="G9944" t="s">
        <v>961</v>
      </c>
      <c r="H9944" s="4" t="str">
        <f t="shared" si="310"/>
        <v>3CD15.2</v>
      </c>
      <c r="I9944" s="4" t="str">
        <f t="shared" si="311"/>
        <v>DGND</v>
      </c>
    </row>
    <row r="9945" spans="1:9" x14ac:dyDescent="0.25">
      <c r="A9945" t="s">
        <v>2698</v>
      </c>
      <c r="B9945" t="s">
        <v>6092</v>
      </c>
      <c r="C9945" t="s">
        <v>6096</v>
      </c>
      <c r="D9945">
        <v>1</v>
      </c>
      <c r="E9945">
        <v>1</v>
      </c>
      <c r="F9945">
        <v>1</v>
      </c>
      <c r="G9945" t="s">
        <v>709</v>
      </c>
      <c r="H9945" s="4" t="str">
        <f t="shared" si="310"/>
        <v>3CD16.1</v>
      </c>
      <c r="I9945" s="4" t="str">
        <f t="shared" si="311"/>
        <v>S3_DVDD09</v>
      </c>
    </row>
    <row r="9946" spans="1:9" x14ac:dyDescent="0.25">
      <c r="A9946" t="s">
        <v>2698</v>
      </c>
      <c r="B9946" t="s">
        <v>6092</v>
      </c>
      <c r="C9946" t="s">
        <v>6096</v>
      </c>
      <c r="D9946">
        <v>2</v>
      </c>
      <c r="E9946">
        <v>2</v>
      </c>
      <c r="F9946">
        <v>2</v>
      </c>
      <c r="G9946" t="s">
        <v>961</v>
      </c>
      <c r="H9946" s="4" t="str">
        <f t="shared" si="310"/>
        <v>3CD16.2</v>
      </c>
      <c r="I9946" s="4" t="str">
        <f t="shared" si="311"/>
        <v>DGND</v>
      </c>
    </row>
    <row r="9947" spans="1:9" x14ac:dyDescent="0.25">
      <c r="A9947" t="s">
        <v>2698</v>
      </c>
      <c r="B9947" t="s">
        <v>6092</v>
      </c>
      <c r="C9947" t="s">
        <v>6097</v>
      </c>
      <c r="D9947">
        <v>1</v>
      </c>
      <c r="E9947">
        <v>1</v>
      </c>
      <c r="F9947">
        <v>1</v>
      </c>
      <c r="G9947" t="s">
        <v>709</v>
      </c>
      <c r="H9947" s="4" t="str">
        <f t="shared" si="310"/>
        <v>3CD17.1</v>
      </c>
      <c r="I9947" s="4" t="str">
        <f t="shared" si="311"/>
        <v>S3_DVDD09</v>
      </c>
    </row>
    <row r="9948" spans="1:9" x14ac:dyDescent="0.25">
      <c r="A9948" t="s">
        <v>2698</v>
      </c>
      <c r="B9948" t="s">
        <v>6092</v>
      </c>
      <c r="C9948" t="s">
        <v>6097</v>
      </c>
      <c r="D9948">
        <v>2</v>
      </c>
      <c r="E9948">
        <v>2</v>
      </c>
      <c r="F9948">
        <v>2</v>
      </c>
      <c r="G9948" t="s">
        <v>961</v>
      </c>
      <c r="H9948" s="4" t="str">
        <f t="shared" si="310"/>
        <v>3CD17.2</v>
      </c>
      <c r="I9948" s="4" t="str">
        <f t="shared" si="311"/>
        <v>DGND</v>
      </c>
    </row>
    <row r="9949" spans="1:9" x14ac:dyDescent="0.25">
      <c r="A9949" t="s">
        <v>2698</v>
      </c>
      <c r="B9949" t="s">
        <v>6092</v>
      </c>
      <c r="C9949" t="s">
        <v>6098</v>
      </c>
      <c r="D9949">
        <v>1</v>
      </c>
      <c r="E9949">
        <v>1</v>
      </c>
      <c r="F9949">
        <v>1</v>
      </c>
      <c r="G9949" t="s">
        <v>709</v>
      </c>
      <c r="H9949" s="4" t="str">
        <f t="shared" si="310"/>
        <v>3CD18.1</v>
      </c>
      <c r="I9949" s="4" t="str">
        <f t="shared" si="311"/>
        <v>S3_DVDD09</v>
      </c>
    </row>
    <row r="9950" spans="1:9" x14ac:dyDescent="0.25">
      <c r="A9950" t="s">
        <v>2698</v>
      </c>
      <c r="B9950" t="s">
        <v>6092</v>
      </c>
      <c r="C9950" t="s">
        <v>6098</v>
      </c>
      <c r="D9950">
        <v>2</v>
      </c>
      <c r="E9950">
        <v>2</v>
      </c>
      <c r="F9950">
        <v>2</v>
      </c>
      <c r="G9950" t="s">
        <v>961</v>
      </c>
      <c r="H9950" s="4" t="str">
        <f t="shared" si="310"/>
        <v>3CD18.2</v>
      </c>
      <c r="I9950" s="4" t="str">
        <f t="shared" si="311"/>
        <v>DGND</v>
      </c>
    </row>
    <row r="9951" spans="1:9" x14ac:dyDescent="0.25">
      <c r="A9951" t="s">
        <v>2698</v>
      </c>
      <c r="B9951" t="s">
        <v>6092</v>
      </c>
      <c r="C9951" t="s">
        <v>6099</v>
      </c>
      <c r="D9951">
        <v>1</v>
      </c>
      <c r="E9951">
        <v>1</v>
      </c>
      <c r="F9951">
        <v>1</v>
      </c>
      <c r="G9951" t="s">
        <v>709</v>
      </c>
      <c r="H9951" s="4" t="str">
        <f t="shared" si="310"/>
        <v>3CD19.1</v>
      </c>
      <c r="I9951" s="4" t="str">
        <f t="shared" si="311"/>
        <v>S3_DVDD09</v>
      </c>
    </row>
    <row r="9952" spans="1:9" x14ac:dyDescent="0.25">
      <c r="A9952" t="s">
        <v>2698</v>
      </c>
      <c r="B9952" t="s">
        <v>6092</v>
      </c>
      <c r="C9952" t="s">
        <v>6099</v>
      </c>
      <c r="D9952">
        <v>2</v>
      </c>
      <c r="E9952">
        <v>2</v>
      </c>
      <c r="F9952">
        <v>2</v>
      </c>
      <c r="G9952" t="s">
        <v>961</v>
      </c>
      <c r="H9952" s="4" t="str">
        <f t="shared" si="310"/>
        <v>3CD19.2</v>
      </c>
      <c r="I9952" s="4" t="str">
        <f t="shared" si="311"/>
        <v>DGND</v>
      </c>
    </row>
    <row r="9953" spans="1:9" x14ac:dyDescent="0.25">
      <c r="A9953" t="s">
        <v>2698</v>
      </c>
      <c r="B9953" t="s">
        <v>6092</v>
      </c>
      <c r="C9953" t="s">
        <v>6100</v>
      </c>
      <c r="D9953">
        <v>1</v>
      </c>
      <c r="E9953">
        <v>1</v>
      </c>
      <c r="F9953">
        <v>1</v>
      </c>
      <c r="G9953" t="s">
        <v>709</v>
      </c>
      <c r="H9953" s="4" t="str">
        <f t="shared" si="310"/>
        <v>3CD20.1</v>
      </c>
      <c r="I9953" s="4" t="str">
        <f t="shared" si="311"/>
        <v>S3_DVDD09</v>
      </c>
    </row>
    <row r="9954" spans="1:9" x14ac:dyDescent="0.25">
      <c r="A9954" t="s">
        <v>2698</v>
      </c>
      <c r="B9954" t="s">
        <v>6092</v>
      </c>
      <c r="C9954" t="s">
        <v>6100</v>
      </c>
      <c r="D9954">
        <v>2</v>
      </c>
      <c r="E9954">
        <v>2</v>
      </c>
      <c r="F9954">
        <v>2</v>
      </c>
      <c r="G9954" t="s">
        <v>961</v>
      </c>
      <c r="H9954" s="4" t="str">
        <f t="shared" si="310"/>
        <v>3CD20.2</v>
      </c>
      <c r="I9954" s="4" t="str">
        <f t="shared" si="311"/>
        <v>DGND</v>
      </c>
    </row>
    <row r="9955" spans="1:9" x14ac:dyDescent="0.25">
      <c r="A9955" t="s">
        <v>2698</v>
      </c>
      <c r="B9955" t="s">
        <v>6092</v>
      </c>
      <c r="C9955" t="s">
        <v>6101</v>
      </c>
      <c r="D9955">
        <v>1</v>
      </c>
      <c r="E9955">
        <v>1</v>
      </c>
      <c r="F9955">
        <v>1</v>
      </c>
      <c r="G9955" t="s">
        <v>709</v>
      </c>
      <c r="H9955" s="4" t="str">
        <f t="shared" si="310"/>
        <v>3CD21.1</v>
      </c>
      <c r="I9955" s="4" t="str">
        <f t="shared" si="311"/>
        <v>S3_DVDD09</v>
      </c>
    </row>
    <row r="9956" spans="1:9" x14ac:dyDescent="0.25">
      <c r="A9956" t="s">
        <v>2698</v>
      </c>
      <c r="B9956" t="s">
        <v>6092</v>
      </c>
      <c r="C9956" t="s">
        <v>6101</v>
      </c>
      <c r="D9956">
        <v>2</v>
      </c>
      <c r="E9956">
        <v>2</v>
      </c>
      <c r="F9956">
        <v>2</v>
      </c>
      <c r="G9956" t="s">
        <v>961</v>
      </c>
      <c r="H9956" s="4" t="str">
        <f t="shared" si="310"/>
        <v>3CD21.2</v>
      </c>
      <c r="I9956" s="4" t="str">
        <f t="shared" si="311"/>
        <v>DGND</v>
      </c>
    </row>
    <row r="9957" spans="1:9" x14ac:dyDescent="0.25">
      <c r="A9957" t="s">
        <v>2698</v>
      </c>
      <c r="B9957" t="s">
        <v>6092</v>
      </c>
      <c r="C9957" t="s">
        <v>4835</v>
      </c>
      <c r="D9957">
        <v>1</v>
      </c>
      <c r="E9957">
        <v>1</v>
      </c>
      <c r="F9957">
        <v>1</v>
      </c>
      <c r="G9957" t="s">
        <v>2570</v>
      </c>
      <c r="H9957" s="4" t="str">
        <f t="shared" si="310"/>
        <v>3CD22.1</v>
      </c>
      <c r="I9957" s="4" t="str">
        <f t="shared" si="311"/>
        <v>S3_APWR_FF01</v>
      </c>
    </row>
    <row r="9958" spans="1:9" x14ac:dyDescent="0.25">
      <c r="A9958" t="s">
        <v>2698</v>
      </c>
      <c r="B9958" t="s">
        <v>6092</v>
      </c>
      <c r="C9958" t="s">
        <v>4835</v>
      </c>
      <c r="D9958">
        <v>2</v>
      </c>
      <c r="E9958">
        <v>2</v>
      </c>
      <c r="F9958">
        <v>2</v>
      </c>
      <c r="G9958" t="s">
        <v>961</v>
      </c>
      <c r="H9958" s="4" t="str">
        <f t="shared" si="310"/>
        <v>3CD22.2</v>
      </c>
      <c r="I9958" s="4" t="str">
        <f t="shared" si="311"/>
        <v>DGND</v>
      </c>
    </row>
    <row r="9959" spans="1:9" x14ac:dyDescent="0.25">
      <c r="A9959" t="s">
        <v>2698</v>
      </c>
      <c r="B9959" t="s">
        <v>6092</v>
      </c>
      <c r="C9959" t="s">
        <v>6102</v>
      </c>
      <c r="D9959">
        <v>1</v>
      </c>
      <c r="E9959">
        <v>1</v>
      </c>
      <c r="F9959">
        <v>1</v>
      </c>
      <c r="G9959" t="s">
        <v>709</v>
      </c>
      <c r="H9959" s="4" t="str">
        <f t="shared" si="310"/>
        <v>3CD23.1</v>
      </c>
      <c r="I9959" s="4" t="str">
        <f t="shared" si="311"/>
        <v>S3_DVDD09</v>
      </c>
    </row>
    <row r="9960" spans="1:9" x14ac:dyDescent="0.25">
      <c r="A9960" t="s">
        <v>2698</v>
      </c>
      <c r="B9960" t="s">
        <v>6092</v>
      </c>
      <c r="C9960" t="s">
        <v>6102</v>
      </c>
      <c r="D9960">
        <v>2</v>
      </c>
      <c r="E9960">
        <v>2</v>
      </c>
      <c r="F9960">
        <v>2</v>
      </c>
      <c r="G9960" t="s">
        <v>961</v>
      </c>
      <c r="H9960" s="4" t="str">
        <f t="shared" si="310"/>
        <v>3CD23.2</v>
      </c>
      <c r="I9960" s="4" t="str">
        <f t="shared" si="311"/>
        <v>DGND</v>
      </c>
    </row>
    <row r="9961" spans="1:9" x14ac:dyDescent="0.25">
      <c r="A9961" t="s">
        <v>2698</v>
      </c>
      <c r="B9961" t="s">
        <v>6092</v>
      </c>
      <c r="C9961" t="s">
        <v>4836</v>
      </c>
      <c r="D9961">
        <v>1</v>
      </c>
      <c r="E9961">
        <v>1</v>
      </c>
      <c r="F9961">
        <v>1</v>
      </c>
      <c r="G9961" t="s">
        <v>2570</v>
      </c>
      <c r="H9961" s="4" t="str">
        <f t="shared" si="310"/>
        <v>3CD24.1</v>
      </c>
      <c r="I9961" s="4" t="str">
        <f t="shared" si="311"/>
        <v>S3_APWR_FF01</v>
      </c>
    </row>
    <row r="9962" spans="1:9" x14ac:dyDescent="0.25">
      <c r="A9962" t="s">
        <v>2698</v>
      </c>
      <c r="B9962" t="s">
        <v>6092</v>
      </c>
      <c r="C9962" t="s">
        <v>4836</v>
      </c>
      <c r="D9962">
        <v>2</v>
      </c>
      <c r="E9962">
        <v>2</v>
      </c>
      <c r="F9962">
        <v>2</v>
      </c>
      <c r="G9962" t="s">
        <v>961</v>
      </c>
      <c r="H9962" s="4" t="str">
        <f t="shared" si="310"/>
        <v>3CD24.2</v>
      </c>
      <c r="I9962" s="4" t="str">
        <f t="shared" si="311"/>
        <v>DGND</v>
      </c>
    </row>
    <row r="9963" spans="1:9" x14ac:dyDescent="0.25">
      <c r="A9963" t="s">
        <v>2698</v>
      </c>
      <c r="B9963" t="s">
        <v>6092</v>
      </c>
      <c r="C9963" t="s">
        <v>6103</v>
      </c>
      <c r="D9963">
        <v>1</v>
      </c>
      <c r="E9963">
        <v>1</v>
      </c>
      <c r="F9963">
        <v>1</v>
      </c>
      <c r="G9963" t="s">
        <v>709</v>
      </c>
      <c r="H9963" s="4" t="str">
        <f t="shared" si="310"/>
        <v>3CD25.1</v>
      </c>
      <c r="I9963" s="4" t="str">
        <f t="shared" si="311"/>
        <v>S3_DVDD09</v>
      </c>
    </row>
    <row r="9964" spans="1:9" x14ac:dyDescent="0.25">
      <c r="A9964" t="s">
        <v>2698</v>
      </c>
      <c r="B9964" t="s">
        <v>6092</v>
      </c>
      <c r="C9964" t="s">
        <v>6103</v>
      </c>
      <c r="D9964">
        <v>2</v>
      </c>
      <c r="E9964">
        <v>2</v>
      </c>
      <c r="F9964">
        <v>2</v>
      </c>
      <c r="G9964" t="s">
        <v>961</v>
      </c>
      <c r="H9964" s="4" t="str">
        <f t="shared" si="310"/>
        <v>3CD25.2</v>
      </c>
      <c r="I9964" s="4" t="str">
        <f t="shared" si="311"/>
        <v>DGND</v>
      </c>
    </row>
    <row r="9965" spans="1:9" x14ac:dyDescent="0.25">
      <c r="A9965" t="s">
        <v>2698</v>
      </c>
      <c r="B9965" t="s">
        <v>6092</v>
      </c>
      <c r="C9965" t="s">
        <v>4837</v>
      </c>
      <c r="D9965">
        <v>1</v>
      </c>
      <c r="E9965">
        <v>1</v>
      </c>
      <c r="F9965">
        <v>1</v>
      </c>
      <c r="G9965" t="s">
        <v>710</v>
      </c>
      <c r="H9965" s="4" t="str">
        <f t="shared" si="310"/>
        <v>3CD26.1</v>
      </c>
      <c r="I9965" s="4" t="str">
        <f t="shared" si="311"/>
        <v>S3_AVDD09</v>
      </c>
    </row>
    <row r="9966" spans="1:9" x14ac:dyDescent="0.25">
      <c r="A9966" t="s">
        <v>2698</v>
      </c>
      <c r="B9966" t="s">
        <v>6092</v>
      </c>
      <c r="C9966" t="s">
        <v>4837</v>
      </c>
      <c r="D9966">
        <v>2</v>
      </c>
      <c r="E9966">
        <v>2</v>
      </c>
      <c r="F9966">
        <v>2</v>
      </c>
      <c r="G9966" t="s">
        <v>961</v>
      </c>
      <c r="H9966" s="4" t="str">
        <f t="shared" si="310"/>
        <v>3CD26.2</v>
      </c>
      <c r="I9966" s="4" t="str">
        <f t="shared" si="311"/>
        <v>DGND</v>
      </c>
    </row>
    <row r="9967" spans="1:9" x14ac:dyDescent="0.25">
      <c r="A9967" t="s">
        <v>2698</v>
      </c>
      <c r="B9967" t="s">
        <v>6092</v>
      </c>
      <c r="C9967" t="s">
        <v>4838</v>
      </c>
      <c r="D9967">
        <v>1</v>
      </c>
      <c r="E9967">
        <v>1</v>
      </c>
      <c r="F9967">
        <v>1</v>
      </c>
      <c r="G9967" t="s">
        <v>710</v>
      </c>
      <c r="H9967" s="4" t="str">
        <f t="shared" si="310"/>
        <v>3CD27.1</v>
      </c>
      <c r="I9967" s="4" t="str">
        <f t="shared" si="311"/>
        <v>S3_AVDD09</v>
      </c>
    </row>
    <row r="9968" spans="1:9" x14ac:dyDescent="0.25">
      <c r="A9968" t="s">
        <v>2698</v>
      </c>
      <c r="B9968" t="s">
        <v>6092</v>
      </c>
      <c r="C9968" t="s">
        <v>4838</v>
      </c>
      <c r="D9968">
        <v>2</v>
      </c>
      <c r="E9968">
        <v>2</v>
      </c>
      <c r="F9968">
        <v>2</v>
      </c>
      <c r="G9968" t="s">
        <v>961</v>
      </c>
      <c r="H9968" s="4" t="str">
        <f t="shared" si="310"/>
        <v>3CD27.2</v>
      </c>
      <c r="I9968" s="4" t="str">
        <f t="shared" si="311"/>
        <v>DGND</v>
      </c>
    </row>
    <row r="9969" spans="1:9" x14ac:dyDescent="0.25">
      <c r="A9969" t="s">
        <v>2698</v>
      </c>
      <c r="B9969" t="s">
        <v>6092</v>
      </c>
      <c r="C9969" t="s">
        <v>4839</v>
      </c>
      <c r="D9969">
        <v>1</v>
      </c>
      <c r="E9969">
        <v>1</v>
      </c>
      <c r="F9969">
        <v>1</v>
      </c>
      <c r="G9969" t="s">
        <v>710</v>
      </c>
      <c r="H9969" s="4" t="str">
        <f t="shared" si="310"/>
        <v>3CD28.1</v>
      </c>
      <c r="I9969" s="4" t="str">
        <f t="shared" si="311"/>
        <v>S3_AVDD09</v>
      </c>
    </row>
    <row r="9970" spans="1:9" x14ac:dyDescent="0.25">
      <c r="A9970" t="s">
        <v>2698</v>
      </c>
      <c r="B9970" t="s">
        <v>6092</v>
      </c>
      <c r="C9970" t="s">
        <v>4839</v>
      </c>
      <c r="D9970">
        <v>2</v>
      </c>
      <c r="E9970">
        <v>2</v>
      </c>
      <c r="F9970">
        <v>2</v>
      </c>
      <c r="G9970" t="s">
        <v>961</v>
      </c>
      <c r="H9970" s="4" t="str">
        <f t="shared" si="310"/>
        <v>3CD28.2</v>
      </c>
      <c r="I9970" s="4" t="str">
        <f t="shared" si="311"/>
        <v>DGND</v>
      </c>
    </row>
    <row r="9971" spans="1:9" x14ac:dyDescent="0.25">
      <c r="A9971" t="s">
        <v>2698</v>
      </c>
      <c r="B9971" t="s">
        <v>6092</v>
      </c>
      <c r="C9971" t="s">
        <v>4840</v>
      </c>
      <c r="D9971">
        <v>1</v>
      </c>
      <c r="E9971">
        <v>1</v>
      </c>
      <c r="F9971">
        <v>1</v>
      </c>
      <c r="G9971" t="s">
        <v>710</v>
      </c>
      <c r="H9971" s="4" t="str">
        <f t="shared" si="310"/>
        <v>3CD29.1</v>
      </c>
      <c r="I9971" s="4" t="str">
        <f t="shared" si="311"/>
        <v>S3_AVDD09</v>
      </c>
    </row>
    <row r="9972" spans="1:9" x14ac:dyDescent="0.25">
      <c r="A9972" t="s">
        <v>2698</v>
      </c>
      <c r="B9972" t="s">
        <v>6092</v>
      </c>
      <c r="C9972" t="s">
        <v>4840</v>
      </c>
      <c r="D9972">
        <v>2</v>
      </c>
      <c r="E9972">
        <v>2</v>
      </c>
      <c r="F9972">
        <v>2</v>
      </c>
      <c r="G9972" t="s">
        <v>961</v>
      </c>
      <c r="H9972" s="4" t="str">
        <f t="shared" si="310"/>
        <v>3CD29.2</v>
      </c>
      <c r="I9972" s="4" t="str">
        <f t="shared" si="311"/>
        <v>DGND</v>
      </c>
    </row>
    <row r="9973" spans="1:9" x14ac:dyDescent="0.25">
      <c r="A9973" t="s">
        <v>2698</v>
      </c>
      <c r="B9973" t="s">
        <v>6092</v>
      </c>
      <c r="C9973" t="s">
        <v>4841</v>
      </c>
      <c r="D9973">
        <v>1</v>
      </c>
      <c r="E9973">
        <v>1</v>
      </c>
      <c r="F9973">
        <v>1</v>
      </c>
      <c r="G9973" t="s">
        <v>2572</v>
      </c>
      <c r="H9973" s="4" t="str">
        <f t="shared" si="310"/>
        <v>3CD30.1</v>
      </c>
      <c r="I9973" s="4" t="str">
        <f t="shared" si="311"/>
        <v>S3_AVDD09_FE</v>
      </c>
    </row>
    <row r="9974" spans="1:9" x14ac:dyDescent="0.25">
      <c r="A9974" t="s">
        <v>2698</v>
      </c>
      <c r="B9974" t="s">
        <v>6092</v>
      </c>
      <c r="C9974" t="s">
        <v>4841</v>
      </c>
      <c r="D9974">
        <v>2</v>
      </c>
      <c r="E9974">
        <v>2</v>
      </c>
      <c r="F9974">
        <v>2</v>
      </c>
      <c r="G9974" t="s">
        <v>961</v>
      </c>
      <c r="H9974" s="4" t="str">
        <f t="shared" si="310"/>
        <v>3CD30.2</v>
      </c>
      <c r="I9974" s="4" t="str">
        <f t="shared" si="311"/>
        <v>DGND</v>
      </c>
    </row>
    <row r="9975" spans="1:9" x14ac:dyDescent="0.25">
      <c r="A9975" t="s">
        <v>2698</v>
      </c>
      <c r="B9975" t="s">
        <v>6092</v>
      </c>
      <c r="C9975" t="s">
        <v>4842</v>
      </c>
      <c r="D9975">
        <v>1</v>
      </c>
      <c r="E9975">
        <v>1</v>
      </c>
      <c r="F9975">
        <v>1</v>
      </c>
      <c r="G9975" t="s">
        <v>2573</v>
      </c>
      <c r="H9975" s="4" t="str">
        <f t="shared" si="310"/>
        <v>3CD31.1</v>
      </c>
      <c r="I9975" s="4" t="str">
        <f t="shared" si="311"/>
        <v>S3_AVDD09_GIGA</v>
      </c>
    </row>
    <row r="9976" spans="1:9" x14ac:dyDescent="0.25">
      <c r="A9976" t="s">
        <v>2698</v>
      </c>
      <c r="B9976" t="s">
        <v>6092</v>
      </c>
      <c r="C9976" t="s">
        <v>4842</v>
      </c>
      <c r="D9976">
        <v>2</v>
      </c>
      <c r="E9976">
        <v>2</v>
      </c>
      <c r="F9976">
        <v>2</v>
      </c>
      <c r="G9976" t="s">
        <v>961</v>
      </c>
      <c r="H9976" s="4" t="str">
        <f t="shared" si="310"/>
        <v>3CD31.2</v>
      </c>
      <c r="I9976" s="4" t="str">
        <f t="shared" si="311"/>
        <v>DGND</v>
      </c>
    </row>
    <row r="9977" spans="1:9" x14ac:dyDescent="0.25">
      <c r="A9977" t="s">
        <v>2698</v>
      </c>
      <c r="B9977" t="s">
        <v>6092</v>
      </c>
      <c r="C9977" t="s">
        <v>4843</v>
      </c>
      <c r="D9977">
        <v>1</v>
      </c>
      <c r="E9977">
        <v>1</v>
      </c>
      <c r="F9977">
        <v>1</v>
      </c>
      <c r="G9977" t="s">
        <v>2573</v>
      </c>
      <c r="H9977" s="4" t="str">
        <f t="shared" si="310"/>
        <v>3CD32.1</v>
      </c>
      <c r="I9977" s="4" t="str">
        <f t="shared" si="311"/>
        <v>S3_AVDD09_GIGA</v>
      </c>
    </row>
    <row r="9978" spans="1:9" x14ac:dyDescent="0.25">
      <c r="A9978" t="s">
        <v>2698</v>
      </c>
      <c r="B9978" t="s">
        <v>6092</v>
      </c>
      <c r="C9978" t="s">
        <v>4843</v>
      </c>
      <c r="D9978">
        <v>2</v>
      </c>
      <c r="E9978">
        <v>2</v>
      </c>
      <c r="F9978">
        <v>2</v>
      </c>
      <c r="G9978" t="s">
        <v>961</v>
      </c>
      <c r="H9978" s="4" t="str">
        <f t="shared" si="310"/>
        <v>3CD32.2</v>
      </c>
      <c r="I9978" s="4" t="str">
        <f t="shared" si="311"/>
        <v>DGND</v>
      </c>
    </row>
    <row r="9979" spans="1:9" x14ac:dyDescent="0.25">
      <c r="A9979" t="s">
        <v>2698</v>
      </c>
      <c r="B9979" t="s">
        <v>6092</v>
      </c>
      <c r="C9979" t="s">
        <v>4844</v>
      </c>
      <c r="D9979">
        <v>1</v>
      </c>
      <c r="E9979">
        <v>1</v>
      </c>
      <c r="F9979">
        <v>1</v>
      </c>
      <c r="G9979" t="s">
        <v>2574</v>
      </c>
      <c r="H9979" s="4" t="str">
        <f t="shared" si="310"/>
        <v>3CD33.1</v>
      </c>
      <c r="I9979" s="4" t="str">
        <f t="shared" si="311"/>
        <v>S3_AVDD09_MCK</v>
      </c>
    </row>
    <row r="9980" spans="1:9" x14ac:dyDescent="0.25">
      <c r="A9980" t="s">
        <v>2698</v>
      </c>
      <c r="B9980" t="s">
        <v>6092</v>
      </c>
      <c r="C9980" t="s">
        <v>4844</v>
      </c>
      <c r="D9980">
        <v>2</v>
      </c>
      <c r="E9980">
        <v>2</v>
      </c>
      <c r="F9980">
        <v>2</v>
      </c>
      <c r="G9980" t="s">
        <v>961</v>
      </c>
      <c r="H9980" s="4" t="str">
        <f t="shared" si="310"/>
        <v>3CD33.2</v>
      </c>
      <c r="I9980" s="4" t="str">
        <f t="shared" si="311"/>
        <v>DGND</v>
      </c>
    </row>
    <row r="9981" spans="1:9" x14ac:dyDescent="0.25">
      <c r="A9981" t="s">
        <v>2698</v>
      </c>
      <c r="B9981" t="s">
        <v>6092</v>
      </c>
      <c r="C9981" t="s">
        <v>4845</v>
      </c>
      <c r="D9981">
        <v>1</v>
      </c>
      <c r="E9981">
        <v>1</v>
      </c>
      <c r="F9981">
        <v>1</v>
      </c>
      <c r="G9981" t="s">
        <v>6182</v>
      </c>
      <c r="H9981" s="4" t="str">
        <f t="shared" si="310"/>
        <v>3CD38.1</v>
      </c>
      <c r="I9981" s="4" t="str">
        <f t="shared" si="311"/>
        <v>S3_AVDD09_TRX</v>
      </c>
    </row>
    <row r="9982" spans="1:9" x14ac:dyDescent="0.25">
      <c r="A9982" t="s">
        <v>2698</v>
      </c>
      <c r="B9982" t="s">
        <v>6092</v>
      </c>
      <c r="C9982" t="s">
        <v>4845</v>
      </c>
      <c r="D9982">
        <v>2</v>
      </c>
      <c r="E9982">
        <v>2</v>
      </c>
      <c r="F9982">
        <v>2</v>
      </c>
      <c r="G9982" t="s">
        <v>961</v>
      </c>
      <c r="H9982" s="4" t="str">
        <f t="shared" si="310"/>
        <v>3CD38.2</v>
      </c>
      <c r="I9982" s="4" t="str">
        <f t="shared" si="311"/>
        <v>DGND</v>
      </c>
    </row>
    <row r="9983" spans="1:9" x14ac:dyDescent="0.25">
      <c r="A9983" t="s">
        <v>2698</v>
      </c>
      <c r="B9983" t="s">
        <v>6092</v>
      </c>
      <c r="C9983" t="s">
        <v>4846</v>
      </c>
      <c r="D9983">
        <v>1</v>
      </c>
      <c r="E9983">
        <v>1</v>
      </c>
      <c r="F9983">
        <v>1</v>
      </c>
      <c r="G9983" t="s">
        <v>6182</v>
      </c>
      <c r="H9983" s="4" t="str">
        <f t="shared" si="310"/>
        <v>3CD39.1</v>
      </c>
      <c r="I9983" s="4" t="str">
        <f t="shared" si="311"/>
        <v>S3_AVDD09_TRX</v>
      </c>
    </row>
    <row r="9984" spans="1:9" x14ac:dyDescent="0.25">
      <c r="A9984" t="s">
        <v>2698</v>
      </c>
      <c r="B9984" t="s">
        <v>6092</v>
      </c>
      <c r="C9984" t="s">
        <v>4846</v>
      </c>
      <c r="D9984">
        <v>2</v>
      </c>
      <c r="E9984">
        <v>2</v>
      </c>
      <c r="F9984">
        <v>2</v>
      </c>
      <c r="G9984" t="s">
        <v>961</v>
      </c>
      <c r="H9984" s="4" t="str">
        <f t="shared" si="310"/>
        <v>3CD39.2</v>
      </c>
      <c r="I9984" s="4" t="str">
        <f t="shared" si="311"/>
        <v>DGND</v>
      </c>
    </row>
    <row r="9985" spans="1:9" x14ac:dyDescent="0.25">
      <c r="A9985" t="s">
        <v>2698</v>
      </c>
      <c r="B9985" t="s">
        <v>6092</v>
      </c>
      <c r="C9985" t="s">
        <v>4847</v>
      </c>
      <c r="D9985">
        <v>1</v>
      </c>
      <c r="E9985">
        <v>1</v>
      </c>
      <c r="F9985">
        <v>1</v>
      </c>
      <c r="G9985" t="s">
        <v>2575</v>
      </c>
      <c r="H9985" s="4" t="str">
        <f t="shared" si="310"/>
        <v>3CD40.1</v>
      </c>
      <c r="I9985" s="4" t="str">
        <f t="shared" si="311"/>
        <v>S3_AVDD09_CMU</v>
      </c>
    </row>
    <row r="9986" spans="1:9" x14ac:dyDescent="0.25">
      <c r="A9986" t="s">
        <v>2698</v>
      </c>
      <c r="B9986" t="s">
        <v>6092</v>
      </c>
      <c r="C9986" t="s">
        <v>4847</v>
      </c>
      <c r="D9986">
        <v>2</v>
      </c>
      <c r="E9986">
        <v>2</v>
      </c>
      <c r="F9986">
        <v>2</v>
      </c>
      <c r="G9986" t="s">
        <v>961</v>
      </c>
      <c r="H9986" s="4" t="str">
        <f t="shared" ref="H9986:H10049" si="312">CONCATENATE(C9986,".",F9986)</f>
        <v>3CD40.2</v>
      </c>
      <c r="I9986" s="4" t="str">
        <f t="shared" ref="I9986:I10049" si="313">G9986</f>
        <v>DGND</v>
      </c>
    </row>
    <row r="9987" spans="1:9" x14ac:dyDescent="0.25">
      <c r="A9987" t="s">
        <v>2698</v>
      </c>
      <c r="B9987" t="s">
        <v>6092</v>
      </c>
      <c r="C9987" t="s">
        <v>4848</v>
      </c>
      <c r="D9987">
        <v>1</v>
      </c>
      <c r="E9987">
        <v>1</v>
      </c>
      <c r="F9987">
        <v>1</v>
      </c>
      <c r="G9987" t="s">
        <v>2575</v>
      </c>
      <c r="H9987" s="4" t="str">
        <f t="shared" si="312"/>
        <v>3CD41.1</v>
      </c>
      <c r="I9987" s="4" t="str">
        <f t="shared" si="313"/>
        <v>S3_AVDD09_CMU</v>
      </c>
    </row>
    <row r="9988" spans="1:9" x14ac:dyDescent="0.25">
      <c r="A9988" t="s">
        <v>2698</v>
      </c>
      <c r="B9988" t="s">
        <v>6092</v>
      </c>
      <c r="C9988" t="s">
        <v>4848</v>
      </c>
      <c r="D9988">
        <v>2</v>
      </c>
      <c r="E9988">
        <v>2</v>
      </c>
      <c r="F9988">
        <v>2</v>
      </c>
      <c r="G9988" t="s">
        <v>961</v>
      </c>
      <c r="H9988" s="4" t="str">
        <f t="shared" si="312"/>
        <v>3CD41.2</v>
      </c>
      <c r="I9988" s="4" t="str">
        <f t="shared" si="313"/>
        <v>DGND</v>
      </c>
    </row>
    <row r="9989" spans="1:9" x14ac:dyDescent="0.25">
      <c r="A9989" t="s">
        <v>2698</v>
      </c>
      <c r="B9989" t="s">
        <v>6092</v>
      </c>
      <c r="C9989" t="s">
        <v>4849</v>
      </c>
      <c r="D9989">
        <v>1</v>
      </c>
      <c r="E9989">
        <v>1</v>
      </c>
      <c r="F9989">
        <v>1</v>
      </c>
      <c r="G9989" t="s">
        <v>2571</v>
      </c>
      <c r="H9989" s="4" t="str">
        <f t="shared" si="312"/>
        <v>3CD47.1</v>
      </c>
      <c r="I9989" s="4" t="str">
        <f t="shared" si="313"/>
        <v>S3_APWR_FF03</v>
      </c>
    </row>
    <row r="9990" spans="1:9" x14ac:dyDescent="0.25">
      <c r="A9990" t="s">
        <v>2698</v>
      </c>
      <c r="B9990" t="s">
        <v>6092</v>
      </c>
      <c r="C9990" t="s">
        <v>4849</v>
      </c>
      <c r="D9990">
        <v>2</v>
      </c>
      <c r="E9990">
        <v>2</v>
      </c>
      <c r="F9990">
        <v>2</v>
      </c>
      <c r="G9990" t="s">
        <v>961</v>
      </c>
      <c r="H9990" s="4" t="str">
        <f t="shared" si="312"/>
        <v>3CD47.2</v>
      </c>
      <c r="I9990" s="4" t="str">
        <f t="shared" si="313"/>
        <v>DGND</v>
      </c>
    </row>
    <row r="9991" spans="1:9" x14ac:dyDescent="0.25">
      <c r="A9991" t="s">
        <v>2698</v>
      </c>
      <c r="B9991" t="s">
        <v>6092</v>
      </c>
      <c r="C9991" t="s">
        <v>4850</v>
      </c>
      <c r="D9991">
        <v>1</v>
      </c>
      <c r="E9991">
        <v>1</v>
      </c>
      <c r="F9991">
        <v>1</v>
      </c>
      <c r="G9991" t="s">
        <v>2571</v>
      </c>
      <c r="H9991" s="4" t="str">
        <f t="shared" si="312"/>
        <v>3CD48.1</v>
      </c>
      <c r="I9991" s="4" t="str">
        <f t="shared" si="313"/>
        <v>S3_APWR_FF03</v>
      </c>
    </row>
    <row r="9992" spans="1:9" x14ac:dyDescent="0.25">
      <c r="A9992" t="s">
        <v>2698</v>
      </c>
      <c r="B9992" t="s">
        <v>6092</v>
      </c>
      <c r="C9992" t="s">
        <v>4850</v>
      </c>
      <c r="D9992">
        <v>2</v>
      </c>
      <c r="E9992">
        <v>2</v>
      </c>
      <c r="F9992">
        <v>2</v>
      </c>
      <c r="G9992" t="s">
        <v>961</v>
      </c>
      <c r="H9992" s="4" t="str">
        <f t="shared" si="312"/>
        <v>3CD48.2</v>
      </c>
      <c r="I9992" s="4" t="str">
        <f t="shared" si="313"/>
        <v>DGND</v>
      </c>
    </row>
    <row r="9993" spans="1:9" x14ac:dyDescent="0.25">
      <c r="A9993" t="s">
        <v>2698</v>
      </c>
      <c r="B9993" t="s">
        <v>6092</v>
      </c>
      <c r="C9993" t="s">
        <v>4851</v>
      </c>
      <c r="D9993">
        <v>1</v>
      </c>
      <c r="E9993">
        <v>1</v>
      </c>
      <c r="F9993">
        <v>1</v>
      </c>
      <c r="G9993" t="s">
        <v>709</v>
      </c>
      <c r="H9993" s="4" t="str">
        <f t="shared" si="312"/>
        <v>3CD80.1</v>
      </c>
      <c r="I9993" s="4" t="str">
        <f t="shared" si="313"/>
        <v>S3_DVDD09</v>
      </c>
    </row>
    <row r="9994" spans="1:9" x14ac:dyDescent="0.25">
      <c r="A9994" t="s">
        <v>2698</v>
      </c>
      <c r="B9994" t="s">
        <v>6092</v>
      </c>
      <c r="C9994" t="s">
        <v>4851</v>
      </c>
      <c r="D9994">
        <v>2</v>
      </c>
      <c r="E9994">
        <v>2</v>
      </c>
      <c r="F9994">
        <v>2</v>
      </c>
      <c r="G9994" t="s">
        <v>961</v>
      </c>
      <c r="H9994" s="4" t="str">
        <f t="shared" si="312"/>
        <v>3CD80.2</v>
      </c>
      <c r="I9994" s="4" t="str">
        <f t="shared" si="313"/>
        <v>DGND</v>
      </c>
    </row>
    <row r="9995" spans="1:9" x14ac:dyDescent="0.25">
      <c r="A9995" t="s">
        <v>2698</v>
      </c>
      <c r="B9995" t="s">
        <v>6092</v>
      </c>
      <c r="C9995" t="s">
        <v>4852</v>
      </c>
      <c r="D9995">
        <v>1</v>
      </c>
      <c r="E9995">
        <v>1</v>
      </c>
      <c r="F9995">
        <v>1</v>
      </c>
      <c r="G9995" t="s">
        <v>709</v>
      </c>
      <c r="H9995" s="4" t="str">
        <f t="shared" si="312"/>
        <v>3CD81.1</v>
      </c>
      <c r="I9995" s="4" t="str">
        <f t="shared" si="313"/>
        <v>S3_DVDD09</v>
      </c>
    </row>
    <row r="9996" spans="1:9" x14ac:dyDescent="0.25">
      <c r="A9996" t="s">
        <v>2698</v>
      </c>
      <c r="B9996" t="s">
        <v>6092</v>
      </c>
      <c r="C9996" t="s">
        <v>4852</v>
      </c>
      <c r="D9996">
        <v>2</v>
      </c>
      <c r="E9996">
        <v>2</v>
      </c>
      <c r="F9996">
        <v>2</v>
      </c>
      <c r="G9996" t="s">
        <v>961</v>
      </c>
      <c r="H9996" s="4" t="str">
        <f t="shared" si="312"/>
        <v>3CD81.2</v>
      </c>
      <c r="I9996" s="4" t="str">
        <f t="shared" si="313"/>
        <v>DGND</v>
      </c>
    </row>
    <row r="9997" spans="1:9" x14ac:dyDescent="0.25">
      <c r="A9997" t="s">
        <v>2698</v>
      </c>
      <c r="B9997" t="s">
        <v>6092</v>
      </c>
      <c r="C9997" t="s">
        <v>4853</v>
      </c>
      <c r="D9997">
        <v>1</v>
      </c>
      <c r="E9997">
        <v>1</v>
      </c>
      <c r="F9997">
        <v>1</v>
      </c>
      <c r="G9997" t="s">
        <v>2570</v>
      </c>
      <c r="H9997" s="4" t="str">
        <f t="shared" si="312"/>
        <v>3CD109.1</v>
      </c>
      <c r="I9997" s="4" t="str">
        <f t="shared" si="313"/>
        <v>S3_APWR_FF01</v>
      </c>
    </row>
    <row r="9998" spans="1:9" x14ac:dyDescent="0.25">
      <c r="A9998" t="s">
        <v>2698</v>
      </c>
      <c r="B9998" t="s">
        <v>6092</v>
      </c>
      <c r="C9998" t="s">
        <v>4853</v>
      </c>
      <c r="D9998">
        <v>2</v>
      </c>
      <c r="E9998">
        <v>2</v>
      </c>
      <c r="F9998">
        <v>2</v>
      </c>
      <c r="G9998" t="s">
        <v>961</v>
      </c>
      <c r="H9998" s="4" t="str">
        <f t="shared" si="312"/>
        <v>3CD109.2</v>
      </c>
      <c r="I9998" s="4" t="str">
        <f t="shared" si="313"/>
        <v>DGND</v>
      </c>
    </row>
    <row r="9999" spans="1:9" x14ac:dyDescent="0.25">
      <c r="A9999" t="s">
        <v>2698</v>
      </c>
      <c r="B9999" t="s">
        <v>6092</v>
      </c>
      <c r="C9999" t="s">
        <v>4854</v>
      </c>
      <c r="D9999">
        <v>1</v>
      </c>
      <c r="E9999">
        <v>1</v>
      </c>
      <c r="F9999">
        <v>1</v>
      </c>
      <c r="G9999" t="s">
        <v>2571</v>
      </c>
      <c r="H9999" s="4" t="str">
        <f t="shared" si="312"/>
        <v>3CD110.1</v>
      </c>
      <c r="I9999" s="4" t="str">
        <f t="shared" si="313"/>
        <v>S3_APWR_FF03</v>
      </c>
    </row>
    <row r="10000" spans="1:9" x14ac:dyDescent="0.25">
      <c r="A10000" t="s">
        <v>2698</v>
      </c>
      <c r="B10000" t="s">
        <v>6092</v>
      </c>
      <c r="C10000" t="s">
        <v>4854</v>
      </c>
      <c r="D10000">
        <v>2</v>
      </c>
      <c r="E10000">
        <v>2</v>
      </c>
      <c r="F10000">
        <v>2</v>
      </c>
      <c r="G10000" t="s">
        <v>961</v>
      </c>
      <c r="H10000" s="4" t="str">
        <f t="shared" si="312"/>
        <v>3CD110.2</v>
      </c>
      <c r="I10000" s="4" t="str">
        <f t="shared" si="313"/>
        <v>DGND</v>
      </c>
    </row>
    <row r="10001" spans="1:9" x14ac:dyDescent="0.25">
      <c r="A10001" t="s">
        <v>2698</v>
      </c>
      <c r="B10001" t="s">
        <v>6092</v>
      </c>
      <c r="C10001" t="s">
        <v>4855</v>
      </c>
      <c r="D10001">
        <v>1</v>
      </c>
      <c r="E10001">
        <v>1</v>
      </c>
      <c r="F10001">
        <v>1</v>
      </c>
      <c r="G10001" t="s">
        <v>2570</v>
      </c>
      <c r="H10001" s="4" t="str">
        <f t="shared" si="312"/>
        <v>3CD178.1</v>
      </c>
      <c r="I10001" s="4" t="str">
        <f t="shared" si="313"/>
        <v>S3_APWR_FF01</v>
      </c>
    </row>
    <row r="10002" spans="1:9" x14ac:dyDescent="0.25">
      <c r="A10002" t="s">
        <v>2698</v>
      </c>
      <c r="B10002" t="s">
        <v>6092</v>
      </c>
      <c r="C10002" t="s">
        <v>4855</v>
      </c>
      <c r="D10002">
        <v>2</v>
      </c>
      <c r="E10002">
        <v>2</v>
      </c>
      <c r="F10002">
        <v>2</v>
      </c>
      <c r="G10002" t="s">
        <v>961</v>
      </c>
      <c r="H10002" s="4" t="str">
        <f t="shared" si="312"/>
        <v>3CD178.2</v>
      </c>
      <c r="I10002" s="4" t="str">
        <f t="shared" si="313"/>
        <v>DGND</v>
      </c>
    </row>
    <row r="10003" spans="1:9" x14ac:dyDescent="0.25">
      <c r="A10003" t="s">
        <v>2698</v>
      </c>
      <c r="B10003" t="s">
        <v>6092</v>
      </c>
      <c r="C10003" t="s">
        <v>4856</v>
      </c>
      <c r="D10003">
        <v>1</v>
      </c>
      <c r="E10003">
        <v>1</v>
      </c>
      <c r="F10003">
        <v>1</v>
      </c>
      <c r="G10003" t="s">
        <v>2571</v>
      </c>
      <c r="H10003" s="4" t="str">
        <f t="shared" si="312"/>
        <v>3CD179.1</v>
      </c>
      <c r="I10003" s="4" t="str">
        <f t="shared" si="313"/>
        <v>S3_APWR_FF03</v>
      </c>
    </row>
    <row r="10004" spans="1:9" x14ac:dyDescent="0.25">
      <c r="A10004" t="s">
        <v>2698</v>
      </c>
      <c r="B10004" t="s">
        <v>6092</v>
      </c>
      <c r="C10004" t="s">
        <v>4856</v>
      </c>
      <c r="D10004">
        <v>2</v>
      </c>
      <c r="E10004">
        <v>2</v>
      </c>
      <c r="F10004">
        <v>2</v>
      </c>
      <c r="G10004" t="s">
        <v>961</v>
      </c>
      <c r="H10004" s="4" t="str">
        <f t="shared" si="312"/>
        <v>3CD179.2</v>
      </c>
      <c r="I10004" s="4" t="str">
        <f t="shared" si="313"/>
        <v>DGND</v>
      </c>
    </row>
    <row r="10005" spans="1:9" x14ac:dyDescent="0.25">
      <c r="A10005" t="s">
        <v>2698</v>
      </c>
      <c r="B10005" t="s">
        <v>6092</v>
      </c>
      <c r="C10005" t="s">
        <v>4857</v>
      </c>
      <c r="D10005">
        <v>1</v>
      </c>
      <c r="E10005">
        <v>1</v>
      </c>
      <c r="F10005">
        <v>1</v>
      </c>
      <c r="G10005" t="s">
        <v>2571</v>
      </c>
      <c r="H10005" s="4" t="str">
        <f t="shared" si="312"/>
        <v>3CD191.1</v>
      </c>
      <c r="I10005" s="4" t="str">
        <f t="shared" si="313"/>
        <v>S3_APWR_FF03</v>
      </c>
    </row>
    <row r="10006" spans="1:9" x14ac:dyDescent="0.25">
      <c r="A10006" t="s">
        <v>2698</v>
      </c>
      <c r="B10006" t="s">
        <v>6092</v>
      </c>
      <c r="C10006" t="s">
        <v>4857</v>
      </c>
      <c r="D10006">
        <v>2</v>
      </c>
      <c r="E10006">
        <v>2</v>
      </c>
      <c r="F10006">
        <v>2</v>
      </c>
      <c r="G10006" t="s">
        <v>961</v>
      </c>
      <c r="H10006" s="4" t="str">
        <f t="shared" si="312"/>
        <v>3CD191.2</v>
      </c>
      <c r="I10006" s="4" t="str">
        <f t="shared" si="313"/>
        <v>DGND</v>
      </c>
    </row>
    <row r="10007" spans="1:9" x14ac:dyDescent="0.25">
      <c r="A10007" t="s">
        <v>2698</v>
      </c>
      <c r="B10007" t="s">
        <v>6092</v>
      </c>
      <c r="C10007" t="s">
        <v>4858</v>
      </c>
      <c r="D10007">
        <v>1</v>
      </c>
      <c r="E10007">
        <v>1</v>
      </c>
      <c r="F10007">
        <v>1</v>
      </c>
      <c r="G10007" t="s">
        <v>2571</v>
      </c>
      <c r="H10007" s="4" t="str">
        <f t="shared" si="312"/>
        <v>3CD192.1</v>
      </c>
      <c r="I10007" s="4" t="str">
        <f t="shared" si="313"/>
        <v>S3_APWR_FF03</v>
      </c>
    </row>
    <row r="10008" spans="1:9" x14ac:dyDescent="0.25">
      <c r="A10008" t="s">
        <v>2698</v>
      </c>
      <c r="B10008" t="s">
        <v>6092</v>
      </c>
      <c r="C10008" t="s">
        <v>4858</v>
      </c>
      <c r="D10008">
        <v>2</v>
      </c>
      <c r="E10008">
        <v>2</v>
      </c>
      <c r="F10008">
        <v>2</v>
      </c>
      <c r="G10008" t="s">
        <v>961</v>
      </c>
      <c r="H10008" s="4" t="str">
        <f t="shared" si="312"/>
        <v>3CD192.2</v>
      </c>
      <c r="I10008" s="4" t="str">
        <f t="shared" si="313"/>
        <v>DGND</v>
      </c>
    </row>
    <row r="10009" spans="1:9" x14ac:dyDescent="0.25">
      <c r="A10009" t="s">
        <v>2698</v>
      </c>
      <c r="B10009" t="s">
        <v>6092</v>
      </c>
      <c r="C10009" t="s">
        <v>4859</v>
      </c>
      <c r="D10009">
        <v>1</v>
      </c>
      <c r="E10009">
        <v>1</v>
      </c>
      <c r="F10009">
        <v>1</v>
      </c>
      <c r="G10009" t="s">
        <v>2571</v>
      </c>
      <c r="H10009" s="4" t="str">
        <f t="shared" si="312"/>
        <v>3CD193.1</v>
      </c>
      <c r="I10009" s="4" t="str">
        <f t="shared" si="313"/>
        <v>S3_APWR_FF03</v>
      </c>
    </row>
    <row r="10010" spans="1:9" x14ac:dyDescent="0.25">
      <c r="A10010" t="s">
        <v>2698</v>
      </c>
      <c r="B10010" t="s">
        <v>6092</v>
      </c>
      <c r="C10010" t="s">
        <v>4859</v>
      </c>
      <c r="D10010">
        <v>2</v>
      </c>
      <c r="E10010">
        <v>2</v>
      </c>
      <c r="F10010">
        <v>2</v>
      </c>
      <c r="G10010" t="s">
        <v>961</v>
      </c>
      <c r="H10010" s="4" t="str">
        <f t="shared" si="312"/>
        <v>3CD193.2</v>
      </c>
      <c r="I10010" s="4" t="str">
        <f t="shared" si="313"/>
        <v>DGND</v>
      </c>
    </row>
    <row r="10011" spans="1:9" x14ac:dyDescent="0.25">
      <c r="A10011" t="s">
        <v>2698</v>
      </c>
      <c r="B10011" t="s">
        <v>6092</v>
      </c>
      <c r="C10011" t="s">
        <v>4860</v>
      </c>
      <c r="D10011">
        <v>1</v>
      </c>
      <c r="E10011">
        <v>1</v>
      </c>
      <c r="F10011">
        <v>1</v>
      </c>
      <c r="G10011" t="s">
        <v>2571</v>
      </c>
      <c r="H10011" s="4" t="str">
        <f t="shared" si="312"/>
        <v>3CD194.1</v>
      </c>
      <c r="I10011" s="4" t="str">
        <f t="shared" si="313"/>
        <v>S3_APWR_FF03</v>
      </c>
    </row>
    <row r="10012" spans="1:9" x14ac:dyDescent="0.25">
      <c r="A10012" t="s">
        <v>2698</v>
      </c>
      <c r="B10012" t="s">
        <v>6092</v>
      </c>
      <c r="C10012" t="s">
        <v>4860</v>
      </c>
      <c r="D10012">
        <v>2</v>
      </c>
      <c r="E10012">
        <v>2</v>
      </c>
      <c r="F10012">
        <v>2</v>
      </c>
      <c r="G10012" t="s">
        <v>961</v>
      </c>
      <c r="H10012" s="4" t="str">
        <f t="shared" si="312"/>
        <v>3CD194.2</v>
      </c>
      <c r="I10012" s="4" t="str">
        <f t="shared" si="313"/>
        <v>DGND</v>
      </c>
    </row>
    <row r="10013" spans="1:9" x14ac:dyDescent="0.25">
      <c r="A10013" t="s">
        <v>2698</v>
      </c>
      <c r="B10013" t="s">
        <v>6092</v>
      </c>
      <c r="C10013" t="s">
        <v>4861</v>
      </c>
      <c r="D10013">
        <v>1</v>
      </c>
      <c r="E10013">
        <v>1</v>
      </c>
      <c r="F10013">
        <v>1</v>
      </c>
      <c r="G10013" t="s">
        <v>2571</v>
      </c>
      <c r="H10013" s="4" t="str">
        <f t="shared" si="312"/>
        <v>3CD197.1</v>
      </c>
      <c r="I10013" s="4" t="str">
        <f t="shared" si="313"/>
        <v>S3_APWR_FF03</v>
      </c>
    </row>
    <row r="10014" spans="1:9" x14ac:dyDescent="0.25">
      <c r="A10014" t="s">
        <v>2698</v>
      </c>
      <c r="B10014" t="s">
        <v>6092</v>
      </c>
      <c r="C10014" t="s">
        <v>4861</v>
      </c>
      <c r="D10014">
        <v>2</v>
      </c>
      <c r="E10014">
        <v>2</v>
      </c>
      <c r="F10014">
        <v>2</v>
      </c>
      <c r="G10014" t="s">
        <v>961</v>
      </c>
      <c r="H10014" s="4" t="str">
        <f t="shared" si="312"/>
        <v>3CD197.2</v>
      </c>
      <c r="I10014" s="4" t="str">
        <f t="shared" si="313"/>
        <v>DGND</v>
      </c>
    </row>
    <row r="10015" spans="1:9" x14ac:dyDescent="0.25">
      <c r="A10015" t="s">
        <v>2698</v>
      </c>
      <c r="B10015" t="s">
        <v>6092</v>
      </c>
      <c r="C10015" t="s">
        <v>4862</v>
      </c>
      <c r="D10015">
        <v>1</v>
      </c>
      <c r="E10015">
        <v>1</v>
      </c>
      <c r="F10015">
        <v>1</v>
      </c>
      <c r="G10015" t="s">
        <v>2571</v>
      </c>
      <c r="H10015" s="4" t="str">
        <f t="shared" si="312"/>
        <v>3CD198.1</v>
      </c>
      <c r="I10015" s="4" t="str">
        <f t="shared" si="313"/>
        <v>S3_APWR_FF03</v>
      </c>
    </row>
    <row r="10016" spans="1:9" x14ac:dyDescent="0.25">
      <c r="A10016" t="s">
        <v>2698</v>
      </c>
      <c r="B10016" t="s">
        <v>6092</v>
      </c>
      <c r="C10016" t="s">
        <v>4862</v>
      </c>
      <c r="D10016">
        <v>2</v>
      </c>
      <c r="E10016">
        <v>2</v>
      </c>
      <c r="F10016">
        <v>2</v>
      </c>
      <c r="G10016" t="s">
        <v>961</v>
      </c>
      <c r="H10016" s="4" t="str">
        <f t="shared" si="312"/>
        <v>3CD198.2</v>
      </c>
      <c r="I10016" s="4" t="str">
        <f t="shared" si="313"/>
        <v>DGND</v>
      </c>
    </row>
    <row r="10017" spans="1:9" x14ac:dyDescent="0.25">
      <c r="A10017" t="s">
        <v>2698</v>
      </c>
      <c r="B10017" t="s">
        <v>6092</v>
      </c>
      <c r="C10017" t="s">
        <v>6104</v>
      </c>
      <c r="D10017">
        <v>1</v>
      </c>
      <c r="E10017">
        <v>1</v>
      </c>
      <c r="F10017">
        <v>1</v>
      </c>
      <c r="G10017" t="s">
        <v>6182</v>
      </c>
      <c r="H10017" s="4" t="str">
        <f t="shared" si="312"/>
        <v>3CD219.1</v>
      </c>
      <c r="I10017" s="4" t="str">
        <f t="shared" si="313"/>
        <v>S3_AVDD09_TRX</v>
      </c>
    </row>
    <row r="10018" spans="1:9" x14ac:dyDescent="0.25">
      <c r="A10018" t="s">
        <v>2698</v>
      </c>
      <c r="B10018" t="s">
        <v>6092</v>
      </c>
      <c r="C10018" t="s">
        <v>6104</v>
      </c>
      <c r="D10018">
        <v>2</v>
      </c>
      <c r="E10018">
        <v>2</v>
      </c>
      <c r="F10018">
        <v>2</v>
      </c>
      <c r="G10018" t="s">
        <v>961</v>
      </c>
      <c r="H10018" s="4" t="str">
        <f t="shared" si="312"/>
        <v>3CD219.2</v>
      </c>
      <c r="I10018" s="4" t="str">
        <f t="shared" si="313"/>
        <v>DGND</v>
      </c>
    </row>
    <row r="10019" spans="1:9" x14ac:dyDescent="0.25">
      <c r="A10019" t="s">
        <v>2698</v>
      </c>
      <c r="B10019" t="s">
        <v>6092</v>
      </c>
      <c r="C10019" t="s">
        <v>6105</v>
      </c>
      <c r="D10019">
        <v>1</v>
      </c>
      <c r="E10019">
        <v>1</v>
      </c>
      <c r="F10019">
        <v>1</v>
      </c>
      <c r="G10019" t="s">
        <v>710</v>
      </c>
      <c r="H10019" s="4" t="str">
        <f t="shared" si="312"/>
        <v>3CD220.1</v>
      </c>
      <c r="I10019" s="4" t="str">
        <f t="shared" si="313"/>
        <v>S3_AVDD09</v>
      </c>
    </row>
    <row r="10020" spans="1:9" x14ac:dyDescent="0.25">
      <c r="A10020" t="s">
        <v>2698</v>
      </c>
      <c r="B10020" t="s">
        <v>6092</v>
      </c>
      <c r="C10020" t="s">
        <v>6105</v>
      </c>
      <c r="D10020">
        <v>2</v>
      </c>
      <c r="E10020">
        <v>2</v>
      </c>
      <c r="F10020">
        <v>2</v>
      </c>
      <c r="G10020" t="s">
        <v>961</v>
      </c>
      <c r="H10020" s="4" t="str">
        <f t="shared" si="312"/>
        <v>3CD220.2</v>
      </c>
      <c r="I10020" s="4" t="str">
        <f t="shared" si="313"/>
        <v>DGND</v>
      </c>
    </row>
    <row r="10021" spans="1:9" x14ac:dyDescent="0.25">
      <c r="A10021" t="s">
        <v>2698</v>
      </c>
      <c r="B10021" t="s">
        <v>6092</v>
      </c>
      <c r="C10021" t="s">
        <v>6220</v>
      </c>
      <c r="D10021">
        <v>1</v>
      </c>
      <c r="E10021">
        <v>1</v>
      </c>
      <c r="F10021">
        <v>1</v>
      </c>
      <c r="G10021" t="s">
        <v>709</v>
      </c>
      <c r="H10021" s="4" t="str">
        <f t="shared" si="312"/>
        <v>3CD222.1</v>
      </c>
      <c r="I10021" s="4" t="str">
        <f t="shared" si="313"/>
        <v>S3_DVDD09</v>
      </c>
    </row>
    <row r="10022" spans="1:9" x14ac:dyDescent="0.25">
      <c r="A10022" t="s">
        <v>2698</v>
      </c>
      <c r="B10022" t="s">
        <v>6092</v>
      </c>
      <c r="C10022" t="s">
        <v>6220</v>
      </c>
      <c r="D10022">
        <v>2</v>
      </c>
      <c r="E10022">
        <v>2</v>
      </c>
      <c r="F10022">
        <v>2</v>
      </c>
      <c r="G10022" t="s">
        <v>961</v>
      </c>
      <c r="H10022" s="4" t="str">
        <f t="shared" si="312"/>
        <v>3CD222.2</v>
      </c>
      <c r="I10022" s="4" t="str">
        <f t="shared" si="313"/>
        <v>DGND</v>
      </c>
    </row>
    <row r="10023" spans="1:9" x14ac:dyDescent="0.25">
      <c r="A10023" t="s">
        <v>2698</v>
      </c>
      <c r="B10023" t="s">
        <v>6092</v>
      </c>
      <c r="C10023" t="s">
        <v>6221</v>
      </c>
      <c r="D10023">
        <v>1</v>
      </c>
      <c r="E10023">
        <v>1</v>
      </c>
      <c r="F10023">
        <v>1</v>
      </c>
      <c r="G10023" t="s">
        <v>709</v>
      </c>
      <c r="H10023" s="4" t="str">
        <f t="shared" si="312"/>
        <v>3CD223.1</v>
      </c>
      <c r="I10023" s="4" t="str">
        <f t="shared" si="313"/>
        <v>S3_DVDD09</v>
      </c>
    </row>
    <row r="10024" spans="1:9" x14ac:dyDescent="0.25">
      <c r="A10024" t="s">
        <v>2698</v>
      </c>
      <c r="B10024" t="s">
        <v>6092</v>
      </c>
      <c r="C10024" t="s">
        <v>6221</v>
      </c>
      <c r="D10024">
        <v>2</v>
      </c>
      <c r="E10024">
        <v>2</v>
      </c>
      <c r="F10024">
        <v>2</v>
      </c>
      <c r="G10024" t="s">
        <v>961</v>
      </c>
      <c r="H10024" s="4" t="str">
        <f t="shared" si="312"/>
        <v>3CD223.2</v>
      </c>
      <c r="I10024" s="4" t="str">
        <f t="shared" si="313"/>
        <v>DGND</v>
      </c>
    </row>
    <row r="10025" spans="1:9" x14ac:dyDescent="0.25">
      <c r="A10025" t="s">
        <v>2698</v>
      </c>
      <c r="B10025" t="s">
        <v>6092</v>
      </c>
      <c r="C10025" t="s">
        <v>6503</v>
      </c>
      <c r="D10025">
        <v>1</v>
      </c>
      <c r="E10025">
        <v>1</v>
      </c>
      <c r="F10025">
        <v>1</v>
      </c>
      <c r="G10025" t="s">
        <v>6182</v>
      </c>
      <c r="H10025" s="4" t="str">
        <f t="shared" si="312"/>
        <v>3CD328.1</v>
      </c>
      <c r="I10025" s="4" t="str">
        <f t="shared" si="313"/>
        <v>S3_AVDD09_TRX</v>
      </c>
    </row>
    <row r="10026" spans="1:9" x14ac:dyDescent="0.25">
      <c r="A10026" t="s">
        <v>2698</v>
      </c>
      <c r="B10026" t="s">
        <v>6092</v>
      </c>
      <c r="C10026" t="s">
        <v>6503</v>
      </c>
      <c r="D10026">
        <v>2</v>
      </c>
      <c r="E10026">
        <v>2</v>
      </c>
      <c r="F10026">
        <v>2</v>
      </c>
      <c r="G10026" t="s">
        <v>961</v>
      </c>
      <c r="H10026" s="4" t="str">
        <f t="shared" si="312"/>
        <v>3CD328.2</v>
      </c>
      <c r="I10026" s="4" t="str">
        <f t="shared" si="313"/>
        <v>DGND</v>
      </c>
    </row>
    <row r="10027" spans="1:9" x14ac:dyDescent="0.25">
      <c r="A10027" t="s">
        <v>2698</v>
      </c>
      <c r="B10027" t="s">
        <v>6092</v>
      </c>
      <c r="C10027" t="s">
        <v>6504</v>
      </c>
      <c r="D10027">
        <v>1</v>
      </c>
      <c r="E10027">
        <v>1</v>
      </c>
      <c r="F10027">
        <v>1</v>
      </c>
      <c r="G10027" t="s">
        <v>6182</v>
      </c>
      <c r="H10027" s="4" t="str">
        <f t="shared" si="312"/>
        <v>3CD331.1</v>
      </c>
      <c r="I10027" s="4" t="str">
        <f t="shared" si="313"/>
        <v>S3_AVDD09_TRX</v>
      </c>
    </row>
    <row r="10028" spans="1:9" x14ac:dyDescent="0.25">
      <c r="A10028" t="s">
        <v>2698</v>
      </c>
      <c r="B10028" t="s">
        <v>6092</v>
      </c>
      <c r="C10028" t="s">
        <v>6504</v>
      </c>
      <c r="D10028">
        <v>2</v>
      </c>
      <c r="E10028">
        <v>2</v>
      </c>
      <c r="F10028">
        <v>2</v>
      </c>
      <c r="G10028" t="s">
        <v>961</v>
      </c>
      <c r="H10028" s="4" t="str">
        <f t="shared" si="312"/>
        <v>3CD331.2</v>
      </c>
      <c r="I10028" s="4" t="str">
        <f t="shared" si="313"/>
        <v>DGND</v>
      </c>
    </row>
    <row r="10029" spans="1:9" x14ac:dyDescent="0.25">
      <c r="A10029" t="s">
        <v>2698</v>
      </c>
      <c r="B10029" t="s">
        <v>6092</v>
      </c>
      <c r="C10029" t="s">
        <v>6222</v>
      </c>
      <c r="D10029">
        <v>1</v>
      </c>
      <c r="E10029">
        <v>1</v>
      </c>
      <c r="F10029">
        <v>1</v>
      </c>
      <c r="G10029" t="s">
        <v>2575</v>
      </c>
      <c r="H10029" s="4" t="str">
        <f t="shared" si="312"/>
        <v>3CD350.1</v>
      </c>
      <c r="I10029" s="4" t="str">
        <f t="shared" si="313"/>
        <v>S3_AVDD09_CMU</v>
      </c>
    </row>
    <row r="10030" spans="1:9" x14ac:dyDescent="0.25">
      <c r="A10030" t="s">
        <v>2698</v>
      </c>
      <c r="B10030" t="s">
        <v>6092</v>
      </c>
      <c r="C10030" t="s">
        <v>6222</v>
      </c>
      <c r="D10030">
        <v>2</v>
      </c>
      <c r="E10030">
        <v>2</v>
      </c>
      <c r="F10030">
        <v>2</v>
      </c>
      <c r="G10030" t="s">
        <v>961</v>
      </c>
      <c r="H10030" s="4" t="str">
        <f t="shared" si="312"/>
        <v>3CD350.2</v>
      </c>
      <c r="I10030" s="4" t="str">
        <f t="shared" si="313"/>
        <v>DGND</v>
      </c>
    </row>
    <row r="10031" spans="1:9" x14ac:dyDescent="0.25">
      <c r="A10031" t="s">
        <v>2698</v>
      </c>
      <c r="B10031" t="s">
        <v>6092</v>
      </c>
      <c r="C10031" t="s">
        <v>6505</v>
      </c>
      <c r="D10031">
        <v>1</v>
      </c>
      <c r="E10031">
        <v>1</v>
      </c>
      <c r="F10031">
        <v>1</v>
      </c>
      <c r="G10031" t="s">
        <v>6182</v>
      </c>
      <c r="H10031" s="4" t="str">
        <f t="shared" si="312"/>
        <v>3CD351.1</v>
      </c>
      <c r="I10031" s="4" t="str">
        <f t="shared" si="313"/>
        <v>S3_AVDD09_TRX</v>
      </c>
    </row>
    <row r="10032" spans="1:9" x14ac:dyDescent="0.25">
      <c r="A10032" t="s">
        <v>2698</v>
      </c>
      <c r="B10032" t="s">
        <v>6092</v>
      </c>
      <c r="C10032" t="s">
        <v>6505</v>
      </c>
      <c r="D10032">
        <v>2</v>
      </c>
      <c r="E10032">
        <v>2</v>
      </c>
      <c r="F10032">
        <v>2</v>
      </c>
      <c r="G10032" t="s">
        <v>961</v>
      </c>
      <c r="H10032" s="4" t="str">
        <f t="shared" si="312"/>
        <v>3CD351.2</v>
      </c>
      <c r="I10032" s="4" t="str">
        <f t="shared" si="313"/>
        <v>DGND</v>
      </c>
    </row>
    <row r="10033" spans="1:9" x14ac:dyDescent="0.25">
      <c r="A10033" t="s">
        <v>2698</v>
      </c>
      <c r="B10033" t="s">
        <v>6092</v>
      </c>
      <c r="C10033" t="s">
        <v>6506</v>
      </c>
      <c r="D10033">
        <v>1</v>
      </c>
      <c r="E10033">
        <v>1</v>
      </c>
      <c r="F10033">
        <v>1</v>
      </c>
      <c r="G10033" t="s">
        <v>6182</v>
      </c>
      <c r="H10033" s="4" t="str">
        <f t="shared" si="312"/>
        <v>3CD352.1</v>
      </c>
      <c r="I10033" s="4" t="str">
        <f t="shared" si="313"/>
        <v>S3_AVDD09_TRX</v>
      </c>
    </row>
    <row r="10034" spans="1:9" x14ac:dyDescent="0.25">
      <c r="A10034" t="s">
        <v>2698</v>
      </c>
      <c r="B10034" t="s">
        <v>6092</v>
      </c>
      <c r="C10034" t="s">
        <v>6506</v>
      </c>
      <c r="D10034">
        <v>2</v>
      </c>
      <c r="E10034">
        <v>2</v>
      </c>
      <c r="F10034">
        <v>2</v>
      </c>
      <c r="G10034" t="s">
        <v>961</v>
      </c>
      <c r="H10034" s="4" t="str">
        <f t="shared" si="312"/>
        <v>3CD352.2</v>
      </c>
      <c r="I10034" s="4" t="str">
        <f t="shared" si="313"/>
        <v>DGND</v>
      </c>
    </row>
    <row r="10035" spans="1:9" x14ac:dyDescent="0.25">
      <c r="A10035" t="s">
        <v>2698</v>
      </c>
      <c r="B10035" t="s">
        <v>6092</v>
      </c>
      <c r="C10035" t="s">
        <v>6507</v>
      </c>
      <c r="D10035">
        <v>1</v>
      </c>
      <c r="E10035">
        <v>1</v>
      </c>
      <c r="F10035">
        <v>1</v>
      </c>
      <c r="G10035" t="s">
        <v>6182</v>
      </c>
      <c r="H10035" s="4" t="str">
        <f t="shared" si="312"/>
        <v>3CD353.1</v>
      </c>
      <c r="I10035" s="4" t="str">
        <f t="shared" si="313"/>
        <v>S3_AVDD09_TRX</v>
      </c>
    </row>
    <row r="10036" spans="1:9" x14ac:dyDescent="0.25">
      <c r="A10036" t="s">
        <v>2698</v>
      </c>
      <c r="B10036" t="s">
        <v>6092</v>
      </c>
      <c r="C10036" t="s">
        <v>6507</v>
      </c>
      <c r="D10036">
        <v>2</v>
      </c>
      <c r="E10036">
        <v>2</v>
      </c>
      <c r="F10036">
        <v>2</v>
      </c>
      <c r="G10036" t="s">
        <v>961</v>
      </c>
      <c r="H10036" s="4" t="str">
        <f t="shared" si="312"/>
        <v>3CD353.2</v>
      </c>
      <c r="I10036" s="4" t="str">
        <f t="shared" si="313"/>
        <v>DGND</v>
      </c>
    </row>
    <row r="10037" spans="1:9" x14ac:dyDescent="0.25">
      <c r="A10037" t="s">
        <v>2698</v>
      </c>
      <c r="B10037" t="s">
        <v>6092</v>
      </c>
      <c r="C10037" t="s">
        <v>6508</v>
      </c>
      <c r="D10037">
        <v>1</v>
      </c>
      <c r="E10037">
        <v>1</v>
      </c>
      <c r="F10037">
        <v>1</v>
      </c>
      <c r="G10037" t="s">
        <v>6182</v>
      </c>
      <c r="H10037" s="4" t="str">
        <f t="shared" si="312"/>
        <v>3CD354.1</v>
      </c>
      <c r="I10037" s="4" t="str">
        <f t="shared" si="313"/>
        <v>S3_AVDD09_TRX</v>
      </c>
    </row>
    <row r="10038" spans="1:9" x14ac:dyDescent="0.25">
      <c r="A10038" t="s">
        <v>2698</v>
      </c>
      <c r="B10038" t="s">
        <v>6092</v>
      </c>
      <c r="C10038" t="s">
        <v>6508</v>
      </c>
      <c r="D10038">
        <v>2</v>
      </c>
      <c r="E10038">
        <v>2</v>
      </c>
      <c r="F10038">
        <v>2</v>
      </c>
      <c r="G10038" t="s">
        <v>961</v>
      </c>
      <c r="H10038" s="4" t="str">
        <f t="shared" si="312"/>
        <v>3CD354.2</v>
      </c>
      <c r="I10038" s="4" t="str">
        <f t="shared" si="313"/>
        <v>DGND</v>
      </c>
    </row>
    <row r="10039" spans="1:9" x14ac:dyDescent="0.25">
      <c r="A10039" t="s">
        <v>2698</v>
      </c>
      <c r="B10039" t="s">
        <v>6092</v>
      </c>
      <c r="C10039" t="s">
        <v>6509</v>
      </c>
      <c r="D10039">
        <v>1</v>
      </c>
      <c r="E10039">
        <v>1</v>
      </c>
      <c r="F10039">
        <v>1</v>
      </c>
      <c r="G10039" t="s">
        <v>709</v>
      </c>
      <c r="H10039" s="4" t="str">
        <f t="shared" si="312"/>
        <v>3CD355.1</v>
      </c>
      <c r="I10039" s="4" t="str">
        <f t="shared" si="313"/>
        <v>S3_DVDD09</v>
      </c>
    </row>
    <row r="10040" spans="1:9" x14ac:dyDescent="0.25">
      <c r="A10040" t="s">
        <v>2698</v>
      </c>
      <c r="B10040" t="s">
        <v>6092</v>
      </c>
      <c r="C10040" t="s">
        <v>6509</v>
      </c>
      <c r="D10040">
        <v>2</v>
      </c>
      <c r="E10040">
        <v>2</v>
      </c>
      <c r="F10040">
        <v>2</v>
      </c>
      <c r="G10040" t="s">
        <v>961</v>
      </c>
      <c r="H10040" s="4" t="str">
        <f t="shared" si="312"/>
        <v>3CD355.2</v>
      </c>
      <c r="I10040" s="4" t="str">
        <f t="shared" si="313"/>
        <v>DGND</v>
      </c>
    </row>
    <row r="10041" spans="1:9" x14ac:dyDescent="0.25">
      <c r="A10041" t="s">
        <v>2698</v>
      </c>
      <c r="B10041" t="s">
        <v>6092</v>
      </c>
      <c r="C10041" t="s">
        <v>4863</v>
      </c>
      <c r="D10041">
        <v>1</v>
      </c>
      <c r="E10041">
        <v>1</v>
      </c>
      <c r="F10041">
        <v>1</v>
      </c>
      <c r="G10041" t="s">
        <v>2576</v>
      </c>
      <c r="H10041" s="4" t="str">
        <f t="shared" si="312"/>
        <v>3RS11.1</v>
      </c>
      <c r="I10041" s="4" t="str">
        <f t="shared" si="313"/>
        <v>S3_APWR_SS01</v>
      </c>
    </row>
    <row r="10042" spans="1:9" x14ac:dyDescent="0.25">
      <c r="A10042" t="s">
        <v>2698</v>
      </c>
      <c r="B10042" t="s">
        <v>6092</v>
      </c>
      <c r="C10042" t="s">
        <v>4863</v>
      </c>
      <c r="D10042">
        <v>2</v>
      </c>
      <c r="E10042">
        <v>2</v>
      </c>
      <c r="F10042">
        <v>2</v>
      </c>
      <c r="G10042" t="s">
        <v>2577</v>
      </c>
      <c r="H10042" s="4" t="str">
        <f t="shared" si="312"/>
        <v>3RS11.2</v>
      </c>
      <c r="I10042" s="4" t="str">
        <f t="shared" si="313"/>
        <v>S3_APWR_SS01+1</v>
      </c>
    </row>
    <row r="10043" spans="1:9" x14ac:dyDescent="0.25">
      <c r="A10043" t="s">
        <v>2698</v>
      </c>
      <c r="B10043" t="s">
        <v>6092</v>
      </c>
      <c r="C10043" t="s">
        <v>4864</v>
      </c>
      <c r="D10043">
        <v>1</v>
      </c>
      <c r="E10043">
        <v>1</v>
      </c>
      <c r="F10043">
        <v>1</v>
      </c>
      <c r="G10043" t="s">
        <v>2576</v>
      </c>
      <c r="H10043" s="4" t="str">
        <f t="shared" si="312"/>
        <v>3RS12.1</v>
      </c>
      <c r="I10043" s="4" t="str">
        <f t="shared" si="313"/>
        <v>S3_APWR_SS01</v>
      </c>
    </row>
    <row r="10044" spans="1:9" x14ac:dyDescent="0.25">
      <c r="A10044" t="s">
        <v>2698</v>
      </c>
      <c r="B10044" t="s">
        <v>6092</v>
      </c>
      <c r="C10044" t="s">
        <v>4864</v>
      </c>
      <c r="D10044">
        <v>2</v>
      </c>
      <c r="E10044">
        <v>2</v>
      </c>
      <c r="F10044">
        <v>2</v>
      </c>
      <c r="G10044" t="s">
        <v>2578</v>
      </c>
      <c r="H10044" s="4" t="str">
        <f t="shared" si="312"/>
        <v>3RS12.2</v>
      </c>
      <c r="I10044" s="4" t="str">
        <f t="shared" si="313"/>
        <v>S3_APWR_SS01+2</v>
      </c>
    </row>
    <row r="10045" spans="1:9" x14ac:dyDescent="0.25">
      <c r="A10045" t="s">
        <v>2698</v>
      </c>
      <c r="B10045" t="s">
        <v>6092</v>
      </c>
      <c r="C10045" t="s">
        <v>4865</v>
      </c>
      <c r="D10045">
        <v>1</v>
      </c>
      <c r="E10045">
        <v>1</v>
      </c>
      <c r="F10045">
        <v>1</v>
      </c>
      <c r="G10045" t="s">
        <v>709</v>
      </c>
      <c r="H10045" s="4" t="str">
        <f t="shared" si="312"/>
        <v>3ST1.1</v>
      </c>
      <c r="I10045" s="4" t="str">
        <f t="shared" si="313"/>
        <v>S3_DVDD09</v>
      </c>
    </row>
    <row r="10046" spans="1:9" x14ac:dyDescent="0.25">
      <c r="A10046" t="s">
        <v>2698</v>
      </c>
      <c r="B10046" t="s">
        <v>6092</v>
      </c>
      <c r="C10046" t="s">
        <v>4865</v>
      </c>
      <c r="D10046">
        <v>2</v>
      </c>
      <c r="E10046">
        <v>2</v>
      </c>
      <c r="F10046">
        <v>2</v>
      </c>
      <c r="G10046" t="s">
        <v>2576</v>
      </c>
      <c r="H10046" s="4" t="str">
        <f t="shared" si="312"/>
        <v>3ST1.2</v>
      </c>
      <c r="I10046" s="4" t="str">
        <f t="shared" si="313"/>
        <v>S3_APWR_SS01</v>
      </c>
    </row>
    <row r="10047" spans="1:9" x14ac:dyDescent="0.25">
      <c r="A10047" t="s">
        <v>2698</v>
      </c>
      <c r="B10047" t="s">
        <v>6092</v>
      </c>
      <c r="C10047" t="s">
        <v>4866</v>
      </c>
      <c r="D10047">
        <v>1</v>
      </c>
      <c r="E10047">
        <v>1</v>
      </c>
      <c r="F10047">
        <v>1</v>
      </c>
      <c r="G10047" t="s">
        <v>2573</v>
      </c>
      <c r="H10047" s="4" t="str">
        <f t="shared" si="312"/>
        <v>3ST2.1</v>
      </c>
      <c r="I10047" s="4" t="str">
        <f t="shared" si="313"/>
        <v>S3_AVDD09_GIGA</v>
      </c>
    </row>
    <row r="10048" spans="1:9" x14ac:dyDescent="0.25">
      <c r="A10048" t="s">
        <v>2698</v>
      </c>
      <c r="B10048" t="s">
        <v>6092</v>
      </c>
      <c r="C10048" t="s">
        <v>4866</v>
      </c>
      <c r="D10048">
        <v>2</v>
      </c>
      <c r="E10048">
        <v>2</v>
      </c>
      <c r="F10048">
        <v>2</v>
      </c>
      <c r="G10048" t="s">
        <v>2579</v>
      </c>
      <c r="H10048" s="4" t="str">
        <f t="shared" si="312"/>
        <v>3ST2.2</v>
      </c>
      <c r="I10048" s="4" t="str">
        <f t="shared" si="313"/>
        <v>S3_APWR_SS03</v>
      </c>
    </row>
    <row r="10049" spans="1:9" x14ac:dyDescent="0.25">
      <c r="A10049" t="s">
        <v>2698</v>
      </c>
      <c r="B10049" t="s">
        <v>6092</v>
      </c>
      <c r="C10049" t="s">
        <v>4867</v>
      </c>
      <c r="D10049">
        <v>1</v>
      </c>
      <c r="E10049">
        <v>1</v>
      </c>
      <c r="F10049">
        <v>1</v>
      </c>
      <c r="G10049" t="s">
        <v>961</v>
      </c>
      <c r="H10049" s="4" t="str">
        <f t="shared" si="312"/>
        <v>3STG1.1</v>
      </c>
      <c r="I10049" s="4" t="str">
        <f t="shared" si="313"/>
        <v>DGND</v>
      </c>
    </row>
    <row r="10050" spans="1:9" x14ac:dyDescent="0.25">
      <c r="A10050" t="s">
        <v>2698</v>
      </c>
      <c r="B10050" t="s">
        <v>6092</v>
      </c>
      <c r="C10050" t="s">
        <v>4867</v>
      </c>
      <c r="D10050">
        <v>2</v>
      </c>
      <c r="E10050">
        <v>2</v>
      </c>
      <c r="F10050">
        <v>2</v>
      </c>
      <c r="G10050" t="s">
        <v>2580</v>
      </c>
      <c r="H10050" s="4" t="str">
        <f t="shared" ref="H10050:H10113" si="314">CONCATENATE(C10050,".",F10050)</f>
        <v>3STG1.2</v>
      </c>
      <c r="I10050" s="4" t="str">
        <f t="shared" ref="I10050:I10113" si="315">G10050</f>
        <v>S3_APWR_GS01</v>
      </c>
    </row>
    <row r="10051" spans="1:9" x14ac:dyDescent="0.25">
      <c r="A10051" t="s">
        <v>2698</v>
      </c>
      <c r="B10051" t="s">
        <v>6092</v>
      </c>
      <c r="C10051" t="s">
        <v>4868</v>
      </c>
      <c r="D10051">
        <v>1</v>
      </c>
      <c r="E10051">
        <v>1</v>
      </c>
      <c r="F10051">
        <v>1</v>
      </c>
      <c r="G10051" t="s">
        <v>961</v>
      </c>
      <c r="H10051" s="4" t="str">
        <f t="shared" si="314"/>
        <v>3STG2.1</v>
      </c>
      <c r="I10051" s="4" t="str">
        <f t="shared" si="315"/>
        <v>DGND</v>
      </c>
    </row>
    <row r="10052" spans="1:9" x14ac:dyDescent="0.25">
      <c r="A10052" t="s">
        <v>2698</v>
      </c>
      <c r="B10052" t="s">
        <v>6092</v>
      </c>
      <c r="C10052" t="s">
        <v>4868</v>
      </c>
      <c r="D10052">
        <v>2</v>
      </c>
      <c r="E10052">
        <v>2</v>
      </c>
      <c r="F10052">
        <v>2</v>
      </c>
      <c r="G10052" t="s">
        <v>2581</v>
      </c>
      <c r="H10052" s="4" t="str">
        <f t="shared" si="314"/>
        <v>3STG2.2</v>
      </c>
      <c r="I10052" s="4" t="str">
        <f t="shared" si="315"/>
        <v>S3_APWR_GS03</v>
      </c>
    </row>
    <row r="10053" spans="1:9" x14ac:dyDescent="0.25">
      <c r="A10053" t="s">
        <v>2698</v>
      </c>
      <c r="B10053" t="s">
        <v>6092</v>
      </c>
      <c r="C10053" t="s">
        <v>2573</v>
      </c>
      <c r="D10053" t="s">
        <v>1278</v>
      </c>
      <c r="E10053" t="s">
        <v>1278</v>
      </c>
      <c r="F10053">
        <v>1</v>
      </c>
      <c r="G10053" t="s">
        <v>2573</v>
      </c>
      <c r="H10053" s="4" t="str">
        <f t="shared" si="314"/>
        <v>S3_AVDD09_GIGA.1</v>
      </c>
      <c r="I10053" s="4" t="str">
        <f t="shared" si="315"/>
        <v>S3_AVDD09_GIGA</v>
      </c>
    </row>
    <row r="10054" spans="1:9" x14ac:dyDescent="0.25">
      <c r="A10054" t="s">
        <v>2698</v>
      </c>
      <c r="B10054" t="s">
        <v>6092</v>
      </c>
      <c r="C10054" t="s">
        <v>709</v>
      </c>
      <c r="D10054" t="s">
        <v>1278</v>
      </c>
      <c r="E10054" t="s">
        <v>1278</v>
      </c>
      <c r="F10054">
        <v>1</v>
      </c>
      <c r="G10054" t="s">
        <v>709</v>
      </c>
      <c r="H10054" s="4" t="str">
        <f t="shared" si="314"/>
        <v>S3_DVDD09.1</v>
      </c>
      <c r="I10054" s="4" t="str">
        <f t="shared" si="315"/>
        <v>S3_DVDD09</v>
      </c>
    </row>
    <row r="10055" spans="1:9" x14ac:dyDescent="0.25">
      <c r="A10055" t="s">
        <v>2698</v>
      </c>
      <c r="B10055" t="s">
        <v>6106</v>
      </c>
      <c r="C10055" t="s">
        <v>4869</v>
      </c>
      <c r="D10055">
        <v>1</v>
      </c>
      <c r="E10055">
        <v>1</v>
      </c>
      <c r="F10055">
        <v>1</v>
      </c>
      <c r="G10055" t="s">
        <v>711</v>
      </c>
      <c r="H10055" s="4" t="str">
        <f t="shared" si="314"/>
        <v>3BD31.1</v>
      </c>
      <c r="I10055" s="4" t="str">
        <f t="shared" si="315"/>
        <v>S3_AVDD33</v>
      </c>
    </row>
    <row r="10056" spans="1:9" x14ac:dyDescent="0.25">
      <c r="A10056" t="s">
        <v>2698</v>
      </c>
      <c r="B10056" t="s">
        <v>6106</v>
      </c>
      <c r="C10056" t="s">
        <v>4869</v>
      </c>
      <c r="D10056">
        <v>2</v>
      </c>
      <c r="E10056">
        <v>2</v>
      </c>
      <c r="F10056">
        <v>2</v>
      </c>
      <c r="G10056" t="s">
        <v>2582</v>
      </c>
      <c r="H10056" s="4" t="str">
        <f t="shared" si="314"/>
        <v>3BD31.2</v>
      </c>
      <c r="I10056" s="4" t="str">
        <f t="shared" si="315"/>
        <v>S3_APWR_FF06</v>
      </c>
    </row>
    <row r="10057" spans="1:9" x14ac:dyDescent="0.25">
      <c r="A10057" t="s">
        <v>2698</v>
      </c>
      <c r="B10057" t="s">
        <v>6106</v>
      </c>
      <c r="C10057" t="s">
        <v>4870</v>
      </c>
      <c r="D10057">
        <v>1</v>
      </c>
      <c r="E10057">
        <v>1</v>
      </c>
      <c r="F10057">
        <v>1</v>
      </c>
      <c r="G10057" t="s">
        <v>2583</v>
      </c>
      <c r="H10057" s="4" t="str">
        <f t="shared" si="314"/>
        <v>3BD32.1</v>
      </c>
      <c r="I10057" s="4" t="str">
        <f t="shared" si="315"/>
        <v>S3_AVDD33_CEN</v>
      </c>
    </row>
    <row r="10058" spans="1:9" x14ac:dyDescent="0.25">
      <c r="A10058" t="s">
        <v>2698</v>
      </c>
      <c r="B10058" t="s">
        <v>6106</v>
      </c>
      <c r="C10058" t="s">
        <v>4870</v>
      </c>
      <c r="D10058">
        <v>2</v>
      </c>
      <c r="E10058">
        <v>2</v>
      </c>
      <c r="F10058">
        <v>2</v>
      </c>
      <c r="G10058" t="s">
        <v>2582</v>
      </c>
      <c r="H10058" s="4" t="str">
        <f t="shared" si="314"/>
        <v>3BD32.2</v>
      </c>
      <c r="I10058" s="4" t="str">
        <f t="shared" si="315"/>
        <v>S3_APWR_FF06</v>
      </c>
    </row>
    <row r="10059" spans="1:9" x14ac:dyDescent="0.25">
      <c r="A10059" t="s">
        <v>2698</v>
      </c>
      <c r="B10059" t="s">
        <v>6106</v>
      </c>
      <c r="C10059" t="s">
        <v>4871</v>
      </c>
      <c r="D10059">
        <v>1</v>
      </c>
      <c r="E10059">
        <v>1</v>
      </c>
      <c r="F10059">
        <v>1</v>
      </c>
      <c r="G10059" t="s">
        <v>2584</v>
      </c>
      <c r="H10059" s="4" t="str">
        <f t="shared" si="314"/>
        <v>3BD33.1</v>
      </c>
      <c r="I10059" s="4" t="str">
        <f t="shared" si="315"/>
        <v>S3_AVDD33_FE</v>
      </c>
    </row>
    <row r="10060" spans="1:9" x14ac:dyDescent="0.25">
      <c r="A10060" t="s">
        <v>2698</v>
      </c>
      <c r="B10060" t="s">
        <v>6106</v>
      </c>
      <c r="C10060" t="s">
        <v>4871</v>
      </c>
      <c r="D10060">
        <v>2</v>
      </c>
      <c r="E10060">
        <v>2</v>
      </c>
      <c r="F10060">
        <v>2</v>
      </c>
      <c r="G10060" t="s">
        <v>2582</v>
      </c>
      <c r="H10060" s="4" t="str">
        <f t="shared" si="314"/>
        <v>3BD33.2</v>
      </c>
      <c r="I10060" s="4" t="str">
        <f t="shared" si="315"/>
        <v>S3_APWR_FF06</v>
      </c>
    </row>
    <row r="10061" spans="1:9" x14ac:dyDescent="0.25">
      <c r="A10061" t="s">
        <v>2698</v>
      </c>
      <c r="B10061" t="s">
        <v>6106</v>
      </c>
      <c r="C10061" t="s">
        <v>4872</v>
      </c>
      <c r="D10061">
        <v>1</v>
      </c>
      <c r="E10061">
        <v>1</v>
      </c>
      <c r="F10061">
        <v>1</v>
      </c>
      <c r="G10061" t="s">
        <v>2585</v>
      </c>
      <c r="H10061" s="4" t="str">
        <f t="shared" si="314"/>
        <v>3BD34.1</v>
      </c>
      <c r="I10061" s="4" t="str">
        <f t="shared" si="315"/>
        <v>S3_AVDD33_GIGA</v>
      </c>
    </row>
    <row r="10062" spans="1:9" x14ac:dyDescent="0.25">
      <c r="A10062" t="s">
        <v>2698</v>
      </c>
      <c r="B10062" t="s">
        <v>6106</v>
      </c>
      <c r="C10062" t="s">
        <v>4872</v>
      </c>
      <c r="D10062">
        <v>2</v>
      </c>
      <c r="E10062">
        <v>2</v>
      </c>
      <c r="F10062">
        <v>2</v>
      </c>
      <c r="G10062" t="s">
        <v>2582</v>
      </c>
      <c r="H10062" s="4" t="str">
        <f t="shared" si="314"/>
        <v>3BD34.2</v>
      </c>
      <c r="I10062" s="4" t="str">
        <f t="shared" si="315"/>
        <v>S3_APWR_FF06</v>
      </c>
    </row>
    <row r="10063" spans="1:9" x14ac:dyDescent="0.25">
      <c r="A10063" t="s">
        <v>2698</v>
      </c>
      <c r="B10063" t="s">
        <v>6106</v>
      </c>
      <c r="C10063" t="s">
        <v>4873</v>
      </c>
      <c r="D10063">
        <v>1</v>
      </c>
      <c r="E10063">
        <v>1</v>
      </c>
      <c r="F10063">
        <v>1</v>
      </c>
      <c r="G10063" t="s">
        <v>2586</v>
      </c>
      <c r="H10063" s="4" t="str">
        <f t="shared" si="314"/>
        <v>3BD35.1</v>
      </c>
      <c r="I10063" s="4" t="str">
        <f t="shared" si="315"/>
        <v>S3_AVDD33_CMU</v>
      </c>
    </row>
    <row r="10064" spans="1:9" x14ac:dyDescent="0.25">
      <c r="A10064" t="s">
        <v>2698</v>
      </c>
      <c r="B10064" t="s">
        <v>6106</v>
      </c>
      <c r="C10064" t="s">
        <v>4873</v>
      </c>
      <c r="D10064">
        <v>2</v>
      </c>
      <c r="E10064">
        <v>2</v>
      </c>
      <c r="F10064">
        <v>2</v>
      </c>
      <c r="G10064" t="s">
        <v>2582</v>
      </c>
      <c r="H10064" s="4" t="str">
        <f t="shared" si="314"/>
        <v>3BD35.2</v>
      </c>
      <c r="I10064" s="4" t="str">
        <f t="shared" si="315"/>
        <v>S3_APWR_FF06</v>
      </c>
    </row>
    <row r="10065" spans="1:9" x14ac:dyDescent="0.25">
      <c r="A10065" t="s">
        <v>2698</v>
      </c>
      <c r="B10065" t="s">
        <v>6106</v>
      </c>
      <c r="C10065" t="s">
        <v>4874</v>
      </c>
      <c r="D10065">
        <v>1</v>
      </c>
      <c r="E10065">
        <v>1</v>
      </c>
      <c r="F10065">
        <v>1</v>
      </c>
      <c r="G10065" t="s">
        <v>2587</v>
      </c>
      <c r="H10065" s="4" t="str">
        <f t="shared" si="314"/>
        <v>3BD37.1</v>
      </c>
      <c r="I10065" s="4" t="str">
        <f t="shared" si="315"/>
        <v>S3_AVDD33_XTAL</v>
      </c>
    </row>
    <row r="10066" spans="1:9" x14ac:dyDescent="0.25">
      <c r="A10066" t="s">
        <v>2698</v>
      </c>
      <c r="B10066" t="s">
        <v>6106</v>
      </c>
      <c r="C10066" t="s">
        <v>4874</v>
      </c>
      <c r="D10066">
        <v>2</v>
      </c>
      <c r="E10066">
        <v>2</v>
      </c>
      <c r="F10066">
        <v>2</v>
      </c>
      <c r="G10066" t="s">
        <v>2582</v>
      </c>
      <c r="H10066" s="4" t="str">
        <f t="shared" si="314"/>
        <v>3BD37.2</v>
      </c>
      <c r="I10066" s="4" t="str">
        <f t="shared" si="315"/>
        <v>S3_APWR_FF06</v>
      </c>
    </row>
    <row r="10067" spans="1:9" x14ac:dyDescent="0.25">
      <c r="A10067" t="s">
        <v>2698</v>
      </c>
      <c r="B10067" t="s">
        <v>6106</v>
      </c>
      <c r="C10067" t="s">
        <v>4875</v>
      </c>
      <c r="D10067">
        <v>1</v>
      </c>
      <c r="E10067">
        <v>1</v>
      </c>
      <c r="F10067">
        <v>1</v>
      </c>
      <c r="G10067" t="s">
        <v>711</v>
      </c>
      <c r="H10067" s="4" t="str">
        <f t="shared" si="314"/>
        <v>3CD51.1</v>
      </c>
      <c r="I10067" s="4" t="str">
        <f t="shared" si="315"/>
        <v>S3_AVDD33</v>
      </c>
    </row>
    <row r="10068" spans="1:9" x14ac:dyDescent="0.25">
      <c r="A10068" t="s">
        <v>2698</v>
      </c>
      <c r="B10068" t="s">
        <v>6106</v>
      </c>
      <c r="C10068" t="s">
        <v>4875</v>
      </c>
      <c r="D10068">
        <v>2</v>
      </c>
      <c r="E10068">
        <v>2</v>
      </c>
      <c r="F10068">
        <v>2</v>
      </c>
      <c r="G10068" t="s">
        <v>961</v>
      </c>
      <c r="H10068" s="4" t="str">
        <f t="shared" si="314"/>
        <v>3CD51.2</v>
      </c>
      <c r="I10068" s="4" t="str">
        <f t="shared" si="315"/>
        <v>DGND</v>
      </c>
    </row>
    <row r="10069" spans="1:9" x14ac:dyDescent="0.25">
      <c r="A10069" t="s">
        <v>2698</v>
      </c>
      <c r="B10069" t="s">
        <v>6106</v>
      </c>
      <c r="C10069" t="s">
        <v>4876</v>
      </c>
      <c r="D10069">
        <v>1</v>
      </c>
      <c r="E10069">
        <v>1</v>
      </c>
      <c r="F10069">
        <v>1</v>
      </c>
      <c r="G10069" t="s">
        <v>711</v>
      </c>
      <c r="H10069" s="4" t="str">
        <f t="shared" si="314"/>
        <v>3CD52.1</v>
      </c>
      <c r="I10069" s="4" t="str">
        <f t="shared" si="315"/>
        <v>S3_AVDD33</v>
      </c>
    </row>
    <row r="10070" spans="1:9" x14ac:dyDescent="0.25">
      <c r="A10070" t="s">
        <v>2698</v>
      </c>
      <c r="B10070" t="s">
        <v>6106</v>
      </c>
      <c r="C10070" t="s">
        <v>4876</v>
      </c>
      <c r="D10070">
        <v>2</v>
      </c>
      <c r="E10070">
        <v>2</v>
      </c>
      <c r="F10070">
        <v>2</v>
      </c>
      <c r="G10070" t="s">
        <v>961</v>
      </c>
      <c r="H10070" s="4" t="str">
        <f t="shared" si="314"/>
        <v>3CD52.2</v>
      </c>
      <c r="I10070" s="4" t="str">
        <f t="shared" si="315"/>
        <v>DGND</v>
      </c>
    </row>
    <row r="10071" spans="1:9" x14ac:dyDescent="0.25">
      <c r="A10071" t="s">
        <v>2698</v>
      </c>
      <c r="B10071" t="s">
        <v>6106</v>
      </c>
      <c r="C10071" t="s">
        <v>4877</v>
      </c>
      <c r="D10071">
        <v>1</v>
      </c>
      <c r="E10071">
        <v>1</v>
      </c>
      <c r="F10071">
        <v>1</v>
      </c>
      <c r="G10071" t="s">
        <v>711</v>
      </c>
      <c r="H10071" s="4" t="str">
        <f t="shared" si="314"/>
        <v>3CD53.1</v>
      </c>
      <c r="I10071" s="4" t="str">
        <f t="shared" si="315"/>
        <v>S3_AVDD33</v>
      </c>
    </row>
    <row r="10072" spans="1:9" x14ac:dyDescent="0.25">
      <c r="A10072" t="s">
        <v>2698</v>
      </c>
      <c r="B10072" t="s">
        <v>6106</v>
      </c>
      <c r="C10072" t="s">
        <v>4877</v>
      </c>
      <c r="D10072">
        <v>2</v>
      </c>
      <c r="E10072">
        <v>2</v>
      </c>
      <c r="F10072">
        <v>2</v>
      </c>
      <c r="G10072" t="s">
        <v>961</v>
      </c>
      <c r="H10072" s="4" t="str">
        <f t="shared" si="314"/>
        <v>3CD53.2</v>
      </c>
      <c r="I10072" s="4" t="str">
        <f t="shared" si="315"/>
        <v>DGND</v>
      </c>
    </row>
    <row r="10073" spans="1:9" x14ac:dyDescent="0.25">
      <c r="A10073" t="s">
        <v>2698</v>
      </c>
      <c r="B10073" t="s">
        <v>6106</v>
      </c>
      <c r="C10073" t="s">
        <v>4878</v>
      </c>
      <c r="D10073">
        <v>1</v>
      </c>
      <c r="E10073">
        <v>1</v>
      </c>
      <c r="F10073">
        <v>1</v>
      </c>
      <c r="G10073" t="s">
        <v>711</v>
      </c>
      <c r="H10073" s="4" t="str">
        <f t="shared" si="314"/>
        <v>3CD54.1</v>
      </c>
      <c r="I10073" s="4" t="str">
        <f t="shared" si="315"/>
        <v>S3_AVDD33</v>
      </c>
    </row>
    <row r="10074" spans="1:9" x14ac:dyDescent="0.25">
      <c r="A10074" t="s">
        <v>2698</v>
      </c>
      <c r="B10074" t="s">
        <v>6106</v>
      </c>
      <c r="C10074" t="s">
        <v>4878</v>
      </c>
      <c r="D10074">
        <v>2</v>
      </c>
      <c r="E10074">
        <v>2</v>
      </c>
      <c r="F10074">
        <v>2</v>
      </c>
      <c r="G10074" t="s">
        <v>961</v>
      </c>
      <c r="H10074" s="4" t="str">
        <f t="shared" si="314"/>
        <v>3CD54.2</v>
      </c>
      <c r="I10074" s="4" t="str">
        <f t="shared" si="315"/>
        <v>DGND</v>
      </c>
    </row>
    <row r="10075" spans="1:9" x14ac:dyDescent="0.25">
      <c r="A10075" t="s">
        <v>2698</v>
      </c>
      <c r="B10075" t="s">
        <v>6106</v>
      </c>
      <c r="C10075" t="s">
        <v>4879</v>
      </c>
      <c r="D10075">
        <v>1</v>
      </c>
      <c r="E10075">
        <v>1</v>
      </c>
      <c r="F10075">
        <v>1</v>
      </c>
      <c r="G10075" t="s">
        <v>711</v>
      </c>
      <c r="H10075" s="4" t="str">
        <f t="shared" si="314"/>
        <v>3CD55.1</v>
      </c>
      <c r="I10075" s="4" t="str">
        <f t="shared" si="315"/>
        <v>S3_AVDD33</v>
      </c>
    </row>
    <row r="10076" spans="1:9" x14ac:dyDescent="0.25">
      <c r="A10076" t="s">
        <v>2698</v>
      </c>
      <c r="B10076" t="s">
        <v>6106</v>
      </c>
      <c r="C10076" t="s">
        <v>4879</v>
      </c>
      <c r="D10076">
        <v>2</v>
      </c>
      <c r="E10076">
        <v>2</v>
      </c>
      <c r="F10076">
        <v>2</v>
      </c>
      <c r="G10076" t="s">
        <v>961</v>
      </c>
      <c r="H10076" s="4" t="str">
        <f t="shared" si="314"/>
        <v>3CD55.2</v>
      </c>
      <c r="I10076" s="4" t="str">
        <f t="shared" si="315"/>
        <v>DGND</v>
      </c>
    </row>
    <row r="10077" spans="1:9" x14ac:dyDescent="0.25">
      <c r="A10077" t="s">
        <v>2698</v>
      </c>
      <c r="B10077" t="s">
        <v>6106</v>
      </c>
      <c r="C10077" t="s">
        <v>4880</v>
      </c>
      <c r="D10077">
        <v>1</v>
      </c>
      <c r="E10077">
        <v>1</v>
      </c>
      <c r="F10077">
        <v>1</v>
      </c>
      <c r="G10077" t="s">
        <v>2583</v>
      </c>
      <c r="H10077" s="4" t="str">
        <f t="shared" si="314"/>
        <v>3CD56.1</v>
      </c>
      <c r="I10077" s="4" t="str">
        <f t="shared" si="315"/>
        <v>S3_AVDD33_CEN</v>
      </c>
    </row>
    <row r="10078" spans="1:9" x14ac:dyDescent="0.25">
      <c r="A10078" t="s">
        <v>2698</v>
      </c>
      <c r="B10078" t="s">
        <v>6106</v>
      </c>
      <c r="C10078" t="s">
        <v>4880</v>
      </c>
      <c r="D10078">
        <v>2</v>
      </c>
      <c r="E10078">
        <v>2</v>
      </c>
      <c r="F10078">
        <v>2</v>
      </c>
      <c r="G10078" t="s">
        <v>961</v>
      </c>
      <c r="H10078" s="4" t="str">
        <f t="shared" si="314"/>
        <v>3CD56.2</v>
      </c>
      <c r="I10078" s="4" t="str">
        <f t="shared" si="315"/>
        <v>DGND</v>
      </c>
    </row>
    <row r="10079" spans="1:9" x14ac:dyDescent="0.25">
      <c r="A10079" t="s">
        <v>2698</v>
      </c>
      <c r="B10079" t="s">
        <v>6106</v>
      </c>
      <c r="C10079" t="s">
        <v>4881</v>
      </c>
      <c r="D10079">
        <v>1</v>
      </c>
      <c r="E10079">
        <v>1</v>
      </c>
      <c r="F10079">
        <v>1</v>
      </c>
      <c r="G10079" t="s">
        <v>2583</v>
      </c>
      <c r="H10079" s="4" t="str">
        <f t="shared" si="314"/>
        <v>3CD57.1</v>
      </c>
      <c r="I10079" s="4" t="str">
        <f t="shared" si="315"/>
        <v>S3_AVDD33_CEN</v>
      </c>
    </row>
    <row r="10080" spans="1:9" x14ac:dyDescent="0.25">
      <c r="A10080" t="s">
        <v>2698</v>
      </c>
      <c r="B10080" t="s">
        <v>6106</v>
      </c>
      <c r="C10080" t="s">
        <v>4881</v>
      </c>
      <c r="D10080">
        <v>2</v>
      </c>
      <c r="E10080">
        <v>2</v>
      </c>
      <c r="F10080">
        <v>2</v>
      </c>
      <c r="G10080" t="s">
        <v>961</v>
      </c>
      <c r="H10080" s="4" t="str">
        <f t="shared" si="314"/>
        <v>3CD57.2</v>
      </c>
      <c r="I10080" s="4" t="str">
        <f t="shared" si="315"/>
        <v>DGND</v>
      </c>
    </row>
    <row r="10081" spans="1:9" x14ac:dyDescent="0.25">
      <c r="A10081" t="s">
        <v>2698</v>
      </c>
      <c r="B10081" t="s">
        <v>6106</v>
      </c>
      <c r="C10081" t="s">
        <v>4882</v>
      </c>
      <c r="D10081">
        <v>1</v>
      </c>
      <c r="E10081">
        <v>1</v>
      </c>
      <c r="F10081">
        <v>1</v>
      </c>
      <c r="G10081" t="s">
        <v>2583</v>
      </c>
      <c r="H10081" s="4" t="str">
        <f t="shared" si="314"/>
        <v>3CD58.1</v>
      </c>
      <c r="I10081" s="4" t="str">
        <f t="shared" si="315"/>
        <v>S3_AVDD33_CEN</v>
      </c>
    </row>
    <row r="10082" spans="1:9" x14ac:dyDescent="0.25">
      <c r="A10082" t="s">
        <v>2698</v>
      </c>
      <c r="B10082" t="s">
        <v>6106</v>
      </c>
      <c r="C10082" t="s">
        <v>4882</v>
      </c>
      <c r="D10082">
        <v>2</v>
      </c>
      <c r="E10082">
        <v>2</v>
      </c>
      <c r="F10082">
        <v>2</v>
      </c>
      <c r="G10082" t="s">
        <v>961</v>
      </c>
      <c r="H10082" s="4" t="str">
        <f t="shared" si="314"/>
        <v>3CD58.2</v>
      </c>
      <c r="I10082" s="4" t="str">
        <f t="shared" si="315"/>
        <v>DGND</v>
      </c>
    </row>
    <row r="10083" spans="1:9" x14ac:dyDescent="0.25">
      <c r="A10083" t="s">
        <v>2698</v>
      </c>
      <c r="B10083" t="s">
        <v>6106</v>
      </c>
      <c r="C10083" t="s">
        <v>4883</v>
      </c>
      <c r="D10083">
        <v>1</v>
      </c>
      <c r="E10083">
        <v>1</v>
      </c>
      <c r="F10083">
        <v>1</v>
      </c>
      <c r="G10083" t="s">
        <v>2584</v>
      </c>
      <c r="H10083" s="4" t="str">
        <f t="shared" si="314"/>
        <v>3CD59.1</v>
      </c>
      <c r="I10083" s="4" t="str">
        <f t="shared" si="315"/>
        <v>S3_AVDD33_FE</v>
      </c>
    </row>
    <row r="10084" spans="1:9" x14ac:dyDescent="0.25">
      <c r="A10084" t="s">
        <v>2698</v>
      </c>
      <c r="B10084" t="s">
        <v>6106</v>
      </c>
      <c r="C10084" t="s">
        <v>4883</v>
      </c>
      <c r="D10084">
        <v>2</v>
      </c>
      <c r="E10084">
        <v>2</v>
      </c>
      <c r="F10084">
        <v>2</v>
      </c>
      <c r="G10084" t="s">
        <v>961</v>
      </c>
      <c r="H10084" s="4" t="str">
        <f t="shared" si="314"/>
        <v>3CD59.2</v>
      </c>
      <c r="I10084" s="4" t="str">
        <f t="shared" si="315"/>
        <v>DGND</v>
      </c>
    </row>
    <row r="10085" spans="1:9" x14ac:dyDescent="0.25">
      <c r="A10085" t="s">
        <v>2698</v>
      </c>
      <c r="B10085" t="s">
        <v>6106</v>
      </c>
      <c r="C10085" t="s">
        <v>4884</v>
      </c>
      <c r="D10085">
        <v>1</v>
      </c>
      <c r="E10085">
        <v>1</v>
      </c>
      <c r="F10085">
        <v>1</v>
      </c>
      <c r="G10085" t="s">
        <v>2584</v>
      </c>
      <c r="H10085" s="4" t="str">
        <f t="shared" si="314"/>
        <v>3CD60.1</v>
      </c>
      <c r="I10085" s="4" t="str">
        <f t="shared" si="315"/>
        <v>S3_AVDD33_FE</v>
      </c>
    </row>
    <row r="10086" spans="1:9" x14ac:dyDescent="0.25">
      <c r="A10086" t="s">
        <v>2698</v>
      </c>
      <c r="B10086" t="s">
        <v>6106</v>
      </c>
      <c r="C10086" t="s">
        <v>4884</v>
      </c>
      <c r="D10086">
        <v>2</v>
      </c>
      <c r="E10086">
        <v>2</v>
      </c>
      <c r="F10086">
        <v>2</v>
      </c>
      <c r="G10086" t="s">
        <v>961</v>
      </c>
      <c r="H10086" s="4" t="str">
        <f t="shared" si="314"/>
        <v>3CD60.2</v>
      </c>
      <c r="I10086" s="4" t="str">
        <f t="shared" si="315"/>
        <v>DGND</v>
      </c>
    </row>
    <row r="10087" spans="1:9" x14ac:dyDescent="0.25">
      <c r="A10087" t="s">
        <v>2698</v>
      </c>
      <c r="B10087" t="s">
        <v>6106</v>
      </c>
      <c r="C10087" t="s">
        <v>4885</v>
      </c>
      <c r="D10087">
        <v>1</v>
      </c>
      <c r="E10087">
        <v>1</v>
      </c>
      <c r="F10087">
        <v>1</v>
      </c>
      <c r="G10087" t="s">
        <v>2585</v>
      </c>
      <c r="H10087" s="4" t="str">
        <f t="shared" si="314"/>
        <v>3CD61.1</v>
      </c>
      <c r="I10087" s="4" t="str">
        <f t="shared" si="315"/>
        <v>S3_AVDD33_GIGA</v>
      </c>
    </row>
    <row r="10088" spans="1:9" x14ac:dyDescent="0.25">
      <c r="A10088" t="s">
        <v>2698</v>
      </c>
      <c r="B10088" t="s">
        <v>6106</v>
      </c>
      <c r="C10088" t="s">
        <v>4885</v>
      </c>
      <c r="D10088">
        <v>2</v>
      </c>
      <c r="E10088">
        <v>2</v>
      </c>
      <c r="F10088">
        <v>2</v>
      </c>
      <c r="G10088" t="s">
        <v>961</v>
      </c>
      <c r="H10088" s="4" t="str">
        <f t="shared" si="314"/>
        <v>3CD61.2</v>
      </c>
      <c r="I10088" s="4" t="str">
        <f t="shared" si="315"/>
        <v>DGND</v>
      </c>
    </row>
    <row r="10089" spans="1:9" x14ac:dyDescent="0.25">
      <c r="A10089" t="s">
        <v>2698</v>
      </c>
      <c r="B10089" t="s">
        <v>6106</v>
      </c>
      <c r="C10089" t="s">
        <v>4886</v>
      </c>
      <c r="D10089">
        <v>1</v>
      </c>
      <c r="E10089">
        <v>1</v>
      </c>
      <c r="F10089">
        <v>1</v>
      </c>
      <c r="G10089" t="s">
        <v>2585</v>
      </c>
      <c r="H10089" s="4" t="str">
        <f t="shared" si="314"/>
        <v>3CD62.1</v>
      </c>
      <c r="I10089" s="4" t="str">
        <f t="shared" si="315"/>
        <v>S3_AVDD33_GIGA</v>
      </c>
    </row>
    <row r="10090" spans="1:9" x14ac:dyDescent="0.25">
      <c r="A10090" t="s">
        <v>2698</v>
      </c>
      <c r="B10090" t="s">
        <v>6106</v>
      </c>
      <c r="C10090" t="s">
        <v>4886</v>
      </c>
      <c r="D10090">
        <v>2</v>
      </c>
      <c r="E10090">
        <v>2</v>
      </c>
      <c r="F10090">
        <v>2</v>
      </c>
      <c r="G10090" t="s">
        <v>961</v>
      </c>
      <c r="H10090" s="4" t="str">
        <f t="shared" si="314"/>
        <v>3CD62.2</v>
      </c>
      <c r="I10090" s="4" t="str">
        <f t="shared" si="315"/>
        <v>DGND</v>
      </c>
    </row>
    <row r="10091" spans="1:9" x14ac:dyDescent="0.25">
      <c r="A10091" t="s">
        <v>2698</v>
      </c>
      <c r="B10091" t="s">
        <v>6106</v>
      </c>
      <c r="C10091" t="s">
        <v>4887</v>
      </c>
      <c r="D10091">
        <v>1</v>
      </c>
      <c r="E10091">
        <v>1</v>
      </c>
      <c r="F10091">
        <v>1</v>
      </c>
      <c r="G10091" t="s">
        <v>2585</v>
      </c>
      <c r="H10091" s="4" t="str">
        <f t="shared" si="314"/>
        <v>3CD63.1</v>
      </c>
      <c r="I10091" s="4" t="str">
        <f t="shared" si="315"/>
        <v>S3_AVDD33_GIGA</v>
      </c>
    </row>
    <row r="10092" spans="1:9" x14ac:dyDescent="0.25">
      <c r="A10092" t="s">
        <v>2698</v>
      </c>
      <c r="B10092" t="s">
        <v>6106</v>
      </c>
      <c r="C10092" t="s">
        <v>4887</v>
      </c>
      <c r="D10092">
        <v>2</v>
      </c>
      <c r="E10092">
        <v>2</v>
      </c>
      <c r="F10092">
        <v>2</v>
      </c>
      <c r="G10092" t="s">
        <v>961</v>
      </c>
      <c r="H10092" s="4" t="str">
        <f t="shared" si="314"/>
        <v>3CD63.2</v>
      </c>
      <c r="I10092" s="4" t="str">
        <f t="shared" si="315"/>
        <v>DGND</v>
      </c>
    </row>
    <row r="10093" spans="1:9" x14ac:dyDescent="0.25">
      <c r="A10093" t="s">
        <v>2698</v>
      </c>
      <c r="B10093" t="s">
        <v>6106</v>
      </c>
      <c r="C10093" t="s">
        <v>4888</v>
      </c>
      <c r="D10093">
        <v>1</v>
      </c>
      <c r="E10093">
        <v>1</v>
      </c>
      <c r="F10093">
        <v>1</v>
      </c>
      <c r="G10093" t="s">
        <v>2585</v>
      </c>
      <c r="H10093" s="4" t="str">
        <f t="shared" si="314"/>
        <v>3CD64.1</v>
      </c>
      <c r="I10093" s="4" t="str">
        <f t="shared" si="315"/>
        <v>S3_AVDD33_GIGA</v>
      </c>
    </row>
    <row r="10094" spans="1:9" x14ac:dyDescent="0.25">
      <c r="A10094" t="s">
        <v>2698</v>
      </c>
      <c r="B10094" t="s">
        <v>6106</v>
      </c>
      <c r="C10094" t="s">
        <v>4888</v>
      </c>
      <c r="D10094">
        <v>2</v>
      </c>
      <c r="E10094">
        <v>2</v>
      </c>
      <c r="F10094">
        <v>2</v>
      </c>
      <c r="G10094" t="s">
        <v>961</v>
      </c>
      <c r="H10094" s="4" t="str">
        <f t="shared" si="314"/>
        <v>3CD64.2</v>
      </c>
      <c r="I10094" s="4" t="str">
        <f t="shared" si="315"/>
        <v>DGND</v>
      </c>
    </row>
    <row r="10095" spans="1:9" x14ac:dyDescent="0.25">
      <c r="A10095" t="s">
        <v>2698</v>
      </c>
      <c r="B10095" t="s">
        <v>6106</v>
      </c>
      <c r="C10095" t="s">
        <v>4889</v>
      </c>
      <c r="D10095">
        <v>1</v>
      </c>
      <c r="E10095">
        <v>1</v>
      </c>
      <c r="F10095">
        <v>1</v>
      </c>
      <c r="G10095" t="s">
        <v>2586</v>
      </c>
      <c r="H10095" s="4" t="str">
        <f t="shared" si="314"/>
        <v>3CD65.1</v>
      </c>
      <c r="I10095" s="4" t="str">
        <f t="shared" si="315"/>
        <v>S3_AVDD33_CMU</v>
      </c>
    </row>
    <row r="10096" spans="1:9" x14ac:dyDescent="0.25">
      <c r="A10096" t="s">
        <v>2698</v>
      </c>
      <c r="B10096" t="s">
        <v>6106</v>
      </c>
      <c r="C10096" t="s">
        <v>4889</v>
      </c>
      <c r="D10096">
        <v>2</v>
      </c>
      <c r="E10096">
        <v>2</v>
      </c>
      <c r="F10096">
        <v>2</v>
      </c>
      <c r="G10096" t="s">
        <v>961</v>
      </c>
      <c r="H10096" s="4" t="str">
        <f t="shared" si="314"/>
        <v>3CD65.2</v>
      </c>
      <c r="I10096" s="4" t="str">
        <f t="shared" si="315"/>
        <v>DGND</v>
      </c>
    </row>
    <row r="10097" spans="1:9" x14ac:dyDescent="0.25">
      <c r="A10097" t="s">
        <v>2698</v>
      </c>
      <c r="B10097" t="s">
        <v>6106</v>
      </c>
      <c r="C10097" t="s">
        <v>4890</v>
      </c>
      <c r="D10097">
        <v>1</v>
      </c>
      <c r="E10097">
        <v>1</v>
      </c>
      <c r="F10097">
        <v>1</v>
      </c>
      <c r="G10097" t="s">
        <v>2586</v>
      </c>
      <c r="H10097" s="4" t="str">
        <f t="shared" si="314"/>
        <v>3CD66.1</v>
      </c>
      <c r="I10097" s="4" t="str">
        <f t="shared" si="315"/>
        <v>S3_AVDD33_CMU</v>
      </c>
    </row>
    <row r="10098" spans="1:9" x14ac:dyDescent="0.25">
      <c r="A10098" t="s">
        <v>2698</v>
      </c>
      <c r="B10098" t="s">
        <v>6106</v>
      </c>
      <c r="C10098" t="s">
        <v>4890</v>
      </c>
      <c r="D10098">
        <v>2</v>
      </c>
      <c r="E10098">
        <v>2</v>
      </c>
      <c r="F10098">
        <v>2</v>
      </c>
      <c r="G10098" t="s">
        <v>961</v>
      </c>
      <c r="H10098" s="4" t="str">
        <f t="shared" si="314"/>
        <v>3CD66.2</v>
      </c>
      <c r="I10098" s="4" t="str">
        <f t="shared" si="315"/>
        <v>DGND</v>
      </c>
    </row>
    <row r="10099" spans="1:9" x14ac:dyDescent="0.25">
      <c r="A10099" t="s">
        <v>2698</v>
      </c>
      <c r="B10099" t="s">
        <v>6106</v>
      </c>
      <c r="C10099" t="s">
        <v>4891</v>
      </c>
      <c r="D10099">
        <v>1</v>
      </c>
      <c r="E10099">
        <v>1</v>
      </c>
      <c r="F10099">
        <v>1</v>
      </c>
      <c r="G10099" t="s">
        <v>2586</v>
      </c>
      <c r="H10099" s="4" t="str">
        <f t="shared" si="314"/>
        <v>3CD67.1</v>
      </c>
      <c r="I10099" s="4" t="str">
        <f t="shared" si="315"/>
        <v>S3_AVDD33_CMU</v>
      </c>
    </row>
    <row r="10100" spans="1:9" x14ac:dyDescent="0.25">
      <c r="A10100" t="s">
        <v>2698</v>
      </c>
      <c r="B10100" t="s">
        <v>6106</v>
      </c>
      <c r="C10100" t="s">
        <v>4891</v>
      </c>
      <c r="D10100">
        <v>2</v>
      </c>
      <c r="E10100">
        <v>2</v>
      </c>
      <c r="F10100">
        <v>2</v>
      </c>
      <c r="G10100" t="s">
        <v>961</v>
      </c>
      <c r="H10100" s="4" t="str">
        <f t="shared" si="314"/>
        <v>3CD67.2</v>
      </c>
      <c r="I10100" s="4" t="str">
        <f t="shared" si="315"/>
        <v>DGND</v>
      </c>
    </row>
    <row r="10101" spans="1:9" x14ac:dyDescent="0.25">
      <c r="A10101" t="s">
        <v>2698</v>
      </c>
      <c r="B10101" t="s">
        <v>6106</v>
      </c>
      <c r="C10101" t="s">
        <v>4892</v>
      </c>
      <c r="D10101">
        <v>1</v>
      </c>
      <c r="E10101">
        <v>1</v>
      </c>
      <c r="F10101">
        <v>1</v>
      </c>
      <c r="G10101" t="s">
        <v>2586</v>
      </c>
      <c r="H10101" s="4" t="str">
        <f t="shared" si="314"/>
        <v>3CD68.1</v>
      </c>
      <c r="I10101" s="4" t="str">
        <f t="shared" si="315"/>
        <v>S3_AVDD33_CMU</v>
      </c>
    </row>
    <row r="10102" spans="1:9" x14ac:dyDescent="0.25">
      <c r="A10102" t="s">
        <v>2698</v>
      </c>
      <c r="B10102" t="s">
        <v>6106</v>
      </c>
      <c r="C10102" t="s">
        <v>4892</v>
      </c>
      <c r="D10102">
        <v>2</v>
      </c>
      <c r="E10102">
        <v>2</v>
      </c>
      <c r="F10102">
        <v>2</v>
      </c>
      <c r="G10102" t="s">
        <v>961</v>
      </c>
      <c r="H10102" s="4" t="str">
        <f t="shared" si="314"/>
        <v>3CD68.2</v>
      </c>
      <c r="I10102" s="4" t="str">
        <f t="shared" si="315"/>
        <v>DGND</v>
      </c>
    </row>
    <row r="10103" spans="1:9" x14ac:dyDescent="0.25">
      <c r="A10103" t="s">
        <v>2698</v>
      </c>
      <c r="B10103" t="s">
        <v>6106</v>
      </c>
      <c r="C10103" t="s">
        <v>4893</v>
      </c>
      <c r="D10103">
        <v>1</v>
      </c>
      <c r="E10103">
        <v>1</v>
      </c>
      <c r="F10103">
        <v>1</v>
      </c>
      <c r="G10103" t="s">
        <v>2587</v>
      </c>
      <c r="H10103" s="4" t="str">
        <f t="shared" si="314"/>
        <v>3CD70.1</v>
      </c>
      <c r="I10103" s="4" t="str">
        <f t="shared" si="315"/>
        <v>S3_AVDD33_XTAL</v>
      </c>
    </row>
    <row r="10104" spans="1:9" x14ac:dyDescent="0.25">
      <c r="A10104" t="s">
        <v>2698</v>
      </c>
      <c r="B10104" t="s">
        <v>6106</v>
      </c>
      <c r="C10104" t="s">
        <v>4893</v>
      </c>
      <c r="D10104">
        <v>2</v>
      </c>
      <c r="E10104">
        <v>2</v>
      </c>
      <c r="F10104">
        <v>2</v>
      </c>
      <c r="G10104" t="s">
        <v>961</v>
      </c>
      <c r="H10104" s="4" t="str">
        <f t="shared" si="314"/>
        <v>3CD70.2</v>
      </c>
      <c r="I10104" s="4" t="str">
        <f t="shared" si="315"/>
        <v>DGND</v>
      </c>
    </row>
    <row r="10105" spans="1:9" x14ac:dyDescent="0.25">
      <c r="A10105" t="s">
        <v>2698</v>
      </c>
      <c r="B10105" t="s">
        <v>6106</v>
      </c>
      <c r="C10105" t="s">
        <v>4894</v>
      </c>
      <c r="D10105">
        <v>1</v>
      </c>
      <c r="E10105">
        <v>1</v>
      </c>
      <c r="F10105">
        <v>1</v>
      </c>
      <c r="G10105" t="s">
        <v>2582</v>
      </c>
      <c r="H10105" s="4" t="str">
        <f t="shared" si="314"/>
        <v>3CD75.1</v>
      </c>
      <c r="I10105" s="4" t="str">
        <f t="shared" si="315"/>
        <v>S3_APWR_FF06</v>
      </c>
    </row>
    <row r="10106" spans="1:9" x14ac:dyDescent="0.25">
      <c r="A10106" t="s">
        <v>2698</v>
      </c>
      <c r="B10106" t="s">
        <v>6106</v>
      </c>
      <c r="C10106" t="s">
        <v>4894</v>
      </c>
      <c r="D10106">
        <v>2</v>
      </c>
      <c r="E10106">
        <v>2</v>
      </c>
      <c r="F10106">
        <v>2</v>
      </c>
      <c r="G10106" t="s">
        <v>961</v>
      </c>
      <c r="H10106" s="4" t="str">
        <f t="shared" si="314"/>
        <v>3CD75.2</v>
      </c>
      <c r="I10106" s="4" t="str">
        <f t="shared" si="315"/>
        <v>DGND</v>
      </c>
    </row>
    <row r="10107" spans="1:9" x14ac:dyDescent="0.25">
      <c r="A10107" t="s">
        <v>2698</v>
      </c>
      <c r="B10107" t="s">
        <v>6106</v>
      </c>
      <c r="C10107" t="s">
        <v>4895</v>
      </c>
      <c r="D10107">
        <v>1</v>
      </c>
      <c r="E10107">
        <v>1</v>
      </c>
      <c r="F10107">
        <v>1</v>
      </c>
      <c r="G10107" t="s">
        <v>2582</v>
      </c>
      <c r="H10107" s="4" t="str">
        <f t="shared" si="314"/>
        <v>3CD76.1</v>
      </c>
      <c r="I10107" s="4" t="str">
        <f t="shared" si="315"/>
        <v>S3_APWR_FF06</v>
      </c>
    </row>
    <row r="10108" spans="1:9" x14ac:dyDescent="0.25">
      <c r="A10108" t="s">
        <v>2698</v>
      </c>
      <c r="B10108" t="s">
        <v>6106</v>
      </c>
      <c r="C10108" t="s">
        <v>4895</v>
      </c>
      <c r="D10108">
        <v>2</v>
      </c>
      <c r="E10108">
        <v>2</v>
      </c>
      <c r="F10108">
        <v>2</v>
      </c>
      <c r="G10108" t="s">
        <v>961</v>
      </c>
      <c r="H10108" s="4" t="str">
        <f t="shared" si="314"/>
        <v>3CD76.2</v>
      </c>
      <c r="I10108" s="4" t="str">
        <f t="shared" si="315"/>
        <v>DGND</v>
      </c>
    </row>
    <row r="10109" spans="1:9" x14ac:dyDescent="0.25">
      <c r="A10109" t="s">
        <v>2698</v>
      </c>
      <c r="B10109" t="s">
        <v>6106</v>
      </c>
      <c r="C10109" t="s">
        <v>4896</v>
      </c>
      <c r="D10109">
        <v>1</v>
      </c>
      <c r="E10109">
        <v>1</v>
      </c>
      <c r="F10109">
        <v>1</v>
      </c>
      <c r="G10109" t="s">
        <v>2582</v>
      </c>
      <c r="H10109" s="4" t="str">
        <f t="shared" si="314"/>
        <v>3CD77.1</v>
      </c>
      <c r="I10109" s="4" t="str">
        <f t="shared" si="315"/>
        <v>S3_APWR_FF06</v>
      </c>
    </row>
    <row r="10110" spans="1:9" x14ac:dyDescent="0.25">
      <c r="A10110" t="s">
        <v>2698</v>
      </c>
      <c r="B10110" t="s">
        <v>6106</v>
      </c>
      <c r="C10110" t="s">
        <v>4896</v>
      </c>
      <c r="D10110">
        <v>2</v>
      </c>
      <c r="E10110">
        <v>2</v>
      </c>
      <c r="F10110">
        <v>2</v>
      </c>
      <c r="G10110" t="s">
        <v>961</v>
      </c>
      <c r="H10110" s="4" t="str">
        <f t="shared" si="314"/>
        <v>3CD77.2</v>
      </c>
      <c r="I10110" s="4" t="str">
        <f t="shared" si="315"/>
        <v>DGND</v>
      </c>
    </row>
    <row r="10111" spans="1:9" x14ac:dyDescent="0.25">
      <c r="A10111" t="s">
        <v>2698</v>
      </c>
      <c r="B10111" t="s">
        <v>6106</v>
      </c>
      <c r="C10111" t="s">
        <v>4897</v>
      </c>
      <c r="D10111">
        <v>1</v>
      </c>
      <c r="E10111">
        <v>1</v>
      </c>
      <c r="F10111">
        <v>1</v>
      </c>
      <c r="G10111" t="s">
        <v>2582</v>
      </c>
      <c r="H10111" s="4" t="str">
        <f t="shared" si="314"/>
        <v>3CD111.1</v>
      </c>
      <c r="I10111" s="4" t="str">
        <f t="shared" si="315"/>
        <v>S3_APWR_FF06</v>
      </c>
    </row>
    <row r="10112" spans="1:9" x14ac:dyDescent="0.25">
      <c r="A10112" t="s">
        <v>2698</v>
      </c>
      <c r="B10112" t="s">
        <v>6106</v>
      </c>
      <c r="C10112" t="s">
        <v>4897</v>
      </c>
      <c r="D10112">
        <v>2</v>
      </c>
      <c r="E10112">
        <v>2</v>
      </c>
      <c r="F10112">
        <v>2</v>
      </c>
      <c r="G10112" t="s">
        <v>961</v>
      </c>
      <c r="H10112" s="4" t="str">
        <f t="shared" si="314"/>
        <v>3CD111.2</v>
      </c>
      <c r="I10112" s="4" t="str">
        <f t="shared" si="315"/>
        <v>DGND</v>
      </c>
    </row>
    <row r="10113" spans="1:9" x14ac:dyDescent="0.25">
      <c r="A10113" t="s">
        <v>2698</v>
      </c>
      <c r="B10113" t="s">
        <v>6106</v>
      </c>
      <c r="C10113" t="s">
        <v>4898</v>
      </c>
      <c r="D10113">
        <v>1</v>
      </c>
      <c r="E10113">
        <v>1</v>
      </c>
      <c r="F10113">
        <v>1</v>
      </c>
      <c r="G10113" t="s">
        <v>2582</v>
      </c>
      <c r="H10113" s="4" t="str">
        <f t="shared" si="314"/>
        <v>3CD201.1</v>
      </c>
      <c r="I10113" s="4" t="str">
        <f t="shared" si="315"/>
        <v>S3_APWR_FF06</v>
      </c>
    </row>
    <row r="10114" spans="1:9" x14ac:dyDescent="0.25">
      <c r="A10114" t="s">
        <v>2698</v>
      </c>
      <c r="B10114" t="s">
        <v>6106</v>
      </c>
      <c r="C10114" t="s">
        <v>4898</v>
      </c>
      <c r="D10114">
        <v>2</v>
      </c>
      <c r="E10114">
        <v>2</v>
      </c>
      <c r="F10114">
        <v>2</v>
      </c>
      <c r="G10114" t="s">
        <v>961</v>
      </c>
      <c r="H10114" s="4" t="str">
        <f t="shared" ref="H10114:H10177" si="316">CONCATENATE(C10114,".",F10114)</f>
        <v>3CD201.2</v>
      </c>
      <c r="I10114" s="4" t="str">
        <f t="shared" ref="I10114:I10177" si="317">G10114</f>
        <v>DGND</v>
      </c>
    </row>
    <row r="10115" spans="1:9" x14ac:dyDescent="0.25">
      <c r="A10115" t="s">
        <v>2698</v>
      </c>
      <c r="B10115" t="s">
        <v>6106</v>
      </c>
      <c r="C10115" t="s">
        <v>4899</v>
      </c>
      <c r="D10115">
        <v>1</v>
      </c>
      <c r="E10115">
        <v>1</v>
      </c>
      <c r="F10115">
        <v>1</v>
      </c>
      <c r="G10115" t="s">
        <v>2582</v>
      </c>
      <c r="H10115" s="4" t="str">
        <f t="shared" si="316"/>
        <v>3CD202.1</v>
      </c>
      <c r="I10115" s="4" t="str">
        <f t="shared" si="317"/>
        <v>S3_APWR_FF06</v>
      </c>
    </row>
    <row r="10116" spans="1:9" x14ac:dyDescent="0.25">
      <c r="A10116" t="s">
        <v>2698</v>
      </c>
      <c r="B10116" t="s">
        <v>6106</v>
      </c>
      <c r="C10116" t="s">
        <v>4899</v>
      </c>
      <c r="D10116">
        <v>2</v>
      </c>
      <c r="E10116">
        <v>2</v>
      </c>
      <c r="F10116">
        <v>2</v>
      </c>
      <c r="G10116" t="s">
        <v>961</v>
      </c>
      <c r="H10116" s="4" t="str">
        <f t="shared" si="316"/>
        <v>3CD202.2</v>
      </c>
      <c r="I10116" s="4" t="str">
        <f t="shared" si="317"/>
        <v>DGND</v>
      </c>
    </row>
    <row r="10117" spans="1:9" x14ac:dyDescent="0.25">
      <c r="A10117" t="s">
        <v>2698</v>
      </c>
      <c r="B10117" t="s">
        <v>6106</v>
      </c>
      <c r="C10117" t="s">
        <v>4900</v>
      </c>
      <c r="D10117">
        <v>1</v>
      </c>
      <c r="E10117">
        <v>1</v>
      </c>
      <c r="F10117">
        <v>1</v>
      </c>
      <c r="G10117" t="s">
        <v>2582</v>
      </c>
      <c r="H10117" s="4" t="str">
        <f t="shared" si="316"/>
        <v>3CD203.1</v>
      </c>
      <c r="I10117" s="4" t="str">
        <f t="shared" si="317"/>
        <v>S3_APWR_FF06</v>
      </c>
    </row>
    <row r="10118" spans="1:9" x14ac:dyDescent="0.25">
      <c r="A10118" t="s">
        <v>2698</v>
      </c>
      <c r="B10118" t="s">
        <v>6106</v>
      </c>
      <c r="C10118" t="s">
        <v>4900</v>
      </c>
      <c r="D10118">
        <v>2</v>
      </c>
      <c r="E10118">
        <v>2</v>
      </c>
      <c r="F10118">
        <v>2</v>
      </c>
      <c r="G10118" t="s">
        <v>961</v>
      </c>
      <c r="H10118" s="4" t="str">
        <f t="shared" si="316"/>
        <v>3CD203.2</v>
      </c>
      <c r="I10118" s="4" t="str">
        <f t="shared" si="317"/>
        <v>DGND</v>
      </c>
    </row>
    <row r="10119" spans="1:9" x14ac:dyDescent="0.25">
      <c r="A10119" t="s">
        <v>2698</v>
      </c>
      <c r="B10119" t="s">
        <v>6106</v>
      </c>
      <c r="C10119" t="s">
        <v>4901</v>
      </c>
      <c r="D10119">
        <v>1</v>
      </c>
      <c r="E10119">
        <v>1</v>
      </c>
      <c r="F10119">
        <v>1</v>
      </c>
      <c r="G10119" t="s">
        <v>2582</v>
      </c>
      <c r="H10119" s="4" t="str">
        <f t="shared" si="316"/>
        <v>3CD204.1</v>
      </c>
      <c r="I10119" s="4" t="str">
        <f t="shared" si="317"/>
        <v>S3_APWR_FF06</v>
      </c>
    </row>
    <row r="10120" spans="1:9" x14ac:dyDescent="0.25">
      <c r="A10120" t="s">
        <v>2698</v>
      </c>
      <c r="B10120" t="s">
        <v>6106</v>
      </c>
      <c r="C10120" t="s">
        <v>4901</v>
      </c>
      <c r="D10120">
        <v>2</v>
      </c>
      <c r="E10120">
        <v>2</v>
      </c>
      <c r="F10120">
        <v>2</v>
      </c>
      <c r="G10120" t="s">
        <v>961</v>
      </c>
      <c r="H10120" s="4" t="str">
        <f t="shared" si="316"/>
        <v>3CD204.2</v>
      </c>
      <c r="I10120" s="4" t="str">
        <f t="shared" si="317"/>
        <v>DGND</v>
      </c>
    </row>
    <row r="10121" spans="1:9" x14ac:dyDescent="0.25">
      <c r="A10121" t="s">
        <v>2698</v>
      </c>
      <c r="B10121" t="s">
        <v>6106</v>
      </c>
      <c r="C10121" t="s">
        <v>4902</v>
      </c>
      <c r="D10121">
        <v>1</v>
      </c>
      <c r="E10121">
        <v>1</v>
      </c>
      <c r="F10121">
        <v>1</v>
      </c>
      <c r="G10121" t="s">
        <v>2582</v>
      </c>
      <c r="H10121" s="4" t="str">
        <f t="shared" si="316"/>
        <v>3CD205.1</v>
      </c>
      <c r="I10121" s="4" t="str">
        <f t="shared" si="317"/>
        <v>S3_APWR_FF06</v>
      </c>
    </row>
    <row r="10122" spans="1:9" x14ac:dyDescent="0.25">
      <c r="A10122" t="s">
        <v>2698</v>
      </c>
      <c r="B10122" t="s">
        <v>6106</v>
      </c>
      <c r="C10122" t="s">
        <v>4902</v>
      </c>
      <c r="D10122">
        <v>2</v>
      </c>
      <c r="E10122">
        <v>2</v>
      </c>
      <c r="F10122">
        <v>2</v>
      </c>
      <c r="G10122" t="s">
        <v>961</v>
      </c>
      <c r="H10122" s="4" t="str">
        <f t="shared" si="316"/>
        <v>3CD205.2</v>
      </c>
      <c r="I10122" s="4" t="str">
        <f t="shared" si="317"/>
        <v>DGND</v>
      </c>
    </row>
    <row r="10123" spans="1:9" x14ac:dyDescent="0.25">
      <c r="A10123" t="s">
        <v>2698</v>
      </c>
      <c r="B10123" t="s">
        <v>6106</v>
      </c>
      <c r="C10123" t="s">
        <v>4903</v>
      </c>
      <c r="D10123">
        <v>1</v>
      </c>
      <c r="E10123">
        <v>1</v>
      </c>
      <c r="F10123">
        <v>1</v>
      </c>
      <c r="G10123" t="s">
        <v>2582</v>
      </c>
      <c r="H10123" s="4" t="str">
        <f t="shared" si="316"/>
        <v>3CD207.1</v>
      </c>
      <c r="I10123" s="4" t="str">
        <f t="shared" si="317"/>
        <v>S3_APWR_FF06</v>
      </c>
    </row>
    <row r="10124" spans="1:9" x14ac:dyDescent="0.25">
      <c r="A10124" t="s">
        <v>2698</v>
      </c>
      <c r="B10124" t="s">
        <v>6106</v>
      </c>
      <c r="C10124" t="s">
        <v>4903</v>
      </c>
      <c r="D10124">
        <v>2</v>
      </c>
      <c r="E10124">
        <v>2</v>
      </c>
      <c r="F10124">
        <v>2</v>
      </c>
      <c r="G10124" t="s">
        <v>961</v>
      </c>
      <c r="H10124" s="4" t="str">
        <f t="shared" si="316"/>
        <v>3CD207.2</v>
      </c>
      <c r="I10124" s="4" t="str">
        <f t="shared" si="317"/>
        <v>DGND</v>
      </c>
    </row>
    <row r="10125" spans="1:9" x14ac:dyDescent="0.25">
      <c r="A10125" t="s">
        <v>2698</v>
      </c>
      <c r="B10125" t="s">
        <v>6106</v>
      </c>
      <c r="C10125" t="s">
        <v>6223</v>
      </c>
      <c r="D10125">
        <v>1</v>
      </c>
      <c r="E10125">
        <v>1</v>
      </c>
      <c r="F10125">
        <v>1</v>
      </c>
      <c r="G10125" t="s">
        <v>2585</v>
      </c>
      <c r="H10125" s="4" t="str">
        <f t="shared" si="316"/>
        <v>3CD224.1</v>
      </c>
      <c r="I10125" s="4" t="str">
        <f t="shared" si="317"/>
        <v>S3_AVDD33_GIGA</v>
      </c>
    </row>
    <row r="10126" spans="1:9" x14ac:dyDescent="0.25">
      <c r="A10126" t="s">
        <v>2698</v>
      </c>
      <c r="B10126" t="s">
        <v>6106</v>
      </c>
      <c r="C10126" t="s">
        <v>6223</v>
      </c>
      <c r="D10126">
        <v>2</v>
      </c>
      <c r="E10126">
        <v>2</v>
      </c>
      <c r="F10126">
        <v>2</v>
      </c>
      <c r="G10126" t="s">
        <v>961</v>
      </c>
      <c r="H10126" s="4" t="str">
        <f t="shared" si="316"/>
        <v>3CD224.2</v>
      </c>
      <c r="I10126" s="4" t="str">
        <f t="shared" si="317"/>
        <v>DGND</v>
      </c>
    </row>
    <row r="10127" spans="1:9" x14ac:dyDescent="0.25">
      <c r="A10127" t="s">
        <v>2698</v>
      </c>
      <c r="B10127" t="s">
        <v>6106</v>
      </c>
      <c r="C10127" t="s">
        <v>4904</v>
      </c>
      <c r="D10127">
        <v>1</v>
      </c>
      <c r="E10127">
        <v>1</v>
      </c>
      <c r="F10127">
        <v>1</v>
      </c>
      <c r="G10127" t="s">
        <v>2585</v>
      </c>
      <c r="H10127" s="4" t="str">
        <f t="shared" si="316"/>
        <v>3ST5.1</v>
      </c>
      <c r="I10127" s="4" t="str">
        <f t="shared" si="317"/>
        <v>S3_AVDD33_GIGA</v>
      </c>
    </row>
    <row r="10128" spans="1:9" x14ac:dyDescent="0.25">
      <c r="A10128" t="s">
        <v>2698</v>
      </c>
      <c r="B10128" t="s">
        <v>6106</v>
      </c>
      <c r="C10128" t="s">
        <v>4904</v>
      </c>
      <c r="D10128">
        <v>2</v>
      </c>
      <c r="E10128">
        <v>2</v>
      </c>
      <c r="F10128">
        <v>2</v>
      </c>
      <c r="G10128" t="s">
        <v>2588</v>
      </c>
      <c r="H10128" s="4" t="str">
        <f t="shared" si="316"/>
        <v>3ST5.2</v>
      </c>
      <c r="I10128" s="4" t="str">
        <f t="shared" si="317"/>
        <v>S3_APWR_SS06</v>
      </c>
    </row>
    <row r="10129" spans="1:9" x14ac:dyDescent="0.25">
      <c r="A10129" t="s">
        <v>2698</v>
      </c>
      <c r="B10129" t="s">
        <v>6106</v>
      </c>
      <c r="C10129" t="s">
        <v>4905</v>
      </c>
      <c r="D10129">
        <v>1</v>
      </c>
      <c r="E10129">
        <v>1</v>
      </c>
      <c r="F10129">
        <v>1</v>
      </c>
      <c r="G10129" t="s">
        <v>961</v>
      </c>
      <c r="H10129" s="4" t="str">
        <f t="shared" si="316"/>
        <v>3STG5.1</v>
      </c>
      <c r="I10129" s="4" t="str">
        <f t="shared" si="317"/>
        <v>DGND</v>
      </c>
    </row>
    <row r="10130" spans="1:9" x14ac:dyDescent="0.25">
      <c r="A10130" t="s">
        <v>2698</v>
      </c>
      <c r="B10130" t="s">
        <v>6106</v>
      </c>
      <c r="C10130" t="s">
        <v>4905</v>
      </c>
      <c r="D10130">
        <v>2</v>
      </c>
      <c r="E10130">
        <v>2</v>
      </c>
      <c r="F10130">
        <v>2</v>
      </c>
      <c r="G10130" t="s">
        <v>2589</v>
      </c>
      <c r="H10130" s="4" t="str">
        <f t="shared" si="316"/>
        <v>3STG5.2</v>
      </c>
      <c r="I10130" s="4" t="str">
        <f t="shared" si="317"/>
        <v>S3_APWR_GS06</v>
      </c>
    </row>
    <row r="10131" spans="1:9" x14ac:dyDescent="0.25">
      <c r="A10131" t="s">
        <v>2698</v>
      </c>
      <c r="B10131" t="s">
        <v>6106</v>
      </c>
      <c r="C10131" t="s">
        <v>2585</v>
      </c>
      <c r="D10131" t="s">
        <v>1278</v>
      </c>
      <c r="E10131" t="s">
        <v>1278</v>
      </c>
      <c r="F10131">
        <v>1</v>
      </c>
      <c r="G10131" t="s">
        <v>2585</v>
      </c>
      <c r="H10131" s="4" t="str">
        <f t="shared" si="316"/>
        <v>S3_AVDD33_GIGA.1</v>
      </c>
      <c r="I10131" s="4" t="str">
        <f t="shared" si="317"/>
        <v>S3_AVDD33_GIGA</v>
      </c>
    </row>
    <row r="10132" spans="1:9" x14ac:dyDescent="0.25">
      <c r="A10132" t="s">
        <v>2698</v>
      </c>
      <c r="B10132" t="s">
        <v>6107</v>
      </c>
      <c r="C10132" t="s">
        <v>6108</v>
      </c>
      <c r="D10132">
        <v>1</v>
      </c>
      <c r="E10132">
        <v>1</v>
      </c>
      <c r="F10132">
        <v>1</v>
      </c>
      <c r="G10132" t="s">
        <v>5762</v>
      </c>
      <c r="H10132" s="4" t="str">
        <f t="shared" si="316"/>
        <v>3BD3.1</v>
      </c>
      <c r="I10132" s="4" t="str">
        <f t="shared" si="317"/>
        <v>S3_XMII_2_VDDIO</v>
      </c>
    </row>
    <row r="10133" spans="1:9" x14ac:dyDescent="0.25">
      <c r="A10133" t="s">
        <v>2698</v>
      </c>
      <c r="B10133" t="s">
        <v>6107</v>
      </c>
      <c r="C10133" t="s">
        <v>6108</v>
      </c>
      <c r="D10133">
        <v>2</v>
      </c>
      <c r="E10133">
        <v>2</v>
      </c>
      <c r="F10133">
        <v>2</v>
      </c>
      <c r="G10133" t="s">
        <v>2310</v>
      </c>
      <c r="H10133" s="4" t="str">
        <f t="shared" si="316"/>
        <v>3BD3.2</v>
      </c>
      <c r="I10133" s="4" t="str">
        <f t="shared" si="317"/>
        <v>S3_APWR_FF08</v>
      </c>
    </row>
    <row r="10134" spans="1:9" x14ac:dyDescent="0.25">
      <c r="A10134" t="s">
        <v>2698</v>
      </c>
      <c r="B10134" t="s">
        <v>6107</v>
      </c>
      <c r="C10134" t="s">
        <v>4906</v>
      </c>
      <c r="D10134">
        <v>1</v>
      </c>
      <c r="E10134">
        <v>1</v>
      </c>
      <c r="F10134">
        <v>1</v>
      </c>
      <c r="G10134" t="s">
        <v>712</v>
      </c>
      <c r="H10134" s="4" t="str">
        <f t="shared" si="316"/>
        <v>3BD4.1</v>
      </c>
      <c r="I10134" s="4" t="str">
        <f t="shared" si="317"/>
        <v>S3_DVDD33</v>
      </c>
    </row>
    <row r="10135" spans="1:9" x14ac:dyDescent="0.25">
      <c r="A10135" t="s">
        <v>2698</v>
      </c>
      <c r="B10135" t="s">
        <v>6107</v>
      </c>
      <c r="C10135" t="s">
        <v>4906</v>
      </c>
      <c r="D10135">
        <v>2</v>
      </c>
      <c r="E10135">
        <v>2</v>
      </c>
      <c r="F10135">
        <v>2</v>
      </c>
      <c r="G10135" t="s">
        <v>2310</v>
      </c>
      <c r="H10135" s="4" t="str">
        <f t="shared" si="316"/>
        <v>3BD4.2</v>
      </c>
      <c r="I10135" s="4" t="str">
        <f t="shared" si="317"/>
        <v>S3_APWR_FF08</v>
      </c>
    </row>
    <row r="10136" spans="1:9" x14ac:dyDescent="0.25">
      <c r="A10136" t="s">
        <v>2698</v>
      </c>
      <c r="B10136" t="s">
        <v>6107</v>
      </c>
      <c r="C10136" t="s">
        <v>4907</v>
      </c>
      <c r="D10136">
        <v>1</v>
      </c>
      <c r="E10136">
        <v>1</v>
      </c>
      <c r="F10136">
        <v>1</v>
      </c>
      <c r="G10136" t="s">
        <v>5761</v>
      </c>
      <c r="H10136" s="4" t="str">
        <f t="shared" si="316"/>
        <v>3BD6.1</v>
      </c>
      <c r="I10136" s="4" t="str">
        <f t="shared" si="317"/>
        <v>S3_GPIO0_VDDIO</v>
      </c>
    </row>
    <row r="10137" spans="1:9" x14ac:dyDescent="0.25">
      <c r="A10137" t="s">
        <v>2698</v>
      </c>
      <c r="B10137" t="s">
        <v>6107</v>
      </c>
      <c r="C10137" t="s">
        <v>4907</v>
      </c>
      <c r="D10137">
        <v>2</v>
      </c>
      <c r="E10137">
        <v>2</v>
      </c>
      <c r="F10137">
        <v>2</v>
      </c>
      <c r="G10137" t="s">
        <v>2310</v>
      </c>
      <c r="H10137" s="4" t="str">
        <f t="shared" si="316"/>
        <v>3BD6.2</v>
      </c>
      <c r="I10137" s="4" t="str">
        <f t="shared" si="317"/>
        <v>S3_APWR_FF08</v>
      </c>
    </row>
    <row r="10138" spans="1:9" x14ac:dyDescent="0.25">
      <c r="A10138" t="s">
        <v>2698</v>
      </c>
      <c r="B10138" t="s">
        <v>6107</v>
      </c>
      <c r="C10138" t="s">
        <v>4908</v>
      </c>
      <c r="D10138">
        <v>1</v>
      </c>
      <c r="E10138">
        <v>1</v>
      </c>
      <c r="F10138">
        <v>1</v>
      </c>
      <c r="G10138" t="s">
        <v>714</v>
      </c>
      <c r="H10138" s="4" t="str">
        <f t="shared" si="316"/>
        <v>3BD7.1</v>
      </c>
      <c r="I10138" s="4" t="str">
        <f t="shared" si="317"/>
        <v>S3_SPI_VDDIO</v>
      </c>
    </row>
    <row r="10139" spans="1:9" x14ac:dyDescent="0.25">
      <c r="A10139" t="s">
        <v>2698</v>
      </c>
      <c r="B10139" t="s">
        <v>6107</v>
      </c>
      <c r="C10139" t="s">
        <v>4908</v>
      </c>
      <c r="D10139">
        <v>2</v>
      </c>
      <c r="E10139">
        <v>2</v>
      </c>
      <c r="F10139">
        <v>2</v>
      </c>
      <c r="G10139" t="s">
        <v>2310</v>
      </c>
      <c r="H10139" s="4" t="str">
        <f t="shared" si="316"/>
        <v>3BD7.2</v>
      </c>
      <c r="I10139" s="4" t="str">
        <f t="shared" si="317"/>
        <v>S3_APWR_FF08</v>
      </c>
    </row>
    <row r="10140" spans="1:9" x14ac:dyDescent="0.25">
      <c r="A10140" t="s">
        <v>2698</v>
      </c>
      <c r="B10140" t="s">
        <v>6107</v>
      </c>
      <c r="C10140" t="s">
        <v>4909</v>
      </c>
      <c r="D10140">
        <v>1</v>
      </c>
      <c r="E10140">
        <v>1</v>
      </c>
      <c r="F10140">
        <v>1</v>
      </c>
      <c r="G10140" t="s">
        <v>2590</v>
      </c>
      <c r="H10140" s="4" t="str">
        <f t="shared" si="316"/>
        <v>3BD8.1</v>
      </c>
      <c r="I10140" s="4" t="str">
        <f t="shared" si="317"/>
        <v>S3_XMII_0_VDDIO</v>
      </c>
    </row>
    <row r="10141" spans="1:9" x14ac:dyDescent="0.25">
      <c r="A10141" t="s">
        <v>2698</v>
      </c>
      <c r="B10141" t="s">
        <v>6107</v>
      </c>
      <c r="C10141" t="s">
        <v>4909</v>
      </c>
      <c r="D10141">
        <v>2</v>
      </c>
      <c r="E10141">
        <v>2</v>
      </c>
      <c r="F10141">
        <v>2</v>
      </c>
      <c r="G10141" t="s">
        <v>2310</v>
      </c>
      <c r="H10141" s="4" t="str">
        <f t="shared" si="316"/>
        <v>3BD8.2</v>
      </c>
      <c r="I10141" s="4" t="str">
        <f t="shared" si="317"/>
        <v>S3_APWR_FF08</v>
      </c>
    </row>
    <row r="10142" spans="1:9" x14ac:dyDescent="0.25">
      <c r="A10142" t="s">
        <v>2698</v>
      </c>
      <c r="B10142" t="s">
        <v>6107</v>
      </c>
      <c r="C10142" t="s">
        <v>4910</v>
      </c>
      <c r="D10142">
        <v>1</v>
      </c>
      <c r="E10142">
        <v>1</v>
      </c>
      <c r="F10142">
        <v>1</v>
      </c>
      <c r="G10142" t="s">
        <v>2591</v>
      </c>
      <c r="H10142" s="4" t="str">
        <f t="shared" si="316"/>
        <v>3BD9.1</v>
      </c>
      <c r="I10142" s="4" t="str">
        <f t="shared" si="317"/>
        <v>S3_XMII_1_VDDIO</v>
      </c>
    </row>
    <row r="10143" spans="1:9" x14ac:dyDescent="0.25">
      <c r="A10143" t="s">
        <v>2698</v>
      </c>
      <c r="B10143" t="s">
        <v>6107</v>
      </c>
      <c r="C10143" t="s">
        <v>4910</v>
      </c>
      <c r="D10143">
        <v>2</v>
      </c>
      <c r="E10143">
        <v>2</v>
      </c>
      <c r="F10143">
        <v>2</v>
      </c>
      <c r="G10143" t="s">
        <v>2310</v>
      </c>
      <c r="H10143" s="4" t="str">
        <f t="shared" si="316"/>
        <v>3BD9.2</v>
      </c>
      <c r="I10143" s="4" t="str">
        <f t="shared" si="317"/>
        <v>S3_APWR_FF08</v>
      </c>
    </row>
    <row r="10144" spans="1:9" x14ac:dyDescent="0.25">
      <c r="A10144" t="s">
        <v>2698</v>
      </c>
      <c r="B10144" t="s">
        <v>6107</v>
      </c>
      <c r="C10144" t="s">
        <v>4911</v>
      </c>
      <c r="D10144">
        <v>1</v>
      </c>
      <c r="E10144">
        <v>1</v>
      </c>
      <c r="F10144">
        <v>1</v>
      </c>
      <c r="G10144" t="s">
        <v>2592</v>
      </c>
      <c r="H10144" s="4" t="str">
        <f t="shared" si="316"/>
        <v>3BD11.1</v>
      </c>
      <c r="I10144" s="4" t="str">
        <f t="shared" si="317"/>
        <v>S3_V33</v>
      </c>
    </row>
    <row r="10145" spans="1:9" x14ac:dyDescent="0.25">
      <c r="A10145" t="s">
        <v>2698</v>
      </c>
      <c r="B10145" t="s">
        <v>6107</v>
      </c>
      <c r="C10145" t="s">
        <v>4911</v>
      </c>
      <c r="D10145">
        <v>2</v>
      </c>
      <c r="E10145">
        <v>2</v>
      </c>
      <c r="F10145">
        <v>2</v>
      </c>
      <c r="G10145" t="s">
        <v>2593</v>
      </c>
      <c r="H10145" s="4" t="str">
        <f t="shared" si="316"/>
        <v>3BD11.2</v>
      </c>
      <c r="I10145" s="4" t="str">
        <f t="shared" si="317"/>
        <v>S3_APWR_FF11</v>
      </c>
    </row>
    <row r="10146" spans="1:9" x14ac:dyDescent="0.25">
      <c r="A10146" t="s">
        <v>2698</v>
      </c>
      <c r="B10146" t="s">
        <v>6107</v>
      </c>
      <c r="C10146" t="s">
        <v>4912</v>
      </c>
      <c r="D10146">
        <v>1</v>
      </c>
      <c r="E10146">
        <v>1</v>
      </c>
      <c r="F10146">
        <v>1</v>
      </c>
      <c r="G10146" t="s">
        <v>712</v>
      </c>
      <c r="H10146" s="4" t="str">
        <f t="shared" si="316"/>
        <v>3CD83.1</v>
      </c>
      <c r="I10146" s="4" t="str">
        <f t="shared" si="317"/>
        <v>S3_DVDD33</v>
      </c>
    </row>
    <row r="10147" spans="1:9" x14ac:dyDescent="0.25">
      <c r="A10147" t="s">
        <v>2698</v>
      </c>
      <c r="B10147" t="s">
        <v>6107</v>
      </c>
      <c r="C10147" t="s">
        <v>4912</v>
      </c>
      <c r="D10147">
        <v>2</v>
      </c>
      <c r="E10147">
        <v>2</v>
      </c>
      <c r="F10147">
        <v>2</v>
      </c>
      <c r="G10147" t="s">
        <v>961</v>
      </c>
      <c r="H10147" s="4" t="str">
        <f t="shared" si="316"/>
        <v>3CD83.2</v>
      </c>
      <c r="I10147" s="4" t="str">
        <f t="shared" si="317"/>
        <v>DGND</v>
      </c>
    </row>
    <row r="10148" spans="1:9" x14ac:dyDescent="0.25">
      <c r="A10148" t="s">
        <v>2698</v>
      </c>
      <c r="B10148" t="s">
        <v>6107</v>
      </c>
      <c r="C10148" t="s">
        <v>4913</v>
      </c>
      <c r="D10148">
        <v>1</v>
      </c>
      <c r="E10148">
        <v>1</v>
      </c>
      <c r="F10148">
        <v>1</v>
      </c>
      <c r="G10148" t="s">
        <v>712</v>
      </c>
      <c r="H10148" s="4" t="str">
        <f t="shared" si="316"/>
        <v>3CD84.1</v>
      </c>
      <c r="I10148" s="4" t="str">
        <f t="shared" si="317"/>
        <v>S3_DVDD33</v>
      </c>
    </row>
    <row r="10149" spans="1:9" x14ac:dyDescent="0.25">
      <c r="A10149" t="s">
        <v>2698</v>
      </c>
      <c r="B10149" t="s">
        <v>6107</v>
      </c>
      <c r="C10149" t="s">
        <v>4913</v>
      </c>
      <c r="D10149">
        <v>2</v>
      </c>
      <c r="E10149">
        <v>2</v>
      </c>
      <c r="F10149">
        <v>2</v>
      </c>
      <c r="G10149" t="s">
        <v>961</v>
      </c>
      <c r="H10149" s="4" t="str">
        <f t="shared" si="316"/>
        <v>3CD84.2</v>
      </c>
      <c r="I10149" s="4" t="str">
        <f t="shared" si="317"/>
        <v>DGND</v>
      </c>
    </row>
    <row r="10150" spans="1:9" x14ac:dyDescent="0.25">
      <c r="A10150" t="s">
        <v>2698</v>
      </c>
      <c r="B10150" t="s">
        <v>6107</v>
      </c>
      <c r="C10150" t="s">
        <v>4914</v>
      </c>
      <c r="D10150">
        <v>1</v>
      </c>
      <c r="E10150">
        <v>1</v>
      </c>
      <c r="F10150">
        <v>1</v>
      </c>
      <c r="G10150" t="s">
        <v>2310</v>
      </c>
      <c r="H10150" s="4" t="str">
        <f t="shared" si="316"/>
        <v>3CD112.1</v>
      </c>
      <c r="I10150" s="4" t="str">
        <f t="shared" si="317"/>
        <v>S3_APWR_FF08</v>
      </c>
    </row>
    <row r="10151" spans="1:9" x14ac:dyDescent="0.25">
      <c r="A10151" t="s">
        <v>2698</v>
      </c>
      <c r="B10151" t="s">
        <v>6107</v>
      </c>
      <c r="C10151" t="s">
        <v>4914</v>
      </c>
      <c r="D10151">
        <v>2</v>
      </c>
      <c r="E10151">
        <v>2</v>
      </c>
      <c r="F10151">
        <v>2</v>
      </c>
      <c r="G10151" t="s">
        <v>961</v>
      </c>
      <c r="H10151" s="4" t="str">
        <f t="shared" si="316"/>
        <v>3CD112.2</v>
      </c>
      <c r="I10151" s="4" t="str">
        <f t="shared" si="317"/>
        <v>DGND</v>
      </c>
    </row>
    <row r="10152" spans="1:9" x14ac:dyDescent="0.25">
      <c r="A10152" t="s">
        <v>2698</v>
      </c>
      <c r="B10152" t="s">
        <v>6107</v>
      </c>
      <c r="C10152" t="s">
        <v>4915</v>
      </c>
      <c r="D10152">
        <v>1</v>
      </c>
      <c r="E10152">
        <v>1</v>
      </c>
      <c r="F10152">
        <v>1</v>
      </c>
      <c r="G10152" t="s">
        <v>2310</v>
      </c>
      <c r="H10152" s="4" t="str">
        <f t="shared" si="316"/>
        <v>3CD122.1</v>
      </c>
      <c r="I10152" s="4" t="str">
        <f t="shared" si="317"/>
        <v>S3_APWR_FF08</v>
      </c>
    </row>
    <row r="10153" spans="1:9" x14ac:dyDescent="0.25">
      <c r="A10153" t="s">
        <v>2698</v>
      </c>
      <c r="B10153" t="s">
        <v>6107</v>
      </c>
      <c r="C10153" t="s">
        <v>4915</v>
      </c>
      <c r="D10153">
        <v>2</v>
      </c>
      <c r="E10153">
        <v>2</v>
      </c>
      <c r="F10153">
        <v>2</v>
      </c>
      <c r="G10153" t="s">
        <v>961</v>
      </c>
      <c r="H10153" s="4" t="str">
        <f t="shared" si="316"/>
        <v>3CD122.2</v>
      </c>
      <c r="I10153" s="4" t="str">
        <f t="shared" si="317"/>
        <v>DGND</v>
      </c>
    </row>
    <row r="10154" spans="1:9" x14ac:dyDescent="0.25">
      <c r="A10154" t="s">
        <v>2698</v>
      </c>
      <c r="B10154" t="s">
        <v>6107</v>
      </c>
      <c r="C10154" t="s">
        <v>4916</v>
      </c>
      <c r="D10154">
        <v>1</v>
      </c>
      <c r="E10154">
        <v>1</v>
      </c>
      <c r="F10154">
        <v>1</v>
      </c>
      <c r="G10154" t="s">
        <v>2310</v>
      </c>
      <c r="H10154" s="4" t="str">
        <f t="shared" si="316"/>
        <v>3CD123.1</v>
      </c>
      <c r="I10154" s="4" t="str">
        <f t="shared" si="317"/>
        <v>S3_APWR_FF08</v>
      </c>
    </row>
    <row r="10155" spans="1:9" x14ac:dyDescent="0.25">
      <c r="A10155" t="s">
        <v>2698</v>
      </c>
      <c r="B10155" t="s">
        <v>6107</v>
      </c>
      <c r="C10155" t="s">
        <v>4916</v>
      </c>
      <c r="D10155">
        <v>2</v>
      </c>
      <c r="E10155">
        <v>2</v>
      </c>
      <c r="F10155">
        <v>2</v>
      </c>
      <c r="G10155" t="s">
        <v>961</v>
      </c>
      <c r="H10155" s="4" t="str">
        <f t="shared" si="316"/>
        <v>3CD123.2</v>
      </c>
      <c r="I10155" s="4" t="str">
        <f t="shared" si="317"/>
        <v>DGND</v>
      </c>
    </row>
    <row r="10156" spans="1:9" x14ac:dyDescent="0.25">
      <c r="A10156" t="s">
        <v>2698</v>
      </c>
      <c r="B10156" t="s">
        <v>6107</v>
      </c>
      <c r="C10156" t="s">
        <v>4917</v>
      </c>
      <c r="D10156">
        <v>1</v>
      </c>
      <c r="E10156">
        <v>1</v>
      </c>
      <c r="F10156">
        <v>1</v>
      </c>
      <c r="G10156" t="s">
        <v>2310</v>
      </c>
      <c r="H10156" s="4" t="str">
        <f t="shared" si="316"/>
        <v>3CD124.1</v>
      </c>
      <c r="I10156" s="4" t="str">
        <f t="shared" si="317"/>
        <v>S3_APWR_FF08</v>
      </c>
    </row>
    <row r="10157" spans="1:9" x14ac:dyDescent="0.25">
      <c r="A10157" t="s">
        <v>2698</v>
      </c>
      <c r="B10157" t="s">
        <v>6107</v>
      </c>
      <c r="C10157" t="s">
        <v>4917</v>
      </c>
      <c r="D10157">
        <v>2</v>
      </c>
      <c r="E10157">
        <v>2</v>
      </c>
      <c r="F10157">
        <v>2</v>
      </c>
      <c r="G10157" t="s">
        <v>961</v>
      </c>
      <c r="H10157" s="4" t="str">
        <f t="shared" si="316"/>
        <v>3CD124.2</v>
      </c>
      <c r="I10157" s="4" t="str">
        <f t="shared" si="317"/>
        <v>DGND</v>
      </c>
    </row>
    <row r="10158" spans="1:9" x14ac:dyDescent="0.25">
      <c r="A10158" t="s">
        <v>2698</v>
      </c>
      <c r="B10158" t="s">
        <v>6107</v>
      </c>
      <c r="C10158" t="s">
        <v>4918</v>
      </c>
      <c r="D10158">
        <v>1</v>
      </c>
      <c r="E10158">
        <v>1</v>
      </c>
      <c r="F10158">
        <v>1</v>
      </c>
      <c r="G10158" t="s">
        <v>5761</v>
      </c>
      <c r="H10158" s="4" t="str">
        <f t="shared" si="316"/>
        <v>3CD127.1</v>
      </c>
      <c r="I10158" s="4" t="str">
        <f t="shared" si="317"/>
        <v>S3_GPIO0_VDDIO</v>
      </c>
    </row>
    <row r="10159" spans="1:9" x14ac:dyDescent="0.25">
      <c r="A10159" t="s">
        <v>2698</v>
      </c>
      <c r="B10159" t="s">
        <v>6107</v>
      </c>
      <c r="C10159" t="s">
        <v>4918</v>
      </c>
      <c r="D10159">
        <v>2</v>
      </c>
      <c r="E10159">
        <v>2</v>
      </c>
      <c r="F10159">
        <v>2</v>
      </c>
      <c r="G10159" t="s">
        <v>961</v>
      </c>
      <c r="H10159" s="4" t="str">
        <f t="shared" si="316"/>
        <v>3CD127.2</v>
      </c>
      <c r="I10159" s="4" t="str">
        <f t="shared" si="317"/>
        <v>DGND</v>
      </c>
    </row>
    <row r="10160" spans="1:9" x14ac:dyDescent="0.25">
      <c r="A10160" t="s">
        <v>2698</v>
      </c>
      <c r="B10160" t="s">
        <v>6107</v>
      </c>
      <c r="C10160" t="s">
        <v>4919</v>
      </c>
      <c r="D10160">
        <v>1</v>
      </c>
      <c r="E10160">
        <v>1</v>
      </c>
      <c r="F10160">
        <v>1</v>
      </c>
      <c r="G10160" t="s">
        <v>5761</v>
      </c>
      <c r="H10160" s="4" t="str">
        <f t="shared" si="316"/>
        <v>3CD128.1</v>
      </c>
      <c r="I10160" s="4" t="str">
        <f t="shared" si="317"/>
        <v>S3_GPIO0_VDDIO</v>
      </c>
    </row>
    <row r="10161" spans="1:9" x14ac:dyDescent="0.25">
      <c r="A10161" t="s">
        <v>2698</v>
      </c>
      <c r="B10161" t="s">
        <v>6107</v>
      </c>
      <c r="C10161" t="s">
        <v>4919</v>
      </c>
      <c r="D10161">
        <v>2</v>
      </c>
      <c r="E10161">
        <v>2</v>
      </c>
      <c r="F10161">
        <v>2</v>
      </c>
      <c r="G10161" t="s">
        <v>961</v>
      </c>
      <c r="H10161" s="4" t="str">
        <f t="shared" si="316"/>
        <v>3CD128.2</v>
      </c>
      <c r="I10161" s="4" t="str">
        <f t="shared" si="317"/>
        <v>DGND</v>
      </c>
    </row>
    <row r="10162" spans="1:9" x14ac:dyDescent="0.25">
      <c r="A10162" t="s">
        <v>2698</v>
      </c>
      <c r="B10162" t="s">
        <v>6107</v>
      </c>
      <c r="C10162" t="s">
        <v>4920</v>
      </c>
      <c r="D10162">
        <v>1</v>
      </c>
      <c r="E10162">
        <v>1</v>
      </c>
      <c r="F10162">
        <v>1</v>
      </c>
      <c r="G10162" t="s">
        <v>5761</v>
      </c>
      <c r="H10162" s="4" t="str">
        <f t="shared" si="316"/>
        <v>3CD129.1</v>
      </c>
      <c r="I10162" s="4" t="str">
        <f t="shared" si="317"/>
        <v>S3_GPIO0_VDDIO</v>
      </c>
    </row>
    <row r="10163" spans="1:9" x14ac:dyDescent="0.25">
      <c r="A10163" t="s">
        <v>2698</v>
      </c>
      <c r="B10163" t="s">
        <v>6107</v>
      </c>
      <c r="C10163" t="s">
        <v>4920</v>
      </c>
      <c r="D10163">
        <v>2</v>
      </c>
      <c r="E10163">
        <v>2</v>
      </c>
      <c r="F10163">
        <v>2</v>
      </c>
      <c r="G10163" t="s">
        <v>961</v>
      </c>
      <c r="H10163" s="4" t="str">
        <f t="shared" si="316"/>
        <v>3CD129.2</v>
      </c>
      <c r="I10163" s="4" t="str">
        <f t="shared" si="317"/>
        <v>DGND</v>
      </c>
    </row>
    <row r="10164" spans="1:9" x14ac:dyDescent="0.25">
      <c r="A10164" t="s">
        <v>2698</v>
      </c>
      <c r="B10164" t="s">
        <v>6107</v>
      </c>
      <c r="C10164" t="s">
        <v>4921</v>
      </c>
      <c r="D10164">
        <v>1</v>
      </c>
      <c r="E10164">
        <v>1</v>
      </c>
      <c r="F10164">
        <v>1</v>
      </c>
      <c r="G10164" t="s">
        <v>5761</v>
      </c>
      <c r="H10164" s="4" t="str">
        <f t="shared" si="316"/>
        <v>3CD130.1</v>
      </c>
      <c r="I10164" s="4" t="str">
        <f t="shared" si="317"/>
        <v>S3_GPIO0_VDDIO</v>
      </c>
    </row>
    <row r="10165" spans="1:9" x14ac:dyDescent="0.25">
      <c r="A10165" t="s">
        <v>2698</v>
      </c>
      <c r="B10165" t="s">
        <v>6107</v>
      </c>
      <c r="C10165" t="s">
        <v>4921</v>
      </c>
      <c r="D10165">
        <v>2</v>
      </c>
      <c r="E10165">
        <v>2</v>
      </c>
      <c r="F10165">
        <v>2</v>
      </c>
      <c r="G10165" t="s">
        <v>961</v>
      </c>
      <c r="H10165" s="4" t="str">
        <f t="shared" si="316"/>
        <v>3CD130.2</v>
      </c>
      <c r="I10165" s="4" t="str">
        <f t="shared" si="317"/>
        <v>DGND</v>
      </c>
    </row>
    <row r="10166" spans="1:9" x14ac:dyDescent="0.25">
      <c r="A10166" t="s">
        <v>2698</v>
      </c>
      <c r="B10166" t="s">
        <v>6107</v>
      </c>
      <c r="C10166" t="s">
        <v>4922</v>
      </c>
      <c r="D10166">
        <v>1</v>
      </c>
      <c r="E10166">
        <v>1</v>
      </c>
      <c r="F10166">
        <v>1</v>
      </c>
      <c r="G10166" t="s">
        <v>714</v>
      </c>
      <c r="H10166" s="4" t="str">
        <f t="shared" si="316"/>
        <v>3CD131.1</v>
      </c>
      <c r="I10166" s="4" t="str">
        <f t="shared" si="317"/>
        <v>S3_SPI_VDDIO</v>
      </c>
    </row>
    <row r="10167" spans="1:9" x14ac:dyDescent="0.25">
      <c r="A10167" t="s">
        <v>2698</v>
      </c>
      <c r="B10167" t="s">
        <v>6107</v>
      </c>
      <c r="C10167" t="s">
        <v>4922</v>
      </c>
      <c r="D10167">
        <v>2</v>
      </c>
      <c r="E10167">
        <v>2</v>
      </c>
      <c r="F10167">
        <v>2</v>
      </c>
      <c r="G10167" t="s">
        <v>961</v>
      </c>
      <c r="H10167" s="4" t="str">
        <f t="shared" si="316"/>
        <v>3CD131.2</v>
      </c>
      <c r="I10167" s="4" t="str">
        <f t="shared" si="317"/>
        <v>DGND</v>
      </c>
    </row>
    <row r="10168" spans="1:9" x14ac:dyDescent="0.25">
      <c r="A10168" t="s">
        <v>2698</v>
      </c>
      <c r="B10168" t="s">
        <v>6107</v>
      </c>
      <c r="C10168" t="s">
        <v>4923</v>
      </c>
      <c r="D10168">
        <v>1</v>
      </c>
      <c r="E10168">
        <v>1</v>
      </c>
      <c r="F10168">
        <v>1</v>
      </c>
      <c r="G10168" t="s">
        <v>714</v>
      </c>
      <c r="H10168" s="4" t="str">
        <f t="shared" si="316"/>
        <v>3CD133.1</v>
      </c>
      <c r="I10168" s="4" t="str">
        <f t="shared" si="317"/>
        <v>S3_SPI_VDDIO</v>
      </c>
    </row>
    <row r="10169" spans="1:9" x14ac:dyDescent="0.25">
      <c r="A10169" t="s">
        <v>2698</v>
      </c>
      <c r="B10169" t="s">
        <v>6107</v>
      </c>
      <c r="C10169" t="s">
        <v>4923</v>
      </c>
      <c r="D10169">
        <v>2</v>
      </c>
      <c r="E10169">
        <v>2</v>
      </c>
      <c r="F10169">
        <v>2</v>
      </c>
      <c r="G10169" t="s">
        <v>961</v>
      </c>
      <c r="H10169" s="4" t="str">
        <f t="shared" si="316"/>
        <v>3CD133.2</v>
      </c>
      <c r="I10169" s="4" t="str">
        <f t="shared" si="317"/>
        <v>DGND</v>
      </c>
    </row>
    <row r="10170" spans="1:9" x14ac:dyDescent="0.25">
      <c r="A10170" t="s">
        <v>2698</v>
      </c>
      <c r="B10170" t="s">
        <v>6107</v>
      </c>
      <c r="C10170" t="s">
        <v>4924</v>
      </c>
      <c r="D10170">
        <v>1</v>
      </c>
      <c r="E10170">
        <v>1</v>
      </c>
      <c r="F10170">
        <v>1</v>
      </c>
      <c r="G10170" t="s">
        <v>2310</v>
      </c>
      <c r="H10170" s="4" t="str">
        <f t="shared" si="316"/>
        <v>3CD135.1</v>
      </c>
      <c r="I10170" s="4" t="str">
        <f t="shared" si="317"/>
        <v>S3_APWR_FF08</v>
      </c>
    </row>
    <row r="10171" spans="1:9" x14ac:dyDescent="0.25">
      <c r="A10171" t="s">
        <v>2698</v>
      </c>
      <c r="B10171" t="s">
        <v>6107</v>
      </c>
      <c r="C10171" t="s">
        <v>4924</v>
      </c>
      <c r="D10171">
        <v>2</v>
      </c>
      <c r="E10171">
        <v>2</v>
      </c>
      <c r="F10171">
        <v>2</v>
      </c>
      <c r="G10171" t="s">
        <v>961</v>
      </c>
      <c r="H10171" s="4" t="str">
        <f t="shared" si="316"/>
        <v>3CD135.2</v>
      </c>
      <c r="I10171" s="4" t="str">
        <f t="shared" si="317"/>
        <v>DGND</v>
      </c>
    </row>
    <row r="10172" spans="1:9" x14ac:dyDescent="0.25">
      <c r="A10172" t="s">
        <v>2698</v>
      </c>
      <c r="B10172" t="s">
        <v>6107</v>
      </c>
      <c r="C10172" t="s">
        <v>4925</v>
      </c>
      <c r="D10172">
        <v>1</v>
      </c>
      <c r="E10172">
        <v>1</v>
      </c>
      <c r="F10172">
        <v>1</v>
      </c>
      <c r="G10172" t="s">
        <v>2590</v>
      </c>
      <c r="H10172" s="4" t="str">
        <f t="shared" si="316"/>
        <v>3CD136.1</v>
      </c>
      <c r="I10172" s="4" t="str">
        <f t="shared" si="317"/>
        <v>S3_XMII_0_VDDIO</v>
      </c>
    </row>
    <row r="10173" spans="1:9" x14ac:dyDescent="0.25">
      <c r="A10173" t="s">
        <v>2698</v>
      </c>
      <c r="B10173" t="s">
        <v>6107</v>
      </c>
      <c r="C10173" t="s">
        <v>4925</v>
      </c>
      <c r="D10173">
        <v>2</v>
      </c>
      <c r="E10173">
        <v>2</v>
      </c>
      <c r="F10173">
        <v>2</v>
      </c>
      <c r="G10173" t="s">
        <v>961</v>
      </c>
      <c r="H10173" s="4" t="str">
        <f t="shared" si="316"/>
        <v>3CD136.2</v>
      </c>
      <c r="I10173" s="4" t="str">
        <f t="shared" si="317"/>
        <v>DGND</v>
      </c>
    </row>
    <row r="10174" spans="1:9" x14ac:dyDescent="0.25">
      <c r="A10174" t="s">
        <v>2698</v>
      </c>
      <c r="B10174" t="s">
        <v>6107</v>
      </c>
      <c r="C10174" t="s">
        <v>4926</v>
      </c>
      <c r="D10174">
        <v>1</v>
      </c>
      <c r="E10174">
        <v>1</v>
      </c>
      <c r="F10174">
        <v>1</v>
      </c>
      <c r="G10174" t="s">
        <v>2590</v>
      </c>
      <c r="H10174" s="4" t="str">
        <f t="shared" si="316"/>
        <v>3CD137.1</v>
      </c>
      <c r="I10174" s="4" t="str">
        <f t="shared" si="317"/>
        <v>S3_XMII_0_VDDIO</v>
      </c>
    </row>
    <row r="10175" spans="1:9" x14ac:dyDescent="0.25">
      <c r="A10175" t="s">
        <v>2698</v>
      </c>
      <c r="B10175" t="s">
        <v>6107</v>
      </c>
      <c r="C10175" t="s">
        <v>4926</v>
      </c>
      <c r="D10175">
        <v>2</v>
      </c>
      <c r="E10175">
        <v>2</v>
      </c>
      <c r="F10175">
        <v>2</v>
      </c>
      <c r="G10175" t="s">
        <v>961</v>
      </c>
      <c r="H10175" s="4" t="str">
        <f t="shared" si="316"/>
        <v>3CD137.2</v>
      </c>
      <c r="I10175" s="4" t="str">
        <f t="shared" si="317"/>
        <v>DGND</v>
      </c>
    </row>
    <row r="10176" spans="1:9" x14ac:dyDescent="0.25">
      <c r="A10176" t="s">
        <v>2698</v>
      </c>
      <c r="B10176" t="s">
        <v>6107</v>
      </c>
      <c r="C10176" t="s">
        <v>4927</v>
      </c>
      <c r="D10176">
        <v>1</v>
      </c>
      <c r="E10176">
        <v>1</v>
      </c>
      <c r="F10176">
        <v>1</v>
      </c>
      <c r="G10176" t="s">
        <v>2590</v>
      </c>
      <c r="H10176" s="4" t="str">
        <f t="shared" si="316"/>
        <v>3CD138.1</v>
      </c>
      <c r="I10176" s="4" t="str">
        <f t="shared" si="317"/>
        <v>S3_XMII_0_VDDIO</v>
      </c>
    </row>
    <row r="10177" spans="1:9" x14ac:dyDescent="0.25">
      <c r="A10177" t="s">
        <v>2698</v>
      </c>
      <c r="B10177" t="s">
        <v>6107</v>
      </c>
      <c r="C10177" t="s">
        <v>4927</v>
      </c>
      <c r="D10177">
        <v>2</v>
      </c>
      <c r="E10177">
        <v>2</v>
      </c>
      <c r="F10177">
        <v>2</v>
      </c>
      <c r="G10177" t="s">
        <v>961</v>
      </c>
      <c r="H10177" s="4" t="str">
        <f t="shared" si="316"/>
        <v>3CD138.2</v>
      </c>
      <c r="I10177" s="4" t="str">
        <f t="shared" si="317"/>
        <v>DGND</v>
      </c>
    </row>
    <row r="10178" spans="1:9" x14ac:dyDescent="0.25">
      <c r="A10178" t="s">
        <v>2698</v>
      </c>
      <c r="B10178" t="s">
        <v>6107</v>
      </c>
      <c r="C10178" t="s">
        <v>4928</v>
      </c>
      <c r="D10178">
        <v>1</v>
      </c>
      <c r="E10178">
        <v>1</v>
      </c>
      <c r="F10178">
        <v>1</v>
      </c>
      <c r="G10178" t="s">
        <v>2310</v>
      </c>
      <c r="H10178" s="4" t="str">
        <f t="shared" ref="H10178:H10241" si="318">CONCATENATE(C10178,".",F10178)</f>
        <v>3CD144.1</v>
      </c>
      <c r="I10178" s="4" t="str">
        <f t="shared" ref="I10178:I10241" si="319">G10178</f>
        <v>S3_APWR_FF08</v>
      </c>
    </row>
    <row r="10179" spans="1:9" x14ac:dyDescent="0.25">
      <c r="A10179" t="s">
        <v>2698</v>
      </c>
      <c r="B10179" t="s">
        <v>6107</v>
      </c>
      <c r="C10179" t="s">
        <v>4928</v>
      </c>
      <c r="D10179">
        <v>2</v>
      </c>
      <c r="E10179">
        <v>2</v>
      </c>
      <c r="F10179">
        <v>2</v>
      </c>
      <c r="G10179" t="s">
        <v>961</v>
      </c>
      <c r="H10179" s="4" t="str">
        <f t="shared" si="318"/>
        <v>3CD144.2</v>
      </c>
      <c r="I10179" s="4" t="str">
        <f t="shared" si="319"/>
        <v>DGND</v>
      </c>
    </row>
    <row r="10180" spans="1:9" x14ac:dyDescent="0.25">
      <c r="A10180" t="s">
        <v>2698</v>
      </c>
      <c r="B10180" t="s">
        <v>6107</v>
      </c>
      <c r="C10180" t="s">
        <v>4929</v>
      </c>
      <c r="D10180">
        <v>1</v>
      </c>
      <c r="E10180">
        <v>1</v>
      </c>
      <c r="F10180">
        <v>1</v>
      </c>
      <c r="G10180" t="s">
        <v>2591</v>
      </c>
      <c r="H10180" s="4" t="str">
        <f t="shared" si="318"/>
        <v>3CD145.1</v>
      </c>
      <c r="I10180" s="4" t="str">
        <f t="shared" si="319"/>
        <v>S3_XMII_1_VDDIO</v>
      </c>
    </row>
    <row r="10181" spans="1:9" x14ac:dyDescent="0.25">
      <c r="A10181" t="s">
        <v>2698</v>
      </c>
      <c r="B10181" t="s">
        <v>6107</v>
      </c>
      <c r="C10181" t="s">
        <v>4929</v>
      </c>
      <c r="D10181">
        <v>2</v>
      </c>
      <c r="E10181">
        <v>2</v>
      </c>
      <c r="F10181">
        <v>2</v>
      </c>
      <c r="G10181" t="s">
        <v>961</v>
      </c>
      <c r="H10181" s="4" t="str">
        <f t="shared" si="318"/>
        <v>3CD145.2</v>
      </c>
      <c r="I10181" s="4" t="str">
        <f t="shared" si="319"/>
        <v>DGND</v>
      </c>
    </row>
    <row r="10182" spans="1:9" x14ac:dyDescent="0.25">
      <c r="A10182" t="s">
        <v>2698</v>
      </c>
      <c r="B10182" t="s">
        <v>6107</v>
      </c>
      <c r="C10182" t="s">
        <v>4930</v>
      </c>
      <c r="D10182">
        <v>1</v>
      </c>
      <c r="E10182">
        <v>1</v>
      </c>
      <c r="F10182">
        <v>1</v>
      </c>
      <c r="G10182" t="s">
        <v>2591</v>
      </c>
      <c r="H10182" s="4" t="str">
        <f t="shared" si="318"/>
        <v>3CD146.1</v>
      </c>
      <c r="I10182" s="4" t="str">
        <f t="shared" si="319"/>
        <v>S3_XMII_1_VDDIO</v>
      </c>
    </row>
    <row r="10183" spans="1:9" x14ac:dyDescent="0.25">
      <c r="A10183" t="s">
        <v>2698</v>
      </c>
      <c r="B10183" t="s">
        <v>6107</v>
      </c>
      <c r="C10183" t="s">
        <v>4930</v>
      </c>
      <c r="D10183">
        <v>2</v>
      </c>
      <c r="E10183">
        <v>2</v>
      </c>
      <c r="F10183">
        <v>2</v>
      </c>
      <c r="G10183" t="s">
        <v>961</v>
      </c>
      <c r="H10183" s="4" t="str">
        <f t="shared" si="318"/>
        <v>3CD146.2</v>
      </c>
      <c r="I10183" s="4" t="str">
        <f t="shared" si="319"/>
        <v>DGND</v>
      </c>
    </row>
    <row r="10184" spans="1:9" x14ac:dyDescent="0.25">
      <c r="A10184" t="s">
        <v>2698</v>
      </c>
      <c r="B10184" t="s">
        <v>6107</v>
      </c>
      <c r="C10184" t="s">
        <v>4931</v>
      </c>
      <c r="D10184">
        <v>1</v>
      </c>
      <c r="E10184">
        <v>1</v>
      </c>
      <c r="F10184">
        <v>1</v>
      </c>
      <c r="G10184" t="s">
        <v>2591</v>
      </c>
      <c r="H10184" s="4" t="str">
        <f t="shared" si="318"/>
        <v>3CD147.1</v>
      </c>
      <c r="I10184" s="4" t="str">
        <f t="shared" si="319"/>
        <v>S3_XMII_1_VDDIO</v>
      </c>
    </row>
    <row r="10185" spans="1:9" x14ac:dyDescent="0.25">
      <c r="A10185" t="s">
        <v>2698</v>
      </c>
      <c r="B10185" t="s">
        <v>6107</v>
      </c>
      <c r="C10185" t="s">
        <v>4931</v>
      </c>
      <c r="D10185">
        <v>2</v>
      </c>
      <c r="E10185">
        <v>2</v>
      </c>
      <c r="F10185">
        <v>2</v>
      </c>
      <c r="G10185" t="s">
        <v>961</v>
      </c>
      <c r="H10185" s="4" t="str">
        <f t="shared" si="318"/>
        <v>3CD147.2</v>
      </c>
      <c r="I10185" s="4" t="str">
        <f t="shared" si="319"/>
        <v>DGND</v>
      </c>
    </row>
    <row r="10186" spans="1:9" x14ac:dyDescent="0.25">
      <c r="A10186" t="s">
        <v>2698</v>
      </c>
      <c r="B10186" t="s">
        <v>6107</v>
      </c>
      <c r="C10186" t="s">
        <v>4932</v>
      </c>
      <c r="D10186">
        <v>1</v>
      </c>
      <c r="E10186">
        <v>1</v>
      </c>
      <c r="F10186">
        <v>1</v>
      </c>
      <c r="G10186" t="s">
        <v>2310</v>
      </c>
      <c r="H10186" s="4" t="str">
        <f t="shared" si="318"/>
        <v>3CD149.1</v>
      </c>
      <c r="I10186" s="4" t="str">
        <f t="shared" si="319"/>
        <v>S3_APWR_FF08</v>
      </c>
    </row>
    <row r="10187" spans="1:9" x14ac:dyDescent="0.25">
      <c r="A10187" t="s">
        <v>2698</v>
      </c>
      <c r="B10187" t="s">
        <v>6107</v>
      </c>
      <c r="C10187" t="s">
        <v>4932</v>
      </c>
      <c r="D10187">
        <v>2</v>
      </c>
      <c r="E10187">
        <v>2</v>
      </c>
      <c r="F10187">
        <v>2</v>
      </c>
      <c r="G10187" t="s">
        <v>961</v>
      </c>
      <c r="H10187" s="4" t="str">
        <f t="shared" si="318"/>
        <v>3CD149.2</v>
      </c>
      <c r="I10187" s="4" t="str">
        <f t="shared" si="319"/>
        <v>DGND</v>
      </c>
    </row>
    <row r="10188" spans="1:9" x14ac:dyDescent="0.25">
      <c r="A10188" t="s">
        <v>2698</v>
      </c>
      <c r="B10188" t="s">
        <v>6107</v>
      </c>
      <c r="C10188" t="s">
        <v>4933</v>
      </c>
      <c r="D10188">
        <v>1</v>
      </c>
      <c r="E10188">
        <v>1</v>
      </c>
      <c r="F10188">
        <v>1</v>
      </c>
      <c r="G10188" t="s">
        <v>2310</v>
      </c>
      <c r="H10188" s="4" t="str">
        <f t="shared" si="318"/>
        <v>3CD180.1</v>
      </c>
      <c r="I10188" s="4" t="str">
        <f t="shared" si="319"/>
        <v>S3_APWR_FF08</v>
      </c>
    </row>
    <row r="10189" spans="1:9" x14ac:dyDescent="0.25">
      <c r="A10189" t="s">
        <v>2698</v>
      </c>
      <c r="B10189" t="s">
        <v>6107</v>
      </c>
      <c r="C10189" t="s">
        <v>4933</v>
      </c>
      <c r="D10189">
        <v>2</v>
      </c>
      <c r="E10189">
        <v>2</v>
      </c>
      <c r="F10189">
        <v>2</v>
      </c>
      <c r="G10189" t="s">
        <v>961</v>
      </c>
      <c r="H10189" s="4" t="str">
        <f t="shared" si="318"/>
        <v>3CD180.2</v>
      </c>
      <c r="I10189" s="4" t="str">
        <f t="shared" si="319"/>
        <v>DGND</v>
      </c>
    </row>
    <row r="10190" spans="1:9" x14ac:dyDescent="0.25">
      <c r="A10190" t="s">
        <v>2698</v>
      </c>
      <c r="B10190" t="s">
        <v>6107</v>
      </c>
      <c r="C10190" t="s">
        <v>4934</v>
      </c>
      <c r="D10190">
        <v>1</v>
      </c>
      <c r="E10190">
        <v>1</v>
      </c>
      <c r="F10190">
        <v>1</v>
      </c>
      <c r="G10190" t="s">
        <v>2310</v>
      </c>
      <c r="H10190" s="4" t="str">
        <f t="shared" si="318"/>
        <v>3CD211.1</v>
      </c>
      <c r="I10190" s="4" t="str">
        <f t="shared" si="319"/>
        <v>S3_APWR_FF08</v>
      </c>
    </row>
    <row r="10191" spans="1:9" x14ac:dyDescent="0.25">
      <c r="A10191" t="s">
        <v>2698</v>
      </c>
      <c r="B10191" t="s">
        <v>6107</v>
      </c>
      <c r="C10191" t="s">
        <v>4934</v>
      </c>
      <c r="D10191">
        <v>2</v>
      </c>
      <c r="E10191">
        <v>2</v>
      </c>
      <c r="F10191">
        <v>2</v>
      </c>
      <c r="G10191" t="s">
        <v>961</v>
      </c>
      <c r="H10191" s="4" t="str">
        <f t="shared" si="318"/>
        <v>3CD211.2</v>
      </c>
      <c r="I10191" s="4" t="str">
        <f t="shared" si="319"/>
        <v>DGND</v>
      </c>
    </row>
    <row r="10192" spans="1:9" x14ac:dyDescent="0.25">
      <c r="A10192" t="s">
        <v>2698</v>
      </c>
      <c r="B10192" t="s">
        <v>6107</v>
      </c>
      <c r="C10192" t="s">
        <v>4935</v>
      </c>
      <c r="D10192">
        <v>1</v>
      </c>
      <c r="E10192">
        <v>1</v>
      </c>
      <c r="F10192">
        <v>1</v>
      </c>
      <c r="G10192" t="s">
        <v>2593</v>
      </c>
      <c r="H10192" s="4" t="str">
        <f t="shared" si="318"/>
        <v>3CD212.1</v>
      </c>
      <c r="I10192" s="4" t="str">
        <f t="shared" si="319"/>
        <v>S3_APWR_FF11</v>
      </c>
    </row>
    <row r="10193" spans="1:9" x14ac:dyDescent="0.25">
      <c r="A10193" t="s">
        <v>2698</v>
      </c>
      <c r="B10193" t="s">
        <v>6107</v>
      </c>
      <c r="C10193" t="s">
        <v>4935</v>
      </c>
      <c r="D10193">
        <v>2</v>
      </c>
      <c r="E10193">
        <v>2</v>
      </c>
      <c r="F10193">
        <v>2</v>
      </c>
      <c r="G10193" t="s">
        <v>961</v>
      </c>
      <c r="H10193" s="4" t="str">
        <f t="shared" si="318"/>
        <v>3CD212.2</v>
      </c>
      <c r="I10193" s="4" t="str">
        <f t="shared" si="319"/>
        <v>DGND</v>
      </c>
    </row>
    <row r="10194" spans="1:9" x14ac:dyDescent="0.25">
      <c r="A10194" t="s">
        <v>2698</v>
      </c>
      <c r="B10194" t="s">
        <v>6107</v>
      </c>
      <c r="C10194" t="s">
        <v>6109</v>
      </c>
      <c r="D10194">
        <v>1</v>
      </c>
      <c r="E10194">
        <v>1</v>
      </c>
      <c r="F10194">
        <v>1</v>
      </c>
      <c r="G10194" t="s">
        <v>5762</v>
      </c>
      <c r="H10194" s="4" t="str">
        <f t="shared" si="318"/>
        <v>3CD213.1</v>
      </c>
      <c r="I10194" s="4" t="str">
        <f t="shared" si="319"/>
        <v>S3_XMII_2_VDDIO</v>
      </c>
    </row>
    <row r="10195" spans="1:9" x14ac:dyDescent="0.25">
      <c r="A10195" t="s">
        <v>2698</v>
      </c>
      <c r="B10195" t="s">
        <v>6107</v>
      </c>
      <c r="C10195" t="s">
        <v>6109</v>
      </c>
      <c r="D10195">
        <v>2</v>
      </c>
      <c r="E10195">
        <v>2</v>
      </c>
      <c r="F10195">
        <v>2</v>
      </c>
      <c r="G10195" t="s">
        <v>961</v>
      </c>
      <c r="H10195" s="4" t="str">
        <f t="shared" si="318"/>
        <v>3CD213.2</v>
      </c>
      <c r="I10195" s="4" t="str">
        <f t="shared" si="319"/>
        <v>DGND</v>
      </c>
    </row>
    <row r="10196" spans="1:9" x14ac:dyDescent="0.25">
      <c r="A10196" t="s">
        <v>2698</v>
      </c>
      <c r="B10196" t="s">
        <v>6107</v>
      </c>
      <c r="C10196" t="s">
        <v>6110</v>
      </c>
      <c r="D10196">
        <v>1</v>
      </c>
      <c r="E10196">
        <v>1</v>
      </c>
      <c r="F10196">
        <v>1</v>
      </c>
      <c r="G10196" t="s">
        <v>5762</v>
      </c>
      <c r="H10196" s="4" t="str">
        <f t="shared" si="318"/>
        <v>3CD214.1</v>
      </c>
      <c r="I10196" s="4" t="str">
        <f t="shared" si="319"/>
        <v>S3_XMII_2_VDDIO</v>
      </c>
    </row>
    <row r="10197" spans="1:9" x14ac:dyDescent="0.25">
      <c r="A10197" t="s">
        <v>2698</v>
      </c>
      <c r="B10197" t="s">
        <v>6107</v>
      </c>
      <c r="C10197" t="s">
        <v>6110</v>
      </c>
      <c r="D10197">
        <v>2</v>
      </c>
      <c r="E10197">
        <v>2</v>
      </c>
      <c r="F10197">
        <v>2</v>
      </c>
      <c r="G10197" t="s">
        <v>961</v>
      </c>
      <c r="H10197" s="4" t="str">
        <f t="shared" si="318"/>
        <v>3CD214.2</v>
      </c>
      <c r="I10197" s="4" t="str">
        <f t="shared" si="319"/>
        <v>DGND</v>
      </c>
    </row>
    <row r="10198" spans="1:9" x14ac:dyDescent="0.25">
      <c r="A10198" t="s">
        <v>2698</v>
      </c>
      <c r="B10198" t="s">
        <v>6107</v>
      </c>
      <c r="C10198" t="s">
        <v>6111</v>
      </c>
      <c r="D10198">
        <v>1</v>
      </c>
      <c r="E10198">
        <v>1</v>
      </c>
      <c r="F10198">
        <v>1</v>
      </c>
      <c r="G10198" t="s">
        <v>5762</v>
      </c>
      <c r="H10198" s="4" t="str">
        <f t="shared" si="318"/>
        <v>3CD215.1</v>
      </c>
      <c r="I10198" s="4" t="str">
        <f t="shared" si="319"/>
        <v>S3_XMII_2_VDDIO</v>
      </c>
    </row>
    <row r="10199" spans="1:9" x14ac:dyDescent="0.25">
      <c r="A10199" t="s">
        <v>2698</v>
      </c>
      <c r="B10199" t="s">
        <v>6107</v>
      </c>
      <c r="C10199" t="s">
        <v>6111</v>
      </c>
      <c r="D10199">
        <v>2</v>
      </c>
      <c r="E10199">
        <v>2</v>
      </c>
      <c r="F10199">
        <v>2</v>
      </c>
      <c r="G10199" t="s">
        <v>961</v>
      </c>
      <c r="H10199" s="4" t="str">
        <f t="shared" si="318"/>
        <v>3CD215.2</v>
      </c>
      <c r="I10199" s="4" t="str">
        <f t="shared" si="319"/>
        <v>DGND</v>
      </c>
    </row>
    <row r="10200" spans="1:9" x14ac:dyDescent="0.25">
      <c r="A10200" t="s">
        <v>2698</v>
      </c>
      <c r="B10200" t="s">
        <v>6107</v>
      </c>
      <c r="C10200" t="s">
        <v>6112</v>
      </c>
      <c r="D10200">
        <v>1</v>
      </c>
      <c r="E10200">
        <v>1</v>
      </c>
      <c r="F10200">
        <v>1</v>
      </c>
      <c r="G10200" t="s">
        <v>2310</v>
      </c>
      <c r="H10200" s="4" t="str">
        <f t="shared" si="318"/>
        <v>3CD216.1</v>
      </c>
      <c r="I10200" s="4" t="str">
        <f t="shared" si="319"/>
        <v>S3_APWR_FF08</v>
      </c>
    </row>
    <row r="10201" spans="1:9" x14ac:dyDescent="0.25">
      <c r="A10201" t="s">
        <v>2698</v>
      </c>
      <c r="B10201" t="s">
        <v>6107</v>
      </c>
      <c r="C10201" t="s">
        <v>6112</v>
      </c>
      <c r="D10201">
        <v>2</v>
      </c>
      <c r="E10201">
        <v>2</v>
      </c>
      <c r="F10201">
        <v>2</v>
      </c>
      <c r="G10201" t="s">
        <v>961</v>
      </c>
      <c r="H10201" s="4" t="str">
        <f t="shared" si="318"/>
        <v>3CD216.2</v>
      </c>
      <c r="I10201" s="4" t="str">
        <f t="shared" si="319"/>
        <v>DGND</v>
      </c>
    </row>
    <row r="10202" spans="1:9" x14ac:dyDescent="0.25">
      <c r="A10202" t="s">
        <v>2698</v>
      </c>
      <c r="B10202" t="s">
        <v>6107</v>
      </c>
      <c r="C10202" t="s">
        <v>4936</v>
      </c>
      <c r="D10202">
        <v>1</v>
      </c>
      <c r="E10202">
        <v>1</v>
      </c>
      <c r="F10202">
        <v>1</v>
      </c>
      <c r="G10202" t="s">
        <v>2592</v>
      </c>
      <c r="H10202" s="4" t="str">
        <f t="shared" si="318"/>
        <v>3CD325.1</v>
      </c>
      <c r="I10202" s="4" t="str">
        <f t="shared" si="319"/>
        <v>S3_V33</v>
      </c>
    </row>
    <row r="10203" spans="1:9" x14ac:dyDescent="0.25">
      <c r="A10203" t="s">
        <v>2698</v>
      </c>
      <c r="B10203" t="s">
        <v>6107</v>
      </c>
      <c r="C10203" t="s">
        <v>4936</v>
      </c>
      <c r="D10203">
        <v>2</v>
      </c>
      <c r="E10203">
        <v>2</v>
      </c>
      <c r="F10203">
        <v>2</v>
      </c>
      <c r="G10203" t="s">
        <v>961</v>
      </c>
      <c r="H10203" s="4" t="str">
        <f t="shared" si="318"/>
        <v>3CD325.2</v>
      </c>
      <c r="I10203" s="4" t="str">
        <f t="shared" si="319"/>
        <v>DGND</v>
      </c>
    </row>
    <row r="10204" spans="1:9" x14ac:dyDescent="0.25">
      <c r="A10204" t="s">
        <v>2698</v>
      </c>
      <c r="B10204" t="s">
        <v>6107</v>
      </c>
      <c r="C10204" t="s">
        <v>4937</v>
      </c>
      <c r="D10204">
        <v>1</v>
      </c>
      <c r="E10204">
        <v>1</v>
      </c>
      <c r="F10204">
        <v>1</v>
      </c>
      <c r="G10204" t="s">
        <v>2593</v>
      </c>
      <c r="H10204" s="4" t="str">
        <f t="shared" si="318"/>
        <v>3CD326.1</v>
      </c>
      <c r="I10204" s="4" t="str">
        <f t="shared" si="319"/>
        <v>S3_APWR_FF11</v>
      </c>
    </row>
    <row r="10205" spans="1:9" x14ac:dyDescent="0.25">
      <c r="A10205" t="s">
        <v>2698</v>
      </c>
      <c r="B10205" t="s">
        <v>6107</v>
      </c>
      <c r="C10205" t="s">
        <v>4937</v>
      </c>
      <c r="D10205">
        <v>2</v>
      </c>
      <c r="E10205">
        <v>2</v>
      </c>
      <c r="F10205">
        <v>2</v>
      </c>
      <c r="G10205" t="s">
        <v>961</v>
      </c>
      <c r="H10205" s="4" t="str">
        <f t="shared" si="318"/>
        <v>3CD326.2</v>
      </c>
      <c r="I10205" s="4" t="str">
        <f t="shared" si="319"/>
        <v>DGND</v>
      </c>
    </row>
    <row r="10206" spans="1:9" x14ac:dyDescent="0.25">
      <c r="A10206" t="s">
        <v>2698</v>
      </c>
      <c r="B10206" t="s">
        <v>6107</v>
      </c>
      <c r="C10206" t="s">
        <v>4938</v>
      </c>
      <c r="D10206">
        <v>1</v>
      </c>
      <c r="E10206">
        <v>1</v>
      </c>
      <c r="F10206">
        <v>1</v>
      </c>
      <c r="G10206" t="s">
        <v>5761</v>
      </c>
      <c r="H10206" s="4" t="str">
        <f t="shared" si="318"/>
        <v>3ST6.1</v>
      </c>
      <c r="I10206" s="4" t="str">
        <f t="shared" si="319"/>
        <v>S3_GPIO0_VDDIO</v>
      </c>
    </row>
    <row r="10207" spans="1:9" x14ac:dyDescent="0.25">
      <c r="A10207" t="s">
        <v>2698</v>
      </c>
      <c r="B10207" t="s">
        <v>6107</v>
      </c>
      <c r="C10207" t="s">
        <v>4938</v>
      </c>
      <c r="D10207">
        <v>2</v>
      </c>
      <c r="E10207">
        <v>2</v>
      </c>
      <c r="F10207">
        <v>2</v>
      </c>
      <c r="G10207" t="s">
        <v>2594</v>
      </c>
      <c r="H10207" s="4" t="str">
        <f t="shared" si="318"/>
        <v>3ST6.2</v>
      </c>
      <c r="I10207" s="4" t="str">
        <f t="shared" si="319"/>
        <v>S3_APWR_SS08</v>
      </c>
    </row>
    <row r="10208" spans="1:9" x14ac:dyDescent="0.25">
      <c r="A10208" t="s">
        <v>2698</v>
      </c>
      <c r="B10208" t="s">
        <v>6107</v>
      </c>
      <c r="C10208" t="s">
        <v>4939</v>
      </c>
      <c r="D10208">
        <v>1</v>
      </c>
      <c r="E10208">
        <v>1</v>
      </c>
      <c r="F10208">
        <v>1</v>
      </c>
      <c r="G10208" t="s">
        <v>2592</v>
      </c>
      <c r="H10208" s="4" t="str">
        <f t="shared" si="318"/>
        <v>3ST11.1</v>
      </c>
      <c r="I10208" s="4" t="str">
        <f t="shared" si="319"/>
        <v>S3_V33</v>
      </c>
    </row>
    <row r="10209" spans="1:9" x14ac:dyDescent="0.25">
      <c r="A10209" t="s">
        <v>2698</v>
      </c>
      <c r="B10209" t="s">
        <v>6107</v>
      </c>
      <c r="C10209" t="s">
        <v>4939</v>
      </c>
      <c r="D10209">
        <v>2</v>
      </c>
      <c r="E10209">
        <v>2</v>
      </c>
      <c r="F10209">
        <v>2</v>
      </c>
      <c r="G10209" t="s">
        <v>2595</v>
      </c>
      <c r="H10209" s="4" t="str">
        <f t="shared" si="318"/>
        <v>3ST11.2</v>
      </c>
      <c r="I10209" s="4" t="str">
        <f t="shared" si="319"/>
        <v>S3_APWR_SS11</v>
      </c>
    </row>
    <row r="10210" spans="1:9" x14ac:dyDescent="0.25">
      <c r="A10210" t="s">
        <v>2698</v>
      </c>
      <c r="B10210" t="s">
        <v>6107</v>
      </c>
      <c r="C10210" t="s">
        <v>4940</v>
      </c>
      <c r="D10210">
        <v>1</v>
      </c>
      <c r="E10210">
        <v>1</v>
      </c>
      <c r="F10210">
        <v>1</v>
      </c>
      <c r="G10210" t="s">
        <v>961</v>
      </c>
      <c r="H10210" s="4" t="str">
        <f t="shared" si="318"/>
        <v>3STG6.1</v>
      </c>
      <c r="I10210" s="4" t="str">
        <f t="shared" si="319"/>
        <v>DGND</v>
      </c>
    </row>
    <row r="10211" spans="1:9" x14ac:dyDescent="0.25">
      <c r="A10211" t="s">
        <v>2698</v>
      </c>
      <c r="B10211" t="s">
        <v>6107</v>
      </c>
      <c r="C10211" t="s">
        <v>4940</v>
      </c>
      <c r="D10211">
        <v>2</v>
      </c>
      <c r="E10211">
        <v>2</v>
      </c>
      <c r="F10211">
        <v>2</v>
      </c>
      <c r="G10211" t="s">
        <v>2596</v>
      </c>
      <c r="H10211" s="4" t="str">
        <f t="shared" si="318"/>
        <v>3STG6.2</v>
      </c>
      <c r="I10211" s="4" t="str">
        <f t="shared" si="319"/>
        <v>S3_APWR_GS08</v>
      </c>
    </row>
    <row r="10212" spans="1:9" x14ac:dyDescent="0.25">
      <c r="A10212" t="s">
        <v>2698</v>
      </c>
      <c r="B10212" t="s">
        <v>6107</v>
      </c>
      <c r="C10212" t="s">
        <v>4941</v>
      </c>
      <c r="D10212">
        <v>1</v>
      </c>
      <c r="E10212">
        <v>1</v>
      </c>
      <c r="F10212">
        <v>1</v>
      </c>
      <c r="G10212" t="s">
        <v>961</v>
      </c>
      <c r="H10212" s="4" t="str">
        <f t="shared" si="318"/>
        <v>3STG11.1</v>
      </c>
      <c r="I10212" s="4" t="str">
        <f t="shared" si="319"/>
        <v>DGND</v>
      </c>
    </row>
    <row r="10213" spans="1:9" x14ac:dyDescent="0.25">
      <c r="A10213" t="s">
        <v>2698</v>
      </c>
      <c r="B10213" t="s">
        <v>6107</v>
      </c>
      <c r="C10213" t="s">
        <v>4941</v>
      </c>
      <c r="D10213">
        <v>2</v>
      </c>
      <c r="E10213">
        <v>2</v>
      </c>
      <c r="F10213">
        <v>2</v>
      </c>
      <c r="G10213" t="s">
        <v>5318</v>
      </c>
      <c r="H10213" s="4" t="str">
        <f t="shared" si="318"/>
        <v>3STG11.2</v>
      </c>
      <c r="I10213" s="4" t="str">
        <f t="shared" si="319"/>
        <v>S3_APWR_GS11</v>
      </c>
    </row>
    <row r="10214" spans="1:9" x14ac:dyDescent="0.25">
      <c r="A10214" t="s">
        <v>2698</v>
      </c>
      <c r="B10214" t="s">
        <v>6107</v>
      </c>
      <c r="C10214" t="s">
        <v>713</v>
      </c>
      <c r="D10214" t="s">
        <v>1278</v>
      </c>
      <c r="E10214" t="s">
        <v>1278</v>
      </c>
      <c r="F10214">
        <v>1</v>
      </c>
      <c r="G10214" t="s">
        <v>5761</v>
      </c>
      <c r="H10214" s="4" t="str">
        <f t="shared" si="318"/>
        <v>S3_GPIO_VDDIO.1</v>
      </c>
      <c r="I10214" s="4" t="str">
        <f t="shared" si="319"/>
        <v>S3_GPIO0_VDDIO</v>
      </c>
    </row>
    <row r="10215" spans="1:9" x14ac:dyDescent="0.25">
      <c r="A10215" t="s">
        <v>2698</v>
      </c>
      <c r="B10215" t="s">
        <v>6107</v>
      </c>
      <c r="C10215" t="s">
        <v>2592</v>
      </c>
      <c r="D10215" t="s">
        <v>1278</v>
      </c>
      <c r="E10215" t="s">
        <v>1278</v>
      </c>
      <c r="F10215">
        <v>1</v>
      </c>
      <c r="G10215" t="s">
        <v>2592</v>
      </c>
      <c r="H10215" s="4" t="str">
        <f t="shared" si="318"/>
        <v>S3_V33.1</v>
      </c>
      <c r="I10215" s="4" t="str">
        <f t="shared" si="319"/>
        <v>S3_V33</v>
      </c>
    </row>
    <row r="10216" spans="1:9" x14ac:dyDescent="0.25">
      <c r="A10216" t="s">
        <v>2698</v>
      </c>
      <c r="B10216" t="s">
        <v>6113</v>
      </c>
      <c r="C10216" t="s">
        <v>4946</v>
      </c>
      <c r="D10216">
        <v>1</v>
      </c>
      <c r="E10216">
        <v>1</v>
      </c>
      <c r="F10216">
        <v>1</v>
      </c>
      <c r="G10216" t="s">
        <v>637</v>
      </c>
      <c r="H10216" s="4" t="str">
        <f t="shared" si="318"/>
        <v>3C18.1</v>
      </c>
      <c r="I10216" s="4" t="str">
        <f t="shared" si="319"/>
        <v>SG3_SRC_DVDD33</v>
      </c>
    </row>
    <row r="10217" spans="1:9" x14ac:dyDescent="0.25">
      <c r="A10217" t="s">
        <v>2698</v>
      </c>
      <c r="B10217" t="s">
        <v>6113</v>
      </c>
      <c r="C10217" t="s">
        <v>4946</v>
      </c>
      <c r="D10217">
        <v>2</v>
      </c>
      <c r="E10217">
        <v>2</v>
      </c>
      <c r="F10217">
        <v>2</v>
      </c>
      <c r="G10217" t="s">
        <v>961</v>
      </c>
      <c r="H10217" s="4" t="str">
        <f t="shared" si="318"/>
        <v>3C18.2</v>
      </c>
      <c r="I10217" s="4" t="str">
        <f t="shared" si="319"/>
        <v>DGND</v>
      </c>
    </row>
    <row r="10218" spans="1:9" x14ac:dyDescent="0.25">
      <c r="A10218" t="s">
        <v>2698</v>
      </c>
      <c r="B10218" t="s">
        <v>6113</v>
      </c>
      <c r="C10218" t="s">
        <v>4947</v>
      </c>
      <c r="D10218">
        <v>1</v>
      </c>
      <c r="E10218">
        <v>1</v>
      </c>
      <c r="F10218">
        <v>1</v>
      </c>
      <c r="G10218" t="s">
        <v>637</v>
      </c>
      <c r="H10218" s="4" t="str">
        <f t="shared" si="318"/>
        <v>3C19.1</v>
      </c>
      <c r="I10218" s="4" t="str">
        <f t="shared" si="319"/>
        <v>SG3_SRC_DVDD33</v>
      </c>
    </row>
    <row r="10219" spans="1:9" x14ac:dyDescent="0.25">
      <c r="A10219" t="s">
        <v>2698</v>
      </c>
      <c r="B10219" t="s">
        <v>6113</v>
      </c>
      <c r="C10219" t="s">
        <v>4947</v>
      </c>
      <c r="D10219">
        <v>2</v>
      </c>
      <c r="E10219">
        <v>2</v>
      </c>
      <c r="F10219">
        <v>2</v>
      </c>
      <c r="G10219" t="s">
        <v>961</v>
      </c>
      <c r="H10219" s="4" t="str">
        <f t="shared" si="318"/>
        <v>3C19.2</v>
      </c>
      <c r="I10219" s="4" t="str">
        <f t="shared" si="319"/>
        <v>DGND</v>
      </c>
    </row>
    <row r="10220" spans="1:9" x14ac:dyDescent="0.25">
      <c r="A10220" t="s">
        <v>2698</v>
      </c>
      <c r="B10220" t="s">
        <v>6113</v>
      </c>
      <c r="C10220" t="s">
        <v>4948</v>
      </c>
      <c r="D10220">
        <v>1</v>
      </c>
      <c r="E10220">
        <v>1</v>
      </c>
      <c r="F10220">
        <v>1</v>
      </c>
      <c r="G10220" t="s">
        <v>637</v>
      </c>
      <c r="H10220" s="4" t="str">
        <f t="shared" si="318"/>
        <v>3C292.1</v>
      </c>
      <c r="I10220" s="4" t="str">
        <f t="shared" si="319"/>
        <v>SG3_SRC_DVDD33</v>
      </c>
    </row>
    <row r="10221" spans="1:9" x14ac:dyDescent="0.25">
      <c r="A10221" t="s">
        <v>2698</v>
      </c>
      <c r="B10221" t="s">
        <v>6113</v>
      </c>
      <c r="C10221" t="s">
        <v>4948</v>
      </c>
      <c r="D10221">
        <v>2</v>
      </c>
      <c r="E10221">
        <v>2</v>
      </c>
      <c r="F10221">
        <v>2</v>
      </c>
      <c r="G10221" t="s">
        <v>961</v>
      </c>
      <c r="H10221" s="4" t="str">
        <f t="shared" si="318"/>
        <v>3C292.2</v>
      </c>
      <c r="I10221" s="4" t="str">
        <f t="shared" si="319"/>
        <v>DGND</v>
      </c>
    </row>
    <row r="10222" spans="1:9" x14ac:dyDescent="0.25">
      <c r="A10222" t="s">
        <v>2698</v>
      </c>
      <c r="B10222" t="s">
        <v>6113</v>
      </c>
      <c r="C10222" t="s">
        <v>4949</v>
      </c>
      <c r="D10222">
        <v>1</v>
      </c>
      <c r="E10222">
        <v>1</v>
      </c>
      <c r="F10222">
        <v>1</v>
      </c>
      <c r="G10222" t="s">
        <v>962</v>
      </c>
      <c r="H10222" s="4" t="str">
        <f t="shared" si="318"/>
        <v>3CS1.1</v>
      </c>
      <c r="I10222" s="4" t="str">
        <f t="shared" si="319"/>
        <v>VDD33_ATX</v>
      </c>
    </row>
    <row r="10223" spans="1:9" x14ac:dyDescent="0.25">
      <c r="A10223" t="s">
        <v>2698</v>
      </c>
      <c r="B10223" t="s">
        <v>6113</v>
      </c>
      <c r="C10223" t="s">
        <v>4949</v>
      </c>
      <c r="D10223">
        <v>2</v>
      </c>
      <c r="E10223">
        <v>2</v>
      </c>
      <c r="F10223">
        <v>2</v>
      </c>
      <c r="G10223" t="s">
        <v>961</v>
      </c>
      <c r="H10223" s="4" t="str">
        <f t="shared" si="318"/>
        <v>3CS1.2</v>
      </c>
      <c r="I10223" s="4" t="str">
        <f t="shared" si="319"/>
        <v>DGND</v>
      </c>
    </row>
    <row r="10224" spans="1:9" x14ac:dyDescent="0.25">
      <c r="A10224" t="s">
        <v>2698</v>
      </c>
      <c r="B10224" t="s">
        <v>6113</v>
      </c>
      <c r="C10224" t="s">
        <v>4950</v>
      </c>
      <c r="D10224">
        <v>1</v>
      </c>
      <c r="E10224">
        <v>1</v>
      </c>
      <c r="F10224">
        <v>1</v>
      </c>
      <c r="G10224" t="s">
        <v>715</v>
      </c>
      <c r="H10224" s="4" t="str">
        <f t="shared" si="318"/>
        <v>3CS2.1</v>
      </c>
      <c r="I10224" s="4" t="str">
        <f t="shared" si="319"/>
        <v>SG3_SWR09_OFFLINE</v>
      </c>
    </row>
    <row r="10225" spans="1:9" x14ac:dyDescent="0.25">
      <c r="A10225" t="s">
        <v>2698</v>
      </c>
      <c r="B10225" t="s">
        <v>6113</v>
      </c>
      <c r="C10225" t="s">
        <v>4950</v>
      </c>
      <c r="D10225">
        <v>2</v>
      </c>
      <c r="E10225">
        <v>2</v>
      </c>
      <c r="F10225">
        <v>2</v>
      </c>
      <c r="G10225" t="s">
        <v>716</v>
      </c>
      <c r="H10225" s="4" t="str">
        <f t="shared" si="318"/>
        <v>3CS2.2</v>
      </c>
      <c r="I10225" s="4" t="str">
        <f t="shared" si="319"/>
        <v>S3_SWR1_FB</v>
      </c>
    </row>
    <row r="10226" spans="1:9" x14ac:dyDescent="0.25">
      <c r="A10226" t="s">
        <v>2698</v>
      </c>
      <c r="B10226" t="s">
        <v>6113</v>
      </c>
      <c r="C10226" t="s">
        <v>4951</v>
      </c>
      <c r="D10226">
        <v>1</v>
      </c>
      <c r="E10226">
        <v>1</v>
      </c>
      <c r="F10226">
        <v>1</v>
      </c>
      <c r="G10226" t="s">
        <v>717</v>
      </c>
      <c r="H10226" s="4" t="str">
        <f t="shared" si="318"/>
        <v>3CS3.1</v>
      </c>
      <c r="I10226" s="4" t="str">
        <f t="shared" si="319"/>
        <v>SG3_SRC_DVDD09</v>
      </c>
    </row>
    <row r="10227" spans="1:9" x14ac:dyDescent="0.25">
      <c r="A10227" t="s">
        <v>2698</v>
      </c>
      <c r="B10227" t="s">
        <v>6113</v>
      </c>
      <c r="C10227" t="s">
        <v>4951</v>
      </c>
      <c r="D10227">
        <v>2</v>
      </c>
      <c r="E10227">
        <v>2</v>
      </c>
      <c r="F10227">
        <v>2</v>
      </c>
      <c r="G10227" t="s">
        <v>961</v>
      </c>
      <c r="H10227" s="4" t="str">
        <f t="shared" si="318"/>
        <v>3CS3.2</v>
      </c>
      <c r="I10227" s="4" t="str">
        <f t="shared" si="319"/>
        <v>DGND</v>
      </c>
    </row>
    <row r="10228" spans="1:9" x14ac:dyDescent="0.25">
      <c r="A10228" t="s">
        <v>2698</v>
      </c>
      <c r="B10228" t="s">
        <v>6113</v>
      </c>
      <c r="C10228" t="s">
        <v>4952</v>
      </c>
      <c r="D10228">
        <v>1</v>
      </c>
      <c r="E10228">
        <v>1</v>
      </c>
      <c r="F10228">
        <v>1</v>
      </c>
      <c r="G10228" t="s">
        <v>717</v>
      </c>
      <c r="H10228" s="4" t="str">
        <f t="shared" si="318"/>
        <v>3CS4.1</v>
      </c>
      <c r="I10228" s="4" t="str">
        <f t="shared" si="319"/>
        <v>SG3_SRC_DVDD09</v>
      </c>
    </row>
    <row r="10229" spans="1:9" x14ac:dyDescent="0.25">
      <c r="A10229" t="s">
        <v>2698</v>
      </c>
      <c r="B10229" t="s">
        <v>6113</v>
      </c>
      <c r="C10229" t="s">
        <v>4952</v>
      </c>
      <c r="D10229">
        <v>2</v>
      </c>
      <c r="E10229">
        <v>2</v>
      </c>
      <c r="F10229">
        <v>2</v>
      </c>
      <c r="G10229" t="s">
        <v>961</v>
      </c>
      <c r="H10229" s="4" t="str">
        <f t="shared" si="318"/>
        <v>3CS4.2</v>
      </c>
      <c r="I10229" s="4" t="str">
        <f t="shared" si="319"/>
        <v>DGND</v>
      </c>
    </row>
    <row r="10230" spans="1:9" x14ac:dyDescent="0.25">
      <c r="A10230" t="s">
        <v>2698</v>
      </c>
      <c r="B10230" t="s">
        <v>6113</v>
      </c>
      <c r="C10230" t="s">
        <v>4953</v>
      </c>
      <c r="D10230">
        <v>1</v>
      </c>
      <c r="E10230">
        <v>1</v>
      </c>
      <c r="F10230">
        <v>1</v>
      </c>
      <c r="G10230" t="s">
        <v>718</v>
      </c>
      <c r="H10230" s="4" t="str">
        <f t="shared" si="318"/>
        <v>3CS5.1</v>
      </c>
      <c r="I10230" s="4" t="str">
        <f t="shared" si="319"/>
        <v>S3_SWR1_EN</v>
      </c>
    </row>
    <row r="10231" spans="1:9" x14ac:dyDescent="0.25">
      <c r="A10231" t="s">
        <v>2698</v>
      </c>
      <c r="B10231" t="s">
        <v>6113</v>
      </c>
      <c r="C10231" t="s">
        <v>4953</v>
      </c>
      <c r="D10231">
        <v>2</v>
      </c>
      <c r="E10231">
        <v>2</v>
      </c>
      <c r="F10231">
        <v>2</v>
      </c>
      <c r="G10231" t="s">
        <v>961</v>
      </c>
      <c r="H10231" s="4" t="str">
        <f t="shared" si="318"/>
        <v>3CS5.2</v>
      </c>
      <c r="I10231" s="4" t="str">
        <f t="shared" si="319"/>
        <v>DGND</v>
      </c>
    </row>
    <row r="10232" spans="1:9" x14ac:dyDescent="0.25">
      <c r="A10232" t="s">
        <v>2698</v>
      </c>
      <c r="B10232" t="s">
        <v>6113</v>
      </c>
      <c r="C10232" t="s">
        <v>6114</v>
      </c>
      <c r="D10232" t="s">
        <v>1331</v>
      </c>
      <c r="E10232" t="s">
        <v>1331</v>
      </c>
      <c r="F10232">
        <v>1</v>
      </c>
      <c r="G10232" t="s">
        <v>1040</v>
      </c>
      <c r="H10232" s="4" t="str">
        <f t="shared" si="318"/>
        <v>3KG0.1</v>
      </c>
      <c r="I10232" s="4" t="str">
        <f t="shared" si="319"/>
        <v>VP12</v>
      </c>
    </row>
    <row r="10233" spans="1:9" x14ac:dyDescent="0.25">
      <c r="A10233" t="s">
        <v>2698</v>
      </c>
      <c r="B10233" t="s">
        <v>6113</v>
      </c>
      <c r="C10233" t="s">
        <v>6114</v>
      </c>
      <c r="D10233" t="s">
        <v>1332</v>
      </c>
      <c r="E10233" t="s">
        <v>1332</v>
      </c>
      <c r="F10233">
        <v>4</v>
      </c>
      <c r="G10233" t="s">
        <v>962</v>
      </c>
      <c r="H10233" s="4" t="str">
        <f t="shared" si="318"/>
        <v>3KG0.4</v>
      </c>
      <c r="I10233" s="4" t="str">
        <f t="shared" si="319"/>
        <v>VDD33_ATX</v>
      </c>
    </row>
    <row r="10234" spans="1:9" x14ac:dyDescent="0.25">
      <c r="A10234" t="s">
        <v>2698</v>
      </c>
      <c r="B10234" t="s">
        <v>6113</v>
      </c>
      <c r="C10234" t="s">
        <v>6114</v>
      </c>
      <c r="D10234" t="s">
        <v>1333</v>
      </c>
      <c r="E10234" t="s">
        <v>1333</v>
      </c>
      <c r="F10234">
        <v>9</v>
      </c>
      <c r="G10234" t="s">
        <v>962</v>
      </c>
      <c r="H10234" s="4" t="str">
        <f t="shared" si="318"/>
        <v>3KG0.9</v>
      </c>
      <c r="I10234" s="4" t="str">
        <f t="shared" si="319"/>
        <v>VDD33_ATX</v>
      </c>
    </row>
    <row r="10235" spans="1:9" x14ac:dyDescent="0.25">
      <c r="A10235" t="s">
        <v>2698</v>
      </c>
      <c r="B10235" t="s">
        <v>6113</v>
      </c>
      <c r="C10235" t="s">
        <v>6114</v>
      </c>
      <c r="D10235" t="s">
        <v>1334</v>
      </c>
      <c r="E10235" t="s">
        <v>1334</v>
      </c>
      <c r="F10235">
        <v>12</v>
      </c>
      <c r="G10235" t="s">
        <v>5327</v>
      </c>
      <c r="H10235" s="4" t="str">
        <f t="shared" si="318"/>
        <v>3KG0.12</v>
      </c>
      <c r="I10235" s="4" t="str">
        <f t="shared" si="319"/>
        <v>SC_UDB000</v>
      </c>
    </row>
    <row r="10236" spans="1:9" x14ac:dyDescent="0.25">
      <c r="A10236" t="s">
        <v>2698</v>
      </c>
      <c r="B10236" t="s">
        <v>6113</v>
      </c>
      <c r="C10236" t="s">
        <v>6114</v>
      </c>
      <c r="D10236" t="s">
        <v>1335</v>
      </c>
      <c r="E10236" t="s">
        <v>1335</v>
      </c>
      <c r="F10236">
        <v>3</v>
      </c>
      <c r="G10236" t="s">
        <v>637</v>
      </c>
      <c r="H10236" s="4" t="str">
        <f t="shared" si="318"/>
        <v>3KG0.3</v>
      </c>
      <c r="I10236" s="4" t="str">
        <f t="shared" si="319"/>
        <v>SG3_SRC_DVDD33</v>
      </c>
    </row>
    <row r="10237" spans="1:9" x14ac:dyDescent="0.25">
      <c r="A10237" t="s">
        <v>2698</v>
      </c>
      <c r="B10237" t="s">
        <v>6113</v>
      </c>
      <c r="C10237" t="s">
        <v>6114</v>
      </c>
      <c r="D10237" t="s">
        <v>1336</v>
      </c>
      <c r="E10237" t="s">
        <v>1336</v>
      </c>
      <c r="F10237">
        <v>10</v>
      </c>
      <c r="G10237" t="s">
        <v>637</v>
      </c>
      <c r="H10237" s="4" t="str">
        <f t="shared" si="318"/>
        <v>3KG0.10</v>
      </c>
      <c r="I10237" s="4" t="str">
        <f t="shared" si="319"/>
        <v>SG3_SRC_DVDD33</v>
      </c>
    </row>
    <row r="10238" spans="1:9" x14ac:dyDescent="0.25">
      <c r="A10238" t="s">
        <v>2698</v>
      </c>
      <c r="B10238" t="s">
        <v>6113</v>
      </c>
      <c r="C10238" t="s">
        <v>6114</v>
      </c>
      <c r="D10238" t="s">
        <v>1337</v>
      </c>
      <c r="E10238" t="s">
        <v>1337</v>
      </c>
      <c r="F10238">
        <v>5</v>
      </c>
      <c r="H10238" s="4" t="str">
        <f t="shared" si="318"/>
        <v>3KG0.5</v>
      </c>
      <c r="I10238" s="4">
        <f t="shared" si="319"/>
        <v>0</v>
      </c>
    </row>
    <row r="10239" spans="1:9" x14ac:dyDescent="0.25">
      <c r="A10239" t="s">
        <v>2698</v>
      </c>
      <c r="B10239" t="s">
        <v>6113</v>
      </c>
      <c r="C10239" t="s">
        <v>6114</v>
      </c>
      <c r="D10239" t="s">
        <v>1338</v>
      </c>
      <c r="E10239" t="s">
        <v>1338</v>
      </c>
      <c r="F10239">
        <v>8</v>
      </c>
      <c r="H10239" s="4" t="str">
        <f t="shared" si="318"/>
        <v>3KG0.8</v>
      </c>
      <c r="I10239" s="4">
        <f t="shared" si="319"/>
        <v>0</v>
      </c>
    </row>
    <row r="10240" spans="1:9" x14ac:dyDescent="0.25">
      <c r="A10240" t="s">
        <v>2698</v>
      </c>
      <c r="B10240" t="s">
        <v>6113</v>
      </c>
      <c r="C10240" t="s">
        <v>4954</v>
      </c>
      <c r="D10240">
        <v>1</v>
      </c>
      <c r="E10240">
        <v>1</v>
      </c>
      <c r="F10240">
        <v>1</v>
      </c>
      <c r="G10240" t="s">
        <v>719</v>
      </c>
      <c r="H10240" s="4" t="str">
        <f t="shared" si="318"/>
        <v>3LX1.1</v>
      </c>
      <c r="I10240" s="4" t="str">
        <f t="shared" si="319"/>
        <v>S3_SWR1_LX</v>
      </c>
    </row>
    <row r="10241" spans="1:9" x14ac:dyDescent="0.25">
      <c r="A10241" t="s">
        <v>2698</v>
      </c>
      <c r="B10241" t="s">
        <v>6113</v>
      </c>
      <c r="C10241" t="s">
        <v>4954</v>
      </c>
      <c r="D10241">
        <v>2</v>
      </c>
      <c r="E10241">
        <v>2</v>
      </c>
      <c r="F10241">
        <v>2</v>
      </c>
      <c r="G10241" t="s">
        <v>715</v>
      </c>
      <c r="H10241" s="4" t="str">
        <f t="shared" si="318"/>
        <v>3LX1.2</v>
      </c>
      <c r="I10241" s="4" t="str">
        <f t="shared" si="319"/>
        <v>SG3_SWR09_OFFLINE</v>
      </c>
    </row>
    <row r="10242" spans="1:9" x14ac:dyDescent="0.25">
      <c r="A10242" t="s">
        <v>2698</v>
      </c>
      <c r="B10242" t="s">
        <v>6113</v>
      </c>
      <c r="C10242" t="s">
        <v>4955</v>
      </c>
      <c r="D10242">
        <v>1</v>
      </c>
      <c r="E10242">
        <v>1</v>
      </c>
      <c r="F10242">
        <v>1</v>
      </c>
      <c r="G10242" t="s">
        <v>2597</v>
      </c>
      <c r="H10242" s="4" t="str">
        <f t="shared" ref="H10242:H10305" si="320">CONCATENATE(C10242,".",F10242)</f>
        <v>3R548.1</v>
      </c>
      <c r="I10242" s="4" t="str">
        <f t="shared" ref="I10242:I10305" si="321">G10242</f>
        <v>S3_SW_HSD297</v>
      </c>
    </row>
    <row r="10243" spans="1:9" x14ac:dyDescent="0.25">
      <c r="A10243" t="s">
        <v>2698</v>
      </c>
      <c r="B10243" t="s">
        <v>6113</v>
      </c>
      <c r="C10243" t="s">
        <v>4955</v>
      </c>
      <c r="D10243">
        <v>2</v>
      </c>
      <c r="E10243">
        <v>2</v>
      </c>
      <c r="F10243">
        <v>2</v>
      </c>
      <c r="G10243" t="s">
        <v>718</v>
      </c>
      <c r="H10243" s="4" t="str">
        <f t="shared" si="320"/>
        <v>3R548.2</v>
      </c>
      <c r="I10243" s="4" t="str">
        <f t="shared" si="321"/>
        <v>S3_SWR1_EN</v>
      </c>
    </row>
    <row r="10244" spans="1:9" x14ac:dyDescent="0.25">
      <c r="A10244" t="s">
        <v>2698</v>
      </c>
      <c r="B10244" t="s">
        <v>6113</v>
      </c>
      <c r="C10244" t="s">
        <v>4956</v>
      </c>
      <c r="D10244">
        <v>1</v>
      </c>
      <c r="E10244">
        <v>1</v>
      </c>
      <c r="F10244">
        <v>1</v>
      </c>
      <c r="G10244" t="s">
        <v>715</v>
      </c>
      <c r="H10244" s="4" t="str">
        <f t="shared" si="320"/>
        <v>3RB7.1</v>
      </c>
      <c r="I10244" s="4" t="str">
        <f t="shared" si="321"/>
        <v>SG3_SWR09_OFFLINE</v>
      </c>
    </row>
    <row r="10245" spans="1:9" x14ac:dyDescent="0.25">
      <c r="A10245" t="s">
        <v>2698</v>
      </c>
      <c r="B10245" t="s">
        <v>6113</v>
      </c>
      <c r="C10245" t="s">
        <v>4956</v>
      </c>
      <c r="D10245">
        <v>2</v>
      </c>
      <c r="E10245">
        <v>2</v>
      </c>
      <c r="F10245">
        <v>2</v>
      </c>
      <c r="G10245" t="s">
        <v>716</v>
      </c>
      <c r="H10245" s="4" t="str">
        <f t="shared" si="320"/>
        <v>3RB7.2</v>
      </c>
      <c r="I10245" s="4" t="str">
        <f t="shared" si="321"/>
        <v>S3_SWR1_FB</v>
      </c>
    </row>
    <row r="10246" spans="1:9" x14ac:dyDescent="0.25">
      <c r="A10246" t="s">
        <v>2698</v>
      </c>
      <c r="B10246" t="s">
        <v>6113</v>
      </c>
      <c r="C10246" t="s">
        <v>4957</v>
      </c>
      <c r="D10246">
        <v>1</v>
      </c>
      <c r="E10246">
        <v>1</v>
      </c>
      <c r="F10246">
        <v>1</v>
      </c>
      <c r="G10246" t="s">
        <v>716</v>
      </c>
      <c r="H10246" s="4" t="str">
        <f t="shared" si="320"/>
        <v>3RB8.1</v>
      </c>
      <c r="I10246" s="4" t="str">
        <f t="shared" si="321"/>
        <v>S3_SWR1_FB</v>
      </c>
    </row>
    <row r="10247" spans="1:9" x14ac:dyDescent="0.25">
      <c r="A10247" t="s">
        <v>2698</v>
      </c>
      <c r="B10247" t="s">
        <v>6113</v>
      </c>
      <c r="C10247" t="s">
        <v>4957</v>
      </c>
      <c r="D10247">
        <v>2</v>
      </c>
      <c r="E10247">
        <v>2</v>
      </c>
      <c r="F10247">
        <v>2</v>
      </c>
      <c r="G10247" t="s">
        <v>961</v>
      </c>
      <c r="H10247" s="4" t="str">
        <f t="shared" si="320"/>
        <v>3RB8.2</v>
      </c>
      <c r="I10247" s="4" t="str">
        <f t="shared" si="321"/>
        <v>DGND</v>
      </c>
    </row>
    <row r="10248" spans="1:9" x14ac:dyDescent="0.25">
      <c r="A10248" t="s">
        <v>2698</v>
      </c>
      <c r="B10248" t="s">
        <v>6113</v>
      </c>
      <c r="C10248" t="s">
        <v>4958</v>
      </c>
      <c r="D10248">
        <v>1</v>
      </c>
      <c r="E10248">
        <v>1</v>
      </c>
      <c r="F10248">
        <v>1</v>
      </c>
      <c r="G10248" t="s">
        <v>720</v>
      </c>
      <c r="H10248" s="4" t="str">
        <f t="shared" si="320"/>
        <v>3RS6.1</v>
      </c>
      <c r="I10248" s="4" t="str">
        <f t="shared" si="321"/>
        <v>S3_SWR1_VIN</v>
      </c>
    </row>
    <row r="10249" spans="1:9" x14ac:dyDescent="0.25">
      <c r="A10249" t="s">
        <v>2698</v>
      </c>
      <c r="B10249" t="s">
        <v>6113</v>
      </c>
      <c r="C10249" t="s">
        <v>4958</v>
      </c>
      <c r="D10249">
        <v>2</v>
      </c>
      <c r="E10249">
        <v>2</v>
      </c>
      <c r="F10249">
        <v>2</v>
      </c>
      <c r="G10249" t="s">
        <v>721</v>
      </c>
      <c r="H10249" s="4" t="str">
        <f t="shared" si="320"/>
        <v>3RS6.2</v>
      </c>
      <c r="I10249" s="4" t="str">
        <f t="shared" si="321"/>
        <v>S3_SWR1_PG</v>
      </c>
    </row>
    <row r="10250" spans="1:9" x14ac:dyDescent="0.25">
      <c r="A10250" t="s">
        <v>2698</v>
      </c>
      <c r="B10250" t="s">
        <v>6113</v>
      </c>
      <c r="C10250" t="s">
        <v>4959</v>
      </c>
      <c r="D10250">
        <v>1</v>
      </c>
      <c r="E10250">
        <v>1</v>
      </c>
      <c r="F10250">
        <v>1</v>
      </c>
      <c r="G10250" t="s">
        <v>715</v>
      </c>
      <c r="H10250" s="4" t="str">
        <f t="shared" si="320"/>
        <v>3RS7.1</v>
      </c>
      <c r="I10250" s="4" t="str">
        <f t="shared" si="321"/>
        <v>SG3_SWR09_OFFLINE</v>
      </c>
    </row>
    <row r="10251" spans="1:9" x14ac:dyDescent="0.25">
      <c r="A10251" t="s">
        <v>2698</v>
      </c>
      <c r="B10251" t="s">
        <v>6113</v>
      </c>
      <c r="C10251" t="s">
        <v>4959</v>
      </c>
      <c r="D10251">
        <v>2</v>
      </c>
      <c r="E10251">
        <v>2</v>
      </c>
      <c r="F10251">
        <v>2</v>
      </c>
      <c r="G10251" t="s">
        <v>717</v>
      </c>
      <c r="H10251" s="4" t="str">
        <f t="shared" si="320"/>
        <v>3RS7.2</v>
      </c>
      <c r="I10251" s="4" t="str">
        <f t="shared" si="321"/>
        <v>SG3_SRC_DVDD09</v>
      </c>
    </row>
    <row r="10252" spans="1:9" x14ac:dyDescent="0.25">
      <c r="A10252" t="s">
        <v>2698</v>
      </c>
      <c r="B10252" t="s">
        <v>6113</v>
      </c>
      <c r="C10252" t="s">
        <v>4960</v>
      </c>
      <c r="D10252">
        <v>1</v>
      </c>
      <c r="E10252">
        <v>1</v>
      </c>
      <c r="F10252">
        <v>1</v>
      </c>
      <c r="G10252" t="s">
        <v>962</v>
      </c>
      <c r="H10252" s="4" t="str">
        <f t="shared" si="320"/>
        <v>3RS9.1</v>
      </c>
      <c r="I10252" s="4" t="str">
        <f t="shared" si="321"/>
        <v>VDD33_ATX</v>
      </c>
    </row>
    <row r="10253" spans="1:9" x14ac:dyDescent="0.25">
      <c r="A10253" t="s">
        <v>2698</v>
      </c>
      <c r="B10253" t="s">
        <v>6113</v>
      </c>
      <c r="C10253" t="s">
        <v>4960</v>
      </c>
      <c r="D10253">
        <v>2</v>
      </c>
      <c r="E10253">
        <v>2</v>
      </c>
      <c r="F10253">
        <v>2</v>
      </c>
      <c r="G10253" t="s">
        <v>720</v>
      </c>
      <c r="H10253" s="4" t="str">
        <f t="shared" si="320"/>
        <v>3RS9.2</v>
      </c>
      <c r="I10253" s="4" t="str">
        <f t="shared" si="321"/>
        <v>S3_SWR1_VIN</v>
      </c>
    </row>
    <row r="10254" spans="1:9" x14ac:dyDescent="0.25">
      <c r="A10254" t="s">
        <v>2698</v>
      </c>
      <c r="B10254" t="s">
        <v>6113</v>
      </c>
      <c r="C10254" t="s">
        <v>4961</v>
      </c>
      <c r="D10254" t="s">
        <v>2344</v>
      </c>
      <c r="E10254" t="s">
        <v>2344</v>
      </c>
      <c r="F10254">
        <v>7</v>
      </c>
      <c r="G10254" t="s">
        <v>718</v>
      </c>
      <c r="H10254" s="4" t="str">
        <f t="shared" si="320"/>
        <v>3SWR1.7</v>
      </c>
      <c r="I10254" s="4" t="str">
        <f t="shared" si="321"/>
        <v>S3_SWR1_EN</v>
      </c>
    </row>
    <row r="10255" spans="1:9" x14ac:dyDescent="0.25">
      <c r="A10255" t="s">
        <v>2698</v>
      </c>
      <c r="B10255" t="s">
        <v>6113</v>
      </c>
      <c r="C10255" t="s">
        <v>4961</v>
      </c>
      <c r="D10255" t="s">
        <v>2345</v>
      </c>
      <c r="E10255" t="s">
        <v>2345</v>
      </c>
      <c r="F10255" t="s">
        <v>11</v>
      </c>
      <c r="G10255" t="s">
        <v>961</v>
      </c>
      <c r="H10255" s="4" t="str">
        <f t="shared" si="320"/>
        <v>3SWR1.EP</v>
      </c>
      <c r="I10255" s="4" t="str">
        <f t="shared" si="321"/>
        <v>DGND</v>
      </c>
    </row>
    <row r="10256" spans="1:9" x14ac:dyDescent="0.25">
      <c r="A10256" t="s">
        <v>2698</v>
      </c>
      <c r="B10256" t="s">
        <v>6113</v>
      </c>
      <c r="C10256" t="s">
        <v>4961</v>
      </c>
      <c r="D10256" t="s">
        <v>2346</v>
      </c>
      <c r="E10256" t="s">
        <v>2346</v>
      </c>
      <c r="F10256">
        <v>1</v>
      </c>
      <c r="G10256" t="s">
        <v>716</v>
      </c>
      <c r="H10256" s="4" t="str">
        <f t="shared" si="320"/>
        <v>3SWR1.1</v>
      </c>
      <c r="I10256" s="4" t="str">
        <f t="shared" si="321"/>
        <v>S3_SWR1_FB</v>
      </c>
    </row>
    <row r="10257" spans="1:9" x14ac:dyDescent="0.25">
      <c r="A10257" t="s">
        <v>2698</v>
      </c>
      <c r="B10257" t="s">
        <v>6113</v>
      </c>
      <c r="C10257" t="s">
        <v>4961</v>
      </c>
      <c r="D10257" t="s">
        <v>2347</v>
      </c>
      <c r="E10257" t="s">
        <v>2347</v>
      </c>
      <c r="F10257">
        <v>3</v>
      </c>
      <c r="G10257" t="s">
        <v>720</v>
      </c>
      <c r="H10257" s="4" t="str">
        <f t="shared" si="320"/>
        <v>3SWR1.3</v>
      </c>
      <c r="I10257" s="4" t="str">
        <f t="shared" si="321"/>
        <v>S3_SWR1_VIN</v>
      </c>
    </row>
    <row r="10258" spans="1:9" x14ac:dyDescent="0.25">
      <c r="A10258" t="s">
        <v>2698</v>
      </c>
      <c r="B10258" t="s">
        <v>6113</v>
      </c>
      <c r="C10258" t="s">
        <v>4961</v>
      </c>
      <c r="D10258" t="s">
        <v>2348</v>
      </c>
      <c r="E10258" t="s">
        <v>2348</v>
      </c>
      <c r="F10258">
        <v>6</v>
      </c>
      <c r="G10258" t="s">
        <v>719</v>
      </c>
      <c r="H10258" s="4" t="str">
        <f t="shared" si="320"/>
        <v>3SWR1.6</v>
      </c>
      <c r="I10258" s="4" t="str">
        <f t="shared" si="321"/>
        <v>S3_SWR1_LX</v>
      </c>
    </row>
    <row r="10259" spans="1:9" x14ac:dyDescent="0.25">
      <c r="A10259" t="s">
        <v>2698</v>
      </c>
      <c r="B10259" t="s">
        <v>6113</v>
      </c>
      <c r="C10259" t="s">
        <v>4961</v>
      </c>
      <c r="D10259" t="s">
        <v>1087</v>
      </c>
      <c r="E10259" t="s">
        <v>1087</v>
      </c>
      <c r="F10259">
        <v>5</v>
      </c>
      <c r="H10259" s="4" t="str">
        <f t="shared" si="320"/>
        <v>3SWR1.5</v>
      </c>
      <c r="I10259" s="4">
        <f t="shared" si="321"/>
        <v>0</v>
      </c>
    </row>
    <row r="10260" spans="1:9" x14ac:dyDescent="0.25">
      <c r="A10260" t="s">
        <v>2698</v>
      </c>
      <c r="B10260" t="s">
        <v>6113</v>
      </c>
      <c r="C10260" t="s">
        <v>4961</v>
      </c>
      <c r="D10260" t="s">
        <v>2349</v>
      </c>
      <c r="E10260" t="s">
        <v>2349</v>
      </c>
      <c r="F10260">
        <v>2</v>
      </c>
      <c r="G10260" t="s">
        <v>721</v>
      </c>
      <c r="H10260" s="4" t="str">
        <f t="shared" si="320"/>
        <v>3SWR1.2</v>
      </c>
      <c r="I10260" s="4" t="str">
        <f t="shared" si="321"/>
        <v>S3_SWR1_PG</v>
      </c>
    </row>
    <row r="10261" spans="1:9" x14ac:dyDescent="0.25">
      <c r="A10261" t="s">
        <v>2698</v>
      </c>
      <c r="B10261" t="s">
        <v>6113</v>
      </c>
      <c r="C10261" t="s">
        <v>4961</v>
      </c>
      <c r="D10261" t="s">
        <v>2350</v>
      </c>
      <c r="E10261" t="s">
        <v>2350</v>
      </c>
      <c r="F10261">
        <v>4</v>
      </c>
      <c r="G10261" t="s">
        <v>961</v>
      </c>
      <c r="H10261" s="4" t="str">
        <f t="shared" si="320"/>
        <v>3SWR1.4</v>
      </c>
      <c r="I10261" s="4" t="str">
        <f t="shared" si="321"/>
        <v>DGND</v>
      </c>
    </row>
    <row r="10262" spans="1:9" x14ac:dyDescent="0.25">
      <c r="A10262" t="s">
        <v>2698</v>
      </c>
      <c r="B10262" t="s">
        <v>6113</v>
      </c>
      <c r="C10262" t="s">
        <v>4961</v>
      </c>
      <c r="D10262" t="s">
        <v>2351</v>
      </c>
      <c r="E10262" t="s">
        <v>2351</v>
      </c>
      <c r="F10262">
        <v>8</v>
      </c>
      <c r="G10262" t="s">
        <v>961</v>
      </c>
      <c r="H10262" s="4" t="str">
        <f t="shared" si="320"/>
        <v>3SWR1.8</v>
      </c>
      <c r="I10262" s="4" t="str">
        <f t="shared" si="321"/>
        <v>DGND</v>
      </c>
    </row>
    <row r="10263" spans="1:9" x14ac:dyDescent="0.25">
      <c r="A10263" t="s">
        <v>2698</v>
      </c>
      <c r="B10263" t="s">
        <v>6113</v>
      </c>
      <c r="C10263" t="s">
        <v>4962</v>
      </c>
      <c r="D10263">
        <v>1</v>
      </c>
      <c r="E10263">
        <v>1</v>
      </c>
      <c r="F10263">
        <v>1</v>
      </c>
      <c r="G10263" t="s">
        <v>2571</v>
      </c>
      <c r="H10263" s="4" t="str">
        <f t="shared" si="320"/>
        <v>S3_DPS_AVDD09.1</v>
      </c>
      <c r="I10263" s="4" t="str">
        <f t="shared" si="321"/>
        <v>S3_APWR_FF03</v>
      </c>
    </row>
    <row r="10264" spans="1:9" x14ac:dyDescent="0.25">
      <c r="A10264" t="s">
        <v>2698</v>
      </c>
      <c r="B10264" t="s">
        <v>6113</v>
      </c>
      <c r="C10264" t="s">
        <v>4962</v>
      </c>
      <c r="D10264">
        <v>2</v>
      </c>
      <c r="E10264">
        <v>2</v>
      </c>
      <c r="F10264">
        <v>2</v>
      </c>
      <c r="G10264" t="s">
        <v>717</v>
      </c>
      <c r="H10264" s="4" t="str">
        <f t="shared" si="320"/>
        <v>S3_DPS_AVDD09.2</v>
      </c>
      <c r="I10264" s="4" t="str">
        <f t="shared" si="321"/>
        <v>SG3_SRC_DVDD09</v>
      </c>
    </row>
    <row r="10265" spans="1:9" x14ac:dyDescent="0.25">
      <c r="A10265" t="s">
        <v>2698</v>
      </c>
      <c r="B10265" t="s">
        <v>6113</v>
      </c>
      <c r="C10265" t="s">
        <v>4963</v>
      </c>
      <c r="D10265">
        <v>1</v>
      </c>
      <c r="E10265">
        <v>1</v>
      </c>
      <c r="F10265">
        <v>1</v>
      </c>
      <c r="G10265" t="s">
        <v>2582</v>
      </c>
      <c r="H10265" s="4" t="str">
        <f t="shared" si="320"/>
        <v>S3_DPS_AVDD33.1</v>
      </c>
      <c r="I10265" s="4" t="str">
        <f t="shared" si="321"/>
        <v>S3_APWR_FF06</v>
      </c>
    </row>
    <row r="10266" spans="1:9" x14ac:dyDescent="0.25">
      <c r="A10266" t="s">
        <v>2698</v>
      </c>
      <c r="B10266" t="s">
        <v>6113</v>
      </c>
      <c r="C10266" t="s">
        <v>4963</v>
      </c>
      <c r="D10266">
        <v>2</v>
      </c>
      <c r="E10266">
        <v>2</v>
      </c>
      <c r="F10266">
        <v>2</v>
      </c>
      <c r="G10266" t="s">
        <v>637</v>
      </c>
      <c r="H10266" s="4" t="str">
        <f t="shared" si="320"/>
        <v>S3_DPS_AVDD33.2</v>
      </c>
      <c r="I10266" s="4" t="str">
        <f t="shared" si="321"/>
        <v>SG3_SRC_DVDD33</v>
      </c>
    </row>
    <row r="10267" spans="1:9" x14ac:dyDescent="0.25">
      <c r="A10267" t="s">
        <v>2698</v>
      </c>
      <c r="B10267" t="s">
        <v>6113</v>
      </c>
      <c r="C10267" t="s">
        <v>4964</v>
      </c>
      <c r="D10267">
        <v>1</v>
      </c>
      <c r="E10267">
        <v>1</v>
      </c>
      <c r="F10267">
        <v>1</v>
      </c>
      <c r="G10267" t="s">
        <v>2570</v>
      </c>
      <c r="H10267" s="4" t="str">
        <f t="shared" si="320"/>
        <v>S3_DPS_DVDD09.1</v>
      </c>
      <c r="I10267" s="4" t="str">
        <f t="shared" si="321"/>
        <v>S3_APWR_FF01</v>
      </c>
    </row>
    <row r="10268" spans="1:9" x14ac:dyDescent="0.25">
      <c r="A10268" t="s">
        <v>2698</v>
      </c>
      <c r="B10268" t="s">
        <v>6113</v>
      </c>
      <c r="C10268" t="s">
        <v>4964</v>
      </c>
      <c r="D10268">
        <v>2</v>
      </c>
      <c r="E10268">
        <v>2</v>
      </c>
      <c r="F10268">
        <v>2</v>
      </c>
      <c r="G10268" t="s">
        <v>717</v>
      </c>
      <c r="H10268" s="4" t="str">
        <f t="shared" si="320"/>
        <v>S3_DPS_DVDD09.2</v>
      </c>
      <c r="I10268" s="4" t="str">
        <f t="shared" si="321"/>
        <v>SG3_SRC_DVDD09</v>
      </c>
    </row>
    <row r="10269" spans="1:9" x14ac:dyDescent="0.25">
      <c r="A10269" t="s">
        <v>2698</v>
      </c>
      <c r="B10269" t="s">
        <v>6113</v>
      </c>
      <c r="C10269" t="s">
        <v>4965</v>
      </c>
      <c r="D10269">
        <v>1</v>
      </c>
      <c r="E10269">
        <v>1</v>
      </c>
      <c r="F10269">
        <v>1</v>
      </c>
      <c r="G10269" t="s">
        <v>2593</v>
      </c>
      <c r="H10269" s="4" t="str">
        <f t="shared" si="320"/>
        <v>S3_DPS_V33.1</v>
      </c>
      <c r="I10269" s="4" t="str">
        <f t="shared" si="321"/>
        <v>S3_APWR_FF11</v>
      </c>
    </row>
    <row r="10270" spans="1:9" x14ac:dyDescent="0.25">
      <c r="A10270" t="s">
        <v>2698</v>
      </c>
      <c r="B10270" t="s">
        <v>6113</v>
      </c>
      <c r="C10270" t="s">
        <v>4965</v>
      </c>
      <c r="D10270">
        <v>2</v>
      </c>
      <c r="E10270">
        <v>2</v>
      </c>
      <c r="F10270">
        <v>2</v>
      </c>
      <c r="G10270" t="s">
        <v>637</v>
      </c>
      <c r="H10270" s="4" t="str">
        <f t="shared" si="320"/>
        <v>S3_DPS_V33.2</v>
      </c>
      <c r="I10270" s="4" t="str">
        <f t="shared" si="321"/>
        <v>SG3_SRC_DVDD33</v>
      </c>
    </row>
    <row r="10271" spans="1:9" x14ac:dyDescent="0.25">
      <c r="A10271" t="s">
        <v>2698</v>
      </c>
      <c r="B10271" t="s">
        <v>6113</v>
      </c>
      <c r="C10271" t="s">
        <v>4966</v>
      </c>
      <c r="D10271">
        <v>1</v>
      </c>
      <c r="E10271">
        <v>1</v>
      </c>
      <c r="F10271">
        <v>1</v>
      </c>
      <c r="G10271" t="s">
        <v>2310</v>
      </c>
      <c r="H10271" s="4" t="str">
        <f t="shared" si="320"/>
        <v>S3_DPS_VDDIO_DVDD33.1</v>
      </c>
      <c r="I10271" s="4" t="str">
        <f t="shared" si="321"/>
        <v>S3_APWR_FF08</v>
      </c>
    </row>
    <row r="10272" spans="1:9" x14ac:dyDescent="0.25">
      <c r="A10272" t="s">
        <v>2698</v>
      </c>
      <c r="B10272" t="s">
        <v>6113</v>
      </c>
      <c r="C10272" t="s">
        <v>4966</v>
      </c>
      <c r="D10272">
        <v>2</v>
      </c>
      <c r="E10272">
        <v>2</v>
      </c>
      <c r="F10272">
        <v>2</v>
      </c>
      <c r="G10272" t="s">
        <v>637</v>
      </c>
      <c r="H10272" s="4" t="str">
        <f t="shared" si="320"/>
        <v>S3_DPS_VDDIO_DVDD33.2</v>
      </c>
      <c r="I10272" s="4" t="str">
        <f t="shared" si="321"/>
        <v>SG3_SRC_DVDD33</v>
      </c>
    </row>
    <row r="10273" spans="1:9" x14ac:dyDescent="0.25">
      <c r="A10273" t="s">
        <v>2698</v>
      </c>
      <c r="B10273" t="s">
        <v>6113</v>
      </c>
      <c r="C10273" t="s">
        <v>4967</v>
      </c>
      <c r="D10273">
        <v>1</v>
      </c>
      <c r="E10273">
        <v>1</v>
      </c>
      <c r="F10273">
        <v>1</v>
      </c>
      <c r="G10273" t="s">
        <v>716</v>
      </c>
      <c r="H10273" s="4" t="str">
        <f t="shared" si="320"/>
        <v>SG3_SWR1_FB.1</v>
      </c>
      <c r="I10273" s="4" t="str">
        <f t="shared" si="321"/>
        <v>S3_SWR1_FB</v>
      </c>
    </row>
    <row r="10274" spans="1:9" x14ac:dyDescent="0.25">
      <c r="A10274" t="s">
        <v>2698</v>
      </c>
      <c r="B10274" t="s">
        <v>6113</v>
      </c>
      <c r="C10274" t="s">
        <v>4967</v>
      </c>
      <c r="D10274">
        <v>2</v>
      </c>
      <c r="E10274">
        <v>2</v>
      </c>
      <c r="F10274">
        <v>2</v>
      </c>
      <c r="G10274" t="s">
        <v>961</v>
      </c>
      <c r="H10274" s="4" t="str">
        <f t="shared" si="320"/>
        <v>SG3_SWR1_FB.2</v>
      </c>
      <c r="I10274" s="4" t="str">
        <f t="shared" si="321"/>
        <v>DGND</v>
      </c>
    </row>
    <row r="10275" spans="1:9" x14ac:dyDescent="0.25">
      <c r="A10275" t="s">
        <v>2698</v>
      </c>
      <c r="B10275" t="s">
        <v>6115</v>
      </c>
      <c r="C10275" t="s">
        <v>4968</v>
      </c>
      <c r="D10275">
        <v>1</v>
      </c>
      <c r="E10275">
        <v>1</v>
      </c>
      <c r="F10275">
        <v>1</v>
      </c>
      <c r="G10275" t="s">
        <v>722</v>
      </c>
      <c r="H10275" s="4" t="str">
        <f t="shared" si="320"/>
        <v>3BDG1.1</v>
      </c>
      <c r="I10275" s="4" t="str">
        <f t="shared" si="321"/>
        <v>SG3_DVDD09</v>
      </c>
    </row>
    <row r="10276" spans="1:9" x14ac:dyDescent="0.25">
      <c r="A10276" t="s">
        <v>2698</v>
      </c>
      <c r="B10276" t="s">
        <v>6115</v>
      </c>
      <c r="C10276" t="s">
        <v>4968</v>
      </c>
      <c r="D10276">
        <v>2</v>
      </c>
      <c r="E10276">
        <v>2</v>
      </c>
      <c r="F10276">
        <v>2</v>
      </c>
      <c r="G10276" t="s">
        <v>717</v>
      </c>
      <c r="H10276" s="4" t="str">
        <f t="shared" si="320"/>
        <v>3BDG1.2</v>
      </c>
      <c r="I10276" s="4" t="str">
        <f t="shared" si="321"/>
        <v>SG3_SRC_DVDD09</v>
      </c>
    </row>
    <row r="10277" spans="1:9" x14ac:dyDescent="0.25">
      <c r="A10277" t="s">
        <v>2698</v>
      </c>
      <c r="B10277" t="s">
        <v>6115</v>
      </c>
      <c r="C10277" t="s">
        <v>4969</v>
      </c>
      <c r="D10277">
        <v>1</v>
      </c>
      <c r="E10277">
        <v>1</v>
      </c>
      <c r="F10277">
        <v>1</v>
      </c>
      <c r="G10277" t="s">
        <v>723</v>
      </c>
      <c r="H10277" s="4" t="str">
        <f t="shared" si="320"/>
        <v>3BDG2.1</v>
      </c>
      <c r="I10277" s="4" t="str">
        <f t="shared" si="321"/>
        <v>SG3_AVDD09</v>
      </c>
    </row>
    <row r="10278" spans="1:9" x14ac:dyDescent="0.25">
      <c r="A10278" t="s">
        <v>2698</v>
      </c>
      <c r="B10278" t="s">
        <v>6115</v>
      </c>
      <c r="C10278" t="s">
        <v>4969</v>
      </c>
      <c r="D10278">
        <v>2</v>
      </c>
      <c r="E10278">
        <v>2</v>
      </c>
      <c r="F10278">
        <v>2</v>
      </c>
      <c r="G10278" t="s">
        <v>717</v>
      </c>
      <c r="H10278" s="4" t="str">
        <f t="shared" si="320"/>
        <v>3BDG2.2</v>
      </c>
      <c r="I10278" s="4" t="str">
        <f t="shared" si="321"/>
        <v>SG3_SRC_DVDD09</v>
      </c>
    </row>
    <row r="10279" spans="1:9" x14ac:dyDescent="0.25">
      <c r="A10279" t="s">
        <v>2698</v>
      </c>
      <c r="B10279" t="s">
        <v>6115</v>
      </c>
      <c r="C10279" t="s">
        <v>4970</v>
      </c>
      <c r="D10279">
        <v>1</v>
      </c>
      <c r="E10279">
        <v>1</v>
      </c>
      <c r="F10279">
        <v>1</v>
      </c>
      <c r="G10279" t="s">
        <v>2598</v>
      </c>
      <c r="H10279" s="4" t="str">
        <f t="shared" si="320"/>
        <v>3BDG22.1</v>
      </c>
      <c r="I10279" s="4" t="str">
        <f t="shared" si="321"/>
        <v>SG3_AVDD09_FE</v>
      </c>
    </row>
    <row r="10280" spans="1:9" x14ac:dyDescent="0.25">
      <c r="A10280" t="s">
        <v>2698</v>
      </c>
      <c r="B10280" t="s">
        <v>6115</v>
      </c>
      <c r="C10280" t="s">
        <v>4970</v>
      </c>
      <c r="D10280">
        <v>2</v>
      </c>
      <c r="E10280">
        <v>2</v>
      </c>
      <c r="F10280">
        <v>2</v>
      </c>
      <c r="G10280" t="s">
        <v>717</v>
      </c>
      <c r="H10280" s="4" t="str">
        <f t="shared" si="320"/>
        <v>3BDG22.2</v>
      </c>
      <c r="I10280" s="4" t="str">
        <f t="shared" si="321"/>
        <v>SG3_SRC_DVDD09</v>
      </c>
    </row>
    <row r="10281" spans="1:9" x14ac:dyDescent="0.25">
      <c r="A10281" t="s">
        <v>2698</v>
      </c>
      <c r="B10281" t="s">
        <v>6115</v>
      </c>
      <c r="C10281" t="s">
        <v>4971</v>
      </c>
      <c r="D10281">
        <v>1</v>
      </c>
      <c r="E10281">
        <v>1</v>
      </c>
      <c r="F10281">
        <v>1</v>
      </c>
      <c r="G10281" t="s">
        <v>2599</v>
      </c>
      <c r="H10281" s="4" t="str">
        <f t="shared" si="320"/>
        <v>3BDG23.1</v>
      </c>
      <c r="I10281" s="4" t="str">
        <f t="shared" si="321"/>
        <v>SG3_AVDD09_GIGA</v>
      </c>
    </row>
    <row r="10282" spans="1:9" x14ac:dyDescent="0.25">
      <c r="A10282" t="s">
        <v>2698</v>
      </c>
      <c r="B10282" t="s">
        <v>6115</v>
      </c>
      <c r="C10282" t="s">
        <v>4971</v>
      </c>
      <c r="D10282">
        <v>2</v>
      </c>
      <c r="E10282">
        <v>2</v>
      </c>
      <c r="F10282">
        <v>2</v>
      </c>
      <c r="G10282" t="s">
        <v>717</v>
      </c>
      <c r="H10282" s="4" t="str">
        <f t="shared" si="320"/>
        <v>3BDG23.2</v>
      </c>
      <c r="I10282" s="4" t="str">
        <f t="shared" si="321"/>
        <v>SG3_SRC_DVDD09</v>
      </c>
    </row>
    <row r="10283" spans="1:9" x14ac:dyDescent="0.25">
      <c r="A10283" t="s">
        <v>2698</v>
      </c>
      <c r="B10283" t="s">
        <v>6115</v>
      </c>
      <c r="C10283" t="s">
        <v>4972</v>
      </c>
      <c r="D10283">
        <v>1</v>
      </c>
      <c r="E10283">
        <v>1</v>
      </c>
      <c r="F10283">
        <v>1</v>
      </c>
      <c r="G10283" t="s">
        <v>2600</v>
      </c>
      <c r="H10283" s="4" t="str">
        <f t="shared" si="320"/>
        <v>3BDG24.1</v>
      </c>
      <c r="I10283" s="4" t="str">
        <f t="shared" si="321"/>
        <v>SG3_AVDD09_MCK</v>
      </c>
    </row>
    <row r="10284" spans="1:9" x14ac:dyDescent="0.25">
      <c r="A10284" t="s">
        <v>2698</v>
      </c>
      <c r="B10284" t="s">
        <v>6115</v>
      </c>
      <c r="C10284" t="s">
        <v>4972</v>
      </c>
      <c r="D10284">
        <v>2</v>
      </c>
      <c r="E10284">
        <v>2</v>
      </c>
      <c r="F10284">
        <v>2</v>
      </c>
      <c r="G10284" t="s">
        <v>717</v>
      </c>
      <c r="H10284" s="4" t="str">
        <f t="shared" si="320"/>
        <v>3BDG24.2</v>
      </c>
      <c r="I10284" s="4" t="str">
        <f t="shared" si="321"/>
        <v>SG3_SRC_DVDD09</v>
      </c>
    </row>
    <row r="10285" spans="1:9" x14ac:dyDescent="0.25">
      <c r="A10285" t="s">
        <v>2698</v>
      </c>
      <c r="B10285" t="s">
        <v>6115</v>
      </c>
      <c r="C10285" t="s">
        <v>4973</v>
      </c>
      <c r="D10285">
        <v>1</v>
      </c>
      <c r="E10285">
        <v>1</v>
      </c>
      <c r="F10285">
        <v>1</v>
      </c>
      <c r="G10285" t="s">
        <v>6183</v>
      </c>
      <c r="H10285" s="4" t="str">
        <f t="shared" si="320"/>
        <v>3BDG27.1</v>
      </c>
      <c r="I10285" s="4" t="str">
        <f t="shared" si="321"/>
        <v>SG3_AVDD09_TRX</v>
      </c>
    </row>
    <row r="10286" spans="1:9" x14ac:dyDescent="0.25">
      <c r="A10286" t="s">
        <v>2698</v>
      </c>
      <c r="B10286" t="s">
        <v>6115</v>
      </c>
      <c r="C10286" t="s">
        <v>4973</v>
      </c>
      <c r="D10286">
        <v>2</v>
      </c>
      <c r="E10286">
        <v>2</v>
      </c>
      <c r="F10286">
        <v>2</v>
      </c>
      <c r="G10286" t="s">
        <v>717</v>
      </c>
      <c r="H10286" s="4" t="str">
        <f t="shared" si="320"/>
        <v>3BDG27.2</v>
      </c>
      <c r="I10286" s="4" t="str">
        <f t="shared" si="321"/>
        <v>SG3_SRC_DVDD09</v>
      </c>
    </row>
    <row r="10287" spans="1:9" x14ac:dyDescent="0.25">
      <c r="A10287" t="s">
        <v>2698</v>
      </c>
      <c r="B10287" t="s">
        <v>6115</v>
      </c>
      <c r="C10287" t="s">
        <v>4974</v>
      </c>
      <c r="D10287">
        <v>1</v>
      </c>
      <c r="E10287">
        <v>1</v>
      </c>
      <c r="F10287">
        <v>1</v>
      </c>
      <c r="G10287" t="s">
        <v>2601</v>
      </c>
      <c r="H10287" s="4" t="str">
        <f t="shared" si="320"/>
        <v>3BDG28.1</v>
      </c>
      <c r="I10287" s="4" t="str">
        <f t="shared" si="321"/>
        <v>SG3_AVDD09_CMU</v>
      </c>
    </row>
    <row r="10288" spans="1:9" x14ac:dyDescent="0.25">
      <c r="A10288" t="s">
        <v>2698</v>
      </c>
      <c r="B10288" t="s">
        <v>6115</v>
      </c>
      <c r="C10288" t="s">
        <v>4974</v>
      </c>
      <c r="D10288">
        <v>2</v>
      </c>
      <c r="E10288">
        <v>2</v>
      </c>
      <c r="F10288">
        <v>2</v>
      </c>
      <c r="G10288" t="s">
        <v>717</v>
      </c>
      <c r="H10288" s="4" t="str">
        <f t="shared" si="320"/>
        <v>3BDG28.2</v>
      </c>
      <c r="I10288" s="4" t="str">
        <f t="shared" si="321"/>
        <v>SG3_SRC_DVDD09</v>
      </c>
    </row>
    <row r="10289" spans="1:9" x14ac:dyDescent="0.25">
      <c r="A10289" t="s">
        <v>2698</v>
      </c>
      <c r="B10289" t="s">
        <v>6115</v>
      </c>
      <c r="C10289" t="s">
        <v>4975</v>
      </c>
      <c r="D10289">
        <v>1</v>
      </c>
      <c r="E10289">
        <v>1</v>
      </c>
      <c r="F10289">
        <v>1</v>
      </c>
      <c r="G10289" t="s">
        <v>722</v>
      </c>
      <c r="H10289" s="4" t="str">
        <f t="shared" si="320"/>
        <v>3CG1.1</v>
      </c>
      <c r="I10289" s="4" t="str">
        <f t="shared" si="321"/>
        <v>SG3_DVDD09</v>
      </c>
    </row>
    <row r="10290" spans="1:9" x14ac:dyDescent="0.25">
      <c r="A10290" t="s">
        <v>2698</v>
      </c>
      <c r="B10290" t="s">
        <v>6115</v>
      </c>
      <c r="C10290" t="s">
        <v>4975</v>
      </c>
      <c r="D10290">
        <v>2</v>
      </c>
      <c r="E10290">
        <v>2</v>
      </c>
      <c r="F10290">
        <v>2</v>
      </c>
      <c r="G10290" t="s">
        <v>961</v>
      </c>
      <c r="H10290" s="4" t="str">
        <f t="shared" si="320"/>
        <v>3CG1.2</v>
      </c>
      <c r="I10290" s="4" t="str">
        <f t="shared" si="321"/>
        <v>DGND</v>
      </c>
    </row>
    <row r="10291" spans="1:9" x14ac:dyDescent="0.25">
      <c r="A10291" t="s">
        <v>2698</v>
      </c>
      <c r="B10291" t="s">
        <v>6115</v>
      </c>
      <c r="C10291" t="s">
        <v>4976</v>
      </c>
      <c r="D10291">
        <v>1</v>
      </c>
      <c r="E10291">
        <v>1</v>
      </c>
      <c r="F10291">
        <v>1</v>
      </c>
      <c r="G10291" t="s">
        <v>722</v>
      </c>
      <c r="H10291" s="4" t="str">
        <f t="shared" si="320"/>
        <v>3CG2.1</v>
      </c>
      <c r="I10291" s="4" t="str">
        <f t="shared" si="321"/>
        <v>SG3_DVDD09</v>
      </c>
    </row>
    <row r="10292" spans="1:9" x14ac:dyDescent="0.25">
      <c r="A10292" t="s">
        <v>2698</v>
      </c>
      <c r="B10292" t="s">
        <v>6115</v>
      </c>
      <c r="C10292" t="s">
        <v>4976</v>
      </c>
      <c r="D10292">
        <v>2</v>
      </c>
      <c r="E10292">
        <v>2</v>
      </c>
      <c r="F10292">
        <v>2</v>
      </c>
      <c r="G10292" t="s">
        <v>961</v>
      </c>
      <c r="H10292" s="4" t="str">
        <f t="shared" si="320"/>
        <v>3CG2.2</v>
      </c>
      <c r="I10292" s="4" t="str">
        <f t="shared" si="321"/>
        <v>DGND</v>
      </c>
    </row>
    <row r="10293" spans="1:9" x14ac:dyDescent="0.25">
      <c r="A10293" t="s">
        <v>2698</v>
      </c>
      <c r="B10293" t="s">
        <v>6115</v>
      </c>
      <c r="C10293" t="s">
        <v>4977</v>
      </c>
      <c r="D10293">
        <v>1</v>
      </c>
      <c r="E10293">
        <v>1</v>
      </c>
      <c r="F10293">
        <v>1</v>
      </c>
      <c r="G10293" t="s">
        <v>722</v>
      </c>
      <c r="H10293" s="4" t="str">
        <f t="shared" si="320"/>
        <v>3CG3.1</v>
      </c>
      <c r="I10293" s="4" t="str">
        <f t="shared" si="321"/>
        <v>SG3_DVDD09</v>
      </c>
    </row>
    <row r="10294" spans="1:9" x14ac:dyDescent="0.25">
      <c r="A10294" t="s">
        <v>2698</v>
      </c>
      <c r="B10294" t="s">
        <v>6115</v>
      </c>
      <c r="C10294" t="s">
        <v>4977</v>
      </c>
      <c r="D10294">
        <v>2</v>
      </c>
      <c r="E10294">
        <v>2</v>
      </c>
      <c r="F10294">
        <v>2</v>
      </c>
      <c r="G10294" t="s">
        <v>961</v>
      </c>
      <c r="H10294" s="4" t="str">
        <f t="shared" si="320"/>
        <v>3CG3.2</v>
      </c>
      <c r="I10294" s="4" t="str">
        <f t="shared" si="321"/>
        <v>DGND</v>
      </c>
    </row>
    <row r="10295" spans="1:9" x14ac:dyDescent="0.25">
      <c r="A10295" t="s">
        <v>2698</v>
      </c>
      <c r="B10295" t="s">
        <v>6115</v>
      </c>
      <c r="C10295" t="s">
        <v>4978</v>
      </c>
      <c r="D10295">
        <v>1</v>
      </c>
      <c r="E10295">
        <v>1</v>
      </c>
      <c r="F10295">
        <v>1</v>
      </c>
      <c r="G10295" t="s">
        <v>722</v>
      </c>
      <c r="H10295" s="4" t="str">
        <f t="shared" si="320"/>
        <v>3CG4.1</v>
      </c>
      <c r="I10295" s="4" t="str">
        <f t="shared" si="321"/>
        <v>SG3_DVDD09</v>
      </c>
    </row>
    <row r="10296" spans="1:9" x14ac:dyDescent="0.25">
      <c r="A10296" t="s">
        <v>2698</v>
      </c>
      <c r="B10296" t="s">
        <v>6115</v>
      </c>
      <c r="C10296" t="s">
        <v>4978</v>
      </c>
      <c r="D10296">
        <v>2</v>
      </c>
      <c r="E10296">
        <v>2</v>
      </c>
      <c r="F10296">
        <v>2</v>
      </c>
      <c r="G10296" t="s">
        <v>961</v>
      </c>
      <c r="H10296" s="4" t="str">
        <f t="shared" si="320"/>
        <v>3CG4.2</v>
      </c>
      <c r="I10296" s="4" t="str">
        <f t="shared" si="321"/>
        <v>DGND</v>
      </c>
    </row>
    <row r="10297" spans="1:9" x14ac:dyDescent="0.25">
      <c r="A10297" t="s">
        <v>2698</v>
      </c>
      <c r="B10297" t="s">
        <v>6115</v>
      </c>
      <c r="C10297" t="s">
        <v>4979</v>
      </c>
      <c r="D10297">
        <v>1</v>
      </c>
      <c r="E10297">
        <v>1</v>
      </c>
      <c r="F10297">
        <v>1</v>
      </c>
      <c r="G10297" t="s">
        <v>722</v>
      </c>
      <c r="H10297" s="4" t="str">
        <f t="shared" si="320"/>
        <v>3CG5.1</v>
      </c>
      <c r="I10297" s="4" t="str">
        <f t="shared" si="321"/>
        <v>SG3_DVDD09</v>
      </c>
    </row>
    <row r="10298" spans="1:9" x14ac:dyDescent="0.25">
      <c r="A10298" t="s">
        <v>2698</v>
      </c>
      <c r="B10298" t="s">
        <v>6115</v>
      </c>
      <c r="C10298" t="s">
        <v>4979</v>
      </c>
      <c r="D10298">
        <v>2</v>
      </c>
      <c r="E10298">
        <v>2</v>
      </c>
      <c r="F10298">
        <v>2</v>
      </c>
      <c r="G10298" t="s">
        <v>961</v>
      </c>
      <c r="H10298" s="4" t="str">
        <f t="shared" si="320"/>
        <v>3CG5.2</v>
      </c>
      <c r="I10298" s="4" t="str">
        <f t="shared" si="321"/>
        <v>DGND</v>
      </c>
    </row>
    <row r="10299" spans="1:9" x14ac:dyDescent="0.25">
      <c r="A10299" t="s">
        <v>2698</v>
      </c>
      <c r="B10299" t="s">
        <v>6115</v>
      </c>
      <c r="C10299" t="s">
        <v>4980</v>
      </c>
      <c r="D10299">
        <v>1</v>
      </c>
      <c r="E10299">
        <v>1</v>
      </c>
      <c r="F10299">
        <v>1</v>
      </c>
      <c r="G10299" t="s">
        <v>722</v>
      </c>
      <c r="H10299" s="4" t="str">
        <f t="shared" si="320"/>
        <v>3CG6.1</v>
      </c>
      <c r="I10299" s="4" t="str">
        <f t="shared" si="321"/>
        <v>SG3_DVDD09</v>
      </c>
    </row>
    <row r="10300" spans="1:9" x14ac:dyDescent="0.25">
      <c r="A10300" t="s">
        <v>2698</v>
      </c>
      <c r="B10300" t="s">
        <v>6115</v>
      </c>
      <c r="C10300" t="s">
        <v>4980</v>
      </c>
      <c r="D10300">
        <v>2</v>
      </c>
      <c r="E10300">
        <v>2</v>
      </c>
      <c r="F10300">
        <v>2</v>
      </c>
      <c r="G10300" t="s">
        <v>961</v>
      </c>
      <c r="H10300" s="4" t="str">
        <f t="shared" si="320"/>
        <v>3CG6.2</v>
      </c>
      <c r="I10300" s="4" t="str">
        <f t="shared" si="321"/>
        <v>DGND</v>
      </c>
    </row>
    <row r="10301" spans="1:9" x14ac:dyDescent="0.25">
      <c r="A10301" t="s">
        <v>2698</v>
      </c>
      <c r="B10301" t="s">
        <v>6115</v>
      </c>
      <c r="C10301" t="s">
        <v>4981</v>
      </c>
      <c r="D10301">
        <v>1</v>
      </c>
      <c r="E10301">
        <v>1</v>
      </c>
      <c r="F10301">
        <v>1</v>
      </c>
      <c r="G10301" t="s">
        <v>722</v>
      </c>
      <c r="H10301" s="4" t="str">
        <f t="shared" si="320"/>
        <v>3CG7.1</v>
      </c>
      <c r="I10301" s="4" t="str">
        <f t="shared" si="321"/>
        <v>SG3_DVDD09</v>
      </c>
    </row>
    <row r="10302" spans="1:9" x14ac:dyDescent="0.25">
      <c r="A10302" t="s">
        <v>2698</v>
      </c>
      <c r="B10302" t="s">
        <v>6115</v>
      </c>
      <c r="C10302" t="s">
        <v>4981</v>
      </c>
      <c r="D10302">
        <v>2</v>
      </c>
      <c r="E10302">
        <v>2</v>
      </c>
      <c r="F10302">
        <v>2</v>
      </c>
      <c r="G10302" t="s">
        <v>961</v>
      </c>
      <c r="H10302" s="4" t="str">
        <f t="shared" si="320"/>
        <v>3CG7.2</v>
      </c>
      <c r="I10302" s="4" t="str">
        <f t="shared" si="321"/>
        <v>DGND</v>
      </c>
    </row>
    <row r="10303" spans="1:9" x14ac:dyDescent="0.25">
      <c r="A10303" t="s">
        <v>2698</v>
      </c>
      <c r="B10303" t="s">
        <v>6115</v>
      </c>
      <c r="C10303" t="s">
        <v>4982</v>
      </c>
      <c r="D10303">
        <v>1</v>
      </c>
      <c r="E10303">
        <v>1</v>
      </c>
      <c r="F10303">
        <v>1</v>
      </c>
      <c r="G10303" t="s">
        <v>722</v>
      </c>
      <c r="H10303" s="4" t="str">
        <f t="shared" si="320"/>
        <v>3CG8.1</v>
      </c>
      <c r="I10303" s="4" t="str">
        <f t="shared" si="321"/>
        <v>SG3_DVDD09</v>
      </c>
    </row>
    <row r="10304" spans="1:9" x14ac:dyDescent="0.25">
      <c r="A10304" t="s">
        <v>2698</v>
      </c>
      <c r="B10304" t="s">
        <v>6115</v>
      </c>
      <c r="C10304" t="s">
        <v>4982</v>
      </c>
      <c r="D10304">
        <v>2</v>
      </c>
      <c r="E10304">
        <v>2</v>
      </c>
      <c r="F10304">
        <v>2</v>
      </c>
      <c r="G10304" t="s">
        <v>961</v>
      </c>
      <c r="H10304" s="4" t="str">
        <f t="shared" si="320"/>
        <v>3CG8.2</v>
      </c>
      <c r="I10304" s="4" t="str">
        <f t="shared" si="321"/>
        <v>DGND</v>
      </c>
    </row>
    <row r="10305" spans="1:9" x14ac:dyDescent="0.25">
      <c r="A10305" t="s">
        <v>2698</v>
      </c>
      <c r="B10305" t="s">
        <v>6115</v>
      </c>
      <c r="C10305" t="s">
        <v>4983</v>
      </c>
      <c r="D10305">
        <v>1</v>
      </c>
      <c r="E10305">
        <v>1</v>
      </c>
      <c r="F10305">
        <v>1</v>
      </c>
      <c r="G10305" t="s">
        <v>722</v>
      </c>
      <c r="H10305" s="4" t="str">
        <f t="shared" si="320"/>
        <v>3CG9.1</v>
      </c>
      <c r="I10305" s="4" t="str">
        <f t="shared" si="321"/>
        <v>SG3_DVDD09</v>
      </c>
    </row>
    <row r="10306" spans="1:9" x14ac:dyDescent="0.25">
      <c r="A10306" t="s">
        <v>2698</v>
      </c>
      <c r="B10306" t="s">
        <v>6115</v>
      </c>
      <c r="C10306" t="s">
        <v>4983</v>
      </c>
      <c r="D10306">
        <v>2</v>
      </c>
      <c r="E10306">
        <v>2</v>
      </c>
      <c r="F10306">
        <v>2</v>
      </c>
      <c r="G10306" t="s">
        <v>961</v>
      </c>
      <c r="H10306" s="4" t="str">
        <f t="shared" ref="H10306:H10369" si="322">CONCATENATE(C10306,".",F10306)</f>
        <v>3CG9.2</v>
      </c>
      <c r="I10306" s="4" t="str">
        <f t="shared" ref="I10306:I10369" si="323">G10306</f>
        <v>DGND</v>
      </c>
    </row>
    <row r="10307" spans="1:9" x14ac:dyDescent="0.25">
      <c r="A10307" t="s">
        <v>2698</v>
      </c>
      <c r="B10307" t="s">
        <v>6115</v>
      </c>
      <c r="C10307" t="s">
        <v>4984</v>
      </c>
      <c r="D10307">
        <v>1</v>
      </c>
      <c r="E10307">
        <v>1</v>
      </c>
      <c r="F10307">
        <v>1</v>
      </c>
      <c r="G10307" t="s">
        <v>722</v>
      </c>
      <c r="H10307" s="4" t="str">
        <f t="shared" si="322"/>
        <v>3CG10.1</v>
      </c>
      <c r="I10307" s="4" t="str">
        <f t="shared" si="323"/>
        <v>SG3_DVDD09</v>
      </c>
    </row>
    <row r="10308" spans="1:9" x14ac:dyDescent="0.25">
      <c r="A10308" t="s">
        <v>2698</v>
      </c>
      <c r="B10308" t="s">
        <v>6115</v>
      </c>
      <c r="C10308" t="s">
        <v>4984</v>
      </c>
      <c r="D10308">
        <v>2</v>
      </c>
      <c r="E10308">
        <v>2</v>
      </c>
      <c r="F10308">
        <v>2</v>
      </c>
      <c r="G10308" t="s">
        <v>961</v>
      </c>
      <c r="H10308" s="4" t="str">
        <f t="shared" si="322"/>
        <v>3CG10.2</v>
      </c>
      <c r="I10308" s="4" t="str">
        <f t="shared" si="323"/>
        <v>DGND</v>
      </c>
    </row>
    <row r="10309" spans="1:9" x14ac:dyDescent="0.25">
      <c r="A10309" t="s">
        <v>2698</v>
      </c>
      <c r="B10309" t="s">
        <v>6115</v>
      </c>
      <c r="C10309" t="s">
        <v>4985</v>
      </c>
      <c r="D10309">
        <v>1</v>
      </c>
      <c r="E10309">
        <v>1</v>
      </c>
      <c r="F10309">
        <v>1</v>
      </c>
      <c r="G10309" t="s">
        <v>722</v>
      </c>
      <c r="H10309" s="4" t="str">
        <f t="shared" si="322"/>
        <v>3CG11.1</v>
      </c>
      <c r="I10309" s="4" t="str">
        <f t="shared" si="323"/>
        <v>SG3_DVDD09</v>
      </c>
    </row>
    <row r="10310" spans="1:9" x14ac:dyDescent="0.25">
      <c r="A10310" t="s">
        <v>2698</v>
      </c>
      <c r="B10310" t="s">
        <v>6115</v>
      </c>
      <c r="C10310" t="s">
        <v>4985</v>
      </c>
      <c r="D10310">
        <v>2</v>
      </c>
      <c r="E10310">
        <v>2</v>
      </c>
      <c r="F10310">
        <v>2</v>
      </c>
      <c r="G10310" t="s">
        <v>961</v>
      </c>
      <c r="H10310" s="4" t="str">
        <f t="shared" si="322"/>
        <v>3CG11.2</v>
      </c>
      <c r="I10310" s="4" t="str">
        <f t="shared" si="323"/>
        <v>DGND</v>
      </c>
    </row>
    <row r="10311" spans="1:9" x14ac:dyDescent="0.25">
      <c r="A10311" t="s">
        <v>2698</v>
      </c>
      <c r="B10311" t="s">
        <v>6115</v>
      </c>
      <c r="C10311" t="s">
        <v>4986</v>
      </c>
      <c r="D10311">
        <v>1</v>
      </c>
      <c r="E10311">
        <v>1</v>
      </c>
      <c r="F10311">
        <v>1</v>
      </c>
      <c r="G10311" t="s">
        <v>722</v>
      </c>
      <c r="H10311" s="4" t="str">
        <f t="shared" si="322"/>
        <v>3CG12.1</v>
      </c>
      <c r="I10311" s="4" t="str">
        <f t="shared" si="323"/>
        <v>SG3_DVDD09</v>
      </c>
    </row>
    <row r="10312" spans="1:9" x14ac:dyDescent="0.25">
      <c r="A10312" t="s">
        <v>2698</v>
      </c>
      <c r="B10312" t="s">
        <v>6115</v>
      </c>
      <c r="C10312" t="s">
        <v>4986</v>
      </c>
      <c r="D10312">
        <v>2</v>
      </c>
      <c r="E10312">
        <v>2</v>
      </c>
      <c r="F10312">
        <v>2</v>
      </c>
      <c r="G10312" t="s">
        <v>961</v>
      </c>
      <c r="H10312" s="4" t="str">
        <f t="shared" si="322"/>
        <v>3CG12.2</v>
      </c>
      <c r="I10312" s="4" t="str">
        <f t="shared" si="323"/>
        <v>DGND</v>
      </c>
    </row>
    <row r="10313" spans="1:9" x14ac:dyDescent="0.25">
      <c r="A10313" t="s">
        <v>2698</v>
      </c>
      <c r="B10313" t="s">
        <v>6115</v>
      </c>
      <c r="C10313" t="s">
        <v>6116</v>
      </c>
      <c r="D10313">
        <v>1</v>
      </c>
      <c r="E10313">
        <v>1</v>
      </c>
      <c r="F10313">
        <v>1</v>
      </c>
      <c r="G10313" t="s">
        <v>722</v>
      </c>
      <c r="H10313" s="4" t="str">
        <f t="shared" si="322"/>
        <v>3CG13.1</v>
      </c>
      <c r="I10313" s="4" t="str">
        <f t="shared" si="323"/>
        <v>SG3_DVDD09</v>
      </c>
    </row>
    <row r="10314" spans="1:9" x14ac:dyDescent="0.25">
      <c r="A10314" t="s">
        <v>2698</v>
      </c>
      <c r="B10314" t="s">
        <v>6115</v>
      </c>
      <c r="C10314" t="s">
        <v>6116</v>
      </c>
      <c r="D10314">
        <v>2</v>
      </c>
      <c r="E10314">
        <v>2</v>
      </c>
      <c r="F10314">
        <v>2</v>
      </c>
      <c r="G10314" t="s">
        <v>961</v>
      </c>
      <c r="H10314" s="4" t="str">
        <f t="shared" si="322"/>
        <v>3CG13.2</v>
      </c>
      <c r="I10314" s="4" t="str">
        <f t="shared" si="323"/>
        <v>DGND</v>
      </c>
    </row>
    <row r="10315" spans="1:9" x14ac:dyDescent="0.25">
      <c r="A10315" t="s">
        <v>2698</v>
      </c>
      <c r="B10315" t="s">
        <v>6115</v>
      </c>
      <c r="C10315" t="s">
        <v>6117</v>
      </c>
      <c r="D10315">
        <v>1</v>
      </c>
      <c r="E10315">
        <v>1</v>
      </c>
      <c r="F10315">
        <v>1</v>
      </c>
      <c r="G10315" t="s">
        <v>722</v>
      </c>
      <c r="H10315" s="4" t="str">
        <f t="shared" si="322"/>
        <v>3CG14.1</v>
      </c>
      <c r="I10315" s="4" t="str">
        <f t="shared" si="323"/>
        <v>SG3_DVDD09</v>
      </c>
    </row>
    <row r="10316" spans="1:9" x14ac:dyDescent="0.25">
      <c r="A10316" t="s">
        <v>2698</v>
      </c>
      <c r="B10316" t="s">
        <v>6115</v>
      </c>
      <c r="C10316" t="s">
        <v>6117</v>
      </c>
      <c r="D10316">
        <v>2</v>
      </c>
      <c r="E10316">
        <v>2</v>
      </c>
      <c r="F10316">
        <v>2</v>
      </c>
      <c r="G10316" t="s">
        <v>961</v>
      </c>
      <c r="H10316" s="4" t="str">
        <f t="shared" si="322"/>
        <v>3CG14.2</v>
      </c>
      <c r="I10316" s="4" t="str">
        <f t="shared" si="323"/>
        <v>DGND</v>
      </c>
    </row>
    <row r="10317" spans="1:9" x14ac:dyDescent="0.25">
      <c r="A10317" t="s">
        <v>2698</v>
      </c>
      <c r="B10317" t="s">
        <v>6115</v>
      </c>
      <c r="C10317" t="s">
        <v>6118</v>
      </c>
      <c r="D10317">
        <v>1</v>
      </c>
      <c r="E10317">
        <v>1</v>
      </c>
      <c r="F10317">
        <v>1</v>
      </c>
      <c r="G10317" t="s">
        <v>722</v>
      </c>
      <c r="H10317" s="4" t="str">
        <f t="shared" si="322"/>
        <v>3CG15.1</v>
      </c>
      <c r="I10317" s="4" t="str">
        <f t="shared" si="323"/>
        <v>SG3_DVDD09</v>
      </c>
    </row>
    <row r="10318" spans="1:9" x14ac:dyDescent="0.25">
      <c r="A10318" t="s">
        <v>2698</v>
      </c>
      <c r="B10318" t="s">
        <v>6115</v>
      </c>
      <c r="C10318" t="s">
        <v>6118</v>
      </c>
      <c r="D10318">
        <v>2</v>
      </c>
      <c r="E10318">
        <v>2</v>
      </c>
      <c r="F10318">
        <v>2</v>
      </c>
      <c r="G10318" t="s">
        <v>961</v>
      </c>
      <c r="H10318" s="4" t="str">
        <f t="shared" si="322"/>
        <v>3CG15.2</v>
      </c>
      <c r="I10318" s="4" t="str">
        <f t="shared" si="323"/>
        <v>DGND</v>
      </c>
    </row>
    <row r="10319" spans="1:9" x14ac:dyDescent="0.25">
      <c r="A10319" t="s">
        <v>2698</v>
      </c>
      <c r="B10319" t="s">
        <v>6115</v>
      </c>
      <c r="C10319" t="s">
        <v>6119</v>
      </c>
      <c r="D10319">
        <v>1</v>
      </c>
      <c r="E10319">
        <v>1</v>
      </c>
      <c r="F10319">
        <v>1</v>
      </c>
      <c r="G10319" t="s">
        <v>722</v>
      </c>
      <c r="H10319" s="4" t="str">
        <f t="shared" si="322"/>
        <v>3CG16.1</v>
      </c>
      <c r="I10319" s="4" t="str">
        <f t="shared" si="323"/>
        <v>SG3_DVDD09</v>
      </c>
    </row>
    <row r="10320" spans="1:9" x14ac:dyDescent="0.25">
      <c r="A10320" t="s">
        <v>2698</v>
      </c>
      <c r="B10320" t="s">
        <v>6115</v>
      </c>
      <c r="C10320" t="s">
        <v>6119</v>
      </c>
      <c r="D10320">
        <v>2</v>
      </c>
      <c r="E10320">
        <v>2</v>
      </c>
      <c r="F10320">
        <v>2</v>
      </c>
      <c r="G10320" t="s">
        <v>961</v>
      </c>
      <c r="H10320" s="4" t="str">
        <f t="shared" si="322"/>
        <v>3CG16.2</v>
      </c>
      <c r="I10320" s="4" t="str">
        <f t="shared" si="323"/>
        <v>DGND</v>
      </c>
    </row>
    <row r="10321" spans="1:9" x14ac:dyDescent="0.25">
      <c r="A10321" t="s">
        <v>2698</v>
      </c>
      <c r="B10321" t="s">
        <v>6115</v>
      </c>
      <c r="C10321" t="s">
        <v>6120</v>
      </c>
      <c r="D10321">
        <v>1</v>
      </c>
      <c r="E10321">
        <v>1</v>
      </c>
      <c r="F10321">
        <v>1</v>
      </c>
      <c r="G10321" t="s">
        <v>722</v>
      </c>
      <c r="H10321" s="4" t="str">
        <f t="shared" si="322"/>
        <v>3CG17.1</v>
      </c>
      <c r="I10321" s="4" t="str">
        <f t="shared" si="323"/>
        <v>SG3_DVDD09</v>
      </c>
    </row>
    <row r="10322" spans="1:9" x14ac:dyDescent="0.25">
      <c r="A10322" t="s">
        <v>2698</v>
      </c>
      <c r="B10322" t="s">
        <v>6115</v>
      </c>
      <c r="C10322" t="s">
        <v>6120</v>
      </c>
      <c r="D10322">
        <v>2</v>
      </c>
      <c r="E10322">
        <v>2</v>
      </c>
      <c r="F10322">
        <v>2</v>
      </c>
      <c r="G10322" t="s">
        <v>961</v>
      </c>
      <c r="H10322" s="4" t="str">
        <f t="shared" si="322"/>
        <v>3CG17.2</v>
      </c>
      <c r="I10322" s="4" t="str">
        <f t="shared" si="323"/>
        <v>DGND</v>
      </c>
    </row>
    <row r="10323" spans="1:9" x14ac:dyDescent="0.25">
      <c r="A10323" t="s">
        <v>2698</v>
      </c>
      <c r="B10323" t="s">
        <v>6115</v>
      </c>
      <c r="C10323" t="s">
        <v>6121</v>
      </c>
      <c r="D10323">
        <v>1</v>
      </c>
      <c r="E10323">
        <v>1</v>
      </c>
      <c r="F10323">
        <v>1</v>
      </c>
      <c r="G10323" t="s">
        <v>722</v>
      </c>
      <c r="H10323" s="4" t="str">
        <f t="shared" si="322"/>
        <v>3CG18.1</v>
      </c>
      <c r="I10323" s="4" t="str">
        <f t="shared" si="323"/>
        <v>SG3_DVDD09</v>
      </c>
    </row>
    <row r="10324" spans="1:9" x14ac:dyDescent="0.25">
      <c r="A10324" t="s">
        <v>2698</v>
      </c>
      <c r="B10324" t="s">
        <v>6115</v>
      </c>
      <c r="C10324" t="s">
        <v>6121</v>
      </c>
      <c r="D10324">
        <v>2</v>
      </c>
      <c r="E10324">
        <v>2</v>
      </c>
      <c r="F10324">
        <v>2</v>
      </c>
      <c r="G10324" t="s">
        <v>961</v>
      </c>
      <c r="H10324" s="4" t="str">
        <f t="shared" si="322"/>
        <v>3CG18.2</v>
      </c>
      <c r="I10324" s="4" t="str">
        <f t="shared" si="323"/>
        <v>DGND</v>
      </c>
    </row>
    <row r="10325" spans="1:9" x14ac:dyDescent="0.25">
      <c r="A10325" t="s">
        <v>2698</v>
      </c>
      <c r="B10325" t="s">
        <v>6115</v>
      </c>
      <c r="C10325" t="s">
        <v>6122</v>
      </c>
      <c r="D10325">
        <v>1</v>
      </c>
      <c r="E10325">
        <v>1</v>
      </c>
      <c r="F10325">
        <v>1</v>
      </c>
      <c r="G10325" t="s">
        <v>722</v>
      </c>
      <c r="H10325" s="4" t="str">
        <f t="shared" si="322"/>
        <v>3CG19.1</v>
      </c>
      <c r="I10325" s="4" t="str">
        <f t="shared" si="323"/>
        <v>SG3_DVDD09</v>
      </c>
    </row>
    <row r="10326" spans="1:9" x14ac:dyDescent="0.25">
      <c r="A10326" t="s">
        <v>2698</v>
      </c>
      <c r="B10326" t="s">
        <v>6115</v>
      </c>
      <c r="C10326" t="s">
        <v>6122</v>
      </c>
      <c r="D10326">
        <v>2</v>
      </c>
      <c r="E10326">
        <v>2</v>
      </c>
      <c r="F10326">
        <v>2</v>
      </c>
      <c r="G10326" t="s">
        <v>961</v>
      </c>
      <c r="H10326" s="4" t="str">
        <f t="shared" si="322"/>
        <v>3CG19.2</v>
      </c>
      <c r="I10326" s="4" t="str">
        <f t="shared" si="323"/>
        <v>DGND</v>
      </c>
    </row>
    <row r="10327" spans="1:9" x14ac:dyDescent="0.25">
      <c r="A10327" t="s">
        <v>2698</v>
      </c>
      <c r="B10327" t="s">
        <v>6115</v>
      </c>
      <c r="C10327" t="s">
        <v>6123</v>
      </c>
      <c r="D10327">
        <v>1</v>
      </c>
      <c r="E10327">
        <v>1</v>
      </c>
      <c r="F10327">
        <v>1</v>
      </c>
      <c r="G10327" t="s">
        <v>722</v>
      </c>
      <c r="H10327" s="4" t="str">
        <f t="shared" si="322"/>
        <v>3CG20.1</v>
      </c>
      <c r="I10327" s="4" t="str">
        <f t="shared" si="323"/>
        <v>SG3_DVDD09</v>
      </c>
    </row>
    <row r="10328" spans="1:9" x14ac:dyDescent="0.25">
      <c r="A10328" t="s">
        <v>2698</v>
      </c>
      <c r="B10328" t="s">
        <v>6115</v>
      </c>
      <c r="C10328" t="s">
        <v>6123</v>
      </c>
      <c r="D10328">
        <v>2</v>
      </c>
      <c r="E10328">
        <v>2</v>
      </c>
      <c r="F10328">
        <v>2</v>
      </c>
      <c r="G10328" t="s">
        <v>961</v>
      </c>
      <c r="H10328" s="4" t="str">
        <f t="shared" si="322"/>
        <v>3CG20.2</v>
      </c>
      <c r="I10328" s="4" t="str">
        <f t="shared" si="323"/>
        <v>DGND</v>
      </c>
    </row>
    <row r="10329" spans="1:9" x14ac:dyDescent="0.25">
      <c r="A10329" t="s">
        <v>2698</v>
      </c>
      <c r="B10329" t="s">
        <v>6115</v>
      </c>
      <c r="C10329" t="s">
        <v>6124</v>
      </c>
      <c r="D10329">
        <v>1</v>
      </c>
      <c r="E10329">
        <v>1</v>
      </c>
      <c r="F10329">
        <v>1</v>
      </c>
      <c r="G10329" t="s">
        <v>722</v>
      </c>
      <c r="H10329" s="4" t="str">
        <f t="shared" si="322"/>
        <v>3CG21.1</v>
      </c>
      <c r="I10329" s="4" t="str">
        <f t="shared" si="323"/>
        <v>SG3_DVDD09</v>
      </c>
    </row>
    <row r="10330" spans="1:9" x14ac:dyDescent="0.25">
      <c r="A10330" t="s">
        <v>2698</v>
      </c>
      <c r="B10330" t="s">
        <v>6115</v>
      </c>
      <c r="C10330" t="s">
        <v>6124</v>
      </c>
      <c r="D10330">
        <v>2</v>
      </c>
      <c r="E10330">
        <v>2</v>
      </c>
      <c r="F10330">
        <v>2</v>
      </c>
      <c r="G10330" t="s">
        <v>961</v>
      </c>
      <c r="H10330" s="4" t="str">
        <f t="shared" si="322"/>
        <v>3CG21.2</v>
      </c>
      <c r="I10330" s="4" t="str">
        <f t="shared" si="323"/>
        <v>DGND</v>
      </c>
    </row>
    <row r="10331" spans="1:9" x14ac:dyDescent="0.25">
      <c r="A10331" t="s">
        <v>2698</v>
      </c>
      <c r="B10331" t="s">
        <v>6115</v>
      </c>
      <c r="C10331" t="s">
        <v>4987</v>
      </c>
      <c r="D10331">
        <v>1</v>
      </c>
      <c r="E10331">
        <v>1</v>
      </c>
      <c r="F10331">
        <v>1</v>
      </c>
      <c r="G10331" t="s">
        <v>717</v>
      </c>
      <c r="H10331" s="4" t="str">
        <f t="shared" si="322"/>
        <v>3CG22.1</v>
      </c>
      <c r="I10331" s="4" t="str">
        <f t="shared" si="323"/>
        <v>SG3_SRC_DVDD09</v>
      </c>
    </row>
    <row r="10332" spans="1:9" x14ac:dyDescent="0.25">
      <c r="A10332" t="s">
        <v>2698</v>
      </c>
      <c r="B10332" t="s">
        <v>6115</v>
      </c>
      <c r="C10332" t="s">
        <v>4987</v>
      </c>
      <c r="D10332">
        <v>2</v>
      </c>
      <c r="E10332">
        <v>2</v>
      </c>
      <c r="F10332">
        <v>2</v>
      </c>
      <c r="G10332" t="s">
        <v>961</v>
      </c>
      <c r="H10332" s="4" t="str">
        <f t="shared" si="322"/>
        <v>3CG22.2</v>
      </c>
      <c r="I10332" s="4" t="str">
        <f t="shared" si="323"/>
        <v>DGND</v>
      </c>
    </row>
    <row r="10333" spans="1:9" x14ac:dyDescent="0.25">
      <c r="A10333" t="s">
        <v>2698</v>
      </c>
      <c r="B10333" t="s">
        <v>6115</v>
      </c>
      <c r="C10333" t="s">
        <v>6125</v>
      </c>
      <c r="D10333">
        <v>1</v>
      </c>
      <c r="E10333">
        <v>1</v>
      </c>
      <c r="F10333">
        <v>1</v>
      </c>
      <c r="G10333" t="s">
        <v>722</v>
      </c>
      <c r="H10333" s="4" t="str">
        <f t="shared" si="322"/>
        <v>3CG23.1</v>
      </c>
      <c r="I10333" s="4" t="str">
        <f t="shared" si="323"/>
        <v>SG3_DVDD09</v>
      </c>
    </row>
    <row r="10334" spans="1:9" x14ac:dyDescent="0.25">
      <c r="A10334" t="s">
        <v>2698</v>
      </c>
      <c r="B10334" t="s">
        <v>6115</v>
      </c>
      <c r="C10334" t="s">
        <v>6125</v>
      </c>
      <c r="D10334">
        <v>2</v>
      </c>
      <c r="E10334">
        <v>2</v>
      </c>
      <c r="F10334">
        <v>2</v>
      </c>
      <c r="G10334" t="s">
        <v>961</v>
      </c>
      <c r="H10334" s="4" t="str">
        <f t="shared" si="322"/>
        <v>3CG23.2</v>
      </c>
      <c r="I10334" s="4" t="str">
        <f t="shared" si="323"/>
        <v>DGND</v>
      </c>
    </row>
    <row r="10335" spans="1:9" x14ac:dyDescent="0.25">
      <c r="A10335" t="s">
        <v>2698</v>
      </c>
      <c r="B10335" t="s">
        <v>6115</v>
      </c>
      <c r="C10335" t="s">
        <v>4988</v>
      </c>
      <c r="D10335">
        <v>1</v>
      </c>
      <c r="E10335">
        <v>1</v>
      </c>
      <c r="F10335">
        <v>1</v>
      </c>
      <c r="G10335" t="s">
        <v>717</v>
      </c>
      <c r="H10335" s="4" t="str">
        <f t="shared" si="322"/>
        <v>3CG24.1</v>
      </c>
      <c r="I10335" s="4" t="str">
        <f t="shared" si="323"/>
        <v>SG3_SRC_DVDD09</v>
      </c>
    </row>
    <row r="10336" spans="1:9" x14ac:dyDescent="0.25">
      <c r="A10336" t="s">
        <v>2698</v>
      </c>
      <c r="B10336" t="s">
        <v>6115</v>
      </c>
      <c r="C10336" t="s">
        <v>4988</v>
      </c>
      <c r="D10336">
        <v>2</v>
      </c>
      <c r="E10336">
        <v>2</v>
      </c>
      <c r="F10336">
        <v>2</v>
      </c>
      <c r="G10336" t="s">
        <v>961</v>
      </c>
      <c r="H10336" s="4" t="str">
        <f t="shared" si="322"/>
        <v>3CG24.2</v>
      </c>
      <c r="I10336" s="4" t="str">
        <f t="shared" si="323"/>
        <v>DGND</v>
      </c>
    </row>
    <row r="10337" spans="1:9" x14ac:dyDescent="0.25">
      <c r="A10337" t="s">
        <v>2698</v>
      </c>
      <c r="B10337" t="s">
        <v>6115</v>
      </c>
      <c r="C10337" t="s">
        <v>6126</v>
      </c>
      <c r="D10337">
        <v>1</v>
      </c>
      <c r="E10337">
        <v>1</v>
      </c>
      <c r="F10337">
        <v>1</v>
      </c>
      <c r="G10337" t="s">
        <v>722</v>
      </c>
      <c r="H10337" s="4" t="str">
        <f t="shared" si="322"/>
        <v>3CG25.1</v>
      </c>
      <c r="I10337" s="4" t="str">
        <f t="shared" si="323"/>
        <v>SG3_DVDD09</v>
      </c>
    </row>
    <row r="10338" spans="1:9" x14ac:dyDescent="0.25">
      <c r="A10338" t="s">
        <v>2698</v>
      </c>
      <c r="B10338" t="s">
        <v>6115</v>
      </c>
      <c r="C10338" t="s">
        <v>6126</v>
      </c>
      <c r="D10338">
        <v>2</v>
      </c>
      <c r="E10338">
        <v>2</v>
      </c>
      <c r="F10338">
        <v>2</v>
      </c>
      <c r="G10338" t="s">
        <v>961</v>
      </c>
      <c r="H10338" s="4" t="str">
        <f t="shared" si="322"/>
        <v>3CG25.2</v>
      </c>
      <c r="I10338" s="4" t="str">
        <f t="shared" si="323"/>
        <v>DGND</v>
      </c>
    </row>
    <row r="10339" spans="1:9" x14ac:dyDescent="0.25">
      <c r="A10339" t="s">
        <v>2698</v>
      </c>
      <c r="B10339" t="s">
        <v>6115</v>
      </c>
      <c r="C10339" t="s">
        <v>4989</v>
      </c>
      <c r="D10339">
        <v>1</v>
      </c>
      <c r="E10339">
        <v>1</v>
      </c>
      <c r="F10339">
        <v>1</v>
      </c>
      <c r="G10339" t="s">
        <v>723</v>
      </c>
      <c r="H10339" s="4" t="str">
        <f t="shared" si="322"/>
        <v>3CG26.1</v>
      </c>
      <c r="I10339" s="4" t="str">
        <f t="shared" si="323"/>
        <v>SG3_AVDD09</v>
      </c>
    </row>
    <row r="10340" spans="1:9" x14ac:dyDescent="0.25">
      <c r="A10340" t="s">
        <v>2698</v>
      </c>
      <c r="B10340" t="s">
        <v>6115</v>
      </c>
      <c r="C10340" t="s">
        <v>4989</v>
      </c>
      <c r="D10340">
        <v>2</v>
      </c>
      <c r="E10340">
        <v>2</v>
      </c>
      <c r="F10340">
        <v>2</v>
      </c>
      <c r="G10340" t="s">
        <v>961</v>
      </c>
      <c r="H10340" s="4" t="str">
        <f t="shared" si="322"/>
        <v>3CG26.2</v>
      </c>
      <c r="I10340" s="4" t="str">
        <f t="shared" si="323"/>
        <v>DGND</v>
      </c>
    </row>
    <row r="10341" spans="1:9" x14ac:dyDescent="0.25">
      <c r="A10341" t="s">
        <v>2698</v>
      </c>
      <c r="B10341" t="s">
        <v>6115</v>
      </c>
      <c r="C10341" t="s">
        <v>4990</v>
      </c>
      <c r="D10341">
        <v>1</v>
      </c>
      <c r="E10341">
        <v>1</v>
      </c>
      <c r="F10341">
        <v>1</v>
      </c>
      <c r="G10341" t="s">
        <v>723</v>
      </c>
      <c r="H10341" s="4" t="str">
        <f t="shared" si="322"/>
        <v>3CG27.1</v>
      </c>
      <c r="I10341" s="4" t="str">
        <f t="shared" si="323"/>
        <v>SG3_AVDD09</v>
      </c>
    </row>
    <row r="10342" spans="1:9" x14ac:dyDescent="0.25">
      <c r="A10342" t="s">
        <v>2698</v>
      </c>
      <c r="B10342" t="s">
        <v>6115</v>
      </c>
      <c r="C10342" t="s">
        <v>4990</v>
      </c>
      <c r="D10342">
        <v>2</v>
      </c>
      <c r="E10342">
        <v>2</v>
      </c>
      <c r="F10342">
        <v>2</v>
      </c>
      <c r="G10342" t="s">
        <v>961</v>
      </c>
      <c r="H10342" s="4" t="str">
        <f t="shared" si="322"/>
        <v>3CG27.2</v>
      </c>
      <c r="I10342" s="4" t="str">
        <f t="shared" si="323"/>
        <v>DGND</v>
      </c>
    </row>
    <row r="10343" spans="1:9" x14ac:dyDescent="0.25">
      <c r="A10343" t="s">
        <v>2698</v>
      </c>
      <c r="B10343" t="s">
        <v>6115</v>
      </c>
      <c r="C10343" t="s">
        <v>4991</v>
      </c>
      <c r="D10343">
        <v>1</v>
      </c>
      <c r="E10343">
        <v>1</v>
      </c>
      <c r="F10343">
        <v>1</v>
      </c>
      <c r="G10343" t="s">
        <v>723</v>
      </c>
      <c r="H10343" s="4" t="str">
        <f t="shared" si="322"/>
        <v>3CG28.1</v>
      </c>
      <c r="I10343" s="4" t="str">
        <f t="shared" si="323"/>
        <v>SG3_AVDD09</v>
      </c>
    </row>
    <row r="10344" spans="1:9" x14ac:dyDescent="0.25">
      <c r="A10344" t="s">
        <v>2698</v>
      </c>
      <c r="B10344" t="s">
        <v>6115</v>
      </c>
      <c r="C10344" t="s">
        <v>4991</v>
      </c>
      <c r="D10344">
        <v>2</v>
      </c>
      <c r="E10344">
        <v>2</v>
      </c>
      <c r="F10344">
        <v>2</v>
      </c>
      <c r="G10344" t="s">
        <v>961</v>
      </c>
      <c r="H10344" s="4" t="str">
        <f t="shared" si="322"/>
        <v>3CG28.2</v>
      </c>
      <c r="I10344" s="4" t="str">
        <f t="shared" si="323"/>
        <v>DGND</v>
      </c>
    </row>
    <row r="10345" spans="1:9" x14ac:dyDescent="0.25">
      <c r="A10345" t="s">
        <v>2698</v>
      </c>
      <c r="B10345" t="s">
        <v>6115</v>
      </c>
      <c r="C10345" t="s">
        <v>4992</v>
      </c>
      <c r="D10345">
        <v>1</v>
      </c>
      <c r="E10345">
        <v>1</v>
      </c>
      <c r="F10345">
        <v>1</v>
      </c>
      <c r="G10345" t="s">
        <v>723</v>
      </c>
      <c r="H10345" s="4" t="str">
        <f t="shared" si="322"/>
        <v>3CG29.1</v>
      </c>
      <c r="I10345" s="4" t="str">
        <f t="shared" si="323"/>
        <v>SG3_AVDD09</v>
      </c>
    </row>
    <row r="10346" spans="1:9" x14ac:dyDescent="0.25">
      <c r="A10346" t="s">
        <v>2698</v>
      </c>
      <c r="B10346" t="s">
        <v>6115</v>
      </c>
      <c r="C10346" t="s">
        <v>4992</v>
      </c>
      <c r="D10346">
        <v>2</v>
      </c>
      <c r="E10346">
        <v>2</v>
      </c>
      <c r="F10346">
        <v>2</v>
      </c>
      <c r="G10346" t="s">
        <v>961</v>
      </c>
      <c r="H10346" s="4" t="str">
        <f t="shared" si="322"/>
        <v>3CG29.2</v>
      </c>
      <c r="I10346" s="4" t="str">
        <f t="shared" si="323"/>
        <v>DGND</v>
      </c>
    </row>
    <row r="10347" spans="1:9" x14ac:dyDescent="0.25">
      <c r="A10347" t="s">
        <v>2698</v>
      </c>
      <c r="B10347" t="s">
        <v>6115</v>
      </c>
      <c r="C10347" t="s">
        <v>4993</v>
      </c>
      <c r="D10347">
        <v>1</v>
      </c>
      <c r="E10347">
        <v>1</v>
      </c>
      <c r="F10347">
        <v>1</v>
      </c>
      <c r="G10347" t="s">
        <v>2598</v>
      </c>
      <c r="H10347" s="4" t="str">
        <f t="shared" si="322"/>
        <v>3CG30.1</v>
      </c>
      <c r="I10347" s="4" t="str">
        <f t="shared" si="323"/>
        <v>SG3_AVDD09_FE</v>
      </c>
    </row>
    <row r="10348" spans="1:9" x14ac:dyDescent="0.25">
      <c r="A10348" t="s">
        <v>2698</v>
      </c>
      <c r="B10348" t="s">
        <v>6115</v>
      </c>
      <c r="C10348" t="s">
        <v>4993</v>
      </c>
      <c r="D10348">
        <v>2</v>
      </c>
      <c r="E10348">
        <v>2</v>
      </c>
      <c r="F10348">
        <v>2</v>
      </c>
      <c r="G10348" t="s">
        <v>961</v>
      </c>
      <c r="H10348" s="4" t="str">
        <f t="shared" si="322"/>
        <v>3CG30.2</v>
      </c>
      <c r="I10348" s="4" t="str">
        <f t="shared" si="323"/>
        <v>DGND</v>
      </c>
    </row>
    <row r="10349" spans="1:9" x14ac:dyDescent="0.25">
      <c r="A10349" t="s">
        <v>2698</v>
      </c>
      <c r="B10349" t="s">
        <v>6115</v>
      </c>
      <c r="C10349" t="s">
        <v>4994</v>
      </c>
      <c r="D10349">
        <v>1</v>
      </c>
      <c r="E10349">
        <v>1</v>
      </c>
      <c r="F10349">
        <v>1</v>
      </c>
      <c r="G10349" t="s">
        <v>2599</v>
      </c>
      <c r="H10349" s="4" t="str">
        <f t="shared" si="322"/>
        <v>3CG31.1</v>
      </c>
      <c r="I10349" s="4" t="str">
        <f t="shared" si="323"/>
        <v>SG3_AVDD09_GIGA</v>
      </c>
    </row>
    <row r="10350" spans="1:9" x14ac:dyDescent="0.25">
      <c r="A10350" t="s">
        <v>2698</v>
      </c>
      <c r="B10350" t="s">
        <v>6115</v>
      </c>
      <c r="C10350" t="s">
        <v>4994</v>
      </c>
      <c r="D10350">
        <v>2</v>
      </c>
      <c r="E10350">
        <v>2</v>
      </c>
      <c r="F10350">
        <v>2</v>
      </c>
      <c r="G10350" t="s">
        <v>961</v>
      </c>
      <c r="H10350" s="4" t="str">
        <f t="shared" si="322"/>
        <v>3CG31.2</v>
      </c>
      <c r="I10350" s="4" t="str">
        <f t="shared" si="323"/>
        <v>DGND</v>
      </c>
    </row>
    <row r="10351" spans="1:9" x14ac:dyDescent="0.25">
      <c r="A10351" t="s">
        <v>2698</v>
      </c>
      <c r="B10351" t="s">
        <v>6115</v>
      </c>
      <c r="C10351" t="s">
        <v>4995</v>
      </c>
      <c r="D10351">
        <v>1</v>
      </c>
      <c r="E10351">
        <v>1</v>
      </c>
      <c r="F10351">
        <v>1</v>
      </c>
      <c r="G10351" t="s">
        <v>2599</v>
      </c>
      <c r="H10351" s="4" t="str">
        <f t="shared" si="322"/>
        <v>3CG32.1</v>
      </c>
      <c r="I10351" s="4" t="str">
        <f t="shared" si="323"/>
        <v>SG3_AVDD09_GIGA</v>
      </c>
    </row>
    <row r="10352" spans="1:9" x14ac:dyDescent="0.25">
      <c r="A10352" t="s">
        <v>2698</v>
      </c>
      <c r="B10352" t="s">
        <v>6115</v>
      </c>
      <c r="C10352" t="s">
        <v>4995</v>
      </c>
      <c r="D10352">
        <v>2</v>
      </c>
      <c r="E10352">
        <v>2</v>
      </c>
      <c r="F10352">
        <v>2</v>
      </c>
      <c r="G10352" t="s">
        <v>961</v>
      </c>
      <c r="H10352" s="4" t="str">
        <f t="shared" si="322"/>
        <v>3CG32.2</v>
      </c>
      <c r="I10352" s="4" t="str">
        <f t="shared" si="323"/>
        <v>DGND</v>
      </c>
    </row>
    <row r="10353" spans="1:9" x14ac:dyDescent="0.25">
      <c r="A10353" t="s">
        <v>2698</v>
      </c>
      <c r="B10353" t="s">
        <v>6115</v>
      </c>
      <c r="C10353" t="s">
        <v>4996</v>
      </c>
      <c r="D10353">
        <v>1</v>
      </c>
      <c r="E10353">
        <v>1</v>
      </c>
      <c r="F10353">
        <v>1</v>
      </c>
      <c r="G10353" t="s">
        <v>2600</v>
      </c>
      <c r="H10353" s="4" t="str">
        <f t="shared" si="322"/>
        <v>3CG33.1</v>
      </c>
      <c r="I10353" s="4" t="str">
        <f t="shared" si="323"/>
        <v>SG3_AVDD09_MCK</v>
      </c>
    </row>
    <row r="10354" spans="1:9" x14ac:dyDescent="0.25">
      <c r="A10354" t="s">
        <v>2698</v>
      </c>
      <c r="B10354" t="s">
        <v>6115</v>
      </c>
      <c r="C10354" t="s">
        <v>4996</v>
      </c>
      <c r="D10354">
        <v>2</v>
      </c>
      <c r="E10354">
        <v>2</v>
      </c>
      <c r="F10354">
        <v>2</v>
      </c>
      <c r="G10354" t="s">
        <v>961</v>
      </c>
      <c r="H10354" s="4" t="str">
        <f t="shared" si="322"/>
        <v>3CG33.2</v>
      </c>
      <c r="I10354" s="4" t="str">
        <f t="shared" si="323"/>
        <v>DGND</v>
      </c>
    </row>
    <row r="10355" spans="1:9" x14ac:dyDescent="0.25">
      <c r="A10355" t="s">
        <v>2698</v>
      </c>
      <c r="B10355" t="s">
        <v>6115</v>
      </c>
      <c r="C10355" t="s">
        <v>4997</v>
      </c>
      <c r="D10355">
        <v>1</v>
      </c>
      <c r="E10355">
        <v>1</v>
      </c>
      <c r="F10355">
        <v>1</v>
      </c>
      <c r="G10355" t="s">
        <v>6183</v>
      </c>
      <c r="H10355" s="4" t="str">
        <f t="shared" si="322"/>
        <v>3CG38.1</v>
      </c>
      <c r="I10355" s="4" t="str">
        <f t="shared" si="323"/>
        <v>SG3_AVDD09_TRX</v>
      </c>
    </row>
    <row r="10356" spans="1:9" x14ac:dyDescent="0.25">
      <c r="A10356" t="s">
        <v>2698</v>
      </c>
      <c r="B10356" t="s">
        <v>6115</v>
      </c>
      <c r="C10356" t="s">
        <v>4997</v>
      </c>
      <c r="D10356">
        <v>2</v>
      </c>
      <c r="E10356">
        <v>2</v>
      </c>
      <c r="F10356">
        <v>2</v>
      </c>
      <c r="G10356" t="s">
        <v>961</v>
      </c>
      <c r="H10356" s="4" t="str">
        <f t="shared" si="322"/>
        <v>3CG38.2</v>
      </c>
      <c r="I10356" s="4" t="str">
        <f t="shared" si="323"/>
        <v>DGND</v>
      </c>
    </row>
    <row r="10357" spans="1:9" x14ac:dyDescent="0.25">
      <c r="A10357" t="s">
        <v>2698</v>
      </c>
      <c r="B10357" t="s">
        <v>6115</v>
      </c>
      <c r="C10357" t="s">
        <v>4998</v>
      </c>
      <c r="D10357">
        <v>1</v>
      </c>
      <c r="E10357">
        <v>1</v>
      </c>
      <c r="F10357">
        <v>1</v>
      </c>
      <c r="G10357" t="s">
        <v>6183</v>
      </c>
      <c r="H10357" s="4" t="str">
        <f t="shared" si="322"/>
        <v>3CG39.1</v>
      </c>
      <c r="I10357" s="4" t="str">
        <f t="shared" si="323"/>
        <v>SG3_AVDD09_TRX</v>
      </c>
    </row>
    <row r="10358" spans="1:9" x14ac:dyDescent="0.25">
      <c r="A10358" t="s">
        <v>2698</v>
      </c>
      <c r="B10358" t="s">
        <v>6115</v>
      </c>
      <c r="C10358" t="s">
        <v>4998</v>
      </c>
      <c r="D10358">
        <v>2</v>
      </c>
      <c r="E10358">
        <v>2</v>
      </c>
      <c r="F10358">
        <v>2</v>
      </c>
      <c r="G10358" t="s">
        <v>961</v>
      </c>
      <c r="H10358" s="4" t="str">
        <f t="shared" si="322"/>
        <v>3CG39.2</v>
      </c>
      <c r="I10358" s="4" t="str">
        <f t="shared" si="323"/>
        <v>DGND</v>
      </c>
    </row>
    <row r="10359" spans="1:9" x14ac:dyDescent="0.25">
      <c r="A10359" t="s">
        <v>2698</v>
      </c>
      <c r="B10359" t="s">
        <v>6115</v>
      </c>
      <c r="C10359" t="s">
        <v>4999</v>
      </c>
      <c r="D10359">
        <v>1</v>
      </c>
      <c r="E10359">
        <v>1</v>
      </c>
      <c r="F10359">
        <v>1</v>
      </c>
      <c r="G10359" t="s">
        <v>2601</v>
      </c>
      <c r="H10359" s="4" t="str">
        <f t="shared" si="322"/>
        <v>3CG40.1</v>
      </c>
      <c r="I10359" s="4" t="str">
        <f t="shared" si="323"/>
        <v>SG3_AVDD09_CMU</v>
      </c>
    </row>
    <row r="10360" spans="1:9" x14ac:dyDescent="0.25">
      <c r="A10360" t="s">
        <v>2698</v>
      </c>
      <c r="B10360" t="s">
        <v>6115</v>
      </c>
      <c r="C10360" t="s">
        <v>4999</v>
      </c>
      <c r="D10360">
        <v>2</v>
      </c>
      <c r="E10360">
        <v>2</v>
      </c>
      <c r="F10360">
        <v>2</v>
      </c>
      <c r="G10360" t="s">
        <v>961</v>
      </c>
      <c r="H10360" s="4" t="str">
        <f t="shared" si="322"/>
        <v>3CG40.2</v>
      </c>
      <c r="I10360" s="4" t="str">
        <f t="shared" si="323"/>
        <v>DGND</v>
      </c>
    </row>
    <row r="10361" spans="1:9" x14ac:dyDescent="0.25">
      <c r="A10361" t="s">
        <v>2698</v>
      </c>
      <c r="B10361" t="s">
        <v>6115</v>
      </c>
      <c r="C10361" t="s">
        <v>5000</v>
      </c>
      <c r="D10361">
        <v>1</v>
      </c>
      <c r="E10361">
        <v>1</v>
      </c>
      <c r="F10361">
        <v>1</v>
      </c>
      <c r="G10361" t="s">
        <v>2601</v>
      </c>
      <c r="H10361" s="4" t="str">
        <f t="shared" si="322"/>
        <v>3CG41.1</v>
      </c>
      <c r="I10361" s="4" t="str">
        <f t="shared" si="323"/>
        <v>SG3_AVDD09_CMU</v>
      </c>
    </row>
    <row r="10362" spans="1:9" x14ac:dyDescent="0.25">
      <c r="A10362" t="s">
        <v>2698</v>
      </c>
      <c r="B10362" t="s">
        <v>6115</v>
      </c>
      <c r="C10362" t="s">
        <v>5000</v>
      </c>
      <c r="D10362">
        <v>2</v>
      </c>
      <c r="E10362">
        <v>2</v>
      </c>
      <c r="F10362">
        <v>2</v>
      </c>
      <c r="G10362" t="s">
        <v>961</v>
      </c>
      <c r="H10362" s="4" t="str">
        <f t="shared" si="322"/>
        <v>3CG41.2</v>
      </c>
      <c r="I10362" s="4" t="str">
        <f t="shared" si="323"/>
        <v>DGND</v>
      </c>
    </row>
    <row r="10363" spans="1:9" x14ac:dyDescent="0.25">
      <c r="A10363" t="s">
        <v>2698</v>
      </c>
      <c r="B10363" t="s">
        <v>6115</v>
      </c>
      <c r="C10363" t="s">
        <v>5001</v>
      </c>
      <c r="D10363">
        <v>1</v>
      </c>
      <c r="E10363">
        <v>1</v>
      </c>
      <c r="F10363">
        <v>1</v>
      </c>
      <c r="G10363" t="s">
        <v>717</v>
      </c>
      <c r="H10363" s="4" t="str">
        <f t="shared" si="322"/>
        <v>3CG47.1</v>
      </c>
      <c r="I10363" s="4" t="str">
        <f t="shared" si="323"/>
        <v>SG3_SRC_DVDD09</v>
      </c>
    </row>
    <row r="10364" spans="1:9" x14ac:dyDescent="0.25">
      <c r="A10364" t="s">
        <v>2698</v>
      </c>
      <c r="B10364" t="s">
        <v>6115</v>
      </c>
      <c r="C10364" t="s">
        <v>5001</v>
      </c>
      <c r="D10364">
        <v>2</v>
      </c>
      <c r="E10364">
        <v>2</v>
      </c>
      <c r="F10364">
        <v>2</v>
      </c>
      <c r="G10364" t="s">
        <v>961</v>
      </c>
      <c r="H10364" s="4" t="str">
        <f t="shared" si="322"/>
        <v>3CG47.2</v>
      </c>
      <c r="I10364" s="4" t="str">
        <f t="shared" si="323"/>
        <v>DGND</v>
      </c>
    </row>
    <row r="10365" spans="1:9" x14ac:dyDescent="0.25">
      <c r="A10365" t="s">
        <v>2698</v>
      </c>
      <c r="B10365" t="s">
        <v>6115</v>
      </c>
      <c r="C10365" t="s">
        <v>5002</v>
      </c>
      <c r="D10365">
        <v>1</v>
      </c>
      <c r="E10365">
        <v>1</v>
      </c>
      <c r="F10365">
        <v>1</v>
      </c>
      <c r="G10365" t="s">
        <v>717</v>
      </c>
      <c r="H10365" s="4" t="str">
        <f t="shared" si="322"/>
        <v>3CG48.1</v>
      </c>
      <c r="I10365" s="4" t="str">
        <f t="shared" si="323"/>
        <v>SG3_SRC_DVDD09</v>
      </c>
    </row>
    <row r="10366" spans="1:9" x14ac:dyDescent="0.25">
      <c r="A10366" t="s">
        <v>2698</v>
      </c>
      <c r="B10366" t="s">
        <v>6115</v>
      </c>
      <c r="C10366" t="s">
        <v>5002</v>
      </c>
      <c r="D10366">
        <v>2</v>
      </c>
      <c r="E10366">
        <v>2</v>
      </c>
      <c r="F10366">
        <v>2</v>
      </c>
      <c r="G10366" t="s">
        <v>961</v>
      </c>
      <c r="H10366" s="4" t="str">
        <f t="shared" si="322"/>
        <v>3CG48.2</v>
      </c>
      <c r="I10366" s="4" t="str">
        <f t="shared" si="323"/>
        <v>DGND</v>
      </c>
    </row>
    <row r="10367" spans="1:9" x14ac:dyDescent="0.25">
      <c r="A10367" t="s">
        <v>2698</v>
      </c>
      <c r="B10367" t="s">
        <v>6115</v>
      </c>
      <c r="C10367" t="s">
        <v>5003</v>
      </c>
      <c r="D10367">
        <v>1</v>
      </c>
      <c r="E10367">
        <v>1</v>
      </c>
      <c r="F10367">
        <v>1</v>
      </c>
      <c r="G10367" t="s">
        <v>722</v>
      </c>
      <c r="H10367" s="4" t="str">
        <f t="shared" si="322"/>
        <v>3CG80.1</v>
      </c>
      <c r="I10367" s="4" t="str">
        <f t="shared" si="323"/>
        <v>SG3_DVDD09</v>
      </c>
    </row>
    <row r="10368" spans="1:9" x14ac:dyDescent="0.25">
      <c r="A10368" t="s">
        <v>2698</v>
      </c>
      <c r="B10368" t="s">
        <v>6115</v>
      </c>
      <c r="C10368" t="s">
        <v>5003</v>
      </c>
      <c r="D10368">
        <v>2</v>
      </c>
      <c r="E10368">
        <v>2</v>
      </c>
      <c r="F10368">
        <v>2</v>
      </c>
      <c r="G10368" t="s">
        <v>961</v>
      </c>
      <c r="H10368" s="4" t="str">
        <f t="shared" si="322"/>
        <v>3CG80.2</v>
      </c>
      <c r="I10368" s="4" t="str">
        <f t="shared" si="323"/>
        <v>DGND</v>
      </c>
    </row>
    <row r="10369" spans="1:9" x14ac:dyDescent="0.25">
      <c r="A10369" t="s">
        <v>2698</v>
      </c>
      <c r="B10369" t="s">
        <v>6115</v>
      </c>
      <c r="C10369" t="s">
        <v>5004</v>
      </c>
      <c r="D10369">
        <v>1</v>
      </c>
      <c r="E10369">
        <v>1</v>
      </c>
      <c r="F10369">
        <v>1</v>
      </c>
      <c r="G10369" t="s">
        <v>722</v>
      </c>
      <c r="H10369" s="4" t="str">
        <f t="shared" si="322"/>
        <v>3CG81.1</v>
      </c>
      <c r="I10369" s="4" t="str">
        <f t="shared" si="323"/>
        <v>SG3_DVDD09</v>
      </c>
    </row>
    <row r="10370" spans="1:9" x14ac:dyDescent="0.25">
      <c r="A10370" t="s">
        <v>2698</v>
      </c>
      <c r="B10370" t="s">
        <v>6115</v>
      </c>
      <c r="C10370" t="s">
        <v>5004</v>
      </c>
      <c r="D10370">
        <v>2</v>
      </c>
      <c r="E10370">
        <v>2</v>
      </c>
      <c r="F10370">
        <v>2</v>
      </c>
      <c r="G10370" t="s">
        <v>961</v>
      </c>
      <c r="H10370" s="4" t="str">
        <f t="shared" ref="H10370:H10433" si="324">CONCATENATE(C10370,".",F10370)</f>
        <v>3CG81.2</v>
      </c>
      <c r="I10370" s="4" t="str">
        <f t="shared" ref="I10370:I10433" si="325">G10370</f>
        <v>DGND</v>
      </c>
    </row>
    <row r="10371" spans="1:9" x14ac:dyDescent="0.25">
      <c r="A10371" t="s">
        <v>2698</v>
      </c>
      <c r="B10371" t="s">
        <v>6115</v>
      </c>
      <c r="C10371" t="s">
        <v>5005</v>
      </c>
      <c r="D10371">
        <v>1</v>
      </c>
      <c r="E10371">
        <v>1</v>
      </c>
      <c r="F10371">
        <v>1</v>
      </c>
      <c r="G10371" t="s">
        <v>717</v>
      </c>
      <c r="H10371" s="4" t="str">
        <f t="shared" si="324"/>
        <v>3CG109.1</v>
      </c>
      <c r="I10371" s="4" t="str">
        <f t="shared" si="325"/>
        <v>SG3_SRC_DVDD09</v>
      </c>
    </row>
    <row r="10372" spans="1:9" x14ac:dyDescent="0.25">
      <c r="A10372" t="s">
        <v>2698</v>
      </c>
      <c r="B10372" t="s">
        <v>6115</v>
      </c>
      <c r="C10372" t="s">
        <v>5005</v>
      </c>
      <c r="D10372">
        <v>2</v>
      </c>
      <c r="E10372">
        <v>2</v>
      </c>
      <c r="F10372">
        <v>2</v>
      </c>
      <c r="G10372" t="s">
        <v>961</v>
      </c>
      <c r="H10372" s="4" t="str">
        <f t="shared" si="324"/>
        <v>3CG109.2</v>
      </c>
      <c r="I10372" s="4" t="str">
        <f t="shared" si="325"/>
        <v>DGND</v>
      </c>
    </row>
    <row r="10373" spans="1:9" x14ac:dyDescent="0.25">
      <c r="A10373" t="s">
        <v>2698</v>
      </c>
      <c r="B10373" t="s">
        <v>6115</v>
      </c>
      <c r="C10373" t="s">
        <v>5006</v>
      </c>
      <c r="D10373">
        <v>1</v>
      </c>
      <c r="E10373">
        <v>1</v>
      </c>
      <c r="F10373">
        <v>1</v>
      </c>
      <c r="G10373" t="s">
        <v>717</v>
      </c>
      <c r="H10373" s="4" t="str">
        <f t="shared" si="324"/>
        <v>3CG110.1</v>
      </c>
      <c r="I10373" s="4" t="str">
        <f t="shared" si="325"/>
        <v>SG3_SRC_DVDD09</v>
      </c>
    </row>
    <row r="10374" spans="1:9" x14ac:dyDescent="0.25">
      <c r="A10374" t="s">
        <v>2698</v>
      </c>
      <c r="B10374" t="s">
        <v>6115</v>
      </c>
      <c r="C10374" t="s">
        <v>5006</v>
      </c>
      <c r="D10374">
        <v>2</v>
      </c>
      <c r="E10374">
        <v>2</v>
      </c>
      <c r="F10374">
        <v>2</v>
      </c>
      <c r="G10374" t="s">
        <v>961</v>
      </c>
      <c r="H10374" s="4" t="str">
        <f t="shared" si="324"/>
        <v>3CG110.2</v>
      </c>
      <c r="I10374" s="4" t="str">
        <f t="shared" si="325"/>
        <v>DGND</v>
      </c>
    </row>
    <row r="10375" spans="1:9" x14ac:dyDescent="0.25">
      <c r="A10375" t="s">
        <v>2698</v>
      </c>
      <c r="B10375" t="s">
        <v>6115</v>
      </c>
      <c r="C10375" t="s">
        <v>5007</v>
      </c>
      <c r="D10375">
        <v>1</v>
      </c>
      <c r="E10375">
        <v>1</v>
      </c>
      <c r="F10375">
        <v>1</v>
      </c>
      <c r="G10375" t="s">
        <v>717</v>
      </c>
      <c r="H10375" s="4" t="str">
        <f t="shared" si="324"/>
        <v>3CG178.1</v>
      </c>
      <c r="I10375" s="4" t="str">
        <f t="shared" si="325"/>
        <v>SG3_SRC_DVDD09</v>
      </c>
    </row>
    <row r="10376" spans="1:9" x14ac:dyDescent="0.25">
      <c r="A10376" t="s">
        <v>2698</v>
      </c>
      <c r="B10376" t="s">
        <v>6115</v>
      </c>
      <c r="C10376" t="s">
        <v>5007</v>
      </c>
      <c r="D10376">
        <v>2</v>
      </c>
      <c r="E10376">
        <v>2</v>
      </c>
      <c r="F10376">
        <v>2</v>
      </c>
      <c r="G10376" t="s">
        <v>961</v>
      </c>
      <c r="H10376" s="4" t="str">
        <f t="shared" si="324"/>
        <v>3CG178.2</v>
      </c>
      <c r="I10376" s="4" t="str">
        <f t="shared" si="325"/>
        <v>DGND</v>
      </c>
    </row>
    <row r="10377" spans="1:9" x14ac:dyDescent="0.25">
      <c r="A10377" t="s">
        <v>2698</v>
      </c>
      <c r="B10377" t="s">
        <v>6115</v>
      </c>
      <c r="C10377" t="s">
        <v>5008</v>
      </c>
      <c r="D10377">
        <v>1</v>
      </c>
      <c r="E10377">
        <v>1</v>
      </c>
      <c r="F10377">
        <v>1</v>
      </c>
      <c r="G10377" t="s">
        <v>717</v>
      </c>
      <c r="H10377" s="4" t="str">
        <f t="shared" si="324"/>
        <v>3CG179.1</v>
      </c>
      <c r="I10377" s="4" t="str">
        <f t="shared" si="325"/>
        <v>SG3_SRC_DVDD09</v>
      </c>
    </row>
    <row r="10378" spans="1:9" x14ac:dyDescent="0.25">
      <c r="A10378" t="s">
        <v>2698</v>
      </c>
      <c r="B10378" t="s">
        <v>6115</v>
      </c>
      <c r="C10378" t="s">
        <v>5008</v>
      </c>
      <c r="D10378">
        <v>2</v>
      </c>
      <c r="E10378">
        <v>2</v>
      </c>
      <c r="F10378">
        <v>2</v>
      </c>
      <c r="G10378" t="s">
        <v>961</v>
      </c>
      <c r="H10378" s="4" t="str">
        <f t="shared" si="324"/>
        <v>3CG179.2</v>
      </c>
      <c r="I10378" s="4" t="str">
        <f t="shared" si="325"/>
        <v>DGND</v>
      </c>
    </row>
    <row r="10379" spans="1:9" x14ac:dyDescent="0.25">
      <c r="A10379" t="s">
        <v>2698</v>
      </c>
      <c r="B10379" t="s">
        <v>6115</v>
      </c>
      <c r="C10379" t="s">
        <v>5009</v>
      </c>
      <c r="D10379">
        <v>1</v>
      </c>
      <c r="E10379">
        <v>1</v>
      </c>
      <c r="F10379">
        <v>1</v>
      </c>
      <c r="G10379" t="s">
        <v>717</v>
      </c>
      <c r="H10379" s="4" t="str">
        <f t="shared" si="324"/>
        <v>3CG191.1</v>
      </c>
      <c r="I10379" s="4" t="str">
        <f t="shared" si="325"/>
        <v>SG3_SRC_DVDD09</v>
      </c>
    </row>
    <row r="10380" spans="1:9" x14ac:dyDescent="0.25">
      <c r="A10380" t="s">
        <v>2698</v>
      </c>
      <c r="B10380" t="s">
        <v>6115</v>
      </c>
      <c r="C10380" t="s">
        <v>5009</v>
      </c>
      <c r="D10380">
        <v>2</v>
      </c>
      <c r="E10380">
        <v>2</v>
      </c>
      <c r="F10380">
        <v>2</v>
      </c>
      <c r="G10380" t="s">
        <v>961</v>
      </c>
      <c r="H10380" s="4" t="str">
        <f t="shared" si="324"/>
        <v>3CG191.2</v>
      </c>
      <c r="I10380" s="4" t="str">
        <f t="shared" si="325"/>
        <v>DGND</v>
      </c>
    </row>
    <row r="10381" spans="1:9" x14ac:dyDescent="0.25">
      <c r="A10381" t="s">
        <v>2698</v>
      </c>
      <c r="B10381" t="s">
        <v>6115</v>
      </c>
      <c r="C10381" t="s">
        <v>5010</v>
      </c>
      <c r="D10381">
        <v>1</v>
      </c>
      <c r="E10381">
        <v>1</v>
      </c>
      <c r="F10381">
        <v>1</v>
      </c>
      <c r="G10381" t="s">
        <v>717</v>
      </c>
      <c r="H10381" s="4" t="str">
        <f t="shared" si="324"/>
        <v>3CG192.1</v>
      </c>
      <c r="I10381" s="4" t="str">
        <f t="shared" si="325"/>
        <v>SG3_SRC_DVDD09</v>
      </c>
    </row>
    <row r="10382" spans="1:9" x14ac:dyDescent="0.25">
      <c r="A10382" t="s">
        <v>2698</v>
      </c>
      <c r="B10382" t="s">
        <v>6115</v>
      </c>
      <c r="C10382" t="s">
        <v>5010</v>
      </c>
      <c r="D10382">
        <v>2</v>
      </c>
      <c r="E10382">
        <v>2</v>
      </c>
      <c r="F10382">
        <v>2</v>
      </c>
      <c r="G10382" t="s">
        <v>961</v>
      </c>
      <c r="H10382" s="4" t="str">
        <f t="shared" si="324"/>
        <v>3CG192.2</v>
      </c>
      <c r="I10382" s="4" t="str">
        <f t="shared" si="325"/>
        <v>DGND</v>
      </c>
    </row>
    <row r="10383" spans="1:9" x14ac:dyDescent="0.25">
      <c r="A10383" t="s">
        <v>2698</v>
      </c>
      <c r="B10383" t="s">
        <v>6115</v>
      </c>
      <c r="C10383" t="s">
        <v>5011</v>
      </c>
      <c r="D10383">
        <v>1</v>
      </c>
      <c r="E10383">
        <v>1</v>
      </c>
      <c r="F10383">
        <v>1</v>
      </c>
      <c r="G10383" t="s">
        <v>717</v>
      </c>
      <c r="H10383" s="4" t="str">
        <f t="shared" si="324"/>
        <v>3CG193.1</v>
      </c>
      <c r="I10383" s="4" t="str">
        <f t="shared" si="325"/>
        <v>SG3_SRC_DVDD09</v>
      </c>
    </row>
    <row r="10384" spans="1:9" x14ac:dyDescent="0.25">
      <c r="A10384" t="s">
        <v>2698</v>
      </c>
      <c r="B10384" t="s">
        <v>6115</v>
      </c>
      <c r="C10384" t="s">
        <v>5011</v>
      </c>
      <c r="D10384">
        <v>2</v>
      </c>
      <c r="E10384">
        <v>2</v>
      </c>
      <c r="F10384">
        <v>2</v>
      </c>
      <c r="G10384" t="s">
        <v>961</v>
      </c>
      <c r="H10384" s="4" t="str">
        <f t="shared" si="324"/>
        <v>3CG193.2</v>
      </c>
      <c r="I10384" s="4" t="str">
        <f t="shared" si="325"/>
        <v>DGND</v>
      </c>
    </row>
    <row r="10385" spans="1:9" x14ac:dyDescent="0.25">
      <c r="A10385" t="s">
        <v>2698</v>
      </c>
      <c r="B10385" t="s">
        <v>6115</v>
      </c>
      <c r="C10385" t="s">
        <v>5012</v>
      </c>
      <c r="D10385">
        <v>1</v>
      </c>
      <c r="E10385">
        <v>1</v>
      </c>
      <c r="F10385">
        <v>1</v>
      </c>
      <c r="G10385" t="s">
        <v>717</v>
      </c>
      <c r="H10385" s="4" t="str">
        <f t="shared" si="324"/>
        <v>3CG194.1</v>
      </c>
      <c r="I10385" s="4" t="str">
        <f t="shared" si="325"/>
        <v>SG3_SRC_DVDD09</v>
      </c>
    </row>
    <row r="10386" spans="1:9" x14ac:dyDescent="0.25">
      <c r="A10386" t="s">
        <v>2698</v>
      </c>
      <c r="B10386" t="s">
        <v>6115</v>
      </c>
      <c r="C10386" t="s">
        <v>5012</v>
      </c>
      <c r="D10386">
        <v>2</v>
      </c>
      <c r="E10386">
        <v>2</v>
      </c>
      <c r="F10386">
        <v>2</v>
      </c>
      <c r="G10386" t="s">
        <v>961</v>
      </c>
      <c r="H10386" s="4" t="str">
        <f t="shared" si="324"/>
        <v>3CG194.2</v>
      </c>
      <c r="I10386" s="4" t="str">
        <f t="shared" si="325"/>
        <v>DGND</v>
      </c>
    </row>
    <row r="10387" spans="1:9" x14ac:dyDescent="0.25">
      <c r="A10387" t="s">
        <v>2698</v>
      </c>
      <c r="B10387" t="s">
        <v>6115</v>
      </c>
      <c r="C10387" t="s">
        <v>5013</v>
      </c>
      <c r="D10387">
        <v>1</v>
      </c>
      <c r="E10387">
        <v>1</v>
      </c>
      <c r="F10387">
        <v>1</v>
      </c>
      <c r="G10387" t="s">
        <v>717</v>
      </c>
      <c r="H10387" s="4" t="str">
        <f t="shared" si="324"/>
        <v>3CG197.1</v>
      </c>
      <c r="I10387" s="4" t="str">
        <f t="shared" si="325"/>
        <v>SG3_SRC_DVDD09</v>
      </c>
    </row>
    <row r="10388" spans="1:9" x14ac:dyDescent="0.25">
      <c r="A10388" t="s">
        <v>2698</v>
      </c>
      <c r="B10388" t="s">
        <v>6115</v>
      </c>
      <c r="C10388" t="s">
        <v>5013</v>
      </c>
      <c r="D10388">
        <v>2</v>
      </c>
      <c r="E10388">
        <v>2</v>
      </c>
      <c r="F10388">
        <v>2</v>
      </c>
      <c r="G10388" t="s">
        <v>961</v>
      </c>
      <c r="H10388" s="4" t="str">
        <f t="shared" si="324"/>
        <v>3CG197.2</v>
      </c>
      <c r="I10388" s="4" t="str">
        <f t="shared" si="325"/>
        <v>DGND</v>
      </c>
    </row>
    <row r="10389" spans="1:9" x14ac:dyDescent="0.25">
      <c r="A10389" t="s">
        <v>2698</v>
      </c>
      <c r="B10389" t="s">
        <v>6115</v>
      </c>
      <c r="C10389" t="s">
        <v>5014</v>
      </c>
      <c r="D10389">
        <v>1</v>
      </c>
      <c r="E10389">
        <v>1</v>
      </c>
      <c r="F10389">
        <v>1</v>
      </c>
      <c r="G10389" t="s">
        <v>717</v>
      </c>
      <c r="H10389" s="4" t="str">
        <f t="shared" si="324"/>
        <v>3CG198.1</v>
      </c>
      <c r="I10389" s="4" t="str">
        <f t="shared" si="325"/>
        <v>SG3_SRC_DVDD09</v>
      </c>
    </row>
    <row r="10390" spans="1:9" x14ac:dyDescent="0.25">
      <c r="A10390" t="s">
        <v>2698</v>
      </c>
      <c r="B10390" t="s">
        <v>6115</v>
      </c>
      <c r="C10390" t="s">
        <v>5014</v>
      </c>
      <c r="D10390">
        <v>2</v>
      </c>
      <c r="E10390">
        <v>2</v>
      </c>
      <c r="F10390">
        <v>2</v>
      </c>
      <c r="G10390" t="s">
        <v>961</v>
      </c>
      <c r="H10390" s="4" t="str">
        <f t="shared" si="324"/>
        <v>3CG198.2</v>
      </c>
      <c r="I10390" s="4" t="str">
        <f t="shared" si="325"/>
        <v>DGND</v>
      </c>
    </row>
    <row r="10391" spans="1:9" x14ac:dyDescent="0.25">
      <c r="A10391" t="s">
        <v>2698</v>
      </c>
      <c r="B10391" t="s">
        <v>6115</v>
      </c>
      <c r="C10391" t="s">
        <v>6127</v>
      </c>
      <c r="D10391">
        <v>1</v>
      </c>
      <c r="E10391">
        <v>1</v>
      </c>
      <c r="F10391">
        <v>1</v>
      </c>
      <c r="G10391" t="s">
        <v>6183</v>
      </c>
      <c r="H10391" s="4" t="str">
        <f t="shared" si="324"/>
        <v>3CG219.1</v>
      </c>
      <c r="I10391" s="4" t="str">
        <f t="shared" si="325"/>
        <v>SG3_AVDD09_TRX</v>
      </c>
    </row>
    <row r="10392" spans="1:9" x14ac:dyDescent="0.25">
      <c r="A10392" t="s">
        <v>2698</v>
      </c>
      <c r="B10392" t="s">
        <v>6115</v>
      </c>
      <c r="C10392" t="s">
        <v>6127</v>
      </c>
      <c r="D10392">
        <v>2</v>
      </c>
      <c r="E10392">
        <v>2</v>
      </c>
      <c r="F10392">
        <v>2</v>
      </c>
      <c r="G10392" t="s">
        <v>961</v>
      </c>
      <c r="H10392" s="4" t="str">
        <f t="shared" si="324"/>
        <v>3CG219.2</v>
      </c>
      <c r="I10392" s="4" t="str">
        <f t="shared" si="325"/>
        <v>DGND</v>
      </c>
    </row>
    <row r="10393" spans="1:9" x14ac:dyDescent="0.25">
      <c r="A10393" t="s">
        <v>2698</v>
      </c>
      <c r="B10393" t="s">
        <v>6115</v>
      </c>
      <c r="C10393" t="s">
        <v>6128</v>
      </c>
      <c r="D10393">
        <v>1</v>
      </c>
      <c r="E10393">
        <v>1</v>
      </c>
      <c r="F10393">
        <v>1</v>
      </c>
      <c r="G10393" t="s">
        <v>723</v>
      </c>
      <c r="H10393" s="4" t="str">
        <f t="shared" si="324"/>
        <v>3CG220.1</v>
      </c>
      <c r="I10393" s="4" t="str">
        <f t="shared" si="325"/>
        <v>SG3_AVDD09</v>
      </c>
    </row>
    <row r="10394" spans="1:9" x14ac:dyDescent="0.25">
      <c r="A10394" t="s">
        <v>2698</v>
      </c>
      <c r="B10394" t="s">
        <v>6115</v>
      </c>
      <c r="C10394" t="s">
        <v>6128</v>
      </c>
      <c r="D10394">
        <v>2</v>
      </c>
      <c r="E10394">
        <v>2</v>
      </c>
      <c r="F10394">
        <v>2</v>
      </c>
      <c r="G10394" t="s">
        <v>961</v>
      </c>
      <c r="H10394" s="4" t="str">
        <f t="shared" si="324"/>
        <v>3CG220.2</v>
      </c>
      <c r="I10394" s="4" t="str">
        <f t="shared" si="325"/>
        <v>DGND</v>
      </c>
    </row>
    <row r="10395" spans="1:9" x14ac:dyDescent="0.25">
      <c r="A10395" t="s">
        <v>2698</v>
      </c>
      <c r="B10395" t="s">
        <v>6115</v>
      </c>
      <c r="C10395" t="s">
        <v>6224</v>
      </c>
      <c r="D10395">
        <v>1</v>
      </c>
      <c r="E10395">
        <v>1</v>
      </c>
      <c r="F10395">
        <v>1</v>
      </c>
      <c r="G10395" t="s">
        <v>722</v>
      </c>
      <c r="H10395" s="4" t="str">
        <f t="shared" si="324"/>
        <v>3CG222.1</v>
      </c>
      <c r="I10395" s="4" t="str">
        <f t="shared" si="325"/>
        <v>SG3_DVDD09</v>
      </c>
    </row>
    <row r="10396" spans="1:9" x14ac:dyDescent="0.25">
      <c r="A10396" t="s">
        <v>2698</v>
      </c>
      <c r="B10396" t="s">
        <v>6115</v>
      </c>
      <c r="C10396" t="s">
        <v>6224</v>
      </c>
      <c r="D10396">
        <v>2</v>
      </c>
      <c r="E10396">
        <v>2</v>
      </c>
      <c r="F10396">
        <v>2</v>
      </c>
      <c r="G10396" t="s">
        <v>961</v>
      </c>
      <c r="H10396" s="4" t="str">
        <f t="shared" si="324"/>
        <v>3CG222.2</v>
      </c>
      <c r="I10396" s="4" t="str">
        <f t="shared" si="325"/>
        <v>DGND</v>
      </c>
    </row>
    <row r="10397" spans="1:9" x14ac:dyDescent="0.25">
      <c r="A10397" t="s">
        <v>2698</v>
      </c>
      <c r="B10397" t="s">
        <v>6115</v>
      </c>
      <c r="C10397" t="s">
        <v>6225</v>
      </c>
      <c r="D10397">
        <v>1</v>
      </c>
      <c r="E10397">
        <v>1</v>
      </c>
      <c r="F10397">
        <v>1</v>
      </c>
      <c r="G10397" t="s">
        <v>722</v>
      </c>
      <c r="H10397" s="4" t="str">
        <f t="shared" si="324"/>
        <v>3CG223.1</v>
      </c>
      <c r="I10397" s="4" t="str">
        <f t="shared" si="325"/>
        <v>SG3_DVDD09</v>
      </c>
    </row>
    <row r="10398" spans="1:9" x14ac:dyDescent="0.25">
      <c r="A10398" t="s">
        <v>2698</v>
      </c>
      <c r="B10398" t="s">
        <v>6115</v>
      </c>
      <c r="C10398" t="s">
        <v>6225</v>
      </c>
      <c r="D10398">
        <v>2</v>
      </c>
      <c r="E10398">
        <v>2</v>
      </c>
      <c r="F10398">
        <v>2</v>
      </c>
      <c r="G10398" t="s">
        <v>961</v>
      </c>
      <c r="H10398" s="4" t="str">
        <f t="shared" si="324"/>
        <v>3CG223.2</v>
      </c>
      <c r="I10398" s="4" t="str">
        <f t="shared" si="325"/>
        <v>DGND</v>
      </c>
    </row>
    <row r="10399" spans="1:9" x14ac:dyDescent="0.25">
      <c r="A10399" t="s">
        <v>2698</v>
      </c>
      <c r="B10399" t="s">
        <v>6115</v>
      </c>
      <c r="C10399" t="s">
        <v>6510</v>
      </c>
      <c r="D10399">
        <v>1</v>
      </c>
      <c r="E10399">
        <v>1</v>
      </c>
      <c r="F10399">
        <v>1</v>
      </c>
      <c r="G10399" t="s">
        <v>6183</v>
      </c>
      <c r="H10399" s="4" t="str">
        <f t="shared" si="324"/>
        <v>3CG328.1</v>
      </c>
      <c r="I10399" s="4" t="str">
        <f t="shared" si="325"/>
        <v>SG3_AVDD09_TRX</v>
      </c>
    </row>
    <row r="10400" spans="1:9" x14ac:dyDescent="0.25">
      <c r="A10400" t="s">
        <v>2698</v>
      </c>
      <c r="B10400" t="s">
        <v>6115</v>
      </c>
      <c r="C10400" t="s">
        <v>6510</v>
      </c>
      <c r="D10400">
        <v>2</v>
      </c>
      <c r="E10400">
        <v>2</v>
      </c>
      <c r="F10400">
        <v>2</v>
      </c>
      <c r="G10400" t="s">
        <v>961</v>
      </c>
      <c r="H10400" s="4" t="str">
        <f t="shared" si="324"/>
        <v>3CG328.2</v>
      </c>
      <c r="I10400" s="4" t="str">
        <f t="shared" si="325"/>
        <v>DGND</v>
      </c>
    </row>
    <row r="10401" spans="1:9" x14ac:dyDescent="0.25">
      <c r="A10401" t="s">
        <v>2698</v>
      </c>
      <c r="B10401" t="s">
        <v>6115</v>
      </c>
      <c r="C10401" t="s">
        <v>6511</v>
      </c>
      <c r="D10401">
        <v>1</v>
      </c>
      <c r="E10401">
        <v>1</v>
      </c>
      <c r="F10401">
        <v>1</v>
      </c>
      <c r="G10401" t="s">
        <v>6183</v>
      </c>
      <c r="H10401" s="4" t="str">
        <f t="shared" si="324"/>
        <v>3CG331.1</v>
      </c>
      <c r="I10401" s="4" t="str">
        <f t="shared" si="325"/>
        <v>SG3_AVDD09_TRX</v>
      </c>
    </row>
    <row r="10402" spans="1:9" x14ac:dyDescent="0.25">
      <c r="A10402" t="s">
        <v>2698</v>
      </c>
      <c r="B10402" t="s">
        <v>6115</v>
      </c>
      <c r="C10402" t="s">
        <v>6511</v>
      </c>
      <c r="D10402">
        <v>2</v>
      </c>
      <c r="E10402">
        <v>2</v>
      </c>
      <c r="F10402">
        <v>2</v>
      </c>
      <c r="G10402" t="s">
        <v>961</v>
      </c>
      <c r="H10402" s="4" t="str">
        <f t="shared" si="324"/>
        <v>3CG331.2</v>
      </c>
      <c r="I10402" s="4" t="str">
        <f t="shared" si="325"/>
        <v>DGND</v>
      </c>
    </row>
    <row r="10403" spans="1:9" x14ac:dyDescent="0.25">
      <c r="A10403" t="s">
        <v>2698</v>
      </c>
      <c r="B10403" t="s">
        <v>6115</v>
      </c>
      <c r="C10403" t="s">
        <v>6226</v>
      </c>
      <c r="D10403">
        <v>1</v>
      </c>
      <c r="E10403">
        <v>1</v>
      </c>
      <c r="F10403">
        <v>1</v>
      </c>
      <c r="G10403" t="s">
        <v>2601</v>
      </c>
      <c r="H10403" s="4" t="str">
        <f t="shared" si="324"/>
        <v>3CG350.1</v>
      </c>
      <c r="I10403" s="4" t="str">
        <f t="shared" si="325"/>
        <v>SG3_AVDD09_CMU</v>
      </c>
    </row>
    <row r="10404" spans="1:9" x14ac:dyDescent="0.25">
      <c r="A10404" t="s">
        <v>2698</v>
      </c>
      <c r="B10404" t="s">
        <v>6115</v>
      </c>
      <c r="C10404" t="s">
        <v>6226</v>
      </c>
      <c r="D10404">
        <v>2</v>
      </c>
      <c r="E10404">
        <v>2</v>
      </c>
      <c r="F10404">
        <v>2</v>
      </c>
      <c r="G10404" t="s">
        <v>961</v>
      </c>
      <c r="H10404" s="4" t="str">
        <f t="shared" si="324"/>
        <v>3CG350.2</v>
      </c>
      <c r="I10404" s="4" t="str">
        <f t="shared" si="325"/>
        <v>DGND</v>
      </c>
    </row>
    <row r="10405" spans="1:9" x14ac:dyDescent="0.25">
      <c r="A10405" t="s">
        <v>2698</v>
      </c>
      <c r="B10405" t="s">
        <v>6115</v>
      </c>
      <c r="C10405" t="s">
        <v>6512</v>
      </c>
      <c r="D10405">
        <v>1</v>
      </c>
      <c r="E10405">
        <v>1</v>
      </c>
      <c r="F10405">
        <v>1</v>
      </c>
      <c r="G10405" t="s">
        <v>6183</v>
      </c>
      <c r="H10405" s="4" t="str">
        <f t="shared" si="324"/>
        <v>3CG351.1</v>
      </c>
      <c r="I10405" s="4" t="str">
        <f t="shared" si="325"/>
        <v>SG3_AVDD09_TRX</v>
      </c>
    </row>
    <row r="10406" spans="1:9" x14ac:dyDescent="0.25">
      <c r="A10406" t="s">
        <v>2698</v>
      </c>
      <c r="B10406" t="s">
        <v>6115</v>
      </c>
      <c r="C10406" t="s">
        <v>6512</v>
      </c>
      <c r="D10406">
        <v>2</v>
      </c>
      <c r="E10406">
        <v>2</v>
      </c>
      <c r="F10406">
        <v>2</v>
      </c>
      <c r="G10406" t="s">
        <v>961</v>
      </c>
      <c r="H10406" s="4" t="str">
        <f t="shared" si="324"/>
        <v>3CG351.2</v>
      </c>
      <c r="I10406" s="4" t="str">
        <f t="shared" si="325"/>
        <v>DGND</v>
      </c>
    </row>
    <row r="10407" spans="1:9" x14ac:dyDescent="0.25">
      <c r="A10407" t="s">
        <v>2698</v>
      </c>
      <c r="B10407" t="s">
        <v>6115</v>
      </c>
      <c r="C10407" t="s">
        <v>6513</v>
      </c>
      <c r="D10407">
        <v>1</v>
      </c>
      <c r="E10407">
        <v>1</v>
      </c>
      <c r="F10407">
        <v>1</v>
      </c>
      <c r="G10407" t="s">
        <v>6183</v>
      </c>
      <c r="H10407" s="4" t="str">
        <f t="shared" si="324"/>
        <v>3CG352.1</v>
      </c>
      <c r="I10407" s="4" t="str">
        <f t="shared" si="325"/>
        <v>SG3_AVDD09_TRX</v>
      </c>
    </row>
    <row r="10408" spans="1:9" x14ac:dyDescent="0.25">
      <c r="A10408" t="s">
        <v>2698</v>
      </c>
      <c r="B10408" t="s">
        <v>6115</v>
      </c>
      <c r="C10408" t="s">
        <v>6513</v>
      </c>
      <c r="D10408">
        <v>2</v>
      </c>
      <c r="E10408">
        <v>2</v>
      </c>
      <c r="F10408">
        <v>2</v>
      </c>
      <c r="G10408" t="s">
        <v>961</v>
      </c>
      <c r="H10408" s="4" t="str">
        <f t="shared" si="324"/>
        <v>3CG352.2</v>
      </c>
      <c r="I10408" s="4" t="str">
        <f t="shared" si="325"/>
        <v>DGND</v>
      </c>
    </row>
    <row r="10409" spans="1:9" x14ac:dyDescent="0.25">
      <c r="A10409" t="s">
        <v>2698</v>
      </c>
      <c r="B10409" t="s">
        <v>6115</v>
      </c>
      <c r="C10409" t="s">
        <v>6514</v>
      </c>
      <c r="D10409">
        <v>1</v>
      </c>
      <c r="E10409">
        <v>1</v>
      </c>
      <c r="F10409">
        <v>1</v>
      </c>
      <c r="G10409" t="s">
        <v>6183</v>
      </c>
      <c r="H10409" s="4" t="str">
        <f t="shared" si="324"/>
        <v>3CG353.1</v>
      </c>
      <c r="I10409" s="4" t="str">
        <f t="shared" si="325"/>
        <v>SG3_AVDD09_TRX</v>
      </c>
    </row>
    <row r="10410" spans="1:9" x14ac:dyDescent="0.25">
      <c r="A10410" t="s">
        <v>2698</v>
      </c>
      <c r="B10410" t="s">
        <v>6115</v>
      </c>
      <c r="C10410" t="s">
        <v>6514</v>
      </c>
      <c r="D10410">
        <v>2</v>
      </c>
      <c r="E10410">
        <v>2</v>
      </c>
      <c r="F10410">
        <v>2</v>
      </c>
      <c r="G10410" t="s">
        <v>961</v>
      </c>
      <c r="H10410" s="4" t="str">
        <f t="shared" si="324"/>
        <v>3CG353.2</v>
      </c>
      <c r="I10410" s="4" t="str">
        <f t="shared" si="325"/>
        <v>DGND</v>
      </c>
    </row>
    <row r="10411" spans="1:9" x14ac:dyDescent="0.25">
      <c r="A10411" t="s">
        <v>2698</v>
      </c>
      <c r="B10411" t="s">
        <v>6115</v>
      </c>
      <c r="C10411" t="s">
        <v>6515</v>
      </c>
      <c r="D10411">
        <v>1</v>
      </c>
      <c r="E10411">
        <v>1</v>
      </c>
      <c r="F10411">
        <v>1</v>
      </c>
      <c r="G10411" t="s">
        <v>6183</v>
      </c>
      <c r="H10411" s="4" t="str">
        <f t="shared" si="324"/>
        <v>3CG354.1</v>
      </c>
      <c r="I10411" s="4" t="str">
        <f t="shared" si="325"/>
        <v>SG3_AVDD09_TRX</v>
      </c>
    </row>
    <row r="10412" spans="1:9" x14ac:dyDescent="0.25">
      <c r="A10412" t="s">
        <v>2698</v>
      </c>
      <c r="B10412" t="s">
        <v>6115</v>
      </c>
      <c r="C10412" t="s">
        <v>6515</v>
      </c>
      <c r="D10412">
        <v>2</v>
      </c>
      <c r="E10412">
        <v>2</v>
      </c>
      <c r="F10412">
        <v>2</v>
      </c>
      <c r="G10412" t="s">
        <v>961</v>
      </c>
      <c r="H10412" s="4" t="str">
        <f t="shared" si="324"/>
        <v>3CG354.2</v>
      </c>
      <c r="I10412" s="4" t="str">
        <f t="shared" si="325"/>
        <v>DGND</v>
      </c>
    </row>
    <row r="10413" spans="1:9" x14ac:dyDescent="0.25">
      <c r="A10413" t="s">
        <v>2698</v>
      </c>
      <c r="B10413" t="s">
        <v>6115</v>
      </c>
      <c r="C10413" t="s">
        <v>6516</v>
      </c>
      <c r="D10413">
        <v>1</v>
      </c>
      <c r="E10413">
        <v>1</v>
      </c>
      <c r="F10413">
        <v>1</v>
      </c>
      <c r="G10413" t="s">
        <v>722</v>
      </c>
      <c r="H10413" s="4" t="str">
        <f t="shared" si="324"/>
        <v>3CG355.1</v>
      </c>
      <c r="I10413" s="4" t="str">
        <f t="shared" si="325"/>
        <v>SG3_DVDD09</v>
      </c>
    </row>
    <row r="10414" spans="1:9" x14ac:dyDescent="0.25">
      <c r="A10414" t="s">
        <v>2698</v>
      </c>
      <c r="B10414" t="s">
        <v>6115</v>
      </c>
      <c r="C10414" t="s">
        <v>6516</v>
      </c>
      <c r="D10414">
        <v>2</v>
      </c>
      <c r="E10414">
        <v>2</v>
      </c>
      <c r="F10414">
        <v>2</v>
      </c>
      <c r="G10414" t="s">
        <v>961</v>
      </c>
      <c r="H10414" s="4" t="str">
        <f t="shared" si="324"/>
        <v>3CG355.2</v>
      </c>
      <c r="I10414" s="4" t="str">
        <f t="shared" si="325"/>
        <v>DGND</v>
      </c>
    </row>
    <row r="10415" spans="1:9" x14ac:dyDescent="0.25">
      <c r="A10415" t="s">
        <v>2698</v>
      </c>
      <c r="B10415" t="s">
        <v>6115</v>
      </c>
      <c r="C10415" t="s">
        <v>2599</v>
      </c>
      <c r="D10415" t="s">
        <v>1278</v>
      </c>
      <c r="E10415" t="s">
        <v>1278</v>
      </c>
      <c r="F10415">
        <v>1</v>
      </c>
      <c r="G10415" t="s">
        <v>2599</v>
      </c>
      <c r="H10415" s="4" t="str">
        <f t="shared" si="324"/>
        <v>SG3_AVDD09_GIGA.1</v>
      </c>
      <c r="I10415" s="4" t="str">
        <f t="shared" si="325"/>
        <v>SG3_AVDD09_GIGA</v>
      </c>
    </row>
    <row r="10416" spans="1:9" x14ac:dyDescent="0.25">
      <c r="A10416" t="s">
        <v>2698</v>
      </c>
      <c r="B10416" t="s">
        <v>6115</v>
      </c>
      <c r="C10416" t="s">
        <v>722</v>
      </c>
      <c r="D10416" t="s">
        <v>1278</v>
      </c>
      <c r="E10416" t="s">
        <v>1278</v>
      </c>
      <c r="F10416">
        <v>1</v>
      </c>
      <c r="G10416" t="s">
        <v>722</v>
      </c>
      <c r="H10416" s="4" t="str">
        <f t="shared" si="324"/>
        <v>SG3_DVDD09.1</v>
      </c>
      <c r="I10416" s="4" t="str">
        <f t="shared" si="325"/>
        <v>SG3_DVDD09</v>
      </c>
    </row>
    <row r="10417" spans="1:9" x14ac:dyDescent="0.25">
      <c r="A10417" t="s">
        <v>2698</v>
      </c>
      <c r="B10417" t="s">
        <v>6129</v>
      </c>
      <c r="C10417" t="s">
        <v>5015</v>
      </c>
      <c r="D10417">
        <v>1</v>
      </c>
      <c r="E10417">
        <v>1</v>
      </c>
      <c r="F10417">
        <v>1</v>
      </c>
      <c r="G10417" t="s">
        <v>724</v>
      </c>
      <c r="H10417" s="4" t="str">
        <f t="shared" si="324"/>
        <v>3BDG31.1</v>
      </c>
      <c r="I10417" s="4" t="str">
        <f t="shared" si="325"/>
        <v>SG3_AVDD33</v>
      </c>
    </row>
    <row r="10418" spans="1:9" x14ac:dyDescent="0.25">
      <c r="A10418" t="s">
        <v>2698</v>
      </c>
      <c r="B10418" t="s">
        <v>6129</v>
      </c>
      <c r="C10418" t="s">
        <v>5015</v>
      </c>
      <c r="D10418">
        <v>2</v>
      </c>
      <c r="E10418">
        <v>2</v>
      </c>
      <c r="F10418">
        <v>2</v>
      </c>
      <c r="G10418" t="s">
        <v>637</v>
      </c>
      <c r="H10418" s="4" t="str">
        <f t="shared" si="324"/>
        <v>3BDG31.2</v>
      </c>
      <c r="I10418" s="4" t="str">
        <f t="shared" si="325"/>
        <v>SG3_SRC_DVDD33</v>
      </c>
    </row>
    <row r="10419" spans="1:9" x14ac:dyDescent="0.25">
      <c r="A10419" t="s">
        <v>2698</v>
      </c>
      <c r="B10419" t="s">
        <v>6129</v>
      </c>
      <c r="C10419" t="s">
        <v>5016</v>
      </c>
      <c r="D10419">
        <v>1</v>
      </c>
      <c r="E10419">
        <v>1</v>
      </c>
      <c r="F10419">
        <v>1</v>
      </c>
      <c r="G10419" t="s">
        <v>2602</v>
      </c>
      <c r="H10419" s="4" t="str">
        <f t="shared" si="324"/>
        <v>3BDG32.1</v>
      </c>
      <c r="I10419" s="4" t="str">
        <f t="shared" si="325"/>
        <v>SG3_AVDD33_CEN</v>
      </c>
    </row>
    <row r="10420" spans="1:9" x14ac:dyDescent="0.25">
      <c r="A10420" t="s">
        <v>2698</v>
      </c>
      <c r="B10420" t="s">
        <v>6129</v>
      </c>
      <c r="C10420" t="s">
        <v>5016</v>
      </c>
      <c r="D10420">
        <v>2</v>
      </c>
      <c r="E10420">
        <v>2</v>
      </c>
      <c r="F10420">
        <v>2</v>
      </c>
      <c r="G10420" t="s">
        <v>637</v>
      </c>
      <c r="H10420" s="4" t="str">
        <f t="shared" si="324"/>
        <v>3BDG32.2</v>
      </c>
      <c r="I10420" s="4" t="str">
        <f t="shared" si="325"/>
        <v>SG3_SRC_DVDD33</v>
      </c>
    </row>
    <row r="10421" spans="1:9" x14ac:dyDescent="0.25">
      <c r="A10421" t="s">
        <v>2698</v>
      </c>
      <c r="B10421" t="s">
        <v>6129</v>
      </c>
      <c r="C10421" t="s">
        <v>5017</v>
      </c>
      <c r="D10421">
        <v>1</v>
      </c>
      <c r="E10421">
        <v>1</v>
      </c>
      <c r="F10421">
        <v>1</v>
      </c>
      <c r="G10421" t="s">
        <v>2603</v>
      </c>
      <c r="H10421" s="4" t="str">
        <f t="shared" si="324"/>
        <v>3BDG33.1</v>
      </c>
      <c r="I10421" s="4" t="str">
        <f t="shared" si="325"/>
        <v>SG3_AVDD33_FE</v>
      </c>
    </row>
    <row r="10422" spans="1:9" x14ac:dyDescent="0.25">
      <c r="A10422" t="s">
        <v>2698</v>
      </c>
      <c r="B10422" t="s">
        <v>6129</v>
      </c>
      <c r="C10422" t="s">
        <v>5017</v>
      </c>
      <c r="D10422">
        <v>2</v>
      </c>
      <c r="E10422">
        <v>2</v>
      </c>
      <c r="F10422">
        <v>2</v>
      </c>
      <c r="G10422" t="s">
        <v>637</v>
      </c>
      <c r="H10422" s="4" t="str">
        <f t="shared" si="324"/>
        <v>3BDG33.2</v>
      </c>
      <c r="I10422" s="4" t="str">
        <f t="shared" si="325"/>
        <v>SG3_SRC_DVDD33</v>
      </c>
    </row>
    <row r="10423" spans="1:9" x14ac:dyDescent="0.25">
      <c r="A10423" t="s">
        <v>2698</v>
      </c>
      <c r="B10423" t="s">
        <v>6129</v>
      </c>
      <c r="C10423" t="s">
        <v>5018</v>
      </c>
      <c r="D10423">
        <v>1</v>
      </c>
      <c r="E10423">
        <v>1</v>
      </c>
      <c r="F10423">
        <v>1</v>
      </c>
      <c r="G10423" t="s">
        <v>2604</v>
      </c>
      <c r="H10423" s="4" t="str">
        <f t="shared" si="324"/>
        <v>3BDG34.1</v>
      </c>
      <c r="I10423" s="4" t="str">
        <f t="shared" si="325"/>
        <v>SG3_AVDD33_GIGA</v>
      </c>
    </row>
    <row r="10424" spans="1:9" x14ac:dyDescent="0.25">
      <c r="A10424" t="s">
        <v>2698</v>
      </c>
      <c r="B10424" t="s">
        <v>6129</v>
      </c>
      <c r="C10424" t="s">
        <v>5018</v>
      </c>
      <c r="D10424">
        <v>2</v>
      </c>
      <c r="E10424">
        <v>2</v>
      </c>
      <c r="F10424">
        <v>2</v>
      </c>
      <c r="G10424" t="s">
        <v>637</v>
      </c>
      <c r="H10424" s="4" t="str">
        <f t="shared" si="324"/>
        <v>3BDG34.2</v>
      </c>
      <c r="I10424" s="4" t="str">
        <f t="shared" si="325"/>
        <v>SG3_SRC_DVDD33</v>
      </c>
    </row>
    <row r="10425" spans="1:9" x14ac:dyDescent="0.25">
      <c r="A10425" t="s">
        <v>2698</v>
      </c>
      <c r="B10425" t="s">
        <v>6129</v>
      </c>
      <c r="C10425" t="s">
        <v>5019</v>
      </c>
      <c r="D10425">
        <v>1</v>
      </c>
      <c r="E10425">
        <v>1</v>
      </c>
      <c r="F10425">
        <v>1</v>
      </c>
      <c r="G10425" t="s">
        <v>2605</v>
      </c>
      <c r="H10425" s="4" t="str">
        <f t="shared" si="324"/>
        <v>3BDG35.1</v>
      </c>
      <c r="I10425" s="4" t="str">
        <f t="shared" si="325"/>
        <v>SG3_AVDD33_CMU</v>
      </c>
    </row>
    <row r="10426" spans="1:9" x14ac:dyDescent="0.25">
      <c r="A10426" t="s">
        <v>2698</v>
      </c>
      <c r="B10426" t="s">
        <v>6129</v>
      </c>
      <c r="C10426" t="s">
        <v>5019</v>
      </c>
      <c r="D10426">
        <v>2</v>
      </c>
      <c r="E10426">
        <v>2</v>
      </c>
      <c r="F10426">
        <v>2</v>
      </c>
      <c r="G10426" t="s">
        <v>637</v>
      </c>
      <c r="H10426" s="4" t="str">
        <f t="shared" si="324"/>
        <v>3BDG35.2</v>
      </c>
      <c r="I10426" s="4" t="str">
        <f t="shared" si="325"/>
        <v>SG3_SRC_DVDD33</v>
      </c>
    </row>
    <row r="10427" spans="1:9" x14ac:dyDescent="0.25">
      <c r="A10427" t="s">
        <v>2698</v>
      </c>
      <c r="B10427" t="s">
        <v>6129</v>
      </c>
      <c r="C10427" t="s">
        <v>5020</v>
      </c>
      <c r="D10427">
        <v>1</v>
      </c>
      <c r="E10427">
        <v>1</v>
      </c>
      <c r="F10427">
        <v>1</v>
      </c>
      <c r="G10427" t="s">
        <v>2606</v>
      </c>
      <c r="H10427" s="4" t="str">
        <f t="shared" si="324"/>
        <v>3BDG37.1</v>
      </c>
      <c r="I10427" s="4" t="str">
        <f t="shared" si="325"/>
        <v>SG3_AVDD33_XTAL</v>
      </c>
    </row>
    <row r="10428" spans="1:9" x14ac:dyDescent="0.25">
      <c r="A10428" t="s">
        <v>2698</v>
      </c>
      <c r="B10428" t="s">
        <v>6129</v>
      </c>
      <c r="C10428" t="s">
        <v>5020</v>
      </c>
      <c r="D10428">
        <v>2</v>
      </c>
      <c r="E10428">
        <v>2</v>
      </c>
      <c r="F10428">
        <v>2</v>
      </c>
      <c r="G10428" t="s">
        <v>637</v>
      </c>
      <c r="H10428" s="4" t="str">
        <f t="shared" si="324"/>
        <v>3BDG37.2</v>
      </c>
      <c r="I10428" s="4" t="str">
        <f t="shared" si="325"/>
        <v>SG3_SRC_DVDD33</v>
      </c>
    </row>
    <row r="10429" spans="1:9" x14ac:dyDescent="0.25">
      <c r="A10429" t="s">
        <v>2698</v>
      </c>
      <c r="B10429" t="s">
        <v>6129</v>
      </c>
      <c r="C10429" t="s">
        <v>5021</v>
      </c>
      <c r="D10429">
        <v>1</v>
      </c>
      <c r="E10429">
        <v>1</v>
      </c>
      <c r="F10429">
        <v>1</v>
      </c>
      <c r="G10429" t="s">
        <v>724</v>
      </c>
      <c r="H10429" s="4" t="str">
        <f t="shared" si="324"/>
        <v>3CG51.1</v>
      </c>
      <c r="I10429" s="4" t="str">
        <f t="shared" si="325"/>
        <v>SG3_AVDD33</v>
      </c>
    </row>
    <row r="10430" spans="1:9" x14ac:dyDescent="0.25">
      <c r="A10430" t="s">
        <v>2698</v>
      </c>
      <c r="B10430" t="s">
        <v>6129</v>
      </c>
      <c r="C10430" t="s">
        <v>5021</v>
      </c>
      <c r="D10430">
        <v>2</v>
      </c>
      <c r="E10430">
        <v>2</v>
      </c>
      <c r="F10430">
        <v>2</v>
      </c>
      <c r="G10430" t="s">
        <v>961</v>
      </c>
      <c r="H10430" s="4" t="str">
        <f t="shared" si="324"/>
        <v>3CG51.2</v>
      </c>
      <c r="I10430" s="4" t="str">
        <f t="shared" si="325"/>
        <v>DGND</v>
      </c>
    </row>
    <row r="10431" spans="1:9" x14ac:dyDescent="0.25">
      <c r="A10431" t="s">
        <v>2698</v>
      </c>
      <c r="B10431" t="s">
        <v>6129</v>
      </c>
      <c r="C10431" t="s">
        <v>5022</v>
      </c>
      <c r="D10431">
        <v>1</v>
      </c>
      <c r="E10431">
        <v>1</v>
      </c>
      <c r="F10431">
        <v>1</v>
      </c>
      <c r="G10431" t="s">
        <v>724</v>
      </c>
      <c r="H10431" s="4" t="str">
        <f t="shared" si="324"/>
        <v>3CG52.1</v>
      </c>
      <c r="I10431" s="4" t="str">
        <f t="shared" si="325"/>
        <v>SG3_AVDD33</v>
      </c>
    </row>
    <row r="10432" spans="1:9" x14ac:dyDescent="0.25">
      <c r="A10432" t="s">
        <v>2698</v>
      </c>
      <c r="B10432" t="s">
        <v>6129</v>
      </c>
      <c r="C10432" t="s">
        <v>5022</v>
      </c>
      <c r="D10432">
        <v>2</v>
      </c>
      <c r="E10432">
        <v>2</v>
      </c>
      <c r="F10432">
        <v>2</v>
      </c>
      <c r="G10432" t="s">
        <v>961</v>
      </c>
      <c r="H10432" s="4" t="str">
        <f t="shared" si="324"/>
        <v>3CG52.2</v>
      </c>
      <c r="I10432" s="4" t="str">
        <f t="shared" si="325"/>
        <v>DGND</v>
      </c>
    </row>
    <row r="10433" spans="1:9" x14ac:dyDescent="0.25">
      <c r="A10433" t="s">
        <v>2698</v>
      </c>
      <c r="B10433" t="s">
        <v>6129</v>
      </c>
      <c r="C10433" t="s">
        <v>5023</v>
      </c>
      <c r="D10433">
        <v>1</v>
      </c>
      <c r="E10433">
        <v>1</v>
      </c>
      <c r="F10433">
        <v>1</v>
      </c>
      <c r="G10433" t="s">
        <v>724</v>
      </c>
      <c r="H10433" s="4" t="str">
        <f t="shared" si="324"/>
        <v>3CG53.1</v>
      </c>
      <c r="I10433" s="4" t="str">
        <f t="shared" si="325"/>
        <v>SG3_AVDD33</v>
      </c>
    </row>
    <row r="10434" spans="1:9" x14ac:dyDescent="0.25">
      <c r="A10434" t="s">
        <v>2698</v>
      </c>
      <c r="B10434" t="s">
        <v>6129</v>
      </c>
      <c r="C10434" t="s">
        <v>5023</v>
      </c>
      <c r="D10434">
        <v>2</v>
      </c>
      <c r="E10434">
        <v>2</v>
      </c>
      <c r="F10434">
        <v>2</v>
      </c>
      <c r="G10434" t="s">
        <v>961</v>
      </c>
      <c r="H10434" s="4" t="str">
        <f t="shared" ref="H10434:H10497" si="326">CONCATENATE(C10434,".",F10434)</f>
        <v>3CG53.2</v>
      </c>
      <c r="I10434" s="4" t="str">
        <f t="shared" ref="I10434:I10497" si="327">G10434</f>
        <v>DGND</v>
      </c>
    </row>
    <row r="10435" spans="1:9" x14ac:dyDescent="0.25">
      <c r="A10435" t="s">
        <v>2698</v>
      </c>
      <c r="B10435" t="s">
        <v>6129</v>
      </c>
      <c r="C10435" t="s">
        <v>5024</v>
      </c>
      <c r="D10435">
        <v>1</v>
      </c>
      <c r="E10435">
        <v>1</v>
      </c>
      <c r="F10435">
        <v>1</v>
      </c>
      <c r="G10435" t="s">
        <v>724</v>
      </c>
      <c r="H10435" s="4" t="str">
        <f t="shared" si="326"/>
        <v>3CG54.1</v>
      </c>
      <c r="I10435" s="4" t="str">
        <f t="shared" si="327"/>
        <v>SG3_AVDD33</v>
      </c>
    </row>
    <row r="10436" spans="1:9" x14ac:dyDescent="0.25">
      <c r="A10436" t="s">
        <v>2698</v>
      </c>
      <c r="B10436" t="s">
        <v>6129</v>
      </c>
      <c r="C10436" t="s">
        <v>5024</v>
      </c>
      <c r="D10436">
        <v>2</v>
      </c>
      <c r="E10436">
        <v>2</v>
      </c>
      <c r="F10436">
        <v>2</v>
      </c>
      <c r="G10436" t="s">
        <v>961</v>
      </c>
      <c r="H10436" s="4" t="str">
        <f t="shared" si="326"/>
        <v>3CG54.2</v>
      </c>
      <c r="I10436" s="4" t="str">
        <f t="shared" si="327"/>
        <v>DGND</v>
      </c>
    </row>
    <row r="10437" spans="1:9" x14ac:dyDescent="0.25">
      <c r="A10437" t="s">
        <v>2698</v>
      </c>
      <c r="B10437" t="s">
        <v>6129</v>
      </c>
      <c r="C10437" t="s">
        <v>5025</v>
      </c>
      <c r="D10437">
        <v>1</v>
      </c>
      <c r="E10437">
        <v>1</v>
      </c>
      <c r="F10437">
        <v>1</v>
      </c>
      <c r="G10437" t="s">
        <v>724</v>
      </c>
      <c r="H10437" s="4" t="str">
        <f t="shared" si="326"/>
        <v>3CG55.1</v>
      </c>
      <c r="I10437" s="4" t="str">
        <f t="shared" si="327"/>
        <v>SG3_AVDD33</v>
      </c>
    </row>
    <row r="10438" spans="1:9" x14ac:dyDescent="0.25">
      <c r="A10438" t="s">
        <v>2698</v>
      </c>
      <c r="B10438" t="s">
        <v>6129</v>
      </c>
      <c r="C10438" t="s">
        <v>5025</v>
      </c>
      <c r="D10438">
        <v>2</v>
      </c>
      <c r="E10438">
        <v>2</v>
      </c>
      <c r="F10438">
        <v>2</v>
      </c>
      <c r="G10438" t="s">
        <v>961</v>
      </c>
      <c r="H10438" s="4" t="str">
        <f t="shared" si="326"/>
        <v>3CG55.2</v>
      </c>
      <c r="I10438" s="4" t="str">
        <f t="shared" si="327"/>
        <v>DGND</v>
      </c>
    </row>
    <row r="10439" spans="1:9" x14ac:dyDescent="0.25">
      <c r="A10439" t="s">
        <v>2698</v>
      </c>
      <c r="B10439" t="s">
        <v>6129</v>
      </c>
      <c r="C10439" t="s">
        <v>5026</v>
      </c>
      <c r="D10439">
        <v>1</v>
      </c>
      <c r="E10439">
        <v>1</v>
      </c>
      <c r="F10439">
        <v>1</v>
      </c>
      <c r="G10439" t="s">
        <v>2602</v>
      </c>
      <c r="H10439" s="4" t="str">
        <f t="shared" si="326"/>
        <v>3CG56.1</v>
      </c>
      <c r="I10439" s="4" t="str">
        <f t="shared" si="327"/>
        <v>SG3_AVDD33_CEN</v>
      </c>
    </row>
    <row r="10440" spans="1:9" x14ac:dyDescent="0.25">
      <c r="A10440" t="s">
        <v>2698</v>
      </c>
      <c r="B10440" t="s">
        <v>6129</v>
      </c>
      <c r="C10440" t="s">
        <v>5026</v>
      </c>
      <c r="D10440">
        <v>2</v>
      </c>
      <c r="E10440">
        <v>2</v>
      </c>
      <c r="F10440">
        <v>2</v>
      </c>
      <c r="G10440" t="s">
        <v>961</v>
      </c>
      <c r="H10440" s="4" t="str">
        <f t="shared" si="326"/>
        <v>3CG56.2</v>
      </c>
      <c r="I10440" s="4" t="str">
        <f t="shared" si="327"/>
        <v>DGND</v>
      </c>
    </row>
    <row r="10441" spans="1:9" x14ac:dyDescent="0.25">
      <c r="A10441" t="s">
        <v>2698</v>
      </c>
      <c r="B10441" t="s">
        <v>6129</v>
      </c>
      <c r="C10441" t="s">
        <v>5027</v>
      </c>
      <c r="D10441">
        <v>1</v>
      </c>
      <c r="E10441">
        <v>1</v>
      </c>
      <c r="F10441">
        <v>1</v>
      </c>
      <c r="G10441" t="s">
        <v>2602</v>
      </c>
      <c r="H10441" s="4" t="str">
        <f t="shared" si="326"/>
        <v>3CG57.1</v>
      </c>
      <c r="I10441" s="4" t="str">
        <f t="shared" si="327"/>
        <v>SG3_AVDD33_CEN</v>
      </c>
    </row>
    <row r="10442" spans="1:9" x14ac:dyDescent="0.25">
      <c r="A10442" t="s">
        <v>2698</v>
      </c>
      <c r="B10442" t="s">
        <v>6129</v>
      </c>
      <c r="C10442" t="s">
        <v>5027</v>
      </c>
      <c r="D10442">
        <v>2</v>
      </c>
      <c r="E10442">
        <v>2</v>
      </c>
      <c r="F10442">
        <v>2</v>
      </c>
      <c r="G10442" t="s">
        <v>961</v>
      </c>
      <c r="H10442" s="4" t="str">
        <f t="shared" si="326"/>
        <v>3CG57.2</v>
      </c>
      <c r="I10442" s="4" t="str">
        <f t="shared" si="327"/>
        <v>DGND</v>
      </c>
    </row>
    <row r="10443" spans="1:9" x14ac:dyDescent="0.25">
      <c r="A10443" t="s">
        <v>2698</v>
      </c>
      <c r="B10443" t="s">
        <v>6129</v>
      </c>
      <c r="C10443" t="s">
        <v>5028</v>
      </c>
      <c r="D10443">
        <v>1</v>
      </c>
      <c r="E10443">
        <v>1</v>
      </c>
      <c r="F10443">
        <v>1</v>
      </c>
      <c r="G10443" t="s">
        <v>2602</v>
      </c>
      <c r="H10443" s="4" t="str">
        <f t="shared" si="326"/>
        <v>3CG58.1</v>
      </c>
      <c r="I10443" s="4" t="str">
        <f t="shared" si="327"/>
        <v>SG3_AVDD33_CEN</v>
      </c>
    </row>
    <row r="10444" spans="1:9" x14ac:dyDescent="0.25">
      <c r="A10444" t="s">
        <v>2698</v>
      </c>
      <c r="B10444" t="s">
        <v>6129</v>
      </c>
      <c r="C10444" t="s">
        <v>5028</v>
      </c>
      <c r="D10444">
        <v>2</v>
      </c>
      <c r="E10444">
        <v>2</v>
      </c>
      <c r="F10444">
        <v>2</v>
      </c>
      <c r="G10444" t="s">
        <v>961</v>
      </c>
      <c r="H10444" s="4" t="str">
        <f t="shared" si="326"/>
        <v>3CG58.2</v>
      </c>
      <c r="I10444" s="4" t="str">
        <f t="shared" si="327"/>
        <v>DGND</v>
      </c>
    </row>
    <row r="10445" spans="1:9" x14ac:dyDescent="0.25">
      <c r="A10445" t="s">
        <v>2698</v>
      </c>
      <c r="B10445" t="s">
        <v>6129</v>
      </c>
      <c r="C10445" t="s">
        <v>5029</v>
      </c>
      <c r="D10445">
        <v>1</v>
      </c>
      <c r="E10445">
        <v>1</v>
      </c>
      <c r="F10445">
        <v>1</v>
      </c>
      <c r="G10445" t="s">
        <v>2603</v>
      </c>
      <c r="H10445" s="4" t="str">
        <f t="shared" si="326"/>
        <v>3CG59.1</v>
      </c>
      <c r="I10445" s="4" t="str">
        <f t="shared" si="327"/>
        <v>SG3_AVDD33_FE</v>
      </c>
    </row>
    <row r="10446" spans="1:9" x14ac:dyDescent="0.25">
      <c r="A10446" t="s">
        <v>2698</v>
      </c>
      <c r="B10446" t="s">
        <v>6129</v>
      </c>
      <c r="C10446" t="s">
        <v>5029</v>
      </c>
      <c r="D10446">
        <v>2</v>
      </c>
      <c r="E10446">
        <v>2</v>
      </c>
      <c r="F10446">
        <v>2</v>
      </c>
      <c r="G10446" t="s">
        <v>961</v>
      </c>
      <c r="H10446" s="4" t="str">
        <f t="shared" si="326"/>
        <v>3CG59.2</v>
      </c>
      <c r="I10446" s="4" t="str">
        <f t="shared" si="327"/>
        <v>DGND</v>
      </c>
    </row>
    <row r="10447" spans="1:9" x14ac:dyDescent="0.25">
      <c r="A10447" t="s">
        <v>2698</v>
      </c>
      <c r="B10447" t="s">
        <v>6129</v>
      </c>
      <c r="C10447" t="s">
        <v>5030</v>
      </c>
      <c r="D10447">
        <v>1</v>
      </c>
      <c r="E10447">
        <v>1</v>
      </c>
      <c r="F10447">
        <v>1</v>
      </c>
      <c r="G10447" t="s">
        <v>2603</v>
      </c>
      <c r="H10447" s="4" t="str">
        <f t="shared" si="326"/>
        <v>3CG60.1</v>
      </c>
      <c r="I10447" s="4" t="str">
        <f t="shared" si="327"/>
        <v>SG3_AVDD33_FE</v>
      </c>
    </row>
    <row r="10448" spans="1:9" x14ac:dyDescent="0.25">
      <c r="A10448" t="s">
        <v>2698</v>
      </c>
      <c r="B10448" t="s">
        <v>6129</v>
      </c>
      <c r="C10448" t="s">
        <v>5030</v>
      </c>
      <c r="D10448">
        <v>2</v>
      </c>
      <c r="E10448">
        <v>2</v>
      </c>
      <c r="F10448">
        <v>2</v>
      </c>
      <c r="G10448" t="s">
        <v>961</v>
      </c>
      <c r="H10448" s="4" t="str">
        <f t="shared" si="326"/>
        <v>3CG60.2</v>
      </c>
      <c r="I10448" s="4" t="str">
        <f t="shared" si="327"/>
        <v>DGND</v>
      </c>
    </row>
    <row r="10449" spans="1:9" x14ac:dyDescent="0.25">
      <c r="A10449" t="s">
        <v>2698</v>
      </c>
      <c r="B10449" t="s">
        <v>6129</v>
      </c>
      <c r="C10449" t="s">
        <v>5031</v>
      </c>
      <c r="D10449">
        <v>1</v>
      </c>
      <c r="E10449">
        <v>1</v>
      </c>
      <c r="F10449">
        <v>1</v>
      </c>
      <c r="G10449" t="s">
        <v>2604</v>
      </c>
      <c r="H10449" s="4" t="str">
        <f t="shared" si="326"/>
        <v>3CG61.1</v>
      </c>
      <c r="I10449" s="4" t="str">
        <f t="shared" si="327"/>
        <v>SG3_AVDD33_GIGA</v>
      </c>
    </row>
    <row r="10450" spans="1:9" x14ac:dyDescent="0.25">
      <c r="A10450" t="s">
        <v>2698</v>
      </c>
      <c r="B10450" t="s">
        <v>6129</v>
      </c>
      <c r="C10450" t="s">
        <v>5031</v>
      </c>
      <c r="D10450">
        <v>2</v>
      </c>
      <c r="E10450">
        <v>2</v>
      </c>
      <c r="F10450">
        <v>2</v>
      </c>
      <c r="G10450" t="s">
        <v>961</v>
      </c>
      <c r="H10450" s="4" t="str">
        <f t="shared" si="326"/>
        <v>3CG61.2</v>
      </c>
      <c r="I10450" s="4" t="str">
        <f t="shared" si="327"/>
        <v>DGND</v>
      </c>
    </row>
    <row r="10451" spans="1:9" x14ac:dyDescent="0.25">
      <c r="A10451" t="s">
        <v>2698</v>
      </c>
      <c r="B10451" t="s">
        <v>6129</v>
      </c>
      <c r="C10451" t="s">
        <v>5032</v>
      </c>
      <c r="D10451">
        <v>1</v>
      </c>
      <c r="E10451">
        <v>1</v>
      </c>
      <c r="F10451">
        <v>1</v>
      </c>
      <c r="G10451" t="s">
        <v>2604</v>
      </c>
      <c r="H10451" s="4" t="str">
        <f t="shared" si="326"/>
        <v>3CG62.1</v>
      </c>
      <c r="I10451" s="4" t="str">
        <f t="shared" si="327"/>
        <v>SG3_AVDD33_GIGA</v>
      </c>
    </row>
    <row r="10452" spans="1:9" x14ac:dyDescent="0.25">
      <c r="A10452" t="s">
        <v>2698</v>
      </c>
      <c r="B10452" t="s">
        <v>6129</v>
      </c>
      <c r="C10452" t="s">
        <v>5032</v>
      </c>
      <c r="D10452">
        <v>2</v>
      </c>
      <c r="E10452">
        <v>2</v>
      </c>
      <c r="F10452">
        <v>2</v>
      </c>
      <c r="G10452" t="s">
        <v>961</v>
      </c>
      <c r="H10452" s="4" t="str">
        <f t="shared" si="326"/>
        <v>3CG62.2</v>
      </c>
      <c r="I10452" s="4" t="str">
        <f t="shared" si="327"/>
        <v>DGND</v>
      </c>
    </row>
    <row r="10453" spans="1:9" x14ac:dyDescent="0.25">
      <c r="A10453" t="s">
        <v>2698</v>
      </c>
      <c r="B10453" t="s">
        <v>6129</v>
      </c>
      <c r="C10453" t="s">
        <v>5033</v>
      </c>
      <c r="D10453">
        <v>1</v>
      </c>
      <c r="E10453">
        <v>1</v>
      </c>
      <c r="F10453">
        <v>1</v>
      </c>
      <c r="G10453" t="s">
        <v>2604</v>
      </c>
      <c r="H10453" s="4" t="str">
        <f t="shared" si="326"/>
        <v>3CG63.1</v>
      </c>
      <c r="I10453" s="4" t="str">
        <f t="shared" si="327"/>
        <v>SG3_AVDD33_GIGA</v>
      </c>
    </row>
    <row r="10454" spans="1:9" x14ac:dyDescent="0.25">
      <c r="A10454" t="s">
        <v>2698</v>
      </c>
      <c r="B10454" t="s">
        <v>6129</v>
      </c>
      <c r="C10454" t="s">
        <v>5033</v>
      </c>
      <c r="D10454">
        <v>2</v>
      </c>
      <c r="E10454">
        <v>2</v>
      </c>
      <c r="F10454">
        <v>2</v>
      </c>
      <c r="G10454" t="s">
        <v>961</v>
      </c>
      <c r="H10454" s="4" t="str">
        <f t="shared" si="326"/>
        <v>3CG63.2</v>
      </c>
      <c r="I10454" s="4" t="str">
        <f t="shared" si="327"/>
        <v>DGND</v>
      </c>
    </row>
    <row r="10455" spans="1:9" x14ac:dyDescent="0.25">
      <c r="A10455" t="s">
        <v>2698</v>
      </c>
      <c r="B10455" t="s">
        <v>6129</v>
      </c>
      <c r="C10455" t="s">
        <v>5034</v>
      </c>
      <c r="D10455">
        <v>1</v>
      </c>
      <c r="E10455">
        <v>1</v>
      </c>
      <c r="F10455">
        <v>1</v>
      </c>
      <c r="G10455" t="s">
        <v>2604</v>
      </c>
      <c r="H10455" s="4" t="str">
        <f t="shared" si="326"/>
        <v>3CG64.1</v>
      </c>
      <c r="I10455" s="4" t="str">
        <f t="shared" si="327"/>
        <v>SG3_AVDD33_GIGA</v>
      </c>
    </row>
    <row r="10456" spans="1:9" x14ac:dyDescent="0.25">
      <c r="A10456" t="s">
        <v>2698</v>
      </c>
      <c r="B10456" t="s">
        <v>6129</v>
      </c>
      <c r="C10456" t="s">
        <v>5034</v>
      </c>
      <c r="D10456">
        <v>2</v>
      </c>
      <c r="E10456">
        <v>2</v>
      </c>
      <c r="F10456">
        <v>2</v>
      </c>
      <c r="G10456" t="s">
        <v>961</v>
      </c>
      <c r="H10456" s="4" t="str">
        <f t="shared" si="326"/>
        <v>3CG64.2</v>
      </c>
      <c r="I10456" s="4" t="str">
        <f t="shared" si="327"/>
        <v>DGND</v>
      </c>
    </row>
    <row r="10457" spans="1:9" x14ac:dyDescent="0.25">
      <c r="A10457" t="s">
        <v>2698</v>
      </c>
      <c r="B10457" t="s">
        <v>6129</v>
      </c>
      <c r="C10457" t="s">
        <v>5035</v>
      </c>
      <c r="D10457">
        <v>1</v>
      </c>
      <c r="E10457">
        <v>1</v>
      </c>
      <c r="F10457">
        <v>1</v>
      </c>
      <c r="G10457" t="s">
        <v>2605</v>
      </c>
      <c r="H10457" s="4" t="str">
        <f t="shared" si="326"/>
        <v>3CG65.1</v>
      </c>
      <c r="I10457" s="4" t="str">
        <f t="shared" si="327"/>
        <v>SG3_AVDD33_CMU</v>
      </c>
    </row>
    <row r="10458" spans="1:9" x14ac:dyDescent="0.25">
      <c r="A10458" t="s">
        <v>2698</v>
      </c>
      <c r="B10458" t="s">
        <v>6129</v>
      </c>
      <c r="C10458" t="s">
        <v>5035</v>
      </c>
      <c r="D10458">
        <v>2</v>
      </c>
      <c r="E10458">
        <v>2</v>
      </c>
      <c r="F10458">
        <v>2</v>
      </c>
      <c r="G10458" t="s">
        <v>961</v>
      </c>
      <c r="H10458" s="4" t="str">
        <f t="shared" si="326"/>
        <v>3CG65.2</v>
      </c>
      <c r="I10458" s="4" t="str">
        <f t="shared" si="327"/>
        <v>DGND</v>
      </c>
    </row>
    <row r="10459" spans="1:9" x14ac:dyDescent="0.25">
      <c r="A10459" t="s">
        <v>2698</v>
      </c>
      <c r="B10459" t="s">
        <v>6129</v>
      </c>
      <c r="C10459" t="s">
        <v>5036</v>
      </c>
      <c r="D10459">
        <v>1</v>
      </c>
      <c r="E10459">
        <v>1</v>
      </c>
      <c r="F10459">
        <v>1</v>
      </c>
      <c r="G10459" t="s">
        <v>2605</v>
      </c>
      <c r="H10459" s="4" t="str">
        <f t="shared" si="326"/>
        <v>3CG66.1</v>
      </c>
      <c r="I10459" s="4" t="str">
        <f t="shared" si="327"/>
        <v>SG3_AVDD33_CMU</v>
      </c>
    </row>
    <row r="10460" spans="1:9" x14ac:dyDescent="0.25">
      <c r="A10460" t="s">
        <v>2698</v>
      </c>
      <c r="B10460" t="s">
        <v>6129</v>
      </c>
      <c r="C10460" t="s">
        <v>5036</v>
      </c>
      <c r="D10460">
        <v>2</v>
      </c>
      <c r="E10460">
        <v>2</v>
      </c>
      <c r="F10460">
        <v>2</v>
      </c>
      <c r="G10460" t="s">
        <v>961</v>
      </c>
      <c r="H10460" s="4" t="str">
        <f t="shared" si="326"/>
        <v>3CG66.2</v>
      </c>
      <c r="I10460" s="4" t="str">
        <f t="shared" si="327"/>
        <v>DGND</v>
      </c>
    </row>
    <row r="10461" spans="1:9" x14ac:dyDescent="0.25">
      <c r="A10461" t="s">
        <v>2698</v>
      </c>
      <c r="B10461" t="s">
        <v>6129</v>
      </c>
      <c r="C10461" t="s">
        <v>5037</v>
      </c>
      <c r="D10461">
        <v>1</v>
      </c>
      <c r="E10461">
        <v>1</v>
      </c>
      <c r="F10461">
        <v>1</v>
      </c>
      <c r="G10461" t="s">
        <v>2605</v>
      </c>
      <c r="H10461" s="4" t="str">
        <f t="shared" si="326"/>
        <v>3CG67.1</v>
      </c>
      <c r="I10461" s="4" t="str">
        <f t="shared" si="327"/>
        <v>SG3_AVDD33_CMU</v>
      </c>
    </row>
    <row r="10462" spans="1:9" x14ac:dyDescent="0.25">
      <c r="A10462" t="s">
        <v>2698</v>
      </c>
      <c r="B10462" t="s">
        <v>6129</v>
      </c>
      <c r="C10462" t="s">
        <v>5037</v>
      </c>
      <c r="D10462">
        <v>2</v>
      </c>
      <c r="E10462">
        <v>2</v>
      </c>
      <c r="F10462">
        <v>2</v>
      </c>
      <c r="G10462" t="s">
        <v>961</v>
      </c>
      <c r="H10462" s="4" t="str">
        <f t="shared" si="326"/>
        <v>3CG67.2</v>
      </c>
      <c r="I10462" s="4" t="str">
        <f t="shared" si="327"/>
        <v>DGND</v>
      </c>
    </row>
    <row r="10463" spans="1:9" x14ac:dyDescent="0.25">
      <c r="A10463" t="s">
        <v>2698</v>
      </c>
      <c r="B10463" t="s">
        <v>6129</v>
      </c>
      <c r="C10463" t="s">
        <v>5038</v>
      </c>
      <c r="D10463">
        <v>1</v>
      </c>
      <c r="E10463">
        <v>1</v>
      </c>
      <c r="F10463">
        <v>1</v>
      </c>
      <c r="G10463" t="s">
        <v>2605</v>
      </c>
      <c r="H10463" s="4" t="str">
        <f t="shared" si="326"/>
        <v>3CG68.1</v>
      </c>
      <c r="I10463" s="4" t="str">
        <f t="shared" si="327"/>
        <v>SG3_AVDD33_CMU</v>
      </c>
    </row>
    <row r="10464" spans="1:9" x14ac:dyDescent="0.25">
      <c r="A10464" t="s">
        <v>2698</v>
      </c>
      <c r="B10464" t="s">
        <v>6129</v>
      </c>
      <c r="C10464" t="s">
        <v>5038</v>
      </c>
      <c r="D10464">
        <v>2</v>
      </c>
      <c r="E10464">
        <v>2</v>
      </c>
      <c r="F10464">
        <v>2</v>
      </c>
      <c r="G10464" t="s">
        <v>961</v>
      </c>
      <c r="H10464" s="4" t="str">
        <f t="shared" si="326"/>
        <v>3CG68.2</v>
      </c>
      <c r="I10464" s="4" t="str">
        <f t="shared" si="327"/>
        <v>DGND</v>
      </c>
    </row>
    <row r="10465" spans="1:9" x14ac:dyDescent="0.25">
      <c r="A10465" t="s">
        <v>2698</v>
      </c>
      <c r="B10465" t="s">
        <v>6129</v>
      </c>
      <c r="C10465" t="s">
        <v>5039</v>
      </c>
      <c r="D10465">
        <v>1</v>
      </c>
      <c r="E10465">
        <v>1</v>
      </c>
      <c r="F10465">
        <v>1</v>
      </c>
      <c r="G10465" t="s">
        <v>2606</v>
      </c>
      <c r="H10465" s="4" t="str">
        <f t="shared" si="326"/>
        <v>3CG70.1</v>
      </c>
      <c r="I10465" s="4" t="str">
        <f t="shared" si="327"/>
        <v>SG3_AVDD33_XTAL</v>
      </c>
    </row>
    <row r="10466" spans="1:9" x14ac:dyDescent="0.25">
      <c r="A10466" t="s">
        <v>2698</v>
      </c>
      <c r="B10466" t="s">
        <v>6129</v>
      </c>
      <c r="C10466" t="s">
        <v>5039</v>
      </c>
      <c r="D10466">
        <v>2</v>
      </c>
      <c r="E10466">
        <v>2</v>
      </c>
      <c r="F10466">
        <v>2</v>
      </c>
      <c r="G10466" t="s">
        <v>961</v>
      </c>
      <c r="H10466" s="4" t="str">
        <f t="shared" si="326"/>
        <v>3CG70.2</v>
      </c>
      <c r="I10466" s="4" t="str">
        <f t="shared" si="327"/>
        <v>DGND</v>
      </c>
    </row>
    <row r="10467" spans="1:9" x14ac:dyDescent="0.25">
      <c r="A10467" t="s">
        <v>2698</v>
      </c>
      <c r="B10467" t="s">
        <v>6129</v>
      </c>
      <c r="C10467" t="s">
        <v>5040</v>
      </c>
      <c r="D10467">
        <v>1</v>
      </c>
      <c r="E10467">
        <v>1</v>
      </c>
      <c r="F10467">
        <v>1</v>
      </c>
      <c r="G10467" t="s">
        <v>637</v>
      </c>
      <c r="H10467" s="4" t="str">
        <f t="shared" si="326"/>
        <v>3CG75.1</v>
      </c>
      <c r="I10467" s="4" t="str">
        <f t="shared" si="327"/>
        <v>SG3_SRC_DVDD33</v>
      </c>
    </row>
    <row r="10468" spans="1:9" x14ac:dyDescent="0.25">
      <c r="A10468" t="s">
        <v>2698</v>
      </c>
      <c r="B10468" t="s">
        <v>6129</v>
      </c>
      <c r="C10468" t="s">
        <v>5040</v>
      </c>
      <c r="D10468">
        <v>2</v>
      </c>
      <c r="E10468">
        <v>2</v>
      </c>
      <c r="F10468">
        <v>2</v>
      </c>
      <c r="G10468" t="s">
        <v>961</v>
      </c>
      <c r="H10468" s="4" t="str">
        <f t="shared" si="326"/>
        <v>3CG75.2</v>
      </c>
      <c r="I10468" s="4" t="str">
        <f t="shared" si="327"/>
        <v>DGND</v>
      </c>
    </row>
    <row r="10469" spans="1:9" x14ac:dyDescent="0.25">
      <c r="A10469" t="s">
        <v>2698</v>
      </c>
      <c r="B10469" t="s">
        <v>6129</v>
      </c>
      <c r="C10469" t="s">
        <v>5041</v>
      </c>
      <c r="D10469">
        <v>1</v>
      </c>
      <c r="E10469">
        <v>1</v>
      </c>
      <c r="F10469">
        <v>1</v>
      </c>
      <c r="G10469" t="s">
        <v>637</v>
      </c>
      <c r="H10469" s="4" t="str">
        <f t="shared" si="326"/>
        <v>3CG76.1</v>
      </c>
      <c r="I10469" s="4" t="str">
        <f t="shared" si="327"/>
        <v>SG3_SRC_DVDD33</v>
      </c>
    </row>
    <row r="10470" spans="1:9" x14ac:dyDescent="0.25">
      <c r="A10470" t="s">
        <v>2698</v>
      </c>
      <c r="B10470" t="s">
        <v>6129</v>
      </c>
      <c r="C10470" t="s">
        <v>5041</v>
      </c>
      <c r="D10470">
        <v>2</v>
      </c>
      <c r="E10470">
        <v>2</v>
      </c>
      <c r="F10470">
        <v>2</v>
      </c>
      <c r="G10470" t="s">
        <v>961</v>
      </c>
      <c r="H10470" s="4" t="str">
        <f t="shared" si="326"/>
        <v>3CG76.2</v>
      </c>
      <c r="I10470" s="4" t="str">
        <f t="shared" si="327"/>
        <v>DGND</v>
      </c>
    </row>
    <row r="10471" spans="1:9" x14ac:dyDescent="0.25">
      <c r="A10471" t="s">
        <v>2698</v>
      </c>
      <c r="B10471" t="s">
        <v>6129</v>
      </c>
      <c r="C10471" t="s">
        <v>5042</v>
      </c>
      <c r="D10471">
        <v>1</v>
      </c>
      <c r="E10471">
        <v>1</v>
      </c>
      <c r="F10471">
        <v>1</v>
      </c>
      <c r="G10471" t="s">
        <v>637</v>
      </c>
      <c r="H10471" s="4" t="str">
        <f t="shared" si="326"/>
        <v>3CG77.1</v>
      </c>
      <c r="I10471" s="4" t="str">
        <f t="shared" si="327"/>
        <v>SG3_SRC_DVDD33</v>
      </c>
    </row>
    <row r="10472" spans="1:9" x14ac:dyDescent="0.25">
      <c r="A10472" t="s">
        <v>2698</v>
      </c>
      <c r="B10472" t="s">
        <v>6129</v>
      </c>
      <c r="C10472" t="s">
        <v>5042</v>
      </c>
      <c r="D10472">
        <v>2</v>
      </c>
      <c r="E10472">
        <v>2</v>
      </c>
      <c r="F10472">
        <v>2</v>
      </c>
      <c r="G10472" t="s">
        <v>961</v>
      </c>
      <c r="H10472" s="4" t="str">
        <f t="shared" si="326"/>
        <v>3CG77.2</v>
      </c>
      <c r="I10472" s="4" t="str">
        <f t="shared" si="327"/>
        <v>DGND</v>
      </c>
    </row>
    <row r="10473" spans="1:9" x14ac:dyDescent="0.25">
      <c r="A10473" t="s">
        <v>2698</v>
      </c>
      <c r="B10473" t="s">
        <v>6129</v>
      </c>
      <c r="C10473" t="s">
        <v>5043</v>
      </c>
      <c r="D10473">
        <v>1</v>
      </c>
      <c r="E10473">
        <v>1</v>
      </c>
      <c r="F10473">
        <v>1</v>
      </c>
      <c r="G10473" t="s">
        <v>637</v>
      </c>
      <c r="H10473" s="4" t="str">
        <f t="shared" si="326"/>
        <v>3CG111.1</v>
      </c>
      <c r="I10473" s="4" t="str">
        <f t="shared" si="327"/>
        <v>SG3_SRC_DVDD33</v>
      </c>
    </row>
    <row r="10474" spans="1:9" x14ac:dyDescent="0.25">
      <c r="A10474" t="s">
        <v>2698</v>
      </c>
      <c r="B10474" t="s">
        <v>6129</v>
      </c>
      <c r="C10474" t="s">
        <v>5043</v>
      </c>
      <c r="D10474">
        <v>2</v>
      </c>
      <c r="E10474">
        <v>2</v>
      </c>
      <c r="F10474">
        <v>2</v>
      </c>
      <c r="G10474" t="s">
        <v>961</v>
      </c>
      <c r="H10474" s="4" t="str">
        <f t="shared" si="326"/>
        <v>3CG111.2</v>
      </c>
      <c r="I10474" s="4" t="str">
        <f t="shared" si="327"/>
        <v>DGND</v>
      </c>
    </row>
    <row r="10475" spans="1:9" x14ac:dyDescent="0.25">
      <c r="A10475" t="s">
        <v>2698</v>
      </c>
      <c r="B10475" t="s">
        <v>6129</v>
      </c>
      <c r="C10475" t="s">
        <v>5044</v>
      </c>
      <c r="D10475">
        <v>1</v>
      </c>
      <c r="E10475">
        <v>1</v>
      </c>
      <c r="F10475">
        <v>1</v>
      </c>
      <c r="G10475" t="s">
        <v>637</v>
      </c>
      <c r="H10475" s="4" t="str">
        <f t="shared" si="326"/>
        <v>3CG201.1</v>
      </c>
      <c r="I10475" s="4" t="str">
        <f t="shared" si="327"/>
        <v>SG3_SRC_DVDD33</v>
      </c>
    </row>
    <row r="10476" spans="1:9" x14ac:dyDescent="0.25">
      <c r="A10476" t="s">
        <v>2698</v>
      </c>
      <c r="B10476" t="s">
        <v>6129</v>
      </c>
      <c r="C10476" t="s">
        <v>5044</v>
      </c>
      <c r="D10476">
        <v>2</v>
      </c>
      <c r="E10476">
        <v>2</v>
      </c>
      <c r="F10476">
        <v>2</v>
      </c>
      <c r="G10476" t="s">
        <v>961</v>
      </c>
      <c r="H10476" s="4" t="str">
        <f t="shared" si="326"/>
        <v>3CG201.2</v>
      </c>
      <c r="I10476" s="4" t="str">
        <f t="shared" si="327"/>
        <v>DGND</v>
      </c>
    </row>
    <row r="10477" spans="1:9" x14ac:dyDescent="0.25">
      <c r="A10477" t="s">
        <v>2698</v>
      </c>
      <c r="B10477" t="s">
        <v>6129</v>
      </c>
      <c r="C10477" t="s">
        <v>5045</v>
      </c>
      <c r="D10477">
        <v>1</v>
      </c>
      <c r="E10477">
        <v>1</v>
      </c>
      <c r="F10477">
        <v>1</v>
      </c>
      <c r="G10477" t="s">
        <v>637</v>
      </c>
      <c r="H10477" s="4" t="str">
        <f t="shared" si="326"/>
        <v>3CG202.1</v>
      </c>
      <c r="I10477" s="4" t="str">
        <f t="shared" si="327"/>
        <v>SG3_SRC_DVDD33</v>
      </c>
    </row>
    <row r="10478" spans="1:9" x14ac:dyDescent="0.25">
      <c r="A10478" t="s">
        <v>2698</v>
      </c>
      <c r="B10478" t="s">
        <v>6129</v>
      </c>
      <c r="C10478" t="s">
        <v>5045</v>
      </c>
      <c r="D10478">
        <v>2</v>
      </c>
      <c r="E10478">
        <v>2</v>
      </c>
      <c r="F10478">
        <v>2</v>
      </c>
      <c r="G10478" t="s">
        <v>961</v>
      </c>
      <c r="H10478" s="4" t="str">
        <f t="shared" si="326"/>
        <v>3CG202.2</v>
      </c>
      <c r="I10478" s="4" t="str">
        <f t="shared" si="327"/>
        <v>DGND</v>
      </c>
    </row>
    <row r="10479" spans="1:9" x14ac:dyDescent="0.25">
      <c r="A10479" t="s">
        <v>2698</v>
      </c>
      <c r="B10479" t="s">
        <v>6129</v>
      </c>
      <c r="C10479" t="s">
        <v>5046</v>
      </c>
      <c r="D10479">
        <v>1</v>
      </c>
      <c r="E10479">
        <v>1</v>
      </c>
      <c r="F10479">
        <v>1</v>
      </c>
      <c r="G10479" t="s">
        <v>637</v>
      </c>
      <c r="H10479" s="4" t="str">
        <f t="shared" si="326"/>
        <v>3CG203.1</v>
      </c>
      <c r="I10479" s="4" t="str">
        <f t="shared" si="327"/>
        <v>SG3_SRC_DVDD33</v>
      </c>
    </row>
    <row r="10480" spans="1:9" x14ac:dyDescent="0.25">
      <c r="A10480" t="s">
        <v>2698</v>
      </c>
      <c r="B10480" t="s">
        <v>6129</v>
      </c>
      <c r="C10480" t="s">
        <v>5046</v>
      </c>
      <c r="D10480">
        <v>2</v>
      </c>
      <c r="E10480">
        <v>2</v>
      </c>
      <c r="F10480">
        <v>2</v>
      </c>
      <c r="G10480" t="s">
        <v>961</v>
      </c>
      <c r="H10480" s="4" t="str">
        <f t="shared" si="326"/>
        <v>3CG203.2</v>
      </c>
      <c r="I10480" s="4" t="str">
        <f t="shared" si="327"/>
        <v>DGND</v>
      </c>
    </row>
    <row r="10481" spans="1:9" x14ac:dyDescent="0.25">
      <c r="A10481" t="s">
        <v>2698</v>
      </c>
      <c r="B10481" t="s">
        <v>6129</v>
      </c>
      <c r="C10481" t="s">
        <v>5047</v>
      </c>
      <c r="D10481">
        <v>1</v>
      </c>
      <c r="E10481">
        <v>1</v>
      </c>
      <c r="F10481">
        <v>1</v>
      </c>
      <c r="G10481" t="s">
        <v>637</v>
      </c>
      <c r="H10481" s="4" t="str">
        <f t="shared" si="326"/>
        <v>3CG204.1</v>
      </c>
      <c r="I10481" s="4" t="str">
        <f t="shared" si="327"/>
        <v>SG3_SRC_DVDD33</v>
      </c>
    </row>
    <row r="10482" spans="1:9" x14ac:dyDescent="0.25">
      <c r="A10482" t="s">
        <v>2698</v>
      </c>
      <c r="B10482" t="s">
        <v>6129</v>
      </c>
      <c r="C10482" t="s">
        <v>5047</v>
      </c>
      <c r="D10482">
        <v>2</v>
      </c>
      <c r="E10482">
        <v>2</v>
      </c>
      <c r="F10482">
        <v>2</v>
      </c>
      <c r="G10482" t="s">
        <v>961</v>
      </c>
      <c r="H10482" s="4" t="str">
        <f t="shared" si="326"/>
        <v>3CG204.2</v>
      </c>
      <c r="I10482" s="4" t="str">
        <f t="shared" si="327"/>
        <v>DGND</v>
      </c>
    </row>
    <row r="10483" spans="1:9" x14ac:dyDescent="0.25">
      <c r="A10483" t="s">
        <v>2698</v>
      </c>
      <c r="B10483" t="s">
        <v>6129</v>
      </c>
      <c r="C10483" t="s">
        <v>5048</v>
      </c>
      <c r="D10483">
        <v>1</v>
      </c>
      <c r="E10483">
        <v>1</v>
      </c>
      <c r="F10483">
        <v>1</v>
      </c>
      <c r="G10483" t="s">
        <v>637</v>
      </c>
      <c r="H10483" s="4" t="str">
        <f t="shared" si="326"/>
        <v>3CG205.1</v>
      </c>
      <c r="I10483" s="4" t="str">
        <f t="shared" si="327"/>
        <v>SG3_SRC_DVDD33</v>
      </c>
    </row>
    <row r="10484" spans="1:9" x14ac:dyDescent="0.25">
      <c r="A10484" t="s">
        <v>2698</v>
      </c>
      <c r="B10484" t="s">
        <v>6129</v>
      </c>
      <c r="C10484" t="s">
        <v>5048</v>
      </c>
      <c r="D10484">
        <v>2</v>
      </c>
      <c r="E10484">
        <v>2</v>
      </c>
      <c r="F10484">
        <v>2</v>
      </c>
      <c r="G10484" t="s">
        <v>961</v>
      </c>
      <c r="H10484" s="4" t="str">
        <f t="shared" si="326"/>
        <v>3CG205.2</v>
      </c>
      <c r="I10484" s="4" t="str">
        <f t="shared" si="327"/>
        <v>DGND</v>
      </c>
    </row>
    <row r="10485" spans="1:9" x14ac:dyDescent="0.25">
      <c r="A10485" t="s">
        <v>2698</v>
      </c>
      <c r="B10485" t="s">
        <v>6129</v>
      </c>
      <c r="C10485" t="s">
        <v>5049</v>
      </c>
      <c r="D10485">
        <v>1</v>
      </c>
      <c r="E10485">
        <v>1</v>
      </c>
      <c r="F10485">
        <v>1</v>
      </c>
      <c r="G10485" t="s">
        <v>637</v>
      </c>
      <c r="H10485" s="4" t="str">
        <f t="shared" si="326"/>
        <v>3CG207.1</v>
      </c>
      <c r="I10485" s="4" t="str">
        <f t="shared" si="327"/>
        <v>SG3_SRC_DVDD33</v>
      </c>
    </row>
    <row r="10486" spans="1:9" x14ac:dyDescent="0.25">
      <c r="A10486" t="s">
        <v>2698</v>
      </c>
      <c r="B10486" t="s">
        <v>6129</v>
      </c>
      <c r="C10486" t="s">
        <v>5049</v>
      </c>
      <c r="D10486">
        <v>2</v>
      </c>
      <c r="E10486">
        <v>2</v>
      </c>
      <c r="F10486">
        <v>2</v>
      </c>
      <c r="G10486" t="s">
        <v>961</v>
      </c>
      <c r="H10486" s="4" t="str">
        <f t="shared" si="326"/>
        <v>3CG207.2</v>
      </c>
      <c r="I10486" s="4" t="str">
        <f t="shared" si="327"/>
        <v>DGND</v>
      </c>
    </row>
    <row r="10487" spans="1:9" x14ac:dyDescent="0.25">
      <c r="A10487" t="s">
        <v>2698</v>
      </c>
      <c r="B10487" t="s">
        <v>6129</v>
      </c>
      <c r="C10487" t="s">
        <v>6227</v>
      </c>
      <c r="D10487">
        <v>1</v>
      </c>
      <c r="E10487">
        <v>1</v>
      </c>
      <c r="F10487">
        <v>1</v>
      </c>
      <c r="G10487" t="s">
        <v>2604</v>
      </c>
      <c r="H10487" s="4" t="str">
        <f t="shared" si="326"/>
        <v>3CG224.1</v>
      </c>
      <c r="I10487" s="4" t="str">
        <f t="shared" si="327"/>
        <v>SG3_AVDD33_GIGA</v>
      </c>
    </row>
    <row r="10488" spans="1:9" x14ac:dyDescent="0.25">
      <c r="A10488" t="s">
        <v>2698</v>
      </c>
      <c r="B10488" t="s">
        <v>6129</v>
      </c>
      <c r="C10488" t="s">
        <v>6227</v>
      </c>
      <c r="D10488">
        <v>2</v>
      </c>
      <c r="E10488">
        <v>2</v>
      </c>
      <c r="F10488">
        <v>2</v>
      </c>
      <c r="G10488" t="s">
        <v>961</v>
      </c>
      <c r="H10488" s="4" t="str">
        <f t="shared" si="326"/>
        <v>3CG224.2</v>
      </c>
      <c r="I10488" s="4" t="str">
        <f t="shared" si="327"/>
        <v>DGND</v>
      </c>
    </row>
    <row r="10489" spans="1:9" x14ac:dyDescent="0.25">
      <c r="A10489" t="s">
        <v>2698</v>
      </c>
      <c r="B10489" t="s">
        <v>6129</v>
      </c>
      <c r="C10489" t="s">
        <v>2604</v>
      </c>
      <c r="D10489" t="s">
        <v>1278</v>
      </c>
      <c r="E10489" t="s">
        <v>1278</v>
      </c>
      <c r="F10489">
        <v>1</v>
      </c>
      <c r="G10489" t="s">
        <v>2604</v>
      </c>
      <c r="H10489" s="4" t="str">
        <f t="shared" si="326"/>
        <v>SG3_AVDD33_GIGA.1</v>
      </c>
      <c r="I10489" s="4" t="str">
        <f t="shared" si="327"/>
        <v>SG3_AVDD33_GIGA</v>
      </c>
    </row>
    <row r="10490" spans="1:9" x14ac:dyDescent="0.25">
      <c r="A10490" t="s">
        <v>2698</v>
      </c>
      <c r="B10490" t="s">
        <v>6130</v>
      </c>
      <c r="C10490" t="s">
        <v>6131</v>
      </c>
      <c r="D10490">
        <v>1</v>
      </c>
      <c r="E10490">
        <v>1</v>
      </c>
      <c r="F10490">
        <v>1</v>
      </c>
      <c r="G10490" t="s">
        <v>5764</v>
      </c>
      <c r="H10490" s="4" t="str">
        <f t="shared" si="326"/>
        <v>3BDG3.1</v>
      </c>
      <c r="I10490" s="4" t="str">
        <f t="shared" si="327"/>
        <v>SG3_XMII_2_VDDIO</v>
      </c>
    </row>
    <row r="10491" spans="1:9" x14ac:dyDescent="0.25">
      <c r="A10491" t="s">
        <v>2698</v>
      </c>
      <c r="B10491" t="s">
        <v>6130</v>
      </c>
      <c r="C10491" t="s">
        <v>6131</v>
      </c>
      <c r="D10491">
        <v>2</v>
      </c>
      <c r="E10491">
        <v>2</v>
      </c>
      <c r="F10491">
        <v>2</v>
      </c>
      <c r="G10491" t="s">
        <v>637</v>
      </c>
      <c r="H10491" s="4" t="str">
        <f t="shared" si="326"/>
        <v>3BDG3.2</v>
      </c>
      <c r="I10491" s="4" t="str">
        <f t="shared" si="327"/>
        <v>SG3_SRC_DVDD33</v>
      </c>
    </row>
    <row r="10492" spans="1:9" x14ac:dyDescent="0.25">
      <c r="A10492" t="s">
        <v>2698</v>
      </c>
      <c r="B10492" t="s">
        <v>6130</v>
      </c>
      <c r="C10492" t="s">
        <v>5050</v>
      </c>
      <c r="D10492">
        <v>1</v>
      </c>
      <c r="E10492">
        <v>1</v>
      </c>
      <c r="F10492">
        <v>1</v>
      </c>
      <c r="G10492" t="s">
        <v>725</v>
      </c>
      <c r="H10492" s="4" t="str">
        <f t="shared" si="326"/>
        <v>3BDG4.1</v>
      </c>
      <c r="I10492" s="4" t="str">
        <f t="shared" si="327"/>
        <v>SG3_DVDD33</v>
      </c>
    </row>
    <row r="10493" spans="1:9" x14ac:dyDescent="0.25">
      <c r="A10493" t="s">
        <v>2698</v>
      </c>
      <c r="B10493" t="s">
        <v>6130</v>
      </c>
      <c r="C10493" t="s">
        <v>5050</v>
      </c>
      <c r="D10493">
        <v>2</v>
      </c>
      <c r="E10493">
        <v>2</v>
      </c>
      <c r="F10493">
        <v>2</v>
      </c>
      <c r="G10493" t="s">
        <v>637</v>
      </c>
      <c r="H10493" s="4" t="str">
        <f t="shared" si="326"/>
        <v>3BDG4.2</v>
      </c>
      <c r="I10493" s="4" t="str">
        <f t="shared" si="327"/>
        <v>SG3_SRC_DVDD33</v>
      </c>
    </row>
    <row r="10494" spans="1:9" x14ac:dyDescent="0.25">
      <c r="A10494" t="s">
        <v>2698</v>
      </c>
      <c r="B10494" t="s">
        <v>6130</v>
      </c>
      <c r="C10494" t="s">
        <v>5051</v>
      </c>
      <c r="D10494">
        <v>1</v>
      </c>
      <c r="E10494">
        <v>1</v>
      </c>
      <c r="F10494">
        <v>1</v>
      </c>
      <c r="G10494" t="s">
        <v>5763</v>
      </c>
      <c r="H10494" s="4" t="str">
        <f t="shared" si="326"/>
        <v>3BDG6.1</v>
      </c>
      <c r="I10494" s="4" t="str">
        <f t="shared" si="327"/>
        <v>SG3_GPIO0_VDDIO</v>
      </c>
    </row>
    <row r="10495" spans="1:9" x14ac:dyDescent="0.25">
      <c r="A10495" t="s">
        <v>2698</v>
      </c>
      <c r="B10495" t="s">
        <v>6130</v>
      </c>
      <c r="C10495" t="s">
        <v>5051</v>
      </c>
      <c r="D10495">
        <v>2</v>
      </c>
      <c r="E10495">
        <v>2</v>
      </c>
      <c r="F10495">
        <v>2</v>
      </c>
      <c r="G10495" t="s">
        <v>637</v>
      </c>
      <c r="H10495" s="4" t="str">
        <f t="shared" si="326"/>
        <v>3BDG6.2</v>
      </c>
      <c r="I10495" s="4" t="str">
        <f t="shared" si="327"/>
        <v>SG3_SRC_DVDD33</v>
      </c>
    </row>
    <row r="10496" spans="1:9" x14ac:dyDescent="0.25">
      <c r="A10496" t="s">
        <v>2698</v>
      </c>
      <c r="B10496" t="s">
        <v>6130</v>
      </c>
      <c r="C10496" t="s">
        <v>5052</v>
      </c>
      <c r="D10496">
        <v>1</v>
      </c>
      <c r="E10496">
        <v>1</v>
      </c>
      <c r="F10496">
        <v>1</v>
      </c>
      <c r="G10496" t="s">
        <v>2607</v>
      </c>
      <c r="H10496" s="4" t="str">
        <f t="shared" si="326"/>
        <v>3BDG7.1</v>
      </c>
      <c r="I10496" s="4" t="str">
        <f t="shared" si="327"/>
        <v>SG3_SPI_VDDIO</v>
      </c>
    </row>
    <row r="10497" spans="1:9" x14ac:dyDescent="0.25">
      <c r="A10497" t="s">
        <v>2698</v>
      </c>
      <c r="B10497" t="s">
        <v>6130</v>
      </c>
      <c r="C10497" t="s">
        <v>5052</v>
      </c>
      <c r="D10497">
        <v>2</v>
      </c>
      <c r="E10497">
        <v>2</v>
      </c>
      <c r="F10497">
        <v>2</v>
      </c>
      <c r="G10497" t="s">
        <v>637</v>
      </c>
      <c r="H10497" s="4" t="str">
        <f t="shared" si="326"/>
        <v>3BDG7.2</v>
      </c>
      <c r="I10497" s="4" t="str">
        <f t="shared" si="327"/>
        <v>SG3_SRC_DVDD33</v>
      </c>
    </row>
    <row r="10498" spans="1:9" x14ac:dyDescent="0.25">
      <c r="A10498" t="s">
        <v>2698</v>
      </c>
      <c r="B10498" t="s">
        <v>6130</v>
      </c>
      <c r="C10498" t="s">
        <v>5053</v>
      </c>
      <c r="D10498">
        <v>1</v>
      </c>
      <c r="E10498">
        <v>1</v>
      </c>
      <c r="F10498">
        <v>1</v>
      </c>
      <c r="G10498" t="s">
        <v>2608</v>
      </c>
      <c r="H10498" s="4" t="str">
        <f t="shared" ref="H10498:H10561" si="328">CONCATENATE(C10498,".",F10498)</f>
        <v>3BDG8.1</v>
      </c>
      <c r="I10498" s="4" t="str">
        <f t="shared" ref="I10498:I10561" si="329">G10498</f>
        <v>SG3_XMII_0_VDDIO</v>
      </c>
    </row>
    <row r="10499" spans="1:9" x14ac:dyDescent="0.25">
      <c r="A10499" t="s">
        <v>2698</v>
      </c>
      <c r="B10499" t="s">
        <v>6130</v>
      </c>
      <c r="C10499" t="s">
        <v>5053</v>
      </c>
      <c r="D10499">
        <v>2</v>
      </c>
      <c r="E10499">
        <v>2</v>
      </c>
      <c r="F10499">
        <v>2</v>
      </c>
      <c r="G10499" t="s">
        <v>637</v>
      </c>
      <c r="H10499" s="4" t="str">
        <f t="shared" si="328"/>
        <v>3BDG8.2</v>
      </c>
      <c r="I10499" s="4" t="str">
        <f t="shared" si="329"/>
        <v>SG3_SRC_DVDD33</v>
      </c>
    </row>
    <row r="10500" spans="1:9" x14ac:dyDescent="0.25">
      <c r="A10500" t="s">
        <v>2698</v>
      </c>
      <c r="B10500" t="s">
        <v>6130</v>
      </c>
      <c r="C10500" t="s">
        <v>5054</v>
      </c>
      <c r="D10500">
        <v>1</v>
      </c>
      <c r="E10500">
        <v>1</v>
      </c>
      <c r="F10500">
        <v>1</v>
      </c>
      <c r="G10500" t="s">
        <v>2609</v>
      </c>
      <c r="H10500" s="4" t="str">
        <f t="shared" si="328"/>
        <v>3BDG9.1</v>
      </c>
      <c r="I10500" s="4" t="str">
        <f t="shared" si="329"/>
        <v>SG3_XMII_1_VDDIO</v>
      </c>
    </row>
    <row r="10501" spans="1:9" x14ac:dyDescent="0.25">
      <c r="A10501" t="s">
        <v>2698</v>
      </c>
      <c r="B10501" t="s">
        <v>6130</v>
      </c>
      <c r="C10501" t="s">
        <v>5054</v>
      </c>
      <c r="D10501">
        <v>2</v>
      </c>
      <c r="E10501">
        <v>2</v>
      </c>
      <c r="F10501">
        <v>2</v>
      </c>
      <c r="G10501" t="s">
        <v>637</v>
      </c>
      <c r="H10501" s="4" t="str">
        <f t="shared" si="328"/>
        <v>3BDG9.2</v>
      </c>
      <c r="I10501" s="4" t="str">
        <f t="shared" si="329"/>
        <v>SG3_SRC_DVDD33</v>
      </c>
    </row>
    <row r="10502" spans="1:9" x14ac:dyDescent="0.25">
      <c r="A10502" t="s">
        <v>2698</v>
      </c>
      <c r="B10502" t="s">
        <v>6130</v>
      </c>
      <c r="C10502" t="s">
        <v>5055</v>
      </c>
      <c r="D10502">
        <v>1</v>
      </c>
      <c r="E10502">
        <v>1</v>
      </c>
      <c r="F10502">
        <v>1</v>
      </c>
      <c r="G10502" t="s">
        <v>2610</v>
      </c>
      <c r="H10502" s="4" t="str">
        <f t="shared" si="328"/>
        <v>3BDG11.1</v>
      </c>
      <c r="I10502" s="4" t="str">
        <f t="shared" si="329"/>
        <v>SG3_V33</v>
      </c>
    </row>
    <row r="10503" spans="1:9" x14ac:dyDescent="0.25">
      <c r="A10503" t="s">
        <v>2698</v>
      </c>
      <c r="B10503" t="s">
        <v>6130</v>
      </c>
      <c r="C10503" t="s">
        <v>5055</v>
      </c>
      <c r="D10503">
        <v>2</v>
      </c>
      <c r="E10503">
        <v>2</v>
      </c>
      <c r="F10503">
        <v>2</v>
      </c>
      <c r="G10503" t="s">
        <v>637</v>
      </c>
      <c r="H10503" s="4" t="str">
        <f t="shared" si="328"/>
        <v>3BDG11.2</v>
      </c>
      <c r="I10503" s="4" t="str">
        <f t="shared" si="329"/>
        <v>SG3_SRC_DVDD33</v>
      </c>
    </row>
    <row r="10504" spans="1:9" x14ac:dyDescent="0.25">
      <c r="A10504" t="s">
        <v>2698</v>
      </c>
      <c r="B10504" t="s">
        <v>6130</v>
      </c>
      <c r="C10504" t="s">
        <v>5056</v>
      </c>
      <c r="D10504">
        <v>1</v>
      </c>
      <c r="E10504">
        <v>1</v>
      </c>
      <c r="F10504">
        <v>1</v>
      </c>
      <c r="G10504" t="s">
        <v>725</v>
      </c>
      <c r="H10504" s="4" t="str">
        <f t="shared" si="328"/>
        <v>3CG83.1</v>
      </c>
      <c r="I10504" s="4" t="str">
        <f t="shared" si="329"/>
        <v>SG3_DVDD33</v>
      </c>
    </row>
    <row r="10505" spans="1:9" x14ac:dyDescent="0.25">
      <c r="A10505" t="s">
        <v>2698</v>
      </c>
      <c r="B10505" t="s">
        <v>6130</v>
      </c>
      <c r="C10505" t="s">
        <v>5056</v>
      </c>
      <c r="D10505">
        <v>2</v>
      </c>
      <c r="E10505">
        <v>2</v>
      </c>
      <c r="F10505">
        <v>2</v>
      </c>
      <c r="G10505" t="s">
        <v>961</v>
      </c>
      <c r="H10505" s="4" t="str">
        <f t="shared" si="328"/>
        <v>3CG83.2</v>
      </c>
      <c r="I10505" s="4" t="str">
        <f t="shared" si="329"/>
        <v>DGND</v>
      </c>
    </row>
    <row r="10506" spans="1:9" x14ac:dyDescent="0.25">
      <c r="A10506" t="s">
        <v>2698</v>
      </c>
      <c r="B10506" t="s">
        <v>6130</v>
      </c>
      <c r="C10506" t="s">
        <v>5057</v>
      </c>
      <c r="D10506">
        <v>1</v>
      </c>
      <c r="E10506">
        <v>1</v>
      </c>
      <c r="F10506">
        <v>1</v>
      </c>
      <c r="G10506" t="s">
        <v>725</v>
      </c>
      <c r="H10506" s="4" t="str">
        <f t="shared" si="328"/>
        <v>3CG84.1</v>
      </c>
      <c r="I10506" s="4" t="str">
        <f t="shared" si="329"/>
        <v>SG3_DVDD33</v>
      </c>
    </row>
    <row r="10507" spans="1:9" x14ac:dyDescent="0.25">
      <c r="A10507" t="s">
        <v>2698</v>
      </c>
      <c r="B10507" t="s">
        <v>6130</v>
      </c>
      <c r="C10507" t="s">
        <v>5057</v>
      </c>
      <c r="D10507">
        <v>2</v>
      </c>
      <c r="E10507">
        <v>2</v>
      </c>
      <c r="F10507">
        <v>2</v>
      </c>
      <c r="G10507" t="s">
        <v>961</v>
      </c>
      <c r="H10507" s="4" t="str">
        <f t="shared" si="328"/>
        <v>3CG84.2</v>
      </c>
      <c r="I10507" s="4" t="str">
        <f t="shared" si="329"/>
        <v>DGND</v>
      </c>
    </row>
    <row r="10508" spans="1:9" x14ac:dyDescent="0.25">
      <c r="A10508" t="s">
        <v>2698</v>
      </c>
      <c r="B10508" t="s">
        <v>6130</v>
      </c>
      <c r="C10508" t="s">
        <v>5058</v>
      </c>
      <c r="D10508">
        <v>1</v>
      </c>
      <c r="E10508">
        <v>1</v>
      </c>
      <c r="F10508">
        <v>1</v>
      </c>
      <c r="G10508" t="s">
        <v>637</v>
      </c>
      <c r="H10508" s="4" t="str">
        <f t="shared" si="328"/>
        <v>3CG112.1</v>
      </c>
      <c r="I10508" s="4" t="str">
        <f t="shared" si="329"/>
        <v>SG3_SRC_DVDD33</v>
      </c>
    </row>
    <row r="10509" spans="1:9" x14ac:dyDescent="0.25">
      <c r="A10509" t="s">
        <v>2698</v>
      </c>
      <c r="B10509" t="s">
        <v>6130</v>
      </c>
      <c r="C10509" t="s">
        <v>5058</v>
      </c>
      <c r="D10509">
        <v>2</v>
      </c>
      <c r="E10509">
        <v>2</v>
      </c>
      <c r="F10509">
        <v>2</v>
      </c>
      <c r="G10509" t="s">
        <v>961</v>
      </c>
      <c r="H10509" s="4" t="str">
        <f t="shared" si="328"/>
        <v>3CG112.2</v>
      </c>
      <c r="I10509" s="4" t="str">
        <f t="shared" si="329"/>
        <v>DGND</v>
      </c>
    </row>
    <row r="10510" spans="1:9" x14ac:dyDescent="0.25">
      <c r="A10510" t="s">
        <v>2698</v>
      </c>
      <c r="B10510" t="s">
        <v>6130</v>
      </c>
      <c r="C10510" t="s">
        <v>5059</v>
      </c>
      <c r="D10510">
        <v>1</v>
      </c>
      <c r="E10510">
        <v>1</v>
      </c>
      <c r="F10510">
        <v>1</v>
      </c>
      <c r="G10510" t="s">
        <v>637</v>
      </c>
      <c r="H10510" s="4" t="str">
        <f t="shared" si="328"/>
        <v>3CG122.1</v>
      </c>
      <c r="I10510" s="4" t="str">
        <f t="shared" si="329"/>
        <v>SG3_SRC_DVDD33</v>
      </c>
    </row>
    <row r="10511" spans="1:9" x14ac:dyDescent="0.25">
      <c r="A10511" t="s">
        <v>2698</v>
      </c>
      <c r="B10511" t="s">
        <v>6130</v>
      </c>
      <c r="C10511" t="s">
        <v>5059</v>
      </c>
      <c r="D10511">
        <v>2</v>
      </c>
      <c r="E10511">
        <v>2</v>
      </c>
      <c r="F10511">
        <v>2</v>
      </c>
      <c r="G10511" t="s">
        <v>961</v>
      </c>
      <c r="H10511" s="4" t="str">
        <f t="shared" si="328"/>
        <v>3CG122.2</v>
      </c>
      <c r="I10511" s="4" t="str">
        <f t="shared" si="329"/>
        <v>DGND</v>
      </c>
    </row>
    <row r="10512" spans="1:9" x14ac:dyDescent="0.25">
      <c r="A10512" t="s">
        <v>2698</v>
      </c>
      <c r="B10512" t="s">
        <v>6130</v>
      </c>
      <c r="C10512" t="s">
        <v>5060</v>
      </c>
      <c r="D10512">
        <v>1</v>
      </c>
      <c r="E10512">
        <v>1</v>
      </c>
      <c r="F10512">
        <v>1</v>
      </c>
      <c r="G10512" t="s">
        <v>637</v>
      </c>
      <c r="H10512" s="4" t="str">
        <f t="shared" si="328"/>
        <v>3CG123.1</v>
      </c>
      <c r="I10512" s="4" t="str">
        <f t="shared" si="329"/>
        <v>SG3_SRC_DVDD33</v>
      </c>
    </row>
    <row r="10513" spans="1:9" x14ac:dyDescent="0.25">
      <c r="A10513" t="s">
        <v>2698</v>
      </c>
      <c r="B10513" t="s">
        <v>6130</v>
      </c>
      <c r="C10513" t="s">
        <v>5060</v>
      </c>
      <c r="D10513">
        <v>2</v>
      </c>
      <c r="E10513">
        <v>2</v>
      </c>
      <c r="F10513">
        <v>2</v>
      </c>
      <c r="G10513" t="s">
        <v>961</v>
      </c>
      <c r="H10513" s="4" t="str">
        <f t="shared" si="328"/>
        <v>3CG123.2</v>
      </c>
      <c r="I10513" s="4" t="str">
        <f t="shared" si="329"/>
        <v>DGND</v>
      </c>
    </row>
    <row r="10514" spans="1:9" x14ac:dyDescent="0.25">
      <c r="A10514" t="s">
        <v>2698</v>
      </c>
      <c r="B10514" t="s">
        <v>6130</v>
      </c>
      <c r="C10514" t="s">
        <v>5061</v>
      </c>
      <c r="D10514">
        <v>1</v>
      </c>
      <c r="E10514">
        <v>1</v>
      </c>
      <c r="F10514">
        <v>1</v>
      </c>
      <c r="G10514" t="s">
        <v>637</v>
      </c>
      <c r="H10514" s="4" t="str">
        <f t="shared" si="328"/>
        <v>3CG124.1</v>
      </c>
      <c r="I10514" s="4" t="str">
        <f t="shared" si="329"/>
        <v>SG3_SRC_DVDD33</v>
      </c>
    </row>
    <row r="10515" spans="1:9" x14ac:dyDescent="0.25">
      <c r="A10515" t="s">
        <v>2698</v>
      </c>
      <c r="B10515" t="s">
        <v>6130</v>
      </c>
      <c r="C10515" t="s">
        <v>5061</v>
      </c>
      <c r="D10515">
        <v>2</v>
      </c>
      <c r="E10515">
        <v>2</v>
      </c>
      <c r="F10515">
        <v>2</v>
      </c>
      <c r="G10515" t="s">
        <v>961</v>
      </c>
      <c r="H10515" s="4" t="str">
        <f t="shared" si="328"/>
        <v>3CG124.2</v>
      </c>
      <c r="I10515" s="4" t="str">
        <f t="shared" si="329"/>
        <v>DGND</v>
      </c>
    </row>
    <row r="10516" spans="1:9" x14ac:dyDescent="0.25">
      <c r="A10516" t="s">
        <v>2698</v>
      </c>
      <c r="B10516" t="s">
        <v>6130</v>
      </c>
      <c r="C10516" t="s">
        <v>5062</v>
      </c>
      <c r="D10516">
        <v>1</v>
      </c>
      <c r="E10516">
        <v>1</v>
      </c>
      <c r="F10516">
        <v>1</v>
      </c>
      <c r="G10516" t="s">
        <v>5763</v>
      </c>
      <c r="H10516" s="4" t="str">
        <f t="shared" si="328"/>
        <v>3CG127.1</v>
      </c>
      <c r="I10516" s="4" t="str">
        <f t="shared" si="329"/>
        <v>SG3_GPIO0_VDDIO</v>
      </c>
    </row>
    <row r="10517" spans="1:9" x14ac:dyDescent="0.25">
      <c r="A10517" t="s">
        <v>2698</v>
      </c>
      <c r="B10517" t="s">
        <v>6130</v>
      </c>
      <c r="C10517" t="s">
        <v>5062</v>
      </c>
      <c r="D10517">
        <v>2</v>
      </c>
      <c r="E10517">
        <v>2</v>
      </c>
      <c r="F10517">
        <v>2</v>
      </c>
      <c r="G10517" t="s">
        <v>961</v>
      </c>
      <c r="H10517" s="4" t="str">
        <f t="shared" si="328"/>
        <v>3CG127.2</v>
      </c>
      <c r="I10517" s="4" t="str">
        <f t="shared" si="329"/>
        <v>DGND</v>
      </c>
    </row>
    <row r="10518" spans="1:9" x14ac:dyDescent="0.25">
      <c r="A10518" t="s">
        <v>2698</v>
      </c>
      <c r="B10518" t="s">
        <v>6130</v>
      </c>
      <c r="C10518" t="s">
        <v>5063</v>
      </c>
      <c r="D10518">
        <v>1</v>
      </c>
      <c r="E10518">
        <v>1</v>
      </c>
      <c r="F10518">
        <v>1</v>
      </c>
      <c r="G10518" t="s">
        <v>5763</v>
      </c>
      <c r="H10518" s="4" t="str">
        <f t="shared" si="328"/>
        <v>3CG128.1</v>
      </c>
      <c r="I10518" s="4" t="str">
        <f t="shared" si="329"/>
        <v>SG3_GPIO0_VDDIO</v>
      </c>
    </row>
    <row r="10519" spans="1:9" x14ac:dyDescent="0.25">
      <c r="A10519" t="s">
        <v>2698</v>
      </c>
      <c r="B10519" t="s">
        <v>6130</v>
      </c>
      <c r="C10519" t="s">
        <v>5063</v>
      </c>
      <c r="D10519">
        <v>2</v>
      </c>
      <c r="E10519">
        <v>2</v>
      </c>
      <c r="F10519">
        <v>2</v>
      </c>
      <c r="G10519" t="s">
        <v>961</v>
      </c>
      <c r="H10519" s="4" t="str">
        <f t="shared" si="328"/>
        <v>3CG128.2</v>
      </c>
      <c r="I10519" s="4" t="str">
        <f t="shared" si="329"/>
        <v>DGND</v>
      </c>
    </row>
    <row r="10520" spans="1:9" x14ac:dyDescent="0.25">
      <c r="A10520" t="s">
        <v>2698</v>
      </c>
      <c r="B10520" t="s">
        <v>6130</v>
      </c>
      <c r="C10520" t="s">
        <v>5064</v>
      </c>
      <c r="D10520">
        <v>1</v>
      </c>
      <c r="E10520">
        <v>1</v>
      </c>
      <c r="F10520">
        <v>1</v>
      </c>
      <c r="G10520" t="s">
        <v>5763</v>
      </c>
      <c r="H10520" s="4" t="str">
        <f t="shared" si="328"/>
        <v>3CG129.1</v>
      </c>
      <c r="I10520" s="4" t="str">
        <f t="shared" si="329"/>
        <v>SG3_GPIO0_VDDIO</v>
      </c>
    </row>
    <row r="10521" spans="1:9" x14ac:dyDescent="0.25">
      <c r="A10521" t="s">
        <v>2698</v>
      </c>
      <c r="B10521" t="s">
        <v>6130</v>
      </c>
      <c r="C10521" t="s">
        <v>5064</v>
      </c>
      <c r="D10521">
        <v>2</v>
      </c>
      <c r="E10521">
        <v>2</v>
      </c>
      <c r="F10521">
        <v>2</v>
      </c>
      <c r="G10521" t="s">
        <v>961</v>
      </c>
      <c r="H10521" s="4" t="str">
        <f t="shared" si="328"/>
        <v>3CG129.2</v>
      </c>
      <c r="I10521" s="4" t="str">
        <f t="shared" si="329"/>
        <v>DGND</v>
      </c>
    </row>
    <row r="10522" spans="1:9" x14ac:dyDescent="0.25">
      <c r="A10522" t="s">
        <v>2698</v>
      </c>
      <c r="B10522" t="s">
        <v>6130</v>
      </c>
      <c r="C10522" t="s">
        <v>5065</v>
      </c>
      <c r="D10522">
        <v>1</v>
      </c>
      <c r="E10522">
        <v>1</v>
      </c>
      <c r="F10522">
        <v>1</v>
      </c>
      <c r="G10522" t="s">
        <v>5763</v>
      </c>
      <c r="H10522" s="4" t="str">
        <f t="shared" si="328"/>
        <v>3CG130.1</v>
      </c>
      <c r="I10522" s="4" t="str">
        <f t="shared" si="329"/>
        <v>SG3_GPIO0_VDDIO</v>
      </c>
    </row>
    <row r="10523" spans="1:9" x14ac:dyDescent="0.25">
      <c r="A10523" t="s">
        <v>2698</v>
      </c>
      <c r="B10523" t="s">
        <v>6130</v>
      </c>
      <c r="C10523" t="s">
        <v>5065</v>
      </c>
      <c r="D10523">
        <v>2</v>
      </c>
      <c r="E10523">
        <v>2</v>
      </c>
      <c r="F10523">
        <v>2</v>
      </c>
      <c r="G10523" t="s">
        <v>961</v>
      </c>
      <c r="H10523" s="4" t="str">
        <f t="shared" si="328"/>
        <v>3CG130.2</v>
      </c>
      <c r="I10523" s="4" t="str">
        <f t="shared" si="329"/>
        <v>DGND</v>
      </c>
    </row>
    <row r="10524" spans="1:9" x14ac:dyDescent="0.25">
      <c r="A10524" t="s">
        <v>2698</v>
      </c>
      <c r="B10524" t="s">
        <v>6130</v>
      </c>
      <c r="C10524" t="s">
        <v>5066</v>
      </c>
      <c r="D10524">
        <v>1</v>
      </c>
      <c r="E10524">
        <v>1</v>
      </c>
      <c r="F10524">
        <v>1</v>
      </c>
      <c r="G10524" t="s">
        <v>2607</v>
      </c>
      <c r="H10524" s="4" t="str">
        <f t="shared" si="328"/>
        <v>3CG131.1</v>
      </c>
      <c r="I10524" s="4" t="str">
        <f t="shared" si="329"/>
        <v>SG3_SPI_VDDIO</v>
      </c>
    </row>
    <row r="10525" spans="1:9" x14ac:dyDescent="0.25">
      <c r="A10525" t="s">
        <v>2698</v>
      </c>
      <c r="B10525" t="s">
        <v>6130</v>
      </c>
      <c r="C10525" t="s">
        <v>5066</v>
      </c>
      <c r="D10525">
        <v>2</v>
      </c>
      <c r="E10525">
        <v>2</v>
      </c>
      <c r="F10525">
        <v>2</v>
      </c>
      <c r="G10525" t="s">
        <v>961</v>
      </c>
      <c r="H10525" s="4" t="str">
        <f t="shared" si="328"/>
        <v>3CG131.2</v>
      </c>
      <c r="I10525" s="4" t="str">
        <f t="shared" si="329"/>
        <v>DGND</v>
      </c>
    </row>
    <row r="10526" spans="1:9" x14ac:dyDescent="0.25">
      <c r="A10526" t="s">
        <v>2698</v>
      </c>
      <c r="B10526" t="s">
        <v>6130</v>
      </c>
      <c r="C10526" t="s">
        <v>5067</v>
      </c>
      <c r="D10526">
        <v>1</v>
      </c>
      <c r="E10526">
        <v>1</v>
      </c>
      <c r="F10526">
        <v>1</v>
      </c>
      <c r="G10526" t="s">
        <v>2607</v>
      </c>
      <c r="H10526" s="4" t="str">
        <f t="shared" si="328"/>
        <v>3CG133.1</v>
      </c>
      <c r="I10526" s="4" t="str">
        <f t="shared" si="329"/>
        <v>SG3_SPI_VDDIO</v>
      </c>
    </row>
    <row r="10527" spans="1:9" x14ac:dyDescent="0.25">
      <c r="A10527" t="s">
        <v>2698</v>
      </c>
      <c r="B10527" t="s">
        <v>6130</v>
      </c>
      <c r="C10527" t="s">
        <v>5067</v>
      </c>
      <c r="D10527">
        <v>2</v>
      </c>
      <c r="E10527">
        <v>2</v>
      </c>
      <c r="F10527">
        <v>2</v>
      </c>
      <c r="G10527" t="s">
        <v>961</v>
      </c>
      <c r="H10527" s="4" t="str">
        <f t="shared" si="328"/>
        <v>3CG133.2</v>
      </c>
      <c r="I10527" s="4" t="str">
        <f t="shared" si="329"/>
        <v>DGND</v>
      </c>
    </row>
    <row r="10528" spans="1:9" x14ac:dyDescent="0.25">
      <c r="A10528" t="s">
        <v>2698</v>
      </c>
      <c r="B10528" t="s">
        <v>6130</v>
      </c>
      <c r="C10528" t="s">
        <v>5068</v>
      </c>
      <c r="D10528">
        <v>1</v>
      </c>
      <c r="E10528">
        <v>1</v>
      </c>
      <c r="F10528">
        <v>1</v>
      </c>
      <c r="G10528" t="s">
        <v>637</v>
      </c>
      <c r="H10528" s="4" t="str">
        <f t="shared" si="328"/>
        <v>3CG135.1</v>
      </c>
      <c r="I10528" s="4" t="str">
        <f t="shared" si="329"/>
        <v>SG3_SRC_DVDD33</v>
      </c>
    </row>
    <row r="10529" spans="1:9" x14ac:dyDescent="0.25">
      <c r="A10529" t="s">
        <v>2698</v>
      </c>
      <c r="B10529" t="s">
        <v>6130</v>
      </c>
      <c r="C10529" t="s">
        <v>5068</v>
      </c>
      <c r="D10529">
        <v>2</v>
      </c>
      <c r="E10529">
        <v>2</v>
      </c>
      <c r="F10529">
        <v>2</v>
      </c>
      <c r="G10529" t="s">
        <v>961</v>
      </c>
      <c r="H10529" s="4" t="str">
        <f t="shared" si="328"/>
        <v>3CG135.2</v>
      </c>
      <c r="I10529" s="4" t="str">
        <f t="shared" si="329"/>
        <v>DGND</v>
      </c>
    </row>
    <row r="10530" spans="1:9" x14ac:dyDescent="0.25">
      <c r="A10530" t="s">
        <v>2698</v>
      </c>
      <c r="B10530" t="s">
        <v>6130</v>
      </c>
      <c r="C10530" t="s">
        <v>5069</v>
      </c>
      <c r="D10530">
        <v>1</v>
      </c>
      <c r="E10530">
        <v>1</v>
      </c>
      <c r="F10530">
        <v>1</v>
      </c>
      <c r="G10530" t="s">
        <v>2608</v>
      </c>
      <c r="H10530" s="4" t="str">
        <f t="shared" si="328"/>
        <v>3CG136.1</v>
      </c>
      <c r="I10530" s="4" t="str">
        <f t="shared" si="329"/>
        <v>SG3_XMII_0_VDDIO</v>
      </c>
    </row>
    <row r="10531" spans="1:9" x14ac:dyDescent="0.25">
      <c r="A10531" t="s">
        <v>2698</v>
      </c>
      <c r="B10531" t="s">
        <v>6130</v>
      </c>
      <c r="C10531" t="s">
        <v>5069</v>
      </c>
      <c r="D10531">
        <v>2</v>
      </c>
      <c r="E10531">
        <v>2</v>
      </c>
      <c r="F10531">
        <v>2</v>
      </c>
      <c r="G10531" t="s">
        <v>961</v>
      </c>
      <c r="H10531" s="4" t="str">
        <f t="shared" si="328"/>
        <v>3CG136.2</v>
      </c>
      <c r="I10531" s="4" t="str">
        <f t="shared" si="329"/>
        <v>DGND</v>
      </c>
    </row>
    <row r="10532" spans="1:9" x14ac:dyDescent="0.25">
      <c r="A10532" t="s">
        <v>2698</v>
      </c>
      <c r="B10532" t="s">
        <v>6130</v>
      </c>
      <c r="C10532" t="s">
        <v>5070</v>
      </c>
      <c r="D10532">
        <v>1</v>
      </c>
      <c r="E10532">
        <v>1</v>
      </c>
      <c r="F10532">
        <v>1</v>
      </c>
      <c r="G10532" t="s">
        <v>2608</v>
      </c>
      <c r="H10532" s="4" t="str">
        <f t="shared" si="328"/>
        <v>3CG137.1</v>
      </c>
      <c r="I10532" s="4" t="str">
        <f t="shared" si="329"/>
        <v>SG3_XMII_0_VDDIO</v>
      </c>
    </row>
    <row r="10533" spans="1:9" x14ac:dyDescent="0.25">
      <c r="A10533" t="s">
        <v>2698</v>
      </c>
      <c r="B10533" t="s">
        <v>6130</v>
      </c>
      <c r="C10533" t="s">
        <v>5070</v>
      </c>
      <c r="D10533">
        <v>2</v>
      </c>
      <c r="E10533">
        <v>2</v>
      </c>
      <c r="F10533">
        <v>2</v>
      </c>
      <c r="G10533" t="s">
        <v>961</v>
      </c>
      <c r="H10533" s="4" t="str">
        <f t="shared" si="328"/>
        <v>3CG137.2</v>
      </c>
      <c r="I10533" s="4" t="str">
        <f t="shared" si="329"/>
        <v>DGND</v>
      </c>
    </row>
    <row r="10534" spans="1:9" x14ac:dyDescent="0.25">
      <c r="A10534" t="s">
        <v>2698</v>
      </c>
      <c r="B10534" t="s">
        <v>6130</v>
      </c>
      <c r="C10534" t="s">
        <v>5071</v>
      </c>
      <c r="D10534">
        <v>1</v>
      </c>
      <c r="E10534">
        <v>1</v>
      </c>
      <c r="F10534">
        <v>1</v>
      </c>
      <c r="G10534" t="s">
        <v>2608</v>
      </c>
      <c r="H10534" s="4" t="str">
        <f t="shared" si="328"/>
        <v>3CG138.1</v>
      </c>
      <c r="I10534" s="4" t="str">
        <f t="shared" si="329"/>
        <v>SG3_XMII_0_VDDIO</v>
      </c>
    </row>
    <row r="10535" spans="1:9" x14ac:dyDescent="0.25">
      <c r="A10535" t="s">
        <v>2698</v>
      </c>
      <c r="B10535" t="s">
        <v>6130</v>
      </c>
      <c r="C10535" t="s">
        <v>5071</v>
      </c>
      <c r="D10535">
        <v>2</v>
      </c>
      <c r="E10535">
        <v>2</v>
      </c>
      <c r="F10535">
        <v>2</v>
      </c>
      <c r="G10535" t="s">
        <v>961</v>
      </c>
      <c r="H10535" s="4" t="str">
        <f t="shared" si="328"/>
        <v>3CG138.2</v>
      </c>
      <c r="I10535" s="4" t="str">
        <f t="shared" si="329"/>
        <v>DGND</v>
      </c>
    </row>
    <row r="10536" spans="1:9" x14ac:dyDescent="0.25">
      <c r="A10536" t="s">
        <v>2698</v>
      </c>
      <c r="B10536" t="s">
        <v>6130</v>
      </c>
      <c r="C10536" t="s">
        <v>5072</v>
      </c>
      <c r="D10536">
        <v>1</v>
      </c>
      <c r="E10536">
        <v>1</v>
      </c>
      <c r="F10536">
        <v>1</v>
      </c>
      <c r="G10536" t="s">
        <v>637</v>
      </c>
      <c r="H10536" s="4" t="str">
        <f t="shared" si="328"/>
        <v>3CG144.1</v>
      </c>
      <c r="I10536" s="4" t="str">
        <f t="shared" si="329"/>
        <v>SG3_SRC_DVDD33</v>
      </c>
    </row>
    <row r="10537" spans="1:9" x14ac:dyDescent="0.25">
      <c r="A10537" t="s">
        <v>2698</v>
      </c>
      <c r="B10537" t="s">
        <v>6130</v>
      </c>
      <c r="C10537" t="s">
        <v>5072</v>
      </c>
      <c r="D10537">
        <v>2</v>
      </c>
      <c r="E10537">
        <v>2</v>
      </c>
      <c r="F10537">
        <v>2</v>
      </c>
      <c r="G10537" t="s">
        <v>961</v>
      </c>
      <c r="H10537" s="4" t="str">
        <f t="shared" si="328"/>
        <v>3CG144.2</v>
      </c>
      <c r="I10537" s="4" t="str">
        <f t="shared" si="329"/>
        <v>DGND</v>
      </c>
    </row>
    <row r="10538" spans="1:9" x14ac:dyDescent="0.25">
      <c r="A10538" t="s">
        <v>2698</v>
      </c>
      <c r="B10538" t="s">
        <v>6130</v>
      </c>
      <c r="C10538" t="s">
        <v>5073</v>
      </c>
      <c r="D10538">
        <v>1</v>
      </c>
      <c r="E10538">
        <v>1</v>
      </c>
      <c r="F10538">
        <v>1</v>
      </c>
      <c r="G10538" t="s">
        <v>2609</v>
      </c>
      <c r="H10538" s="4" t="str">
        <f t="shared" si="328"/>
        <v>3CG145.1</v>
      </c>
      <c r="I10538" s="4" t="str">
        <f t="shared" si="329"/>
        <v>SG3_XMII_1_VDDIO</v>
      </c>
    </row>
    <row r="10539" spans="1:9" x14ac:dyDescent="0.25">
      <c r="A10539" t="s">
        <v>2698</v>
      </c>
      <c r="B10539" t="s">
        <v>6130</v>
      </c>
      <c r="C10539" t="s">
        <v>5073</v>
      </c>
      <c r="D10539">
        <v>2</v>
      </c>
      <c r="E10539">
        <v>2</v>
      </c>
      <c r="F10539">
        <v>2</v>
      </c>
      <c r="G10539" t="s">
        <v>961</v>
      </c>
      <c r="H10539" s="4" t="str">
        <f t="shared" si="328"/>
        <v>3CG145.2</v>
      </c>
      <c r="I10539" s="4" t="str">
        <f t="shared" si="329"/>
        <v>DGND</v>
      </c>
    </row>
    <row r="10540" spans="1:9" x14ac:dyDescent="0.25">
      <c r="A10540" t="s">
        <v>2698</v>
      </c>
      <c r="B10540" t="s">
        <v>6130</v>
      </c>
      <c r="C10540" t="s">
        <v>5074</v>
      </c>
      <c r="D10540">
        <v>1</v>
      </c>
      <c r="E10540">
        <v>1</v>
      </c>
      <c r="F10540">
        <v>1</v>
      </c>
      <c r="G10540" t="s">
        <v>2609</v>
      </c>
      <c r="H10540" s="4" t="str">
        <f t="shared" si="328"/>
        <v>3CG146.1</v>
      </c>
      <c r="I10540" s="4" t="str">
        <f t="shared" si="329"/>
        <v>SG3_XMII_1_VDDIO</v>
      </c>
    </row>
    <row r="10541" spans="1:9" x14ac:dyDescent="0.25">
      <c r="A10541" t="s">
        <v>2698</v>
      </c>
      <c r="B10541" t="s">
        <v>6130</v>
      </c>
      <c r="C10541" t="s">
        <v>5074</v>
      </c>
      <c r="D10541">
        <v>2</v>
      </c>
      <c r="E10541">
        <v>2</v>
      </c>
      <c r="F10541">
        <v>2</v>
      </c>
      <c r="G10541" t="s">
        <v>961</v>
      </c>
      <c r="H10541" s="4" t="str">
        <f t="shared" si="328"/>
        <v>3CG146.2</v>
      </c>
      <c r="I10541" s="4" t="str">
        <f t="shared" si="329"/>
        <v>DGND</v>
      </c>
    </row>
    <row r="10542" spans="1:9" x14ac:dyDescent="0.25">
      <c r="A10542" t="s">
        <v>2698</v>
      </c>
      <c r="B10542" t="s">
        <v>6130</v>
      </c>
      <c r="C10542" t="s">
        <v>5075</v>
      </c>
      <c r="D10542">
        <v>1</v>
      </c>
      <c r="E10542">
        <v>1</v>
      </c>
      <c r="F10542">
        <v>1</v>
      </c>
      <c r="G10542" t="s">
        <v>2609</v>
      </c>
      <c r="H10542" s="4" t="str">
        <f t="shared" si="328"/>
        <v>3CG147.1</v>
      </c>
      <c r="I10542" s="4" t="str">
        <f t="shared" si="329"/>
        <v>SG3_XMII_1_VDDIO</v>
      </c>
    </row>
    <row r="10543" spans="1:9" x14ac:dyDescent="0.25">
      <c r="A10543" t="s">
        <v>2698</v>
      </c>
      <c r="B10543" t="s">
        <v>6130</v>
      </c>
      <c r="C10543" t="s">
        <v>5075</v>
      </c>
      <c r="D10543">
        <v>2</v>
      </c>
      <c r="E10543">
        <v>2</v>
      </c>
      <c r="F10543">
        <v>2</v>
      </c>
      <c r="G10543" t="s">
        <v>961</v>
      </c>
      <c r="H10543" s="4" t="str">
        <f t="shared" si="328"/>
        <v>3CG147.2</v>
      </c>
      <c r="I10543" s="4" t="str">
        <f t="shared" si="329"/>
        <v>DGND</v>
      </c>
    </row>
    <row r="10544" spans="1:9" x14ac:dyDescent="0.25">
      <c r="A10544" t="s">
        <v>2698</v>
      </c>
      <c r="B10544" t="s">
        <v>6130</v>
      </c>
      <c r="C10544" t="s">
        <v>5076</v>
      </c>
      <c r="D10544">
        <v>1</v>
      </c>
      <c r="E10544">
        <v>1</v>
      </c>
      <c r="F10544">
        <v>1</v>
      </c>
      <c r="G10544" t="s">
        <v>637</v>
      </c>
      <c r="H10544" s="4" t="str">
        <f t="shared" si="328"/>
        <v>3CG149.1</v>
      </c>
      <c r="I10544" s="4" t="str">
        <f t="shared" si="329"/>
        <v>SG3_SRC_DVDD33</v>
      </c>
    </row>
    <row r="10545" spans="1:9" x14ac:dyDescent="0.25">
      <c r="A10545" t="s">
        <v>2698</v>
      </c>
      <c r="B10545" t="s">
        <v>6130</v>
      </c>
      <c r="C10545" t="s">
        <v>5076</v>
      </c>
      <c r="D10545">
        <v>2</v>
      </c>
      <c r="E10545">
        <v>2</v>
      </c>
      <c r="F10545">
        <v>2</v>
      </c>
      <c r="G10545" t="s">
        <v>961</v>
      </c>
      <c r="H10545" s="4" t="str">
        <f t="shared" si="328"/>
        <v>3CG149.2</v>
      </c>
      <c r="I10545" s="4" t="str">
        <f t="shared" si="329"/>
        <v>DGND</v>
      </c>
    </row>
    <row r="10546" spans="1:9" x14ac:dyDescent="0.25">
      <c r="A10546" t="s">
        <v>2698</v>
      </c>
      <c r="B10546" t="s">
        <v>6130</v>
      </c>
      <c r="C10546" t="s">
        <v>5077</v>
      </c>
      <c r="D10546">
        <v>1</v>
      </c>
      <c r="E10546">
        <v>1</v>
      </c>
      <c r="F10546">
        <v>1</v>
      </c>
      <c r="G10546" t="s">
        <v>637</v>
      </c>
      <c r="H10546" s="4" t="str">
        <f t="shared" si="328"/>
        <v>3CG180.1</v>
      </c>
      <c r="I10546" s="4" t="str">
        <f t="shared" si="329"/>
        <v>SG3_SRC_DVDD33</v>
      </c>
    </row>
    <row r="10547" spans="1:9" x14ac:dyDescent="0.25">
      <c r="A10547" t="s">
        <v>2698</v>
      </c>
      <c r="B10547" t="s">
        <v>6130</v>
      </c>
      <c r="C10547" t="s">
        <v>5077</v>
      </c>
      <c r="D10547">
        <v>2</v>
      </c>
      <c r="E10547">
        <v>2</v>
      </c>
      <c r="F10547">
        <v>2</v>
      </c>
      <c r="G10547" t="s">
        <v>961</v>
      </c>
      <c r="H10547" s="4" t="str">
        <f t="shared" si="328"/>
        <v>3CG180.2</v>
      </c>
      <c r="I10547" s="4" t="str">
        <f t="shared" si="329"/>
        <v>DGND</v>
      </c>
    </row>
    <row r="10548" spans="1:9" x14ac:dyDescent="0.25">
      <c r="A10548" t="s">
        <v>2698</v>
      </c>
      <c r="B10548" t="s">
        <v>6130</v>
      </c>
      <c r="C10548" t="s">
        <v>5078</v>
      </c>
      <c r="D10548">
        <v>1</v>
      </c>
      <c r="E10548">
        <v>1</v>
      </c>
      <c r="F10548">
        <v>1</v>
      </c>
      <c r="G10548" t="s">
        <v>637</v>
      </c>
      <c r="H10548" s="4" t="str">
        <f t="shared" si="328"/>
        <v>3CG211.1</v>
      </c>
      <c r="I10548" s="4" t="str">
        <f t="shared" si="329"/>
        <v>SG3_SRC_DVDD33</v>
      </c>
    </row>
    <row r="10549" spans="1:9" x14ac:dyDescent="0.25">
      <c r="A10549" t="s">
        <v>2698</v>
      </c>
      <c r="B10549" t="s">
        <v>6130</v>
      </c>
      <c r="C10549" t="s">
        <v>5078</v>
      </c>
      <c r="D10549">
        <v>2</v>
      </c>
      <c r="E10549">
        <v>2</v>
      </c>
      <c r="F10549">
        <v>2</v>
      </c>
      <c r="G10549" t="s">
        <v>961</v>
      </c>
      <c r="H10549" s="4" t="str">
        <f t="shared" si="328"/>
        <v>3CG211.2</v>
      </c>
      <c r="I10549" s="4" t="str">
        <f t="shared" si="329"/>
        <v>DGND</v>
      </c>
    </row>
    <row r="10550" spans="1:9" x14ac:dyDescent="0.25">
      <c r="A10550" t="s">
        <v>2698</v>
      </c>
      <c r="B10550" t="s">
        <v>6130</v>
      </c>
      <c r="C10550" t="s">
        <v>5079</v>
      </c>
      <c r="D10550">
        <v>1</v>
      </c>
      <c r="E10550">
        <v>1</v>
      </c>
      <c r="F10550">
        <v>1</v>
      </c>
      <c r="G10550" t="s">
        <v>637</v>
      </c>
      <c r="H10550" s="4" t="str">
        <f t="shared" si="328"/>
        <v>3CG212.1</v>
      </c>
      <c r="I10550" s="4" t="str">
        <f t="shared" si="329"/>
        <v>SG3_SRC_DVDD33</v>
      </c>
    </row>
    <row r="10551" spans="1:9" x14ac:dyDescent="0.25">
      <c r="A10551" t="s">
        <v>2698</v>
      </c>
      <c r="B10551" t="s">
        <v>6130</v>
      </c>
      <c r="C10551" t="s">
        <v>5079</v>
      </c>
      <c r="D10551">
        <v>2</v>
      </c>
      <c r="E10551">
        <v>2</v>
      </c>
      <c r="F10551">
        <v>2</v>
      </c>
      <c r="G10551" t="s">
        <v>961</v>
      </c>
      <c r="H10551" s="4" t="str">
        <f t="shared" si="328"/>
        <v>3CG212.2</v>
      </c>
      <c r="I10551" s="4" t="str">
        <f t="shared" si="329"/>
        <v>DGND</v>
      </c>
    </row>
    <row r="10552" spans="1:9" x14ac:dyDescent="0.25">
      <c r="A10552" t="s">
        <v>2698</v>
      </c>
      <c r="B10552" t="s">
        <v>6130</v>
      </c>
      <c r="C10552" t="s">
        <v>6132</v>
      </c>
      <c r="D10552">
        <v>1</v>
      </c>
      <c r="E10552">
        <v>1</v>
      </c>
      <c r="F10552">
        <v>1</v>
      </c>
      <c r="G10552" t="s">
        <v>5764</v>
      </c>
      <c r="H10552" s="4" t="str">
        <f t="shared" si="328"/>
        <v>3CG213.1</v>
      </c>
      <c r="I10552" s="4" t="str">
        <f t="shared" si="329"/>
        <v>SG3_XMII_2_VDDIO</v>
      </c>
    </row>
    <row r="10553" spans="1:9" x14ac:dyDescent="0.25">
      <c r="A10553" t="s">
        <v>2698</v>
      </c>
      <c r="B10553" t="s">
        <v>6130</v>
      </c>
      <c r="C10553" t="s">
        <v>6132</v>
      </c>
      <c r="D10553">
        <v>2</v>
      </c>
      <c r="E10553">
        <v>2</v>
      </c>
      <c r="F10553">
        <v>2</v>
      </c>
      <c r="G10553" t="s">
        <v>961</v>
      </c>
      <c r="H10553" s="4" t="str">
        <f t="shared" si="328"/>
        <v>3CG213.2</v>
      </c>
      <c r="I10553" s="4" t="str">
        <f t="shared" si="329"/>
        <v>DGND</v>
      </c>
    </row>
    <row r="10554" spans="1:9" x14ac:dyDescent="0.25">
      <c r="A10554" t="s">
        <v>2698</v>
      </c>
      <c r="B10554" t="s">
        <v>6130</v>
      </c>
      <c r="C10554" t="s">
        <v>6133</v>
      </c>
      <c r="D10554">
        <v>1</v>
      </c>
      <c r="E10554">
        <v>1</v>
      </c>
      <c r="F10554">
        <v>1</v>
      </c>
      <c r="G10554" t="s">
        <v>5764</v>
      </c>
      <c r="H10554" s="4" t="str">
        <f t="shared" si="328"/>
        <v>3CG214.1</v>
      </c>
      <c r="I10554" s="4" t="str">
        <f t="shared" si="329"/>
        <v>SG3_XMII_2_VDDIO</v>
      </c>
    </row>
    <row r="10555" spans="1:9" x14ac:dyDescent="0.25">
      <c r="A10555" t="s">
        <v>2698</v>
      </c>
      <c r="B10555" t="s">
        <v>6130</v>
      </c>
      <c r="C10555" t="s">
        <v>6133</v>
      </c>
      <c r="D10555">
        <v>2</v>
      </c>
      <c r="E10555">
        <v>2</v>
      </c>
      <c r="F10555">
        <v>2</v>
      </c>
      <c r="G10555" t="s">
        <v>961</v>
      </c>
      <c r="H10555" s="4" t="str">
        <f t="shared" si="328"/>
        <v>3CG214.2</v>
      </c>
      <c r="I10555" s="4" t="str">
        <f t="shared" si="329"/>
        <v>DGND</v>
      </c>
    </row>
    <row r="10556" spans="1:9" x14ac:dyDescent="0.25">
      <c r="A10556" t="s">
        <v>2698</v>
      </c>
      <c r="B10556" t="s">
        <v>6130</v>
      </c>
      <c r="C10556" t="s">
        <v>6134</v>
      </c>
      <c r="D10556">
        <v>1</v>
      </c>
      <c r="E10556">
        <v>1</v>
      </c>
      <c r="F10556">
        <v>1</v>
      </c>
      <c r="G10556" t="s">
        <v>5764</v>
      </c>
      <c r="H10556" s="4" t="str">
        <f t="shared" si="328"/>
        <v>3CG215.1</v>
      </c>
      <c r="I10556" s="4" t="str">
        <f t="shared" si="329"/>
        <v>SG3_XMII_2_VDDIO</v>
      </c>
    </row>
    <row r="10557" spans="1:9" x14ac:dyDescent="0.25">
      <c r="A10557" t="s">
        <v>2698</v>
      </c>
      <c r="B10557" t="s">
        <v>6130</v>
      </c>
      <c r="C10557" t="s">
        <v>6134</v>
      </c>
      <c r="D10557">
        <v>2</v>
      </c>
      <c r="E10557">
        <v>2</v>
      </c>
      <c r="F10557">
        <v>2</v>
      </c>
      <c r="G10557" t="s">
        <v>961</v>
      </c>
      <c r="H10557" s="4" t="str">
        <f t="shared" si="328"/>
        <v>3CG215.2</v>
      </c>
      <c r="I10557" s="4" t="str">
        <f t="shared" si="329"/>
        <v>DGND</v>
      </c>
    </row>
    <row r="10558" spans="1:9" x14ac:dyDescent="0.25">
      <c r="A10558" t="s">
        <v>2698</v>
      </c>
      <c r="B10558" t="s">
        <v>6130</v>
      </c>
      <c r="C10558" t="s">
        <v>6135</v>
      </c>
      <c r="D10558">
        <v>1</v>
      </c>
      <c r="E10558">
        <v>1</v>
      </c>
      <c r="F10558">
        <v>1</v>
      </c>
      <c r="G10558" t="s">
        <v>637</v>
      </c>
      <c r="H10558" s="4" t="str">
        <f t="shared" si="328"/>
        <v>3CG216.1</v>
      </c>
      <c r="I10558" s="4" t="str">
        <f t="shared" si="329"/>
        <v>SG3_SRC_DVDD33</v>
      </c>
    </row>
    <row r="10559" spans="1:9" x14ac:dyDescent="0.25">
      <c r="A10559" t="s">
        <v>2698</v>
      </c>
      <c r="B10559" t="s">
        <v>6130</v>
      </c>
      <c r="C10559" t="s">
        <v>6135</v>
      </c>
      <c r="D10559">
        <v>2</v>
      </c>
      <c r="E10559">
        <v>2</v>
      </c>
      <c r="F10559">
        <v>2</v>
      </c>
      <c r="G10559" t="s">
        <v>961</v>
      </c>
      <c r="H10559" s="4" t="str">
        <f t="shared" si="328"/>
        <v>3CG216.2</v>
      </c>
      <c r="I10559" s="4" t="str">
        <f t="shared" si="329"/>
        <v>DGND</v>
      </c>
    </row>
    <row r="10560" spans="1:9" x14ac:dyDescent="0.25">
      <c r="A10560" t="s">
        <v>2698</v>
      </c>
      <c r="B10560" t="s">
        <v>6130</v>
      </c>
      <c r="C10560" t="s">
        <v>5080</v>
      </c>
      <c r="D10560">
        <v>1</v>
      </c>
      <c r="E10560">
        <v>1</v>
      </c>
      <c r="F10560">
        <v>1</v>
      </c>
      <c r="G10560" t="s">
        <v>2610</v>
      </c>
      <c r="H10560" s="4" t="str">
        <f t="shared" si="328"/>
        <v>3CG325.1</v>
      </c>
      <c r="I10560" s="4" t="str">
        <f t="shared" si="329"/>
        <v>SG3_V33</v>
      </c>
    </row>
    <row r="10561" spans="1:9" x14ac:dyDescent="0.25">
      <c r="A10561" t="s">
        <v>2698</v>
      </c>
      <c r="B10561" t="s">
        <v>6130</v>
      </c>
      <c r="C10561" t="s">
        <v>5080</v>
      </c>
      <c r="D10561">
        <v>2</v>
      </c>
      <c r="E10561">
        <v>2</v>
      </c>
      <c r="F10561">
        <v>2</v>
      </c>
      <c r="G10561" t="s">
        <v>961</v>
      </c>
      <c r="H10561" s="4" t="str">
        <f t="shared" si="328"/>
        <v>3CG325.2</v>
      </c>
      <c r="I10561" s="4" t="str">
        <f t="shared" si="329"/>
        <v>DGND</v>
      </c>
    </row>
    <row r="10562" spans="1:9" x14ac:dyDescent="0.25">
      <c r="A10562" t="s">
        <v>2698</v>
      </c>
      <c r="B10562" t="s">
        <v>6130</v>
      </c>
      <c r="C10562" t="s">
        <v>5081</v>
      </c>
      <c r="D10562">
        <v>1</v>
      </c>
      <c r="E10562">
        <v>1</v>
      </c>
      <c r="F10562">
        <v>1</v>
      </c>
      <c r="G10562" t="s">
        <v>637</v>
      </c>
      <c r="H10562" s="4" t="str">
        <f t="shared" ref="H10562:H10625" si="330">CONCATENATE(C10562,".",F10562)</f>
        <v>3CG326.1</v>
      </c>
      <c r="I10562" s="4" t="str">
        <f t="shared" ref="I10562:I10625" si="331">G10562</f>
        <v>SG3_SRC_DVDD33</v>
      </c>
    </row>
    <row r="10563" spans="1:9" x14ac:dyDescent="0.25">
      <c r="A10563" t="s">
        <v>2698</v>
      </c>
      <c r="B10563" t="s">
        <v>6130</v>
      </c>
      <c r="C10563" t="s">
        <v>5081</v>
      </c>
      <c r="D10563">
        <v>2</v>
      </c>
      <c r="E10563">
        <v>2</v>
      </c>
      <c r="F10563">
        <v>2</v>
      </c>
      <c r="G10563" t="s">
        <v>961</v>
      </c>
      <c r="H10563" s="4" t="str">
        <f t="shared" si="330"/>
        <v>3CG326.2</v>
      </c>
      <c r="I10563" s="4" t="str">
        <f t="shared" si="331"/>
        <v>DGND</v>
      </c>
    </row>
    <row r="10564" spans="1:9" x14ac:dyDescent="0.25">
      <c r="A10564" t="s">
        <v>2698</v>
      </c>
      <c r="B10564" t="s">
        <v>6130</v>
      </c>
      <c r="C10564" t="s">
        <v>726</v>
      </c>
      <c r="D10564" t="s">
        <v>1278</v>
      </c>
      <c r="E10564" t="s">
        <v>1278</v>
      </c>
      <c r="F10564">
        <v>1</v>
      </c>
      <c r="G10564" t="s">
        <v>5763</v>
      </c>
      <c r="H10564" s="4" t="str">
        <f t="shared" si="330"/>
        <v>SG3_GPIO_VDDIO.1</v>
      </c>
      <c r="I10564" s="4" t="str">
        <f t="shared" si="331"/>
        <v>SG3_GPIO0_VDDIO</v>
      </c>
    </row>
    <row r="10565" spans="1:9" x14ac:dyDescent="0.25">
      <c r="A10565" t="s">
        <v>2698</v>
      </c>
      <c r="B10565" t="s">
        <v>6130</v>
      </c>
      <c r="C10565" t="s">
        <v>2610</v>
      </c>
      <c r="D10565" t="s">
        <v>1278</v>
      </c>
      <c r="E10565" t="s">
        <v>1278</v>
      </c>
      <c r="F10565">
        <v>1</v>
      </c>
      <c r="G10565" t="s">
        <v>2610</v>
      </c>
      <c r="H10565" s="4" t="str">
        <f t="shared" si="330"/>
        <v>SG3_V33.1</v>
      </c>
      <c r="I10565" s="4" t="str">
        <f t="shared" si="331"/>
        <v>SG3_V33</v>
      </c>
    </row>
    <row r="10566" spans="1:9" x14ac:dyDescent="0.25">
      <c r="A10566" t="s">
        <v>2698</v>
      </c>
      <c r="B10566" t="s">
        <v>6228</v>
      </c>
      <c r="C10566" t="s">
        <v>5146</v>
      </c>
      <c r="D10566">
        <v>1</v>
      </c>
      <c r="E10566">
        <v>1</v>
      </c>
      <c r="F10566">
        <v>1</v>
      </c>
      <c r="G10566" t="s">
        <v>962</v>
      </c>
      <c r="H10566" s="4" t="str">
        <f t="shared" si="330"/>
        <v>CC10.1</v>
      </c>
      <c r="I10566" s="4" t="str">
        <f t="shared" si="331"/>
        <v>VDD33_ATX</v>
      </c>
    </row>
    <row r="10567" spans="1:9" x14ac:dyDescent="0.25">
      <c r="A10567" t="s">
        <v>2698</v>
      </c>
      <c r="B10567" t="s">
        <v>6228</v>
      </c>
      <c r="C10567" t="s">
        <v>5146</v>
      </c>
      <c r="D10567">
        <v>2</v>
      </c>
      <c r="E10567">
        <v>2</v>
      </c>
      <c r="F10567">
        <v>2</v>
      </c>
      <c r="G10567" t="s">
        <v>961</v>
      </c>
      <c r="H10567" s="4" t="str">
        <f t="shared" si="330"/>
        <v>CC10.2</v>
      </c>
      <c r="I10567" s="4" t="str">
        <f t="shared" si="331"/>
        <v>DGND</v>
      </c>
    </row>
    <row r="10568" spans="1:9" x14ac:dyDescent="0.25">
      <c r="A10568" t="s">
        <v>2698</v>
      </c>
      <c r="B10568" t="s">
        <v>6228</v>
      </c>
      <c r="C10568" t="s">
        <v>5147</v>
      </c>
      <c r="D10568">
        <v>1</v>
      </c>
      <c r="E10568">
        <v>1</v>
      </c>
      <c r="F10568">
        <v>1</v>
      </c>
      <c r="H10568" s="4" t="str">
        <f t="shared" si="330"/>
        <v>RC0.1</v>
      </c>
      <c r="I10568" s="4">
        <f t="shared" si="331"/>
        <v>0</v>
      </c>
    </row>
    <row r="10569" spans="1:9" x14ac:dyDescent="0.25">
      <c r="A10569" t="s">
        <v>2698</v>
      </c>
      <c r="B10569" t="s">
        <v>6228</v>
      </c>
      <c r="C10569" t="s">
        <v>5147</v>
      </c>
      <c r="D10569">
        <v>2</v>
      </c>
      <c r="E10569">
        <v>2</v>
      </c>
      <c r="F10569">
        <v>2</v>
      </c>
      <c r="G10569" t="s">
        <v>2651</v>
      </c>
      <c r="H10569" s="4" t="str">
        <f t="shared" si="330"/>
        <v>RC0.2</v>
      </c>
      <c r="I10569" s="4" t="str">
        <f t="shared" si="331"/>
        <v>SC_SPI_SIO0</v>
      </c>
    </row>
    <row r="10570" spans="1:9" x14ac:dyDescent="0.25">
      <c r="A10570" t="s">
        <v>2698</v>
      </c>
      <c r="B10570" t="s">
        <v>6228</v>
      </c>
      <c r="C10570" t="s">
        <v>5148</v>
      </c>
      <c r="D10570">
        <v>1</v>
      </c>
      <c r="E10570">
        <v>1</v>
      </c>
      <c r="F10570">
        <v>1</v>
      </c>
      <c r="H10570" s="4" t="str">
        <f t="shared" si="330"/>
        <v>RC1.1</v>
      </c>
      <c r="I10570" s="4">
        <f t="shared" si="331"/>
        <v>0</v>
      </c>
    </row>
    <row r="10571" spans="1:9" x14ac:dyDescent="0.25">
      <c r="A10571" t="s">
        <v>2698</v>
      </c>
      <c r="B10571" t="s">
        <v>6228</v>
      </c>
      <c r="C10571" t="s">
        <v>5148</v>
      </c>
      <c r="D10571">
        <v>2</v>
      </c>
      <c r="E10571">
        <v>2</v>
      </c>
      <c r="F10571">
        <v>2</v>
      </c>
      <c r="G10571" t="s">
        <v>2652</v>
      </c>
      <c r="H10571" s="4" t="str">
        <f t="shared" si="330"/>
        <v>RC1.2</v>
      </c>
      <c r="I10571" s="4" t="str">
        <f t="shared" si="331"/>
        <v>SC_SPI_SIO1</v>
      </c>
    </row>
    <row r="10572" spans="1:9" x14ac:dyDescent="0.25">
      <c r="A10572" t="s">
        <v>2698</v>
      </c>
      <c r="B10572" t="s">
        <v>6228</v>
      </c>
      <c r="C10572" t="s">
        <v>5149</v>
      </c>
      <c r="D10572">
        <v>1</v>
      </c>
      <c r="E10572">
        <v>1</v>
      </c>
      <c r="F10572">
        <v>1</v>
      </c>
      <c r="H10572" s="4" t="str">
        <f t="shared" si="330"/>
        <v>RC2.1</v>
      </c>
      <c r="I10572" s="4">
        <f t="shared" si="331"/>
        <v>0</v>
      </c>
    </row>
    <row r="10573" spans="1:9" x14ac:dyDescent="0.25">
      <c r="A10573" t="s">
        <v>2698</v>
      </c>
      <c r="B10573" t="s">
        <v>6228</v>
      </c>
      <c r="C10573" t="s">
        <v>5149</v>
      </c>
      <c r="D10573">
        <v>2</v>
      </c>
      <c r="E10573">
        <v>2</v>
      </c>
      <c r="F10573">
        <v>2</v>
      </c>
      <c r="G10573" t="s">
        <v>2653</v>
      </c>
      <c r="H10573" s="4" t="str">
        <f t="shared" si="330"/>
        <v>RC2.2</v>
      </c>
      <c r="I10573" s="4" t="str">
        <f t="shared" si="331"/>
        <v>SC_SPI_SIO2</v>
      </c>
    </row>
    <row r="10574" spans="1:9" x14ac:dyDescent="0.25">
      <c r="A10574" t="s">
        <v>2698</v>
      </c>
      <c r="B10574" t="s">
        <v>6228</v>
      </c>
      <c r="C10574" t="s">
        <v>5150</v>
      </c>
      <c r="D10574">
        <v>1</v>
      </c>
      <c r="E10574">
        <v>1</v>
      </c>
      <c r="F10574">
        <v>1</v>
      </c>
      <c r="H10574" s="4" t="str">
        <f t="shared" si="330"/>
        <v>RC3.1</v>
      </c>
      <c r="I10574" s="4">
        <f t="shared" si="331"/>
        <v>0</v>
      </c>
    </row>
    <row r="10575" spans="1:9" x14ac:dyDescent="0.25">
      <c r="A10575" t="s">
        <v>2698</v>
      </c>
      <c r="B10575" t="s">
        <v>6228</v>
      </c>
      <c r="C10575" t="s">
        <v>5150</v>
      </c>
      <c r="D10575">
        <v>2</v>
      </c>
      <c r="E10575">
        <v>2</v>
      </c>
      <c r="F10575">
        <v>2</v>
      </c>
      <c r="G10575" t="s">
        <v>2654</v>
      </c>
      <c r="H10575" s="4" t="str">
        <f t="shared" si="330"/>
        <v>RC3.2</v>
      </c>
      <c r="I10575" s="4" t="str">
        <f t="shared" si="331"/>
        <v>SC_SPI_SIO3</v>
      </c>
    </row>
    <row r="10576" spans="1:9" x14ac:dyDescent="0.25">
      <c r="A10576" t="s">
        <v>2698</v>
      </c>
      <c r="B10576" t="s">
        <v>6228</v>
      </c>
      <c r="C10576" t="s">
        <v>5151</v>
      </c>
      <c r="D10576">
        <v>1</v>
      </c>
      <c r="E10576">
        <v>1</v>
      </c>
      <c r="F10576">
        <v>1</v>
      </c>
      <c r="H10576" s="4" t="str">
        <f t="shared" si="330"/>
        <v>RC4.1</v>
      </c>
      <c r="I10576" s="4">
        <f t="shared" si="331"/>
        <v>0</v>
      </c>
    </row>
    <row r="10577" spans="1:9" x14ac:dyDescent="0.25">
      <c r="A10577" t="s">
        <v>2698</v>
      </c>
      <c r="B10577" t="s">
        <v>6228</v>
      </c>
      <c r="C10577" t="s">
        <v>5151</v>
      </c>
      <c r="D10577">
        <v>2</v>
      </c>
      <c r="E10577">
        <v>2</v>
      </c>
      <c r="F10577">
        <v>2</v>
      </c>
      <c r="G10577" t="s">
        <v>2655</v>
      </c>
      <c r="H10577" s="4" t="str">
        <f t="shared" si="330"/>
        <v>RC4.2</v>
      </c>
      <c r="I10577" s="4" t="str">
        <f t="shared" si="331"/>
        <v>SC_SPI_SCK</v>
      </c>
    </row>
    <row r="10578" spans="1:9" x14ac:dyDescent="0.25">
      <c r="A10578" t="s">
        <v>2698</v>
      </c>
      <c r="B10578" t="s">
        <v>6228</v>
      </c>
      <c r="C10578" t="s">
        <v>5152</v>
      </c>
      <c r="D10578">
        <v>1</v>
      </c>
      <c r="E10578">
        <v>1</v>
      </c>
      <c r="F10578">
        <v>1</v>
      </c>
      <c r="H10578" s="4" t="str">
        <f t="shared" si="330"/>
        <v>RC5.1</v>
      </c>
      <c r="I10578" s="4">
        <f t="shared" si="331"/>
        <v>0</v>
      </c>
    </row>
    <row r="10579" spans="1:9" x14ac:dyDescent="0.25">
      <c r="A10579" t="s">
        <v>2698</v>
      </c>
      <c r="B10579" t="s">
        <v>6228</v>
      </c>
      <c r="C10579" t="s">
        <v>5152</v>
      </c>
      <c r="D10579">
        <v>2</v>
      </c>
      <c r="E10579">
        <v>2</v>
      </c>
      <c r="F10579">
        <v>2</v>
      </c>
      <c r="G10579" t="s">
        <v>2656</v>
      </c>
      <c r="H10579" s="4" t="str">
        <f t="shared" si="330"/>
        <v>RC5.2</v>
      </c>
      <c r="I10579" s="4" t="str">
        <f t="shared" si="331"/>
        <v>SC_SPI_CSB</v>
      </c>
    </row>
    <row r="10580" spans="1:9" x14ac:dyDescent="0.25">
      <c r="A10580" t="s">
        <v>2698</v>
      </c>
      <c r="B10580" t="s">
        <v>6228</v>
      </c>
      <c r="C10580" t="s">
        <v>5153</v>
      </c>
      <c r="D10580">
        <v>1</v>
      </c>
      <c r="E10580">
        <v>1</v>
      </c>
      <c r="F10580">
        <v>1</v>
      </c>
      <c r="G10580" t="s">
        <v>2656</v>
      </c>
      <c r="H10580" s="4" t="str">
        <f t="shared" si="330"/>
        <v>RC6.1</v>
      </c>
      <c r="I10580" s="4" t="str">
        <f t="shared" si="331"/>
        <v>SC_SPI_CSB</v>
      </c>
    </row>
    <row r="10581" spans="1:9" x14ac:dyDescent="0.25">
      <c r="A10581" t="s">
        <v>2698</v>
      </c>
      <c r="B10581" t="s">
        <v>6228</v>
      </c>
      <c r="C10581" t="s">
        <v>5153</v>
      </c>
      <c r="D10581">
        <v>2</v>
      </c>
      <c r="E10581">
        <v>2</v>
      </c>
      <c r="F10581">
        <v>2</v>
      </c>
      <c r="G10581" t="s">
        <v>962</v>
      </c>
      <c r="H10581" s="4" t="str">
        <f t="shared" si="330"/>
        <v>RC6.2</v>
      </c>
      <c r="I10581" s="4" t="str">
        <f t="shared" si="331"/>
        <v>VDD33_ATX</v>
      </c>
    </row>
    <row r="10582" spans="1:9" x14ac:dyDescent="0.25">
      <c r="A10582" t="s">
        <v>2698</v>
      </c>
      <c r="B10582" t="s">
        <v>6228</v>
      </c>
      <c r="C10582" t="s">
        <v>5154</v>
      </c>
      <c r="D10582">
        <v>1</v>
      </c>
      <c r="E10582">
        <v>1</v>
      </c>
      <c r="F10582">
        <v>1</v>
      </c>
      <c r="G10582" t="s">
        <v>2654</v>
      </c>
      <c r="H10582" s="4" t="str">
        <f t="shared" si="330"/>
        <v>RC7.1</v>
      </c>
      <c r="I10582" s="4" t="str">
        <f t="shared" si="331"/>
        <v>SC_SPI_SIO3</v>
      </c>
    </row>
    <row r="10583" spans="1:9" x14ac:dyDescent="0.25">
      <c r="A10583" t="s">
        <v>2698</v>
      </c>
      <c r="B10583" t="s">
        <v>6228</v>
      </c>
      <c r="C10583" t="s">
        <v>5154</v>
      </c>
      <c r="D10583">
        <v>2</v>
      </c>
      <c r="E10583">
        <v>2</v>
      </c>
      <c r="F10583">
        <v>2</v>
      </c>
      <c r="G10583" t="s">
        <v>962</v>
      </c>
      <c r="H10583" s="4" t="str">
        <f t="shared" si="330"/>
        <v>RC7.2</v>
      </c>
      <c r="I10583" s="4" t="str">
        <f t="shared" si="331"/>
        <v>VDD33_ATX</v>
      </c>
    </row>
    <row r="10584" spans="1:9" x14ac:dyDescent="0.25">
      <c r="A10584" t="s">
        <v>2698</v>
      </c>
      <c r="B10584" t="s">
        <v>6228</v>
      </c>
      <c r="C10584" t="s">
        <v>5155</v>
      </c>
      <c r="D10584">
        <v>1</v>
      </c>
      <c r="E10584">
        <v>1</v>
      </c>
      <c r="F10584">
        <v>1</v>
      </c>
      <c r="G10584" t="s">
        <v>961</v>
      </c>
      <c r="H10584" s="4" t="str">
        <f t="shared" si="330"/>
        <v>RC8.1</v>
      </c>
      <c r="I10584" s="4" t="str">
        <f t="shared" si="331"/>
        <v>DGND</v>
      </c>
    </row>
    <row r="10585" spans="1:9" x14ac:dyDescent="0.25">
      <c r="A10585" t="s">
        <v>2698</v>
      </c>
      <c r="B10585" t="s">
        <v>6228</v>
      </c>
      <c r="C10585" t="s">
        <v>5155</v>
      </c>
      <c r="D10585">
        <v>2</v>
      </c>
      <c r="E10585">
        <v>2</v>
      </c>
      <c r="F10585">
        <v>2</v>
      </c>
      <c r="G10585" t="s">
        <v>2653</v>
      </c>
      <c r="H10585" s="4" t="str">
        <f t="shared" si="330"/>
        <v>RC8.2</v>
      </c>
      <c r="I10585" s="4" t="str">
        <f t="shared" si="331"/>
        <v>SC_SPI_SIO2</v>
      </c>
    </row>
    <row r="10586" spans="1:9" x14ac:dyDescent="0.25">
      <c r="A10586" t="s">
        <v>2698</v>
      </c>
      <c r="B10586" t="s">
        <v>6228</v>
      </c>
      <c r="C10586" t="s">
        <v>5156</v>
      </c>
      <c r="D10586">
        <v>1</v>
      </c>
      <c r="E10586">
        <v>1</v>
      </c>
      <c r="F10586">
        <v>1</v>
      </c>
      <c r="G10586" t="s">
        <v>2662</v>
      </c>
      <c r="H10586" s="4" t="str">
        <f t="shared" si="330"/>
        <v>RC11.1</v>
      </c>
      <c r="I10586" s="4" t="str">
        <f t="shared" si="331"/>
        <v>SC_GPIOC_5</v>
      </c>
    </row>
    <row r="10587" spans="1:9" x14ac:dyDescent="0.25">
      <c r="A10587" t="s">
        <v>2698</v>
      </c>
      <c r="B10587" t="s">
        <v>6228</v>
      </c>
      <c r="C10587" t="s">
        <v>5156</v>
      </c>
      <c r="D10587">
        <v>2</v>
      </c>
      <c r="E10587">
        <v>2</v>
      </c>
      <c r="F10587">
        <v>2</v>
      </c>
      <c r="G10587" t="s">
        <v>5765</v>
      </c>
      <c r="H10587" s="4" t="str">
        <f t="shared" si="330"/>
        <v>RC11.2</v>
      </c>
      <c r="I10587" s="4" t="str">
        <f t="shared" si="331"/>
        <v>N45599563</v>
      </c>
    </row>
    <row r="10588" spans="1:9" x14ac:dyDescent="0.25">
      <c r="A10588" t="s">
        <v>2698</v>
      </c>
      <c r="B10588" t="s">
        <v>6228</v>
      </c>
      <c r="C10588" t="s">
        <v>5157</v>
      </c>
      <c r="D10588">
        <v>1</v>
      </c>
      <c r="E10588">
        <v>1</v>
      </c>
      <c r="F10588">
        <v>1</v>
      </c>
      <c r="G10588" t="s">
        <v>2659</v>
      </c>
      <c r="H10588" s="4" t="str">
        <f t="shared" si="330"/>
        <v>RC12.1</v>
      </c>
      <c r="I10588" s="4" t="str">
        <f t="shared" si="331"/>
        <v>SC_GPIOC_1</v>
      </c>
    </row>
    <row r="10589" spans="1:9" x14ac:dyDescent="0.25">
      <c r="A10589" t="s">
        <v>2698</v>
      </c>
      <c r="B10589" t="s">
        <v>6228</v>
      </c>
      <c r="C10589" t="s">
        <v>5157</v>
      </c>
      <c r="D10589">
        <v>2</v>
      </c>
      <c r="E10589">
        <v>2</v>
      </c>
      <c r="F10589">
        <v>2</v>
      </c>
      <c r="G10589" t="s">
        <v>5765</v>
      </c>
      <c r="H10589" s="4" t="str">
        <f t="shared" si="330"/>
        <v>RC12.2</v>
      </c>
      <c r="I10589" s="4" t="str">
        <f t="shared" si="331"/>
        <v>N45599563</v>
      </c>
    </row>
    <row r="10590" spans="1:9" x14ac:dyDescent="0.25">
      <c r="A10590" t="s">
        <v>2698</v>
      </c>
      <c r="B10590" t="s">
        <v>6228</v>
      </c>
      <c r="C10590" t="s">
        <v>5158</v>
      </c>
      <c r="D10590">
        <v>1</v>
      </c>
      <c r="E10590">
        <v>1</v>
      </c>
      <c r="F10590">
        <v>1</v>
      </c>
      <c r="G10590" t="s">
        <v>2657</v>
      </c>
      <c r="H10590" s="4" t="str">
        <f t="shared" si="330"/>
        <v>RC13.1</v>
      </c>
      <c r="I10590" s="4" t="str">
        <f t="shared" si="331"/>
        <v>SC_GPIOC_2</v>
      </c>
    </row>
    <row r="10591" spans="1:9" x14ac:dyDescent="0.25">
      <c r="A10591" t="s">
        <v>2698</v>
      </c>
      <c r="B10591" t="s">
        <v>6228</v>
      </c>
      <c r="C10591" t="s">
        <v>5158</v>
      </c>
      <c r="D10591">
        <v>2</v>
      </c>
      <c r="E10591">
        <v>2</v>
      </c>
      <c r="F10591">
        <v>2</v>
      </c>
      <c r="G10591" t="s">
        <v>5765</v>
      </c>
      <c r="H10591" s="4" t="str">
        <f t="shared" si="330"/>
        <v>RC13.2</v>
      </c>
      <c r="I10591" s="4" t="str">
        <f t="shared" si="331"/>
        <v>N45599563</v>
      </c>
    </row>
    <row r="10592" spans="1:9" x14ac:dyDescent="0.25">
      <c r="A10592" t="s">
        <v>2698</v>
      </c>
      <c r="B10592" t="s">
        <v>6228</v>
      </c>
      <c r="C10592" t="s">
        <v>5159</v>
      </c>
      <c r="D10592">
        <v>1</v>
      </c>
      <c r="E10592">
        <v>1</v>
      </c>
      <c r="F10592">
        <v>1</v>
      </c>
      <c r="G10592" t="s">
        <v>2658</v>
      </c>
      <c r="H10592" s="4" t="str">
        <f t="shared" si="330"/>
        <v>RC14.1</v>
      </c>
      <c r="I10592" s="4" t="str">
        <f t="shared" si="331"/>
        <v>SC_GPIOC_3</v>
      </c>
    </row>
    <row r="10593" spans="1:9" x14ac:dyDescent="0.25">
      <c r="A10593" t="s">
        <v>2698</v>
      </c>
      <c r="B10593" t="s">
        <v>6228</v>
      </c>
      <c r="C10593" t="s">
        <v>5159</v>
      </c>
      <c r="D10593">
        <v>2</v>
      </c>
      <c r="E10593">
        <v>2</v>
      </c>
      <c r="F10593">
        <v>2</v>
      </c>
      <c r="G10593" t="s">
        <v>5765</v>
      </c>
      <c r="H10593" s="4" t="str">
        <f t="shared" si="330"/>
        <v>RC14.2</v>
      </c>
      <c r="I10593" s="4" t="str">
        <f t="shared" si="331"/>
        <v>N45599563</v>
      </c>
    </row>
    <row r="10594" spans="1:9" x14ac:dyDescent="0.25">
      <c r="A10594" t="s">
        <v>2698</v>
      </c>
      <c r="B10594" t="s">
        <v>6228</v>
      </c>
      <c r="C10594" t="s">
        <v>5160</v>
      </c>
      <c r="D10594">
        <v>1</v>
      </c>
      <c r="E10594">
        <v>1</v>
      </c>
      <c r="F10594">
        <v>1</v>
      </c>
      <c r="G10594" t="s">
        <v>2660</v>
      </c>
      <c r="H10594" s="4" t="str">
        <f t="shared" si="330"/>
        <v>RC15.1</v>
      </c>
      <c r="I10594" s="4" t="str">
        <f t="shared" si="331"/>
        <v>SC_GPIOC_4</v>
      </c>
    </row>
    <row r="10595" spans="1:9" x14ac:dyDescent="0.25">
      <c r="A10595" t="s">
        <v>2698</v>
      </c>
      <c r="B10595" t="s">
        <v>6228</v>
      </c>
      <c r="C10595" t="s">
        <v>5160</v>
      </c>
      <c r="D10595">
        <v>2</v>
      </c>
      <c r="E10595">
        <v>2</v>
      </c>
      <c r="F10595">
        <v>2</v>
      </c>
      <c r="G10595" t="s">
        <v>5765</v>
      </c>
      <c r="H10595" s="4" t="str">
        <f t="shared" si="330"/>
        <v>RC15.2</v>
      </c>
      <c r="I10595" s="4" t="str">
        <f t="shared" si="331"/>
        <v>N45599563</v>
      </c>
    </row>
    <row r="10596" spans="1:9" x14ac:dyDescent="0.25">
      <c r="A10596" t="s">
        <v>2698</v>
      </c>
      <c r="B10596" t="s">
        <v>6228</v>
      </c>
      <c r="C10596" t="s">
        <v>5161</v>
      </c>
      <c r="D10596">
        <v>1</v>
      </c>
      <c r="E10596">
        <v>1</v>
      </c>
      <c r="F10596">
        <v>1</v>
      </c>
      <c r="G10596" t="s">
        <v>5766</v>
      </c>
      <c r="H10596" s="4" t="str">
        <f t="shared" si="330"/>
        <v>RC16.1</v>
      </c>
      <c r="I10596" s="4" t="str">
        <f t="shared" si="331"/>
        <v>SC_JTAG1_PIN2</v>
      </c>
    </row>
    <row r="10597" spans="1:9" x14ac:dyDescent="0.25">
      <c r="A10597" t="s">
        <v>2698</v>
      </c>
      <c r="B10597" t="s">
        <v>6228</v>
      </c>
      <c r="C10597" t="s">
        <v>5161</v>
      </c>
      <c r="D10597">
        <v>2</v>
      </c>
      <c r="E10597">
        <v>2</v>
      </c>
      <c r="F10597">
        <v>2</v>
      </c>
      <c r="G10597" t="s">
        <v>5765</v>
      </c>
      <c r="H10597" s="4" t="str">
        <f t="shared" si="330"/>
        <v>RC16.2</v>
      </c>
      <c r="I10597" s="4" t="str">
        <f t="shared" si="331"/>
        <v>N45599563</v>
      </c>
    </row>
    <row r="10598" spans="1:9" x14ac:dyDescent="0.25">
      <c r="A10598" t="s">
        <v>2698</v>
      </c>
      <c r="B10598" t="s">
        <v>6228</v>
      </c>
      <c r="C10598" t="s">
        <v>5162</v>
      </c>
      <c r="D10598">
        <v>1</v>
      </c>
      <c r="E10598">
        <v>1</v>
      </c>
      <c r="F10598">
        <v>1</v>
      </c>
      <c r="G10598" t="s">
        <v>2661</v>
      </c>
      <c r="H10598" s="4" t="str">
        <f t="shared" si="330"/>
        <v>RC17.1</v>
      </c>
      <c r="I10598" s="4" t="str">
        <f t="shared" si="331"/>
        <v>SC_JTAG1_PIN1</v>
      </c>
    </row>
    <row r="10599" spans="1:9" x14ac:dyDescent="0.25">
      <c r="A10599" t="s">
        <v>2698</v>
      </c>
      <c r="B10599" t="s">
        <v>6228</v>
      </c>
      <c r="C10599" t="s">
        <v>5162</v>
      </c>
      <c r="D10599">
        <v>2</v>
      </c>
      <c r="E10599">
        <v>2</v>
      </c>
      <c r="F10599">
        <v>2</v>
      </c>
      <c r="G10599" t="s">
        <v>5765</v>
      </c>
      <c r="H10599" s="4" t="str">
        <f t="shared" si="330"/>
        <v>RC17.2</v>
      </c>
      <c r="I10599" s="4" t="str">
        <f t="shared" si="331"/>
        <v>N45599563</v>
      </c>
    </row>
    <row r="10600" spans="1:9" x14ac:dyDescent="0.25">
      <c r="A10600" t="s">
        <v>2698</v>
      </c>
      <c r="B10600" t="s">
        <v>6228</v>
      </c>
      <c r="C10600" t="s">
        <v>5163</v>
      </c>
      <c r="D10600">
        <v>1</v>
      </c>
      <c r="E10600">
        <v>1</v>
      </c>
      <c r="F10600">
        <v>1</v>
      </c>
      <c r="G10600" t="s">
        <v>5767</v>
      </c>
      <c r="H10600" s="4" t="str">
        <f t="shared" si="330"/>
        <v>RC18.1</v>
      </c>
      <c r="I10600" s="4" t="str">
        <f t="shared" si="331"/>
        <v>SC_R_GPIOC_5</v>
      </c>
    </row>
    <row r="10601" spans="1:9" x14ac:dyDescent="0.25">
      <c r="A10601" t="s">
        <v>2698</v>
      </c>
      <c r="B10601" t="s">
        <v>6228</v>
      </c>
      <c r="C10601" t="s">
        <v>5163</v>
      </c>
      <c r="D10601">
        <v>2</v>
      </c>
      <c r="E10601">
        <v>2</v>
      </c>
      <c r="F10601">
        <v>2</v>
      </c>
      <c r="G10601" t="s">
        <v>2662</v>
      </c>
      <c r="H10601" s="4" t="str">
        <f t="shared" si="330"/>
        <v>RC18.2</v>
      </c>
      <c r="I10601" s="4" t="str">
        <f t="shared" si="331"/>
        <v>SC_GPIOC_5</v>
      </c>
    </row>
    <row r="10602" spans="1:9" x14ac:dyDescent="0.25">
      <c r="A10602" t="s">
        <v>2698</v>
      </c>
      <c r="B10602" t="s">
        <v>6228</v>
      </c>
      <c r="C10602" t="s">
        <v>6136</v>
      </c>
      <c r="D10602">
        <v>1</v>
      </c>
      <c r="E10602">
        <v>1</v>
      </c>
      <c r="F10602">
        <v>1</v>
      </c>
      <c r="G10602" t="s">
        <v>962</v>
      </c>
      <c r="H10602" s="4" t="str">
        <f t="shared" si="330"/>
        <v>RC19.1</v>
      </c>
      <c r="I10602" s="4" t="str">
        <f t="shared" si="331"/>
        <v>VDD33_ATX</v>
      </c>
    </row>
    <row r="10603" spans="1:9" x14ac:dyDescent="0.25">
      <c r="A10603" t="s">
        <v>2698</v>
      </c>
      <c r="B10603" t="s">
        <v>6228</v>
      </c>
      <c r="C10603" t="s">
        <v>6136</v>
      </c>
      <c r="D10603">
        <v>2</v>
      </c>
      <c r="E10603">
        <v>2</v>
      </c>
      <c r="F10603">
        <v>2</v>
      </c>
      <c r="G10603" t="s">
        <v>5765</v>
      </c>
      <c r="H10603" s="4" t="str">
        <f t="shared" si="330"/>
        <v>RC19.2</v>
      </c>
      <c r="I10603" s="4" t="str">
        <f t="shared" si="331"/>
        <v>N45599563</v>
      </c>
    </row>
    <row r="10604" spans="1:9" x14ac:dyDescent="0.25">
      <c r="A10604" t="s">
        <v>2698</v>
      </c>
      <c r="B10604" t="s">
        <v>6228</v>
      </c>
      <c r="C10604" t="s">
        <v>6137</v>
      </c>
      <c r="D10604">
        <v>1</v>
      </c>
      <c r="E10604">
        <v>1</v>
      </c>
      <c r="F10604">
        <v>1</v>
      </c>
      <c r="H10604" s="4" t="str">
        <f t="shared" si="330"/>
        <v>SC_DBG1.1</v>
      </c>
      <c r="I10604" s="4">
        <f t="shared" si="331"/>
        <v>0</v>
      </c>
    </row>
    <row r="10605" spans="1:9" x14ac:dyDescent="0.25">
      <c r="A10605" t="s">
        <v>2698</v>
      </c>
      <c r="B10605" t="s">
        <v>6228</v>
      </c>
      <c r="C10605" t="s">
        <v>6137</v>
      </c>
      <c r="D10605">
        <v>2</v>
      </c>
      <c r="E10605">
        <v>2</v>
      </c>
      <c r="F10605">
        <v>2</v>
      </c>
      <c r="H10605" s="4" t="str">
        <f t="shared" si="330"/>
        <v>SC_DBG1.2</v>
      </c>
      <c r="I10605" s="4">
        <f t="shared" si="331"/>
        <v>0</v>
      </c>
    </row>
    <row r="10606" spans="1:9" x14ac:dyDescent="0.25">
      <c r="A10606" t="s">
        <v>2698</v>
      </c>
      <c r="B10606" t="s">
        <v>6228</v>
      </c>
      <c r="C10606" t="s">
        <v>6137</v>
      </c>
      <c r="D10606">
        <v>3</v>
      </c>
      <c r="E10606">
        <v>3</v>
      </c>
      <c r="F10606">
        <v>3</v>
      </c>
      <c r="H10606" s="4" t="str">
        <f t="shared" si="330"/>
        <v>SC_DBG1.3</v>
      </c>
      <c r="I10606" s="4">
        <f t="shared" si="331"/>
        <v>0</v>
      </c>
    </row>
    <row r="10607" spans="1:9" x14ac:dyDescent="0.25">
      <c r="A10607" t="s">
        <v>2698</v>
      </c>
      <c r="B10607" t="s">
        <v>6228</v>
      </c>
      <c r="C10607" t="s">
        <v>6137</v>
      </c>
      <c r="D10607">
        <v>4</v>
      </c>
      <c r="E10607">
        <v>4</v>
      </c>
      <c r="F10607">
        <v>4</v>
      </c>
      <c r="H10607" s="4" t="str">
        <f t="shared" si="330"/>
        <v>SC_DBG1.4</v>
      </c>
      <c r="I10607" s="4">
        <f t="shared" si="331"/>
        <v>0</v>
      </c>
    </row>
    <row r="10608" spans="1:9" x14ac:dyDescent="0.25">
      <c r="A10608" t="s">
        <v>2698</v>
      </c>
      <c r="B10608" t="s">
        <v>6228</v>
      </c>
      <c r="C10608" t="s">
        <v>6137</v>
      </c>
      <c r="D10608">
        <v>5</v>
      </c>
      <c r="E10608">
        <v>5</v>
      </c>
      <c r="F10608">
        <v>5</v>
      </c>
      <c r="H10608" s="4" t="str">
        <f t="shared" si="330"/>
        <v>SC_DBG1.5</v>
      </c>
      <c r="I10608" s="4">
        <f t="shared" si="331"/>
        <v>0</v>
      </c>
    </row>
    <row r="10609" spans="1:9" x14ac:dyDescent="0.25">
      <c r="A10609" t="s">
        <v>2698</v>
      </c>
      <c r="B10609" t="s">
        <v>6228</v>
      </c>
      <c r="C10609" t="s">
        <v>6137</v>
      </c>
      <c r="D10609">
        <v>6</v>
      </c>
      <c r="E10609">
        <v>6</v>
      </c>
      <c r="F10609">
        <v>6</v>
      </c>
      <c r="H10609" s="4" t="str">
        <f t="shared" si="330"/>
        <v>SC_DBG1.6</v>
      </c>
      <c r="I10609" s="4">
        <f t="shared" si="331"/>
        <v>0</v>
      </c>
    </row>
    <row r="10610" spans="1:9" x14ac:dyDescent="0.25">
      <c r="A10610" t="s">
        <v>2698</v>
      </c>
      <c r="B10610" t="s">
        <v>6228</v>
      </c>
      <c r="C10610" t="s">
        <v>6137</v>
      </c>
      <c r="D10610">
        <v>7</v>
      </c>
      <c r="E10610">
        <v>7</v>
      </c>
      <c r="F10610">
        <v>7</v>
      </c>
      <c r="H10610" s="4" t="str">
        <f t="shared" si="330"/>
        <v>SC_DBG1.7</v>
      </c>
      <c r="I10610" s="4">
        <f t="shared" si="331"/>
        <v>0</v>
      </c>
    </row>
    <row r="10611" spans="1:9" x14ac:dyDescent="0.25">
      <c r="A10611" t="s">
        <v>2698</v>
      </c>
      <c r="B10611" t="s">
        <v>6228</v>
      </c>
      <c r="C10611" t="s">
        <v>6137</v>
      </c>
      <c r="D10611">
        <v>8</v>
      </c>
      <c r="E10611">
        <v>8</v>
      </c>
      <c r="F10611">
        <v>8</v>
      </c>
      <c r="H10611" s="4" t="str">
        <f t="shared" si="330"/>
        <v>SC_DBG1.8</v>
      </c>
      <c r="I10611" s="4">
        <f t="shared" si="331"/>
        <v>0</v>
      </c>
    </row>
    <row r="10612" spans="1:9" x14ac:dyDescent="0.25">
      <c r="A10612" t="s">
        <v>2698</v>
      </c>
      <c r="B10612" t="s">
        <v>6228</v>
      </c>
      <c r="C10612" t="s">
        <v>6138</v>
      </c>
      <c r="D10612">
        <v>1</v>
      </c>
      <c r="E10612">
        <v>1</v>
      </c>
      <c r="F10612">
        <v>1</v>
      </c>
      <c r="G10612" t="s">
        <v>961</v>
      </c>
      <c r="H10612" s="4" t="str">
        <f t="shared" si="330"/>
        <v>SC_DBG_GND.1</v>
      </c>
      <c r="I10612" s="4" t="str">
        <f t="shared" si="331"/>
        <v>DGND</v>
      </c>
    </row>
    <row r="10613" spans="1:9" x14ac:dyDescent="0.25">
      <c r="A10613" t="s">
        <v>2698</v>
      </c>
      <c r="B10613" t="s">
        <v>6228</v>
      </c>
      <c r="C10613" t="s">
        <v>6138</v>
      </c>
      <c r="D10613">
        <v>2</v>
      </c>
      <c r="E10613">
        <v>2</v>
      </c>
      <c r="F10613">
        <v>2</v>
      </c>
      <c r="G10613" t="s">
        <v>961</v>
      </c>
      <c r="H10613" s="4" t="str">
        <f t="shared" si="330"/>
        <v>SC_DBG_GND.2</v>
      </c>
      <c r="I10613" s="4" t="str">
        <f t="shared" si="331"/>
        <v>DGND</v>
      </c>
    </row>
    <row r="10614" spans="1:9" x14ac:dyDescent="0.25">
      <c r="A10614" t="s">
        <v>2698</v>
      </c>
      <c r="B10614" t="s">
        <v>6228</v>
      </c>
      <c r="C10614" t="s">
        <v>5164</v>
      </c>
      <c r="D10614">
        <v>1</v>
      </c>
      <c r="E10614">
        <v>1</v>
      </c>
      <c r="F10614">
        <v>1</v>
      </c>
      <c r="G10614" t="s">
        <v>2661</v>
      </c>
      <c r="H10614" s="4" t="str">
        <f t="shared" si="330"/>
        <v>SC_JTAG1.1</v>
      </c>
      <c r="I10614" s="4" t="str">
        <f t="shared" si="331"/>
        <v>SC_JTAG1_PIN1</v>
      </c>
    </row>
    <row r="10615" spans="1:9" x14ac:dyDescent="0.25">
      <c r="A10615" t="s">
        <v>2698</v>
      </c>
      <c r="B10615" t="s">
        <v>6228</v>
      </c>
      <c r="C10615" t="s">
        <v>5164</v>
      </c>
      <c r="D10615">
        <v>2</v>
      </c>
      <c r="E10615">
        <v>2</v>
      </c>
      <c r="F10615">
        <v>2</v>
      </c>
      <c r="G10615" t="s">
        <v>5766</v>
      </c>
      <c r="H10615" s="4" t="str">
        <f t="shared" si="330"/>
        <v>SC_JTAG1.2</v>
      </c>
      <c r="I10615" s="4" t="str">
        <f t="shared" si="331"/>
        <v>SC_JTAG1_PIN2</v>
      </c>
    </row>
    <row r="10616" spans="1:9" x14ac:dyDescent="0.25">
      <c r="A10616" t="s">
        <v>2698</v>
      </c>
      <c r="B10616" t="s">
        <v>6228</v>
      </c>
      <c r="C10616" t="s">
        <v>5164</v>
      </c>
      <c r="D10616">
        <v>3</v>
      </c>
      <c r="E10616">
        <v>3</v>
      </c>
      <c r="F10616">
        <v>3</v>
      </c>
      <c r="G10616" t="s">
        <v>2660</v>
      </c>
      <c r="H10616" s="4" t="str">
        <f t="shared" si="330"/>
        <v>SC_JTAG1.3</v>
      </c>
      <c r="I10616" s="4" t="str">
        <f t="shared" si="331"/>
        <v>SC_GPIOC_4</v>
      </c>
    </row>
    <row r="10617" spans="1:9" x14ac:dyDescent="0.25">
      <c r="A10617" t="s">
        <v>2698</v>
      </c>
      <c r="B10617" t="s">
        <v>6228</v>
      </c>
      <c r="C10617" t="s">
        <v>5164</v>
      </c>
      <c r="D10617">
        <v>4</v>
      </c>
      <c r="E10617">
        <v>4</v>
      </c>
      <c r="F10617">
        <v>4</v>
      </c>
      <c r="G10617" t="s">
        <v>961</v>
      </c>
      <c r="H10617" s="4" t="str">
        <f t="shared" si="330"/>
        <v>SC_JTAG1.4</v>
      </c>
      <c r="I10617" s="4" t="str">
        <f t="shared" si="331"/>
        <v>DGND</v>
      </c>
    </row>
    <row r="10618" spans="1:9" x14ac:dyDescent="0.25">
      <c r="A10618" t="s">
        <v>2698</v>
      </c>
      <c r="B10618" t="s">
        <v>6228</v>
      </c>
      <c r="C10618" t="s">
        <v>5164</v>
      </c>
      <c r="D10618">
        <v>5</v>
      </c>
      <c r="E10618">
        <v>5</v>
      </c>
      <c r="F10618">
        <v>5</v>
      </c>
      <c r="G10618" t="s">
        <v>2658</v>
      </c>
      <c r="H10618" s="4" t="str">
        <f t="shared" si="330"/>
        <v>SC_JTAG1.5</v>
      </c>
      <c r="I10618" s="4" t="str">
        <f t="shared" si="331"/>
        <v>SC_GPIOC_3</v>
      </c>
    </row>
    <row r="10619" spans="1:9" x14ac:dyDescent="0.25">
      <c r="A10619" t="s">
        <v>2698</v>
      </c>
      <c r="B10619" t="s">
        <v>6228</v>
      </c>
      <c r="C10619" t="s">
        <v>5164</v>
      </c>
      <c r="D10619">
        <v>6</v>
      </c>
      <c r="E10619">
        <v>6</v>
      </c>
      <c r="F10619">
        <v>6</v>
      </c>
      <c r="G10619" t="s">
        <v>961</v>
      </c>
      <c r="H10619" s="4" t="str">
        <f t="shared" si="330"/>
        <v>SC_JTAG1.6</v>
      </c>
      <c r="I10619" s="4" t="str">
        <f t="shared" si="331"/>
        <v>DGND</v>
      </c>
    </row>
    <row r="10620" spans="1:9" x14ac:dyDescent="0.25">
      <c r="A10620" t="s">
        <v>2698</v>
      </c>
      <c r="B10620" t="s">
        <v>6228</v>
      </c>
      <c r="C10620" t="s">
        <v>5164</v>
      </c>
      <c r="D10620">
        <v>7</v>
      </c>
      <c r="E10620">
        <v>7</v>
      </c>
      <c r="F10620">
        <v>7</v>
      </c>
      <c r="G10620" t="s">
        <v>2657</v>
      </c>
      <c r="H10620" s="4" t="str">
        <f t="shared" si="330"/>
        <v>SC_JTAG1.7</v>
      </c>
      <c r="I10620" s="4" t="str">
        <f t="shared" si="331"/>
        <v>SC_GPIOC_2</v>
      </c>
    </row>
    <row r="10621" spans="1:9" x14ac:dyDescent="0.25">
      <c r="A10621" t="s">
        <v>2698</v>
      </c>
      <c r="B10621" t="s">
        <v>6228</v>
      </c>
      <c r="C10621" t="s">
        <v>5164</v>
      </c>
      <c r="D10621">
        <v>8</v>
      </c>
      <c r="E10621">
        <v>8</v>
      </c>
      <c r="F10621">
        <v>8</v>
      </c>
      <c r="G10621" t="s">
        <v>961</v>
      </c>
      <c r="H10621" s="4" t="str">
        <f t="shared" si="330"/>
        <v>SC_JTAG1.8</v>
      </c>
      <c r="I10621" s="4" t="str">
        <f t="shared" si="331"/>
        <v>DGND</v>
      </c>
    </row>
    <row r="10622" spans="1:9" x14ac:dyDescent="0.25">
      <c r="A10622" t="s">
        <v>2698</v>
      </c>
      <c r="B10622" t="s">
        <v>6228</v>
      </c>
      <c r="C10622" t="s">
        <v>5164</v>
      </c>
      <c r="D10622">
        <v>9</v>
      </c>
      <c r="E10622">
        <v>9</v>
      </c>
      <c r="F10622">
        <v>9</v>
      </c>
      <c r="G10622" t="s">
        <v>2659</v>
      </c>
      <c r="H10622" s="4" t="str">
        <f t="shared" si="330"/>
        <v>SC_JTAG1.9</v>
      </c>
      <c r="I10622" s="4" t="str">
        <f t="shared" si="331"/>
        <v>SC_GPIOC_1</v>
      </c>
    </row>
    <row r="10623" spans="1:9" x14ac:dyDescent="0.25">
      <c r="A10623" t="s">
        <v>2698</v>
      </c>
      <c r="B10623" t="s">
        <v>6228</v>
      </c>
      <c r="C10623" t="s">
        <v>5164</v>
      </c>
      <c r="D10623">
        <v>10</v>
      </c>
      <c r="E10623">
        <v>10</v>
      </c>
      <c r="F10623">
        <v>10</v>
      </c>
      <c r="G10623" t="s">
        <v>961</v>
      </c>
      <c r="H10623" s="4" t="str">
        <f t="shared" si="330"/>
        <v>SC_JTAG1.10</v>
      </c>
      <c r="I10623" s="4" t="str">
        <f t="shared" si="331"/>
        <v>DGND</v>
      </c>
    </row>
    <row r="10624" spans="1:9" x14ac:dyDescent="0.25">
      <c r="A10624" t="s">
        <v>2698</v>
      </c>
      <c r="B10624" t="s">
        <v>6228</v>
      </c>
      <c r="C10624" t="s">
        <v>5164</v>
      </c>
      <c r="D10624">
        <v>11</v>
      </c>
      <c r="E10624">
        <v>11</v>
      </c>
      <c r="F10624">
        <v>11</v>
      </c>
      <c r="H10624" s="4" t="str">
        <f t="shared" si="330"/>
        <v>SC_JTAG1.11</v>
      </c>
      <c r="I10624" s="4">
        <f t="shared" si="331"/>
        <v>0</v>
      </c>
    </row>
    <row r="10625" spans="1:9" x14ac:dyDescent="0.25">
      <c r="A10625" t="s">
        <v>2698</v>
      </c>
      <c r="B10625" t="s">
        <v>6228</v>
      </c>
      <c r="C10625" t="s">
        <v>5164</v>
      </c>
      <c r="D10625">
        <v>12</v>
      </c>
      <c r="E10625">
        <v>12</v>
      </c>
      <c r="F10625">
        <v>12</v>
      </c>
      <c r="G10625" t="s">
        <v>961</v>
      </c>
      <c r="H10625" s="4" t="str">
        <f t="shared" si="330"/>
        <v>SC_JTAG1.12</v>
      </c>
      <c r="I10625" s="4" t="str">
        <f t="shared" si="331"/>
        <v>DGND</v>
      </c>
    </row>
    <row r="10626" spans="1:9" x14ac:dyDescent="0.25">
      <c r="A10626" t="s">
        <v>2698</v>
      </c>
      <c r="B10626" t="s">
        <v>6228</v>
      </c>
      <c r="C10626" t="s">
        <v>5164</v>
      </c>
      <c r="D10626">
        <v>13</v>
      </c>
      <c r="E10626">
        <v>13</v>
      </c>
      <c r="F10626">
        <v>13</v>
      </c>
      <c r="G10626" t="s">
        <v>5767</v>
      </c>
      <c r="H10626" s="4" t="str">
        <f t="shared" ref="H10626:H10689" si="332">CONCATENATE(C10626,".",F10626)</f>
        <v>SC_JTAG1.13</v>
      </c>
      <c r="I10626" s="4" t="str">
        <f t="shared" ref="I10626:I10689" si="333">G10626</f>
        <v>SC_R_GPIOC_5</v>
      </c>
    </row>
    <row r="10627" spans="1:9" x14ac:dyDescent="0.25">
      <c r="A10627" t="s">
        <v>2698</v>
      </c>
      <c r="B10627" t="s">
        <v>6228</v>
      </c>
      <c r="C10627" t="s">
        <v>5164</v>
      </c>
      <c r="D10627">
        <v>14</v>
      </c>
      <c r="E10627">
        <v>14</v>
      </c>
      <c r="F10627">
        <v>14</v>
      </c>
      <c r="G10627" t="s">
        <v>961</v>
      </c>
      <c r="H10627" s="4" t="str">
        <f t="shared" si="332"/>
        <v>SC_JTAG1.14</v>
      </c>
      <c r="I10627" s="4" t="str">
        <f t="shared" si="333"/>
        <v>DGND</v>
      </c>
    </row>
    <row r="10628" spans="1:9" x14ac:dyDescent="0.25">
      <c r="A10628" t="s">
        <v>2698</v>
      </c>
      <c r="B10628" t="s">
        <v>6228</v>
      </c>
      <c r="C10628" t="s">
        <v>5164</v>
      </c>
      <c r="D10628">
        <v>15</v>
      </c>
      <c r="E10628">
        <v>15</v>
      </c>
      <c r="F10628">
        <v>15</v>
      </c>
      <c r="H10628" s="4" t="str">
        <f t="shared" si="332"/>
        <v>SC_JTAG1.15</v>
      </c>
      <c r="I10628" s="4">
        <f t="shared" si="333"/>
        <v>0</v>
      </c>
    </row>
    <row r="10629" spans="1:9" x14ac:dyDescent="0.25">
      <c r="A10629" t="s">
        <v>2698</v>
      </c>
      <c r="B10629" t="s">
        <v>6228</v>
      </c>
      <c r="C10629" t="s">
        <v>5164</v>
      </c>
      <c r="D10629">
        <v>16</v>
      </c>
      <c r="E10629">
        <v>16</v>
      </c>
      <c r="F10629">
        <v>16</v>
      </c>
      <c r="G10629" t="s">
        <v>961</v>
      </c>
      <c r="H10629" s="4" t="str">
        <f t="shared" si="332"/>
        <v>SC_JTAG1.16</v>
      </c>
      <c r="I10629" s="4" t="str">
        <f t="shared" si="333"/>
        <v>DGND</v>
      </c>
    </row>
    <row r="10630" spans="1:9" x14ac:dyDescent="0.25">
      <c r="A10630" t="s">
        <v>2698</v>
      </c>
      <c r="B10630" t="s">
        <v>6228</v>
      </c>
      <c r="C10630" t="s">
        <v>5164</v>
      </c>
      <c r="D10630">
        <v>17</v>
      </c>
      <c r="E10630">
        <v>17</v>
      </c>
      <c r="F10630">
        <v>17</v>
      </c>
      <c r="H10630" s="4" t="str">
        <f t="shared" si="332"/>
        <v>SC_JTAG1.17</v>
      </c>
      <c r="I10630" s="4">
        <f t="shared" si="333"/>
        <v>0</v>
      </c>
    </row>
    <row r="10631" spans="1:9" x14ac:dyDescent="0.25">
      <c r="A10631" t="s">
        <v>2698</v>
      </c>
      <c r="B10631" t="s">
        <v>6228</v>
      </c>
      <c r="C10631" t="s">
        <v>5164</v>
      </c>
      <c r="D10631">
        <v>18</v>
      </c>
      <c r="E10631">
        <v>18</v>
      </c>
      <c r="F10631">
        <v>18</v>
      </c>
      <c r="G10631" t="s">
        <v>961</v>
      </c>
      <c r="H10631" s="4" t="str">
        <f t="shared" si="332"/>
        <v>SC_JTAG1.18</v>
      </c>
      <c r="I10631" s="4" t="str">
        <f t="shared" si="333"/>
        <v>DGND</v>
      </c>
    </row>
    <row r="10632" spans="1:9" x14ac:dyDescent="0.25">
      <c r="A10632" t="s">
        <v>2698</v>
      </c>
      <c r="B10632" t="s">
        <v>6228</v>
      </c>
      <c r="C10632" t="s">
        <v>5164</v>
      </c>
      <c r="D10632">
        <v>19</v>
      </c>
      <c r="E10632">
        <v>19</v>
      </c>
      <c r="F10632">
        <v>19</v>
      </c>
      <c r="H10632" s="4" t="str">
        <f t="shared" si="332"/>
        <v>SC_JTAG1.19</v>
      </c>
      <c r="I10632" s="4">
        <f t="shared" si="333"/>
        <v>0</v>
      </c>
    </row>
    <row r="10633" spans="1:9" x14ac:dyDescent="0.25">
      <c r="A10633" t="s">
        <v>2698</v>
      </c>
      <c r="B10633" t="s">
        <v>6228</v>
      </c>
      <c r="C10633" t="s">
        <v>5164</v>
      </c>
      <c r="D10633">
        <v>20</v>
      </c>
      <c r="E10633">
        <v>20</v>
      </c>
      <c r="F10633">
        <v>20</v>
      </c>
      <c r="G10633" t="s">
        <v>961</v>
      </c>
      <c r="H10633" s="4" t="str">
        <f t="shared" si="332"/>
        <v>SC_JTAG1.20</v>
      </c>
      <c r="I10633" s="4" t="str">
        <f t="shared" si="333"/>
        <v>DGND</v>
      </c>
    </row>
    <row r="10634" spans="1:9" x14ac:dyDescent="0.25">
      <c r="A10634" t="s">
        <v>2698</v>
      </c>
      <c r="B10634" t="s">
        <v>6228</v>
      </c>
      <c r="C10634" t="s">
        <v>5165</v>
      </c>
      <c r="D10634">
        <v>1</v>
      </c>
      <c r="E10634">
        <v>1</v>
      </c>
      <c r="F10634">
        <v>1</v>
      </c>
      <c r="G10634" t="s">
        <v>2656</v>
      </c>
      <c r="H10634" s="4" t="str">
        <f t="shared" si="332"/>
        <v>SC_SPIC_PH1.1</v>
      </c>
      <c r="I10634" s="4" t="str">
        <f t="shared" si="333"/>
        <v>SC_SPI_CSB</v>
      </c>
    </row>
    <row r="10635" spans="1:9" x14ac:dyDescent="0.25">
      <c r="A10635" t="s">
        <v>2698</v>
      </c>
      <c r="B10635" t="s">
        <v>6228</v>
      </c>
      <c r="C10635" t="s">
        <v>5165</v>
      </c>
      <c r="D10635">
        <v>2</v>
      </c>
      <c r="E10635">
        <v>2</v>
      </c>
      <c r="F10635">
        <v>2</v>
      </c>
      <c r="G10635" t="s">
        <v>2652</v>
      </c>
      <c r="H10635" s="4" t="str">
        <f t="shared" si="332"/>
        <v>SC_SPIC_PH1.2</v>
      </c>
      <c r="I10635" s="4" t="str">
        <f t="shared" si="333"/>
        <v>SC_SPI_SIO1</v>
      </c>
    </row>
    <row r="10636" spans="1:9" x14ac:dyDescent="0.25">
      <c r="A10636" t="s">
        <v>2698</v>
      </c>
      <c r="B10636" t="s">
        <v>6228</v>
      </c>
      <c r="C10636" t="s">
        <v>5165</v>
      </c>
      <c r="D10636">
        <v>3</v>
      </c>
      <c r="E10636">
        <v>3</v>
      </c>
      <c r="F10636">
        <v>3</v>
      </c>
      <c r="G10636" t="s">
        <v>2653</v>
      </c>
      <c r="H10636" s="4" t="str">
        <f t="shared" si="332"/>
        <v>SC_SPIC_PH1.3</v>
      </c>
      <c r="I10636" s="4" t="str">
        <f t="shared" si="333"/>
        <v>SC_SPI_SIO2</v>
      </c>
    </row>
    <row r="10637" spans="1:9" x14ac:dyDescent="0.25">
      <c r="A10637" t="s">
        <v>2698</v>
      </c>
      <c r="B10637" t="s">
        <v>6228</v>
      </c>
      <c r="C10637" t="s">
        <v>5166</v>
      </c>
      <c r="D10637">
        <v>1</v>
      </c>
      <c r="E10637">
        <v>1</v>
      </c>
      <c r="F10637">
        <v>1</v>
      </c>
      <c r="G10637" t="s">
        <v>2654</v>
      </c>
      <c r="H10637" s="4" t="str">
        <f t="shared" si="332"/>
        <v>SC_SPIC_PH2.1</v>
      </c>
      <c r="I10637" s="4" t="str">
        <f t="shared" si="333"/>
        <v>SC_SPI_SIO3</v>
      </c>
    </row>
    <row r="10638" spans="1:9" x14ac:dyDescent="0.25">
      <c r="A10638" t="s">
        <v>2698</v>
      </c>
      <c r="B10638" t="s">
        <v>6228</v>
      </c>
      <c r="C10638" t="s">
        <v>5166</v>
      </c>
      <c r="D10638">
        <v>2</v>
      </c>
      <c r="E10638">
        <v>2</v>
      </c>
      <c r="F10638">
        <v>2</v>
      </c>
      <c r="G10638" t="s">
        <v>2655</v>
      </c>
      <c r="H10638" s="4" t="str">
        <f t="shared" si="332"/>
        <v>SC_SPIC_PH2.2</v>
      </c>
      <c r="I10638" s="4" t="str">
        <f t="shared" si="333"/>
        <v>SC_SPI_SCK</v>
      </c>
    </row>
    <row r="10639" spans="1:9" x14ac:dyDescent="0.25">
      <c r="A10639" t="s">
        <v>2698</v>
      </c>
      <c r="B10639" t="s">
        <v>6228</v>
      </c>
      <c r="C10639" t="s">
        <v>5166</v>
      </c>
      <c r="D10639">
        <v>3</v>
      </c>
      <c r="E10639">
        <v>3</v>
      </c>
      <c r="F10639">
        <v>3</v>
      </c>
      <c r="G10639" t="s">
        <v>2651</v>
      </c>
      <c r="H10639" s="4" t="str">
        <f t="shared" si="332"/>
        <v>SC_SPIC_PH2.3</v>
      </c>
      <c r="I10639" s="4" t="str">
        <f t="shared" si="333"/>
        <v>SC_SPI_SIO0</v>
      </c>
    </row>
    <row r="10640" spans="1:9" x14ac:dyDescent="0.25">
      <c r="A10640" t="s">
        <v>2698</v>
      </c>
      <c r="B10640" t="s">
        <v>6228</v>
      </c>
      <c r="C10640" t="s">
        <v>5167</v>
      </c>
      <c r="D10640" t="s">
        <v>2663</v>
      </c>
      <c r="E10640" t="s">
        <v>2663</v>
      </c>
      <c r="F10640">
        <v>6</v>
      </c>
      <c r="G10640" t="s">
        <v>2655</v>
      </c>
      <c r="H10640" s="4" t="str">
        <f t="shared" si="332"/>
        <v>SPIC1.6</v>
      </c>
      <c r="I10640" s="4" t="str">
        <f t="shared" si="333"/>
        <v>SC_SPI_SCK</v>
      </c>
    </row>
    <row r="10641" spans="1:9" x14ac:dyDescent="0.25">
      <c r="A10641" t="s">
        <v>2698</v>
      </c>
      <c r="B10641" t="s">
        <v>6228</v>
      </c>
      <c r="C10641" t="s">
        <v>5167</v>
      </c>
      <c r="D10641" t="s">
        <v>1329</v>
      </c>
      <c r="E10641" t="s">
        <v>1329</v>
      </c>
      <c r="F10641">
        <v>1</v>
      </c>
      <c r="G10641" t="s">
        <v>2656</v>
      </c>
      <c r="H10641" s="4" t="str">
        <f t="shared" si="332"/>
        <v>SPIC1.1</v>
      </c>
      <c r="I10641" s="4" t="str">
        <f t="shared" si="333"/>
        <v>SC_SPI_CSB</v>
      </c>
    </row>
    <row r="10642" spans="1:9" x14ac:dyDescent="0.25">
      <c r="A10642" t="s">
        <v>2698</v>
      </c>
      <c r="B10642" t="s">
        <v>6228</v>
      </c>
      <c r="C10642" t="s">
        <v>5167</v>
      </c>
      <c r="D10642" t="s">
        <v>2664</v>
      </c>
      <c r="E10642" t="s">
        <v>2664</v>
      </c>
      <c r="F10642">
        <v>5</v>
      </c>
      <c r="G10642" t="s">
        <v>2651</v>
      </c>
      <c r="H10642" s="4" t="str">
        <f t="shared" si="332"/>
        <v>SPIC1.5</v>
      </c>
      <c r="I10642" s="4" t="str">
        <f t="shared" si="333"/>
        <v>SC_SPI_SIO0</v>
      </c>
    </row>
    <row r="10643" spans="1:9" x14ac:dyDescent="0.25">
      <c r="A10643" t="s">
        <v>2698</v>
      </c>
      <c r="B10643" t="s">
        <v>6228</v>
      </c>
      <c r="C10643" t="s">
        <v>5167</v>
      </c>
      <c r="D10643" t="s">
        <v>2665</v>
      </c>
      <c r="E10643" t="s">
        <v>2665</v>
      </c>
      <c r="F10643">
        <v>2</v>
      </c>
      <c r="G10643" t="s">
        <v>2652</v>
      </c>
      <c r="H10643" s="4" t="str">
        <f t="shared" si="332"/>
        <v>SPIC1.2</v>
      </c>
      <c r="I10643" s="4" t="str">
        <f t="shared" si="333"/>
        <v>SC_SPI_SIO1</v>
      </c>
    </row>
    <row r="10644" spans="1:9" x14ac:dyDescent="0.25">
      <c r="A10644" t="s">
        <v>2698</v>
      </c>
      <c r="B10644" t="s">
        <v>6228</v>
      </c>
      <c r="C10644" t="s">
        <v>5167</v>
      </c>
      <c r="D10644" t="s">
        <v>987</v>
      </c>
      <c r="E10644" t="s">
        <v>987</v>
      </c>
      <c r="F10644">
        <v>4</v>
      </c>
      <c r="G10644" t="s">
        <v>961</v>
      </c>
      <c r="H10644" s="4" t="str">
        <f t="shared" si="332"/>
        <v>SPIC1.4</v>
      </c>
      <c r="I10644" s="4" t="str">
        <f t="shared" si="333"/>
        <v>DGND</v>
      </c>
    </row>
    <row r="10645" spans="1:9" x14ac:dyDescent="0.25">
      <c r="A10645" t="s">
        <v>2698</v>
      </c>
      <c r="B10645" t="s">
        <v>6228</v>
      </c>
      <c r="C10645" t="s">
        <v>5167</v>
      </c>
      <c r="D10645" t="s">
        <v>2666</v>
      </c>
      <c r="E10645" t="s">
        <v>2666</v>
      </c>
      <c r="F10645">
        <v>7</v>
      </c>
      <c r="G10645" t="s">
        <v>2654</v>
      </c>
      <c r="H10645" s="4" t="str">
        <f t="shared" si="332"/>
        <v>SPIC1.7</v>
      </c>
      <c r="I10645" s="4" t="str">
        <f t="shared" si="333"/>
        <v>SC_SPI_SIO3</v>
      </c>
    </row>
    <row r="10646" spans="1:9" x14ac:dyDescent="0.25">
      <c r="A10646" t="s">
        <v>2698</v>
      </c>
      <c r="B10646" t="s">
        <v>6228</v>
      </c>
      <c r="C10646" t="s">
        <v>5167</v>
      </c>
      <c r="D10646" t="s">
        <v>1330</v>
      </c>
      <c r="E10646" t="s">
        <v>1330</v>
      </c>
      <c r="F10646">
        <v>8</v>
      </c>
      <c r="G10646" t="s">
        <v>962</v>
      </c>
      <c r="H10646" s="4" t="str">
        <f t="shared" si="332"/>
        <v>SPIC1.8</v>
      </c>
      <c r="I10646" s="4" t="str">
        <f t="shared" si="333"/>
        <v>VDD33_ATX</v>
      </c>
    </row>
    <row r="10647" spans="1:9" x14ac:dyDescent="0.25">
      <c r="A10647" t="s">
        <v>2698</v>
      </c>
      <c r="B10647" t="s">
        <v>6228</v>
      </c>
      <c r="C10647" t="s">
        <v>5167</v>
      </c>
      <c r="D10647" t="s">
        <v>2667</v>
      </c>
      <c r="E10647" t="s">
        <v>2667</v>
      </c>
      <c r="F10647">
        <v>3</v>
      </c>
      <c r="G10647" t="s">
        <v>2653</v>
      </c>
      <c r="H10647" s="4" t="str">
        <f t="shared" si="332"/>
        <v>SPIC1.3</v>
      </c>
      <c r="I10647" s="4" t="str">
        <f t="shared" si="333"/>
        <v>SC_SPI_SIO2</v>
      </c>
    </row>
    <row r="10648" spans="1:9" x14ac:dyDescent="0.25">
      <c r="A10648" t="s">
        <v>2698</v>
      </c>
      <c r="B10648" t="s">
        <v>6229</v>
      </c>
      <c r="C10648" t="s">
        <v>5168</v>
      </c>
      <c r="D10648" t="s">
        <v>2668</v>
      </c>
      <c r="E10648" t="s">
        <v>2668</v>
      </c>
      <c r="F10648">
        <v>1</v>
      </c>
      <c r="G10648" t="s">
        <v>206</v>
      </c>
      <c r="H10648" s="4" t="str">
        <f t="shared" si="332"/>
        <v>ATX1.1</v>
      </c>
      <c r="I10648" s="4" t="str">
        <f t="shared" si="333"/>
        <v>ATX_P3_3V</v>
      </c>
    </row>
    <row r="10649" spans="1:9" x14ac:dyDescent="0.25">
      <c r="A10649" t="s">
        <v>2698</v>
      </c>
      <c r="B10649" t="s">
        <v>6229</v>
      </c>
      <c r="C10649" t="s">
        <v>5168</v>
      </c>
      <c r="D10649" t="s">
        <v>2669</v>
      </c>
      <c r="E10649" t="s">
        <v>2669</v>
      </c>
      <c r="F10649">
        <v>2</v>
      </c>
      <c r="G10649" t="s">
        <v>206</v>
      </c>
      <c r="H10649" s="4" t="str">
        <f t="shared" si="332"/>
        <v>ATX1.2</v>
      </c>
      <c r="I10649" s="4" t="str">
        <f t="shared" si="333"/>
        <v>ATX_P3_3V</v>
      </c>
    </row>
    <row r="10650" spans="1:9" x14ac:dyDescent="0.25">
      <c r="A10650" t="s">
        <v>2698</v>
      </c>
      <c r="B10650" t="s">
        <v>6229</v>
      </c>
      <c r="C10650" t="s">
        <v>5168</v>
      </c>
      <c r="D10650" t="s">
        <v>2670</v>
      </c>
      <c r="E10650" t="s">
        <v>2670</v>
      </c>
      <c r="F10650">
        <v>12</v>
      </c>
      <c r="G10650" t="s">
        <v>206</v>
      </c>
      <c r="H10650" s="4" t="str">
        <f t="shared" si="332"/>
        <v>ATX1.12</v>
      </c>
      <c r="I10650" s="4" t="str">
        <f t="shared" si="333"/>
        <v>ATX_P3_3V</v>
      </c>
    </row>
    <row r="10651" spans="1:9" x14ac:dyDescent="0.25">
      <c r="A10651" t="s">
        <v>2698</v>
      </c>
      <c r="B10651" t="s">
        <v>6229</v>
      </c>
      <c r="C10651" t="s">
        <v>5168</v>
      </c>
      <c r="D10651" t="s">
        <v>2671</v>
      </c>
      <c r="E10651" t="s">
        <v>2671</v>
      </c>
      <c r="F10651">
        <v>13</v>
      </c>
      <c r="G10651" t="s">
        <v>206</v>
      </c>
      <c r="H10651" s="4" t="str">
        <f t="shared" si="332"/>
        <v>ATX1.13</v>
      </c>
      <c r="I10651" s="4" t="str">
        <f t="shared" si="333"/>
        <v>ATX_P3_3V</v>
      </c>
    </row>
    <row r="10652" spans="1:9" x14ac:dyDescent="0.25">
      <c r="A10652" t="s">
        <v>2698</v>
      </c>
      <c r="B10652" t="s">
        <v>6229</v>
      </c>
      <c r="C10652" t="s">
        <v>5168</v>
      </c>
      <c r="D10652" t="s">
        <v>2672</v>
      </c>
      <c r="E10652" t="s">
        <v>2672</v>
      </c>
      <c r="F10652">
        <v>4</v>
      </c>
      <c r="G10652" t="s">
        <v>207</v>
      </c>
      <c r="H10652" s="4" t="str">
        <f t="shared" si="332"/>
        <v>ATX1.4</v>
      </c>
      <c r="I10652" s="4" t="str">
        <f t="shared" si="333"/>
        <v>ATX_P5V</v>
      </c>
    </row>
    <row r="10653" spans="1:9" x14ac:dyDescent="0.25">
      <c r="A10653" t="s">
        <v>2698</v>
      </c>
      <c r="B10653" t="s">
        <v>6229</v>
      </c>
      <c r="C10653" t="s">
        <v>5168</v>
      </c>
      <c r="D10653" t="s">
        <v>2673</v>
      </c>
      <c r="E10653" t="s">
        <v>2673</v>
      </c>
      <c r="F10653">
        <v>6</v>
      </c>
      <c r="G10653" t="s">
        <v>207</v>
      </c>
      <c r="H10653" s="4" t="str">
        <f t="shared" si="332"/>
        <v>ATX1.6</v>
      </c>
      <c r="I10653" s="4" t="str">
        <f t="shared" si="333"/>
        <v>ATX_P5V</v>
      </c>
    </row>
    <row r="10654" spans="1:9" x14ac:dyDescent="0.25">
      <c r="A10654" t="s">
        <v>2698</v>
      </c>
      <c r="B10654" t="s">
        <v>6229</v>
      </c>
      <c r="C10654" t="s">
        <v>5168</v>
      </c>
      <c r="D10654" t="s">
        <v>2674</v>
      </c>
      <c r="E10654" t="s">
        <v>2674</v>
      </c>
      <c r="F10654">
        <v>21</v>
      </c>
      <c r="G10654" t="s">
        <v>207</v>
      </c>
      <c r="H10654" s="4" t="str">
        <f t="shared" si="332"/>
        <v>ATX1.21</v>
      </c>
      <c r="I10654" s="4" t="str">
        <f t="shared" si="333"/>
        <v>ATX_P5V</v>
      </c>
    </row>
    <row r="10655" spans="1:9" x14ac:dyDescent="0.25">
      <c r="A10655" t="s">
        <v>2698</v>
      </c>
      <c r="B10655" t="s">
        <v>6229</v>
      </c>
      <c r="C10655" t="s">
        <v>5168</v>
      </c>
      <c r="D10655" t="s">
        <v>2675</v>
      </c>
      <c r="E10655" t="s">
        <v>2675</v>
      </c>
      <c r="F10655">
        <v>22</v>
      </c>
      <c r="G10655" t="s">
        <v>207</v>
      </c>
      <c r="H10655" s="4" t="str">
        <f t="shared" si="332"/>
        <v>ATX1.22</v>
      </c>
      <c r="I10655" s="4" t="str">
        <f t="shared" si="333"/>
        <v>ATX_P5V</v>
      </c>
    </row>
    <row r="10656" spans="1:9" x14ac:dyDescent="0.25">
      <c r="A10656" t="s">
        <v>2698</v>
      </c>
      <c r="B10656" t="s">
        <v>6229</v>
      </c>
      <c r="C10656" t="s">
        <v>5168</v>
      </c>
      <c r="D10656" t="s">
        <v>2676</v>
      </c>
      <c r="E10656" t="s">
        <v>2676</v>
      </c>
      <c r="F10656">
        <v>23</v>
      </c>
      <c r="G10656" t="s">
        <v>207</v>
      </c>
      <c r="H10656" s="4" t="str">
        <f t="shared" si="332"/>
        <v>ATX1.23</v>
      </c>
      <c r="I10656" s="4" t="str">
        <f t="shared" si="333"/>
        <v>ATX_P5V</v>
      </c>
    </row>
    <row r="10657" spans="1:9" x14ac:dyDescent="0.25">
      <c r="A10657" t="s">
        <v>2698</v>
      </c>
      <c r="B10657" t="s">
        <v>6229</v>
      </c>
      <c r="C10657" t="s">
        <v>5168</v>
      </c>
      <c r="D10657" t="s">
        <v>2677</v>
      </c>
      <c r="E10657" t="s">
        <v>2677</v>
      </c>
      <c r="F10657">
        <v>9</v>
      </c>
      <c r="H10657" s="4" t="str">
        <f t="shared" si="332"/>
        <v>ATX1.9</v>
      </c>
      <c r="I10657" s="4">
        <f t="shared" si="333"/>
        <v>0</v>
      </c>
    </row>
    <row r="10658" spans="1:9" x14ac:dyDescent="0.25">
      <c r="A10658" t="s">
        <v>2698</v>
      </c>
      <c r="B10658" t="s">
        <v>6229</v>
      </c>
      <c r="C10658" t="s">
        <v>5168</v>
      </c>
      <c r="D10658" t="s">
        <v>2678</v>
      </c>
      <c r="E10658" t="s">
        <v>2678</v>
      </c>
      <c r="F10658">
        <v>10</v>
      </c>
      <c r="G10658" t="s">
        <v>208</v>
      </c>
      <c r="H10658" s="4" t="str">
        <f t="shared" si="332"/>
        <v>ATX1.10</v>
      </c>
      <c r="I10658" s="4" t="str">
        <f t="shared" si="333"/>
        <v>ATX_P12V</v>
      </c>
    </row>
    <row r="10659" spans="1:9" x14ac:dyDescent="0.25">
      <c r="A10659" t="s">
        <v>2698</v>
      </c>
      <c r="B10659" t="s">
        <v>6229</v>
      </c>
      <c r="C10659" t="s">
        <v>5168</v>
      </c>
      <c r="D10659" t="s">
        <v>2679</v>
      </c>
      <c r="E10659" t="s">
        <v>2679</v>
      </c>
      <c r="F10659">
        <v>11</v>
      </c>
      <c r="G10659" t="s">
        <v>208</v>
      </c>
      <c r="H10659" s="4" t="str">
        <f t="shared" si="332"/>
        <v>ATX1.11</v>
      </c>
      <c r="I10659" s="4" t="str">
        <f t="shared" si="333"/>
        <v>ATX_P12V</v>
      </c>
    </row>
    <row r="10660" spans="1:9" x14ac:dyDescent="0.25">
      <c r="A10660" t="s">
        <v>2698</v>
      </c>
      <c r="B10660" t="s">
        <v>6229</v>
      </c>
      <c r="C10660" t="s">
        <v>5168</v>
      </c>
      <c r="D10660" t="s">
        <v>2680</v>
      </c>
      <c r="E10660" t="s">
        <v>2680</v>
      </c>
      <c r="F10660">
        <v>14</v>
      </c>
      <c r="H10660" s="4" t="str">
        <f t="shared" si="332"/>
        <v>ATX1.14</v>
      </c>
      <c r="I10660" s="4">
        <f t="shared" si="333"/>
        <v>0</v>
      </c>
    </row>
    <row r="10661" spans="1:9" x14ac:dyDescent="0.25">
      <c r="A10661" t="s">
        <v>2698</v>
      </c>
      <c r="B10661" t="s">
        <v>6229</v>
      </c>
      <c r="C10661" t="s">
        <v>5168</v>
      </c>
      <c r="D10661" t="s">
        <v>19</v>
      </c>
      <c r="E10661" t="s">
        <v>19</v>
      </c>
      <c r="F10661" t="s">
        <v>19</v>
      </c>
      <c r="H10661" s="4" t="str">
        <f t="shared" si="332"/>
        <v>ATX1.GH1</v>
      </c>
      <c r="I10661" s="4">
        <f t="shared" si="333"/>
        <v>0</v>
      </c>
    </row>
    <row r="10662" spans="1:9" x14ac:dyDescent="0.25">
      <c r="A10662" t="s">
        <v>2698</v>
      </c>
      <c r="B10662" t="s">
        <v>6229</v>
      </c>
      <c r="C10662" t="s">
        <v>5168</v>
      </c>
      <c r="D10662" t="s">
        <v>20</v>
      </c>
      <c r="E10662" t="s">
        <v>20</v>
      </c>
      <c r="F10662" t="s">
        <v>20</v>
      </c>
      <c r="H10662" s="4" t="str">
        <f t="shared" si="332"/>
        <v>ATX1.GH2</v>
      </c>
      <c r="I10662" s="4">
        <f t="shared" si="333"/>
        <v>0</v>
      </c>
    </row>
    <row r="10663" spans="1:9" x14ac:dyDescent="0.25">
      <c r="A10663" t="s">
        <v>2698</v>
      </c>
      <c r="B10663" t="s">
        <v>6229</v>
      </c>
      <c r="C10663" t="s">
        <v>5168</v>
      </c>
      <c r="D10663" t="s">
        <v>987</v>
      </c>
      <c r="E10663" t="s">
        <v>987</v>
      </c>
      <c r="F10663">
        <v>24</v>
      </c>
      <c r="G10663" t="s">
        <v>961</v>
      </c>
      <c r="H10663" s="4" t="str">
        <f t="shared" si="332"/>
        <v>ATX1.24</v>
      </c>
      <c r="I10663" s="4" t="str">
        <f t="shared" si="333"/>
        <v>DGND</v>
      </c>
    </row>
    <row r="10664" spans="1:9" x14ac:dyDescent="0.25">
      <c r="A10664" t="s">
        <v>2698</v>
      </c>
      <c r="B10664" t="s">
        <v>6229</v>
      </c>
      <c r="C10664" t="s">
        <v>5168</v>
      </c>
      <c r="D10664" t="s">
        <v>2681</v>
      </c>
      <c r="E10664" t="s">
        <v>2681</v>
      </c>
      <c r="F10664">
        <v>3</v>
      </c>
      <c r="G10664" t="s">
        <v>961</v>
      </c>
      <c r="H10664" s="4" t="str">
        <f t="shared" si="332"/>
        <v>ATX1.3</v>
      </c>
      <c r="I10664" s="4" t="str">
        <f t="shared" si="333"/>
        <v>DGND</v>
      </c>
    </row>
    <row r="10665" spans="1:9" x14ac:dyDescent="0.25">
      <c r="A10665" t="s">
        <v>2698</v>
      </c>
      <c r="B10665" t="s">
        <v>6229</v>
      </c>
      <c r="C10665" t="s">
        <v>5168</v>
      </c>
      <c r="D10665" t="s">
        <v>2682</v>
      </c>
      <c r="E10665" t="s">
        <v>2682</v>
      </c>
      <c r="F10665">
        <v>5</v>
      </c>
      <c r="G10665" t="s">
        <v>961</v>
      </c>
      <c r="H10665" s="4" t="str">
        <f t="shared" si="332"/>
        <v>ATX1.5</v>
      </c>
      <c r="I10665" s="4" t="str">
        <f t="shared" si="333"/>
        <v>DGND</v>
      </c>
    </row>
    <row r="10666" spans="1:9" x14ac:dyDescent="0.25">
      <c r="A10666" t="s">
        <v>2698</v>
      </c>
      <c r="B10666" t="s">
        <v>6229</v>
      </c>
      <c r="C10666" t="s">
        <v>5168</v>
      </c>
      <c r="D10666" t="s">
        <v>2683</v>
      </c>
      <c r="E10666" t="s">
        <v>2683</v>
      </c>
      <c r="F10666">
        <v>7</v>
      </c>
      <c r="G10666" t="s">
        <v>961</v>
      </c>
      <c r="H10666" s="4" t="str">
        <f t="shared" si="332"/>
        <v>ATX1.7</v>
      </c>
      <c r="I10666" s="4" t="str">
        <f t="shared" si="333"/>
        <v>DGND</v>
      </c>
    </row>
    <row r="10667" spans="1:9" x14ac:dyDescent="0.25">
      <c r="A10667" t="s">
        <v>2698</v>
      </c>
      <c r="B10667" t="s">
        <v>6229</v>
      </c>
      <c r="C10667" t="s">
        <v>5168</v>
      </c>
      <c r="D10667" t="s">
        <v>2684</v>
      </c>
      <c r="E10667" t="s">
        <v>2684</v>
      </c>
      <c r="F10667">
        <v>15</v>
      </c>
      <c r="G10667" t="s">
        <v>961</v>
      </c>
      <c r="H10667" s="4" t="str">
        <f t="shared" si="332"/>
        <v>ATX1.15</v>
      </c>
      <c r="I10667" s="4" t="str">
        <f t="shared" si="333"/>
        <v>DGND</v>
      </c>
    </row>
    <row r="10668" spans="1:9" x14ac:dyDescent="0.25">
      <c r="A10668" t="s">
        <v>2698</v>
      </c>
      <c r="B10668" t="s">
        <v>6229</v>
      </c>
      <c r="C10668" t="s">
        <v>5168</v>
      </c>
      <c r="D10668" t="s">
        <v>2685</v>
      </c>
      <c r="E10668" t="s">
        <v>2685</v>
      </c>
      <c r="F10668">
        <v>17</v>
      </c>
      <c r="G10668" t="s">
        <v>961</v>
      </c>
      <c r="H10668" s="4" t="str">
        <f t="shared" si="332"/>
        <v>ATX1.17</v>
      </c>
      <c r="I10668" s="4" t="str">
        <f t="shared" si="333"/>
        <v>DGND</v>
      </c>
    </row>
    <row r="10669" spans="1:9" x14ac:dyDescent="0.25">
      <c r="A10669" t="s">
        <v>2698</v>
      </c>
      <c r="B10669" t="s">
        <v>6229</v>
      </c>
      <c r="C10669" t="s">
        <v>5168</v>
      </c>
      <c r="D10669" t="s">
        <v>2686</v>
      </c>
      <c r="E10669" t="s">
        <v>2686</v>
      </c>
      <c r="F10669">
        <v>18</v>
      </c>
      <c r="G10669" t="s">
        <v>961</v>
      </c>
      <c r="H10669" s="4" t="str">
        <f t="shared" si="332"/>
        <v>ATX1.18</v>
      </c>
      <c r="I10669" s="4" t="str">
        <f t="shared" si="333"/>
        <v>DGND</v>
      </c>
    </row>
    <row r="10670" spans="1:9" x14ac:dyDescent="0.25">
      <c r="A10670" t="s">
        <v>2698</v>
      </c>
      <c r="B10670" t="s">
        <v>6229</v>
      </c>
      <c r="C10670" t="s">
        <v>5168</v>
      </c>
      <c r="D10670" t="s">
        <v>2687</v>
      </c>
      <c r="E10670" t="s">
        <v>2687</v>
      </c>
      <c r="F10670">
        <v>19</v>
      </c>
      <c r="G10670" t="s">
        <v>961</v>
      </c>
      <c r="H10670" s="4" t="str">
        <f t="shared" si="332"/>
        <v>ATX1.19</v>
      </c>
      <c r="I10670" s="4" t="str">
        <f t="shared" si="333"/>
        <v>DGND</v>
      </c>
    </row>
    <row r="10671" spans="1:9" x14ac:dyDescent="0.25">
      <c r="A10671" t="s">
        <v>2698</v>
      </c>
      <c r="B10671" t="s">
        <v>6229</v>
      </c>
      <c r="C10671" t="s">
        <v>5168</v>
      </c>
      <c r="D10671" t="s">
        <v>1087</v>
      </c>
      <c r="E10671" t="s">
        <v>1087</v>
      </c>
      <c r="F10671">
        <v>20</v>
      </c>
      <c r="H10671" s="4" t="str">
        <f t="shared" si="332"/>
        <v>ATX1.20</v>
      </c>
      <c r="I10671" s="4">
        <f t="shared" si="333"/>
        <v>0</v>
      </c>
    </row>
    <row r="10672" spans="1:9" x14ac:dyDescent="0.25">
      <c r="A10672" t="s">
        <v>2698</v>
      </c>
      <c r="B10672" t="s">
        <v>6229</v>
      </c>
      <c r="C10672" t="s">
        <v>5168</v>
      </c>
      <c r="D10672" t="s">
        <v>2688</v>
      </c>
      <c r="E10672" t="s">
        <v>2688</v>
      </c>
      <c r="F10672">
        <v>8</v>
      </c>
      <c r="H10672" s="4" t="str">
        <f t="shared" si="332"/>
        <v>ATX1.8</v>
      </c>
      <c r="I10672" s="4">
        <f t="shared" si="333"/>
        <v>0</v>
      </c>
    </row>
    <row r="10673" spans="1:9" x14ac:dyDescent="0.25">
      <c r="A10673" t="s">
        <v>2698</v>
      </c>
      <c r="B10673" t="s">
        <v>6229</v>
      </c>
      <c r="C10673" t="s">
        <v>5168</v>
      </c>
      <c r="D10673" t="s">
        <v>2689</v>
      </c>
      <c r="E10673" t="s">
        <v>2689</v>
      </c>
      <c r="F10673">
        <v>16</v>
      </c>
      <c r="G10673" t="s">
        <v>866</v>
      </c>
      <c r="H10673" s="4" t="str">
        <f t="shared" si="332"/>
        <v>ATX1.16</v>
      </c>
      <c r="I10673" s="4" t="str">
        <f t="shared" si="333"/>
        <v>SC_PWCT_HSD995</v>
      </c>
    </row>
    <row r="10674" spans="1:9" x14ac:dyDescent="0.25">
      <c r="A10674" t="s">
        <v>2698</v>
      </c>
      <c r="B10674" t="s">
        <v>6229</v>
      </c>
      <c r="C10674" t="s">
        <v>5169</v>
      </c>
      <c r="D10674">
        <v>1</v>
      </c>
      <c r="E10674">
        <v>1</v>
      </c>
      <c r="F10674">
        <v>1</v>
      </c>
      <c r="G10674" t="s">
        <v>866</v>
      </c>
      <c r="H10674" s="4" t="str">
        <f t="shared" si="332"/>
        <v>ATX_PWCT.1</v>
      </c>
      <c r="I10674" s="4" t="str">
        <f t="shared" si="333"/>
        <v>SC_PWCT_HSD995</v>
      </c>
    </row>
    <row r="10675" spans="1:9" x14ac:dyDescent="0.25">
      <c r="A10675" t="s">
        <v>2698</v>
      </c>
      <c r="B10675" t="s">
        <v>6229</v>
      </c>
      <c r="C10675" t="s">
        <v>5169</v>
      </c>
      <c r="D10675">
        <v>2</v>
      </c>
      <c r="E10675">
        <v>2</v>
      </c>
      <c r="F10675">
        <v>2</v>
      </c>
      <c r="G10675" t="s">
        <v>961</v>
      </c>
      <c r="H10675" s="4" t="str">
        <f t="shared" si="332"/>
        <v>ATX_PWCT.2</v>
      </c>
      <c r="I10675" s="4" t="str">
        <f t="shared" si="333"/>
        <v>DGND</v>
      </c>
    </row>
    <row r="10676" spans="1:9" x14ac:dyDescent="0.25">
      <c r="A10676" t="s">
        <v>2698</v>
      </c>
      <c r="B10676" t="s">
        <v>6229</v>
      </c>
      <c r="C10676" t="s">
        <v>5170</v>
      </c>
      <c r="D10676">
        <v>1</v>
      </c>
      <c r="E10676">
        <v>1</v>
      </c>
      <c r="F10676">
        <v>1</v>
      </c>
      <c r="G10676" t="s">
        <v>209</v>
      </c>
      <c r="H10676" s="4" t="str">
        <f t="shared" si="332"/>
        <v>BDB23.1</v>
      </c>
      <c r="I10676" s="4" t="str">
        <f t="shared" si="333"/>
        <v>P12V</v>
      </c>
    </row>
    <row r="10677" spans="1:9" x14ac:dyDescent="0.25">
      <c r="A10677" t="s">
        <v>2698</v>
      </c>
      <c r="B10677" t="s">
        <v>6229</v>
      </c>
      <c r="C10677" t="s">
        <v>5170</v>
      </c>
      <c r="D10677">
        <v>2</v>
      </c>
      <c r="E10677">
        <v>2</v>
      </c>
      <c r="F10677">
        <v>2</v>
      </c>
      <c r="G10677" t="s">
        <v>74</v>
      </c>
      <c r="H10677" s="4" t="str">
        <f t="shared" si="332"/>
        <v>BDB23.2</v>
      </c>
      <c r="I10677" s="4" t="str">
        <f t="shared" si="333"/>
        <v>VDC</v>
      </c>
    </row>
    <row r="10678" spans="1:9" x14ac:dyDescent="0.25">
      <c r="A10678" t="s">
        <v>2698</v>
      </c>
      <c r="B10678" t="s">
        <v>6229</v>
      </c>
      <c r="C10678" t="s">
        <v>5171</v>
      </c>
      <c r="D10678">
        <v>1</v>
      </c>
      <c r="E10678">
        <v>1</v>
      </c>
      <c r="F10678">
        <v>1</v>
      </c>
      <c r="G10678" t="s">
        <v>209</v>
      </c>
      <c r="H10678" s="4" t="str">
        <f t="shared" si="332"/>
        <v>BDB24.1</v>
      </c>
      <c r="I10678" s="4" t="str">
        <f t="shared" si="333"/>
        <v>P12V</v>
      </c>
    </row>
    <row r="10679" spans="1:9" x14ac:dyDescent="0.25">
      <c r="A10679" t="s">
        <v>2698</v>
      </c>
      <c r="B10679" t="s">
        <v>6229</v>
      </c>
      <c r="C10679" t="s">
        <v>5171</v>
      </c>
      <c r="D10679">
        <v>2</v>
      </c>
      <c r="E10679">
        <v>2</v>
      </c>
      <c r="F10679">
        <v>2</v>
      </c>
      <c r="G10679" t="s">
        <v>74</v>
      </c>
      <c r="H10679" s="4" t="str">
        <f t="shared" si="332"/>
        <v>BDB24.2</v>
      </c>
      <c r="I10679" s="4" t="str">
        <f t="shared" si="333"/>
        <v>VDC</v>
      </c>
    </row>
    <row r="10680" spans="1:9" x14ac:dyDescent="0.25">
      <c r="A10680" t="s">
        <v>2698</v>
      </c>
      <c r="B10680" t="s">
        <v>6229</v>
      </c>
      <c r="C10680" t="s">
        <v>5172</v>
      </c>
      <c r="D10680">
        <v>1</v>
      </c>
      <c r="E10680">
        <v>1</v>
      </c>
      <c r="F10680">
        <v>1</v>
      </c>
      <c r="G10680" t="s">
        <v>209</v>
      </c>
      <c r="H10680" s="4" t="str">
        <f t="shared" si="332"/>
        <v>BDB25.1</v>
      </c>
      <c r="I10680" s="4" t="str">
        <f t="shared" si="333"/>
        <v>P12V</v>
      </c>
    </row>
    <row r="10681" spans="1:9" x14ac:dyDescent="0.25">
      <c r="A10681" t="s">
        <v>2698</v>
      </c>
      <c r="B10681" t="s">
        <v>6229</v>
      </c>
      <c r="C10681" t="s">
        <v>5172</v>
      </c>
      <c r="D10681">
        <v>2</v>
      </c>
      <c r="E10681">
        <v>2</v>
      </c>
      <c r="F10681">
        <v>2</v>
      </c>
      <c r="G10681" t="s">
        <v>74</v>
      </c>
      <c r="H10681" s="4" t="str">
        <f t="shared" si="332"/>
        <v>BDB25.2</v>
      </c>
      <c r="I10681" s="4" t="str">
        <f t="shared" si="333"/>
        <v>VDC</v>
      </c>
    </row>
    <row r="10682" spans="1:9" x14ac:dyDescent="0.25">
      <c r="A10682" t="s">
        <v>2698</v>
      </c>
      <c r="B10682" t="s">
        <v>6229</v>
      </c>
      <c r="C10682" t="s">
        <v>5173</v>
      </c>
      <c r="D10682">
        <v>1</v>
      </c>
      <c r="E10682">
        <v>1</v>
      </c>
      <c r="F10682">
        <v>1</v>
      </c>
      <c r="G10682" t="s">
        <v>210</v>
      </c>
      <c r="H10682" s="4" t="str">
        <f t="shared" si="332"/>
        <v>BDB26.1</v>
      </c>
      <c r="I10682" s="4" t="str">
        <f t="shared" si="333"/>
        <v>P5V</v>
      </c>
    </row>
    <row r="10683" spans="1:9" x14ac:dyDescent="0.25">
      <c r="A10683" t="s">
        <v>2698</v>
      </c>
      <c r="B10683" t="s">
        <v>6229</v>
      </c>
      <c r="C10683" t="s">
        <v>5173</v>
      </c>
      <c r="D10683">
        <v>2</v>
      </c>
      <c r="E10683">
        <v>2</v>
      </c>
      <c r="F10683">
        <v>2</v>
      </c>
      <c r="G10683" t="s">
        <v>138</v>
      </c>
      <c r="H10683" s="4" t="str">
        <f t="shared" si="332"/>
        <v>BDB26.2</v>
      </c>
      <c r="I10683" s="4" t="str">
        <f t="shared" si="333"/>
        <v>VDD5_ATX</v>
      </c>
    </row>
    <row r="10684" spans="1:9" x14ac:dyDescent="0.25">
      <c r="A10684" t="s">
        <v>2698</v>
      </c>
      <c r="B10684" t="s">
        <v>6229</v>
      </c>
      <c r="C10684" t="s">
        <v>5174</v>
      </c>
      <c r="D10684">
        <v>1</v>
      </c>
      <c r="E10684">
        <v>1</v>
      </c>
      <c r="F10684">
        <v>1</v>
      </c>
      <c r="G10684" t="s">
        <v>210</v>
      </c>
      <c r="H10684" s="4" t="str">
        <f t="shared" si="332"/>
        <v>BDB27.1</v>
      </c>
      <c r="I10684" s="4" t="str">
        <f t="shared" si="333"/>
        <v>P5V</v>
      </c>
    </row>
    <row r="10685" spans="1:9" x14ac:dyDescent="0.25">
      <c r="A10685" t="s">
        <v>2698</v>
      </c>
      <c r="B10685" t="s">
        <v>6229</v>
      </c>
      <c r="C10685" t="s">
        <v>5174</v>
      </c>
      <c r="D10685">
        <v>2</v>
      </c>
      <c r="E10685">
        <v>2</v>
      </c>
      <c r="F10685">
        <v>2</v>
      </c>
      <c r="G10685" t="s">
        <v>138</v>
      </c>
      <c r="H10685" s="4" t="str">
        <f t="shared" si="332"/>
        <v>BDB27.2</v>
      </c>
      <c r="I10685" s="4" t="str">
        <f t="shared" si="333"/>
        <v>VDD5_ATX</v>
      </c>
    </row>
    <row r="10686" spans="1:9" x14ac:dyDescent="0.25">
      <c r="A10686" t="s">
        <v>2698</v>
      </c>
      <c r="B10686" t="s">
        <v>6229</v>
      </c>
      <c r="C10686" t="s">
        <v>5175</v>
      </c>
      <c r="D10686">
        <v>1</v>
      </c>
      <c r="E10686">
        <v>1</v>
      </c>
      <c r="F10686">
        <v>1</v>
      </c>
      <c r="G10686" t="s">
        <v>210</v>
      </c>
      <c r="H10686" s="4" t="str">
        <f t="shared" si="332"/>
        <v>BDB28.1</v>
      </c>
      <c r="I10686" s="4" t="str">
        <f t="shared" si="333"/>
        <v>P5V</v>
      </c>
    </row>
    <row r="10687" spans="1:9" x14ac:dyDescent="0.25">
      <c r="A10687" t="s">
        <v>2698</v>
      </c>
      <c r="B10687" t="s">
        <v>6229</v>
      </c>
      <c r="C10687" t="s">
        <v>5175</v>
      </c>
      <c r="D10687">
        <v>2</v>
      </c>
      <c r="E10687">
        <v>2</v>
      </c>
      <c r="F10687">
        <v>2</v>
      </c>
      <c r="G10687" t="s">
        <v>138</v>
      </c>
      <c r="H10687" s="4" t="str">
        <f t="shared" si="332"/>
        <v>BDB28.2</v>
      </c>
      <c r="I10687" s="4" t="str">
        <f t="shared" si="333"/>
        <v>VDD5_ATX</v>
      </c>
    </row>
    <row r="10688" spans="1:9" x14ac:dyDescent="0.25">
      <c r="A10688" t="s">
        <v>2698</v>
      </c>
      <c r="B10688" t="s">
        <v>6229</v>
      </c>
      <c r="C10688" t="s">
        <v>5176</v>
      </c>
      <c r="D10688">
        <v>1</v>
      </c>
      <c r="E10688">
        <v>1</v>
      </c>
      <c r="F10688">
        <v>1</v>
      </c>
      <c r="G10688" t="s">
        <v>211</v>
      </c>
      <c r="H10688" s="4" t="str">
        <f t="shared" si="332"/>
        <v>BDB29.1</v>
      </c>
      <c r="I10688" s="4" t="str">
        <f t="shared" si="333"/>
        <v>P3_3V</v>
      </c>
    </row>
    <row r="10689" spans="1:9" x14ac:dyDescent="0.25">
      <c r="A10689" t="s">
        <v>2698</v>
      </c>
      <c r="B10689" t="s">
        <v>6229</v>
      </c>
      <c r="C10689" t="s">
        <v>5176</v>
      </c>
      <c r="D10689">
        <v>2</v>
      </c>
      <c r="E10689">
        <v>2</v>
      </c>
      <c r="F10689">
        <v>2</v>
      </c>
      <c r="G10689" t="s">
        <v>962</v>
      </c>
      <c r="H10689" s="4" t="str">
        <f t="shared" si="332"/>
        <v>BDB29.2</v>
      </c>
      <c r="I10689" s="4" t="str">
        <f t="shared" si="333"/>
        <v>VDD33_ATX</v>
      </c>
    </row>
    <row r="10690" spans="1:9" x14ac:dyDescent="0.25">
      <c r="A10690" t="s">
        <v>2698</v>
      </c>
      <c r="B10690" t="s">
        <v>6229</v>
      </c>
      <c r="C10690" t="s">
        <v>5177</v>
      </c>
      <c r="D10690">
        <v>1</v>
      </c>
      <c r="E10690">
        <v>1</v>
      </c>
      <c r="F10690">
        <v>1</v>
      </c>
      <c r="G10690" t="s">
        <v>211</v>
      </c>
      <c r="H10690" s="4" t="str">
        <f t="shared" ref="H10690:H10753" si="334">CONCATENATE(C10690,".",F10690)</f>
        <v>BDB30.1</v>
      </c>
      <c r="I10690" s="4" t="str">
        <f t="shared" ref="I10690:I10753" si="335">G10690</f>
        <v>P3_3V</v>
      </c>
    </row>
    <row r="10691" spans="1:9" x14ac:dyDescent="0.25">
      <c r="A10691" t="s">
        <v>2698</v>
      </c>
      <c r="B10691" t="s">
        <v>6229</v>
      </c>
      <c r="C10691" t="s">
        <v>5177</v>
      </c>
      <c r="D10691">
        <v>2</v>
      </c>
      <c r="E10691">
        <v>2</v>
      </c>
      <c r="F10691">
        <v>2</v>
      </c>
      <c r="G10691" t="s">
        <v>962</v>
      </c>
      <c r="H10691" s="4" t="str">
        <f t="shared" si="334"/>
        <v>BDB30.2</v>
      </c>
      <c r="I10691" s="4" t="str">
        <f t="shared" si="335"/>
        <v>VDD33_ATX</v>
      </c>
    </row>
    <row r="10692" spans="1:9" x14ac:dyDescent="0.25">
      <c r="A10692" t="s">
        <v>2698</v>
      </c>
      <c r="B10692" t="s">
        <v>6229</v>
      </c>
      <c r="C10692" t="s">
        <v>5178</v>
      </c>
      <c r="D10692">
        <v>1</v>
      </c>
      <c r="E10692">
        <v>1</v>
      </c>
      <c r="F10692">
        <v>1</v>
      </c>
      <c r="G10692" t="s">
        <v>211</v>
      </c>
      <c r="H10692" s="4" t="str">
        <f t="shared" si="334"/>
        <v>BDB31.1</v>
      </c>
      <c r="I10692" s="4" t="str">
        <f t="shared" si="335"/>
        <v>P3_3V</v>
      </c>
    </row>
    <row r="10693" spans="1:9" x14ac:dyDescent="0.25">
      <c r="A10693" t="s">
        <v>2698</v>
      </c>
      <c r="B10693" t="s">
        <v>6229</v>
      </c>
      <c r="C10693" t="s">
        <v>5178</v>
      </c>
      <c r="D10693">
        <v>2</v>
      </c>
      <c r="E10693">
        <v>2</v>
      </c>
      <c r="F10693">
        <v>2</v>
      </c>
      <c r="G10693" t="s">
        <v>962</v>
      </c>
      <c r="H10693" s="4" t="str">
        <f t="shared" si="334"/>
        <v>BDB31.2</v>
      </c>
      <c r="I10693" s="4" t="str">
        <f t="shared" si="335"/>
        <v>VDD33_ATX</v>
      </c>
    </row>
    <row r="10694" spans="1:9" x14ac:dyDescent="0.25">
      <c r="A10694" t="s">
        <v>2698</v>
      </c>
      <c r="B10694" t="s">
        <v>6229</v>
      </c>
      <c r="C10694" t="s">
        <v>5179</v>
      </c>
      <c r="D10694">
        <v>1</v>
      </c>
      <c r="E10694">
        <v>1</v>
      </c>
      <c r="F10694">
        <v>1</v>
      </c>
      <c r="G10694" t="s">
        <v>962</v>
      </c>
      <c r="H10694" s="4" t="str">
        <f t="shared" si="334"/>
        <v>CA1.1</v>
      </c>
      <c r="I10694" s="4" t="str">
        <f t="shared" si="335"/>
        <v>VDD33_ATX</v>
      </c>
    </row>
    <row r="10695" spans="1:9" x14ac:dyDescent="0.25">
      <c r="A10695" t="s">
        <v>2698</v>
      </c>
      <c r="B10695" t="s">
        <v>6229</v>
      </c>
      <c r="C10695" t="s">
        <v>5179</v>
      </c>
      <c r="D10695">
        <v>2</v>
      </c>
      <c r="E10695">
        <v>2</v>
      </c>
      <c r="F10695">
        <v>2</v>
      </c>
      <c r="G10695" t="s">
        <v>961</v>
      </c>
      <c r="H10695" s="4" t="str">
        <f t="shared" si="334"/>
        <v>CA1.2</v>
      </c>
      <c r="I10695" s="4" t="str">
        <f t="shared" si="335"/>
        <v>DGND</v>
      </c>
    </row>
    <row r="10696" spans="1:9" x14ac:dyDescent="0.25">
      <c r="A10696" t="s">
        <v>2698</v>
      </c>
      <c r="B10696" t="s">
        <v>6229</v>
      </c>
      <c r="C10696" t="s">
        <v>5180</v>
      </c>
      <c r="D10696">
        <v>1</v>
      </c>
      <c r="E10696">
        <v>1</v>
      </c>
      <c r="F10696">
        <v>1</v>
      </c>
      <c r="G10696" t="s">
        <v>138</v>
      </c>
      <c r="H10696" s="4" t="str">
        <f t="shared" si="334"/>
        <v>CA2.1</v>
      </c>
      <c r="I10696" s="4" t="str">
        <f t="shared" si="335"/>
        <v>VDD5_ATX</v>
      </c>
    </row>
    <row r="10697" spans="1:9" x14ac:dyDescent="0.25">
      <c r="A10697" t="s">
        <v>2698</v>
      </c>
      <c r="B10697" t="s">
        <v>6229</v>
      </c>
      <c r="C10697" t="s">
        <v>5180</v>
      </c>
      <c r="D10697">
        <v>2</v>
      </c>
      <c r="E10697">
        <v>2</v>
      </c>
      <c r="F10697">
        <v>2</v>
      </c>
      <c r="G10697" t="s">
        <v>961</v>
      </c>
      <c r="H10697" s="4" t="str">
        <f t="shared" si="334"/>
        <v>CA2.2</v>
      </c>
      <c r="I10697" s="4" t="str">
        <f t="shared" si="335"/>
        <v>DGND</v>
      </c>
    </row>
    <row r="10698" spans="1:9" x14ac:dyDescent="0.25">
      <c r="A10698" t="s">
        <v>2698</v>
      </c>
      <c r="B10698" t="s">
        <v>6229</v>
      </c>
      <c r="C10698" t="s">
        <v>5181</v>
      </c>
      <c r="D10698">
        <v>1</v>
      </c>
      <c r="E10698">
        <v>1</v>
      </c>
      <c r="F10698">
        <v>1</v>
      </c>
      <c r="G10698" t="s">
        <v>74</v>
      </c>
      <c r="H10698" s="4" t="str">
        <f t="shared" si="334"/>
        <v>CA3.1</v>
      </c>
      <c r="I10698" s="4" t="str">
        <f t="shared" si="335"/>
        <v>VDC</v>
      </c>
    </row>
    <row r="10699" spans="1:9" x14ac:dyDescent="0.25">
      <c r="A10699" t="s">
        <v>2698</v>
      </c>
      <c r="B10699" t="s">
        <v>6229</v>
      </c>
      <c r="C10699" t="s">
        <v>5181</v>
      </c>
      <c r="D10699">
        <v>2</v>
      </c>
      <c r="E10699">
        <v>2</v>
      </c>
      <c r="F10699">
        <v>2</v>
      </c>
      <c r="G10699" t="s">
        <v>961</v>
      </c>
      <c r="H10699" s="4" t="str">
        <f t="shared" si="334"/>
        <v>CA3.2</v>
      </c>
      <c r="I10699" s="4" t="str">
        <f t="shared" si="335"/>
        <v>DGND</v>
      </c>
    </row>
    <row r="10700" spans="1:9" x14ac:dyDescent="0.25">
      <c r="A10700" t="s">
        <v>2698</v>
      </c>
      <c r="B10700" t="s">
        <v>6229</v>
      </c>
      <c r="C10700" t="s">
        <v>5182</v>
      </c>
      <c r="D10700">
        <v>1</v>
      </c>
      <c r="E10700">
        <v>1</v>
      </c>
      <c r="F10700">
        <v>1</v>
      </c>
      <c r="G10700" t="s">
        <v>211</v>
      </c>
      <c r="H10700" s="4" t="str">
        <f t="shared" si="334"/>
        <v>CA4.1</v>
      </c>
      <c r="I10700" s="4" t="str">
        <f t="shared" si="335"/>
        <v>P3_3V</v>
      </c>
    </row>
    <row r="10701" spans="1:9" x14ac:dyDescent="0.25">
      <c r="A10701" t="s">
        <v>2698</v>
      </c>
      <c r="B10701" t="s">
        <v>6229</v>
      </c>
      <c r="C10701" t="s">
        <v>5182</v>
      </c>
      <c r="D10701">
        <v>2</v>
      </c>
      <c r="E10701">
        <v>2</v>
      </c>
      <c r="F10701">
        <v>2</v>
      </c>
      <c r="G10701" t="s">
        <v>961</v>
      </c>
      <c r="H10701" s="4" t="str">
        <f t="shared" si="334"/>
        <v>CA4.2</v>
      </c>
      <c r="I10701" s="4" t="str">
        <f t="shared" si="335"/>
        <v>DGND</v>
      </c>
    </row>
    <row r="10702" spans="1:9" x14ac:dyDescent="0.25">
      <c r="A10702" t="s">
        <v>2698</v>
      </c>
      <c r="B10702" t="s">
        <v>6229</v>
      </c>
      <c r="C10702" t="s">
        <v>5183</v>
      </c>
      <c r="D10702">
        <v>1</v>
      </c>
      <c r="E10702">
        <v>1</v>
      </c>
      <c r="F10702">
        <v>1</v>
      </c>
      <c r="G10702" t="s">
        <v>210</v>
      </c>
      <c r="H10702" s="4" t="str">
        <f t="shared" si="334"/>
        <v>CA5.1</v>
      </c>
      <c r="I10702" s="4" t="str">
        <f t="shared" si="335"/>
        <v>P5V</v>
      </c>
    </row>
    <row r="10703" spans="1:9" x14ac:dyDescent="0.25">
      <c r="A10703" t="s">
        <v>2698</v>
      </c>
      <c r="B10703" t="s">
        <v>6229</v>
      </c>
      <c r="C10703" t="s">
        <v>5183</v>
      </c>
      <c r="D10703">
        <v>2</v>
      </c>
      <c r="E10703">
        <v>2</v>
      </c>
      <c r="F10703">
        <v>2</v>
      </c>
      <c r="G10703" t="s">
        <v>961</v>
      </c>
      <c r="H10703" s="4" t="str">
        <f t="shared" si="334"/>
        <v>CA5.2</v>
      </c>
      <c r="I10703" s="4" t="str">
        <f t="shared" si="335"/>
        <v>DGND</v>
      </c>
    </row>
    <row r="10704" spans="1:9" x14ac:dyDescent="0.25">
      <c r="A10704" t="s">
        <v>2698</v>
      </c>
      <c r="B10704" t="s">
        <v>6229</v>
      </c>
      <c r="C10704" t="s">
        <v>5184</v>
      </c>
      <c r="D10704">
        <v>1</v>
      </c>
      <c r="E10704">
        <v>1</v>
      </c>
      <c r="F10704">
        <v>1</v>
      </c>
      <c r="G10704" t="s">
        <v>209</v>
      </c>
      <c r="H10704" s="4" t="str">
        <f t="shared" si="334"/>
        <v>CA6.1</v>
      </c>
      <c r="I10704" s="4" t="str">
        <f t="shared" si="335"/>
        <v>P12V</v>
      </c>
    </row>
    <row r="10705" spans="1:9" x14ac:dyDescent="0.25">
      <c r="A10705" t="s">
        <v>2698</v>
      </c>
      <c r="B10705" t="s">
        <v>6229</v>
      </c>
      <c r="C10705" t="s">
        <v>5184</v>
      </c>
      <c r="D10705">
        <v>2</v>
      </c>
      <c r="E10705">
        <v>2</v>
      </c>
      <c r="F10705">
        <v>2</v>
      </c>
      <c r="G10705" t="s">
        <v>961</v>
      </c>
      <c r="H10705" s="4" t="str">
        <f t="shared" si="334"/>
        <v>CA6.2</v>
      </c>
      <c r="I10705" s="4" t="str">
        <f t="shared" si="335"/>
        <v>DGND</v>
      </c>
    </row>
    <row r="10706" spans="1:9" x14ac:dyDescent="0.25">
      <c r="A10706" t="s">
        <v>2698</v>
      </c>
      <c r="B10706" t="s">
        <v>6229</v>
      </c>
      <c r="C10706" t="s">
        <v>5185</v>
      </c>
      <c r="D10706">
        <v>1</v>
      </c>
      <c r="E10706">
        <v>1</v>
      </c>
      <c r="F10706">
        <v>1</v>
      </c>
      <c r="G10706" t="s">
        <v>206</v>
      </c>
      <c r="H10706" s="4" t="str">
        <f t="shared" si="334"/>
        <v>CA11.1</v>
      </c>
      <c r="I10706" s="4" t="str">
        <f t="shared" si="335"/>
        <v>ATX_P3_3V</v>
      </c>
    </row>
    <row r="10707" spans="1:9" x14ac:dyDescent="0.25">
      <c r="A10707" t="s">
        <v>2698</v>
      </c>
      <c r="B10707" t="s">
        <v>6229</v>
      </c>
      <c r="C10707" t="s">
        <v>5185</v>
      </c>
      <c r="D10707">
        <v>2</v>
      </c>
      <c r="E10707">
        <v>2</v>
      </c>
      <c r="F10707">
        <v>2</v>
      </c>
      <c r="G10707" t="s">
        <v>961</v>
      </c>
      <c r="H10707" s="4" t="str">
        <f t="shared" si="334"/>
        <v>CA11.2</v>
      </c>
      <c r="I10707" s="4" t="str">
        <f t="shared" si="335"/>
        <v>DGND</v>
      </c>
    </row>
    <row r="10708" spans="1:9" x14ac:dyDescent="0.25">
      <c r="A10708" t="s">
        <v>2698</v>
      </c>
      <c r="B10708" t="s">
        <v>6229</v>
      </c>
      <c r="C10708" t="s">
        <v>5186</v>
      </c>
      <c r="D10708">
        <v>1</v>
      </c>
      <c r="E10708">
        <v>1</v>
      </c>
      <c r="F10708">
        <v>1</v>
      </c>
      <c r="G10708" t="s">
        <v>74</v>
      </c>
      <c r="H10708" s="4" t="str">
        <f t="shared" si="334"/>
        <v>CB243.1</v>
      </c>
      <c r="I10708" s="4" t="str">
        <f t="shared" si="335"/>
        <v>VDC</v>
      </c>
    </row>
    <row r="10709" spans="1:9" x14ac:dyDescent="0.25">
      <c r="A10709" t="s">
        <v>2698</v>
      </c>
      <c r="B10709" t="s">
        <v>6229</v>
      </c>
      <c r="C10709" t="s">
        <v>5186</v>
      </c>
      <c r="D10709">
        <v>2</v>
      </c>
      <c r="E10709">
        <v>2</v>
      </c>
      <c r="F10709">
        <v>2</v>
      </c>
      <c r="G10709" t="s">
        <v>961</v>
      </c>
      <c r="H10709" s="4" t="str">
        <f t="shared" si="334"/>
        <v>CB243.2</v>
      </c>
      <c r="I10709" s="4" t="str">
        <f t="shared" si="335"/>
        <v>DGND</v>
      </c>
    </row>
    <row r="10710" spans="1:9" x14ac:dyDescent="0.25">
      <c r="A10710" t="s">
        <v>2698</v>
      </c>
      <c r="B10710" t="s">
        <v>6229</v>
      </c>
      <c r="C10710" t="s">
        <v>5187</v>
      </c>
      <c r="D10710">
        <v>1</v>
      </c>
      <c r="E10710">
        <v>1</v>
      </c>
      <c r="F10710">
        <v>1</v>
      </c>
      <c r="G10710" t="s">
        <v>74</v>
      </c>
      <c r="H10710" s="4" t="str">
        <f t="shared" si="334"/>
        <v>CB244.1</v>
      </c>
      <c r="I10710" s="4" t="str">
        <f t="shared" si="335"/>
        <v>VDC</v>
      </c>
    </row>
    <row r="10711" spans="1:9" x14ac:dyDescent="0.25">
      <c r="A10711" t="s">
        <v>2698</v>
      </c>
      <c r="B10711" t="s">
        <v>6229</v>
      </c>
      <c r="C10711" t="s">
        <v>5187</v>
      </c>
      <c r="D10711">
        <v>2</v>
      </c>
      <c r="E10711">
        <v>2</v>
      </c>
      <c r="F10711">
        <v>2</v>
      </c>
      <c r="G10711" t="s">
        <v>961</v>
      </c>
      <c r="H10711" s="4" t="str">
        <f t="shared" si="334"/>
        <v>CB244.2</v>
      </c>
      <c r="I10711" s="4" t="str">
        <f t="shared" si="335"/>
        <v>DGND</v>
      </c>
    </row>
    <row r="10712" spans="1:9" x14ac:dyDescent="0.25">
      <c r="A10712" t="s">
        <v>2698</v>
      </c>
      <c r="B10712" t="s">
        <v>6229</v>
      </c>
      <c r="C10712" t="s">
        <v>5188</v>
      </c>
      <c r="D10712">
        <v>1</v>
      </c>
      <c r="E10712">
        <v>1</v>
      </c>
      <c r="F10712">
        <v>1</v>
      </c>
      <c r="G10712" t="s">
        <v>138</v>
      </c>
      <c r="H10712" s="4" t="str">
        <f t="shared" si="334"/>
        <v>CB246.1</v>
      </c>
      <c r="I10712" s="4" t="str">
        <f t="shared" si="335"/>
        <v>VDD5_ATX</v>
      </c>
    </row>
    <row r="10713" spans="1:9" x14ac:dyDescent="0.25">
      <c r="A10713" t="s">
        <v>2698</v>
      </c>
      <c r="B10713" t="s">
        <v>6229</v>
      </c>
      <c r="C10713" t="s">
        <v>5188</v>
      </c>
      <c r="D10713">
        <v>2</v>
      </c>
      <c r="E10713">
        <v>2</v>
      </c>
      <c r="F10713">
        <v>2</v>
      </c>
      <c r="G10713" t="s">
        <v>961</v>
      </c>
      <c r="H10713" s="4" t="str">
        <f t="shared" si="334"/>
        <v>CB246.2</v>
      </c>
      <c r="I10713" s="4" t="str">
        <f t="shared" si="335"/>
        <v>DGND</v>
      </c>
    </row>
    <row r="10714" spans="1:9" x14ac:dyDescent="0.25">
      <c r="A10714" t="s">
        <v>2698</v>
      </c>
      <c r="B10714" t="s">
        <v>6229</v>
      </c>
      <c r="C10714" t="s">
        <v>5189</v>
      </c>
      <c r="D10714">
        <v>1</v>
      </c>
      <c r="E10714">
        <v>1</v>
      </c>
      <c r="F10714">
        <v>1</v>
      </c>
      <c r="G10714" t="s">
        <v>138</v>
      </c>
      <c r="H10714" s="4" t="str">
        <f t="shared" si="334"/>
        <v>CB247.1</v>
      </c>
      <c r="I10714" s="4" t="str">
        <f t="shared" si="335"/>
        <v>VDD5_ATX</v>
      </c>
    </row>
    <row r="10715" spans="1:9" x14ac:dyDescent="0.25">
      <c r="A10715" t="s">
        <v>2698</v>
      </c>
      <c r="B10715" t="s">
        <v>6229</v>
      </c>
      <c r="C10715" t="s">
        <v>5189</v>
      </c>
      <c r="D10715">
        <v>2</v>
      </c>
      <c r="E10715">
        <v>2</v>
      </c>
      <c r="F10715">
        <v>2</v>
      </c>
      <c r="G10715" t="s">
        <v>961</v>
      </c>
      <c r="H10715" s="4" t="str">
        <f t="shared" si="334"/>
        <v>CB247.2</v>
      </c>
      <c r="I10715" s="4" t="str">
        <f t="shared" si="335"/>
        <v>DGND</v>
      </c>
    </row>
    <row r="10716" spans="1:9" x14ac:dyDescent="0.25">
      <c r="A10716" t="s">
        <v>2698</v>
      </c>
      <c r="B10716" t="s">
        <v>6229</v>
      </c>
      <c r="C10716" t="s">
        <v>5190</v>
      </c>
      <c r="D10716">
        <v>1</v>
      </c>
      <c r="E10716">
        <v>1</v>
      </c>
      <c r="F10716">
        <v>1</v>
      </c>
      <c r="G10716" t="s">
        <v>962</v>
      </c>
      <c r="H10716" s="4" t="str">
        <f t="shared" si="334"/>
        <v>CB249.1</v>
      </c>
      <c r="I10716" s="4" t="str">
        <f t="shared" si="335"/>
        <v>VDD33_ATX</v>
      </c>
    </row>
    <row r="10717" spans="1:9" x14ac:dyDescent="0.25">
      <c r="A10717" t="s">
        <v>2698</v>
      </c>
      <c r="B10717" t="s">
        <v>6229</v>
      </c>
      <c r="C10717" t="s">
        <v>5190</v>
      </c>
      <c r="D10717">
        <v>2</v>
      </c>
      <c r="E10717">
        <v>2</v>
      </c>
      <c r="F10717">
        <v>2</v>
      </c>
      <c r="G10717" t="s">
        <v>961</v>
      </c>
      <c r="H10717" s="4" t="str">
        <f t="shared" si="334"/>
        <v>CB249.2</v>
      </c>
      <c r="I10717" s="4" t="str">
        <f t="shared" si="335"/>
        <v>DGND</v>
      </c>
    </row>
    <row r="10718" spans="1:9" x14ac:dyDescent="0.25">
      <c r="A10718" t="s">
        <v>2698</v>
      </c>
      <c r="B10718" t="s">
        <v>6229</v>
      </c>
      <c r="C10718" t="s">
        <v>5191</v>
      </c>
      <c r="D10718">
        <v>1</v>
      </c>
      <c r="E10718">
        <v>1</v>
      </c>
      <c r="F10718">
        <v>1</v>
      </c>
      <c r="G10718" t="s">
        <v>962</v>
      </c>
      <c r="H10718" s="4" t="str">
        <f t="shared" si="334"/>
        <v>CB250.1</v>
      </c>
      <c r="I10718" s="4" t="str">
        <f t="shared" si="335"/>
        <v>VDD33_ATX</v>
      </c>
    </row>
    <row r="10719" spans="1:9" x14ac:dyDescent="0.25">
      <c r="A10719" t="s">
        <v>2698</v>
      </c>
      <c r="B10719" t="s">
        <v>6229</v>
      </c>
      <c r="C10719" t="s">
        <v>5191</v>
      </c>
      <c r="D10719">
        <v>2</v>
      </c>
      <c r="E10719">
        <v>2</v>
      </c>
      <c r="F10719">
        <v>2</v>
      </c>
      <c r="G10719" t="s">
        <v>961</v>
      </c>
      <c r="H10719" s="4" t="str">
        <f t="shared" si="334"/>
        <v>CB250.2</v>
      </c>
      <c r="I10719" s="4" t="str">
        <f t="shared" si="335"/>
        <v>DGND</v>
      </c>
    </row>
    <row r="10720" spans="1:9" x14ac:dyDescent="0.25">
      <c r="A10720" t="s">
        <v>2698</v>
      </c>
      <c r="B10720" t="s">
        <v>6229</v>
      </c>
      <c r="C10720" t="s">
        <v>5192</v>
      </c>
      <c r="D10720">
        <v>1</v>
      </c>
      <c r="E10720">
        <v>1</v>
      </c>
      <c r="F10720">
        <v>1</v>
      </c>
      <c r="G10720" t="s">
        <v>209</v>
      </c>
      <c r="H10720" s="4" t="str">
        <f t="shared" si="334"/>
        <v>CB253.1</v>
      </c>
      <c r="I10720" s="4" t="str">
        <f t="shared" si="335"/>
        <v>P12V</v>
      </c>
    </row>
    <row r="10721" spans="1:9" x14ac:dyDescent="0.25">
      <c r="A10721" t="s">
        <v>2698</v>
      </c>
      <c r="B10721" t="s">
        <v>6229</v>
      </c>
      <c r="C10721" t="s">
        <v>5192</v>
      </c>
      <c r="D10721">
        <v>2</v>
      </c>
      <c r="E10721">
        <v>2</v>
      </c>
      <c r="F10721">
        <v>2</v>
      </c>
      <c r="G10721" t="s">
        <v>961</v>
      </c>
      <c r="H10721" s="4" t="str">
        <f t="shared" si="334"/>
        <v>CB253.2</v>
      </c>
      <c r="I10721" s="4" t="str">
        <f t="shared" si="335"/>
        <v>DGND</v>
      </c>
    </row>
    <row r="10722" spans="1:9" x14ac:dyDescent="0.25">
      <c r="A10722" t="s">
        <v>2698</v>
      </c>
      <c r="B10722" t="s">
        <v>6229</v>
      </c>
      <c r="C10722" t="s">
        <v>5193</v>
      </c>
      <c r="D10722">
        <v>1</v>
      </c>
      <c r="E10722">
        <v>1</v>
      </c>
      <c r="F10722">
        <v>1</v>
      </c>
      <c r="G10722" t="s">
        <v>209</v>
      </c>
      <c r="H10722" s="4" t="str">
        <f t="shared" si="334"/>
        <v>CB254.1</v>
      </c>
      <c r="I10722" s="4" t="str">
        <f t="shared" si="335"/>
        <v>P12V</v>
      </c>
    </row>
    <row r="10723" spans="1:9" x14ac:dyDescent="0.25">
      <c r="A10723" t="s">
        <v>2698</v>
      </c>
      <c r="B10723" t="s">
        <v>6229</v>
      </c>
      <c r="C10723" t="s">
        <v>5193</v>
      </c>
      <c r="D10723">
        <v>2</v>
      </c>
      <c r="E10723">
        <v>2</v>
      </c>
      <c r="F10723">
        <v>2</v>
      </c>
      <c r="G10723" t="s">
        <v>961</v>
      </c>
      <c r="H10723" s="4" t="str">
        <f t="shared" si="334"/>
        <v>CB254.2</v>
      </c>
      <c r="I10723" s="4" t="str">
        <f t="shared" si="335"/>
        <v>DGND</v>
      </c>
    </row>
    <row r="10724" spans="1:9" x14ac:dyDescent="0.25">
      <c r="A10724" t="s">
        <v>2698</v>
      </c>
      <c r="B10724" t="s">
        <v>6229</v>
      </c>
      <c r="C10724" t="s">
        <v>5194</v>
      </c>
      <c r="D10724">
        <v>1</v>
      </c>
      <c r="E10724">
        <v>1</v>
      </c>
      <c r="F10724">
        <v>1</v>
      </c>
      <c r="G10724" t="s">
        <v>211</v>
      </c>
      <c r="H10724" s="4" t="str">
        <f t="shared" si="334"/>
        <v>CB256.1</v>
      </c>
      <c r="I10724" s="4" t="str">
        <f t="shared" si="335"/>
        <v>P3_3V</v>
      </c>
    </row>
    <row r="10725" spans="1:9" x14ac:dyDescent="0.25">
      <c r="A10725" t="s">
        <v>2698</v>
      </c>
      <c r="B10725" t="s">
        <v>6229</v>
      </c>
      <c r="C10725" t="s">
        <v>5194</v>
      </c>
      <c r="D10725">
        <v>2</v>
      </c>
      <c r="E10725">
        <v>2</v>
      </c>
      <c r="F10725">
        <v>2</v>
      </c>
      <c r="G10725" t="s">
        <v>961</v>
      </c>
      <c r="H10725" s="4" t="str">
        <f t="shared" si="334"/>
        <v>CB256.2</v>
      </c>
      <c r="I10725" s="4" t="str">
        <f t="shared" si="335"/>
        <v>DGND</v>
      </c>
    </row>
    <row r="10726" spans="1:9" x14ac:dyDescent="0.25">
      <c r="A10726" t="s">
        <v>2698</v>
      </c>
      <c r="B10726" t="s">
        <v>6229</v>
      </c>
      <c r="C10726" t="s">
        <v>5195</v>
      </c>
      <c r="D10726">
        <v>1</v>
      </c>
      <c r="E10726">
        <v>1</v>
      </c>
      <c r="F10726">
        <v>1</v>
      </c>
      <c r="G10726" t="s">
        <v>211</v>
      </c>
      <c r="H10726" s="4" t="str">
        <f t="shared" si="334"/>
        <v>CB257.1</v>
      </c>
      <c r="I10726" s="4" t="str">
        <f t="shared" si="335"/>
        <v>P3_3V</v>
      </c>
    </row>
    <row r="10727" spans="1:9" x14ac:dyDescent="0.25">
      <c r="A10727" t="s">
        <v>2698</v>
      </c>
      <c r="B10727" t="s">
        <v>6229</v>
      </c>
      <c r="C10727" t="s">
        <v>5195</v>
      </c>
      <c r="D10727">
        <v>2</v>
      </c>
      <c r="E10727">
        <v>2</v>
      </c>
      <c r="F10727">
        <v>2</v>
      </c>
      <c r="G10727" t="s">
        <v>961</v>
      </c>
      <c r="H10727" s="4" t="str">
        <f t="shared" si="334"/>
        <v>CB257.2</v>
      </c>
      <c r="I10727" s="4" t="str">
        <f t="shared" si="335"/>
        <v>DGND</v>
      </c>
    </row>
    <row r="10728" spans="1:9" x14ac:dyDescent="0.25">
      <c r="A10728" t="s">
        <v>2698</v>
      </c>
      <c r="B10728" t="s">
        <v>6229</v>
      </c>
      <c r="C10728" t="s">
        <v>5196</v>
      </c>
      <c r="D10728">
        <v>1</v>
      </c>
      <c r="E10728">
        <v>1</v>
      </c>
      <c r="F10728">
        <v>1</v>
      </c>
      <c r="G10728" t="s">
        <v>210</v>
      </c>
      <c r="H10728" s="4" t="str">
        <f t="shared" si="334"/>
        <v>CB259.1</v>
      </c>
      <c r="I10728" s="4" t="str">
        <f t="shared" si="335"/>
        <v>P5V</v>
      </c>
    </row>
    <row r="10729" spans="1:9" x14ac:dyDescent="0.25">
      <c r="A10729" t="s">
        <v>2698</v>
      </c>
      <c r="B10729" t="s">
        <v>6229</v>
      </c>
      <c r="C10729" t="s">
        <v>5196</v>
      </c>
      <c r="D10729">
        <v>2</v>
      </c>
      <c r="E10729">
        <v>2</v>
      </c>
      <c r="F10729">
        <v>2</v>
      </c>
      <c r="G10729" t="s">
        <v>961</v>
      </c>
      <c r="H10729" s="4" t="str">
        <f t="shared" si="334"/>
        <v>CB259.2</v>
      </c>
      <c r="I10729" s="4" t="str">
        <f t="shared" si="335"/>
        <v>DGND</v>
      </c>
    </row>
    <row r="10730" spans="1:9" x14ac:dyDescent="0.25">
      <c r="A10730" t="s">
        <v>2698</v>
      </c>
      <c r="B10730" t="s">
        <v>6229</v>
      </c>
      <c r="C10730" t="s">
        <v>5197</v>
      </c>
      <c r="D10730">
        <v>1</v>
      </c>
      <c r="E10730">
        <v>1</v>
      </c>
      <c r="F10730">
        <v>1</v>
      </c>
      <c r="G10730" t="s">
        <v>210</v>
      </c>
      <c r="H10730" s="4" t="str">
        <f t="shared" si="334"/>
        <v>CB260.1</v>
      </c>
      <c r="I10730" s="4" t="str">
        <f t="shared" si="335"/>
        <v>P5V</v>
      </c>
    </row>
    <row r="10731" spans="1:9" x14ac:dyDescent="0.25">
      <c r="A10731" t="s">
        <v>2698</v>
      </c>
      <c r="B10731" t="s">
        <v>6229</v>
      </c>
      <c r="C10731" t="s">
        <v>5197</v>
      </c>
      <c r="D10731">
        <v>2</v>
      </c>
      <c r="E10731">
        <v>2</v>
      </c>
      <c r="F10731">
        <v>2</v>
      </c>
      <c r="G10731" t="s">
        <v>961</v>
      </c>
      <c r="H10731" s="4" t="str">
        <f t="shared" si="334"/>
        <v>CB260.2</v>
      </c>
      <c r="I10731" s="4" t="str">
        <f t="shared" si="335"/>
        <v>DGND</v>
      </c>
    </row>
    <row r="10732" spans="1:9" x14ac:dyDescent="0.25">
      <c r="A10732" t="s">
        <v>2698</v>
      </c>
      <c r="B10732" t="s">
        <v>6229</v>
      </c>
      <c r="C10732" t="s">
        <v>5198</v>
      </c>
      <c r="D10732">
        <v>1</v>
      </c>
      <c r="E10732">
        <v>1</v>
      </c>
      <c r="F10732">
        <v>1</v>
      </c>
      <c r="G10732" t="s">
        <v>208</v>
      </c>
      <c r="H10732" s="4" t="str">
        <f t="shared" si="334"/>
        <v>FUSEB2.1</v>
      </c>
      <c r="I10732" s="4" t="str">
        <f t="shared" si="335"/>
        <v>ATX_P12V</v>
      </c>
    </row>
    <row r="10733" spans="1:9" x14ac:dyDescent="0.25">
      <c r="A10733" t="s">
        <v>2698</v>
      </c>
      <c r="B10733" t="s">
        <v>6229</v>
      </c>
      <c r="C10733" t="s">
        <v>5198</v>
      </c>
      <c r="D10733">
        <v>2</v>
      </c>
      <c r="E10733">
        <v>2</v>
      </c>
      <c r="F10733">
        <v>2</v>
      </c>
      <c r="G10733" t="s">
        <v>209</v>
      </c>
      <c r="H10733" s="4" t="str">
        <f t="shared" si="334"/>
        <v>FUSEB2.2</v>
      </c>
      <c r="I10733" s="4" t="str">
        <f t="shared" si="335"/>
        <v>P12V</v>
      </c>
    </row>
    <row r="10734" spans="1:9" x14ac:dyDescent="0.25">
      <c r="A10734" t="s">
        <v>2698</v>
      </c>
      <c r="B10734" t="s">
        <v>6229</v>
      </c>
      <c r="C10734" t="s">
        <v>5199</v>
      </c>
      <c r="D10734">
        <v>1</v>
      </c>
      <c r="E10734">
        <v>1</v>
      </c>
      <c r="F10734">
        <v>1</v>
      </c>
      <c r="G10734" t="s">
        <v>206</v>
      </c>
      <c r="H10734" s="4" t="str">
        <f t="shared" si="334"/>
        <v>FUSEB3.1</v>
      </c>
      <c r="I10734" s="4" t="str">
        <f t="shared" si="335"/>
        <v>ATX_P3_3V</v>
      </c>
    </row>
    <row r="10735" spans="1:9" x14ac:dyDescent="0.25">
      <c r="A10735" t="s">
        <v>2698</v>
      </c>
      <c r="B10735" t="s">
        <v>6229</v>
      </c>
      <c r="C10735" t="s">
        <v>5199</v>
      </c>
      <c r="D10735">
        <v>2</v>
      </c>
      <c r="E10735">
        <v>2</v>
      </c>
      <c r="F10735">
        <v>2</v>
      </c>
      <c r="G10735" t="s">
        <v>211</v>
      </c>
      <c r="H10735" s="4" t="str">
        <f t="shared" si="334"/>
        <v>FUSEB3.2</v>
      </c>
      <c r="I10735" s="4" t="str">
        <f t="shared" si="335"/>
        <v>P3_3V</v>
      </c>
    </row>
    <row r="10736" spans="1:9" x14ac:dyDescent="0.25">
      <c r="A10736" t="s">
        <v>2698</v>
      </c>
      <c r="B10736" t="s">
        <v>6229</v>
      </c>
      <c r="C10736" t="s">
        <v>5200</v>
      </c>
      <c r="D10736">
        <v>1</v>
      </c>
      <c r="E10736">
        <v>1</v>
      </c>
      <c r="F10736">
        <v>1</v>
      </c>
      <c r="G10736" t="s">
        <v>207</v>
      </c>
      <c r="H10736" s="4" t="str">
        <f t="shared" si="334"/>
        <v>FUSEB4.1</v>
      </c>
      <c r="I10736" s="4" t="str">
        <f t="shared" si="335"/>
        <v>ATX_P5V</v>
      </c>
    </row>
    <row r="10737" spans="1:9" x14ac:dyDescent="0.25">
      <c r="A10737" t="s">
        <v>2698</v>
      </c>
      <c r="B10737" t="s">
        <v>6229</v>
      </c>
      <c r="C10737" t="s">
        <v>5200</v>
      </c>
      <c r="D10737">
        <v>2</v>
      </c>
      <c r="E10737">
        <v>2</v>
      </c>
      <c r="F10737">
        <v>2</v>
      </c>
      <c r="G10737" t="s">
        <v>210</v>
      </c>
      <c r="H10737" s="4" t="str">
        <f t="shared" si="334"/>
        <v>FUSEB4.2</v>
      </c>
      <c r="I10737" s="4" t="str">
        <f t="shared" si="335"/>
        <v>P5V</v>
      </c>
    </row>
    <row r="10738" spans="1:9" x14ac:dyDescent="0.25">
      <c r="A10738" t="s">
        <v>2698</v>
      </c>
      <c r="B10738" t="s">
        <v>6229</v>
      </c>
      <c r="C10738" t="s">
        <v>5201</v>
      </c>
      <c r="D10738" t="s">
        <v>987</v>
      </c>
      <c r="E10738" t="s">
        <v>987</v>
      </c>
      <c r="F10738">
        <v>1</v>
      </c>
      <c r="G10738" t="s">
        <v>961</v>
      </c>
      <c r="H10738" s="4" t="str">
        <f t="shared" si="334"/>
        <v>LDOB2.1</v>
      </c>
      <c r="I10738" s="4" t="str">
        <f t="shared" si="335"/>
        <v>DGND</v>
      </c>
    </row>
    <row r="10739" spans="1:9" x14ac:dyDescent="0.25">
      <c r="A10739" t="s">
        <v>2698</v>
      </c>
      <c r="B10739" t="s">
        <v>6229</v>
      </c>
      <c r="C10739" t="s">
        <v>5201</v>
      </c>
      <c r="D10739" t="s">
        <v>2347</v>
      </c>
      <c r="E10739" t="s">
        <v>2347</v>
      </c>
      <c r="F10739">
        <v>3</v>
      </c>
      <c r="G10739" t="s">
        <v>962</v>
      </c>
      <c r="H10739" s="4" t="str">
        <f t="shared" si="334"/>
        <v>LDOB2.3</v>
      </c>
      <c r="I10739" s="4" t="str">
        <f t="shared" si="335"/>
        <v>VDD33_ATX</v>
      </c>
    </row>
    <row r="10740" spans="1:9" x14ac:dyDescent="0.25">
      <c r="A10740" t="s">
        <v>2698</v>
      </c>
      <c r="B10740" t="s">
        <v>6229</v>
      </c>
      <c r="C10740" t="s">
        <v>5201</v>
      </c>
      <c r="D10740" t="s">
        <v>2690</v>
      </c>
      <c r="E10740" t="s">
        <v>2690</v>
      </c>
      <c r="F10740">
        <v>2</v>
      </c>
      <c r="G10740" t="s">
        <v>401</v>
      </c>
      <c r="H10740" s="4" t="str">
        <f t="shared" si="334"/>
        <v>LDOB2.2</v>
      </c>
      <c r="I10740" s="4" t="str">
        <f t="shared" si="335"/>
        <v>SC_LDOB2_1V8</v>
      </c>
    </row>
    <row r="10741" spans="1:9" x14ac:dyDescent="0.25">
      <c r="A10741" t="s">
        <v>2698</v>
      </c>
      <c r="B10741" t="s">
        <v>6229</v>
      </c>
      <c r="C10741" t="s">
        <v>5201</v>
      </c>
      <c r="D10741" t="s">
        <v>2691</v>
      </c>
      <c r="E10741" t="s">
        <v>2691</v>
      </c>
      <c r="F10741">
        <v>4</v>
      </c>
      <c r="G10741" t="s">
        <v>401</v>
      </c>
      <c r="H10741" s="4" t="str">
        <f t="shared" si="334"/>
        <v>LDOB2.4</v>
      </c>
      <c r="I10741" s="4" t="str">
        <f t="shared" si="335"/>
        <v>SC_LDOB2_1V8</v>
      </c>
    </row>
    <row r="10742" spans="1:9" x14ac:dyDescent="0.25">
      <c r="A10742" t="s">
        <v>2698</v>
      </c>
      <c r="B10742" t="s">
        <v>6229</v>
      </c>
      <c r="C10742" t="s">
        <v>5202</v>
      </c>
      <c r="D10742">
        <v>1</v>
      </c>
      <c r="E10742">
        <v>1</v>
      </c>
      <c r="F10742">
        <v>1</v>
      </c>
      <c r="G10742" t="s">
        <v>2692</v>
      </c>
      <c r="H10742" s="4" t="str">
        <f t="shared" si="334"/>
        <v>R435.1</v>
      </c>
      <c r="I10742" s="4" t="str">
        <f t="shared" si="335"/>
        <v>VDD18_ATX</v>
      </c>
    </row>
    <row r="10743" spans="1:9" x14ac:dyDescent="0.25">
      <c r="A10743" t="s">
        <v>2698</v>
      </c>
      <c r="B10743" t="s">
        <v>6229</v>
      </c>
      <c r="C10743" t="s">
        <v>5202</v>
      </c>
      <c r="D10743">
        <v>2</v>
      </c>
      <c r="E10743">
        <v>2</v>
      </c>
      <c r="F10743">
        <v>2</v>
      </c>
      <c r="G10743" t="s">
        <v>401</v>
      </c>
      <c r="H10743" s="4" t="str">
        <f t="shared" si="334"/>
        <v>R435.2</v>
      </c>
      <c r="I10743" s="4" t="str">
        <f t="shared" si="335"/>
        <v>SC_LDOB2_1V8</v>
      </c>
    </row>
    <row r="10744" spans="1:9" x14ac:dyDescent="0.25">
      <c r="A10744" t="s">
        <v>2698</v>
      </c>
      <c r="B10744" t="s">
        <v>6229</v>
      </c>
      <c r="C10744" t="s">
        <v>5386</v>
      </c>
      <c r="D10744">
        <v>1</v>
      </c>
      <c r="E10744">
        <v>1</v>
      </c>
      <c r="F10744">
        <v>1</v>
      </c>
      <c r="G10744" t="s">
        <v>1040</v>
      </c>
      <c r="H10744" s="4" t="str">
        <f t="shared" si="334"/>
        <v>SC_RF303_PWR.1</v>
      </c>
      <c r="I10744" s="4" t="str">
        <f t="shared" si="335"/>
        <v>VP12</v>
      </c>
    </row>
    <row r="10745" spans="1:9" x14ac:dyDescent="0.25">
      <c r="A10745" t="s">
        <v>2698</v>
      </c>
      <c r="B10745" t="s">
        <v>6229</v>
      </c>
      <c r="C10745" t="s">
        <v>5386</v>
      </c>
      <c r="D10745">
        <v>2</v>
      </c>
      <c r="E10745">
        <v>2</v>
      </c>
      <c r="F10745">
        <v>2</v>
      </c>
      <c r="G10745" t="s">
        <v>5386</v>
      </c>
      <c r="H10745" s="4" t="str">
        <f t="shared" si="334"/>
        <v>SC_RF303_PWR.2</v>
      </c>
      <c r="I10745" s="4" t="str">
        <f t="shared" si="335"/>
        <v>SC_RF303_PWR</v>
      </c>
    </row>
    <row r="10746" spans="1:9" x14ac:dyDescent="0.25">
      <c r="A10746" t="s">
        <v>2698</v>
      </c>
      <c r="B10746" t="s">
        <v>6229</v>
      </c>
      <c r="C10746" t="s">
        <v>5386</v>
      </c>
      <c r="D10746">
        <v>3</v>
      </c>
      <c r="E10746">
        <v>3</v>
      </c>
      <c r="F10746">
        <v>3</v>
      </c>
      <c r="G10746" t="s">
        <v>2694</v>
      </c>
      <c r="H10746" s="4" t="str">
        <f t="shared" si="334"/>
        <v>SC_RF303_PWR.3</v>
      </c>
      <c r="I10746" s="4" t="str">
        <f t="shared" si="335"/>
        <v>VP5</v>
      </c>
    </row>
    <row r="10747" spans="1:9" x14ac:dyDescent="0.25">
      <c r="A10747" t="s">
        <v>2698</v>
      </c>
      <c r="B10747" t="s">
        <v>6229</v>
      </c>
      <c r="C10747" t="s">
        <v>2692</v>
      </c>
      <c r="D10747" t="s">
        <v>1278</v>
      </c>
      <c r="E10747" t="s">
        <v>1278</v>
      </c>
      <c r="F10747">
        <v>1</v>
      </c>
      <c r="G10747" t="s">
        <v>2692</v>
      </c>
      <c r="H10747" s="4" t="str">
        <f t="shared" si="334"/>
        <v>VDD18_ATX.1</v>
      </c>
      <c r="I10747" s="4" t="str">
        <f t="shared" si="335"/>
        <v>VDD18_ATX</v>
      </c>
    </row>
    <row r="10748" spans="1:9" x14ac:dyDescent="0.25">
      <c r="A10748" t="s">
        <v>2698</v>
      </c>
      <c r="B10748" t="s">
        <v>6230</v>
      </c>
      <c r="C10748" t="s">
        <v>5203</v>
      </c>
      <c r="D10748">
        <v>1</v>
      </c>
      <c r="E10748">
        <v>1</v>
      </c>
      <c r="F10748">
        <v>1</v>
      </c>
      <c r="G10748" t="s">
        <v>2693</v>
      </c>
      <c r="H10748" s="4" t="str">
        <f t="shared" si="334"/>
        <v>BDB1.1</v>
      </c>
      <c r="I10748" s="4" t="str">
        <f t="shared" si="335"/>
        <v>AGND</v>
      </c>
    </row>
    <row r="10749" spans="1:9" x14ac:dyDescent="0.25">
      <c r="A10749" t="s">
        <v>2698</v>
      </c>
      <c r="B10749" t="s">
        <v>6230</v>
      </c>
      <c r="C10749" t="s">
        <v>5203</v>
      </c>
      <c r="D10749">
        <v>2</v>
      </c>
      <c r="E10749">
        <v>2</v>
      </c>
      <c r="F10749">
        <v>2</v>
      </c>
      <c r="G10749" t="s">
        <v>961</v>
      </c>
      <c r="H10749" s="4" t="str">
        <f t="shared" si="334"/>
        <v>BDB1.2</v>
      </c>
      <c r="I10749" s="4" t="str">
        <f t="shared" si="335"/>
        <v>DGND</v>
      </c>
    </row>
    <row r="10750" spans="1:9" x14ac:dyDescent="0.25">
      <c r="A10750" t="s">
        <v>2698</v>
      </c>
      <c r="B10750" t="s">
        <v>6230</v>
      </c>
      <c r="C10750" t="s">
        <v>5204</v>
      </c>
      <c r="D10750">
        <v>1</v>
      </c>
      <c r="E10750">
        <v>1</v>
      </c>
      <c r="F10750">
        <v>1</v>
      </c>
      <c r="G10750" t="s">
        <v>2693</v>
      </c>
      <c r="H10750" s="4" t="str">
        <f t="shared" si="334"/>
        <v>BDB2.1</v>
      </c>
      <c r="I10750" s="4" t="str">
        <f t="shared" si="335"/>
        <v>AGND</v>
      </c>
    </row>
    <row r="10751" spans="1:9" x14ac:dyDescent="0.25">
      <c r="A10751" t="s">
        <v>2698</v>
      </c>
      <c r="B10751" t="s">
        <v>6230</v>
      </c>
      <c r="C10751" t="s">
        <v>5204</v>
      </c>
      <c r="D10751">
        <v>2</v>
      </c>
      <c r="E10751">
        <v>2</v>
      </c>
      <c r="F10751">
        <v>2</v>
      </c>
      <c r="G10751" t="s">
        <v>961</v>
      </c>
      <c r="H10751" s="4" t="str">
        <f t="shared" si="334"/>
        <v>BDB2.2</v>
      </c>
      <c r="I10751" s="4" t="str">
        <f t="shared" si="335"/>
        <v>DGND</v>
      </c>
    </row>
    <row r="10752" spans="1:9" x14ac:dyDescent="0.25">
      <c r="A10752" t="s">
        <v>2698</v>
      </c>
      <c r="B10752" t="s">
        <v>6230</v>
      </c>
      <c r="C10752" t="s">
        <v>5205</v>
      </c>
      <c r="D10752">
        <v>1</v>
      </c>
      <c r="E10752">
        <v>1</v>
      </c>
      <c r="F10752">
        <v>1</v>
      </c>
      <c r="G10752" t="s">
        <v>1040</v>
      </c>
      <c r="H10752" s="4" t="str">
        <f t="shared" si="334"/>
        <v>CB1.1</v>
      </c>
      <c r="I10752" s="4" t="str">
        <f t="shared" si="335"/>
        <v>VP12</v>
      </c>
    </row>
    <row r="10753" spans="1:9" x14ac:dyDescent="0.25">
      <c r="A10753" t="s">
        <v>2698</v>
      </c>
      <c r="B10753" t="s">
        <v>6230</v>
      </c>
      <c r="C10753" t="s">
        <v>5205</v>
      </c>
      <c r="D10753">
        <v>2</v>
      </c>
      <c r="E10753">
        <v>2</v>
      </c>
      <c r="F10753">
        <v>2</v>
      </c>
      <c r="G10753" t="s">
        <v>961</v>
      </c>
      <c r="H10753" s="4" t="str">
        <f t="shared" si="334"/>
        <v>CB1.2</v>
      </c>
      <c r="I10753" s="4" t="str">
        <f t="shared" si="335"/>
        <v>DGND</v>
      </c>
    </row>
    <row r="10754" spans="1:9" x14ac:dyDescent="0.25">
      <c r="A10754" t="s">
        <v>2698</v>
      </c>
      <c r="B10754" t="s">
        <v>6230</v>
      </c>
      <c r="C10754" t="s">
        <v>5206</v>
      </c>
      <c r="D10754">
        <v>1</v>
      </c>
      <c r="E10754">
        <v>1</v>
      </c>
      <c r="F10754">
        <v>1</v>
      </c>
      <c r="G10754" t="s">
        <v>1040</v>
      </c>
      <c r="H10754" s="4" t="str">
        <f t="shared" ref="H10754:H10789" si="336">CONCATENATE(C10754,".",F10754)</f>
        <v>CB2.1</v>
      </c>
      <c r="I10754" s="4" t="str">
        <f t="shared" ref="I10754:I10789" si="337">G10754</f>
        <v>VP12</v>
      </c>
    </row>
    <row r="10755" spans="1:9" x14ac:dyDescent="0.25">
      <c r="A10755" t="s">
        <v>2698</v>
      </c>
      <c r="B10755" t="s">
        <v>6230</v>
      </c>
      <c r="C10755" t="s">
        <v>5206</v>
      </c>
      <c r="D10755">
        <v>2</v>
      </c>
      <c r="E10755">
        <v>2</v>
      </c>
      <c r="F10755">
        <v>2</v>
      </c>
      <c r="G10755" t="s">
        <v>961</v>
      </c>
      <c r="H10755" s="4" t="str">
        <f t="shared" si="336"/>
        <v>CB2.2</v>
      </c>
      <c r="I10755" s="4" t="str">
        <f t="shared" si="337"/>
        <v>DGND</v>
      </c>
    </row>
    <row r="10756" spans="1:9" x14ac:dyDescent="0.25">
      <c r="A10756" t="s">
        <v>2698</v>
      </c>
      <c r="B10756" t="s">
        <v>6230</v>
      </c>
      <c r="C10756" t="s">
        <v>5207</v>
      </c>
      <c r="D10756">
        <v>1</v>
      </c>
      <c r="E10756">
        <v>1</v>
      </c>
      <c r="F10756">
        <v>1</v>
      </c>
      <c r="G10756" t="s">
        <v>2694</v>
      </c>
      <c r="H10756" s="4" t="str">
        <f t="shared" si="336"/>
        <v>CB3.1</v>
      </c>
      <c r="I10756" s="4" t="str">
        <f t="shared" si="337"/>
        <v>VP5</v>
      </c>
    </row>
    <row r="10757" spans="1:9" x14ac:dyDescent="0.25">
      <c r="A10757" t="s">
        <v>2698</v>
      </c>
      <c r="B10757" t="s">
        <v>6230</v>
      </c>
      <c r="C10757" t="s">
        <v>5207</v>
      </c>
      <c r="D10757">
        <v>2</v>
      </c>
      <c r="E10757">
        <v>2</v>
      </c>
      <c r="F10757">
        <v>2</v>
      </c>
      <c r="G10757" t="s">
        <v>961</v>
      </c>
      <c r="H10757" s="4" t="str">
        <f t="shared" si="336"/>
        <v>CB3.2</v>
      </c>
      <c r="I10757" s="4" t="str">
        <f t="shared" si="337"/>
        <v>DGND</v>
      </c>
    </row>
    <row r="10758" spans="1:9" x14ac:dyDescent="0.25">
      <c r="A10758" t="s">
        <v>2698</v>
      </c>
      <c r="B10758" t="s">
        <v>6230</v>
      </c>
      <c r="C10758" t="s">
        <v>5208</v>
      </c>
      <c r="D10758">
        <v>1</v>
      </c>
      <c r="E10758">
        <v>1</v>
      </c>
      <c r="F10758">
        <v>1</v>
      </c>
      <c r="G10758" t="s">
        <v>2694</v>
      </c>
      <c r="H10758" s="4" t="str">
        <f t="shared" si="336"/>
        <v>CB4.1</v>
      </c>
      <c r="I10758" s="4" t="str">
        <f t="shared" si="337"/>
        <v>VP5</v>
      </c>
    </row>
    <row r="10759" spans="1:9" x14ac:dyDescent="0.25">
      <c r="A10759" t="s">
        <v>2698</v>
      </c>
      <c r="B10759" t="s">
        <v>6230</v>
      </c>
      <c r="C10759" t="s">
        <v>5208</v>
      </c>
      <c r="D10759">
        <v>2</v>
      </c>
      <c r="E10759">
        <v>2</v>
      </c>
      <c r="F10759">
        <v>2</v>
      </c>
      <c r="G10759" t="s">
        <v>961</v>
      </c>
      <c r="H10759" s="4" t="str">
        <f t="shared" si="336"/>
        <v>CB4.2</v>
      </c>
      <c r="I10759" s="4" t="str">
        <f t="shared" si="337"/>
        <v>DGND</v>
      </c>
    </row>
    <row r="10760" spans="1:9" x14ac:dyDescent="0.25">
      <c r="A10760" t="s">
        <v>2698</v>
      </c>
      <c r="B10760" t="s">
        <v>6230</v>
      </c>
      <c r="C10760" t="s">
        <v>5209</v>
      </c>
      <c r="D10760">
        <v>1</v>
      </c>
      <c r="E10760">
        <v>1</v>
      </c>
      <c r="F10760">
        <v>1</v>
      </c>
      <c r="G10760" t="s">
        <v>2694</v>
      </c>
      <c r="H10760" s="4" t="str">
        <f t="shared" si="336"/>
        <v>CB5.1</v>
      </c>
      <c r="I10760" s="4" t="str">
        <f t="shared" si="337"/>
        <v>VP5</v>
      </c>
    </row>
    <row r="10761" spans="1:9" x14ac:dyDescent="0.25">
      <c r="A10761" t="s">
        <v>2698</v>
      </c>
      <c r="B10761" t="s">
        <v>6230</v>
      </c>
      <c r="C10761" t="s">
        <v>5209</v>
      </c>
      <c r="D10761">
        <v>2</v>
      </c>
      <c r="E10761">
        <v>2</v>
      </c>
      <c r="F10761">
        <v>2</v>
      </c>
      <c r="G10761" t="s">
        <v>961</v>
      </c>
      <c r="H10761" s="4" t="str">
        <f t="shared" si="336"/>
        <v>CB5.2</v>
      </c>
      <c r="I10761" s="4" t="str">
        <f t="shared" si="337"/>
        <v>DGND</v>
      </c>
    </row>
    <row r="10762" spans="1:9" x14ac:dyDescent="0.25">
      <c r="A10762" t="s">
        <v>2698</v>
      </c>
      <c r="B10762" t="s">
        <v>6230</v>
      </c>
      <c r="C10762" t="s">
        <v>5210</v>
      </c>
      <c r="D10762">
        <v>1</v>
      </c>
      <c r="E10762">
        <v>1</v>
      </c>
      <c r="F10762">
        <v>1</v>
      </c>
      <c r="G10762" t="s">
        <v>961</v>
      </c>
      <c r="H10762" s="4" t="str">
        <f t="shared" si="336"/>
        <v>CB8.1</v>
      </c>
      <c r="I10762" s="4" t="str">
        <f t="shared" si="337"/>
        <v>DGND</v>
      </c>
    </row>
    <row r="10763" spans="1:9" x14ac:dyDescent="0.25">
      <c r="A10763" t="s">
        <v>2698</v>
      </c>
      <c r="B10763" t="s">
        <v>6230</v>
      </c>
      <c r="C10763" t="s">
        <v>5210</v>
      </c>
      <c r="D10763">
        <v>2</v>
      </c>
      <c r="E10763">
        <v>2</v>
      </c>
      <c r="F10763">
        <v>2</v>
      </c>
      <c r="G10763" t="s">
        <v>212</v>
      </c>
      <c r="H10763" s="4" t="str">
        <f t="shared" si="336"/>
        <v>CB8.2</v>
      </c>
      <c r="I10763" s="4" t="str">
        <f t="shared" si="337"/>
        <v>VN15</v>
      </c>
    </row>
    <row r="10764" spans="1:9" x14ac:dyDescent="0.25">
      <c r="A10764" t="s">
        <v>2698</v>
      </c>
      <c r="B10764" t="s">
        <v>6230</v>
      </c>
      <c r="C10764" t="s">
        <v>5211</v>
      </c>
      <c r="D10764">
        <v>1</v>
      </c>
      <c r="E10764">
        <v>1</v>
      </c>
      <c r="F10764">
        <v>1</v>
      </c>
      <c r="G10764" t="s">
        <v>213</v>
      </c>
      <c r="H10764" s="4" t="str">
        <f t="shared" si="336"/>
        <v>CB9.1</v>
      </c>
      <c r="I10764" s="4" t="str">
        <f t="shared" si="337"/>
        <v>VP15</v>
      </c>
    </row>
    <row r="10765" spans="1:9" x14ac:dyDescent="0.25">
      <c r="A10765" t="s">
        <v>2698</v>
      </c>
      <c r="B10765" t="s">
        <v>6230</v>
      </c>
      <c r="C10765" t="s">
        <v>5211</v>
      </c>
      <c r="D10765">
        <v>2</v>
      </c>
      <c r="E10765">
        <v>2</v>
      </c>
      <c r="F10765">
        <v>2</v>
      </c>
      <c r="G10765" t="s">
        <v>961</v>
      </c>
      <c r="H10765" s="4" t="str">
        <f t="shared" si="336"/>
        <v>CB9.2</v>
      </c>
      <c r="I10765" s="4" t="str">
        <f t="shared" si="337"/>
        <v>DGND</v>
      </c>
    </row>
    <row r="10766" spans="1:9" x14ac:dyDescent="0.25">
      <c r="A10766" t="s">
        <v>2698</v>
      </c>
      <c r="B10766" t="s">
        <v>6230</v>
      </c>
      <c r="C10766" t="s">
        <v>5212</v>
      </c>
      <c r="D10766">
        <v>1</v>
      </c>
      <c r="E10766">
        <v>1</v>
      </c>
      <c r="F10766">
        <v>1</v>
      </c>
      <c r="G10766" t="s">
        <v>213</v>
      </c>
      <c r="H10766" s="4" t="str">
        <f t="shared" si="336"/>
        <v>CB10.1</v>
      </c>
      <c r="I10766" s="4" t="str">
        <f t="shared" si="337"/>
        <v>VP15</v>
      </c>
    </row>
    <row r="10767" spans="1:9" x14ac:dyDescent="0.25">
      <c r="A10767" t="s">
        <v>2698</v>
      </c>
      <c r="B10767" t="s">
        <v>6230</v>
      </c>
      <c r="C10767" t="s">
        <v>5212</v>
      </c>
      <c r="D10767">
        <v>2</v>
      </c>
      <c r="E10767">
        <v>2</v>
      </c>
      <c r="F10767">
        <v>2</v>
      </c>
      <c r="G10767" t="s">
        <v>961</v>
      </c>
      <c r="H10767" s="4" t="str">
        <f t="shared" si="336"/>
        <v>CB10.2</v>
      </c>
      <c r="I10767" s="4" t="str">
        <f t="shared" si="337"/>
        <v>DGND</v>
      </c>
    </row>
    <row r="10768" spans="1:9" x14ac:dyDescent="0.25">
      <c r="A10768" t="s">
        <v>2698</v>
      </c>
      <c r="B10768" t="s">
        <v>6230</v>
      </c>
      <c r="C10768" t="s">
        <v>5213</v>
      </c>
      <c r="D10768">
        <v>1</v>
      </c>
      <c r="E10768">
        <v>1</v>
      </c>
      <c r="F10768">
        <v>1</v>
      </c>
      <c r="G10768" t="s">
        <v>961</v>
      </c>
      <c r="H10768" s="4" t="str">
        <f t="shared" si="336"/>
        <v>CB11.1</v>
      </c>
      <c r="I10768" s="4" t="str">
        <f t="shared" si="337"/>
        <v>DGND</v>
      </c>
    </row>
    <row r="10769" spans="1:9" x14ac:dyDescent="0.25">
      <c r="A10769" t="s">
        <v>2698</v>
      </c>
      <c r="B10769" t="s">
        <v>6230</v>
      </c>
      <c r="C10769" t="s">
        <v>5213</v>
      </c>
      <c r="D10769">
        <v>2</v>
      </c>
      <c r="E10769">
        <v>2</v>
      </c>
      <c r="F10769">
        <v>2</v>
      </c>
      <c r="G10769" t="s">
        <v>212</v>
      </c>
      <c r="H10769" s="4" t="str">
        <f t="shared" si="336"/>
        <v>CB11.2</v>
      </c>
      <c r="I10769" s="4" t="str">
        <f t="shared" si="337"/>
        <v>VN15</v>
      </c>
    </row>
    <row r="10770" spans="1:9" x14ac:dyDescent="0.25">
      <c r="A10770" t="s">
        <v>2698</v>
      </c>
      <c r="B10770" t="s">
        <v>6230</v>
      </c>
      <c r="C10770" t="s">
        <v>5214</v>
      </c>
      <c r="D10770" t="s">
        <v>2695</v>
      </c>
      <c r="E10770" t="s">
        <v>2695</v>
      </c>
      <c r="F10770">
        <v>1</v>
      </c>
      <c r="G10770" t="s">
        <v>214</v>
      </c>
      <c r="H10770" s="4" t="str">
        <f t="shared" si="336"/>
        <v>LDB1.1</v>
      </c>
      <c r="I10770" s="4" t="str">
        <f t="shared" si="337"/>
        <v>VP12_RLD</v>
      </c>
    </row>
    <row r="10771" spans="1:9" x14ac:dyDescent="0.25">
      <c r="A10771" t="s">
        <v>2698</v>
      </c>
      <c r="B10771" t="s">
        <v>6230</v>
      </c>
      <c r="C10771" t="s">
        <v>5214</v>
      </c>
      <c r="D10771" t="s">
        <v>2696</v>
      </c>
      <c r="E10771" t="s">
        <v>2696</v>
      </c>
      <c r="F10771">
        <v>2</v>
      </c>
      <c r="G10771" t="s">
        <v>961</v>
      </c>
      <c r="H10771" s="4" t="str">
        <f t="shared" si="336"/>
        <v>LDB1.2</v>
      </c>
      <c r="I10771" s="4" t="str">
        <f t="shared" si="337"/>
        <v>DGND</v>
      </c>
    </row>
    <row r="10772" spans="1:9" x14ac:dyDescent="0.25">
      <c r="A10772" t="s">
        <v>2698</v>
      </c>
      <c r="B10772" t="s">
        <v>6230</v>
      </c>
      <c r="C10772" t="s">
        <v>5215</v>
      </c>
      <c r="D10772" t="s">
        <v>2695</v>
      </c>
      <c r="E10772" t="s">
        <v>2695</v>
      </c>
      <c r="F10772">
        <v>1</v>
      </c>
      <c r="G10772" t="s">
        <v>215</v>
      </c>
      <c r="H10772" s="4" t="str">
        <f t="shared" si="336"/>
        <v>LDB2.1</v>
      </c>
      <c r="I10772" s="4" t="str">
        <f t="shared" si="337"/>
        <v>VP5_RLD</v>
      </c>
    </row>
    <row r="10773" spans="1:9" x14ac:dyDescent="0.25">
      <c r="A10773" t="s">
        <v>2698</v>
      </c>
      <c r="B10773" t="s">
        <v>6230</v>
      </c>
      <c r="C10773" t="s">
        <v>5215</v>
      </c>
      <c r="D10773" t="s">
        <v>2696</v>
      </c>
      <c r="E10773" t="s">
        <v>2696</v>
      </c>
      <c r="F10773">
        <v>2</v>
      </c>
      <c r="G10773" t="s">
        <v>961</v>
      </c>
      <c r="H10773" s="4" t="str">
        <f t="shared" si="336"/>
        <v>LDB2.2</v>
      </c>
      <c r="I10773" s="4" t="str">
        <f t="shared" si="337"/>
        <v>DGND</v>
      </c>
    </row>
    <row r="10774" spans="1:9" x14ac:dyDescent="0.25">
      <c r="A10774" t="s">
        <v>2698</v>
      </c>
      <c r="B10774" t="s">
        <v>6230</v>
      </c>
      <c r="C10774" t="s">
        <v>5216</v>
      </c>
      <c r="D10774" t="s">
        <v>2695</v>
      </c>
      <c r="E10774" t="s">
        <v>2695</v>
      </c>
      <c r="F10774">
        <v>1</v>
      </c>
      <c r="G10774" t="s">
        <v>216</v>
      </c>
      <c r="H10774" s="4" t="str">
        <f t="shared" si="336"/>
        <v>LDB3.1</v>
      </c>
      <c r="I10774" s="4" t="str">
        <f t="shared" si="337"/>
        <v>VP15_RLD</v>
      </c>
    </row>
    <row r="10775" spans="1:9" x14ac:dyDescent="0.25">
      <c r="A10775" t="s">
        <v>2698</v>
      </c>
      <c r="B10775" t="s">
        <v>6230</v>
      </c>
      <c r="C10775" t="s">
        <v>5216</v>
      </c>
      <c r="D10775" t="s">
        <v>2696</v>
      </c>
      <c r="E10775" t="s">
        <v>2696</v>
      </c>
      <c r="F10775">
        <v>2</v>
      </c>
      <c r="G10775" t="s">
        <v>961</v>
      </c>
      <c r="H10775" s="4" t="str">
        <f t="shared" si="336"/>
        <v>LDB3.2</v>
      </c>
      <c r="I10775" s="4" t="str">
        <f t="shared" si="337"/>
        <v>DGND</v>
      </c>
    </row>
    <row r="10776" spans="1:9" x14ac:dyDescent="0.25">
      <c r="A10776" t="s">
        <v>2698</v>
      </c>
      <c r="B10776" t="s">
        <v>6230</v>
      </c>
      <c r="C10776" t="s">
        <v>5217</v>
      </c>
      <c r="D10776" t="s">
        <v>2695</v>
      </c>
      <c r="E10776" t="s">
        <v>2695</v>
      </c>
      <c r="F10776">
        <v>1</v>
      </c>
      <c r="G10776" t="s">
        <v>217</v>
      </c>
      <c r="H10776" s="4" t="str">
        <f t="shared" si="336"/>
        <v>LDB4.1</v>
      </c>
      <c r="I10776" s="4" t="str">
        <f t="shared" si="337"/>
        <v>VN15_RLD</v>
      </c>
    </row>
    <row r="10777" spans="1:9" x14ac:dyDescent="0.25">
      <c r="A10777" t="s">
        <v>2698</v>
      </c>
      <c r="B10777" t="s">
        <v>6230</v>
      </c>
      <c r="C10777" t="s">
        <v>5217</v>
      </c>
      <c r="D10777" t="s">
        <v>2696</v>
      </c>
      <c r="E10777" t="s">
        <v>2696</v>
      </c>
      <c r="F10777">
        <v>2</v>
      </c>
      <c r="G10777" t="s">
        <v>212</v>
      </c>
      <c r="H10777" s="4" t="str">
        <f t="shared" si="336"/>
        <v>LDB4.2</v>
      </c>
      <c r="I10777" s="4" t="str">
        <f t="shared" si="337"/>
        <v>VN15</v>
      </c>
    </row>
    <row r="10778" spans="1:9" x14ac:dyDescent="0.25">
      <c r="A10778" t="s">
        <v>2698</v>
      </c>
      <c r="B10778" t="s">
        <v>6230</v>
      </c>
      <c r="C10778" t="s">
        <v>5218</v>
      </c>
      <c r="D10778">
        <v>1</v>
      </c>
      <c r="E10778">
        <v>1</v>
      </c>
      <c r="F10778">
        <v>1</v>
      </c>
      <c r="G10778" t="s">
        <v>1040</v>
      </c>
      <c r="H10778" s="4" t="str">
        <f t="shared" si="336"/>
        <v>RB1.1</v>
      </c>
      <c r="I10778" s="4" t="str">
        <f t="shared" si="337"/>
        <v>VP12</v>
      </c>
    </row>
    <row r="10779" spans="1:9" x14ac:dyDescent="0.25">
      <c r="A10779" t="s">
        <v>2698</v>
      </c>
      <c r="B10779" t="s">
        <v>6230</v>
      </c>
      <c r="C10779" t="s">
        <v>5218</v>
      </c>
      <c r="D10779">
        <v>2</v>
      </c>
      <c r="E10779">
        <v>2</v>
      </c>
      <c r="F10779">
        <v>2</v>
      </c>
      <c r="G10779" t="s">
        <v>214</v>
      </c>
      <c r="H10779" s="4" t="str">
        <f t="shared" si="336"/>
        <v>RB1.2</v>
      </c>
      <c r="I10779" s="4" t="str">
        <f t="shared" si="337"/>
        <v>VP12_RLD</v>
      </c>
    </row>
    <row r="10780" spans="1:9" x14ac:dyDescent="0.25">
      <c r="A10780" t="s">
        <v>2698</v>
      </c>
      <c r="B10780" t="s">
        <v>6230</v>
      </c>
      <c r="C10780" t="s">
        <v>5219</v>
      </c>
      <c r="D10780">
        <v>1</v>
      </c>
      <c r="E10780">
        <v>1</v>
      </c>
      <c r="F10780">
        <v>1</v>
      </c>
      <c r="G10780" t="s">
        <v>2694</v>
      </c>
      <c r="H10780" s="4" t="str">
        <f t="shared" si="336"/>
        <v>RB2.1</v>
      </c>
      <c r="I10780" s="4" t="str">
        <f t="shared" si="337"/>
        <v>VP5</v>
      </c>
    </row>
    <row r="10781" spans="1:9" x14ac:dyDescent="0.25">
      <c r="A10781" t="s">
        <v>2698</v>
      </c>
      <c r="B10781" t="s">
        <v>6230</v>
      </c>
      <c r="C10781" t="s">
        <v>5219</v>
      </c>
      <c r="D10781">
        <v>2</v>
      </c>
      <c r="E10781">
        <v>2</v>
      </c>
      <c r="F10781">
        <v>2</v>
      </c>
      <c r="G10781" t="s">
        <v>215</v>
      </c>
      <c r="H10781" s="4" t="str">
        <f t="shared" si="336"/>
        <v>RB2.2</v>
      </c>
      <c r="I10781" s="4" t="str">
        <f t="shared" si="337"/>
        <v>VP5_RLD</v>
      </c>
    </row>
    <row r="10782" spans="1:9" x14ac:dyDescent="0.25">
      <c r="A10782" t="s">
        <v>2698</v>
      </c>
      <c r="B10782" t="s">
        <v>6230</v>
      </c>
      <c r="C10782" t="s">
        <v>5220</v>
      </c>
      <c r="D10782">
        <v>1</v>
      </c>
      <c r="E10782">
        <v>1</v>
      </c>
      <c r="F10782">
        <v>1</v>
      </c>
      <c r="G10782" t="s">
        <v>213</v>
      </c>
      <c r="H10782" s="4" t="str">
        <f t="shared" si="336"/>
        <v>RB5.1</v>
      </c>
      <c r="I10782" s="4" t="str">
        <f t="shared" si="337"/>
        <v>VP15</v>
      </c>
    </row>
    <row r="10783" spans="1:9" x14ac:dyDescent="0.25">
      <c r="A10783" t="s">
        <v>2698</v>
      </c>
      <c r="B10783" t="s">
        <v>6230</v>
      </c>
      <c r="C10783" t="s">
        <v>5220</v>
      </c>
      <c r="D10783">
        <v>2</v>
      </c>
      <c r="E10783">
        <v>2</v>
      </c>
      <c r="F10783">
        <v>2</v>
      </c>
      <c r="G10783" t="s">
        <v>216</v>
      </c>
      <c r="H10783" s="4" t="str">
        <f t="shared" si="336"/>
        <v>RB5.2</v>
      </c>
      <c r="I10783" s="4" t="str">
        <f t="shared" si="337"/>
        <v>VP15_RLD</v>
      </c>
    </row>
    <row r="10784" spans="1:9" x14ac:dyDescent="0.25">
      <c r="A10784" t="s">
        <v>2698</v>
      </c>
      <c r="B10784" t="s">
        <v>6230</v>
      </c>
      <c r="C10784" t="s">
        <v>5221</v>
      </c>
      <c r="D10784">
        <v>1</v>
      </c>
      <c r="E10784">
        <v>1</v>
      </c>
      <c r="F10784">
        <v>1</v>
      </c>
      <c r="G10784" t="s">
        <v>961</v>
      </c>
      <c r="H10784" s="4" t="str">
        <f t="shared" si="336"/>
        <v>RB6.1</v>
      </c>
      <c r="I10784" s="4" t="str">
        <f t="shared" si="337"/>
        <v>DGND</v>
      </c>
    </row>
    <row r="10785" spans="1:9" x14ac:dyDescent="0.25">
      <c r="A10785" t="s">
        <v>2698</v>
      </c>
      <c r="B10785" t="s">
        <v>6230</v>
      </c>
      <c r="C10785" t="s">
        <v>5221</v>
      </c>
      <c r="D10785">
        <v>2</v>
      </c>
      <c r="E10785">
        <v>2</v>
      </c>
      <c r="F10785">
        <v>2</v>
      </c>
      <c r="G10785" t="s">
        <v>217</v>
      </c>
      <c r="H10785" s="4" t="str">
        <f t="shared" si="336"/>
        <v>RB6.2</v>
      </c>
      <c r="I10785" s="4" t="str">
        <f t="shared" si="337"/>
        <v>VN15_RLD</v>
      </c>
    </row>
    <row r="10786" spans="1:9" x14ac:dyDescent="0.25">
      <c r="A10786" t="s">
        <v>2698</v>
      </c>
      <c r="B10786" t="s">
        <v>6230</v>
      </c>
      <c r="C10786" t="s">
        <v>5222</v>
      </c>
      <c r="D10786" t="s">
        <v>1278</v>
      </c>
      <c r="E10786" t="s">
        <v>1278</v>
      </c>
      <c r="F10786">
        <v>1</v>
      </c>
      <c r="G10786" t="s">
        <v>212</v>
      </c>
      <c r="H10786" s="4" t="str">
        <f t="shared" si="336"/>
        <v>TP_VN15.1</v>
      </c>
      <c r="I10786" s="4" t="str">
        <f t="shared" si="337"/>
        <v>VN15</v>
      </c>
    </row>
    <row r="10787" spans="1:9" x14ac:dyDescent="0.25">
      <c r="A10787" t="s">
        <v>2698</v>
      </c>
      <c r="B10787" t="s">
        <v>6230</v>
      </c>
      <c r="C10787" t="s">
        <v>5223</v>
      </c>
      <c r="D10787" t="s">
        <v>1278</v>
      </c>
      <c r="E10787" t="s">
        <v>1278</v>
      </c>
      <c r="F10787">
        <v>1</v>
      </c>
      <c r="G10787" t="s">
        <v>2694</v>
      </c>
      <c r="H10787" s="4" t="str">
        <f t="shared" si="336"/>
        <v>TP_VP5.1</v>
      </c>
      <c r="I10787" s="4" t="str">
        <f t="shared" si="337"/>
        <v>VP5</v>
      </c>
    </row>
    <row r="10788" spans="1:9" x14ac:dyDescent="0.25">
      <c r="A10788" t="s">
        <v>2698</v>
      </c>
      <c r="B10788" t="s">
        <v>6230</v>
      </c>
      <c r="C10788" t="s">
        <v>5224</v>
      </c>
      <c r="D10788" t="s">
        <v>1278</v>
      </c>
      <c r="E10788" t="s">
        <v>1278</v>
      </c>
      <c r="F10788">
        <v>1</v>
      </c>
      <c r="G10788" t="s">
        <v>1040</v>
      </c>
      <c r="H10788" s="4" t="str">
        <f t="shared" si="336"/>
        <v>TP_VP12.1</v>
      </c>
      <c r="I10788" s="4" t="str">
        <f t="shared" si="337"/>
        <v>VP12</v>
      </c>
    </row>
    <row r="10789" spans="1:9" x14ac:dyDescent="0.25">
      <c r="A10789" t="s">
        <v>2698</v>
      </c>
      <c r="B10789" t="s">
        <v>6230</v>
      </c>
      <c r="C10789" t="s">
        <v>5225</v>
      </c>
      <c r="D10789" t="s">
        <v>1278</v>
      </c>
      <c r="E10789" t="s">
        <v>1278</v>
      </c>
      <c r="F10789">
        <v>1</v>
      </c>
      <c r="G10789" t="s">
        <v>213</v>
      </c>
      <c r="H10789" s="4" t="str">
        <f t="shared" si="336"/>
        <v>TP_VP15.1</v>
      </c>
      <c r="I10789" s="4" t="str">
        <f t="shared" si="337"/>
        <v>VP15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43"/>
  <sheetViews>
    <sheetView zoomScaleNormal="100" workbookViewId="0">
      <selection sqref="A1:D2825"/>
    </sheetView>
  </sheetViews>
  <sheetFormatPr defaultRowHeight="16.5" x14ac:dyDescent="0.25"/>
  <cols>
    <col min="1" max="1" width="21.25" customWidth="1"/>
    <col min="2" max="2" width="21.875" bestFit="1" customWidth="1"/>
    <col min="3" max="3" width="35.25" customWidth="1"/>
    <col min="4" max="4" width="22.375" customWidth="1"/>
  </cols>
  <sheetData>
    <row r="1" spans="1:4" x14ac:dyDescent="0.25">
      <c r="A1" s="6" t="s">
        <v>7007</v>
      </c>
    </row>
    <row r="2" spans="1:4" x14ac:dyDescent="0.25">
      <c r="A2" s="6" t="s">
        <v>7008</v>
      </c>
    </row>
    <row r="3" spans="1:4" ht="33" x14ac:dyDescent="0.25">
      <c r="A3" s="2" t="s">
        <v>10</v>
      </c>
      <c r="B3" s="2" t="s">
        <v>7009</v>
      </c>
      <c r="C3" s="2" t="s">
        <v>7010</v>
      </c>
      <c r="D3" s="2" t="s">
        <v>7011</v>
      </c>
    </row>
    <row r="4" spans="1:4" x14ac:dyDescent="0.25">
      <c r="A4" s="1" t="s">
        <v>2693</v>
      </c>
      <c r="B4" s="3">
        <v>7916.28</v>
      </c>
      <c r="C4" s="3">
        <v>28322.720000000001</v>
      </c>
      <c r="D4" s="3">
        <v>27.95</v>
      </c>
    </row>
    <row r="5" spans="1:4" x14ac:dyDescent="0.25">
      <c r="A5" s="1" t="s">
        <v>206</v>
      </c>
      <c r="B5" s="3">
        <v>0</v>
      </c>
      <c r="C5" s="3">
        <v>2725.19</v>
      </c>
      <c r="D5" s="3">
        <v>0</v>
      </c>
    </row>
    <row r="6" spans="1:4" x14ac:dyDescent="0.25">
      <c r="A6" s="1" t="s">
        <v>207</v>
      </c>
      <c r="B6" s="3">
        <v>0</v>
      </c>
      <c r="C6" s="3">
        <v>1893.38</v>
      </c>
      <c r="D6" s="3">
        <v>0</v>
      </c>
    </row>
    <row r="7" spans="1:4" x14ac:dyDescent="0.25">
      <c r="A7" s="1" t="s">
        <v>208</v>
      </c>
      <c r="B7" s="3">
        <v>0</v>
      </c>
      <c r="C7" s="3">
        <v>732.93</v>
      </c>
      <c r="D7" s="3">
        <v>0</v>
      </c>
    </row>
    <row r="8" spans="1:4" x14ac:dyDescent="0.25">
      <c r="A8" s="1" t="s">
        <v>7012</v>
      </c>
      <c r="B8" s="3">
        <v>67.900000000000006</v>
      </c>
      <c r="C8" s="3">
        <v>72.94</v>
      </c>
      <c r="D8" s="3">
        <v>93.09</v>
      </c>
    </row>
    <row r="9" spans="1:4" x14ac:dyDescent="0.25">
      <c r="A9" s="1" t="s">
        <v>7013</v>
      </c>
      <c r="B9" s="3">
        <v>67.900000000000006</v>
      </c>
      <c r="C9" s="3">
        <v>72.94</v>
      </c>
      <c r="D9" s="3">
        <v>93.09</v>
      </c>
    </row>
    <row r="10" spans="1:4" x14ac:dyDescent="0.25">
      <c r="A10" s="1" t="s">
        <v>7014</v>
      </c>
      <c r="B10" s="3">
        <v>67.900000000000006</v>
      </c>
      <c r="C10" s="3">
        <v>72.94</v>
      </c>
      <c r="D10" s="3">
        <v>93.09</v>
      </c>
    </row>
    <row r="11" spans="1:4" x14ac:dyDescent="0.25">
      <c r="A11" s="1" t="s">
        <v>7015</v>
      </c>
      <c r="B11" s="3">
        <v>67.900000000000006</v>
      </c>
      <c r="C11" s="3">
        <v>72.94</v>
      </c>
      <c r="D11" s="3">
        <v>93.09</v>
      </c>
    </row>
    <row r="12" spans="1:4" x14ac:dyDescent="0.25">
      <c r="A12" s="1" t="s">
        <v>7016</v>
      </c>
      <c r="B12" s="3">
        <v>67.900000000000006</v>
      </c>
      <c r="C12" s="3">
        <v>72.94</v>
      </c>
      <c r="D12" s="3">
        <v>93.09</v>
      </c>
    </row>
    <row r="13" spans="1:4" x14ac:dyDescent="0.25">
      <c r="A13" s="1" t="s">
        <v>7017</v>
      </c>
      <c r="B13" s="3">
        <v>67.900000000000006</v>
      </c>
      <c r="C13" s="3">
        <v>72.94</v>
      </c>
      <c r="D13" s="3">
        <v>93.09</v>
      </c>
    </row>
    <row r="14" spans="1:4" x14ac:dyDescent="0.25">
      <c r="A14" s="1" t="s">
        <v>7018</v>
      </c>
      <c r="B14" s="3">
        <v>67.900000000000006</v>
      </c>
      <c r="C14" s="3">
        <v>72.94</v>
      </c>
      <c r="D14" s="3">
        <v>93.09</v>
      </c>
    </row>
    <row r="15" spans="1:4" x14ac:dyDescent="0.25">
      <c r="A15" s="1" t="s">
        <v>7019</v>
      </c>
      <c r="B15" s="3">
        <v>67.900000000000006</v>
      </c>
      <c r="C15" s="3">
        <v>72.94</v>
      </c>
      <c r="D15" s="3">
        <v>93.09</v>
      </c>
    </row>
    <row r="16" spans="1:4" x14ac:dyDescent="0.25">
      <c r="A16" s="1" t="s">
        <v>7020</v>
      </c>
      <c r="B16" s="3">
        <v>67.900000000000006</v>
      </c>
      <c r="C16" s="3">
        <v>72.94</v>
      </c>
      <c r="D16" s="3">
        <v>93.09</v>
      </c>
    </row>
    <row r="17" spans="1:4" x14ac:dyDescent="0.25">
      <c r="A17" s="1" t="s">
        <v>7021</v>
      </c>
      <c r="B17" s="3">
        <v>67.900000000000006</v>
      </c>
      <c r="C17" s="3">
        <v>72.94</v>
      </c>
      <c r="D17" s="3">
        <v>93.09</v>
      </c>
    </row>
    <row r="18" spans="1:4" x14ac:dyDescent="0.25">
      <c r="A18" s="1" t="s">
        <v>7022</v>
      </c>
      <c r="B18" s="3">
        <v>67.900000000000006</v>
      </c>
      <c r="C18" s="3">
        <v>72.94</v>
      </c>
      <c r="D18" s="3">
        <v>93.09</v>
      </c>
    </row>
    <row r="19" spans="1:4" x14ac:dyDescent="0.25">
      <c r="A19" s="1" t="s">
        <v>7023</v>
      </c>
      <c r="B19" s="3">
        <v>67.900000000000006</v>
      </c>
      <c r="C19" s="3">
        <v>72.94</v>
      </c>
      <c r="D19" s="3">
        <v>93.09</v>
      </c>
    </row>
    <row r="20" spans="1:4" x14ac:dyDescent="0.25">
      <c r="A20" s="1" t="s">
        <v>7024</v>
      </c>
      <c r="B20" s="3">
        <v>67.900000000000006</v>
      </c>
      <c r="C20" s="3">
        <v>72.94</v>
      </c>
      <c r="D20" s="3">
        <v>93.09</v>
      </c>
    </row>
    <row r="21" spans="1:4" x14ac:dyDescent="0.25">
      <c r="A21" s="1" t="s">
        <v>7025</v>
      </c>
      <c r="B21" s="3">
        <v>67.900000000000006</v>
      </c>
      <c r="C21" s="3">
        <v>72.94</v>
      </c>
      <c r="D21" s="3">
        <v>93.09</v>
      </c>
    </row>
    <row r="22" spans="1:4" x14ac:dyDescent="0.25">
      <c r="A22" s="1" t="s">
        <v>7026</v>
      </c>
      <c r="B22" s="3">
        <v>67.900000000000006</v>
      </c>
      <c r="C22" s="3">
        <v>72.94</v>
      </c>
      <c r="D22" s="3">
        <v>93.09</v>
      </c>
    </row>
    <row r="23" spans="1:4" x14ac:dyDescent="0.25">
      <c r="A23" s="1" t="s">
        <v>7027</v>
      </c>
      <c r="B23" s="3">
        <v>67.900000000000006</v>
      </c>
      <c r="C23" s="3">
        <v>72.94</v>
      </c>
      <c r="D23" s="3">
        <v>93.09</v>
      </c>
    </row>
    <row r="24" spans="1:4" x14ac:dyDescent="0.25">
      <c r="A24" s="1" t="s">
        <v>7028</v>
      </c>
      <c r="B24" s="3">
        <v>67.900000000000006</v>
      </c>
      <c r="C24" s="3">
        <v>72.94</v>
      </c>
      <c r="D24" s="3">
        <v>93.09</v>
      </c>
    </row>
    <row r="25" spans="1:4" x14ac:dyDescent="0.25">
      <c r="A25" s="1" t="s">
        <v>7029</v>
      </c>
      <c r="B25" s="3">
        <v>67.900000000000006</v>
      </c>
      <c r="C25" s="3">
        <v>72.94</v>
      </c>
      <c r="D25" s="3">
        <v>93.09</v>
      </c>
    </row>
    <row r="26" spans="1:4" x14ac:dyDescent="0.25">
      <c r="A26" s="1" t="s">
        <v>7030</v>
      </c>
      <c r="B26" s="3">
        <v>67.900000000000006</v>
      </c>
      <c r="C26" s="3">
        <v>72.94</v>
      </c>
      <c r="D26" s="3">
        <v>93.09</v>
      </c>
    </row>
    <row r="27" spans="1:4" x14ac:dyDescent="0.25">
      <c r="A27" s="1" t="s">
        <v>7031</v>
      </c>
      <c r="B27" s="3">
        <v>67.900000000000006</v>
      </c>
      <c r="C27" s="3">
        <v>72.94</v>
      </c>
      <c r="D27" s="3">
        <v>93.09</v>
      </c>
    </row>
    <row r="28" spans="1:4" x14ac:dyDescent="0.25">
      <c r="A28" s="1" t="s">
        <v>7032</v>
      </c>
      <c r="B28" s="3">
        <v>67.900000000000006</v>
      </c>
      <c r="C28" s="3">
        <v>72.94</v>
      </c>
      <c r="D28" s="3">
        <v>93.09</v>
      </c>
    </row>
    <row r="29" spans="1:4" x14ac:dyDescent="0.25">
      <c r="A29" s="1" t="s">
        <v>7033</v>
      </c>
      <c r="B29" s="3">
        <v>67.900000000000006</v>
      </c>
      <c r="C29" s="3">
        <v>72.94</v>
      </c>
      <c r="D29" s="3">
        <v>93.09</v>
      </c>
    </row>
    <row r="30" spans="1:4" x14ac:dyDescent="0.25">
      <c r="A30" s="1" t="s">
        <v>7034</v>
      </c>
      <c r="B30" s="3">
        <v>67.900000000000006</v>
      </c>
      <c r="C30" s="3">
        <v>72.94</v>
      </c>
      <c r="D30" s="3">
        <v>93.09</v>
      </c>
    </row>
    <row r="31" spans="1:4" x14ac:dyDescent="0.25">
      <c r="A31" s="1" t="s">
        <v>7035</v>
      </c>
      <c r="B31" s="3">
        <v>67.900000000000006</v>
      </c>
      <c r="C31" s="3">
        <v>72.94</v>
      </c>
      <c r="D31" s="3">
        <v>93.09</v>
      </c>
    </row>
    <row r="32" spans="1:4" x14ac:dyDescent="0.25">
      <c r="A32" s="1" t="s">
        <v>7036</v>
      </c>
      <c r="B32" s="3">
        <v>67.900000000000006</v>
      </c>
      <c r="C32" s="3">
        <v>72.94</v>
      </c>
      <c r="D32" s="3">
        <v>93.09</v>
      </c>
    </row>
    <row r="33" spans="1:4" x14ac:dyDescent="0.25">
      <c r="A33" s="1" t="s">
        <v>7037</v>
      </c>
      <c r="B33" s="3">
        <v>67.900000000000006</v>
      </c>
      <c r="C33" s="3">
        <v>72.94</v>
      </c>
      <c r="D33" s="3">
        <v>93.09</v>
      </c>
    </row>
    <row r="34" spans="1:4" x14ac:dyDescent="0.25">
      <c r="A34" s="1" t="s">
        <v>7038</v>
      </c>
      <c r="B34" s="3">
        <v>67.900000000000006</v>
      </c>
      <c r="C34" s="3">
        <v>72.94</v>
      </c>
      <c r="D34" s="3">
        <v>93.09</v>
      </c>
    </row>
    <row r="35" spans="1:4" x14ac:dyDescent="0.25">
      <c r="A35" s="1" t="s">
        <v>7039</v>
      </c>
      <c r="B35" s="3">
        <v>67.900000000000006</v>
      </c>
      <c r="C35" s="3">
        <v>72.94</v>
      </c>
      <c r="D35" s="3">
        <v>93.09</v>
      </c>
    </row>
    <row r="36" spans="1:4" x14ac:dyDescent="0.25">
      <c r="A36" s="1" t="s">
        <v>7040</v>
      </c>
      <c r="B36" s="3">
        <v>67.900000000000006</v>
      </c>
      <c r="C36" s="3">
        <v>72.94</v>
      </c>
      <c r="D36" s="3">
        <v>93.09</v>
      </c>
    </row>
    <row r="37" spans="1:4" x14ac:dyDescent="0.25">
      <c r="A37" s="1" t="s">
        <v>7041</v>
      </c>
      <c r="B37" s="3">
        <v>67.900000000000006</v>
      </c>
      <c r="C37" s="3">
        <v>72.94</v>
      </c>
      <c r="D37" s="3">
        <v>93.09</v>
      </c>
    </row>
    <row r="38" spans="1:4" x14ac:dyDescent="0.25">
      <c r="A38" s="1" t="s">
        <v>7042</v>
      </c>
      <c r="B38" s="3">
        <v>67.900000000000006</v>
      </c>
      <c r="C38" s="3">
        <v>72.94</v>
      </c>
      <c r="D38" s="3">
        <v>93.09</v>
      </c>
    </row>
    <row r="39" spans="1:4" x14ac:dyDescent="0.25">
      <c r="A39" s="1" t="s">
        <v>7043</v>
      </c>
      <c r="B39" s="3">
        <v>67.900000000000006</v>
      </c>
      <c r="C39" s="3">
        <v>72.94</v>
      </c>
      <c r="D39" s="3">
        <v>93.09</v>
      </c>
    </row>
    <row r="40" spans="1:4" x14ac:dyDescent="0.25">
      <c r="A40" s="1" t="s">
        <v>7044</v>
      </c>
      <c r="B40" s="3">
        <v>159.55000000000001</v>
      </c>
      <c r="C40" s="3">
        <v>194.26</v>
      </c>
      <c r="D40" s="3">
        <v>82.13</v>
      </c>
    </row>
    <row r="41" spans="1:4" x14ac:dyDescent="0.25">
      <c r="A41" s="1" t="s">
        <v>7045</v>
      </c>
      <c r="B41" s="3">
        <v>3974.49</v>
      </c>
      <c r="C41" s="3">
        <v>4517.8599999999997</v>
      </c>
      <c r="D41" s="3">
        <v>87.97</v>
      </c>
    </row>
    <row r="42" spans="1:4" x14ac:dyDescent="0.25">
      <c r="A42" s="1" t="s">
        <v>7046</v>
      </c>
      <c r="B42" s="3">
        <v>4228.13</v>
      </c>
      <c r="C42" s="3">
        <v>4398.12</v>
      </c>
      <c r="D42" s="3">
        <v>96.13</v>
      </c>
    </row>
    <row r="43" spans="1:4" x14ac:dyDescent="0.25">
      <c r="A43" s="1" t="s">
        <v>7047</v>
      </c>
      <c r="B43" s="3">
        <v>3893.69</v>
      </c>
      <c r="C43" s="3">
        <v>4417.88</v>
      </c>
      <c r="D43" s="3">
        <v>88.13</v>
      </c>
    </row>
    <row r="44" spans="1:4" x14ac:dyDescent="0.25">
      <c r="A44" s="1" t="s">
        <v>7048</v>
      </c>
      <c r="B44" s="3">
        <v>4030.47</v>
      </c>
      <c r="C44" s="3">
        <v>4498.1000000000004</v>
      </c>
      <c r="D44" s="3">
        <v>89.6</v>
      </c>
    </row>
    <row r="45" spans="1:4" x14ac:dyDescent="0.25">
      <c r="A45" s="1" t="s">
        <v>7049</v>
      </c>
      <c r="B45" s="3">
        <v>1331.68</v>
      </c>
      <c r="C45" s="3">
        <v>31727.439999999999</v>
      </c>
      <c r="D45" s="3">
        <v>4.2</v>
      </c>
    </row>
    <row r="46" spans="1:4" x14ac:dyDescent="0.25">
      <c r="A46" s="1" t="s">
        <v>7050</v>
      </c>
      <c r="B46" s="3">
        <v>74.8</v>
      </c>
      <c r="C46" s="3">
        <v>74.8</v>
      </c>
      <c r="D46" s="3">
        <v>100</v>
      </c>
    </row>
    <row r="47" spans="1:4" x14ac:dyDescent="0.25">
      <c r="A47" s="1" t="s">
        <v>7051</v>
      </c>
      <c r="B47" s="3">
        <v>305.24</v>
      </c>
      <c r="C47" s="3">
        <v>340.25</v>
      </c>
      <c r="D47" s="3">
        <v>89.71</v>
      </c>
    </row>
    <row r="48" spans="1:4" x14ac:dyDescent="0.25">
      <c r="A48" s="1" t="s">
        <v>5765</v>
      </c>
      <c r="B48" s="3">
        <v>0</v>
      </c>
      <c r="C48" s="3">
        <v>506.07</v>
      </c>
      <c r="D48" s="3">
        <v>0</v>
      </c>
    </row>
    <row r="49" spans="1:4" x14ac:dyDescent="0.25">
      <c r="A49" s="1" t="s">
        <v>211</v>
      </c>
      <c r="B49" s="3">
        <v>0</v>
      </c>
      <c r="C49" s="3">
        <v>1335.67</v>
      </c>
      <c r="D49" s="3">
        <v>0</v>
      </c>
    </row>
    <row r="50" spans="1:4" x14ac:dyDescent="0.25">
      <c r="A50" s="1" t="s">
        <v>210</v>
      </c>
      <c r="B50" s="3">
        <v>0</v>
      </c>
      <c r="C50" s="3">
        <v>962.94</v>
      </c>
      <c r="D50" s="3">
        <v>0</v>
      </c>
    </row>
    <row r="51" spans="1:4" x14ac:dyDescent="0.25">
      <c r="A51" s="1" t="s">
        <v>209</v>
      </c>
      <c r="B51" s="3">
        <v>0</v>
      </c>
      <c r="C51" s="3">
        <v>1243.54</v>
      </c>
      <c r="D51" s="3">
        <v>0</v>
      </c>
    </row>
    <row r="52" spans="1:4" x14ac:dyDescent="0.25">
      <c r="A52" s="1" t="s">
        <v>108</v>
      </c>
      <c r="B52" s="3">
        <v>155.47</v>
      </c>
      <c r="C52" s="3">
        <v>171.53</v>
      </c>
      <c r="D52" s="3">
        <v>90.64</v>
      </c>
    </row>
    <row r="53" spans="1:4" x14ac:dyDescent="0.25">
      <c r="A53" s="1" t="s">
        <v>107</v>
      </c>
      <c r="B53" s="3">
        <v>226.24</v>
      </c>
      <c r="C53" s="3">
        <v>226.95</v>
      </c>
      <c r="D53" s="3">
        <v>99.69</v>
      </c>
    </row>
    <row r="54" spans="1:4" x14ac:dyDescent="0.25">
      <c r="A54" s="1" t="s">
        <v>103</v>
      </c>
      <c r="B54" s="3">
        <v>342.87</v>
      </c>
      <c r="C54" s="3">
        <v>291.54000000000002</v>
      </c>
      <c r="D54" s="3">
        <v>117.61</v>
      </c>
    </row>
    <row r="55" spans="1:4" x14ac:dyDescent="0.25">
      <c r="A55" s="1" t="s">
        <v>1339</v>
      </c>
      <c r="B55" s="3">
        <v>87</v>
      </c>
      <c r="C55" s="3">
        <v>87</v>
      </c>
      <c r="D55" s="3">
        <v>100</v>
      </c>
    </row>
    <row r="56" spans="1:4" x14ac:dyDescent="0.25">
      <c r="A56" s="1" t="s">
        <v>114</v>
      </c>
      <c r="B56" s="3">
        <v>87</v>
      </c>
      <c r="C56" s="3">
        <v>87</v>
      </c>
      <c r="D56" s="3">
        <v>100</v>
      </c>
    </row>
    <row r="57" spans="1:4" x14ac:dyDescent="0.25">
      <c r="A57" s="1" t="s">
        <v>113</v>
      </c>
      <c r="B57" s="3">
        <v>87</v>
      </c>
      <c r="C57" s="3">
        <v>87</v>
      </c>
      <c r="D57" s="3">
        <v>100</v>
      </c>
    </row>
    <row r="58" spans="1:4" x14ac:dyDescent="0.25">
      <c r="A58" s="1" t="s">
        <v>1341</v>
      </c>
      <c r="B58" s="3">
        <v>87</v>
      </c>
      <c r="C58" s="3">
        <v>87</v>
      </c>
      <c r="D58" s="3">
        <v>100</v>
      </c>
    </row>
    <row r="59" spans="1:4" x14ac:dyDescent="0.25">
      <c r="A59" s="1" t="s">
        <v>294</v>
      </c>
      <c r="B59" s="3">
        <v>291.47000000000003</v>
      </c>
      <c r="C59" s="3">
        <v>821.61</v>
      </c>
      <c r="D59" s="3">
        <v>35.479999999999997</v>
      </c>
    </row>
    <row r="60" spans="1:4" x14ac:dyDescent="0.25">
      <c r="A60" s="1" t="s">
        <v>1379</v>
      </c>
      <c r="B60" s="3">
        <v>221.22</v>
      </c>
      <c r="C60" s="3">
        <v>693.03</v>
      </c>
      <c r="D60" s="3">
        <v>31.92</v>
      </c>
    </row>
    <row r="61" spans="1:4" x14ac:dyDescent="0.25">
      <c r="A61" s="1" t="s">
        <v>1376</v>
      </c>
      <c r="B61" s="3">
        <v>162.5</v>
      </c>
      <c r="C61" s="3">
        <v>261.94</v>
      </c>
      <c r="D61" s="3">
        <v>62.04</v>
      </c>
    </row>
    <row r="62" spans="1:4" x14ac:dyDescent="0.25">
      <c r="A62" s="1" t="s">
        <v>1377</v>
      </c>
      <c r="B62" s="3">
        <v>2228.65</v>
      </c>
      <c r="C62" s="3">
        <v>1853.25</v>
      </c>
      <c r="D62" s="3">
        <v>120.26</v>
      </c>
    </row>
    <row r="63" spans="1:4" x14ac:dyDescent="0.25">
      <c r="A63" s="1" t="s">
        <v>1378</v>
      </c>
      <c r="B63" s="3">
        <v>164.16</v>
      </c>
      <c r="C63" s="3">
        <v>241.48</v>
      </c>
      <c r="D63" s="3">
        <v>67.98</v>
      </c>
    </row>
    <row r="64" spans="1:4" x14ac:dyDescent="0.25">
      <c r="A64" s="1" t="s">
        <v>6168</v>
      </c>
      <c r="B64" s="3">
        <v>548.5</v>
      </c>
      <c r="C64" s="3">
        <v>1314.55</v>
      </c>
      <c r="D64" s="3">
        <v>41.72</v>
      </c>
    </row>
    <row r="65" spans="1:4" x14ac:dyDescent="0.25">
      <c r="A65" s="1" t="s">
        <v>102</v>
      </c>
      <c r="B65" s="3">
        <v>362.01</v>
      </c>
      <c r="C65" s="3">
        <v>761.57</v>
      </c>
      <c r="D65" s="3">
        <v>47.53</v>
      </c>
    </row>
    <row r="66" spans="1:4" x14ac:dyDescent="0.25">
      <c r="A66" s="1" t="s">
        <v>1701</v>
      </c>
      <c r="B66" s="3">
        <v>312.05</v>
      </c>
      <c r="C66" s="3">
        <v>592.45000000000005</v>
      </c>
      <c r="D66" s="3">
        <v>52.67</v>
      </c>
    </row>
    <row r="67" spans="1:4" x14ac:dyDescent="0.25">
      <c r="A67" s="1" t="s">
        <v>1704</v>
      </c>
      <c r="B67" s="3">
        <v>363.02</v>
      </c>
      <c r="C67" s="3">
        <v>865.88</v>
      </c>
      <c r="D67" s="3">
        <v>41.93</v>
      </c>
    </row>
    <row r="68" spans="1:4" x14ac:dyDescent="0.25">
      <c r="A68" s="1" t="s">
        <v>1702</v>
      </c>
      <c r="B68" s="3">
        <v>143.44</v>
      </c>
      <c r="C68" s="3">
        <v>443.62</v>
      </c>
      <c r="D68" s="3">
        <v>32.33</v>
      </c>
    </row>
    <row r="69" spans="1:4" x14ac:dyDescent="0.25">
      <c r="A69" s="1" t="s">
        <v>1703</v>
      </c>
      <c r="B69" s="3">
        <v>1918.65</v>
      </c>
      <c r="C69" s="3">
        <v>2215.46</v>
      </c>
      <c r="D69" s="3">
        <v>86.6</v>
      </c>
    </row>
    <row r="70" spans="1:4" x14ac:dyDescent="0.25">
      <c r="A70" s="1" t="s">
        <v>1705</v>
      </c>
      <c r="B70" s="3">
        <v>149.13</v>
      </c>
      <c r="C70" s="3">
        <v>553.32000000000005</v>
      </c>
      <c r="D70" s="3">
        <v>26.95</v>
      </c>
    </row>
    <row r="71" spans="1:4" x14ac:dyDescent="0.25">
      <c r="A71" s="1" t="s">
        <v>315</v>
      </c>
      <c r="B71" s="3">
        <v>156.5</v>
      </c>
      <c r="C71" s="3">
        <v>144.01</v>
      </c>
      <c r="D71" s="3">
        <v>108.67</v>
      </c>
    </row>
    <row r="72" spans="1:4" x14ac:dyDescent="0.25">
      <c r="A72" s="1" t="s">
        <v>316</v>
      </c>
      <c r="B72" s="3">
        <v>156.5</v>
      </c>
      <c r="C72" s="3">
        <v>144.01</v>
      </c>
      <c r="D72" s="3">
        <v>108.67</v>
      </c>
    </row>
    <row r="73" spans="1:4" x14ac:dyDescent="0.25">
      <c r="A73" s="1" t="s">
        <v>313</v>
      </c>
      <c r="B73" s="3">
        <v>156.5</v>
      </c>
      <c r="C73" s="3">
        <v>144.01</v>
      </c>
      <c r="D73" s="3">
        <v>108.67</v>
      </c>
    </row>
    <row r="74" spans="1:4" x14ac:dyDescent="0.25">
      <c r="A74" s="1" t="s">
        <v>314</v>
      </c>
      <c r="B74" s="3">
        <v>156.5</v>
      </c>
      <c r="C74" s="3">
        <v>144.01</v>
      </c>
      <c r="D74" s="3">
        <v>108.67</v>
      </c>
    </row>
    <row r="75" spans="1:4" x14ac:dyDescent="0.25">
      <c r="A75" s="1" t="s">
        <v>221</v>
      </c>
      <c r="B75" s="3">
        <v>1505.59</v>
      </c>
      <c r="C75" s="3">
        <v>1487.45</v>
      </c>
      <c r="D75" s="3">
        <v>101.22</v>
      </c>
    </row>
    <row r="76" spans="1:4" x14ac:dyDescent="0.25">
      <c r="A76" s="1" t="s">
        <v>3983</v>
      </c>
      <c r="B76" s="3">
        <v>478.58</v>
      </c>
      <c r="C76" s="3">
        <v>17703.32</v>
      </c>
      <c r="D76" s="3">
        <v>2.7</v>
      </c>
    </row>
    <row r="77" spans="1:4" x14ac:dyDescent="0.25">
      <c r="A77" s="1" t="s">
        <v>3984</v>
      </c>
      <c r="B77" s="3">
        <v>476.45</v>
      </c>
      <c r="C77" s="3">
        <v>19077.75</v>
      </c>
      <c r="D77" s="3">
        <v>2.5</v>
      </c>
    </row>
    <row r="78" spans="1:4" x14ac:dyDescent="0.25">
      <c r="A78" s="1" t="s">
        <v>3985</v>
      </c>
      <c r="B78" s="3">
        <v>59.82</v>
      </c>
      <c r="C78" s="3">
        <v>14557.73</v>
      </c>
      <c r="D78" s="3">
        <v>0.41</v>
      </c>
    </row>
    <row r="79" spans="1:4" x14ac:dyDescent="0.25">
      <c r="A79" s="1" t="s">
        <v>3986</v>
      </c>
      <c r="B79" s="3">
        <v>42</v>
      </c>
      <c r="C79" s="3">
        <v>18027.21</v>
      </c>
      <c r="D79" s="3">
        <v>0.23</v>
      </c>
    </row>
    <row r="80" spans="1:4" x14ac:dyDescent="0.25">
      <c r="A80" s="1" t="s">
        <v>3987</v>
      </c>
      <c r="B80" s="3">
        <v>432.47</v>
      </c>
      <c r="C80" s="3">
        <v>21115.94</v>
      </c>
      <c r="D80" s="3">
        <v>2.0499999999999998</v>
      </c>
    </row>
    <row r="81" spans="1:4" x14ac:dyDescent="0.25">
      <c r="A81" s="1" t="s">
        <v>293</v>
      </c>
      <c r="B81" s="3">
        <v>3457.88</v>
      </c>
      <c r="C81" s="3">
        <v>4809.58</v>
      </c>
      <c r="D81" s="3">
        <v>71.900000000000006</v>
      </c>
    </row>
    <row r="82" spans="1:4" x14ac:dyDescent="0.25">
      <c r="A82" s="1" t="s">
        <v>295</v>
      </c>
      <c r="B82" s="3">
        <v>146.09</v>
      </c>
      <c r="C82" s="3">
        <v>581.92999999999995</v>
      </c>
      <c r="D82" s="3">
        <v>25.1</v>
      </c>
    </row>
    <row r="83" spans="1:4" x14ac:dyDescent="0.25">
      <c r="A83" s="1" t="s">
        <v>326</v>
      </c>
      <c r="B83" s="3">
        <v>11306.44</v>
      </c>
      <c r="C83" s="3">
        <v>11132.12</v>
      </c>
      <c r="D83" s="3">
        <v>101.57</v>
      </c>
    </row>
    <row r="84" spans="1:4" x14ac:dyDescent="0.25">
      <c r="A84" s="1" t="s">
        <v>327</v>
      </c>
      <c r="B84" s="3">
        <v>11306.42</v>
      </c>
      <c r="C84" s="3">
        <v>11242.35</v>
      </c>
      <c r="D84" s="3">
        <v>100.57</v>
      </c>
    </row>
    <row r="85" spans="1:4" x14ac:dyDescent="0.25">
      <c r="A85" s="1" t="s">
        <v>318</v>
      </c>
      <c r="B85" s="3">
        <v>11048.38</v>
      </c>
      <c r="C85" s="3">
        <v>11334.88</v>
      </c>
      <c r="D85" s="3">
        <v>97.47</v>
      </c>
    </row>
    <row r="86" spans="1:4" x14ac:dyDescent="0.25">
      <c r="A86" s="1" t="s">
        <v>319</v>
      </c>
      <c r="B86" s="3">
        <v>11048.38</v>
      </c>
      <c r="C86" s="3">
        <v>11445.11</v>
      </c>
      <c r="D86" s="3">
        <v>96.53</v>
      </c>
    </row>
    <row r="87" spans="1:4" x14ac:dyDescent="0.25">
      <c r="A87" s="1" t="s">
        <v>5485</v>
      </c>
      <c r="B87" s="3">
        <v>826.01</v>
      </c>
      <c r="C87" s="3">
        <v>1299.3800000000001</v>
      </c>
      <c r="D87" s="3">
        <v>63.57</v>
      </c>
    </row>
    <row r="88" spans="1:4" x14ac:dyDescent="0.25">
      <c r="A88" s="1" t="s">
        <v>115</v>
      </c>
      <c r="B88" s="3">
        <v>7377.93</v>
      </c>
      <c r="C88" s="3">
        <v>7964.73</v>
      </c>
      <c r="D88" s="3">
        <v>92.63</v>
      </c>
    </row>
    <row r="89" spans="1:4" x14ac:dyDescent="0.25">
      <c r="A89" s="1" t="s">
        <v>110</v>
      </c>
      <c r="B89" s="3">
        <v>7245.42</v>
      </c>
      <c r="C89" s="3">
        <v>7538.98</v>
      </c>
      <c r="D89" s="3">
        <v>96.11</v>
      </c>
    </row>
    <row r="90" spans="1:4" x14ac:dyDescent="0.25">
      <c r="A90" s="1" t="s">
        <v>109</v>
      </c>
      <c r="B90" s="3">
        <v>6994.75</v>
      </c>
      <c r="C90" s="3">
        <v>7223.25</v>
      </c>
      <c r="D90" s="3">
        <v>96.84</v>
      </c>
    </row>
    <row r="91" spans="1:4" x14ac:dyDescent="0.25">
      <c r="A91" s="1" t="s">
        <v>340</v>
      </c>
      <c r="B91" s="3">
        <v>7144.82</v>
      </c>
      <c r="C91" s="3">
        <v>7617.51</v>
      </c>
      <c r="D91" s="3">
        <v>93.79</v>
      </c>
    </row>
    <row r="92" spans="1:4" x14ac:dyDescent="0.25">
      <c r="A92" s="1" t="s">
        <v>111</v>
      </c>
      <c r="B92" s="3">
        <v>1301.75</v>
      </c>
      <c r="C92" s="3">
        <v>1425.24</v>
      </c>
      <c r="D92" s="3">
        <v>91.34</v>
      </c>
    </row>
    <row r="93" spans="1:4" x14ac:dyDescent="0.25">
      <c r="A93" s="1" t="s">
        <v>112</v>
      </c>
      <c r="B93" s="3">
        <v>1186.98</v>
      </c>
      <c r="C93" s="3">
        <v>1340.99</v>
      </c>
      <c r="D93" s="3">
        <v>88.51</v>
      </c>
    </row>
    <row r="94" spans="1:4" x14ac:dyDescent="0.25">
      <c r="A94" s="1" t="s">
        <v>817</v>
      </c>
      <c r="B94" s="3">
        <v>1115.82</v>
      </c>
      <c r="C94" s="3">
        <v>1256.74</v>
      </c>
      <c r="D94" s="3">
        <v>88.79</v>
      </c>
    </row>
    <row r="95" spans="1:4" x14ac:dyDescent="0.25">
      <c r="A95" s="1" t="s">
        <v>776</v>
      </c>
      <c r="B95" s="3">
        <v>1271.26</v>
      </c>
      <c r="C95" s="3">
        <v>1372.48</v>
      </c>
      <c r="D95" s="3">
        <v>92.62</v>
      </c>
    </row>
    <row r="96" spans="1:4" x14ac:dyDescent="0.25">
      <c r="A96" s="1" t="s">
        <v>777</v>
      </c>
      <c r="B96" s="3">
        <v>1601.73</v>
      </c>
      <c r="C96" s="3">
        <v>1688.23</v>
      </c>
      <c r="D96" s="3">
        <v>94.88</v>
      </c>
    </row>
    <row r="97" spans="1:4" x14ac:dyDescent="0.25">
      <c r="A97" s="1" t="s">
        <v>1358</v>
      </c>
      <c r="B97" s="3">
        <v>1153.97</v>
      </c>
      <c r="C97" s="3">
        <v>1219.73</v>
      </c>
      <c r="D97" s="3">
        <v>94.61</v>
      </c>
    </row>
    <row r="98" spans="1:4" x14ac:dyDescent="0.25">
      <c r="A98" s="1" t="s">
        <v>1359</v>
      </c>
      <c r="B98" s="3">
        <v>1446.93</v>
      </c>
      <c r="C98" s="3">
        <v>1551.22</v>
      </c>
      <c r="D98" s="3">
        <v>93.28</v>
      </c>
    </row>
    <row r="99" spans="1:4" x14ac:dyDescent="0.25">
      <c r="A99" s="1" t="s">
        <v>1360</v>
      </c>
      <c r="B99" s="3">
        <v>1305.3599999999999</v>
      </c>
      <c r="C99" s="3">
        <v>1335.48</v>
      </c>
      <c r="D99" s="3">
        <v>97.74</v>
      </c>
    </row>
    <row r="100" spans="1:4" x14ac:dyDescent="0.25">
      <c r="A100" s="1" t="s">
        <v>1362</v>
      </c>
      <c r="B100" s="3">
        <v>1016.3</v>
      </c>
      <c r="C100" s="3">
        <v>1066.97</v>
      </c>
      <c r="D100" s="3">
        <v>95.25</v>
      </c>
    </row>
    <row r="101" spans="1:4" x14ac:dyDescent="0.25">
      <c r="A101" s="1" t="s">
        <v>105</v>
      </c>
      <c r="B101" s="3">
        <v>134.19999999999999</v>
      </c>
      <c r="C101" s="3">
        <v>8758.5499999999993</v>
      </c>
      <c r="D101" s="3">
        <v>1.53</v>
      </c>
    </row>
    <row r="102" spans="1:4" x14ac:dyDescent="0.25">
      <c r="A102" s="1" t="s">
        <v>106</v>
      </c>
      <c r="B102" s="3">
        <v>0</v>
      </c>
      <c r="C102" s="3">
        <v>168.08</v>
      </c>
      <c r="D102" s="3">
        <v>0</v>
      </c>
    </row>
    <row r="103" spans="1:4" x14ac:dyDescent="0.25">
      <c r="A103" s="1" t="s">
        <v>104</v>
      </c>
      <c r="B103" s="3">
        <v>369.14</v>
      </c>
      <c r="C103" s="3">
        <v>466.92</v>
      </c>
      <c r="D103" s="3">
        <v>79.06</v>
      </c>
    </row>
    <row r="104" spans="1:4" x14ac:dyDescent="0.25">
      <c r="A104" s="1" t="s">
        <v>755</v>
      </c>
      <c r="B104" s="3">
        <v>703.62</v>
      </c>
      <c r="C104" s="3">
        <v>141.72999999999999</v>
      </c>
      <c r="D104" s="3">
        <v>496.45</v>
      </c>
    </row>
    <row r="105" spans="1:4" x14ac:dyDescent="0.25">
      <c r="A105" s="1" t="s">
        <v>756</v>
      </c>
      <c r="B105" s="3">
        <v>703.62</v>
      </c>
      <c r="C105" s="3">
        <v>141.72999999999999</v>
      </c>
      <c r="D105" s="3">
        <v>496.45</v>
      </c>
    </row>
    <row r="106" spans="1:4" x14ac:dyDescent="0.25">
      <c r="A106" s="1" t="s">
        <v>753</v>
      </c>
      <c r="B106" s="3">
        <v>1090.1400000000001</v>
      </c>
      <c r="C106" s="3">
        <v>47.25</v>
      </c>
      <c r="D106" s="3">
        <v>2307.17</v>
      </c>
    </row>
    <row r="107" spans="1:4" x14ac:dyDescent="0.25">
      <c r="A107" s="1" t="s">
        <v>754</v>
      </c>
      <c r="B107" s="3">
        <v>1090.1500000000001</v>
      </c>
      <c r="C107" s="3">
        <v>47.24</v>
      </c>
      <c r="D107" s="3">
        <v>2307.6799999999998</v>
      </c>
    </row>
    <row r="108" spans="1:4" x14ac:dyDescent="0.25">
      <c r="A108" s="1" t="s">
        <v>1081</v>
      </c>
      <c r="B108" s="3">
        <v>563.17999999999995</v>
      </c>
      <c r="C108" s="3">
        <v>39.369999999999997</v>
      </c>
      <c r="D108" s="3">
        <v>1430.47</v>
      </c>
    </row>
    <row r="109" spans="1:4" x14ac:dyDescent="0.25">
      <c r="A109" s="1" t="s">
        <v>1083</v>
      </c>
      <c r="B109" s="3">
        <v>563.20000000000005</v>
      </c>
      <c r="C109" s="3">
        <v>39.369999999999997</v>
      </c>
      <c r="D109" s="3">
        <v>1430.52</v>
      </c>
    </row>
    <row r="110" spans="1:4" x14ac:dyDescent="0.25">
      <c r="A110" s="1" t="s">
        <v>1075</v>
      </c>
      <c r="B110" s="3">
        <v>578.87</v>
      </c>
      <c r="C110" s="3">
        <v>39.369999999999997</v>
      </c>
      <c r="D110" s="3">
        <v>1470.33</v>
      </c>
    </row>
    <row r="111" spans="1:4" x14ac:dyDescent="0.25">
      <c r="A111" s="1" t="s">
        <v>1077</v>
      </c>
      <c r="B111" s="3">
        <v>578.71</v>
      </c>
      <c r="C111" s="3">
        <v>39.369999999999997</v>
      </c>
      <c r="D111" s="3">
        <v>1469.94</v>
      </c>
    </row>
    <row r="112" spans="1:4" x14ac:dyDescent="0.25">
      <c r="A112" s="1" t="s">
        <v>5454</v>
      </c>
      <c r="B112" s="3">
        <v>1520.42</v>
      </c>
      <c r="C112" s="3">
        <v>1531.21</v>
      </c>
      <c r="D112" s="3">
        <v>99.3</v>
      </c>
    </row>
    <row r="113" spans="1:4" x14ac:dyDescent="0.25">
      <c r="A113" s="1" t="s">
        <v>5456</v>
      </c>
      <c r="B113" s="3">
        <v>1836.12</v>
      </c>
      <c r="C113" s="3">
        <v>1791.96</v>
      </c>
      <c r="D113" s="3">
        <v>102.46</v>
      </c>
    </row>
    <row r="114" spans="1:4" x14ac:dyDescent="0.25">
      <c r="A114" s="1" t="s">
        <v>5457</v>
      </c>
      <c r="B114" s="3">
        <v>1862.16</v>
      </c>
      <c r="C114" s="3">
        <v>1887.73</v>
      </c>
      <c r="D114" s="3">
        <v>98.65</v>
      </c>
    </row>
    <row r="115" spans="1:4" x14ac:dyDescent="0.25">
      <c r="A115" s="1" t="s">
        <v>5458</v>
      </c>
      <c r="B115" s="3">
        <v>1634.09</v>
      </c>
      <c r="C115" s="3">
        <v>1498.42</v>
      </c>
      <c r="D115" s="3">
        <v>109.05</v>
      </c>
    </row>
    <row r="116" spans="1:4" x14ac:dyDescent="0.25">
      <c r="A116" s="1" t="s">
        <v>5455</v>
      </c>
      <c r="B116" s="3">
        <v>1661.19</v>
      </c>
      <c r="C116" s="3">
        <v>1689.98</v>
      </c>
      <c r="D116" s="3">
        <v>98.3</v>
      </c>
    </row>
    <row r="117" spans="1:4" x14ac:dyDescent="0.25">
      <c r="A117" s="1" t="s">
        <v>5453</v>
      </c>
      <c r="B117" s="3">
        <v>1955.39</v>
      </c>
      <c r="C117" s="3">
        <v>1790.67</v>
      </c>
      <c r="D117" s="3">
        <v>109.2</v>
      </c>
    </row>
    <row r="118" spans="1:4" x14ac:dyDescent="0.25">
      <c r="A118" s="1" t="s">
        <v>133</v>
      </c>
      <c r="B118" s="3">
        <v>182.23</v>
      </c>
      <c r="C118" s="3">
        <v>198.52</v>
      </c>
      <c r="D118" s="3">
        <v>91.79</v>
      </c>
    </row>
    <row r="119" spans="1:4" x14ac:dyDescent="0.25">
      <c r="A119" s="1" t="s">
        <v>132</v>
      </c>
      <c r="B119" s="3">
        <v>162.22999999999999</v>
      </c>
      <c r="C119" s="3">
        <v>178.52</v>
      </c>
      <c r="D119" s="3">
        <v>90.87</v>
      </c>
    </row>
    <row r="120" spans="1:4" x14ac:dyDescent="0.25">
      <c r="A120" s="1" t="s">
        <v>262</v>
      </c>
      <c r="B120" s="3">
        <v>391.73</v>
      </c>
      <c r="C120" s="3">
        <v>337.28</v>
      </c>
      <c r="D120" s="3">
        <v>116.15</v>
      </c>
    </row>
    <row r="121" spans="1:4" x14ac:dyDescent="0.25">
      <c r="A121" s="1" t="s">
        <v>426</v>
      </c>
      <c r="B121" s="3">
        <v>691.76</v>
      </c>
      <c r="C121" s="3">
        <v>400.84</v>
      </c>
      <c r="D121" s="3">
        <v>172.58</v>
      </c>
    </row>
    <row r="122" spans="1:4" x14ac:dyDescent="0.25">
      <c r="A122" s="1" t="s">
        <v>428</v>
      </c>
      <c r="B122" s="3">
        <v>444.55</v>
      </c>
      <c r="C122" s="3">
        <v>348.18</v>
      </c>
      <c r="D122" s="3">
        <v>127.68</v>
      </c>
    </row>
    <row r="123" spans="1:4" x14ac:dyDescent="0.25">
      <c r="A123" s="1" t="s">
        <v>433</v>
      </c>
      <c r="B123" s="3">
        <v>411.17</v>
      </c>
      <c r="C123" s="3">
        <v>263.68</v>
      </c>
      <c r="D123" s="3">
        <v>155.94</v>
      </c>
    </row>
    <row r="124" spans="1:4" x14ac:dyDescent="0.25">
      <c r="A124" s="1" t="s">
        <v>436</v>
      </c>
      <c r="B124" s="3">
        <v>530.35</v>
      </c>
      <c r="C124" s="3">
        <v>263.68</v>
      </c>
      <c r="D124" s="3">
        <v>201.13</v>
      </c>
    </row>
    <row r="125" spans="1:4" x14ac:dyDescent="0.25">
      <c r="A125" s="1" t="s">
        <v>127</v>
      </c>
      <c r="B125" s="3">
        <v>2372.77</v>
      </c>
      <c r="C125" s="3">
        <v>2383.96</v>
      </c>
      <c r="D125" s="3">
        <v>99.53</v>
      </c>
    </row>
    <row r="126" spans="1:4" x14ac:dyDescent="0.25">
      <c r="A126" s="1" t="s">
        <v>128</v>
      </c>
      <c r="B126" s="3">
        <v>2372.75</v>
      </c>
      <c r="C126" s="3">
        <v>2494.1999999999998</v>
      </c>
      <c r="D126" s="3">
        <v>95.13</v>
      </c>
    </row>
    <row r="127" spans="1:4" x14ac:dyDescent="0.25">
      <c r="A127" s="1" t="s">
        <v>2375</v>
      </c>
      <c r="B127" s="3">
        <v>2539.13</v>
      </c>
      <c r="C127" s="3">
        <v>2134.9899999999998</v>
      </c>
      <c r="D127" s="3">
        <v>118.93</v>
      </c>
    </row>
    <row r="128" spans="1:4" x14ac:dyDescent="0.25">
      <c r="A128" s="1" t="s">
        <v>2378</v>
      </c>
      <c r="B128" s="3">
        <v>2539.1799999999998</v>
      </c>
      <c r="C128" s="3">
        <v>2245.2199999999998</v>
      </c>
      <c r="D128" s="3">
        <v>113.09</v>
      </c>
    </row>
    <row r="129" spans="1:4" x14ac:dyDescent="0.25">
      <c r="A129" s="1" t="s">
        <v>2382</v>
      </c>
      <c r="B129" s="3">
        <v>2588.66</v>
      </c>
      <c r="C129" s="3">
        <v>2124.16</v>
      </c>
      <c r="D129" s="3">
        <v>121.87</v>
      </c>
    </row>
    <row r="130" spans="1:4" x14ac:dyDescent="0.25">
      <c r="A130" s="1" t="s">
        <v>2385</v>
      </c>
      <c r="B130" s="3">
        <v>2588.65</v>
      </c>
      <c r="C130" s="3">
        <v>2011.99</v>
      </c>
      <c r="D130" s="3">
        <v>128.66</v>
      </c>
    </row>
    <row r="131" spans="1:4" x14ac:dyDescent="0.25">
      <c r="A131" s="1" t="s">
        <v>2389</v>
      </c>
      <c r="B131" s="3">
        <v>2730.06</v>
      </c>
      <c r="C131" s="3">
        <v>2467.62</v>
      </c>
      <c r="D131" s="3">
        <v>110.64</v>
      </c>
    </row>
    <row r="132" spans="1:4" x14ac:dyDescent="0.25">
      <c r="A132" s="1" t="s">
        <v>2392</v>
      </c>
      <c r="B132" s="3">
        <v>2730.04</v>
      </c>
      <c r="C132" s="3">
        <v>2325.9</v>
      </c>
      <c r="D132" s="3">
        <v>117.38</v>
      </c>
    </row>
    <row r="133" spans="1:4" x14ac:dyDescent="0.25">
      <c r="A133" s="1" t="s">
        <v>1039</v>
      </c>
      <c r="B133" s="3">
        <v>1653.57</v>
      </c>
      <c r="C133" s="3">
        <v>1234.6199999999999</v>
      </c>
      <c r="D133" s="3">
        <v>133.93</v>
      </c>
    </row>
    <row r="134" spans="1:4" x14ac:dyDescent="0.25">
      <c r="A134" s="1" t="s">
        <v>1034</v>
      </c>
      <c r="B134" s="3">
        <v>1653.57</v>
      </c>
      <c r="C134" s="3">
        <v>1322.95</v>
      </c>
      <c r="D134" s="3">
        <v>124.99</v>
      </c>
    </row>
    <row r="135" spans="1:4" x14ac:dyDescent="0.25">
      <c r="A135" s="1" t="s">
        <v>1048</v>
      </c>
      <c r="B135" s="3">
        <v>1664.83</v>
      </c>
      <c r="C135" s="3">
        <v>1701.39</v>
      </c>
      <c r="D135" s="3">
        <v>97.85</v>
      </c>
    </row>
    <row r="136" spans="1:4" x14ac:dyDescent="0.25">
      <c r="A136" s="1" t="s">
        <v>1043</v>
      </c>
      <c r="B136" s="3">
        <v>1664.82</v>
      </c>
      <c r="C136" s="3">
        <v>1495.42</v>
      </c>
      <c r="D136" s="3">
        <v>111.33</v>
      </c>
    </row>
    <row r="137" spans="1:4" x14ac:dyDescent="0.25">
      <c r="A137" s="1" t="s">
        <v>1288</v>
      </c>
      <c r="B137" s="3">
        <v>2058.21</v>
      </c>
      <c r="C137" s="3">
        <v>1495.66</v>
      </c>
      <c r="D137" s="3">
        <v>137.61000000000001</v>
      </c>
    </row>
    <row r="138" spans="1:4" x14ac:dyDescent="0.25">
      <c r="A138" s="1" t="s">
        <v>1287</v>
      </c>
      <c r="B138" s="3">
        <v>2058.2600000000002</v>
      </c>
      <c r="C138" s="3">
        <v>1531.1</v>
      </c>
      <c r="D138" s="3">
        <v>134.43</v>
      </c>
    </row>
    <row r="139" spans="1:4" x14ac:dyDescent="0.25">
      <c r="A139" s="1" t="s">
        <v>1290</v>
      </c>
      <c r="B139" s="3">
        <v>2055.36</v>
      </c>
      <c r="C139" s="3">
        <v>1657.08</v>
      </c>
      <c r="D139" s="3">
        <v>124.03</v>
      </c>
    </row>
    <row r="140" spans="1:4" x14ac:dyDescent="0.25">
      <c r="A140" s="1" t="s">
        <v>1289</v>
      </c>
      <c r="B140" s="3">
        <v>2055.36</v>
      </c>
      <c r="C140" s="3">
        <v>1621.64</v>
      </c>
      <c r="D140" s="3">
        <v>126.75</v>
      </c>
    </row>
    <row r="141" spans="1:4" x14ac:dyDescent="0.25">
      <c r="A141" s="1" t="s">
        <v>1311</v>
      </c>
      <c r="B141" s="3">
        <v>3520.39</v>
      </c>
      <c r="C141" s="3">
        <v>2769.27</v>
      </c>
      <c r="D141" s="3">
        <v>127.12</v>
      </c>
    </row>
    <row r="142" spans="1:4" x14ac:dyDescent="0.25">
      <c r="A142" s="1" t="s">
        <v>1312</v>
      </c>
      <c r="B142" s="3">
        <v>3520.62</v>
      </c>
      <c r="C142" s="3">
        <v>2733.84</v>
      </c>
      <c r="D142" s="3">
        <v>128.78</v>
      </c>
    </row>
    <row r="143" spans="1:4" x14ac:dyDescent="0.25">
      <c r="A143" s="1" t="s">
        <v>1314</v>
      </c>
      <c r="B143" s="3">
        <v>3380.05</v>
      </c>
      <c r="C143" s="3">
        <v>2607.85</v>
      </c>
      <c r="D143" s="3">
        <v>129.61000000000001</v>
      </c>
    </row>
    <row r="144" spans="1:4" x14ac:dyDescent="0.25">
      <c r="A144" s="1" t="s">
        <v>1313</v>
      </c>
      <c r="B144" s="3">
        <v>3380.07</v>
      </c>
      <c r="C144" s="3">
        <v>2643.29</v>
      </c>
      <c r="D144" s="3">
        <v>127.87</v>
      </c>
    </row>
    <row r="145" spans="1:4" x14ac:dyDescent="0.25">
      <c r="A145" s="1" t="s">
        <v>1315</v>
      </c>
      <c r="B145" s="3">
        <v>1313.4</v>
      </c>
      <c r="C145" s="3">
        <v>1019.28</v>
      </c>
      <c r="D145" s="3">
        <v>128.86000000000001</v>
      </c>
    </row>
    <row r="146" spans="1:4" x14ac:dyDescent="0.25">
      <c r="A146" s="1" t="s">
        <v>1316</v>
      </c>
      <c r="B146" s="3">
        <v>1313.42</v>
      </c>
      <c r="C146" s="3">
        <v>1054.71</v>
      </c>
      <c r="D146" s="3">
        <v>124.53</v>
      </c>
    </row>
    <row r="147" spans="1:4" x14ac:dyDescent="0.25">
      <c r="A147" s="1" t="s">
        <v>1318</v>
      </c>
      <c r="B147" s="3">
        <v>1420.82</v>
      </c>
      <c r="C147" s="3">
        <v>1180.7</v>
      </c>
      <c r="D147" s="3">
        <v>120.34</v>
      </c>
    </row>
    <row r="148" spans="1:4" x14ac:dyDescent="0.25">
      <c r="A148" s="1" t="s">
        <v>1317</v>
      </c>
      <c r="B148" s="3">
        <v>1420.83</v>
      </c>
      <c r="C148" s="3">
        <v>1145.26</v>
      </c>
      <c r="D148" s="3">
        <v>124.06</v>
      </c>
    </row>
    <row r="149" spans="1:4" x14ac:dyDescent="0.25">
      <c r="A149" s="1" t="s">
        <v>5461</v>
      </c>
      <c r="B149" s="3">
        <v>2339.9699999999998</v>
      </c>
      <c r="C149" s="3">
        <v>2872.54</v>
      </c>
      <c r="D149" s="3">
        <v>81.459999999999994</v>
      </c>
    </row>
    <row r="150" spans="1:4" x14ac:dyDescent="0.25">
      <c r="A150" s="1" t="s">
        <v>5462</v>
      </c>
      <c r="B150" s="3">
        <v>2855.16</v>
      </c>
      <c r="C150" s="3">
        <v>3208.76</v>
      </c>
      <c r="D150" s="3">
        <v>88.98</v>
      </c>
    </row>
    <row r="151" spans="1:4" x14ac:dyDescent="0.25">
      <c r="A151" s="1" t="s">
        <v>5463</v>
      </c>
      <c r="B151" s="3">
        <v>3209.63</v>
      </c>
      <c r="C151" s="3">
        <v>3387.5</v>
      </c>
      <c r="D151" s="3">
        <v>94.75</v>
      </c>
    </row>
    <row r="152" spans="1:4" x14ac:dyDescent="0.25">
      <c r="A152" s="1" t="s">
        <v>5464</v>
      </c>
      <c r="B152" s="3">
        <v>2604.34</v>
      </c>
      <c r="C152" s="3">
        <v>3330.02</v>
      </c>
      <c r="D152" s="3">
        <v>78.209999999999994</v>
      </c>
    </row>
    <row r="153" spans="1:4" x14ac:dyDescent="0.25">
      <c r="A153" s="1" t="s">
        <v>222</v>
      </c>
      <c r="B153" s="3">
        <v>1669.86</v>
      </c>
      <c r="C153" s="3">
        <v>1671.7</v>
      </c>
      <c r="D153" s="3">
        <v>99.89</v>
      </c>
    </row>
    <row r="154" spans="1:4" x14ac:dyDescent="0.25">
      <c r="A154" s="1" t="s">
        <v>7052</v>
      </c>
      <c r="B154" s="3">
        <v>5040.1499999999996</v>
      </c>
      <c r="C154" s="3">
        <v>4112.1099999999997</v>
      </c>
      <c r="D154" s="3">
        <v>122.57</v>
      </c>
    </row>
    <row r="155" spans="1:4" x14ac:dyDescent="0.25">
      <c r="A155" s="1" t="s">
        <v>6306</v>
      </c>
      <c r="B155" s="3">
        <v>4974.32</v>
      </c>
      <c r="C155" s="3">
        <v>5376.15</v>
      </c>
      <c r="D155" s="3">
        <v>92.53</v>
      </c>
    </row>
    <row r="156" spans="1:4" x14ac:dyDescent="0.25">
      <c r="A156" s="1" t="s">
        <v>6307</v>
      </c>
      <c r="B156" s="3">
        <v>5608.96</v>
      </c>
      <c r="C156" s="3">
        <v>5802.13</v>
      </c>
      <c r="D156" s="3">
        <v>96.67</v>
      </c>
    </row>
    <row r="157" spans="1:4" x14ac:dyDescent="0.25">
      <c r="A157" s="1" t="s">
        <v>1157</v>
      </c>
      <c r="B157" s="3">
        <v>3100.39</v>
      </c>
      <c r="C157" s="3">
        <v>2201.4299999999998</v>
      </c>
      <c r="D157" s="3">
        <v>140.84</v>
      </c>
    </row>
    <row r="158" spans="1:4" x14ac:dyDescent="0.25">
      <c r="A158" s="1" t="s">
        <v>1140</v>
      </c>
      <c r="B158" s="3">
        <v>6158.88</v>
      </c>
      <c r="C158" s="3">
        <v>6464.07</v>
      </c>
      <c r="D158" s="3">
        <v>95.28</v>
      </c>
    </row>
    <row r="159" spans="1:4" x14ac:dyDescent="0.25">
      <c r="A159" s="1" t="s">
        <v>1148</v>
      </c>
      <c r="B159" s="3">
        <v>5176.12</v>
      </c>
      <c r="C159" s="3">
        <v>5100.9399999999996</v>
      </c>
      <c r="D159" s="3">
        <v>101.47</v>
      </c>
    </row>
    <row r="160" spans="1:4" x14ac:dyDescent="0.25">
      <c r="A160" s="1" t="s">
        <v>1160</v>
      </c>
      <c r="B160" s="3">
        <v>2253.0300000000002</v>
      </c>
      <c r="C160" s="3">
        <v>2132.38</v>
      </c>
      <c r="D160" s="3">
        <v>105.66</v>
      </c>
    </row>
    <row r="161" spans="1:4" x14ac:dyDescent="0.25">
      <c r="A161" s="1" t="s">
        <v>1151</v>
      </c>
      <c r="B161" s="3">
        <v>4655.9799999999996</v>
      </c>
      <c r="C161" s="3">
        <v>4734.6099999999997</v>
      </c>
      <c r="D161" s="3">
        <v>98.34</v>
      </c>
    </row>
    <row r="162" spans="1:4" x14ac:dyDescent="0.25">
      <c r="A162" s="1" t="s">
        <v>1154</v>
      </c>
      <c r="B162" s="3">
        <v>4832.93</v>
      </c>
      <c r="C162" s="3">
        <v>5038.75</v>
      </c>
      <c r="D162" s="3">
        <v>95.92</v>
      </c>
    </row>
    <row r="163" spans="1:4" x14ac:dyDescent="0.25">
      <c r="A163" s="1" t="s">
        <v>1145</v>
      </c>
      <c r="B163" s="3">
        <v>1178.8399999999999</v>
      </c>
      <c r="C163" s="3">
        <v>1336.9</v>
      </c>
      <c r="D163" s="3">
        <v>88.18</v>
      </c>
    </row>
    <row r="164" spans="1:4" x14ac:dyDescent="0.25">
      <c r="A164" s="1" t="s">
        <v>1124</v>
      </c>
      <c r="B164" s="3">
        <v>1859.07</v>
      </c>
      <c r="C164" s="3">
        <v>1090.33</v>
      </c>
      <c r="D164" s="3">
        <v>170.51</v>
      </c>
    </row>
    <row r="165" spans="1:4" x14ac:dyDescent="0.25">
      <c r="A165" s="1" t="s">
        <v>1129</v>
      </c>
      <c r="B165" s="3">
        <v>2850.17</v>
      </c>
      <c r="C165" s="3">
        <v>2052.7399999999998</v>
      </c>
      <c r="D165" s="3">
        <v>138.85</v>
      </c>
    </row>
    <row r="166" spans="1:4" x14ac:dyDescent="0.25">
      <c r="A166" s="1" t="s">
        <v>1132</v>
      </c>
      <c r="B166" s="3">
        <v>2258.7199999999998</v>
      </c>
      <c r="C166" s="3">
        <v>1136.31</v>
      </c>
      <c r="D166" s="3">
        <v>198.78</v>
      </c>
    </row>
    <row r="167" spans="1:4" x14ac:dyDescent="0.25">
      <c r="A167" s="1" t="s">
        <v>1137</v>
      </c>
      <c r="B167" s="3">
        <v>3471.43</v>
      </c>
      <c r="C167" s="3">
        <v>2392.37</v>
      </c>
      <c r="D167" s="3">
        <v>145.1</v>
      </c>
    </row>
    <row r="168" spans="1:4" x14ac:dyDescent="0.25">
      <c r="A168" s="1" t="s">
        <v>1143</v>
      </c>
      <c r="B168" s="3">
        <v>5520.4</v>
      </c>
      <c r="C168" s="3">
        <v>4318.88</v>
      </c>
      <c r="D168" s="3">
        <v>127.82</v>
      </c>
    </row>
    <row r="169" spans="1:4" x14ac:dyDescent="0.25">
      <c r="A169" s="1" t="s">
        <v>1126</v>
      </c>
      <c r="B169" s="3">
        <v>2851.12</v>
      </c>
      <c r="C169" s="3">
        <v>1686.76</v>
      </c>
      <c r="D169" s="3">
        <v>169.03</v>
      </c>
    </row>
    <row r="170" spans="1:4" x14ac:dyDescent="0.25">
      <c r="A170" s="1" t="s">
        <v>1206</v>
      </c>
      <c r="B170" s="3">
        <v>6295.83</v>
      </c>
      <c r="C170" s="3">
        <v>5268.18</v>
      </c>
      <c r="D170" s="3">
        <v>119.51</v>
      </c>
    </row>
    <row r="171" spans="1:4" x14ac:dyDescent="0.25">
      <c r="A171" s="1" t="s">
        <v>1197</v>
      </c>
      <c r="B171" s="3">
        <v>4298.8999999999996</v>
      </c>
      <c r="C171" s="3">
        <v>3564.1</v>
      </c>
      <c r="D171" s="3">
        <v>120.62</v>
      </c>
    </row>
    <row r="172" spans="1:4" x14ac:dyDescent="0.25">
      <c r="A172" s="1" t="s">
        <v>1213</v>
      </c>
      <c r="B172" s="3">
        <v>4714.96</v>
      </c>
      <c r="C172" s="3">
        <v>3742.94</v>
      </c>
      <c r="D172" s="3">
        <v>125.97</v>
      </c>
    </row>
    <row r="173" spans="1:4" x14ac:dyDescent="0.25">
      <c r="A173" s="1" t="s">
        <v>1209</v>
      </c>
      <c r="B173" s="3">
        <v>6205.43</v>
      </c>
      <c r="C173" s="3">
        <v>5294.16</v>
      </c>
      <c r="D173" s="3">
        <v>117.21</v>
      </c>
    </row>
    <row r="174" spans="1:4" x14ac:dyDescent="0.25">
      <c r="A174" s="1" t="s">
        <v>1217</v>
      </c>
      <c r="B174" s="3">
        <v>5788.56</v>
      </c>
      <c r="C174" s="3">
        <v>4262.99</v>
      </c>
      <c r="D174" s="3">
        <v>135.79</v>
      </c>
    </row>
    <row r="175" spans="1:4" x14ac:dyDescent="0.25">
      <c r="A175" s="1" t="s">
        <v>1220</v>
      </c>
      <c r="B175" s="3">
        <v>4219.6400000000003</v>
      </c>
      <c r="C175" s="3">
        <v>4288.97</v>
      </c>
      <c r="D175" s="3">
        <v>98.38</v>
      </c>
    </row>
    <row r="176" spans="1:4" x14ac:dyDescent="0.25">
      <c r="A176" s="1" t="s">
        <v>1203</v>
      </c>
      <c r="B176" s="3">
        <v>4684.01</v>
      </c>
      <c r="C176" s="3">
        <v>4468.55</v>
      </c>
      <c r="D176" s="3">
        <v>104.82</v>
      </c>
    </row>
    <row r="177" spans="1:4" x14ac:dyDescent="0.25">
      <c r="A177" s="1" t="s">
        <v>1179</v>
      </c>
      <c r="B177" s="3">
        <v>2462.7600000000002</v>
      </c>
      <c r="C177" s="3">
        <v>1392.91</v>
      </c>
      <c r="D177" s="3">
        <v>176.81</v>
      </c>
    </row>
    <row r="178" spans="1:4" x14ac:dyDescent="0.25">
      <c r="A178" s="1" t="s">
        <v>1184</v>
      </c>
      <c r="B178" s="3">
        <v>1494.04</v>
      </c>
      <c r="C178" s="3">
        <v>847.3</v>
      </c>
      <c r="D178" s="3">
        <v>176.33</v>
      </c>
    </row>
    <row r="179" spans="1:4" x14ac:dyDescent="0.25">
      <c r="A179" s="1" t="s">
        <v>1188</v>
      </c>
      <c r="B179" s="3">
        <v>2522.66</v>
      </c>
      <c r="C179" s="3">
        <v>1471.83</v>
      </c>
      <c r="D179" s="3">
        <v>171.4</v>
      </c>
    </row>
    <row r="180" spans="1:4" x14ac:dyDescent="0.25">
      <c r="A180" s="1" t="s">
        <v>1194</v>
      </c>
      <c r="B180" s="3">
        <v>2868.17</v>
      </c>
      <c r="C180" s="3">
        <v>2052.54</v>
      </c>
      <c r="D180" s="3">
        <v>139.74</v>
      </c>
    </row>
    <row r="181" spans="1:4" x14ac:dyDescent="0.25">
      <c r="A181" s="1" t="s">
        <v>1201</v>
      </c>
      <c r="B181" s="3">
        <v>2638.68</v>
      </c>
      <c r="C181" s="3">
        <v>1970.67</v>
      </c>
      <c r="D181" s="3">
        <v>133.9</v>
      </c>
    </row>
    <row r="182" spans="1:4" x14ac:dyDescent="0.25">
      <c r="A182" s="1" t="s">
        <v>1181</v>
      </c>
      <c r="B182" s="3">
        <v>1706.27</v>
      </c>
      <c r="C182" s="3">
        <v>926.22</v>
      </c>
      <c r="D182" s="3">
        <v>184.22</v>
      </c>
    </row>
    <row r="183" spans="1:4" x14ac:dyDescent="0.25">
      <c r="A183" s="1" t="s">
        <v>5414</v>
      </c>
      <c r="B183" s="3">
        <v>4939.46</v>
      </c>
      <c r="C183" s="3">
        <v>3199.71</v>
      </c>
      <c r="D183" s="3">
        <v>154.37</v>
      </c>
    </row>
    <row r="184" spans="1:4" x14ac:dyDescent="0.25">
      <c r="A184" s="1" t="s">
        <v>5405</v>
      </c>
      <c r="B184" s="3">
        <v>3742.25</v>
      </c>
      <c r="C184" s="3">
        <v>2145.09</v>
      </c>
      <c r="D184" s="3">
        <v>174.46</v>
      </c>
    </row>
    <row r="185" spans="1:4" x14ac:dyDescent="0.25">
      <c r="A185" s="1" t="s">
        <v>5421</v>
      </c>
      <c r="B185" s="3">
        <v>4902.0600000000004</v>
      </c>
      <c r="C185" s="3">
        <v>4420.1499999999996</v>
      </c>
      <c r="D185" s="3">
        <v>110.9</v>
      </c>
    </row>
    <row r="186" spans="1:4" x14ac:dyDescent="0.25">
      <c r="A186" s="1" t="s">
        <v>5417</v>
      </c>
      <c r="B186" s="3">
        <v>4190.22</v>
      </c>
      <c r="C186" s="3">
        <v>3520.72</v>
      </c>
      <c r="D186" s="3">
        <v>119.02</v>
      </c>
    </row>
    <row r="187" spans="1:4" x14ac:dyDescent="0.25">
      <c r="A187" s="1" t="s">
        <v>5425</v>
      </c>
      <c r="B187" s="3">
        <v>3909.8</v>
      </c>
      <c r="C187" s="3">
        <v>3663.71</v>
      </c>
      <c r="D187" s="3">
        <v>106.72</v>
      </c>
    </row>
    <row r="188" spans="1:4" x14ac:dyDescent="0.25">
      <c r="A188" s="1" t="s">
        <v>5428</v>
      </c>
      <c r="B188" s="3">
        <v>4017.72</v>
      </c>
      <c r="C188" s="3">
        <v>3969.69</v>
      </c>
      <c r="D188" s="3">
        <v>101.21</v>
      </c>
    </row>
    <row r="189" spans="1:4" x14ac:dyDescent="0.25">
      <c r="A189" s="1" t="s">
        <v>5410</v>
      </c>
      <c r="B189" s="3">
        <v>6445.23</v>
      </c>
      <c r="C189" s="3">
        <v>6395.23</v>
      </c>
      <c r="D189" s="3">
        <v>100.78</v>
      </c>
    </row>
    <row r="190" spans="1:4" x14ac:dyDescent="0.25">
      <c r="A190" s="1" t="s">
        <v>5391</v>
      </c>
      <c r="B190" s="3">
        <v>2694.28</v>
      </c>
      <c r="C190" s="3">
        <v>1174.75</v>
      </c>
      <c r="D190" s="3">
        <v>229.35</v>
      </c>
    </row>
    <row r="191" spans="1:4" x14ac:dyDescent="0.25">
      <c r="A191" s="1" t="s">
        <v>5395</v>
      </c>
      <c r="B191" s="3">
        <v>4215.79</v>
      </c>
      <c r="C191" s="3">
        <v>2260.33</v>
      </c>
      <c r="D191" s="3">
        <v>186.51</v>
      </c>
    </row>
    <row r="192" spans="1:4" x14ac:dyDescent="0.25">
      <c r="A192" s="1" t="s">
        <v>5397</v>
      </c>
      <c r="B192" s="3">
        <v>2592.84</v>
      </c>
      <c r="C192" s="3">
        <v>335.22</v>
      </c>
      <c r="D192" s="3">
        <v>773.47</v>
      </c>
    </row>
    <row r="193" spans="1:4" x14ac:dyDescent="0.25">
      <c r="A193" s="1" t="s">
        <v>5402</v>
      </c>
      <c r="B193" s="3">
        <v>5158.49</v>
      </c>
      <c r="C193" s="3">
        <v>3191.56</v>
      </c>
      <c r="D193" s="3">
        <v>161.63</v>
      </c>
    </row>
    <row r="194" spans="1:4" x14ac:dyDescent="0.25">
      <c r="A194" s="1" t="s">
        <v>5408</v>
      </c>
      <c r="B194" s="3">
        <v>3513.79</v>
      </c>
      <c r="C194" s="3">
        <v>1651.44</v>
      </c>
      <c r="D194" s="3">
        <v>212.77</v>
      </c>
    </row>
    <row r="195" spans="1:4" x14ac:dyDescent="0.25">
      <c r="A195" s="1" t="s">
        <v>5392</v>
      </c>
      <c r="B195" s="3">
        <v>4498.1000000000004</v>
      </c>
      <c r="C195" s="3">
        <v>2446.21</v>
      </c>
      <c r="D195" s="3">
        <v>183.88</v>
      </c>
    </row>
    <row r="196" spans="1:4" x14ac:dyDescent="0.25">
      <c r="A196" s="1" t="s">
        <v>116</v>
      </c>
      <c r="B196" s="3">
        <v>2356.9899999999998</v>
      </c>
      <c r="C196" s="3">
        <v>2356.39</v>
      </c>
      <c r="D196" s="3">
        <v>100.03</v>
      </c>
    </row>
    <row r="197" spans="1:4" x14ac:dyDescent="0.25">
      <c r="A197" s="1" t="s">
        <v>117</v>
      </c>
      <c r="B197" s="3">
        <v>2299.69</v>
      </c>
      <c r="C197" s="3">
        <v>2467.89</v>
      </c>
      <c r="D197" s="3">
        <v>93.18</v>
      </c>
    </row>
    <row r="198" spans="1:4" x14ac:dyDescent="0.25">
      <c r="A198" s="1" t="s">
        <v>5478</v>
      </c>
      <c r="B198" s="3">
        <v>2642.94</v>
      </c>
      <c r="C198" s="3">
        <v>2598.63</v>
      </c>
      <c r="D198" s="3">
        <v>101.71</v>
      </c>
    </row>
    <row r="199" spans="1:4" x14ac:dyDescent="0.25">
      <c r="A199" s="1" t="s">
        <v>5477</v>
      </c>
      <c r="B199" s="3">
        <v>2115.29</v>
      </c>
      <c r="C199" s="3">
        <v>2254.38</v>
      </c>
      <c r="D199" s="3">
        <v>93.83</v>
      </c>
    </row>
    <row r="200" spans="1:4" x14ac:dyDescent="0.25">
      <c r="A200" s="1" t="s">
        <v>5479</v>
      </c>
      <c r="B200" s="3">
        <v>2442.9</v>
      </c>
      <c r="C200" s="3">
        <v>2615.64</v>
      </c>
      <c r="D200" s="3">
        <v>93.4</v>
      </c>
    </row>
    <row r="201" spans="1:4" x14ac:dyDescent="0.25">
      <c r="A201" s="1" t="s">
        <v>5480</v>
      </c>
      <c r="B201" s="3">
        <v>2449.67</v>
      </c>
      <c r="C201" s="3">
        <v>2079.89</v>
      </c>
      <c r="D201" s="3">
        <v>117.78</v>
      </c>
    </row>
    <row r="202" spans="1:4" x14ac:dyDescent="0.25">
      <c r="A202" s="1" t="s">
        <v>440</v>
      </c>
      <c r="B202" s="3">
        <v>73.739999999999995</v>
      </c>
      <c r="C202" s="3">
        <v>203.63</v>
      </c>
      <c r="D202" s="3">
        <v>36.21</v>
      </c>
    </row>
    <row r="203" spans="1:4" x14ac:dyDescent="0.25">
      <c r="A203" s="1" t="s">
        <v>301</v>
      </c>
      <c r="B203" s="3">
        <v>151</v>
      </c>
      <c r="C203" s="3">
        <v>170.57</v>
      </c>
      <c r="D203" s="3">
        <v>88.53</v>
      </c>
    </row>
    <row r="204" spans="1:4" x14ac:dyDescent="0.25">
      <c r="A204" s="1" t="s">
        <v>299</v>
      </c>
      <c r="B204" s="3">
        <v>1645.16</v>
      </c>
      <c r="C204" s="3">
        <v>1889.72</v>
      </c>
      <c r="D204" s="3">
        <v>87.06</v>
      </c>
    </row>
    <row r="205" spans="1:4" x14ac:dyDescent="0.25">
      <c r="A205" s="1" t="s">
        <v>302</v>
      </c>
      <c r="B205" s="3">
        <v>33.79</v>
      </c>
      <c r="C205" s="3">
        <v>70.28</v>
      </c>
      <c r="D205" s="3">
        <v>48.08</v>
      </c>
    </row>
    <row r="206" spans="1:4" x14ac:dyDescent="0.25">
      <c r="A206" s="1" t="s">
        <v>304</v>
      </c>
      <c r="B206" s="3">
        <v>84.36</v>
      </c>
      <c r="C206" s="3">
        <v>97.45</v>
      </c>
      <c r="D206" s="3">
        <v>86.57</v>
      </c>
    </row>
    <row r="207" spans="1:4" x14ac:dyDescent="0.25">
      <c r="A207" s="1" t="s">
        <v>303</v>
      </c>
      <c r="B207" s="3">
        <v>35.18</v>
      </c>
      <c r="C207" s="3">
        <v>198.06</v>
      </c>
      <c r="D207" s="3">
        <v>17.760000000000002</v>
      </c>
    </row>
    <row r="208" spans="1:4" x14ac:dyDescent="0.25">
      <c r="A208" s="1" t="s">
        <v>130</v>
      </c>
      <c r="B208" s="3">
        <v>374.81</v>
      </c>
      <c r="C208" s="3">
        <v>422.04</v>
      </c>
      <c r="D208" s="3">
        <v>88.81</v>
      </c>
    </row>
    <row r="209" spans="1:4" x14ac:dyDescent="0.25">
      <c r="A209" s="1" t="s">
        <v>325</v>
      </c>
      <c r="B209" s="3">
        <v>1564.23</v>
      </c>
      <c r="C209" s="3">
        <v>1282.54</v>
      </c>
      <c r="D209" s="3">
        <v>121.96</v>
      </c>
    </row>
    <row r="210" spans="1:4" x14ac:dyDescent="0.25">
      <c r="A210" s="1" t="s">
        <v>328</v>
      </c>
      <c r="B210" s="3">
        <v>1564.23</v>
      </c>
      <c r="C210" s="3">
        <v>1256.56</v>
      </c>
      <c r="D210" s="3">
        <v>124.49</v>
      </c>
    </row>
    <row r="211" spans="1:4" x14ac:dyDescent="0.25">
      <c r="A211" s="1" t="s">
        <v>317</v>
      </c>
      <c r="B211" s="3">
        <v>980.48</v>
      </c>
      <c r="C211" s="3">
        <v>782.54</v>
      </c>
      <c r="D211" s="3">
        <v>125.29</v>
      </c>
    </row>
    <row r="212" spans="1:4" x14ac:dyDescent="0.25">
      <c r="A212" s="1" t="s">
        <v>320</v>
      </c>
      <c r="B212" s="3">
        <v>980.48</v>
      </c>
      <c r="C212" s="3">
        <v>756.56</v>
      </c>
      <c r="D212" s="3">
        <v>129.6</v>
      </c>
    </row>
    <row r="213" spans="1:4" x14ac:dyDescent="0.25">
      <c r="A213" s="1" t="s">
        <v>126</v>
      </c>
      <c r="B213" s="3">
        <v>487.03</v>
      </c>
      <c r="C213" s="3">
        <v>467.59</v>
      </c>
      <c r="D213" s="3">
        <v>104.16</v>
      </c>
    </row>
    <row r="214" spans="1:4" x14ac:dyDescent="0.25">
      <c r="A214" s="1" t="s">
        <v>129</v>
      </c>
      <c r="B214" s="3">
        <v>487.03</v>
      </c>
      <c r="C214" s="3">
        <v>467.59</v>
      </c>
      <c r="D214" s="3">
        <v>104.16</v>
      </c>
    </row>
    <row r="215" spans="1:4" x14ac:dyDescent="0.25">
      <c r="A215" s="1" t="s">
        <v>2376</v>
      </c>
      <c r="B215" s="3">
        <v>487.03</v>
      </c>
      <c r="C215" s="3">
        <v>467.59</v>
      </c>
      <c r="D215" s="3">
        <v>104.16</v>
      </c>
    </row>
    <row r="216" spans="1:4" x14ac:dyDescent="0.25">
      <c r="A216" s="1" t="s">
        <v>2377</v>
      </c>
      <c r="B216" s="3">
        <v>487.03</v>
      </c>
      <c r="C216" s="3">
        <v>467.59</v>
      </c>
      <c r="D216" s="3">
        <v>104.16</v>
      </c>
    </row>
    <row r="217" spans="1:4" x14ac:dyDescent="0.25">
      <c r="A217" s="1" t="s">
        <v>2383</v>
      </c>
      <c r="B217" s="3">
        <v>487.03</v>
      </c>
      <c r="C217" s="3">
        <v>467.59</v>
      </c>
      <c r="D217" s="3">
        <v>104.16</v>
      </c>
    </row>
    <row r="218" spans="1:4" x14ac:dyDescent="0.25">
      <c r="A218" s="1" t="s">
        <v>2384</v>
      </c>
      <c r="B218" s="3">
        <v>487.03</v>
      </c>
      <c r="C218" s="3">
        <v>467.59</v>
      </c>
      <c r="D218" s="3">
        <v>104.16</v>
      </c>
    </row>
    <row r="219" spans="1:4" x14ac:dyDescent="0.25">
      <c r="A219" s="1" t="s">
        <v>2390</v>
      </c>
      <c r="B219" s="3">
        <v>487.03</v>
      </c>
      <c r="C219" s="3">
        <v>467.59</v>
      </c>
      <c r="D219" s="3">
        <v>104.16</v>
      </c>
    </row>
    <row r="220" spans="1:4" x14ac:dyDescent="0.25">
      <c r="A220" s="1" t="s">
        <v>2391</v>
      </c>
      <c r="B220" s="3">
        <v>487.03</v>
      </c>
      <c r="C220" s="3">
        <v>467.59</v>
      </c>
      <c r="D220" s="3">
        <v>104.16</v>
      </c>
    </row>
    <row r="221" spans="1:4" x14ac:dyDescent="0.25">
      <c r="A221" s="1" t="s">
        <v>1038</v>
      </c>
      <c r="B221" s="3">
        <v>324.17</v>
      </c>
      <c r="C221" s="3">
        <v>311.33</v>
      </c>
      <c r="D221" s="3">
        <v>104.12</v>
      </c>
    </row>
    <row r="222" spans="1:4" x14ac:dyDescent="0.25">
      <c r="A222" s="1" t="s">
        <v>1035</v>
      </c>
      <c r="B222" s="3">
        <v>324.18</v>
      </c>
      <c r="C222" s="3">
        <v>311.33</v>
      </c>
      <c r="D222" s="3">
        <v>104.13</v>
      </c>
    </row>
    <row r="223" spans="1:4" x14ac:dyDescent="0.25">
      <c r="A223" s="1" t="s">
        <v>1047</v>
      </c>
      <c r="B223" s="3">
        <v>322.83999999999997</v>
      </c>
      <c r="C223" s="3">
        <v>310</v>
      </c>
      <c r="D223" s="3">
        <v>104.14</v>
      </c>
    </row>
    <row r="224" spans="1:4" x14ac:dyDescent="0.25">
      <c r="A224" s="1" t="s">
        <v>1044</v>
      </c>
      <c r="B224" s="3">
        <v>322.85000000000002</v>
      </c>
      <c r="C224" s="3">
        <v>310</v>
      </c>
      <c r="D224" s="3">
        <v>104.14</v>
      </c>
    </row>
    <row r="225" spans="1:4" x14ac:dyDescent="0.25">
      <c r="A225" s="1" t="s">
        <v>330</v>
      </c>
      <c r="B225" s="3">
        <v>983.02</v>
      </c>
      <c r="C225" s="3">
        <v>976.9</v>
      </c>
      <c r="D225" s="3">
        <v>100.63</v>
      </c>
    </row>
    <row r="226" spans="1:4" x14ac:dyDescent="0.25">
      <c r="A226" s="1" t="s">
        <v>331</v>
      </c>
      <c r="B226" s="3">
        <v>983.03</v>
      </c>
      <c r="C226" s="3">
        <v>1092.6500000000001</v>
      </c>
      <c r="D226" s="3">
        <v>89.97</v>
      </c>
    </row>
    <row r="227" spans="1:4" x14ac:dyDescent="0.25">
      <c r="A227" s="1" t="s">
        <v>322</v>
      </c>
      <c r="B227" s="3">
        <v>691.74</v>
      </c>
      <c r="C227" s="3">
        <v>679.66</v>
      </c>
      <c r="D227" s="3">
        <v>101.78</v>
      </c>
    </row>
    <row r="228" spans="1:4" x14ac:dyDescent="0.25">
      <c r="A228" s="1" t="s">
        <v>323</v>
      </c>
      <c r="B228" s="3">
        <v>691.73</v>
      </c>
      <c r="C228" s="3">
        <v>795.4</v>
      </c>
      <c r="D228" s="3">
        <v>86.97</v>
      </c>
    </row>
    <row r="229" spans="1:4" x14ac:dyDescent="0.25">
      <c r="A229" s="1" t="s">
        <v>122</v>
      </c>
      <c r="B229" s="3">
        <v>104.67</v>
      </c>
      <c r="C229" s="3">
        <v>93.59</v>
      </c>
      <c r="D229" s="3">
        <v>111.84</v>
      </c>
    </row>
    <row r="230" spans="1:4" x14ac:dyDescent="0.25">
      <c r="A230" s="1" t="s">
        <v>124</v>
      </c>
      <c r="B230" s="3">
        <v>104.67</v>
      </c>
      <c r="C230" s="3">
        <v>93.59</v>
      </c>
      <c r="D230" s="3">
        <v>111.84</v>
      </c>
    </row>
    <row r="231" spans="1:4" x14ac:dyDescent="0.25">
      <c r="A231" s="1" t="s">
        <v>2366</v>
      </c>
      <c r="B231" s="3">
        <v>104.67</v>
      </c>
      <c r="C231" s="3">
        <v>93.59</v>
      </c>
      <c r="D231" s="3">
        <v>111.84</v>
      </c>
    </row>
    <row r="232" spans="1:4" x14ac:dyDescent="0.25">
      <c r="A232" s="1" t="s">
        <v>2367</v>
      </c>
      <c r="B232" s="3">
        <v>104.67</v>
      </c>
      <c r="C232" s="3">
        <v>93.59</v>
      </c>
      <c r="D232" s="3">
        <v>111.84</v>
      </c>
    </row>
    <row r="233" spans="1:4" x14ac:dyDescent="0.25">
      <c r="A233" s="1" t="s">
        <v>2369</v>
      </c>
      <c r="B233" s="3">
        <v>104.67</v>
      </c>
      <c r="C233" s="3">
        <v>93.59</v>
      </c>
      <c r="D233" s="3">
        <v>111.84</v>
      </c>
    </row>
    <row r="234" spans="1:4" x14ac:dyDescent="0.25">
      <c r="A234" s="1" t="s">
        <v>2370</v>
      </c>
      <c r="B234" s="3">
        <v>104.67</v>
      </c>
      <c r="C234" s="3">
        <v>93.59</v>
      </c>
      <c r="D234" s="3">
        <v>111.84</v>
      </c>
    </row>
    <row r="235" spans="1:4" x14ac:dyDescent="0.25">
      <c r="A235" s="1" t="s">
        <v>2372</v>
      </c>
      <c r="B235" s="3">
        <v>104.67</v>
      </c>
      <c r="C235" s="3">
        <v>93.59</v>
      </c>
      <c r="D235" s="3">
        <v>111.84</v>
      </c>
    </row>
    <row r="236" spans="1:4" x14ac:dyDescent="0.25">
      <c r="A236" s="1" t="s">
        <v>2373</v>
      </c>
      <c r="B236" s="3">
        <v>104.67</v>
      </c>
      <c r="C236" s="3">
        <v>93.59</v>
      </c>
      <c r="D236" s="3">
        <v>111.84</v>
      </c>
    </row>
    <row r="237" spans="1:4" x14ac:dyDescent="0.25">
      <c r="A237" s="1" t="s">
        <v>1004</v>
      </c>
      <c r="B237" s="3">
        <v>100.55</v>
      </c>
      <c r="C237" s="3">
        <v>89.5</v>
      </c>
      <c r="D237" s="3">
        <v>112.35</v>
      </c>
    </row>
    <row r="238" spans="1:4" x14ac:dyDescent="0.25">
      <c r="A238" s="1" t="s">
        <v>1002</v>
      </c>
      <c r="B238" s="3">
        <v>100.55</v>
      </c>
      <c r="C238" s="3">
        <v>89.5</v>
      </c>
      <c r="D238" s="3">
        <v>112.35</v>
      </c>
    </row>
    <row r="239" spans="1:4" x14ac:dyDescent="0.25">
      <c r="A239" s="1" t="s">
        <v>1008</v>
      </c>
      <c r="B239" s="3">
        <v>100.55</v>
      </c>
      <c r="C239" s="3">
        <v>89.5</v>
      </c>
      <c r="D239" s="3">
        <v>112.35</v>
      </c>
    </row>
    <row r="240" spans="1:4" x14ac:dyDescent="0.25">
      <c r="A240" s="1" t="s">
        <v>1006</v>
      </c>
      <c r="B240" s="3">
        <v>100.55</v>
      </c>
      <c r="C240" s="3">
        <v>89.5</v>
      </c>
      <c r="D240" s="3">
        <v>112.35</v>
      </c>
    </row>
    <row r="241" spans="1:4" x14ac:dyDescent="0.25">
      <c r="A241" s="1" t="s">
        <v>329</v>
      </c>
      <c r="B241" s="3">
        <v>1673.07</v>
      </c>
      <c r="C241" s="3">
        <v>1194.1199999999999</v>
      </c>
      <c r="D241" s="3">
        <v>140.11000000000001</v>
      </c>
    </row>
    <row r="242" spans="1:4" x14ac:dyDescent="0.25">
      <c r="A242" s="1" t="s">
        <v>332</v>
      </c>
      <c r="B242" s="3">
        <v>1673.02</v>
      </c>
      <c r="C242" s="3">
        <v>959.87</v>
      </c>
      <c r="D242" s="3">
        <v>174.3</v>
      </c>
    </row>
    <row r="243" spans="1:4" x14ac:dyDescent="0.25">
      <c r="A243" s="1" t="s">
        <v>321</v>
      </c>
      <c r="B243" s="3">
        <v>2806.16</v>
      </c>
      <c r="C243" s="3">
        <v>1311.83</v>
      </c>
      <c r="D243" s="3">
        <v>213.91</v>
      </c>
    </row>
    <row r="244" spans="1:4" x14ac:dyDescent="0.25">
      <c r="A244" s="1" t="s">
        <v>324</v>
      </c>
      <c r="B244" s="3">
        <v>2806.2</v>
      </c>
      <c r="C244" s="3">
        <v>1146.08</v>
      </c>
      <c r="D244" s="3">
        <v>244.85</v>
      </c>
    </row>
    <row r="245" spans="1:4" x14ac:dyDescent="0.25">
      <c r="A245" s="1" t="s">
        <v>123</v>
      </c>
      <c r="B245" s="3">
        <v>9372.74</v>
      </c>
      <c r="C245" s="3">
        <v>11646.65</v>
      </c>
      <c r="D245" s="3">
        <v>80.48</v>
      </c>
    </row>
    <row r="246" spans="1:4" x14ac:dyDescent="0.25">
      <c r="A246" s="1" t="s">
        <v>125</v>
      </c>
      <c r="B246" s="3">
        <v>9372.74</v>
      </c>
      <c r="C246" s="3">
        <v>11607.28</v>
      </c>
      <c r="D246" s="3">
        <v>80.75</v>
      </c>
    </row>
    <row r="247" spans="1:4" x14ac:dyDescent="0.25">
      <c r="A247" s="1" t="s">
        <v>121</v>
      </c>
      <c r="B247" s="3">
        <v>143.84</v>
      </c>
      <c r="C247" s="3">
        <v>143.84</v>
      </c>
      <c r="D247" s="3">
        <v>100</v>
      </c>
    </row>
    <row r="248" spans="1:4" x14ac:dyDescent="0.25">
      <c r="A248" s="1" t="s">
        <v>983</v>
      </c>
      <c r="B248" s="3">
        <v>9673.06</v>
      </c>
      <c r="C248" s="3">
        <v>11895.63</v>
      </c>
      <c r="D248" s="3">
        <v>81.319999999999993</v>
      </c>
    </row>
    <row r="249" spans="1:4" x14ac:dyDescent="0.25">
      <c r="A249" s="1" t="s">
        <v>985</v>
      </c>
      <c r="B249" s="3">
        <v>9673.1</v>
      </c>
      <c r="C249" s="3">
        <v>11856.26</v>
      </c>
      <c r="D249" s="3">
        <v>81.59</v>
      </c>
    </row>
    <row r="250" spans="1:4" x14ac:dyDescent="0.25">
      <c r="A250" s="1" t="s">
        <v>2365</v>
      </c>
      <c r="B250" s="3">
        <v>143.84</v>
      </c>
      <c r="C250" s="3">
        <v>143.84</v>
      </c>
      <c r="D250" s="3">
        <v>100</v>
      </c>
    </row>
    <row r="251" spans="1:4" x14ac:dyDescent="0.25">
      <c r="A251" s="1" t="s">
        <v>979</v>
      </c>
      <c r="B251" s="3">
        <v>10350.52</v>
      </c>
      <c r="C251" s="3">
        <v>12286.34</v>
      </c>
      <c r="D251" s="3">
        <v>84.24</v>
      </c>
    </row>
    <row r="252" spans="1:4" x14ac:dyDescent="0.25">
      <c r="A252" s="1" t="s">
        <v>981</v>
      </c>
      <c r="B252" s="3">
        <v>10350.43</v>
      </c>
      <c r="C252" s="3">
        <v>12246.96</v>
      </c>
      <c r="D252" s="3">
        <v>84.51</v>
      </c>
    </row>
    <row r="253" spans="1:4" x14ac:dyDescent="0.25">
      <c r="A253" s="1" t="s">
        <v>2368</v>
      </c>
      <c r="B253" s="3">
        <v>143.84</v>
      </c>
      <c r="C253" s="3">
        <v>143.84</v>
      </c>
      <c r="D253" s="3">
        <v>100</v>
      </c>
    </row>
    <row r="254" spans="1:4" x14ac:dyDescent="0.25">
      <c r="A254" s="1" t="s">
        <v>975</v>
      </c>
      <c r="B254" s="3">
        <v>11098.82</v>
      </c>
      <c r="C254" s="3">
        <v>12629.8</v>
      </c>
      <c r="D254" s="3">
        <v>87.88</v>
      </c>
    </row>
    <row r="255" spans="1:4" x14ac:dyDescent="0.25">
      <c r="A255" s="1" t="s">
        <v>977</v>
      </c>
      <c r="B255" s="3">
        <v>11098.88</v>
      </c>
      <c r="C255" s="3">
        <v>12590.43</v>
      </c>
      <c r="D255" s="3">
        <v>88.15</v>
      </c>
    </row>
    <row r="256" spans="1:4" x14ac:dyDescent="0.25">
      <c r="A256" s="1" t="s">
        <v>2371</v>
      </c>
      <c r="B256" s="3">
        <v>143.84</v>
      </c>
      <c r="C256" s="3">
        <v>143.84</v>
      </c>
      <c r="D256" s="3">
        <v>100</v>
      </c>
    </row>
    <row r="257" spans="1:4" x14ac:dyDescent="0.25">
      <c r="A257" s="1" t="s">
        <v>1005</v>
      </c>
      <c r="B257" s="3">
        <v>8857.16</v>
      </c>
      <c r="C257" s="3">
        <v>7790.38</v>
      </c>
      <c r="D257" s="3">
        <v>113.69</v>
      </c>
    </row>
    <row r="258" spans="1:4" x14ac:dyDescent="0.25">
      <c r="A258" s="1" t="s">
        <v>1003</v>
      </c>
      <c r="B258" s="3">
        <v>8857.16</v>
      </c>
      <c r="C258" s="3">
        <v>7850.91</v>
      </c>
      <c r="D258" s="3">
        <v>112.82</v>
      </c>
    </row>
    <row r="259" spans="1:4" x14ac:dyDescent="0.25">
      <c r="A259" s="1" t="s">
        <v>307</v>
      </c>
      <c r="B259" s="3">
        <v>203.14</v>
      </c>
      <c r="C259" s="3">
        <v>203.14</v>
      </c>
      <c r="D259" s="3">
        <v>100</v>
      </c>
    </row>
    <row r="260" spans="1:4" x14ac:dyDescent="0.25">
      <c r="A260" s="1" t="s">
        <v>1009</v>
      </c>
      <c r="B260" s="3">
        <v>8505.75</v>
      </c>
      <c r="C260" s="3">
        <v>7937.25</v>
      </c>
      <c r="D260" s="3">
        <v>107.16</v>
      </c>
    </row>
    <row r="261" spans="1:4" x14ac:dyDescent="0.25">
      <c r="A261" s="1" t="s">
        <v>1007</v>
      </c>
      <c r="B261" s="3">
        <v>8505.74</v>
      </c>
      <c r="C261" s="3">
        <v>7876.72</v>
      </c>
      <c r="D261" s="3">
        <v>107.99</v>
      </c>
    </row>
    <row r="262" spans="1:4" x14ac:dyDescent="0.25">
      <c r="A262" s="1" t="s">
        <v>418</v>
      </c>
      <c r="B262" s="3">
        <v>203.14</v>
      </c>
      <c r="C262" s="3">
        <v>203.14</v>
      </c>
      <c r="D262" s="3">
        <v>100</v>
      </c>
    </row>
    <row r="263" spans="1:4" x14ac:dyDescent="0.25">
      <c r="A263" s="1" t="s">
        <v>799</v>
      </c>
      <c r="B263" s="3">
        <v>8552.41</v>
      </c>
      <c r="C263" s="3">
        <v>834.69</v>
      </c>
      <c r="D263" s="3">
        <v>1024.6199999999999</v>
      </c>
    </row>
    <row r="264" spans="1:4" x14ac:dyDescent="0.25">
      <c r="A264" s="1" t="s">
        <v>800</v>
      </c>
      <c r="B264" s="3">
        <v>8552.4</v>
      </c>
      <c r="C264" s="3">
        <v>834.69</v>
      </c>
      <c r="D264" s="3">
        <v>1024.6199999999999</v>
      </c>
    </row>
    <row r="265" spans="1:4" x14ac:dyDescent="0.25">
      <c r="A265" s="1" t="s">
        <v>984</v>
      </c>
      <c r="B265" s="3">
        <v>7918.85</v>
      </c>
      <c r="C265" s="3">
        <v>834.69</v>
      </c>
      <c r="D265" s="3">
        <v>948.72</v>
      </c>
    </row>
    <row r="266" spans="1:4" x14ac:dyDescent="0.25">
      <c r="A266" s="1" t="s">
        <v>986</v>
      </c>
      <c r="B266" s="3">
        <v>7918.85</v>
      </c>
      <c r="C266" s="3">
        <v>834.68</v>
      </c>
      <c r="D266" s="3">
        <v>948.73</v>
      </c>
    </row>
    <row r="267" spans="1:4" x14ac:dyDescent="0.25">
      <c r="A267" s="1" t="s">
        <v>980</v>
      </c>
      <c r="B267" s="3">
        <v>7040.07</v>
      </c>
      <c r="C267" s="3">
        <v>787.45</v>
      </c>
      <c r="D267" s="3">
        <v>894.03</v>
      </c>
    </row>
    <row r="268" spans="1:4" x14ac:dyDescent="0.25">
      <c r="A268" s="1" t="s">
        <v>982</v>
      </c>
      <c r="B268" s="3">
        <v>7040.09</v>
      </c>
      <c r="C268" s="3">
        <v>787.44</v>
      </c>
      <c r="D268" s="3">
        <v>894.05</v>
      </c>
    </row>
    <row r="269" spans="1:4" x14ac:dyDescent="0.25">
      <c r="A269" s="1" t="s">
        <v>976</v>
      </c>
      <c r="B269" s="3">
        <v>5878.63</v>
      </c>
      <c r="C269" s="3">
        <v>881.93</v>
      </c>
      <c r="D269" s="3">
        <v>666.56</v>
      </c>
    </row>
    <row r="270" spans="1:4" x14ac:dyDescent="0.25">
      <c r="A270" s="1" t="s">
        <v>978</v>
      </c>
      <c r="B270" s="3">
        <v>5878.63</v>
      </c>
      <c r="C270" s="3">
        <v>881.93</v>
      </c>
      <c r="D270" s="3">
        <v>666.56</v>
      </c>
    </row>
    <row r="271" spans="1:4" x14ac:dyDescent="0.25">
      <c r="A271" s="1" t="s">
        <v>797</v>
      </c>
      <c r="B271" s="3">
        <v>6003.06</v>
      </c>
      <c r="C271" s="3">
        <v>746.96</v>
      </c>
      <c r="D271" s="3">
        <v>803.67</v>
      </c>
    </row>
    <row r="272" spans="1:4" x14ac:dyDescent="0.25">
      <c r="A272" s="1" t="s">
        <v>798</v>
      </c>
      <c r="B272" s="3">
        <v>6003.11</v>
      </c>
      <c r="C272" s="3">
        <v>831.21</v>
      </c>
      <c r="D272" s="3">
        <v>722.21</v>
      </c>
    </row>
    <row r="273" spans="1:4" x14ac:dyDescent="0.25">
      <c r="A273" s="1" t="s">
        <v>967</v>
      </c>
      <c r="B273" s="3">
        <v>5534.32</v>
      </c>
      <c r="C273" s="3">
        <v>735.55</v>
      </c>
      <c r="D273" s="3">
        <v>752.41</v>
      </c>
    </row>
    <row r="274" spans="1:4" x14ac:dyDescent="0.25">
      <c r="A274" s="1" t="s">
        <v>968</v>
      </c>
      <c r="B274" s="3">
        <v>5534.32</v>
      </c>
      <c r="C274" s="3">
        <v>819.8</v>
      </c>
      <c r="D274" s="3">
        <v>675.08</v>
      </c>
    </row>
    <row r="275" spans="1:4" x14ac:dyDescent="0.25">
      <c r="A275" s="1" t="s">
        <v>963</v>
      </c>
      <c r="B275" s="3">
        <v>4807.42</v>
      </c>
      <c r="C275" s="3">
        <v>899.71</v>
      </c>
      <c r="D275" s="3">
        <v>534.33000000000004</v>
      </c>
    </row>
    <row r="276" spans="1:4" x14ac:dyDescent="0.25">
      <c r="A276" s="1" t="s">
        <v>964</v>
      </c>
      <c r="B276" s="3">
        <v>4807.41</v>
      </c>
      <c r="C276" s="3">
        <v>983.96</v>
      </c>
      <c r="D276" s="3">
        <v>488.58</v>
      </c>
    </row>
    <row r="277" spans="1:4" x14ac:dyDescent="0.25">
      <c r="A277" s="1" t="s">
        <v>969</v>
      </c>
      <c r="B277" s="3">
        <v>3917.59</v>
      </c>
      <c r="C277" s="3">
        <v>782</v>
      </c>
      <c r="D277" s="3">
        <v>500.97</v>
      </c>
    </row>
    <row r="278" spans="1:4" x14ac:dyDescent="0.25">
      <c r="A278" s="1" t="s">
        <v>970</v>
      </c>
      <c r="B278" s="3">
        <v>3917.59</v>
      </c>
      <c r="C278" s="3">
        <v>897.75</v>
      </c>
      <c r="D278" s="3">
        <v>436.38</v>
      </c>
    </row>
    <row r="279" spans="1:4" x14ac:dyDescent="0.25">
      <c r="A279" s="1" t="s">
        <v>7053</v>
      </c>
      <c r="B279" s="3">
        <v>7042.4</v>
      </c>
      <c r="C279" s="3">
        <v>7665.78</v>
      </c>
      <c r="D279" s="3">
        <v>91.87</v>
      </c>
    </row>
    <row r="280" spans="1:4" x14ac:dyDescent="0.25">
      <c r="A280" s="1" t="s">
        <v>7054</v>
      </c>
      <c r="B280" s="3">
        <v>7018.71</v>
      </c>
      <c r="C280" s="3">
        <v>7413.82</v>
      </c>
      <c r="D280" s="3">
        <v>94.67</v>
      </c>
    </row>
    <row r="281" spans="1:4" x14ac:dyDescent="0.25">
      <c r="A281" s="1" t="s">
        <v>7055</v>
      </c>
      <c r="B281" s="3">
        <v>7471.18</v>
      </c>
      <c r="C281" s="3">
        <v>8262</v>
      </c>
      <c r="D281" s="3">
        <v>90.43</v>
      </c>
    </row>
    <row r="282" spans="1:4" x14ac:dyDescent="0.25">
      <c r="A282" s="1" t="s">
        <v>7056</v>
      </c>
      <c r="B282" s="3">
        <v>7447.49</v>
      </c>
      <c r="C282" s="3">
        <v>8010.04</v>
      </c>
      <c r="D282" s="3">
        <v>92.98</v>
      </c>
    </row>
    <row r="283" spans="1:4" x14ac:dyDescent="0.25">
      <c r="A283" s="1" t="s">
        <v>7057</v>
      </c>
      <c r="B283" s="3">
        <v>7952.85</v>
      </c>
      <c r="C283" s="3">
        <v>8858.2199999999993</v>
      </c>
      <c r="D283" s="3">
        <v>89.78</v>
      </c>
    </row>
    <row r="284" spans="1:4" x14ac:dyDescent="0.25">
      <c r="A284" s="1" t="s">
        <v>7058</v>
      </c>
      <c r="B284" s="3">
        <v>7929.15</v>
      </c>
      <c r="C284" s="3">
        <v>8606.26</v>
      </c>
      <c r="D284" s="3">
        <v>92.13</v>
      </c>
    </row>
    <row r="285" spans="1:4" x14ac:dyDescent="0.25">
      <c r="A285" s="1" t="s">
        <v>7059</v>
      </c>
      <c r="B285" s="3">
        <v>8416.73</v>
      </c>
      <c r="C285" s="3">
        <v>9454.44</v>
      </c>
      <c r="D285" s="3">
        <v>89.02</v>
      </c>
    </row>
    <row r="286" spans="1:4" x14ac:dyDescent="0.25">
      <c r="A286" s="1" t="s">
        <v>7060</v>
      </c>
      <c r="B286" s="3">
        <v>8393.0300000000007</v>
      </c>
      <c r="C286" s="3">
        <v>9202.48</v>
      </c>
      <c r="D286" s="3">
        <v>91.2</v>
      </c>
    </row>
    <row r="287" spans="1:4" x14ac:dyDescent="0.25">
      <c r="A287" s="1" t="s">
        <v>1067</v>
      </c>
      <c r="B287" s="3">
        <v>1325.47</v>
      </c>
      <c r="C287" s="3">
        <v>530.46</v>
      </c>
      <c r="D287" s="3">
        <v>249.87</v>
      </c>
    </row>
    <row r="288" spans="1:4" x14ac:dyDescent="0.25">
      <c r="A288" s="1" t="s">
        <v>1069</v>
      </c>
      <c r="B288" s="3">
        <v>1325.47</v>
      </c>
      <c r="C288" s="3">
        <v>530.46</v>
      </c>
      <c r="D288" s="3">
        <v>249.87</v>
      </c>
    </row>
    <row r="289" spans="1:4" x14ac:dyDescent="0.25">
      <c r="A289" s="1" t="s">
        <v>1020</v>
      </c>
      <c r="B289" s="3">
        <v>50</v>
      </c>
      <c r="C289" s="3">
        <v>50</v>
      </c>
      <c r="D289" s="3">
        <v>100</v>
      </c>
    </row>
    <row r="290" spans="1:4" x14ac:dyDescent="0.25">
      <c r="A290" s="1" t="s">
        <v>1021</v>
      </c>
      <c r="B290" s="3">
        <v>50</v>
      </c>
      <c r="C290" s="3">
        <v>50</v>
      </c>
      <c r="D290" s="3">
        <v>100</v>
      </c>
    </row>
    <row r="291" spans="1:4" x14ac:dyDescent="0.25">
      <c r="A291" s="1" t="s">
        <v>1028</v>
      </c>
      <c r="B291" s="3">
        <v>728.58</v>
      </c>
      <c r="C291" s="3">
        <v>657.67</v>
      </c>
      <c r="D291" s="3">
        <v>110.78</v>
      </c>
    </row>
    <row r="292" spans="1:4" x14ac:dyDescent="0.25">
      <c r="A292" s="1" t="s">
        <v>1029</v>
      </c>
      <c r="B292" s="3">
        <v>745.14</v>
      </c>
      <c r="C292" s="3">
        <v>657.67</v>
      </c>
      <c r="D292" s="3">
        <v>113.3</v>
      </c>
    </row>
    <row r="293" spans="1:4" x14ac:dyDescent="0.25">
      <c r="A293" s="1" t="s">
        <v>1059</v>
      </c>
      <c r="B293" s="3">
        <v>1044.75</v>
      </c>
      <c r="C293" s="3">
        <v>786.37</v>
      </c>
      <c r="D293" s="3">
        <v>132.86000000000001</v>
      </c>
    </row>
    <row r="294" spans="1:4" x14ac:dyDescent="0.25">
      <c r="A294" s="1" t="s">
        <v>1061</v>
      </c>
      <c r="B294" s="3">
        <v>1045.58</v>
      </c>
      <c r="C294" s="3">
        <v>786.37</v>
      </c>
      <c r="D294" s="3">
        <v>132.96</v>
      </c>
    </row>
    <row r="295" spans="1:4" x14ac:dyDescent="0.25">
      <c r="A295" s="1" t="s">
        <v>1018</v>
      </c>
      <c r="B295" s="3">
        <v>50</v>
      </c>
      <c r="C295" s="3">
        <v>50</v>
      </c>
      <c r="D295" s="3">
        <v>100</v>
      </c>
    </row>
    <row r="296" spans="1:4" x14ac:dyDescent="0.25">
      <c r="A296" s="1" t="s">
        <v>1019</v>
      </c>
      <c r="B296" s="3">
        <v>50</v>
      </c>
      <c r="C296" s="3">
        <v>50</v>
      </c>
      <c r="D296" s="3">
        <v>100</v>
      </c>
    </row>
    <row r="297" spans="1:4" x14ac:dyDescent="0.25">
      <c r="A297" s="1" t="s">
        <v>1032</v>
      </c>
      <c r="B297" s="3">
        <v>728.58</v>
      </c>
      <c r="C297" s="3">
        <v>657.67</v>
      </c>
      <c r="D297" s="3">
        <v>110.78</v>
      </c>
    </row>
    <row r="298" spans="1:4" x14ac:dyDescent="0.25">
      <c r="A298" s="1" t="s">
        <v>1033</v>
      </c>
      <c r="B298" s="3">
        <v>745.14</v>
      </c>
      <c r="C298" s="3">
        <v>657.67</v>
      </c>
      <c r="D298" s="3">
        <v>113.3</v>
      </c>
    </row>
    <row r="299" spans="1:4" x14ac:dyDescent="0.25">
      <c r="A299" s="1" t="s">
        <v>1030</v>
      </c>
      <c r="B299" s="3">
        <v>573.76</v>
      </c>
      <c r="C299" s="3">
        <v>647.41</v>
      </c>
      <c r="D299" s="3">
        <v>88.62</v>
      </c>
    </row>
    <row r="300" spans="1:4" x14ac:dyDescent="0.25">
      <c r="A300" s="1" t="s">
        <v>1031</v>
      </c>
      <c r="B300" s="3">
        <v>573.75</v>
      </c>
      <c r="C300" s="3">
        <v>596.24</v>
      </c>
      <c r="D300" s="3">
        <v>96.23</v>
      </c>
    </row>
    <row r="301" spans="1:4" x14ac:dyDescent="0.25">
      <c r="A301" s="1" t="s">
        <v>6304</v>
      </c>
      <c r="B301" s="3">
        <v>127.95</v>
      </c>
      <c r="C301" s="3">
        <v>91.21</v>
      </c>
      <c r="D301" s="3">
        <v>140.28</v>
      </c>
    </row>
    <row r="302" spans="1:4" x14ac:dyDescent="0.25">
      <c r="A302" s="1" t="s">
        <v>6302</v>
      </c>
      <c r="B302" s="3">
        <v>183.1</v>
      </c>
      <c r="C302" s="3">
        <v>213.56</v>
      </c>
      <c r="D302" s="3">
        <v>85.74</v>
      </c>
    </row>
    <row r="303" spans="1:4" x14ac:dyDescent="0.25">
      <c r="A303" s="1" t="s">
        <v>6303</v>
      </c>
      <c r="B303" s="3">
        <v>617.97</v>
      </c>
      <c r="C303" s="3">
        <v>597.11</v>
      </c>
      <c r="D303" s="3">
        <v>103.49</v>
      </c>
    </row>
    <row r="304" spans="1:4" x14ac:dyDescent="0.25">
      <c r="A304" s="1" t="s">
        <v>6256</v>
      </c>
      <c r="B304" s="3">
        <v>138.55000000000001</v>
      </c>
      <c r="C304" s="3">
        <v>102.1</v>
      </c>
      <c r="D304" s="3">
        <v>135.69999999999999</v>
      </c>
    </row>
    <row r="305" spans="1:4" x14ac:dyDescent="0.25">
      <c r="A305" s="1" t="s">
        <v>6252</v>
      </c>
      <c r="B305" s="3">
        <v>179.62</v>
      </c>
      <c r="C305" s="3">
        <v>213.56</v>
      </c>
      <c r="D305" s="3">
        <v>84.11</v>
      </c>
    </row>
    <row r="306" spans="1:4" x14ac:dyDescent="0.25">
      <c r="A306" s="1" t="s">
        <v>6254</v>
      </c>
      <c r="B306" s="3">
        <v>615.61</v>
      </c>
      <c r="C306" s="3">
        <v>612.11</v>
      </c>
      <c r="D306" s="3">
        <v>100.57</v>
      </c>
    </row>
    <row r="307" spans="1:4" x14ac:dyDescent="0.25">
      <c r="A307" s="1" t="s">
        <v>6257</v>
      </c>
      <c r="B307" s="3">
        <v>138.55000000000001</v>
      </c>
      <c r="C307" s="3">
        <v>102.1</v>
      </c>
      <c r="D307" s="3">
        <v>135.69999999999999</v>
      </c>
    </row>
    <row r="308" spans="1:4" x14ac:dyDescent="0.25">
      <c r="A308" s="1" t="s">
        <v>6253</v>
      </c>
      <c r="B308" s="3">
        <v>179.62</v>
      </c>
      <c r="C308" s="3">
        <v>213.56</v>
      </c>
      <c r="D308" s="3">
        <v>84.11</v>
      </c>
    </row>
    <row r="309" spans="1:4" x14ac:dyDescent="0.25">
      <c r="A309" s="1" t="s">
        <v>6255</v>
      </c>
      <c r="B309" s="3">
        <v>615.61</v>
      </c>
      <c r="C309" s="3">
        <v>612.11</v>
      </c>
      <c r="D309" s="3">
        <v>100.57</v>
      </c>
    </row>
    <row r="310" spans="1:4" x14ac:dyDescent="0.25">
      <c r="A310" s="1" t="s">
        <v>2024</v>
      </c>
      <c r="B310" s="3">
        <v>927.99</v>
      </c>
      <c r="C310" s="3">
        <v>1314.6</v>
      </c>
      <c r="D310" s="3">
        <v>70.59</v>
      </c>
    </row>
    <row r="311" spans="1:4" x14ac:dyDescent="0.25">
      <c r="A311" s="1" t="s">
        <v>7061</v>
      </c>
      <c r="B311" s="3">
        <v>4472.6499999999996</v>
      </c>
      <c r="C311" s="3">
        <v>3898.56</v>
      </c>
      <c r="D311" s="3">
        <v>114.73</v>
      </c>
    </row>
    <row r="312" spans="1:4" x14ac:dyDescent="0.25">
      <c r="A312" s="1" t="s">
        <v>1175</v>
      </c>
      <c r="B312" s="3">
        <v>1826</v>
      </c>
      <c r="C312" s="3">
        <v>1862.25</v>
      </c>
      <c r="D312" s="3">
        <v>98.05</v>
      </c>
    </row>
    <row r="313" spans="1:4" x14ac:dyDescent="0.25">
      <c r="A313" s="1" t="s">
        <v>1177</v>
      </c>
      <c r="B313" s="3">
        <v>1363.28</v>
      </c>
      <c r="C313" s="3">
        <v>1358</v>
      </c>
      <c r="D313" s="3">
        <v>100.39</v>
      </c>
    </row>
    <row r="314" spans="1:4" x14ac:dyDescent="0.25">
      <c r="A314" s="1" t="s">
        <v>1172</v>
      </c>
      <c r="B314" s="3">
        <v>2471.7600000000002</v>
      </c>
      <c r="C314" s="3">
        <v>2516.17</v>
      </c>
      <c r="D314" s="3">
        <v>98.23</v>
      </c>
    </row>
    <row r="315" spans="1:4" x14ac:dyDescent="0.25">
      <c r="A315" s="1" t="s">
        <v>1174</v>
      </c>
      <c r="B315" s="3">
        <v>188.47</v>
      </c>
      <c r="C315" s="3">
        <v>194.45</v>
      </c>
      <c r="D315" s="3">
        <v>96.93</v>
      </c>
    </row>
    <row r="316" spans="1:4" x14ac:dyDescent="0.25">
      <c r="A316" s="1" t="s">
        <v>1169</v>
      </c>
      <c r="B316" s="3">
        <v>58.38</v>
      </c>
      <c r="C316" s="3">
        <v>58.7</v>
      </c>
      <c r="D316" s="3">
        <v>99.45</v>
      </c>
    </row>
    <row r="317" spans="1:4" x14ac:dyDescent="0.25">
      <c r="A317" s="1" t="s">
        <v>1173</v>
      </c>
      <c r="B317" s="3">
        <v>2864.14</v>
      </c>
      <c r="C317" s="3">
        <v>2758.44</v>
      </c>
      <c r="D317" s="3">
        <v>103.83</v>
      </c>
    </row>
    <row r="318" spans="1:4" x14ac:dyDescent="0.25">
      <c r="A318" s="1" t="s">
        <v>1170</v>
      </c>
      <c r="B318" s="3">
        <v>132.35</v>
      </c>
      <c r="C318" s="3">
        <v>145.36000000000001</v>
      </c>
      <c r="D318" s="3">
        <v>91.05</v>
      </c>
    </row>
    <row r="319" spans="1:4" x14ac:dyDescent="0.25">
      <c r="A319" s="1" t="s">
        <v>1171</v>
      </c>
      <c r="B319" s="3">
        <v>189.73</v>
      </c>
      <c r="C319" s="3">
        <v>206.11</v>
      </c>
      <c r="D319" s="3">
        <v>92.05</v>
      </c>
    </row>
    <row r="320" spans="1:4" x14ac:dyDescent="0.25">
      <c r="A320" s="1" t="s">
        <v>1168</v>
      </c>
      <c r="B320" s="3">
        <v>3376.9</v>
      </c>
      <c r="C320" s="3">
        <v>3016.46</v>
      </c>
      <c r="D320" s="3">
        <v>111.95</v>
      </c>
    </row>
    <row r="321" spans="1:4" x14ac:dyDescent="0.25">
      <c r="A321" s="1" t="s">
        <v>1166</v>
      </c>
      <c r="B321" s="3">
        <v>7292.69</v>
      </c>
      <c r="C321" s="3">
        <v>7268.76</v>
      </c>
      <c r="D321" s="3">
        <v>100.33</v>
      </c>
    </row>
    <row r="322" spans="1:4" x14ac:dyDescent="0.25">
      <c r="A322" s="1" t="s">
        <v>1162</v>
      </c>
      <c r="B322" s="3">
        <v>6598.6</v>
      </c>
      <c r="C322" s="3">
        <v>6703.43</v>
      </c>
      <c r="D322" s="3">
        <v>98.44</v>
      </c>
    </row>
    <row r="323" spans="1:4" x14ac:dyDescent="0.25">
      <c r="A323" s="1" t="s">
        <v>1163</v>
      </c>
      <c r="B323" s="3">
        <v>6875.37</v>
      </c>
      <c r="C323" s="3">
        <v>6942.89</v>
      </c>
      <c r="D323" s="3">
        <v>99.03</v>
      </c>
    </row>
    <row r="324" spans="1:4" x14ac:dyDescent="0.25">
      <c r="A324" s="1" t="s">
        <v>1164</v>
      </c>
      <c r="B324" s="3">
        <v>5835.9</v>
      </c>
      <c r="C324" s="3">
        <v>5904.59</v>
      </c>
      <c r="D324" s="3">
        <v>98.84</v>
      </c>
    </row>
    <row r="325" spans="1:4" x14ac:dyDescent="0.25">
      <c r="A325" s="1" t="s">
        <v>1165</v>
      </c>
      <c r="B325" s="3">
        <v>3834.54</v>
      </c>
      <c r="C325" s="3">
        <v>4042.33</v>
      </c>
      <c r="D325" s="3">
        <v>94.86</v>
      </c>
    </row>
    <row r="326" spans="1:4" x14ac:dyDescent="0.25">
      <c r="A326" s="1" t="s">
        <v>1167</v>
      </c>
      <c r="B326" s="3">
        <v>6385.54</v>
      </c>
      <c r="C326" s="3">
        <v>6593.19</v>
      </c>
      <c r="D326" s="3">
        <v>96.85</v>
      </c>
    </row>
    <row r="327" spans="1:4" x14ac:dyDescent="0.25">
      <c r="A327" s="1" t="s">
        <v>1235</v>
      </c>
      <c r="B327" s="3">
        <v>1198.44</v>
      </c>
      <c r="C327" s="3">
        <v>1230.06</v>
      </c>
      <c r="D327" s="3">
        <v>97.43</v>
      </c>
    </row>
    <row r="328" spans="1:4" x14ac:dyDescent="0.25">
      <c r="A328" s="1" t="s">
        <v>1237</v>
      </c>
      <c r="B328" s="3">
        <v>1410.16</v>
      </c>
      <c r="C328" s="3">
        <v>1445.8</v>
      </c>
      <c r="D328" s="3">
        <v>97.54</v>
      </c>
    </row>
    <row r="329" spans="1:4" x14ac:dyDescent="0.25">
      <c r="A329" s="1" t="s">
        <v>1232</v>
      </c>
      <c r="B329" s="3">
        <v>697.72</v>
      </c>
      <c r="C329" s="3">
        <v>704.07</v>
      </c>
      <c r="D329" s="3">
        <v>99.1</v>
      </c>
    </row>
    <row r="330" spans="1:4" x14ac:dyDescent="0.25">
      <c r="A330" s="1" t="s">
        <v>1234</v>
      </c>
      <c r="B330" s="3">
        <v>1146.3800000000001</v>
      </c>
      <c r="C330" s="3">
        <v>1182.81</v>
      </c>
      <c r="D330" s="3">
        <v>96.92</v>
      </c>
    </row>
    <row r="331" spans="1:4" x14ac:dyDescent="0.25">
      <c r="A331" s="1" t="s">
        <v>1229</v>
      </c>
      <c r="B331" s="3">
        <v>919.79</v>
      </c>
      <c r="C331" s="3">
        <v>767.06</v>
      </c>
      <c r="D331" s="3">
        <v>119.91</v>
      </c>
    </row>
    <row r="332" spans="1:4" x14ac:dyDescent="0.25">
      <c r="A332" s="1" t="s">
        <v>1233</v>
      </c>
      <c r="B332" s="3">
        <v>741.48</v>
      </c>
      <c r="C332" s="3">
        <v>651.32000000000005</v>
      </c>
      <c r="D332" s="3">
        <v>113.84</v>
      </c>
    </row>
    <row r="333" spans="1:4" x14ac:dyDescent="0.25">
      <c r="A333" s="1" t="s">
        <v>1230</v>
      </c>
      <c r="B333" s="3">
        <v>934.39</v>
      </c>
      <c r="C333" s="3">
        <v>1035.57</v>
      </c>
      <c r="D333" s="3">
        <v>90.23</v>
      </c>
    </row>
    <row r="334" spans="1:4" x14ac:dyDescent="0.25">
      <c r="A334" s="1" t="s">
        <v>1231</v>
      </c>
      <c r="B334" s="3">
        <v>907.89</v>
      </c>
      <c r="C334" s="3">
        <v>998.56</v>
      </c>
      <c r="D334" s="3">
        <v>90.92</v>
      </c>
    </row>
    <row r="335" spans="1:4" x14ac:dyDescent="0.25">
      <c r="A335" s="1" t="s">
        <v>1228</v>
      </c>
      <c r="B335" s="3">
        <v>846.38</v>
      </c>
      <c r="C335" s="3">
        <v>914.31</v>
      </c>
      <c r="D335" s="3">
        <v>92.57</v>
      </c>
    </row>
    <row r="336" spans="1:4" x14ac:dyDescent="0.25">
      <c r="A336" s="1" t="s">
        <v>1227</v>
      </c>
      <c r="B336" s="3">
        <v>5035.24</v>
      </c>
      <c r="C336" s="3">
        <v>5112.37</v>
      </c>
      <c r="D336" s="3">
        <v>98.49</v>
      </c>
    </row>
    <row r="337" spans="1:4" x14ac:dyDescent="0.25">
      <c r="A337" s="1" t="s">
        <v>1223</v>
      </c>
      <c r="B337" s="3">
        <v>5956.84</v>
      </c>
      <c r="C337" s="3">
        <v>5706.48</v>
      </c>
      <c r="D337" s="3">
        <v>104.39</v>
      </c>
    </row>
    <row r="338" spans="1:4" x14ac:dyDescent="0.25">
      <c r="A338" s="1" t="s">
        <v>1224</v>
      </c>
      <c r="B338" s="3">
        <v>5050.62</v>
      </c>
      <c r="C338" s="3">
        <v>5191.1000000000004</v>
      </c>
      <c r="D338" s="3">
        <v>97.29</v>
      </c>
    </row>
    <row r="339" spans="1:4" x14ac:dyDescent="0.25">
      <c r="A339" s="1" t="s">
        <v>1225</v>
      </c>
      <c r="B339" s="3">
        <v>4393.0200000000004</v>
      </c>
      <c r="C339" s="3">
        <v>4534</v>
      </c>
      <c r="D339" s="3">
        <v>96.89</v>
      </c>
    </row>
    <row r="340" spans="1:4" x14ac:dyDescent="0.25">
      <c r="A340" s="1" t="s">
        <v>1226</v>
      </c>
      <c r="B340" s="3">
        <v>5083.8500000000004</v>
      </c>
      <c r="C340" s="3">
        <v>5261.5</v>
      </c>
      <c r="D340" s="3">
        <v>96.62</v>
      </c>
    </row>
    <row r="341" spans="1:4" x14ac:dyDescent="0.25">
      <c r="A341" s="1" t="s">
        <v>6162</v>
      </c>
      <c r="B341" s="3">
        <v>5887.23</v>
      </c>
      <c r="C341" s="3">
        <v>5848.21</v>
      </c>
      <c r="D341" s="3">
        <v>100.67</v>
      </c>
    </row>
    <row r="342" spans="1:4" x14ac:dyDescent="0.25">
      <c r="A342" s="1" t="s">
        <v>5439</v>
      </c>
      <c r="B342" s="3">
        <v>1925.04</v>
      </c>
      <c r="C342" s="3">
        <v>2112.96</v>
      </c>
      <c r="D342" s="3">
        <v>91.11</v>
      </c>
    </row>
    <row r="343" spans="1:4" x14ac:dyDescent="0.25">
      <c r="A343" s="1" t="s">
        <v>5441</v>
      </c>
      <c r="B343" s="3">
        <v>1759.83</v>
      </c>
      <c r="C343" s="3">
        <v>1933.74</v>
      </c>
      <c r="D343" s="3">
        <v>91.01</v>
      </c>
    </row>
    <row r="344" spans="1:4" x14ac:dyDescent="0.25">
      <c r="A344" s="1" t="s">
        <v>5436</v>
      </c>
      <c r="B344" s="3">
        <v>2818.65</v>
      </c>
      <c r="C344" s="3">
        <v>2850.23</v>
      </c>
      <c r="D344" s="3">
        <v>98.89</v>
      </c>
    </row>
    <row r="345" spans="1:4" x14ac:dyDescent="0.25">
      <c r="A345" s="1" t="s">
        <v>5438</v>
      </c>
      <c r="B345" s="3">
        <v>2457.17</v>
      </c>
      <c r="C345" s="3">
        <v>2538.91</v>
      </c>
      <c r="D345" s="3">
        <v>96.78</v>
      </c>
    </row>
    <row r="346" spans="1:4" x14ac:dyDescent="0.25">
      <c r="A346" s="1" t="s">
        <v>5433</v>
      </c>
      <c r="B346" s="3">
        <v>197.59</v>
      </c>
      <c r="C346" s="3">
        <v>206.89</v>
      </c>
      <c r="D346" s="3">
        <v>95.51</v>
      </c>
    </row>
    <row r="347" spans="1:4" x14ac:dyDescent="0.25">
      <c r="A347" s="1" t="s">
        <v>5437</v>
      </c>
      <c r="B347" s="3">
        <v>2644.39</v>
      </c>
      <c r="C347" s="3">
        <v>2702.45</v>
      </c>
      <c r="D347" s="3">
        <v>97.85</v>
      </c>
    </row>
    <row r="348" spans="1:4" x14ac:dyDescent="0.25">
      <c r="A348" s="1" t="s">
        <v>5434</v>
      </c>
      <c r="B348" s="3">
        <v>194.88</v>
      </c>
      <c r="C348" s="3">
        <v>178.39</v>
      </c>
      <c r="D348" s="3">
        <v>109.24</v>
      </c>
    </row>
    <row r="349" spans="1:4" x14ac:dyDescent="0.25">
      <c r="A349" s="1" t="s">
        <v>5435</v>
      </c>
      <c r="B349" s="3">
        <v>261.45</v>
      </c>
      <c r="C349" s="3">
        <v>295.39999999999998</v>
      </c>
      <c r="D349" s="3">
        <v>88.51</v>
      </c>
    </row>
    <row r="350" spans="1:4" x14ac:dyDescent="0.25">
      <c r="A350" s="1" t="s">
        <v>5432</v>
      </c>
      <c r="B350" s="3">
        <v>195.34</v>
      </c>
      <c r="C350" s="3">
        <v>219.65</v>
      </c>
      <c r="D350" s="3">
        <v>88.93</v>
      </c>
    </row>
    <row r="351" spans="1:4" x14ac:dyDescent="0.25">
      <c r="A351" s="1" t="s">
        <v>5431</v>
      </c>
      <c r="B351" s="3">
        <v>7200.76</v>
      </c>
      <c r="C351" s="3">
        <v>7279.53</v>
      </c>
      <c r="D351" s="3">
        <v>98.92</v>
      </c>
    </row>
    <row r="352" spans="1:4" x14ac:dyDescent="0.25">
      <c r="A352" s="1" t="s">
        <v>1239</v>
      </c>
      <c r="B352" s="3">
        <v>5292.06</v>
      </c>
      <c r="C352" s="3">
        <v>5054.8100000000004</v>
      </c>
      <c r="D352" s="3">
        <v>104.69</v>
      </c>
    </row>
    <row r="353" spans="1:4" x14ac:dyDescent="0.25">
      <c r="A353" s="1" t="s">
        <v>1241</v>
      </c>
      <c r="B353" s="3">
        <v>6802.57</v>
      </c>
      <c r="C353" s="3">
        <v>7029.18</v>
      </c>
      <c r="D353" s="3">
        <v>96.78</v>
      </c>
    </row>
    <row r="354" spans="1:4" x14ac:dyDescent="0.25">
      <c r="A354" s="1" t="s">
        <v>1243</v>
      </c>
      <c r="B354" s="3">
        <v>4529.83</v>
      </c>
      <c r="C354" s="3">
        <v>4261.1400000000003</v>
      </c>
      <c r="D354" s="3">
        <v>106.31</v>
      </c>
    </row>
    <row r="355" spans="1:4" x14ac:dyDescent="0.25">
      <c r="A355" s="1" t="s">
        <v>1245</v>
      </c>
      <c r="B355" s="3">
        <v>5822.44</v>
      </c>
      <c r="C355" s="3">
        <v>5730.71</v>
      </c>
      <c r="D355" s="3">
        <v>101.6</v>
      </c>
    </row>
    <row r="356" spans="1:4" x14ac:dyDescent="0.25">
      <c r="A356" s="1" t="s">
        <v>1247</v>
      </c>
      <c r="B356" s="3">
        <v>5215.49</v>
      </c>
      <c r="C356" s="3">
        <v>4944.58</v>
      </c>
      <c r="D356" s="3">
        <v>105.48</v>
      </c>
    </row>
    <row r="357" spans="1:4" x14ac:dyDescent="0.25">
      <c r="A357" s="1" t="s">
        <v>5476</v>
      </c>
      <c r="B357" s="3">
        <v>1507.68</v>
      </c>
      <c r="C357" s="3">
        <v>1577.88</v>
      </c>
      <c r="D357" s="3">
        <v>95.55</v>
      </c>
    </row>
    <row r="358" spans="1:4" x14ac:dyDescent="0.25">
      <c r="A358" s="1" t="s">
        <v>2022</v>
      </c>
      <c r="B358" s="3">
        <v>203.72</v>
      </c>
      <c r="C358" s="3">
        <v>620.22</v>
      </c>
      <c r="D358" s="3">
        <v>32.85</v>
      </c>
    </row>
    <row r="359" spans="1:4" x14ac:dyDescent="0.25">
      <c r="A359" s="1" t="s">
        <v>2023</v>
      </c>
      <c r="B359" s="3">
        <v>212.14</v>
      </c>
      <c r="C359" s="3">
        <v>490.72</v>
      </c>
      <c r="D359" s="3">
        <v>43.23</v>
      </c>
    </row>
    <row r="360" spans="1:4" x14ac:dyDescent="0.25">
      <c r="A360" s="1" t="s">
        <v>5486</v>
      </c>
      <c r="B360" s="3">
        <v>195.83</v>
      </c>
      <c r="C360" s="3">
        <v>663.85</v>
      </c>
      <c r="D360" s="3">
        <v>29.5</v>
      </c>
    </row>
    <row r="361" spans="1:4" x14ac:dyDescent="0.25">
      <c r="A361" s="1" t="s">
        <v>5475</v>
      </c>
      <c r="B361" s="3">
        <v>1487.62</v>
      </c>
      <c r="C361" s="3">
        <v>1467.65</v>
      </c>
      <c r="D361" s="3">
        <v>101.36</v>
      </c>
    </row>
    <row r="362" spans="1:4" x14ac:dyDescent="0.25">
      <c r="A362" s="1" t="s">
        <v>175</v>
      </c>
      <c r="B362" s="3">
        <v>155.47</v>
      </c>
      <c r="C362" s="3">
        <v>171.53</v>
      </c>
      <c r="D362" s="3">
        <v>90.64</v>
      </c>
    </row>
    <row r="363" spans="1:4" x14ac:dyDescent="0.25">
      <c r="A363" s="1" t="s">
        <v>174</v>
      </c>
      <c r="B363" s="3">
        <v>226.24</v>
      </c>
      <c r="C363" s="3">
        <v>226.95</v>
      </c>
      <c r="D363" s="3">
        <v>99.69</v>
      </c>
    </row>
    <row r="364" spans="1:4" x14ac:dyDescent="0.25">
      <c r="A364" s="1" t="s">
        <v>170</v>
      </c>
      <c r="B364" s="3">
        <v>342.87</v>
      </c>
      <c r="C364" s="3">
        <v>291.54000000000002</v>
      </c>
      <c r="D364" s="3">
        <v>117.61</v>
      </c>
    </row>
    <row r="365" spans="1:4" x14ac:dyDescent="0.25">
      <c r="A365" s="1" t="s">
        <v>1666</v>
      </c>
      <c r="B365" s="3">
        <v>87</v>
      </c>
      <c r="C365" s="3">
        <v>87</v>
      </c>
      <c r="D365" s="3">
        <v>100</v>
      </c>
    </row>
    <row r="366" spans="1:4" x14ac:dyDescent="0.25">
      <c r="A366" s="1" t="s">
        <v>181</v>
      </c>
      <c r="B366" s="3">
        <v>87</v>
      </c>
      <c r="C366" s="3">
        <v>87</v>
      </c>
      <c r="D366" s="3">
        <v>100</v>
      </c>
    </row>
    <row r="367" spans="1:4" x14ac:dyDescent="0.25">
      <c r="A367" s="1" t="s">
        <v>180</v>
      </c>
      <c r="B367" s="3">
        <v>87</v>
      </c>
      <c r="C367" s="3">
        <v>87</v>
      </c>
      <c r="D367" s="3">
        <v>100</v>
      </c>
    </row>
    <row r="368" spans="1:4" x14ac:dyDescent="0.25">
      <c r="A368" s="1" t="s">
        <v>1668</v>
      </c>
      <c r="B368" s="3">
        <v>87</v>
      </c>
      <c r="C368" s="3">
        <v>87</v>
      </c>
      <c r="D368" s="3">
        <v>100</v>
      </c>
    </row>
    <row r="369" spans="1:4" x14ac:dyDescent="0.25">
      <c r="A369" s="1" t="s">
        <v>348</v>
      </c>
      <c r="B369" s="3">
        <v>291.47000000000003</v>
      </c>
      <c r="C369" s="3">
        <v>821.61</v>
      </c>
      <c r="D369" s="3">
        <v>35.479999999999997</v>
      </c>
    </row>
    <row r="370" spans="1:4" x14ac:dyDescent="0.25">
      <c r="A370" s="1" t="s">
        <v>2413</v>
      </c>
      <c r="B370" s="3">
        <v>221.22</v>
      </c>
      <c r="C370" s="3">
        <v>693.03</v>
      </c>
      <c r="D370" s="3">
        <v>31.92</v>
      </c>
    </row>
    <row r="371" spans="1:4" x14ac:dyDescent="0.25">
      <c r="A371" s="1" t="s">
        <v>2410</v>
      </c>
      <c r="B371" s="3">
        <v>162.5</v>
      </c>
      <c r="C371" s="3">
        <v>261.94</v>
      </c>
      <c r="D371" s="3">
        <v>62.04</v>
      </c>
    </row>
    <row r="372" spans="1:4" x14ac:dyDescent="0.25">
      <c r="A372" s="1" t="s">
        <v>2411</v>
      </c>
      <c r="B372" s="3">
        <v>3956.4</v>
      </c>
      <c r="C372" s="3">
        <v>3880.35</v>
      </c>
      <c r="D372" s="3">
        <v>101.96</v>
      </c>
    </row>
    <row r="373" spans="1:4" x14ac:dyDescent="0.25">
      <c r="A373" s="1" t="s">
        <v>2412</v>
      </c>
      <c r="B373" s="3">
        <v>164.16</v>
      </c>
      <c r="C373" s="3">
        <v>241.48</v>
      </c>
      <c r="D373" s="3">
        <v>67.98</v>
      </c>
    </row>
    <row r="374" spans="1:4" x14ac:dyDescent="0.25">
      <c r="A374" s="1" t="s">
        <v>6178</v>
      </c>
      <c r="B374" s="3">
        <v>548.5</v>
      </c>
      <c r="C374" s="3">
        <v>1314.55</v>
      </c>
      <c r="D374" s="3">
        <v>41.72</v>
      </c>
    </row>
    <row r="375" spans="1:4" x14ac:dyDescent="0.25">
      <c r="A375" s="1" t="s">
        <v>169</v>
      </c>
      <c r="B375" s="3">
        <v>362.01</v>
      </c>
      <c r="C375" s="3">
        <v>761.57</v>
      </c>
      <c r="D375" s="3">
        <v>47.53</v>
      </c>
    </row>
    <row r="376" spans="1:4" x14ac:dyDescent="0.25">
      <c r="A376" s="1" t="s">
        <v>2421</v>
      </c>
      <c r="B376" s="3">
        <v>312.05</v>
      </c>
      <c r="C376" s="3">
        <v>592.45000000000005</v>
      </c>
      <c r="D376" s="3">
        <v>52.67</v>
      </c>
    </row>
    <row r="377" spans="1:4" x14ac:dyDescent="0.25">
      <c r="A377" s="1" t="s">
        <v>2424</v>
      </c>
      <c r="B377" s="3">
        <v>363.02</v>
      </c>
      <c r="C377" s="3">
        <v>865.88</v>
      </c>
      <c r="D377" s="3">
        <v>41.93</v>
      </c>
    </row>
    <row r="378" spans="1:4" x14ac:dyDescent="0.25">
      <c r="A378" s="1" t="s">
        <v>2422</v>
      </c>
      <c r="B378" s="3">
        <v>143.44</v>
      </c>
      <c r="C378" s="3">
        <v>443.62</v>
      </c>
      <c r="D378" s="3">
        <v>32.33</v>
      </c>
    </row>
    <row r="379" spans="1:4" x14ac:dyDescent="0.25">
      <c r="A379" s="1" t="s">
        <v>2423</v>
      </c>
      <c r="B379" s="3">
        <v>3629.99</v>
      </c>
      <c r="C379" s="3">
        <v>3907.37</v>
      </c>
      <c r="D379" s="3">
        <v>92.9</v>
      </c>
    </row>
    <row r="380" spans="1:4" x14ac:dyDescent="0.25">
      <c r="A380" s="1" t="s">
        <v>2425</v>
      </c>
      <c r="B380" s="3">
        <v>149.13</v>
      </c>
      <c r="C380" s="3">
        <v>553.32000000000005</v>
      </c>
      <c r="D380" s="3">
        <v>26.95</v>
      </c>
    </row>
    <row r="381" spans="1:4" x14ac:dyDescent="0.25">
      <c r="A381" s="1" t="s">
        <v>369</v>
      </c>
      <c r="B381" s="3">
        <v>156.5</v>
      </c>
      <c r="C381" s="3">
        <v>144.01</v>
      </c>
      <c r="D381" s="3">
        <v>108.67</v>
      </c>
    </row>
    <row r="382" spans="1:4" x14ac:dyDescent="0.25">
      <c r="A382" s="1" t="s">
        <v>370</v>
      </c>
      <c r="B382" s="3">
        <v>156.5</v>
      </c>
      <c r="C382" s="3">
        <v>144.01</v>
      </c>
      <c r="D382" s="3">
        <v>108.67</v>
      </c>
    </row>
    <row r="383" spans="1:4" x14ac:dyDescent="0.25">
      <c r="A383" s="1" t="s">
        <v>367</v>
      </c>
      <c r="B383" s="3">
        <v>156.5</v>
      </c>
      <c r="C383" s="3">
        <v>144.01</v>
      </c>
      <c r="D383" s="3">
        <v>108.67</v>
      </c>
    </row>
    <row r="384" spans="1:4" x14ac:dyDescent="0.25">
      <c r="A384" s="1" t="s">
        <v>368</v>
      </c>
      <c r="B384" s="3">
        <v>156.5</v>
      </c>
      <c r="C384" s="3">
        <v>144.01</v>
      </c>
      <c r="D384" s="3">
        <v>108.67</v>
      </c>
    </row>
    <row r="385" spans="1:4" x14ac:dyDescent="0.25">
      <c r="A385" s="1" t="s">
        <v>224</v>
      </c>
      <c r="B385" s="3">
        <v>2497.0100000000002</v>
      </c>
      <c r="C385" s="3">
        <v>2760.84</v>
      </c>
      <c r="D385" s="3">
        <v>90.44</v>
      </c>
    </row>
    <row r="386" spans="1:4" x14ac:dyDescent="0.25">
      <c r="A386" s="1" t="s">
        <v>4302</v>
      </c>
      <c r="B386" s="3">
        <v>478.58</v>
      </c>
      <c r="C386" s="3">
        <v>15373.92</v>
      </c>
      <c r="D386" s="3">
        <v>3.11</v>
      </c>
    </row>
    <row r="387" spans="1:4" x14ac:dyDescent="0.25">
      <c r="A387" s="1" t="s">
        <v>4303</v>
      </c>
      <c r="B387" s="3">
        <v>476.45</v>
      </c>
      <c r="C387" s="3">
        <v>15143.7</v>
      </c>
      <c r="D387" s="3">
        <v>3.15</v>
      </c>
    </row>
    <row r="388" spans="1:4" x14ac:dyDescent="0.25">
      <c r="A388" s="1" t="s">
        <v>4304</v>
      </c>
      <c r="B388" s="3">
        <v>59.82</v>
      </c>
      <c r="C388" s="3">
        <v>15136.14</v>
      </c>
      <c r="D388" s="3">
        <v>0.4</v>
      </c>
    </row>
    <row r="389" spans="1:4" x14ac:dyDescent="0.25">
      <c r="A389" s="1" t="s">
        <v>4305</v>
      </c>
      <c r="B389" s="3">
        <v>42</v>
      </c>
      <c r="C389" s="3">
        <v>13401.2</v>
      </c>
      <c r="D389" s="3">
        <v>0.31</v>
      </c>
    </row>
    <row r="390" spans="1:4" x14ac:dyDescent="0.25">
      <c r="A390" s="1" t="s">
        <v>4306</v>
      </c>
      <c r="B390" s="3">
        <v>432.47</v>
      </c>
      <c r="C390" s="3">
        <v>18226.27</v>
      </c>
      <c r="D390" s="3">
        <v>2.37</v>
      </c>
    </row>
    <row r="391" spans="1:4" x14ac:dyDescent="0.25">
      <c r="A391" s="1" t="s">
        <v>347</v>
      </c>
      <c r="B391" s="3">
        <v>3457.88</v>
      </c>
      <c r="C391" s="3">
        <v>4810.58</v>
      </c>
      <c r="D391" s="3">
        <v>71.88</v>
      </c>
    </row>
    <row r="392" spans="1:4" x14ac:dyDescent="0.25">
      <c r="A392" s="1" t="s">
        <v>349</v>
      </c>
      <c r="B392" s="3">
        <v>146.09</v>
      </c>
      <c r="C392" s="3">
        <v>581.92999999999995</v>
      </c>
      <c r="D392" s="3">
        <v>25.1</v>
      </c>
    </row>
    <row r="393" spans="1:4" x14ac:dyDescent="0.25">
      <c r="A393" s="1" t="s">
        <v>380</v>
      </c>
      <c r="B393" s="3">
        <v>12495.43</v>
      </c>
      <c r="C393" s="3">
        <v>13626.06</v>
      </c>
      <c r="D393" s="3">
        <v>91.7</v>
      </c>
    </row>
    <row r="394" spans="1:4" x14ac:dyDescent="0.25">
      <c r="A394" s="1" t="s">
        <v>381</v>
      </c>
      <c r="B394" s="3">
        <v>12495.42</v>
      </c>
      <c r="C394" s="3">
        <v>13515.83</v>
      </c>
      <c r="D394" s="3">
        <v>92.45</v>
      </c>
    </row>
    <row r="395" spans="1:4" x14ac:dyDescent="0.25">
      <c r="A395" s="1" t="s">
        <v>372</v>
      </c>
      <c r="B395" s="3">
        <v>12861.95</v>
      </c>
      <c r="C395" s="3">
        <v>13423.3</v>
      </c>
      <c r="D395" s="3">
        <v>95.82</v>
      </c>
    </row>
    <row r="396" spans="1:4" x14ac:dyDescent="0.25">
      <c r="A396" s="1" t="s">
        <v>373</v>
      </c>
      <c r="B396" s="3">
        <v>12861.93</v>
      </c>
      <c r="C396" s="3">
        <v>13313.07</v>
      </c>
      <c r="D396" s="3">
        <v>96.61</v>
      </c>
    </row>
    <row r="397" spans="1:4" x14ac:dyDescent="0.25">
      <c r="A397" s="1" t="s">
        <v>5753</v>
      </c>
      <c r="B397" s="3">
        <v>540.74</v>
      </c>
      <c r="C397" s="3">
        <v>1386.1</v>
      </c>
      <c r="D397" s="3">
        <v>39.01</v>
      </c>
    </row>
    <row r="398" spans="1:4" x14ac:dyDescent="0.25">
      <c r="A398" s="1" t="s">
        <v>182</v>
      </c>
      <c r="B398" s="3">
        <v>7891.1</v>
      </c>
      <c r="C398" s="3">
        <v>7934.88</v>
      </c>
      <c r="D398" s="3">
        <v>99.45</v>
      </c>
    </row>
    <row r="399" spans="1:4" x14ac:dyDescent="0.25">
      <c r="A399" s="1" t="s">
        <v>177</v>
      </c>
      <c r="B399" s="3">
        <v>7646.77</v>
      </c>
      <c r="C399" s="3">
        <v>8329.1299999999992</v>
      </c>
      <c r="D399" s="3">
        <v>91.81</v>
      </c>
    </row>
    <row r="400" spans="1:4" x14ac:dyDescent="0.25">
      <c r="A400" s="1" t="s">
        <v>176</v>
      </c>
      <c r="B400" s="3">
        <v>7551.78</v>
      </c>
      <c r="C400" s="3">
        <v>8613.36</v>
      </c>
      <c r="D400" s="3">
        <v>87.68</v>
      </c>
    </row>
    <row r="401" spans="1:4" x14ac:dyDescent="0.25">
      <c r="A401" s="1" t="s">
        <v>394</v>
      </c>
      <c r="B401" s="3">
        <v>7844.52</v>
      </c>
      <c r="C401" s="3">
        <v>8187.62</v>
      </c>
      <c r="D401" s="3">
        <v>95.81</v>
      </c>
    </row>
    <row r="402" spans="1:4" x14ac:dyDescent="0.25">
      <c r="A402" s="1" t="s">
        <v>178</v>
      </c>
      <c r="B402" s="3">
        <v>2357.5</v>
      </c>
      <c r="C402" s="3">
        <v>2698.63</v>
      </c>
      <c r="D402" s="3">
        <v>87.36</v>
      </c>
    </row>
    <row r="403" spans="1:4" x14ac:dyDescent="0.25">
      <c r="A403" s="1" t="s">
        <v>179</v>
      </c>
      <c r="B403" s="3">
        <v>2534</v>
      </c>
      <c r="C403" s="3">
        <v>2614.38</v>
      </c>
      <c r="D403" s="3">
        <v>96.93</v>
      </c>
    </row>
    <row r="404" spans="1:4" x14ac:dyDescent="0.25">
      <c r="A404" s="1" t="s">
        <v>833</v>
      </c>
      <c r="B404" s="3">
        <v>2333.9899999999998</v>
      </c>
      <c r="C404" s="3">
        <v>2530.13</v>
      </c>
      <c r="D404" s="3">
        <v>92.25</v>
      </c>
    </row>
    <row r="405" spans="1:4" x14ac:dyDescent="0.25">
      <c r="A405" s="1" t="s">
        <v>778</v>
      </c>
      <c r="B405" s="3">
        <v>2409.04</v>
      </c>
      <c r="C405" s="3">
        <v>2645.87</v>
      </c>
      <c r="D405" s="3">
        <v>91.05</v>
      </c>
    </row>
    <row r="406" spans="1:4" x14ac:dyDescent="0.25">
      <c r="A406" s="1" t="s">
        <v>779</v>
      </c>
      <c r="B406" s="3">
        <v>3029.47</v>
      </c>
      <c r="C406" s="3">
        <v>3171.86</v>
      </c>
      <c r="D406" s="3">
        <v>95.51</v>
      </c>
    </row>
    <row r="407" spans="1:4" x14ac:dyDescent="0.25">
      <c r="A407" s="1" t="s">
        <v>1684</v>
      </c>
      <c r="B407" s="3">
        <v>3385.43</v>
      </c>
      <c r="C407" s="3">
        <v>3238.33</v>
      </c>
      <c r="D407" s="3">
        <v>104.54</v>
      </c>
    </row>
    <row r="408" spans="1:4" x14ac:dyDescent="0.25">
      <c r="A408" s="1" t="s">
        <v>1685</v>
      </c>
      <c r="B408" s="3">
        <v>2584.9</v>
      </c>
      <c r="C408" s="3">
        <v>2824.61</v>
      </c>
      <c r="D408" s="3">
        <v>91.51</v>
      </c>
    </row>
    <row r="409" spans="1:4" x14ac:dyDescent="0.25">
      <c r="A409" s="1" t="s">
        <v>1686</v>
      </c>
      <c r="B409" s="3">
        <v>2328.5700000000002</v>
      </c>
      <c r="C409" s="3">
        <v>2608.87</v>
      </c>
      <c r="D409" s="3">
        <v>89.26</v>
      </c>
    </row>
    <row r="410" spans="1:4" x14ac:dyDescent="0.25">
      <c r="A410" s="1" t="s">
        <v>1688</v>
      </c>
      <c r="B410" s="3">
        <v>1979.36</v>
      </c>
      <c r="C410" s="3">
        <v>2340.36</v>
      </c>
      <c r="D410" s="3">
        <v>84.57</v>
      </c>
    </row>
    <row r="411" spans="1:4" x14ac:dyDescent="0.25">
      <c r="A411" s="1" t="s">
        <v>172</v>
      </c>
      <c r="B411" s="3">
        <v>134.19999999999999</v>
      </c>
      <c r="C411" s="3">
        <v>9652.86</v>
      </c>
      <c r="D411" s="3">
        <v>1.39</v>
      </c>
    </row>
    <row r="412" spans="1:4" x14ac:dyDescent="0.25">
      <c r="A412" s="1" t="s">
        <v>173</v>
      </c>
      <c r="B412" s="3">
        <v>0</v>
      </c>
      <c r="C412" s="3">
        <v>168.08</v>
      </c>
      <c r="D412" s="3">
        <v>0</v>
      </c>
    </row>
    <row r="413" spans="1:4" x14ac:dyDescent="0.25">
      <c r="A413" s="1" t="s">
        <v>171</v>
      </c>
      <c r="B413" s="3">
        <v>369.14</v>
      </c>
      <c r="C413" s="3">
        <v>466.92</v>
      </c>
      <c r="D413" s="3">
        <v>79.06</v>
      </c>
    </row>
    <row r="414" spans="1:4" x14ac:dyDescent="0.25">
      <c r="A414" s="1" t="s">
        <v>760</v>
      </c>
      <c r="B414" s="3">
        <v>697.45</v>
      </c>
      <c r="C414" s="3">
        <v>141.72999999999999</v>
      </c>
      <c r="D414" s="3">
        <v>492.1</v>
      </c>
    </row>
    <row r="415" spans="1:4" x14ac:dyDescent="0.25">
      <c r="A415" s="1" t="s">
        <v>761</v>
      </c>
      <c r="B415" s="3">
        <v>697.45</v>
      </c>
      <c r="C415" s="3">
        <v>141.72999999999999</v>
      </c>
      <c r="D415" s="3">
        <v>492.1</v>
      </c>
    </row>
    <row r="416" spans="1:4" x14ac:dyDescent="0.25">
      <c r="A416" s="1" t="s">
        <v>758</v>
      </c>
      <c r="B416" s="3">
        <v>1258.5899999999999</v>
      </c>
      <c r="C416" s="3">
        <v>47.25</v>
      </c>
      <c r="D416" s="3">
        <v>2663.69</v>
      </c>
    </row>
    <row r="417" spans="1:4" x14ac:dyDescent="0.25">
      <c r="A417" s="1" t="s">
        <v>759</v>
      </c>
      <c r="B417" s="3">
        <v>1258.6099999999999</v>
      </c>
      <c r="C417" s="3">
        <v>47.24</v>
      </c>
      <c r="D417" s="3">
        <v>2664.28</v>
      </c>
    </row>
    <row r="418" spans="1:4" x14ac:dyDescent="0.25">
      <c r="A418" s="1" t="s">
        <v>1466</v>
      </c>
      <c r="B418" s="3">
        <v>563.17999999999995</v>
      </c>
      <c r="C418" s="3">
        <v>39.369999999999997</v>
      </c>
      <c r="D418" s="3">
        <v>1430.47</v>
      </c>
    </row>
    <row r="419" spans="1:4" x14ac:dyDescent="0.25">
      <c r="A419" s="1" t="s">
        <v>1467</v>
      </c>
      <c r="B419" s="3">
        <v>563.20000000000005</v>
      </c>
      <c r="C419" s="3">
        <v>39.369999999999997</v>
      </c>
      <c r="D419" s="3">
        <v>1430.52</v>
      </c>
    </row>
    <row r="420" spans="1:4" x14ac:dyDescent="0.25">
      <c r="A420" s="1" t="s">
        <v>1464</v>
      </c>
      <c r="B420" s="3">
        <v>578.30999999999995</v>
      </c>
      <c r="C420" s="3">
        <v>39.369999999999997</v>
      </c>
      <c r="D420" s="3">
        <v>1468.91</v>
      </c>
    </row>
    <row r="421" spans="1:4" x14ac:dyDescent="0.25">
      <c r="A421" s="1" t="s">
        <v>1465</v>
      </c>
      <c r="B421" s="3">
        <v>578.15</v>
      </c>
      <c r="C421" s="3">
        <v>39.369999999999997</v>
      </c>
      <c r="D421" s="3">
        <v>1468.5</v>
      </c>
    </row>
    <row r="422" spans="1:4" x14ac:dyDescent="0.25">
      <c r="A422" s="1" t="s">
        <v>5544</v>
      </c>
      <c r="B422" s="3">
        <v>1520.42</v>
      </c>
      <c r="C422" s="3">
        <v>1531.21</v>
      </c>
      <c r="D422" s="3">
        <v>99.3</v>
      </c>
    </row>
    <row r="423" spans="1:4" x14ac:dyDescent="0.25">
      <c r="A423" s="1" t="s">
        <v>5546</v>
      </c>
      <c r="B423" s="3">
        <v>1836.12</v>
      </c>
      <c r="C423" s="3">
        <v>1791.96</v>
      </c>
      <c r="D423" s="3">
        <v>102.46</v>
      </c>
    </row>
    <row r="424" spans="1:4" x14ac:dyDescent="0.25">
      <c r="A424" s="1" t="s">
        <v>5547</v>
      </c>
      <c r="B424" s="3">
        <v>1862.16</v>
      </c>
      <c r="C424" s="3">
        <v>1887.73</v>
      </c>
      <c r="D424" s="3">
        <v>98.65</v>
      </c>
    </row>
    <row r="425" spans="1:4" x14ac:dyDescent="0.25">
      <c r="A425" s="1" t="s">
        <v>5548</v>
      </c>
      <c r="B425" s="3">
        <v>1661.52</v>
      </c>
      <c r="C425" s="3">
        <v>1498.42</v>
      </c>
      <c r="D425" s="3">
        <v>110.89</v>
      </c>
    </row>
    <row r="426" spans="1:4" x14ac:dyDescent="0.25">
      <c r="A426" s="1" t="s">
        <v>5545</v>
      </c>
      <c r="B426" s="3">
        <v>1661.19</v>
      </c>
      <c r="C426" s="3">
        <v>1689.98</v>
      </c>
      <c r="D426" s="3">
        <v>98.3</v>
      </c>
    </row>
    <row r="427" spans="1:4" x14ac:dyDescent="0.25">
      <c r="A427" s="1" t="s">
        <v>5543</v>
      </c>
      <c r="B427" s="3">
        <v>1984.46</v>
      </c>
      <c r="C427" s="3">
        <v>1790.67</v>
      </c>
      <c r="D427" s="3">
        <v>110.82</v>
      </c>
    </row>
    <row r="428" spans="1:4" x14ac:dyDescent="0.25">
      <c r="A428" s="1" t="s">
        <v>200</v>
      </c>
      <c r="B428" s="3">
        <v>182.23</v>
      </c>
      <c r="C428" s="3">
        <v>198.52</v>
      </c>
      <c r="D428" s="3">
        <v>91.79</v>
      </c>
    </row>
    <row r="429" spans="1:4" x14ac:dyDescent="0.25">
      <c r="A429" s="1" t="s">
        <v>199</v>
      </c>
      <c r="B429" s="3">
        <v>162.22999999999999</v>
      </c>
      <c r="C429" s="3">
        <v>178.52</v>
      </c>
      <c r="D429" s="3">
        <v>90.87</v>
      </c>
    </row>
    <row r="430" spans="1:4" x14ac:dyDescent="0.25">
      <c r="A430" s="1" t="s">
        <v>263</v>
      </c>
      <c r="B430" s="3">
        <v>391.73</v>
      </c>
      <c r="C430" s="3">
        <v>337.28</v>
      </c>
      <c r="D430" s="3">
        <v>116.15</v>
      </c>
    </row>
    <row r="431" spans="1:4" x14ac:dyDescent="0.25">
      <c r="A431" s="1" t="s">
        <v>445</v>
      </c>
      <c r="B431" s="3">
        <v>682.22</v>
      </c>
      <c r="C431" s="3">
        <v>400.84</v>
      </c>
      <c r="D431" s="3">
        <v>170.2</v>
      </c>
    </row>
    <row r="432" spans="1:4" x14ac:dyDescent="0.25">
      <c r="A432" s="1" t="s">
        <v>447</v>
      </c>
      <c r="B432" s="3">
        <v>166.03</v>
      </c>
      <c r="C432" s="3">
        <v>348.18</v>
      </c>
      <c r="D432" s="3">
        <v>47.69</v>
      </c>
    </row>
    <row r="433" spans="1:4" x14ac:dyDescent="0.25">
      <c r="A433" s="1" t="s">
        <v>450</v>
      </c>
      <c r="B433" s="3">
        <v>411.17</v>
      </c>
      <c r="C433" s="3">
        <v>263.68</v>
      </c>
      <c r="D433" s="3">
        <v>155.94</v>
      </c>
    </row>
    <row r="434" spans="1:4" x14ac:dyDescent="0.25">
      <c r="A434" s="1" t="s">
        <v>452</v>
      </c>
      <c r="B434" s="3">
        <v>530.35</v>
      </c>
      <c r="C434" s="3">
        <v>263.68</v>
      </c>
      <c r="D434" s="3">
        <v>201.13</v>
      </c>
    </row>
    <row r="435" spans="1:4" x14ac:dyDescent="0.25">
      <c r="A435" s="1" t="s">
        <v>194</v>
      </c>
      <c r="B435" s="3">
        <v>1569.16</v>
      </c>
      <c r="C435" s="3">
        <v>1373.83</v>
      </c>
      <c r="D435" s="3">
        <v>114.22</v>
      </c>
    </row>
    <row r="436" spans="1:4" x14ac:dyDescent="0.25">
      <c r="A436" s="1" t="s">
        <v>195</v>
      </c>
      <c r="B436" s="3">
        <v>1569.13</v>
      </c>
      <c r="C436" s="3">
        <v>1484.07</v>
      </c>
      <c r="D436" s="3">
        <v>105.73</v>
      </c>
    </row>
    <row r="437" spans="1:4" x14ac:dyDescent="0.25">
      <c r="A437" s="1" t="s">
        <v>2459</v>
      </c>
      <c r="B437" s="3">
        <v>1739.83</v>
      </c>
      <c r="C437" s="3">
        <v>1124.8599999999999</v>
      </c>
      <c r="D437" s="3">
        <v>154.66999999999999</v>
      </c>
    </row>
    <row r="438" spans="1:4" x14ac:dyDescent="0.25">
      <c r="A438" s="1" t="s">
        <v>2462</v>
      </c>
      <c r="B438" s="3">
        <v>1739.8</v>
      </c>
      <c r="C438" s="3">
        <v>1235.0899999999999</v>
      </c>
      <c r="D438" s="3">
        <v>140.86000000000001</v>
      </c>
    </row>
    <row r="439" spans="1:4" x14ac:dyDescent="0.25">
      <c r="A439" s="1" t="s">
        <v>2465</v>
      </c>
      <c r="B439" s="3">
        <v>1671.04</v>
      </c>
      <c r="C439" s="3">
        <v>934.29</v>
      </c>
      <c r="D439" s="3">
        <v>178.86</v>
      </c>
    </row>
    <row r="440" spans="1:4" x14ac:dyDescent="0.25">
      <c r="A440" s="1" t="s">
        <v>2468</v>
      </c>
      <c r="B440" s="3">
        <v>1671.04</v>
      </c>
      <c r="C440" s="3">
        <v>1001.86</v>
      </c>
      <c r="D440" s="3">
        <v>166.79</v>
      </c>
    </row>
    <row r="441" spans="1:4" x14ac:dyDescent="0.25">
      <c r="A441" s="1" t="s">
        <v>2471</v>
      </c>
      <c r="B441" s="3">
        <v>1713.21</v>
      </c>
      <c r="C441" s="3">
        <v>1277.75</v>
      </c>
      <c r="D441" s="3">
        <v>134.08000000000001</v>
      </c>
    </row>
    <row r="442" spans="1:4" x14ac:dyDescent="0.25">
      <c r="A442" s="1" t="s">
        <v>2474</v>
      </c>
      <c r="B442" s="3">
        <v>1713.27</v>
      </c>
      <c r="C442" s="3">
        <v>1136.03</v>
      </c>
      <c r="D442" s="3">
        <v>150.81</v>
      </c>
    </row>
    <row r="443" spans="1:4" x14ac:dyDescent="0.25">
      <c r="A443" s="1" t="s">
        <v>1449</v>
      </c>
      <c r="B443" s="3">
        <v>1513.33</v>
      </c>
      <c r="C443" s="3">
        <v>1370.93</v>
      </c>
      <c r="D443" s="3">
        <v>110.39</v>
      </c>
    </row>
    <row r="444" spans="1:4" x14ac:dyDescent="0.25">
      <c r="A444" s="1" t="s">
        <v>1444</v>
      </c>
      <c r="B444" s="3">
        <v>1513.31</v>
      </c>
      <c r="C444" s="3">
        <v>1576.9</v>
      </c>
      <c r="D444" s="3">
        <v>95.97</v>
      </c>
    </row>
    <row r="445" spans="1:4" x14ac:dyDescent="0.25">
      <c r="A445" s="1" t="s">
        <v>1455</v>
      </c>
      <c r="B445" s="3">
        <v>1440.49</v>
      </c>
      <c r="C445" s="3">
        <v>1037.8800000000001</v>
      </c>
      <c r="D445" s="3">
        <v>138.79</v>
      </c>
    </row>
    <row r="446" spans="1:4" x14ac:dyDescent="0.25">
      <c r="A446" s="1" t="s">
        <v>1450</v>
      </c>
      <c r="B446" s="3">
        <v>1440.48</v>
      </c>
      <c r="C446" s="3">
        <v>1118.53</v>
      </c>
      <c r="D446" s="3">
        <v>128.78</v>
      </c>
    </row>
    <row r="447" spans="1:4" x14ac:dyDescent="0.25">
      <c r="A447" s="1" t="s">
        <v>1626</v>
      </c>
      <c r="B447" s="3">
        <v>2058.8200000000002</v>
      </c>
      <c r="C447" s="3">
        <v>1406.68</v>
      </c>
      <c r="D447" s="3">
        <v>146.36000000000001</v>
      </c>
    </row>
    <row r="448" spans="1:4" x14ac:dyDescent="0.25">
      <c r="A448" s="1" t="s">
        <v>1625</v>
      </c>
      <c r="B448" s="3">
        <v>2058.77</v>
      </c>
      <c r="C448" s="3">
        <v>1371.24</v>
      </c>
      <c r="D448" s="3">
        <v>150.13999999999999</v>
      </c>
    </row>
    <row r="449" spans="1:4" x14ac:dyDescent="0.25">
      <c r="A449" s="1" t="s">
        <v>1628</v>
      </c>
      <c r="B449" s="3">
        <v>2055.13</v>
      </c>
      <c r="C449" s="3">
        <v>1245.26</v>
      </c>
      <c r="D449" s="3">
        <v>165.04</v>
      </c>
    </row>
    <row r="450" spans="1:4" x14ac:dyDescent="0.25">
      <c r="A450" s="1" t="s">
        <v>1627</v>
      </c>
      <c r="B450" s="3">
        <v>2055.4699999999998</v>
      </c>
      <c r="C450" s="3">
        <v>1280.7</v>
      </c>
      <c r="D450" s="3">
        <v>160.5</v>
      </c>
    </row>
    <row r="451" spans="1:4" x14ac:dyDescent="0.25">
      <c r="A451" s="1" t="s">
        <v>1649</v>
      </c>
      <c r="B451" s="3">
        <v>3520.72</v>
      </c>
      <c r="C451" s="3">
        <v>2302.35</v>
      </c>
      <c r="D451" s="3">
        <v>152.91999999999999</v>
      </c>
    </row>
    <row r="452" spans="1:4" x14ac:dyDescent="0.25">
      <c r="A452" s="1" t="s">
        <v>1650</v>
      </c>
      <c r="B452" s="3">
        <v>3520.66</v>
      </c>
      <c r="C452" s="3">
        <v>2337.7800000000002</v>
      </c>
      <c r="D452" s="3">
        <v>150.6</v>
      </c>
    </row>
    <row r="453" spans="1:4" x14ac:dyDescent="0.25">
      <c r="A453" s="1" t="s">
        <v>1652</v>
      </c>
      <c r="B453" s="3">
        <v>3380.49</v>
      </c>
      <c r="C453" s="3">
        <v>2463.77</v>
      </c>
      <c r="D453" s="3">
        <v>137.21</v>
      </c>
    </row>
    <row r="454" spans="1:4" x14ac:dyDescent="0.25">
      <c r="A454" s="1" t="s">
        <v>1651</v>
      </c>
      <c r="B454" s="3">
        <v>3380.51</v>
      </c>
      <c r="C454" s="3">
        <v>2428.33</v>
      </c>
      <c r="D454" s="3">
        <v>139.21</v>
      </c>
    </row>
    <row r="455" spans="1:4" x14ac:dyDescent="0.25">
      <c r="A455" s="1" t="s">
        <v>1653</v>
      </c>
      <c r="B455" s="3">
        <v>2353.38</v>
      </c>
      <c r="C455" s="3">
        <v>1883.06</v>
      </c>
      <c r="D455" s="3">
        <v>124.98</v>
      </c>
    </row>
    <row r="456" spans="1:4" x14ac:dyDescent="0.25">
      <c r="A456" s="1" t="s">
        <v>1654</v>
      </c>
      <c r="B456" s="3">
        <v>2353.77</v>
      </c>
      <c r="C456" s="3">
        <v>1847.63</v>
      </c>
      <c r="D456" s="3">
        <v>127.39</v>
      </c>
    </row>
    <row r="457" spans="1:4" x14ac:dyDescent="0.25">
      <c r="A457" s="1" t="s">
        <v>1656</v>
      </c>
      <c r="B457" s="3">
        <v>2243.4899999999998</v>
      </c>
      <c r="C457" s="3">
        <v>1721.64</v>
      </c>
      <c r="D457" s="3">
        <v>130.31</v>
      </c>
    </row>
    <row r="458" spans="1:4" x14ac:dyDescent="0.25">
      <c r="A458" s="1" t="s">
        <v>1655</v>
      </c>
      <c r="B458" s="3">
        <v>2243.7399999999998</v>
      </c>
      <c r="C458" s="3">
        <v>1757.08</v>
      </c>
      <c r="D458" s="3">
        <v>127.7</v>
      </c>
    </row>
    <row r="459" spans="1:4" x14ac:dyDescent="0.25">
      <c r="A459" s="1" t="s">
        <v>5551</v>
      </c>
      <c r="B459" s="3">
        <v>2085.65</v>
      </c>
      <c r="C459" s="3">
        <v>2309.9699999999998</v>
      </c>
      <c r="D459" s="3">
        <v>90.29</v>
      </c>
    </row>
    <row r="460" spans="1:4" x14ac:dyDescent="0.25">
      <c r="A460" s="1" t="s">
        <v>5552</v>
      </c>
      <c r="B460" s="3">
        <v>2540.37</v>
      </c>
      <c r="C460" s="3">
        <v>2446.19</v>
      </c>
      <c r="D460" s="3">
        <v>103.85</v>
      </c>
    </row>
    <row r="461" spans="1:4" x14ac:dyDescent="0.25">
      <c r="A461" s="1" t="s">
        <v>5553</v>
      </c>
      <c r="B461" s="3">
        <v>2833.04</v>
      </c>
      <c r="C461" s="3">
        <v>2424.9299999999998</v>
      </c>
      <c r="D461" s="3">
        <v>116.83</v>
      </c>
    </row>
    <row r="462" spans="1:4" x14ac:dyDescent="0.25">
      <c r="A462" s="1" t="s">
        <v>5554</v>
      </c>
      <c r="B462" s="3">
        <v>2089.88</v>
      </c>
      <c r="C462" s="3">
        <v>2088.71</v>
      </c>
      <c r="D462" s="3">
        <v>100.06</v>
      </c>
    </row>
    <row r="463" spans="1:4" x14ac:dyDescent="0.25">
      <c r="A463" s="1" t="s">
        <v>225</v>
      </c>
      <c r="B463" s="3">
        <v>2662.2</v>
      </c>
      <c r="C463" s="3">
        <v>2945.09</v>
      </c>
      <c r="D463" s="3">
        <v>90.39</v>
      </c>
    </row>
    <row r="464" spans="1:4" x14ac:dyDescent="0.25">
      <c r="A464" s="1" t="s">
        <v>7062</v>
      </c>
      <c r="B464" s="3">
        <v>4579.1400000000003</v>
      </c>
      <c r="C464" s="3">
        <v>4035.6</v>
      </c>
      <c r="D464" s="3">
        <v>113.47</v>
      </c>
    </row>
    <row r="465" spans="1:4" x14ac:dyDescent="0.25">
      <c r="A465" s="1" t="s">
        <v>6324</v>
      </c>
      <c r="B465" s="3">
        <v>4433.7</v>
      </c>
      <c r="C465" s="3">
        <v>4737.6099999999997</v>
      </c>
      <c r="D465" s="3">
        <v>93.59</v>
      </c>
    </row>
    <row r="466" spans="1:4" x14ac:dyDescent="0.25">
      <c r="A466" s="1" t="s">
        <v>6325</v>
      </c>
      <c r="B466" s="3">
        <v>4430.97</v>
      </c>
      <c r="C466" s="3">
        <v>4828.62</v>
      </c>
      <c r="D466" s="3">
        <v>91.76</v>
      </c>
    </row>
    <row r="467" spans="1:4" x14ac:dyDescent="0.25">
      <c r="A467" s="1" t="s">
        <v>1506</v>
      </c>
      <c r="B467" s="3">
        <v>3701.05</v>
      </c>
      <c r="C467" s="3">
        <v>2601.69</v>
      </c>
      <c r="D467" s="3">
        <v>142.26</v>
      </c>
    </row>
    <row r="468" spans="1:4" x14ac:dyDescent="0.25">
      <c r="A468" s="1" t="s">
        <v>1489</v>
      </c>
      <c r="B468" s="3">
        <v>4103.01</v>
      </c>
      <c r="C468" s="3">
        <v>3649.73</v>
      </c>
      <c r="D468" s="3">
        <v>112.42</v>
      </c>
    </row>
    <row r="469" spans="1:4" x14ac:dyDescent="0.25">
      <c r="A469" s="1" t="s">
        <v>1497</v>
      </c>
      <c r="B469" s="3">
        <v>3933.74</v>
      </c>
      <c r="C469" s="3">
        <v>3323.12</v>
      </c>
      <c r="D469" s="3">
        <v>118.37</v>
      </c>
    </row>
    <row r="470" spans="1:4" x14ac:dyDescent="0.25">
      <c r="A470" s="1" t="s">
        <v>1509</v>
      </c>
      <c r="B470" s="3">
        <v>3019.15</v>
      </c>
      <c r="C470" s="3">
        <v>2670.68</v>
      </c>
      <c r="D470" s="3">
        <v>113.05</v>
      </c>
    </row>
    <row r="471" spans="1:4" x14ac:dyDescent="0.25">
      <c r="A471" s="1" t="s">
        <v>1500</v>
      </c>
      <c r="B471" s="3">
        <v>3501.99</v>
      </c>
      <c r="C471" s="3">
        <v>3441.52</v>
      </c>
      <c r="D471" s="3">
        <v>101.76</v>
      </c>
    </row>
    <row r="472" spans="1:4" x14ac:dyDescent="0.25">
      <c r="A472" s="1" t="s">
        <v>1503</v>
      </c>
      <c r="B472" s="3">
        <v>3494.21</v>
      </c>
      <c r="C472" s="3">
        <v>3373.7</v>
      </c>
      <c r="D472" s="3">
        <v>103.57</v>
      </c>
    </row>
    <row r="473" spans="1:4" x14ac:dyDescent="0.25">
      <c r="A473" s="1" t="s">
        <v>1494</v>
      </c>
      <c r="B473" s="3">
        <v>1492.01</v>
      </c>
      <c r="C473" s="3">
        <v>1509.78</v>
      </c>
      <c r="D473" s="3">
        <v>98.82</v>
      </c>
    </row>
    <row r="474" spans="1:4" x14ac:dyDescent="0.25">
      <c r="A474" s="1" t="s">
        <v>1473</v>
      </c>
      <c r="B474" s="3">
        <v>2252.1799999999998</v>
      </c>
      <c r="C474" s="3">
        <v>2198.17</v>
      </c>
      <c r="D474" s="3">
        <v>102.46</v>
      </c>
    </row>
    <row r="475" spans="1:4" x14ac:dyDescent="0.25">
      <c r="A475" s="1" t="s">
        <v>1478</v>
      </c>
      <c r="B475" s="3">
        <v>2009.38</v>
      </c>
      <c r="C475" s="3">
        <v>1823.2</v>
      </c>
      <c r="D475" s="3">
        <v>110.21</v>
      </c>
    </row>
    <row r="476" spans="1:4" x14ac:dyDescent="0.25">
      <c r="A476" s="1" t="s">
        <v>1481</v>
      </c>
      <c r="B476" s="3">
        <v>2688.32</v>
      </c>
      <c r="C476" s="3">
        <v>2449.0500000000002</v>
      </c>
      <c r="D476" s="3">
        <v>109.77</v>
      </c>
    </row>
    <row r="477" spans="1:4" x14ac:dyDescent="0.25">
      <c r="A477" s="1" t="s">
        <v>1486</v>
      </c>
      <c r="B477" s="3">
        <v>4024.08</v>
      </c>
      <c r="C477" s="3">
        <v>3949.95</v>
      </c>
      <c r="D477" s="3">
        <v>101.88</v>
      </c>
    </row>
    <row r="478" spans="1:4" x14ac:dyDescent="0.25">
      <c r="A478" s="1" t="s">
        <v>1492</v>
      </c>
      <c r="B478" s="3">
        <v>3329.15</v>
      </c>
      <c r="C478" s="3">
        <v>3645.63</v>
      </c>
      <c r="D478" s="3">
        <v>91.32</v>
      </c>
    </row>
    <row r="479" spans="1:4" x14ac:dyDescent="0.25">
      <c r="A479" s="1" t="s">
        <v>1475</v>
      </c>
      <c r="B479" s="3">
        <v>1715.05</v>
      </c>
      <c r="C479" s="3">
        <v>1759.28</v>
      </c>
      <c r="D479" s="3">
        <v>97.49</v>
      </c>
    </row>
    <row r="480" spans="1:4" x14ac:dyDescent="0.25">
      <c r="A480" s="1" t="s">
        <v>1551</v>
      </c>
      <c r="B480" s="3">
        <v>3523.16</v>
      </c>
      <c r="C480" s="3">
        <v>2752.72</v>
      </c>
      <c r="D480" s="3">
        <v>127.99</v>
      </c>
    </row>
    <row r="481" spans="1:4" x14ac:dyDescent="0.25">
      <c r="A481" s="1" t="s">
        <v>1544</v>
      </c>
      <c r="B481" s="3">
        <v>3111.3</v>
      </c>
      <c r="C481" s="3">
        <v>2601.42</v>
      </c>
      <c r="D481" s="3">
        <v>119.6</v>
      </c>
    </row>
    <row r="482" spans="1:4" x14ac:dyDescent="0.25">
      <c r="A482" s="1" t="s">
        <v>1557</v>
      </c>
      <c r="B482" s="3">
        <v>4291.6499999999996</v>
      </c>
      <c r="C482" s="3">
        <v>2487</v>
      </c>
      <c r="D482" s="3">
        <v>172.56</v>
      </c>
    </row>
    <row r="483" spans="1:4" x14ac:dyDescent="0.25">
      <c r="A483" s="1" t="s">
        <v>1554</v>
      </c>
      <c r="B483" s="3">
        <v>3998.14</v>
      </c>
      <c r="C483" s="3">
        <v>2756.74</v>
      </c>
      <c r="D483" s="3">
        <v>145.03</v>
      </c>
    </row>
    <row r="484" spans="1:4" x14ac:dyDescent="0.25">
      <c r="A484" s="1" t="s">
        <v>1560</v>
      </c>
      <c r="B484" s="3">
        <v>3160.25</v>
      </c>
      <c r="C484" s="3">
        <v>2957.91</v>
      </c>
      <c r="D484" s="3">
        <v>106.84</v>
      </c>
    </row>
    <row r="485" spans="1:4" x14ac:dyDescent="0.25">
      <c r="A485" s="1" t="s">
        <v>1563</v>
      </c>
      <c r="B485" s="3">
        <v>2978.78</v>
      </c>
      <c r="C485" s="3">
        <v>3026.9</v>
      </c>
      <c r="D485" s="3">
        <v>98.41</v>
      </c>
    </row>
    <row r="486" spans="1:4" x14ac:dyDescent="0.25">
      <c r="A486" s="1" t="s">
        <v>1549</v>
      </c>
      <c r="B486" s="3">
        <v>2935.44</v>
      </c>
      <c r="C486" s="3">
        <v>2912.48</v>
      </c>
      <c r="D486" s="3">
        <v>100.79</v>
      </c>
    </row>
    <row r="487" spans="1:4" x14ac:dyDescent="0.25">
      <c r="A487" s="1" t="s">
        <v>1528</v>
      </c>
      <c r="B487" s="3">
        <v>2740.83</v>
      </c>
      <c r="C487" s="3">
        <v>1351.16</v>
      </c>
      <c r="D487" s="3">
        <v>202.85</v>
      </c>
    </row>
    <row r="488" spans="1:4" x14ac:dyDescent="0.25">
      <c r="A488" s="1" t="s">
        <v>1533</v>
      </c>
      <c r="B488" s="3">
        <v>2623.21</v>
      </c>
      <c r="C488" s="3">
        <v>686.3</v>
      </c>
      <c r="D488" s="3">
        <v>382.22</v>
      </c>
    </row>
    <row r="489" spans="1:4" x14ac:dyDescent="0.25">
      <c r="A489" s="1" t="s">
        <v>1536</v>
      </c>
      <c r="B489" s="3">
        <v>2636.76</v>
      </c>
      <c r="C489" s="3">
        <v>1397.14</v>
      </c>
      <c r="D489" s="3">
        <v>188.73</v>
      </c>
    </row>
    <row r="490" spans="1:4" x14ac:dyDescent="0.25">
      <c r="A490" s="1" t="s">
        <v>1541</v>
      </c>
      <c r="B490" s="3">
        <v>3779.63</v>
      </c>
      <c r="C490" s="3">
        <v>2558.04</v>
      </c>
      <c r="D490" s="3">
        <v>147.75</v>
      </c>
    </row>
    <row r="491" spans="1:4" x14ac:dyDescent="0.25">
      <c r="A491" s="1" t="s">
        <v>1547</v>
      </c>
      <c r="B491" s="3">
        <v>3716.81</v>
      </c>
      <c r="C491" s="3">
        <v>2093.17</v>
      </c>
      <c r="D491" s="3">
        <v>177.57</v>
      </c>
    </row>
    <row r="492" spans="1:4" x14ac:dyDescent="0.25">
      <c r="A492" s="1" t="s">
        <v>1530</v>
      </c>
      <c r="B492" s="3">
        <v>2408.0700000000002</v>
      </c>
      <c r="C492" s="3">
        <v>732.28</v>
      </c>
      <c r="D492" s="3">
        <v>328.85</v>
      </c>
    </row>
    <row r="493" spans="1:4" x14ac:dyDescent="0.25">
      <c r="A493" s="1" t="s">
        <v>5510</v>
      </c>
      <c r="B493" s="3">
        <v>3773.58</v>
      </c>
      <c r="C493" s="3">
        <v>2602.4299999999998</v>
      </c>
      <c r="D493" s="3">
        <v>145</v>
      </c>
    </row>
    <row r="494" spans="1:4" x14ac:dyDescent="0.25">
      <c r="A494" s="1" t="s">
        <v>5503</v>
      </c>
      <c r="B494" s="3">
        <v>1087.6400000000001</v>
      </c>
      <c r="C494" s="3">
        <v>814.35</v>
      </c>
      <c r="D494" s="3">
        <v>133.56</v>
      </c>
    </row>
    <row r="495" spans="1:4" x14ac:dyDescent="0.25">
      <c r="A495" s="1" t="s">
        <v>5516</v>
      </c>
      <c r="B495" s="3">
        <v>5604.98</v>
      </c>
      <c r="C495" s="3">
        <v>4797.25</v>
      </c>
      <c r="D495" s="3">
        <v>116.84</v>
      </c>
    </row>
    <row r="496" spans="1:4" x14ac:dyDescent="0.25">
      <c r="A496" s="1" t="s">
        <v>5513</v>
      </c>
      <c r="B496" s="3">
        <v>3157.79</v>
      </c>
      <c r="C496" s="3">
        <v>3301.39</v>
      </c>
      <c r="D496" s="3">
        <v>95.65</v>
      </c>
    </row>
    <row r="497" spans="1:4" x14ac:dyDescent="0.25">
      <c r="A497" s="1" t="s">
        <v>5519</v>
      </c>
      <c r="B497" s="3">
        <v>3339.93</v>
      </c>
      <c r="C497" s="3">
        <v>3586.87</v>
      </c>
      <c r="D497" s="3">
        <v>93.12</v>
      </c>
    </row>
    <row r="498" spans="1:4" x14ac:dyDescent="0.25">
      <c r="A498" s="1" t="s">
        <v>5522</v>
      </c>
      <c r="B498" s="3">
        <v>4060.06</v>
      </c>
      <c r="C498" s="3">
        <v>3640.89</v>
      </c>
      <c r="D498" s="3">
        <v>111.51</v>
      </c>
    </row>
    <row r="499" spans="1:4" x14ac:dyDescent="0.25">
      <c r="A499" s="1" t="s">
        <v>5507</v>
      </c>
      <c r="B499" s="3">
        <v>2734.36</v>
      </c>
      <c r="C499" s="3">
        <v>3000.43</v>
      </c>
      <c r="D499" s="3">
        <v>91.13</v>
      </c>
    </row>
    <row r="500" spans="1:4" x14ac:dyDescent="0.25">
      <c r="A500" s="1" t="s">
        <v>5491</v>
      </c>
      <c r="B500" s="3">
        <v>3045.16</v>
      </c>
      <c r="C500" s="3">
        <v>2091.62</v>
      </c>
      <c r="D500" s="3">
        <v>145.59</v>
      </c>
    </row>
    <row r="501" spans="1:4" x14ac:dyDescent="0.25">
      <c r="A501" s="1" t="s">
        <v>5495</v>
      </c>
      <c r="B501" s="3">
        <v>2710.62</v>
      </c>
      <c r="C501" s="3">
        <v>2334.33</v>
      </c>
      <c r="D501" s="3">
        <v>116.12</v>
      </c>
    </row>
    <row r="502" spans="1:4" x14ac:dyDescent="0.25">
      <c r="A502" s="1" t="s">
        <v>5496</v>
      </c>
      <c r="B502" s="3">
        <v>3042.35</v>
      </c>
      <c r="C502" s="3">
        <v>2137.6</v>
      </c>
      <c r="D502" s="3">
        <v>142.33000000000001</v>
      </c>
    </row>
    <row r="503" spans="1:4" x14ac:dyDescent="0.25">
      <c r="A503" s="1" t="s">
        <v>5500</v>
      </c>
      <c r="B503" s="3">
        <v>4663.83</v>
      </c>
      <c r="C503" s="3">
        <v>5031.7</v>
      </c>
      <c r="D503" s="3">
        <v>92.69</v>
      </c>
    </row>
    <row r="504" spans="1:4" x14ac:dyDescent="0.25">
      <c r="A504" s="1" t="s">
        <v>5505</v>
      </c>
      <c r="B504" s="3">
        <v>4987.71</v>
      </c>
      <c r="C504" s="3">
        <v>4947.28</v>
      </c>
      <c r="D504" s="3">
        <v>100.82</v>
      </c>
    </row>
    <row r="505" spans="1:4" x14ac:dyDescent="0.25">
      <c r="A505" s="1" t="s">
        <v>5492</v>
      </c>
      <c r="B505" s="3">
        <v>2493.63</v>
      </c>
      <c r="C505" s="3">
        <v>2300.31</v>
      </c>
      <c r="D505" s="3">
        <v>108.4</v>
      </c>
    </row>
    <row r="506" spans="1:4" x14ac:dyDescent="0.25">
      <c r="A506" s="1" t="s">
        <v>183</v>
      </c>
      <c r="B506" s="3">
        <v>2375.88</v>
      </c>
      <c r="C506" s="3">
        <v>2356.39</v>
      </c>
      <c r="D506" s="3">
        <v>100.83</v>
      </c>
    </row>
    <row r="507" spans="1:4" x14ac:dyDescent="0.25">
      <c r="A507" s="1" t="s">
        <v>184</v>
      </c>
      <c r="B507" s="3">
        <v>2299.69</v>
      </c>
      <c r="C507" s="3">
        <v>2467.89</v>
      </c>
      <c r="D507" s="3">
        <v>93.18</v>
      </c>
    </row>
    <row r="508" spans="1:4" x14ac:dyDescent="0.25">
      <c r="A508" s="1" t="s">
        <v>5568</v>
      </c>
      <c r="B508" s="3">
        <v>2649.21</v>
      </c>
      <c r="C508" s="3">
        <v>2598.63</v>
      </c>
      <c r="D508" s="3">
        <v>101.95</v>
      </c>
    </row>
    <row r="509" spans="1:4" x14ac:dyDescent="0.25">
      <c r="A509" s="1" t="s">
        <v>5567</v>
      </c>
      <c r="B509" s="3">
        <v>2115.29</v>
      </c>
      <c r="C509" s="3">
        <v>2254.38</v>
      </c>
      <c r="D509" s="3">
        <v>93.83</v>
      </c>
    </row>
    <row r="510" spans="1:4" x14ac:dyDescent="0.25">
      <c r="A510" s="1" t="s">
        <v>5569</v>
      </c>
      <c r="B510" s="3">
        <v>2442.9</v>
      </c>
      <c r="C510" s="3">
        <v>2615.64</v>
      </c>
      <c r="D510" s="3">
        <v>93.4</v>
      </c>
    </row>
    <row r="511" spans="1:4" x14ac:dyDescent="0.25">
      <c r="A511" s="1" t="s">
        <v>5570</v>
      </c>
      <c r="B511" s="3">
        <v>2449.67</v>
      </c>
      <c r="C511" s="3">
        <v>2079.89</v>
      </c>
      <c r="D511" s="3">
        <v>117.78</v>
      </c>
    </row>
    <row r="512" spans="1:4" x14ac:dyDescent="0.25">
      <c r="A512" s="1" t="s">
        <v>690</v>
      </c>
      <c r="B512" s="3">
        <v>73.739999999999995</v>
      </c>
      <c r="C512" s="3">
        <v>203.63</v>
      </c>
      <c r="D512" s="3">
        <v>36.21</v>
      </c>
    </row>
    <row r="513" spans="1:4" x14ac:dyDescent="0.25">
      <c r="A513" s="1" t="s">
        <v>355</v>
      </c>
      <c r="B513" s="3">
        <v>151</v>
      </c>
      <c r="C513" s="3">
        <v>170.57</v>
      </c>
      <c r="D513" s="3">
        <v>88.53</v>
      </c>
    </row>
    <row r="514" spans="1:4" x14ac:dyDescent="0.25">
      <c r="A514" s="1" t="s">
        <v>353</v>
      </c>
      <c r="B514" s="3">
        <v>1894</v>
      </c>
      <c r="C514" s="3">
        <v>1839.9</v>
      </c>
      <c r="D514" s="3">
        <v>102.94</v>
      </c>
    </row>
    <row r="515" spans="1:4" x14ac:dyDescent="0.25">
      <c r="A515" s="1" t="s">
        <v>356</v>
      </c>
      <c r="B515" s="3">
        <v>33.79</v>
      </c>
      <c r="C515" s="3">
        <v>70.28</v>
      </c>
      <c r="D515" s="3">
        <v>48.08</v>
      </c>
    </row>
    <row r="516" spans="1:4" x14ac:dyDescent="0.25">
      <c r="A516" s="1" t="s">
        <v>358</v>
      </c>
      <c r="B516" s="3">
        <v>84.36</v>
      </c>
      <c r="C516" s="3">
        <v>97.45</v>
      </c>
      <c r="D516" s="3">
        <v>86.57</v>
      </c>
    </row>
    <row r="517" spans="1:4" x14ac:dyDescent="0.25">
      <c r="A517" s="1" t="s">
        <v>357</v>
      </c>
      <c r="B517" s="3">
        <v>35.18</v>
      </c>
      <c r="C517" s="3">
        <v>198.06</v>
      </c>
      <c r="D517" s="3">
        <v>17.760000000000002</v>
      </c>
    </row>
    <row r="518" spans="1:4" x14ac:dyDescent="0.25">
      <c r="A518" s="1" t="s">
        <v>197</v>
      </c>
      <c r="B518" s="3">
        <v>374.81</v>
      </c>
      <c r="C518" s="3">
        <v>422.04</v>
      </c>
      <c r="D518" s="3">
        <v>88.81</v>
      </c>
    </row>
    <row r="519" spans="1:4" x14ac:dyDescent="0.25">
      <c r="A519" s="1" t="s">
        <v>379</v>
      </c>
      <c r="B519" s="3">
        <v>1935.06</v>
      </c>
      <c r="C519" s="3">
        <v>2113.56</v>
      </c>
      <c r="D519" s="3">
        <v>91.55</v>
      </c>
    </row>
    <row r="520" spans="1:4" x14ac:dyDescent="0.25">
      <c r="A520" s="1" t="s">
        <v>382</v>
      </c>
      <c r="B520" s="3">
        <v>1935.04</v>
      </c>
      <c r="C520" s="3">
        <v>2087.58</v>
      </c>
      <c r="D520" s="3">
        <v>92.69</v>
      </c>
    </row>
    <row r="521" spans="1:4" x14ac:dyDescent="0.25">
      <c r="A521" s="1" t="s">
        <v>371</v>
      </c>
      <c r="B521" s="3">
        <v>1552.66</v>
      </c>
      <c r="C521" s="3">
        <v>1613.56</v>
      </c>
      <c r="D521" s="3">
        <v>96.23</v>
      </c>
    </row>
    <row r="522" spans="1:4" x14ac:dyDescent="0.25">
      <c r="A522" s="1" t="s">
        <v>374</v>
      </c>
      <c r="B522" s="3">
        <v>1552.63</v>
      </c>
      <c r="C522" s="3">
        <v>1587.58</v>
      </c>
      <c r="D522" s="3">
        <v>97.8</v>
      </c>
    </row>
    <row r="523" spans="1:4" x14ac:dyDescent="0.25">
      <c r="A523" s="1" t="s">
        <v>193</v>
      </c>
      <c r="B523" s="3">
        <v>487.03</v>
      </c>
      <c r="C523" s="3">
        <v>467.59</v>
      </c>
      <c r="D523" s="3">
        <v>104.16</v>
      </c>
    </row>
    <row r="524" spans="1:4" x14ac:dyDescent="0.25">
      <c r="A524" s="1" t="s">
        <v>196</v>
      </c>
      <c r="B524" s="3">
        <v>487.03</v>
      </c>
      <c r="C524" s="3">
        <v>467.59</v>
      </c>
      <c r="D524" s="3">
        <v>104.16</v>
      </c>
    </row>
    <row r="525" spans="1:4" x14ac:dyDescent="0.25">
      <c r="A525" s="1" t="s">
        <v>2460</v>
      </c>
      <c r="B525" s="3">
        <v>487.03</v>
      </c>
      <c r="C525" s="3">
        <v>467.59</v>
      </c>
      <c r="D525" s="3">
        <v>104.16</v>
      </c>
    </row>
    <row r="526" spans="1:4" x14ac:dyDescent="0.25">
      <c r="A526" s="1" t="s">
        <v>2461</v>
      </c>
      <c r="B526" s="3">
        <v>487.03</v>
      </c>
      <c r="C526" s="3">
        <v>467.59</v>
      </c>
      <c r="D526" s="3">
        <v>104.16</v>
      </c>
    </row>
    <row r="527" spans="1:4" x14ac:dyDescent="0.25">
      <c r="A527" s="1" t="s">
        <v>2466</v>
      </c>
      <c r="B527" s="3">
        <v>487.03</v>
      </c>
      <c r="C527" s="3">
        <v>467.59</v>
      </c>
      <c r="D527" s="3">
        <v>104.16</v>
      </c>
    </row>
    <row r="528" spans="1:4" x14ac:dyDescent="0.25">
      <c r="A528" s="1" t="s">
        <v>2467</v>
      </c>
      <c r="B528" s="3">
        <v>487.03</v>
      </c>
      <c r="C528" s="3">
        <v>467.59</v>
      </c>
      <c r="D528" s="3">
        <v>104.16</v>
      </c>
    </row>
    <row r="529" spans="1:4" x14ac:dyDescent="0.25">
      <c r="A529" s="1" t="s">
        <v>2472</v>
      </c>
      <c r="B529" s="3">
        <v>487.03</v>
      </c>
      <c r="C529" s="3">
        <v>467.59</v>
      </c>
      <c r="D529" s="3">
        <v>104.16</v>
      </c>
    </row>
    <row r="530" spans="1:4" x14ac:dyDescent="0.25">
      <c r="A530" s="1" t="s">
        <v>2473</v>
      </c>
      <c r="B530" s="3">
        <v>487.03</v>
      </c>
      <c r="C530" s="3">
        <v>467.59</v>
      </c>
      <c r="D530" s="3">
        <v>104.16</v>
      </c>
    </row>
    <row r="531" spans="1:4" x14ac:dyDescent="0.25">
      <c r="A531" s="1" t="s">
        <v>1448</v>
      </c>
      <c r="B531" s="3">
        <v>324.17</v>
      </c>
      <c r="C531" s="3">
        <v>311.33</v>
      </c>
      <c r="D531" s="3">
        <v>104.12</v>
      </c>
    </row>
    <row r="532" spans="1:4" x14ac:dyDescent="0.25">
      <c r="A532" s="1" t="s">
        <v>1445</v>
      </c>
      <c r="B532" s="3">
        <v>324.18</v>
      </c>
      <c r="C532" s="3">
        <v>311.33</v>
      </c>
      <c r="D532" s="3">
        <v>104.13</v>
      </c>
    </row>
    <row r="533" spans="1:4" x14ac:dyDescent="0.25">
      <c r="A533" s="1" t="s">
        <v>1454</v>
      </c>
      <c r="B533" s="3">
        <v>322.83999999999997</v>
      </c>
      <c r="C533" s="3">
        <v>310</v>
      </c>
      <c r="D533" s="3">
        <v>104.14</v>
      </c>
    </row>
    <row r="534" spans="1:4" x14ac:dyDescent="0.25">
      <c r="A534" s="1" t="s">
        <v>1451</v>
      </c>
      <c r="B534" s="3">
        <v>322.85000000000002</v>
      </c>
      <c r="C534" s="3">
        <v>310</v>
      </c>
      <c r="D534" s="3">
        <v>104.14</v>
      </c>
    </row>
    <row r="535" spans="1:4" x14ac:dyDescent="0.25">
      <c r="A535" s="1" t="s">
        <v>384</v>
      </c>
      <c r="B535" s="3">
        <v>1820.51</v>
      </c>
      <c r="C535" s="3">
        <v>1226.5999999999999</v>
      </c>
      <c r="D535" s="3">
        <v>148.41999999999999</v>
      </c>
    </row>
    <row r="536" spans="1:4" x14ac:dyDescent="0.25">
      <c r="A536" s="1" t="s">
        <v>385</v>
      </c>
      <c r="B536" s="3">
        <v>1820.53</v>
      </c>
      <c r="C536" s="3">
        <v>1342.35</v>
      </c>
      <c r="D536" s="3">
        <v>135.62</v>
      </c>
    </row>
    <row r="537" spans="1:4" x14ac:dyDescent="0.25">
      <c r="A537" s="1" t="s">
        <v>376</v>
      </c>
      <c r="B537" s="3">
        <v>1390.43</v>
      </c>
      <c r="C537" s="3">
        <v>929.36</v>
      </c>
      <c r="D537" s="3">
        <v>149.61000000000001</v>
      </c>
    </row>
    <row r="538" spans="1:4" x14ac:dyDescent="0.25">
      <c r="A538" s="1" t="s">
        <v>377</v>
      </c>
      <c r="B538" s="3">
        <v>1390.44</v>
      </c>
      <c r="C538" s="3">
        <v>1045.0999999999999</v>
      </c>
      <c r="D538" s="3">
        <v>133.04</v>
      </c>
    </row>
    <row r="539" spans="1:4" x14ac:dyDescent="0.25">
      <c r="A539" s="1" t="s">
        <v>189</v>
      </c>
      <c r="B539" s="3">
        <v>104.67</v>
      </c>
      <c r="C539" s="3">
        <v>93.59</v>
      </c>
      <c r="D539" s="3">
        <v>111.84</v>
      </c>
    </row>
    <row r="540" spans="1:4" x14ac:dyDescent="0.25">
      <c r="A540" s="1" t="s">
        <v>191</v>
      </c>
      <c r="B540" s="3">
        <v>104.67</v>
      </c>
      <c r="C540" s="3">
        <v>93.59</v>
      </c>
      <c r="D540" s="3">
        <v>111.84</v>
      </c>
    </row>
    <row r="541" spans="1:4" x14ac:dyDescent="0.25">
      <c r="A541" s="1" t="s">
        <v>2450</v>
      </c>
      <c r="B541" s="3">
        <v>104.67</v>
      </c>
      <c r="C541" s="3">
        <v>93.59</v>
      </c>
      <c r="D541" s="3">
        <v>111.84</v>
      </c>
    </row>
    <row r="542" spans="1:4" x14ac:dyDescent="0.25">
      <c r="A542" s="1" t="s">
        <v>2451</v>
      </c>
      <c r="B542" s="3">
        <v>104.67</v>
      </c>
      <c r="C542" s="3">
        <v>93.59</v>
      </c>
      <c r="D542" s="3">
        <v>111.84</v>
      </c>
    </row>
    <row r="543" spans="1:4" x14ac:dyDescent="0.25">
      <c r="A543" s="1" t="s">
        <v>2453</v>
      </c>
      <c r="B543" s="3">
        <v>104.67</v>
      </c>
      <c r="C543" s="3">
        <v>93.59</v>
      </c>
      <c r="D543" s="3">
        <v>111.84</v>
      </c>
    </row>
    <row r="544" spans="1:4" x14ac:dyDescent="0.25">
      <c r="A544" s="1" t="s">
        <v>2454</v>
      </c>
      <c r="B544" s="3">
        <v>104.67</v>
      </c>
      <c r="C544" s="3">
        <v>93.59</v>
      </c>
      <c r="D544" s="3">
        <v>111.84</v>
      </c>
    </row>
    <row r="545" spans="1:4" x14ac:dyDescent="0.25">
      <c r="A545" s="1" t="s">
        <v>2456</v>
      </c>
      <c r="B545" s="3">
        <v>104.67</v>
      </c>
      <c r="C545" s="3">
        <v>93.59</v>
      </c>
      <c r="D545" s="3">
        <v>111.84</v>
      </c>
    </row>
    <row r="546" spans="1:4" x14ac:dyDescent="0.25">
      <c r="A546" s="1" t="s">
        <v>2457</v>
      </c>
      <c r="B546" s="3">
        <v>104.67</v>
      </c>
      <c r="C546" s="3">
        <v>93.59</v>
      </c>
      <c r="D546" s="3">
        <v>111.84</v>
      </c>
    </row>
    <row r="547" spans="1:4" x14ac:dyDescent="0.25">
      <c r="A547" s="1" t="s">
        <v>1418</v>
      </c>
      <c r="B547" s="3">
        <v>100.55</v>
      </c>
      <c r="C547" s="3">
        <v>89.5</v>
      </c>
      <c r="D547" s="3">
        <v>112.35</v>
      </c>
    </row>
    <row r="548" spans="1:4" x14ac:dyDescent="0.25">
      <c r="A548" s="1" t="s">
        <v>1416</v>
      </c>
      <c r="B548" s="3">
        <v>100.55</v>
      </c>
      <c r="C548" s="3">
        <v>89.5</v>
      </c>
      <c r="D548" s="3">
        <v>112.35</v>
      </c>
    </row>
    <row r="549" spans="1:4" x14ac:dyDescent="0.25">
      <c r="A549" s="1" t="s">
        <v>1422</v>
      </c>
      <c r="B549" s="3">
        <v>100.55</v>
      </c>
      <c r="C549" s="3">
        <v>89.5</v>
      </c>
      <c r="D549" s="3">
        <v>112.35</v>
      </c>
    </row>
    <row r="550" spans="1:4" x14ac:dyDescent="0.25">
      <c r="A550" s="1" t="s">
        <v>1420</v>
      </c>
      <c r="B550" s="3">
        <v>100.55</v>
      </c>
      <c r="C550" s="3">
        <v>89.5</v>
      </c>
      <c r="D550" s="3">
        <v>112.35</v>
      </c>
    </row>
    <row r="551" spans="1:4" x14ac:dyDescent="0.25">
      <c r="A551" s="1" t="s">
        <v>383</v>
      </c>
      <c r="B551" s="3">
        <v>1673.07</v>
      </c>
      <c r="C551" s="3">
        <v>1194.1199999999999</v>
      </c>
      <c r="D551" s="3">
        <v>140.11000000000001</v>
      </c>
    </row>
    <row r="552" spans="1:4" x14ac:dyDescent="0.25">
      <c r="A552" s="1" t="s">
        <v>386</v>
      </c>
      <c r="B552" s="3">
        <v>1673.02</v>
      </c>
      <c r="C552" s="3">
        <v>959.87</v>
      </c>
      <c r="D552" s="3">
        <v>174.3</v>
      </c>
    </row>
    <row r="553" spans="1:4" x14ac:dyDescent="0.25">
      <c r="A553" s="1" t="s">
        <v>375</v>
      </c>
      <c r="B553" s="3">
        <v>2119.09</v>
      </c>
      <c r="C553" s="3">
        <v>1311.83</v>
      </c>
      <c r="D553" s="3">
        <v>161.54</v>
      </c>
    </row>
    <row r="554" spans="1:4" x14ac:dyDescent="0.25">
      <c r="A554" s="1" t="s">
        <v>378</v>
      </c>
      <c r="B554" s="3">
        <v>2119.14</v>
      </c>
      <c r="C554" s="3">
        <v>1146.08</v>
      </c>
      <c r="D554" s="3">
        <v>184.9</v>
      </c>
    </row>
    <row r="555" spans="1:4" x14ac:dyDescent="0.25">
      <c r="A555" s="1" t="s">
        <v>190</v>
      </c>
      <c r="B555" s="3">
        <v>14139.95</v>
      </c>
      <c r="C555" s="3">
        <v>15600.44</v>
      </c>
      <c r="D555" s="3">
        <v>90.64</v>
      </c>
    </row>
    <row r="556" spans="1:4" x14ac:dyDescent="0.25">
      <c r="A556" s="1" t="s">
        <v>192</v>
      </c>
      <c r="B556" s="3">
        <v>14139.99</v>
      </c>
      <c r="C556" s="3">
        <v>15561.07</v>
      </c>
      <c r="D556" s="3">
        <v>90.87</v>
      </c>
    </row>
    <row r="557" spans="1:4" x14ac:dyDescent="0.25">
      <c r="A557" s="1" t="s">
        <v>188</v>
      </c>
      <c r="B557" s="3">
        <v>143.84</v>
      </c>
      <c r="C557" s="3">
        <v>143.84</v>
      </c>
      <c r="D557" s="3">
        <v>100</v>
      </c>
    </row>
    <row r="558" spans="1:4" x14ac:dyDescent="0.25">
      <c r="A558" s="1" t="s">
        <v>1406</v>
      </c>
      <c r="B558" s="3">
        <v>14140.91</v>
      </c>
      <c r="C558" s="3">
        <v>15849.42</v>
      </c>
      <c r="D558" s="3">
        <v>89.22</v>
      </c>
    </row>
    <row r="559" spans="1:4" x14ac:dyDescent="0.25">
      <c r="A559" s="1" t="s">
        <v>1408</v>
      </c>
      <c r="B559" s="3">
        <v>14140.83</v>
      </c>
      <c r="C559" s="3">
        <v>15810.05</v>
      </c>
      <c r="D559" s="3">
        <v>89.44</v>
      </c>
    </row>
    <row r="560" spans="1:4" x14ac:dyDescent="0.25">
      <c r="A560" s="1" t="s">
        <v>2449</v>
      </c>
      <c r="B560" s="3">
        <v>143.84</v>
      </c>
      <c r="C560" s="3">
        <v>143.84</v>
      </c>
      <c r="D560" s="3">
        <v>100</v>
      </c>
    </row>
    <row r="561" spans="1:4" x14ac:dyDescent="0.25">
      <c r="A561" s="1" t="s">
        <v>1402</v>
      </c>
      <c r="B561" s="3">
        <v>14414.02</v>
      </c>
      <c r="C561" s="3">
        <v>16240.13</v>
      </c>
      <c r="D561" s="3">
        <v>88.76</v>
      </c>
    </row>
    <row r="562" spans="1:4" x14ac:dyDescent="0.25">
      <c r="A562" s="1" t="s">
        <v>1404</v>
      </c>
      <c r="B562" s="3">
        <v>14414.03</v>
      </c>
      <c r="C562" s="3">
        <v>16200.75</v>
      </c>
      <c r="D562" s="3">
        <v>88.97</v>
      </c>
    </row>
    <row r="563" spans="1:4" x14ac:dyDescent="0.25">
      <c r="A563" s="1" t="s">
        <v>2452</v>
      </c>
      <c r="B563" s="3">
        <v>143.84</v>
      </c>
      <c r="C563" s="3">
        <v>143.84</v>
      </c>
      <c r="D563" s="3">
        <v>100</v>
      </c>
    </row>
    <row r="564" spans="1:4" x14ac:dyDescent="0.25">
      <c r="A564" s="1" t="s">
        <v>1398</v>
      </c>
      <c r="B564" s="3">
        <v>14913.64</v>
      </c>
      <c r="C564" s="3">
        <v>16583.59</v>
      </c>
      <c r="D564" s="3">
        <v>89.93</v>
      </c>
    </row>
    <row r="565" spans="1:4" x14ac:dyDescent="0.25">
      <c r="A565" s="1" t="s">
        <v>1400</v>
      </c>
      <c r="B565" s="3">
        <v>14913.64</v>
      </c>
      <c r="C565" s="3">
        <v>16544.22</v>
      </c>
      <c r="D565" s="3">
        <v>90.14</v>
      </c>
    </row>
    <row r="566" spans="1:4" x14ac:dyDescent="0.25">
      <c r="A566" s="1" t="s">
        <v>2455</v>
      </c>
      <c r="B566" s="3">
        <v>143.84</v>
      </c>
      <c r="C566" s="3">
        <v>143.84</v>
      </c>
      <c r="D566" s="3">
        <v>100</v>
      </c>
    </row>
    <row r="567" spans="1:4" x14ac:dyDescent="0.25">
      <c r="A567" s="1" t="s">
        <v>1419</v>
      </c>
      <c r="B567" s="3">
        <v>8754.61</v>
      </c>
      <c r="C567" s="3">
        <v>8548.39</v>
      </c>
      <c r="D567" s="3">
        <v>102.41</v>
      </c>
    </row>
    <row r="568" spans="1:4" x14ac:dyDescent="0.25">
      <c r="A568" s="1" t="s">
        <v>1417</v>
      </c>
      <c r="B568" s="3">
        <v>8754.6</v>
      </c>
      <c r="C568" s="3">
        <v>8608.92</v>
      </c>
      <c r="D568" s="3">
        <v>101.69</v>
      </c>
    </row>
    <row r="569" spans="1:4" x14ac:dyDescent="0.25">
      <c r="A569" s="1" t="s">
        <v>361</v>
      </c>
      <c r="B569" s="3">
        <v>203.14</v>
      </c>
      <c r="C569" s="3">
        <v>203.14</v>
      </c>
      <c r="D569" s="3">
        <v>100</v>
      </c>
    </row>
    <row r="570" spans="1:4" x14ac:dyDescent="0.25">
      <c r="A570" s="1" t="s">
        <v>1423</v>
      </c>
      <c r="B570" s="3">
        <v>8824.3799999999992</v>
      </c>
      <c r="C570" s="3">
        <v>8338.86</v>
      </c>
      <c r="D570" s="3">
        <v>105.82</v>
      </c>
    </row>
    <row r="571" spans="1:4" x14ac:dyDescent="0.25">
      <c r="A571" s="1" t="s">
        <v>1421</v>
      </c>
      <c r="B571" s="3">
        <v>8824.3700000000008</v>
      </c>
      <c r="C571" s="3">
        <v>8399.39</v>
      </c>
      <c r="D571" s="3">
        <v>105.06</v>
      </c>
    </row>
    <row r="572" spans="1:4" x14ac:dyDescent="0.25">
      <c r="A572" s="1" t="s">
        <v>443</v>
      </c>
      <c r="B572" s="3">
        <v>203.14</v>
      </c>
      <c r="C572" s="3">
        <v>203.14</v>
      </c>
      <c r="D572" s="3">
        <v>100</v>
      </c>
    </row>
    <row r="573" spans="1:4" x14ac:dyDescent="0.25">
      <c r="A573" s="1" t="s">
        <v>825</v>
      </c>
      <c r="B573" s="3">
        <v>1541.47</v>
      </c>
      <c r="C573" s="3">
        <v>834.69</v>
      </c>
      <c r="D573" s="3">
        <v>184.68</v>
      </c>
    </row>
    <row r="574" spans="1:4" x14ac:dyDescent="0.25">
      <c r="A574" s="1" t="s">
        <v>826</v>
      </c>
      <c r="B574" s="3">
        <v>1541.46</v>
      </c>
      <c r="C574" s="3">
        <v>834.69</v>
      </c>
      <c r="D574" s="3">
        <v>184.67</v>
      </c>
    </row>
    <row r="575" spans="1:4" x14ac:dyDescent="0.25">
      <c r="A575" s="1" t="s">
        <v>1407</v>
      </c>
      <c r="B575" s="3">
        <v>1848.6</v>
      </c>
      <c r="C575" s="3">
        <v>834.69</v>
      </c>
      <c r="D575" s="3">
        <v>221.47</v>
      </c>
    </row>
    <row r="576" spans="1:4" x14ac:dyDescent="0.25">
      <c r="A576" s="1" t="s">
        <v>1409</v>
      </c>
      <c r="B576" s="3">
        <v>1848.6</v>
      </c>
      <c r="C576" s="3">
        <v>834.68</v>
      </c>
      <c r="D576" s="3">
        <v>221.47</v>
      </c>
    </row>
    <row r="577" spans="1:4" x14ac:dyDescent="0.25">
      <c r="A577" s="1" t="s">
        <v>1403</v>
      </c>
      <c r="B577" s="3">
        <v>1743.79</v>
      </c>
      <c r="C577" s="3">
        <v>787.45</v>
      </c>
      <c r="D577" s="3">
        <v>221.45</v>
      </c>
    </row>
    <row r="578" spans="1:4" x14ac:dyDescent="0.25">
      <c r="A578" s="1" t="s">
        <v>1405</v>
      </c>
      <c r="B578" s="3">
        <v>1743.8</v>
      </c>
      <c r="C578" s="3">
        <v>787.44</v>
      </c>
      <c r="D578" s="3">
        <v>221.45</v>
      </c>
    </row>
    <row r="579" spans="1:4" x14ac:dyDescent="0.25">
      <c r="A579" s="1" t="s">
        <v>1399</v>
      </c>
      <c r="B579" s="3">
        <v>1526.11</v>
      </c>
      <c r="C579" s="3">
        <v>881.93</v>
      </c>
      <c r="D579" s="3">
        <v>173.04</v>
      </c>
    </row>
    <row r="580" spans="1:4" x14ac:dyDescent="0.25">
      <c r="A580" s="1" t="s">
        <v>1401</v>
      </c>
      <c r="B580" s="3">
        <v>1526.11</v>
      </c>
      <c r="C580" s="3">
        <v>881.93</v>
      </c>
      <c r="D580" s="3">
        <v>173.04</v>
      </c>
    </row>
    <row r="581" spans="1:4" x14ac:dyDescent="0.25">
      <c r="A581" s="1" t="s">
        <v>823</v>
      </c>
      <c r="B581" s="3">
        <v>2037.36</v>
      </c>
      <c r="C581" s="3">
        <v>746.96</v>
      </c>
      <c r="D581" s="3">
        <v>272.75</v>
      </c>
    </row>
    <row r="582" spans="1:4" x14ac:dyDescent="0.25">
      <c r="A582" s="1" t="s">
        <v>824</v>
      </c>
      <c r="B582" s="3">
        <v>2037.41</v>
      </c>
      <c r="C582" s="3">
        <v>831.21</v>
      </c>
      <c r="D582" s="3">
        <v>245.11</v>
      </c>
    </row>
    <row r="583" spans="1:4" x14ac:dyDescent="0.25">
      <c r="A583" s="1" t="s">
        <v>1390</v>
      </c>
      <c r="B583" s="3">
        <v>1865.79</v>
      </c>
      <c r="C583" s="3">
        <v>735.55</v>
      </c>
      <c r="D583" s="3">
        <v>253.66</v>
      </c>
    </row>
    <row r="584" spans="1:4" x14ac:dyDescent="0.25">
      <c r="A584" s="1" t="s">
        <v>1391</v>
      </c>
      <c r="B584" s="3">
        <v>1865.79</v>
      </c>
      <c r="C584" s="3">
        <v>819.8</v>
      </c>
      <c r="D584" s="3">
        <v>227.59</v>
      </c>
    </row>
    <row r="585" spans="1:4" x14ac:dyDescent="0.25">
      <c r="A585" s="1" t="s">
        <v>1386</v>
      </c>
      <c r="B585" s="3">
        <v>1661.42</v>
      </c>
      <c r="C585" s="3">
        <v>899.71</v>
      </c>
      <c r="D585" s="3">
        <v>184.66</v>
      </c>
    </row>
    <row r="586" spans="1:4" x14ac:dyDescent="0.25">
      <c r="A586" s="1" t="s">
        <v>1387</v>
      </c>
      <c r="B586" s="3">
        <v>1661.42</v>
      </c>
      <c r="C586" s="3">
        <v>983.96</v>
      </c>
      <c r="D586" s="3">
        <v>168.85</v>
      </c>
    </row>
    <row r="587" spans="1:4" x14ac:dyDescent="0.25">
      <c r="A587" s="1" t="s">
        <v>1392</v>
      </c>
      <c r="B587" s="3">
        <v>1119.6500000000001</v>
      </c>
      <c r="C587" s="3">
        <v>782</v>
      </c>
      <c r="D587" s="3">
        <v>143.18</v>
      </c>
    </row>
    <row r="588" spans="1:4" x14ac:dyDescent="0.25">
      <c r="A588" s="1" t="s">
        <v>1393</v>
      </c>
      <c r="B588" s="3">
        <v>1119.6500000000001</v>
      </c>
      <c r="C588" s="3">
        <v>897.75</v>
      </c>
      <c r="D588" s="3">
        <v>124.72</v>
      </c>
    </row>
    <row r="589" spans="1:4" x14ac:dyDescent="0.25">
      <c r="A589" s="1" t="s">
        <v>7063</v>
      </c>
      <c r="B589" s="3">
        <v>7671.56</v>
      </c>
      <c r="C589" s="3">
        <v>8281.7900000000009</v>
      </c>
      <c r="D589" s="3">
        <v>92.63</v>
      </c>
    </row>
    <row r="590" spans="1:4" x14ac:dyDescent="0.25">
      <c r="A590" s="1" t="s">
        <v>7064</v>
      </c>
      <c r="B590" s="3">
        <v>7647.87</v>
      </c>
      <c r="C590" s="3">
        <v>8281.7900000000009</v>
      </c>
      <c r="D590" s="3">
        <v>92.35</v>
      </c>
    </row>
    <row r="591" spans="1:4" x14ac:dyDescent="0.25">
      <c r="A591" s="1" t="s">
        <v>7065</v>
      </c>
      <c r="B591" s="3">
        <v>8043.6</v>
      </c>
      <c r="C591" s="3">
        <v>8278.01</v>
      </c>
      <c r="D591" s="3">
        <v>97.17</v>
      </c>
    </row>
    <row r="592" spans="1:4" x14ac:dyDescent="0.25">
      <c r="A592" s="1" t="s">
        <v>7066</v>
      </c>
      <c r="B592" s="3">
        <v>8019.9</v>
      </c>
      <c r="C592" s="3">
        <v>8278.01</v>
      </c>
      <c r="D592" s="3">
        <v>96.88</v>
      </c>
    </row>
    <row r="593" spans="1:4" x14ac:dyDescent="0.25">
      <c r="A593" s="1" t="s">
        <v>7067</v>
      </c>
      <c r="B593" s="3">
        <v>8336.07</v>
      </c>
      <c r="C593" s="3">
        <v>8274.23</v>
      </c>
      <c r="D593" s="3">
        <v>100.75</v>
      </c>
    </row>
    <row r="594" spans="1:4" x14ac:dyDescent="0.25">
      <c r="A594" s="1" t="s">
        <v>7068</v>
      </c>
      <c r="B594" s="3">
        <v>8312.3700000000008</v>
      </c>
      <c r="C594" s="3">
        <v>8274.23</v>
      </c>
      <c r="D594" s="3">
        <v>100.46</v>
      </c>
    </row>
    <row r="595" spans="1:4" x14ac:dyDescent="0.25">
      <c r="A595" s="1" t="s">
        <v>7069</v>
      </c>
      <c r="B595" s="3">
        <v>8816.1299999999992</v>
      </c>
      <c r="C595" s="3">
        <v>8270.4500000000007</v>
      </c>
      <c r="D595" s="3">
        <v>106.6</v>
      </c>
    </row>
    <row r="596" spans="1:4" x14ac:dyDescent="0.25">
      <c r="A596" s="1" t="s">
        <v>7070</v>
      </c>
      <c r="B596" s="3">
        <v>8792.43</v>
      </c>
      <c r="C596" s="3">
        <v>8270.4500000000007</v>
      </c>
      <c r="D596" s="3">
        <v>106.31</v>
      </c>
    </row>
    <row r="597" spans="1:4" x14ac:dyDescent="0.25">
      <c r="A597" s="1" t="s">
        <v>1460</v>
      </c>
      <c r="B597" s="3">
        <v>1495.67</v>
      </c>
      <c r="C597" s="3">
        <v>530.46</v>
      </c>
      <c r="D597" s="3">
        <v>281.95999999999998</v>
      </c>
    </row>
    <row r="598" spans="1:4" x14ac:dyDescent="0.25">
      <c r="A598" s="1" t="s">
        <v>1461</v>
      </c>
      <c r="B598" s="3">
        <v>1495.67</v>
      </c>
      <c r="C598" s="3">
        <v>530.46</v>
      </c>
      <c r="D598" s="3">
        <v>281.95999999999998</v>
      </c>
    </row>
    <row r="599" spans="1:4" x14ac:dyDescent="0.25">
      <c r="A599" s="1" t="s">
        <v>1434</v>
      </c>
      <c r="B599" s="3">
        <v>50</v>
      </c>
      <c r="C599" s="3">
        <v>50</v>
      </c>
      <c r="D599" s="3">
        <v>100</v>
      </c>
    </row>
    <row r="600" spans="1:4" x14ac:dyDescent="0.25">
      <c r="A600" s="1" t="s">
        <v>1435</v>
      </c>
      <c r="B600" s="3">
        <v>50</v>
      </c>
      <c r="C600" s="3">
        <v>50</v>
      </c>
      <c r="D600" s="3">
        <v>100</v>
      </c>
    </row>
    <row r="601" spans="1:4" x14ac:dyDescent="0.25">
      <c r="A601" s="1" t="s">
        <v>1438</v>
      </c>
      <c r="B601" s="3">
        <v>728.58</v>
      </c>
      <c r="C601" s="3">
        <v>657.67</v>
      </c>
      <c r="D601" s="3">
        <v>110.78</v>
      </c>
    </row>
    <row r="602" spans="1:4" x14ac:dyDescent="0.25">
      <c r="A602" s="1" t="s">
        <v>1439</v>
      </c>
      <c r="B602" s="3">
        <v>745.14</v>
      </c>
      <c r="C602" s="3">
        <v>657.67</v>
      </c>
      <c r="D602" s="3">
        <v>113.3</v>
      </c>
    </row>
    <row r="603" spans="1:4" x14ac:dyDescent="0.25">
      <c r="A603" s="1" t="s">
        <v>1456</v>
      </c>
      <c r="B603" s="3">
        <v>1044.75</v>
      </c>
      <c r="C603" s="3">
        <v>786.37</v>
      </c>
      <c r="D603" s="3">
        <v>132.86000000000001</v>
      </c>
    </row>
    <row r="604" spans="1:4" x14ac:dyDescent="0.25">
      <c r="A604" s="1" t="s">
        <v>1457</v>
      </c>
      <c r="B604" s="3">
        <v>1045.58</v>
      </c>
      <c r="C604" s="3">
        <v>786.37</v>
      </c>
      <c r="D604" s="3">
        <v>132.96</v>
      </c>
    </row>
    <row r="605" spans="1:4" x14ac:dyDescent="0.25">
      <c r="A605" s="1" t="s">
        <v>1432</v>
      </c>
      <c r="B605" s="3">
        <v>50</v>
      </c>
      <c r="C605" s="3">
        <v>50</v>
      </c>
      <c r="D605" s="3">
        <v>100</v>
      </c>
    </row>
    <row r="606" spans="1:4" x14ac:dyDescent="0.25">
      <c r="A606" s="1" t="s">
        <v>1433</v>
      </c>
      <c r="B606" s="3">
        <v>50</v>
      </c>
      <c r="C606" s="3">
        <v>50</v>
      </c>
      <c r="D606" s="3">
        <v>100</v>
      </c>
    </row>
    <row r="607" spans="1:4" x14ac:dyDescent="0.25">
      <c r="A607" s="1" t="s">
        <v>1442</v>
      </c>
      <c r="B607" s="3">
        <v>728.58</v>
      </c>
      <c r="C607" s="3">
        <v>657.67</v>
      </c>
      <c r="D607" s="3">
        <v>110.78</v>
      </c>
    </row>
    <row r="608" spans="1:4" x14ac:dyDescent="0.25">
      <c r="A608" s="1" t="s">
        <v>1443</v>
      </c>
      <c r="B608" s="3">
        <v>745.14</v>
      </c>
      <c r="C608" s="3">
        <v>657.67</v>
      </c>
      <c r="D608" s="3">
        <v>113.3</v>
      </c>
    </row>
    <row r="609" spans="1:4" x14ac:dyDescent="0.25">
      <c r="A609" s="1" t="s">
        <v>1440</v>
      </c>
      <c r="B609" s="3">
        <v>573.76</v>
      </c>
      <c r="C609" s="3">
        <v>647.41</v>
      </c>
      <c r="D609" s="3">
        <v>88.62</v>
      </c>
    </row>
    <row r="610" spans="1:4" x14ac:dyDescent="0.25">
      <c r="A610" s="1" t="s">
        <v>1441</v>
      </c>
      <c r="B610" s="3">
        <v>573.75</v>
      </c>
      <c r="C610" s="3">
        <v>596.24</v>
      </c>
      <c r="D610" s="3">
        <v>96.23</v>
      </c>
    </row>
    <row r="611" spans="1:4" x14ac:dyDescent="0.25">
      <c r="A611" s="1" t="s">
        <v>6322</v>
      </c>
      <c r="B611" s="3">
        <v>127.95</v>
      </c>
      <c r="C611" s="3">
        <v>91.21</v>
      </c>
      <c r="D611" s="3">
        <v>140.28</v>
      </c>
    </row>
    <row r="612" spans="1:4" x14ac:dyDescent="0.25">
      <c r="A612" s="1" t="s">
        <v>6320</v>
      </c>
      <c r="B612" s="3">
        <v>183.1</v>
      </c>
      <c r="C612" s="3">
        <v>213.56</v>
      </c>
      <c r="D612" s="3">
        <v>85.74</v>
      </c>
    </row>
    <row r="613" spans="1:4" x14ac:dyDescent="0.25">
      <c r="A613" s="1" t="s">
        <v>6321</v>
      </c>
      <c r="B613" s="3">
        <v>617.97</v>
      </c>
      <c r="C613" s="3">
        <v>597.11</v>
      </c>
      <c r="D613" s="3">
        <v>103.49</v>
      </c>
    </row>
    <row r="614" spans="1:4" x14ac:dyDescent="0.25">
      <c r="A614" s="1" t="s">
        <v>6318</v>
      </c>
      <c r="B614" s="3">
        <v>138.55000000000001</v>
      </c>
      <c r="C614" s="3">
        <v>102.1</v>
      </c>
      <c r="D614" s="3">
        <v>135.69999999999999</v>
      </c>
    </row>
    <row r="615" spans="1:4" x14ac:dyDescent="0.25">
      <c r="A615" s="1" t="s">
        <v>6314</v>
      </c>
      <c r="B615" s="3">
        <v>179.62</v>
      </c>
      <c r="C615" s="3">
        <v>213.56</v>
      </c>
      <c r="D615" s="3">
        <v>84.11</v>
      </c>
    </row>
    <row r="616" spans="1:4" x14ac:dyDescent="0.25">
      <c r="A616" s="1" t="s">
        <v>6316</v>
      </c>
      <c r="B616" s="3">
        <v>615.61</v>
      </c>
      <c r="C616" s="3">
        <v>612.11</v>
      </c>
      <c r="D616" s="3">
        <v>100.57</v>
      </c>
    </row>
    <row r="617" spans="1:4" x14ac:dyDescent="0.25">
      <c r="A617" s="1" t="s">
        <v>6319</v>
      </c>
      <c r="B617" s="3">
        <v>138.55000000000001</v>
      </c>
      <c r="C617" s="3">
        <v>102.1</v>
      </c>
      <c r="D617" s="3">
        <v>135.69999999999999</v>
      </c>
    </row>
    <row r="618" spans="1:4" x14ac:dyDescent="0.25">
      <c r="A618" s="1" t="s">
        <v>6315</v>
      </c>
      <c r="B618" s="3">
        <v>179.62</v>
      </c>
      <c r="C618" s="3">
        <v>213.56</v>
      </c>
      <c r="D618" s="3">
        <v>84.11</v>
      </c>
    </row>
    <row r="619" spans="1:4" x14ac:dyDescent="0.25">
      <c r="A619" s="1" t="s">
        <v>6317</v>
      </c>
      <c r="B619" s="3">
        <v>615.61</v>
      </c>
      <c r="C619" s="3">
        <v>612.11</v>
      </c>
      <c r="D619" s="3">
        <v>100.57</v>
      </c>
    </row>
    <row r="620" spans="1:4" x14ac:dyDescent="0.25">
      <c r="A620" s="1" t="s">
        <v>2430</v>
      </c>
      <c r="B620" s="3">
        <v>940.78</v>
      </c>
      <c r="C620" s="3">
        <v>1308.33</v>
      </c>
      <c r="D620" s="3">
        <v>71.91</v>
      </c>
    </row>
    <row r="621" spans="1:4" x14ac:dyDescent="0.25">
      <c r="A621" s="1" t="s">
        <v>7071</v>
      </c>
      <c r="B621" s="3">
        <v>5094.53</v>
      </c>
      <c r="C621" s="3">
        <v>4948.95</v>
      </c>
      <c r="D621" s="3">
        <v>102.94</v>
      </c>
    </row>
    <row r="622" spans="1:4" x14ac:dyDescent="0.25">
      <c r="A622" s="1" t="s">
        <v>1524</v>
      </c>
      <c r="B622" s="3">
        <v>1826</v>
      </c>
      <c r="C622" s="3">
        <v>1862.25</v>
      </c>
      <c r="D622" s="3">
        <v>98.05</v>
      </c>
    </row>
    <row r="623" spans="1:4" x14ac:dyDescent="0.25">
      <c r="A623" s="1" t="s">
        <v>1526</v>
      </c>
      <c r="B623" s="3">
        <v>1363.28</v>
      </c>
      <c r="C623" s="3">
        <v>1358</v>
      </c>
      <c r="D623" s="3">
        <v>100.39</v>
      </c>
    </row>
    <row r="624" spans="1:4" x14ac:dyDescent="0.25">
      <c r="A624" s="1" t="s">
        <v>1521</v>
      </c>
      <c r="B624" s="3">
        <v>2278.37</v>
      </c>
      <c r="C624" s="3">
        <v>2286.21</v>
      </c>
      <c r="D624" s="3">
        <v>99.66</v>
      </c>
    </row>
    <row r="625" spans="1:4" x14ac:dyDescent="0.25">
      <c r="A625" s="1" t="s">
        <v>1523</v>
      </c>
      <c r="B625" s="3">
        <v>188.47</v>
      </c>
      <c r="C625" s="3">
        <v>194.45</v>
      </c>
      <c r="D625" s="3">
        <v>96.93</v>
      </c>
    </row>
    <row r="626" spans="1:4" x14ac:dyDescent="0.25">
      <c r="A626" s="1" t="s">
        <v>1518</v>
      </c>
      <c r="B626" s="3">
        <v>58.38</v>
      </c>
      <c r="C626" s="3">
        <v>58.7</v>
      </c>
      <c r="D626" s="3">
        <v>99.45</v>
      </c>
    </row>
    <row r="627" spans="1:4" x14ac:dyDescent="0.25">
      <c r="A627" s="1" t="s">
        <v>1522</v>
      </c>
      <c r="B627" s="3">
        <v>2070.2399999999998</v>
      </c>
      <c r="C627" s="3">
        <v>2138.48</v>
      </c>
      <c r="D627" s="3">
        <v>96.81</v>
      </c>
    </row>
    <row r="628" spans="1:4" x14ac:dyDescent="0.25">
      <c r="A628" s="1" t="s">
        <v>1519</v>
      </c>
      <c r="B628" s="3">
        <v>132.35</v>
      </c>
      <c r="C628" s="3">
        <v>145.36000000000001</v>
      </c>
      <c r="D628" s="3">
        <v>91.05</v>
      </c>
    </row>
    <row r="629" spans="1:4" x14ac:dyDescent="0.25">
      <c r="A629" s="1" t="s">
        <v>1520</v>
      </c>
      <c r="B629" s="3">
        <v>189.73</v>
      </c>
      <c r="C629" s="3">
        <v>206.11</v>
      </c>
      <c r="D629" s="3">
        <v>92.05</v>
      </c>
    </row>
    <row r="630" spans="1:4" x14ac:dyDescent="0.25">
      <c r="A630" s="1" t="s">
        <v>1517</v>
      </c>
      <c r="B630" s="3">
        <v>2010.94</v>
      </c>
      <c r="C630" s="3">
        <v>2121.4699999999998</v>
      </c>
      <c r="D630" s="3">
        <v>94.79</v>
      </c>
    </row>
    <row r="631" spans="1:4" x14ac:dyDescent="0.25">
      <c r="A631" s="1" t="s">
        <v>1515</v>
      </c>
      <c r="B631" s="3">
        <v>5184.78</v>
      </c>
      <c r="C631" s="3">
        <v>5041.76</v>
      </c>
      <c r="D631" s="3">
        <v>102.84</v>
      </c>
    </row>
    <row r="632" spans="1:4" x14ac:dyDescent="0.25">
      <c r="A632" s="1" t="s">
        <v>1511</v>
      </c>
      <c r="B632" s="3">
        <v>5423.05</v>
      </c>
      <c r="C632" s="3">
        <v>5330.55</v>
      </c>
      <c r="D632" s="3">
        <v>101.74</v>
      </c>
    </row>
    <row r="633" spans="1:4" x14ac:dyDescent="0.25">
      <c r="A633" s="1" t="s">
        <v>1512</v>
      </c>
      <c r="B633" s="3">
        <v>4944.09</v>
      </c>
      <c r="C633" s="3">
        <v>5104.75</v>
      </c>
      <c r="D633" s="3">
        <v>96.85</v>
      </c>
    </row>
    <row r="634" spans="1:4" x14ac:dyDescent="0.25">
      <c r="A634" s="1" t="s">
        <v>1513</v>
      </c>
      <c r="B634" s="3">
        <v>3565.49</v>
      </c>
      <c r="C634" s="3">
        <v>3832.35</v>
      </c>
      <c r="D634" s="3">
        <v>93.04</v>
      </c>
    </row>
    <row r="635" spans="1:4" x14ac:dyDescent="0.25">
      <c r="A635" s="1" t="s">
        <v>1514</v>
      </c>
      <c r="B635" s="3">
        <v>3921.34</v>
      </c>
      <c r="C635" s="3">
        <v>3572.18</v>
      </c>
      <c r="D635" s="3">
        <v>109.77</v>
      </c>
    </row>
    <row r="636" spans="1:4" x14ac:dyDescent="0.25">
      <c r="A636" s="1" t="s">
        <v>1516</v>
      </c>
      <c r="B636" s="3">
        <v>5668.79</v>
      </c>
      <c r="C636" s="3">
        <v>5472.27</v>
      </c>
      <c r="D636" s="3">
        <v>103.59</v>
      </c>
    </row>
    <row r="637" spans="1:4" x14ac:dyDescent="0.25">
      <c r="A637" s="1" t="s">
        <v>1577</v>
      </c>
      <c r="B637" s="3">
        <v>2297.2600000000002</v>
      </c>
      <c r="C637" s="3">
        <v>2373.4299999999998</v>
      </c>
      <c r="D637" s="3">
        <v>96.79</v>
      </c>
    </row>
    <row r="638" spans="1:4" x14ac:dyDescent="0.25">
      <c r="A638" s="1" t="s">
        <v>1579</v>
      </c>
      <c r="B638" s="3">
        <v>2461.37</v>
      </c>
      <c r="C638" s="3">
        <v>2557.69</v>
      </c>
      <c r="D638" s="3">
        <v>96.23</v>
      </c>
    </row>
    <row r="639" spans="1:4" x14ac:dyDescent="0.25">
      <c r="A639" s="1" t="s">
        <v>1574</v>
      </c>
      <c r="B639" s="3">
        <v>2777.94</v>
      </c>
      <c r="C639" s="3">
        <v>1960.48</v>
      </c>
      <c r="D639" s="3">
        <v>141.69999999999999</v>
      </c>
    </row>
    <row r="640" spans="1:4" x14ac:dyDescent="0.25">
      <c r="A640" s="1" t="s">
        <v>1576</v>
      </c>
      <c r="B640" s="3">
        <v>3520.57</v>
      </c>
      <c r="C640" s="3">
        <v>2487.5100000000002</v>
      </c>
      <c r="D640" s="3">
        <v>141.53</v>
      </c>
    </row>
    <row r="641" spans="1:4" x14ac:dyDescent="0.25">
      <c r="A641" s="1" t="s">
        <v>1571</v>
      </c>
      <c r="B641" s="3">
        <v>2577.63</v>
      </c>
      <c r="C641" s="3">
        <v>2373.2600000000002</v>
      </c>
      <c r="D641" s="3">
        <v>108.61</v>
      </c>
    </row>
    <row r="642" spans="1:4" x14ac:dyDescent="0.25">
      <c r="A642" s="1" t="s">
        <v>1575</v>
      </c>
      <c r="B642" s="3">
        <v>2243.6</v>
      </c>
      <c r="C642" s="3">
        <v>1783.23</v>
      </c>
      <c r="D642" s="3">
        <v>125.82</v>
      </c>
    </row>
    <row r="643" spans="1:4" x14ac:dyDescent="0.25">
      <c r="A643" s="1" t="s">
        <v>1572</v>
      </c>
      <c r="B643" s="3">
        <v>4230.6400000000003</v>
      </c>
      <c r="C643" s="3">
        <v>2924.69</v>
      </c>
      <c r="D643" s="3">
        <v>144.65</v>
      </c>
    </row>
    <row r="644" spans="1:4" x14ac:dyDescent="0.25">
      <c r="A644" s="1" t="s">
        <v>1573</v>
      </c>
      <c r="B644" s="3">
        <v>4187.1400000000003</v>
      </c>
      <c r="C644" s="3">
        <v>2666.73</v>
      </c>
      <c r="D644" s="3">
        <v>157.01</v>
      </c>
    </row>
    <row r="645" spans="1:4" x14ac:dyDescent="0.25">
      <c r="A645" s="1" t="s">
        <v>1570</v>
      </c>
      <c r="B645" s="3">
        <v>2743.57</v>
      </c>
      <c r="C645" s="3">
        <v>2520.98</v>
      </c>
      <c r="D645" s="3">
        <v>108.83</v>
      </c>
    </row>
    <row r="646" spans="1:4" x14ac:dyDescent="0.25">
      <c r="A646" s="1" t="s">
        <v>1569</v>
      </c>
      <c r="B646" s="3">
        <v>6508.58</v>
      </c>
      <c r="C646" s="3">
        <v>6726.38</v>
      </c>
      <c r="D646" s="3">
        <v>96.76</v>
      </c>
    </row>
    <row r="647" spans="1:4" x14ac:dyDescent="0.25">
      <c r="A647" s="1" t="s">
        <v>1565</v>
      </c>
      <c r="B647" s="3">
        <v>6789.74</v>
      </c>
      <c r="C647" s="3">
        <v>6874.5</v>
      </c>
      <c r="D647" s="3">
        <v>98.77</v>
      </c>
    </row>
    <row r="648" spans="1:4" x14ac:dyDescent="0.25">
      <c r="A648" s="1" t="s">
        <v>1566</v>
      </c>
      <c r="B648" s="3">
        <v>6587.14</v>
      </c>
      <c r="C648" s="3">
        <v>6680.21</v>
      </c>
      <c r="D648" s="3">
        <v>98.61</v>
      </c>
    </row>
    <row r="649" spans="1:4" x14ac:dyDescent="0.25">
      <c r="A649" s="1" t="s">
        <v>1567</v>
      </c>
      <c r="B649" s="3">
        <v>5481.77</v>
      </c>
      <c r="C649" s="3">
        <v>5470.8</v>
      </c>
      <c r="D649" s="3">
        <v>100.2</v>
      </c>
    </row>
    <row r="650" spans="1:4" x14ac:dyDescent="0.25">
      <c r="A650" s="1" t="s">
        <v>1568</v>
      </c>
      <c r="B650" s="3">
        <v>5788.13</v>
      </c>
      <c r="C650" s="3">
        <v>5862.58</v>
      </c>
      <c r="D650" s="3">
        <v>98.73</v>
      </c>
    </row>
    <row r="651" spans="1:4" x14ac:dyDescent="0.25">
      <c r="A651" s="1" t="s">
        <v>6163</v>
      </c>
      <c r="B651" s="3">
        <v>6646.19</v>
      </c>
      <c r="C651" s="3">
        <v>6984.73</v>
      </c>
      <c r="D651" s="3">
        <v>95.15</v>
      </c>
    </row>
    <row r="652" spans="1:4" x14ac:dyDescent="0.25">
      <c r="A652" s="1" t="s">
        <v>5532</v>
      </c>
      <c r="B652" s="3">
        <v>1925.04</v>
      </c>
      <c r="C652" s="3">
        <v>2112.96</v>
      </c>
      <c r="D652" s="3">
        <v>91.11</v>
      </c>
    </row>
    <row r="653" spans="1:4" x14ac:dyDescent="0.25">
      <c r="A653" s="1" t="s">
        <v>5534</v>
      </c>
      <c r="B653" s="3">
        <v>1759.83</v>
      </c>
      <c r="C653" s="3">
        <v>1933.74</v>
      </c>
      <c r="D653" s="3">
        <v>91.01</v>
      </c>
    </row>
    <row r="654" spans="1:4" x14ac:dyDescent="0.25">
      <c r="A654" s="1" t="s">
        <v>5529</v>
      </c>
      <c r="B654" s="3">
        <v>2306.6999999999998</v>
      </c>
      <c r="C654" s="3">
        <v>2376.91</v>
      </c>
      <c r="D654" s="3">
        <v>97.05</v>
      </c>
    </row>
    <row r="655" spans="1:4" x14ac:dyDescent="0.25">
      <c r="A655" s="1" t="s">
        <v>5531</v>
      </c>
      <c r="B655" s="3">
        <v>2421.56</v>
      </c>
      <c r="C655" s="3">
        <v>2535.65</v>
      </c>
      <c r="D655" s="3">
        <v>95.5</v>
      </c>
    </row>
    <row r="656" spans="1:4" x14ac:dyDescent="0.25">
      <c r="A656" s="1" t="s">
        <v>5526</v>
      </c>
      <c r="B656" s="3">
        <v>197.59</v>
      </c>
      <c r="C656" s="3">
        <v>206.89</v>
      </c>
      <c r="D656" s="3">
        <v>95.51</v>
      </c>
    </row>
    <row r="657" spans="1:4" x14ac:dyDescent="0.25">
      <c r="A657" s="1" t="s">
        <v>5530</v>
      </c>
      <c r="B657" s="3">
        <v>1906.81</v>
      </c>
      <c r="C657" s="3">
        <v>1599.22</v>
      </c>
      <c r="D657" s="3">
        <v>119.23</v>
      </c>
    </row>
    <row r="658" spans="1:4" x14ac:dyDescent="0.25">
      <c r="A658" s="1" t="s">
        <v>5527</v>
      </c>
      <c r="B658" s="3">
        <v>194.88</v>
      </c>
      <c r="C658" s="3">
        <v>178.39</v>
      </c>
      <c r="D658" s="3">
        <v>109.24</v>
      </c>
    </row>
    <row r="659" spans="1:4" x14ac:dyDescent="0.25">
      <c r="A659" s="1" t="s">
        <v>5528</v>
      </c>
      <c r="B659" s="3">
        <v>268.87</v>
      </c>
      <c r="C659" s="3">
        <v>295.39999999999998</v>
      </c>
      <c r="D659" s="3">
        <v>91.02</v>
      </c>
    </row>
    <row r="660" spans="1:4" x14ac:dyDescent="0.25">
      <c r="A660" s="1" t="s">
        <v>5525</v>
      </c>
      <c r="B660" s="3">
        <v>195.34</v>
      </c>
      <c r="C660" s="3">
        <v>219.65</v>
      </c>
      <c r="D660" s="3">
        <v>88.93</v>
      </c>
    </row>
    <row r="661" spans="1:4" x14ac:dyDescent="0.25">
      <c r="A661" s="1" t="s">
        <v>5524</v>
      </c>
      <c r="B661" s="3">
        <v>5003.2700000000004</v>
      </c>
      <c r="C661" s="3">
        <v>5409.99</v>
      </c>
      <c r="D661" s="3">
        <v>92.48</v>
      </c>
    </row>
    <row r="662" spans="1:4" x14ac:dyDescent="0.25">
      <c r="A662" s="1" t="s">
        <v>1581</v>
      </c>
      <c r="B662" s="3">
        <v>5341.74</v>
      </c>
      <c r="C662" s="3">
        <v>5421.99</v>
      </c>
      <c r="D662" s="3">
        <v>98.52</v>
      </c>
    </row>
    <row r="663" spans="1:4" x14ac:dyDescent="0.25">
      <c r="A663" s="1" t="s">
        <v>1583</v>
      </c>
      <c r="B663" s="3">
        <v>5022.38</v>
      </c>
      <c r="C663" s="3">
        <v>5347</v>
      </c>
      <c r="D663" s="3">
        <v>93.93</v>
      </c>
    </row>
    <row r="664" spans="1:4" x14ac:dyDescent="0.25">
      <c r="A664" s="1" t="s">
        <v>1585</v>
      </c>
      <c r="B664" s="3">
        <v>3249.02</v>
      </c>
      <c r="C664" s="3">
        <v>3338.18</v>
      </c>
      <c r="D664" s="3">
        <v>97.33</v>
      </c>
    </row>
    <row r="665" spans="1:4" x14ac:dyDescent="0.25">
      <c r="A665" s="1" t="s">
        <v>1587</v>
      </c>
      <c r="B665" s="3">
        <v>2951.99</v>
      </c>
      <c r="C665" s="3">
        <v>3078.01</v>
      </c>
      <c r="D665" s="3">
        <v>95.91</v>
      </c>
    </row>
    <row r="666" spans="1:4" x14ac:dyDescent="0.25">
      <c r="A666" s="1" t="s">
        <v>1589</v>
      </c>
      <c r="B666" s="3">
        <v>5461.82</v>
      </c>
      <c r="C666" s="3">
        <v>5563.72</v>
      </c>
      <c r="D666" s="3">
        <v>98.17</v>
      </c>
    </row>
    <row r="667" spans="1:4" x14ac:dyDescent="0.25">
      <c r="A667" s="1" t="s">
        <v>5566</v>
      </c>
      <c r="B667" s="3">
        <v>1507.68</v>
      </c>
      <c r="C667" s="3">
        <v>1577.88</v>
      </c>
      <c r="D667" s="3">
        <v>95.55</v>
      </c>
    </row>
    <row r="668" spans="1:4" x14ac:dyDescent="0.25">
      <c r="A668" s="1" t="s">
        <v>2428</v>
      </c>
      <c r="B668" s="3">
        <v>203.72</v>
      </c>
      <c r="C668" s="3">
        <v>620.22</v>
      </c>
      <c r="D668" s="3">
        <v>32.85</v>
      </c>
    </row>
    <row r="669" spans="1:4" x14ac:dyDescent="0.25">
      <c r="A669" s="1" t="s">
        <v>2429</v>
      </c>
      <c r="B669" s="3">
        <v>212.14</v>
      </c>
      <c r="C669" s="3">
        <v>490.72</v>
      </c>
      <c r="D669" s="3">
        <v>43.23</v>
      </c>
    </row>
    <row r="670" spans="1:4" x14ac:dyDescent="0.25">
      <c r="A670" s="1" t="s">
        <v>5754</v>
      </c>
      <c r="B670" s="3">
        <v>195.83</v>
      </c>
      <c r="C670" s="3">
        <v>663.85</v>
      </c>
      <c r="D670" s="3">
        <v>29.5</v>
      </c>
    </row>
    <row r="671" spans="1:4" x14ac:dyDescent="0.25">
      <c r="A671" s="1" t="s">
        <v>5565</v>
      </c>
      <c r="B671" s="3">
        <v>1487.62</v>
      </c>
      <c r="C671" s="3">
        <v>1467.65</v>
      </c>
      <c r="D671" s="3">
        <v>101.36</v>
      </c>
    </row>
    <row r="672" spans="1:4" x14ac:dyDescent="0.25">
      <c r="A672" s="1" t="s">
        <v>565</v>
      </c>
      <c r="B672" s="3">
        <v>155.47</v>
      </c>
      <c r="C672" s="3">
        <v>171.53</v>
      </c>
      <c r="D672" s="3">
        <v>90.64</v>
      </c>
    </row>
    <row r="673" spans="1:4" x14ac:dyDescent="0.25">
      <c r="A673" s="1" t="s">
        <v>564</v>
      </c>
      <c r="B673" s="3">
        <v>226.24</v>
      </c>
      <c r="C673" s="3">
        <v>226.95</v>
      </c>
      <c r="D673" s="3">
        <v>99.69</v>
      </c>
    </row>
    <row r="674" spans="1:4" x14ac:dyDescent="0.25">
      <c r="A674" s="1" t="s">
        <v>524</v>
      </c>
      <c r="B674" s="3">
        <v>342.87</v>
      </c>
      <c r="C674" s="3">
        <v>291.54000000000002</v>
      </c>
      <c r="D674" s="3">
        <v>117.61</v>
      </c>
    </row>
    <row r="675" spans="1:4" x14ac:dyDescent="0.25">
      <c r="A675" s="1" t="s">
        <v>1988</v>
      </c>
      <c r="B675" s="3">
        <v>87</v>
      </c>
      <c r="C675" s="3">
        <v>87</v>
      </c>
      <c r="D675" s="3">
        <v>100</v>
      </c>
    </row>
    <row r="676" spans="1:4" x14ac:dyDescent="0.25">
      <c r="A676" s="1" t="s">
        <v>535</v>
      </c>
      <c r="B676" s="3">
        <v>87</v>
      </c>
      <c r="C676" s="3">
        <v>87</v>
      </c>
      <c r="D676" s="3">
        <v>100</v>
      </c>
    </row>
    <row r="677" spans="1:4" x14ac:dyDescent="0.25">
      <c r="A677" s="1" t="s">
        <v>534</v>
      </c>
      <c r="B677" s="3">
        <v>87</v>
      </c>
      <c r="C677" s="3">
        <v>87</v>
      </c>
      <c r="D677" s="3">
        <v>100</v>
      </c>
    </row>
    <row r="678" spans="1:4" x14ac:dyDescent="0.25">
      <c r="A678" s="1" t="s">
        <v>1990</v>
      </c>
      <c r="B678" s="3">
        <v>87</v>
      </c>
      <c r="C678" s="3">
        <v>87</v>
      </c>
      <c r="D678" s="3">
        <v>100</v>
      </c>
    </row>
    <row r="679" spans="1:4" x14ac:dyDescent="0.25">
      <c r="A679" s="1" t="s">
        <v>692</v>
      </c>
      <c r="B679" s="3">
        <v>291.47000000000003</v>
      </c>
      <c r="C679" s="3">
        <v>821.61</v>
      </c>
      <c r="D679" s="3">
        <v>35.479999999999997</v>
      </c>
    </row>
    <row r="680" spans="1:4" x14ac:dyDescent="0.25">
      <c r="A680" s="1" t="s">
        <v>2494</v>
      </c>
      <c r="B680" s="3">
        <v>221.22</v>
      </c>
      <c r="C680" s="3">
        <v>693.03</v>
      </c>
      <c r="D680" s="3">
        <v>31.92</v>
      </c>
    </row>
    <row r="681" spans="1:4" x14ac:dyDescent="0.25">
      <c r="A681" s="1" t="s">
        <v>2491</v>
      </c>
      <c r="B681" s="3">
        <v>162.5</v>
      </c>
      <c r="C681" s="3">
        <v>261.94</v>
      </c>
      <c r="D681" s="3">
        <v>62.04</v>
      </c>
    </row>
    <row r="682" spans="1:4" x14ac:dyDescent="0.25">
      <c r="A682" s="1" t="s">
        <v>2492</v>
      </c>
      <c r="B682" s="3">
        <v>2313.84</v>
      </c>
      <c r="C682" s="3">
        <v>1815.45</v>
      </c>
      <c r="D682" s="3">
        <v>127.45</v>
      </c>
    </row>
    <row r="683" spans="1:4" x14ac:dyDescent="0.25">
      <c r="A683" s="1" t="s">
        <v>2493</v>
      </c>
      <c r="B683" s="3">
        <v>164.16</v>
      </c>
      <c r="C683" s="3">
        <v>241.48</v>
      </c>
      <c r="D683" s="3">
        <v>67.98</v>
      </c>
    </row>
    <row r="684" spans="1:4" x14ac:dyDescent="0.25">
      <c r="A684" s="1" t="s">
        <v>6180</v>
      </c>
      <c r="B684" s="3">
        <v>548.49</v>
      </c>
      <c r="C684" s="3">
        <v>1314.55</v>
      </c>
      <c r="D684" s="3">
        <v>41.72</v>
      </c>
    </row>
    <row r="685" spans="1:4" x14ac:dyDescent="0.25">
      <c r="A685" s="1" t="s">
        <v>693</v>
      </c>
      <c r="B685" s="3">
        <v>362.01</v>
      </c>
      <c r="C685" s="3">
        <v>761.57</v>
      </c>
      <c r="D685" s="3">
        <v>47.53</v>
      </c>
    </row>
    <row r="686" spans="1:4" x14ac:dyDescent="0.25">
      <c r="A686" s="1" t="s">
        <v>2502</v>
      </c>
      <c r="B686" s="3">
        <v>312.05</v>
      </c>
      <c r="C686" s="3">
        <v>592.45000000000005</v>
      </c>
      <c r="D686" s="3">
        <v>52.67</v>
      </c>
    </row>
    <row r="687" spans="1:4" x14ac:dyDescent="0.25">
      <c r="A687" s="1" t="s">
        <v>2505</v>
      </c>
      <c r="B687" s="3">
        <v>363.02</v>
      </c>
      <c r="C687" s="3">
        <v>865.88</v>
      </c>
      <c r="D687" s="3">
        <v>41.93</v>
      </c>
    </row>
    <row r="688" spans="1:4" x14ac:dyDescent="0.25">
      <c r="A688" s="1" t="s">
        <v>2503</v>
      </c>
      <c r="B688" s="3">
        <v>143.44</v>
      </c>
      <c r="C688" s="3">
        <v>443.62</v>
      </c>
      <c r="D688" s="3">
        <v>32.33</v>
      </c>
    </row>
    <row r="689" spans="1:4" x14ac:dyDescent="0.25">
      <c r="A689" s="1" t="s">
        <v>2504</v>
      </c>
      <c r="B689" s="3">
        <v>1942.48</v>
      </c>
      <c r="C689" s="3">
        <v>2220.84</v>
      </c>
      <c r="D689" s="3">
        <v>87.47</v>
      </c>
    </row>
    <row r="690" spans="1:4" x14ac:dyDescent="0.25">
      <c r="A690" s="1" t="s">
        <v>2506</v>
      </c>
      <c r="B690" s="3">
        <v>149.13</v>
      </c>
      <c r="C690" s="3">
        <v>553.32000000000005</v>
      </c>
      <c r="D690" s="3">
        <v>26.95</v>
      </c>
    </row>
    <row r="691" spans="1:4" x14ac:dyDescent="0.25">
      <c r="A691" s="1" t="s">
        <v>493</v>
      </c>
      <c r="B691" s="3">
        <v>156.5</v>
      </c>
      <c r="C691" s="3">
        <v>144.01</v>
      </c>
      <c r="D691" s="3">
        <v>108.67</v>
      </c>
    </row>
    <row r="692" spans="1:4" x14ac:dyDescent="0.25">
      <c r="A692" s="1" t="s">
        <v>494</v>
      </c>
      <c r="B692" s="3">
        <v>156.5</v>
      </c>
      <c r="C692" s="3">
        <v>144.01</v>
      </c>
      <c r="D692" s="3">
        <v>108.67</v>
      </c>
    </row>
    <row r="693" spans="1:4" x14ac:dyDescent="0.25">
      <c r="A693" s="1" t="s">
        <v>491</v>
      </c>
      <c r="B693" s="3">
        <v>156.5</v>
      </c>
      <c r="C693" s="3">
        <v>144.01</v>
      </c>
      <c r="D693" s="3">
        <v>108.67</v>
      </c>
    </row>
    <row r="694" spans="1:4" x14ac:dyDescent="0.25">
      <c r="A694" s="1" t="s">
        <v>492</v>
      </c>
      <c r="B694" s="3">
        <v>156.5</v>
      </c>
      <c r="C694" s="3">
        <v>144.01</v>
      </c>
      <c r="D694" s="3">
        <v>108.67</v>
      </c>
    </row>
    <row r="695" spans="1:4" x14ac:dyDescent="0.25">
      <c r="A695" s="1" t="s">
        <v>530</v>
      </c>
      <c r="B695" s="3">
        <v>1505.59</v>
      </c>
      <c r="C695" s="3">
        <v>1487.45</v>
      </c>
      <c r="D695" s="3">
        <v>101.22</v>
      </c>
    </row>
    <row r="696" spans="1:4" x14ac:dyDescent="0.25">
      <c r="A696" s="1" t="s">
        <v>4632</v>
      </c>
      <c r="B696" s="3">
        <v>478.58</v>
      </c>
      <c r="C696" s="3">
        <v>13493.81</v>
      </c>
      <c r="D696" s="3">
        <v>3.55</v>
      </c>
    </row>
    <row r="697" spans="1:4" x14ac:dyDescent="0.25">
      <c r="A697" s="1" t="s">
        <v>4633</v>
      </c>
      <c r="B697" s="3">
        <v>476.45</v>
      </c>
      <c r="C697" s="3">
        <v>13838.21</v>
      </c>
      <c r="D697" s="3">
        <v>3.44</v>
      </c>
    </row>
    <row r="698" spans="1:4" x14ac:dyDescent="0.25">
      <c r="A698" s="1" t="s">
        <v>4634</v>
      </c>
      <c r="B698" s="3">
        <v>59.82</v>
      </c>
      <c r="C698" s="3">
        <v>10135.44</v>
      </c>
      <c r="D698" s="3">
        <v>0.59</v>
      </c>
    </row>
    <row r="699" spans="1:4" x14ac:dyDescent="0.25">
      <c r="A699" s="1" t="s">
        <v>4635</v>
      </c>
      <c r="B699" s="3">
        <v>42</v>
      </c>
      <c r="C699" s="3">
        <v>11078.75</v>
      </c>
      <c r="D699" s="3">
        <v>0.38</v>
      </c>
    </row>
    <row r="700" spans="1:4" x14ac:dyDescent="0.25">
      <c r="A700" s="1" t="s">
        <v>4636</v>
      </c>
      <c r="B700" s="3">
        <v>432.47</v>
      </c>
      <c r="C700" s="3">
        <v>15782.72</v>
      </c>
      <c r="D700" s="3">
        <v>2.74</v>
      </c>
    </row>
    <row r="701" spans="1:4" x14ac:dyDescent="0.25">
      <c r="A701" s="1" t="s">
        <v>691</v>
      </c>
      <c r="B701" s="3">
        <v>3720.22</v>
      </c>
      <c r="C701" s="3">
        <v>4822.07</v>
      </c>
      <c r="D701" s="3">
        <v>77.150000000000006</v>
      </c>
    </row>
    <row r="702" spans="1:4" x14ac:dyDescent="0.25">
      <c r="A702" s="1" t="s">
        <v>694</v>
      </c>
      <c r="B702" s="3">
        <v>146.09</v>
      </c>
      <c r="C702" s="3">
        <v>581.92999999999995</v>
      </c>
      <c r="D702" s="3">
        <v>25.1</v>
      </c>
    </row>
    <row r="703" spans="1:4" x14ac:dyDescent="0.25">
      <c r="A703" s="1" t="s">
        <v>503</v>
      </c>
      <c r="B703" s="3">
        <v>11325.77</v>
      </c>
      <c r="C703" s="3">
        <v>12696.92</v>
      </c>
      <c r="D703" s="3">
        <v>89.2</v>
      </c>
    </row>
    <row r="704" spans="1:4" x14ac:dyDescent="0.25">
      <c r="A704" s="1" t="s">
        <v>504</v>
      </c>
      <c r="B704" s="3">
        <v>11325.82</v>
      </c>
      <c r="C704" s="3">
        <v>12555.19</v>
      </c>
      <c r="D704" s="3">
        <v>90.21</v>
      </c>
    </row>
    <row r="705" spans="1:4" x14ac:dyDescent="0.25">
      <c r="A705" s="1" t="s">
        <v>495</v>
      </c>
      <c r="B705" s="3">
        <v>11157.77</v>
      </c>
      <c r="C705" s="3">
        <v>12399.68</v>
      </c>
      <c r="D705" s="3">
        <v>89.98</v>
      </c>
    </row>
    <row r="706" spans="1:4" x14ac:dyDescent="0.25">
      <c r="A706" s="1" t="s">
        <v>496</v>
      </c>
      <c r="B706" s="3">
        <v>11157.79</v>
      </c>
      <c r="C706" s="3">
        <v>12257.95</v>
      </c>
      <c r="D706" s="3">
        <v>91.02</v>
      </c>
    </row>
    <row r="707" spans="1:4" x14ac:dyDescent="0.25">
      <c r="A707" s="1" t="s">
        <v>5757</v>
      </c>
      <c r="B707" s="3">
        <v>771.46</v>
      </c>
      <c r="C707" s="3">
        <v>1230.8499999999999</v>
      </c>
      <c r="D707" s="3">
        <v>62.68</v>
      </c>
    </row>
    <row r="708" spans="1:4" x14ac:dyDescent="0.25">
      <c r="A708" s="1" t="s">
        <v>538</v>
      </c>
      <c r="B708" s="3">
        <v>7639.5</v>
      </c>
      <c r="C708" s="3">
        <v>7538.72</v>
      </c>
      <c r="D708" s="3">
        <v>101.34</v>
      </c>
    </row>
    <row r="709" spans="1:4" x14ac:dyDescent="0.25">
      <c r="A709" s="1" t="s">
        <v>540</v>
      </c>
      <c r="B709" s="3">
        <v>7686.21</v>
      </c>
      <c r="C709" s="3">
        <v>7144.47</v>
      </c>
      <c r="D709" s="3">
        <v>107.58</v>
      </c>
    </row>
    <row r="710" spans="1:4" x14ac:dyDescent="0.25">
      <c r="A710" s="1" t="s">
        <v>539</v>
      </c>
      <c r="B710" s="3">
        <v>7690.99</v>
      </c>
      <c r="C710" s="3">
        <v>7417.8</v>
      </c>
      <c r="D710" s="3">
        <v>103.68</v>
      </c>
    </row>
    <row r="711" spans="1:4" x14ac:dyDescent="0.25">
      <c r="A711" s="1" t="s">
        <v>541</v>
      </c>
      <c r="B711" s="3">
        <v>7737</v>
      </c>
      <c r="C711" s="3">
        <v>7285.98</v>
      </c>
      <c r="D711" s="3">
        <v>106.19</v>
      </c>
    </row>
    <row r="712" spans="1:4" x14ac:dyDescent="0.25">
      <c r="A712" s="1" t="s">
        <v>542</v>
      </c>
      <c r="B712" s="3">
        <v>1301.75</v>
      </c>
      <c r="C712" s="3">
        <v>1425.24</v>
      </c>
      <c r="D712" s="3">
        <v>91.34</v>
      </c>
    </row>
    <row r="713" spans="1:4" x14ac:dyDescent="0.25">
      <c r="A713" s="1" t="s">
        <v>543</v>
      </c>
      <c r="B713" s="3">
        <v>1186.4100000000001</v>
      </c>
      <c r="C713" s="3">
        <v>1340.99</v>
      </c>
      <c r="D713" s="3">
        <v>88.47</v>
      </c>
    </row>
    <row r="714" spans="1:4" x14ac:dyDescent="0.25">
      <c r="A714" s="1" t="s">
        <v>848</v>
      </c>
      <c r="B714" s="3">
        <v>1119.19</v>
      </c>
      <c r="C714" s="3">
        <v>1256.74</v>
      </c>
      <c r="D714" s="3">
        <v>89.06</v>
      </c>
    </row>
    <row r="715" spans="1:4" x14ac:dyDescent="0.25">
      <c r="A715" s="1" t="s">
        <v>780</v>
      </c>
      <c r="B715" s="3">
        <v>1271.26</v>
      </c>
      <c r="C715" s="3">
        <v>1372.48</v>
      </c>
      <c r="D715" s="3">
        <v>92.62</v>
      </c>
    </row>
    <row r="716" spans="1:4" x14ac:dyDescent="0.25">
      <c r="A716" s="1" t="s">
        <v>781</v>
      </c>
      <c r="B716" s="3">
        <v>1601.73</v>
      </c>
      <c r="C716" s="3">
        <v>1688.23</v>
      </c>
      <c r="D716" s="3">
        <v>94.88</v>
      </c>
    </row>
    <row r="717" spans="1:4" x14ac:dyDescent="0.25">
      <c r="A717" s="1" t="s">
        <v>2006</v>
      </c>
      <c r="B717" s="3">
        <v>1153.97</v>
      </c>
      <c r="C717" s="3">
        <v>1219.73</v>
      </c>
      <c r="D717" s="3">
        <v>94.61</v>
      </c>
    </row>
    <row r="718" spans="1:4" x14ac:dyDescent="0.25">
      <c r="A718" s="1" t="s">
        <v>2007</v>
      </c>
      <c r="B718" s="3">
        <v>1446.93</v>
      </c>
      <c r="C718" s="3">
        <v>1551.22</v>
      </c>
      <c r="D718" s="3">
        <v>93.28</v>
      </c>
    </row>
    <row r="719" spans="1:4" x14ac:dyDescent="0.25">
      <c r="A719" s="1" t="s">
        <v>2008</v>
      </c>
      <c r="B719" s="3">
        <v>1305.3599999999999</v>
      </c>
      <c r="C719" s="3">
        <v>1335.48</v>
      </c>
      <c r="D719" s="3">
        <v>97.74</v>
      </c>
    </row>
    <row r="720" spans="1:4" x14ac:dyDescent="0.25">
      <c r="A720" s="1" t="s">
        <v>2010</v>
      </c>
      <c r="B720" s="3">
        <v>1016.3</v>
      </c>
      <c r="C720" s="3">
        <v>1066.97</v>
      </c>
      <c r="D720" s="3">
        <v>95.25</v>
      </c>
    </row>
    <row r="721" spans="1:4" x14ac:dyDescent="0.25">
      <c r="A721" s="1" t="s">
        <v>526</v>
      </c>
      <c r="B721" s="3">
        <v>134.19999999999999</v>
      </c>
      <c r="C721" s="3">
        <v>6852.13</v>
      </c>
      <c r="D721" s="3">
        <v>1.96</v>
      </c>
    </row>
    <row r="722" spans="1:4" x14ac:dyDescent="0.25">
      <c r="A722" s="1" t="s">
        <v>527</v>
      </c>
      <c r="B722" s="3">
        <v>0</v>
      </c>
      <c r="C722" s="3">
        <v>168.08</v>
      </c>
      <c r="D722" s="3">
        <v>0</v>
      </c>
    </row>
    <row r="723" spans="1:4" x14ac:dyDescent="0.25">
      <c r="A723" s="1" t="s">
        <v>525</v>
      </c>
      <c r="B723" s="3">
        <v>369.14</v>
      </c>
      <c r="C723" s="3">
        <v>466.92</v>
      </c>
      <c r="D723" s="3">
        <v>79.06</v>
      </c>
    </row>
    <row r="724" spans="1:4" x14ac:dyDescent="0.25">
      <c r="A724" s="1" t="s">
        <v>765</v>
      </c>
      <c r="B724" s="3">
        <v>701.86</v>
      </c>
      <c r="C724" s="3">
        <v>141.72999999999999</v>
      </c>
      <c r="D724" s="3">
        <v>495.21</v>
      </c>
    </row>
    <row r="725" spans="1:4" x14ac:dyDescent="0.25">
      <c r="A725" s="1" t="s">
        <v>766</v>
      </c>
      <c r="B725" s="3">
        <v>701.86</v>
      </c>
      <c r="C725" s="3">
        <v>141.72999999999999</v>
      </c>
      <c r="D725" s="3">
        <v>495.21</v>
      </c>
    </row>
    <row r="726" spans="1:4" x14ac:dyDescent="0.25">
      <c r="A726" s="1" t="s">
        <v>763</v>
      </c>
      <c r="B726" s="3">
        <v>1397.38</v>
      </c>
      <c r="C726" s="3">
        <v>47.25</v>
      </c>
      <c r="D726" s="3">
        <v>2957.42</v>
      </c>
    </row>
    <row r="727" spans="1:4" x14ac:dyDescent="0.25">
      <c r="A727" s="1" t="s">
        <v>764</v>
      </c>
      <c r="B727" s="3">
        <v>1397.39</v>
      </c>
      <c r="C727" s="3">
        <v>47.24</v>
      </c>
      <c r="D727" s="3">
        <v>2958.07</v>
      </c>
    </row>
    <row r="728" spans="1:4" x14ac:dyDescent="0.25">
      <c r="A728" s="1" t="s">
        <v>1788</v>
      </c>
      <c r="B728" s="3">
        <v>563.17999999999995</v>
      </c>
      <c r="C728" s="3">
        <v>39.369999999999997</v>
      </c>
      <c r="D728" s="3">
        <v>1430.47</v>
      </c>
    </row>
    <row r="729" spans="1:4" x14ac:dyDescent="0.25">
      <c r="A729" s="1" t="s">
        <v>1789</v>
      </c>
      <c r="B729" s="3">
        <v>563.20000000000005</v>
      </c>
      <c r="C729" s="3">
        <v>39.369999999999997</v>
      </c>
      <c r="D729" s="3">
        <v>1430.52</v>
      </c>
    </row>
    <row r="730" spans="1:4" x14ac:dyDescent="0.25">
      <c r="A730" s="1" t="s">
        <v>1786</v>
      </c>
      <c r="B730" s="3">
        <v>578.86</v>
      </c>
      <c r="C730" s="3">
        <v>39.369999999999997</v>
      </c>
      <c r="D730" s="3">
        <v>1470.31</v>
      </c>
    </row>
    <row r="731" spans="1:4" x14ac:dyDescent="0.25">
      <c r="A731" s="1" t="s">
        <v>1787</v>
      </c>
      <c r="B731" s="3">
        <v>578.70000000000005</v>
      </c>
      <c r="C731" s="3">
        <v>39.369999999999997</v>
      </c>
      <c r="D731" s="3">
        <v>1469.9</v>
      </c>
    </row>
    <row r="732" spans="1:4" x14ac:dyDescent="0.25">
      <c r="A732" s="1" t="s">
        <v>5634</v>
      </c>
      <c r="B732" s="3">
        <v>1520.42</v>
      </c>
      <c r="C732" s="3">
        <v>1531.21</v>
      </c>
      <c r="D732" s="3">
        <v>99.3</v>
      </c>
    </row>
    <row r="733" spans="1:4" x14ac:dyDescent="0.25">
      <c r="A733" s="1" t="s">
        <v>5636</v>
      </c>
      <c r="B733" s="3">
        <v>1836.12</v>
      </c>
      <c r="C733" s="3">
        <v>1791.96</v>
      </c>
      <c r="D733" s="3">
        <v>102.46</v>
      </c>
    </row>
    <row r="734" spans="1:4" x14ac:dyDescent="0.25">
      <c r="A734" s="1" t="s">
        <v>5637</v>
      </c>
      <c r="B734" s="3">
        <v>1862.16</v>
      </c>
      <c r="C734" s="3">
        <v>1887.73</v>
      </c>
      <c r="D734" s="3">
        <v>98.65</v>
      </c>
    </row>
    <row r="735" spans="1:4" x14ac:dyDescent="0.25">
      <c r="A735" s="1" t="s">
        <v>5638</v>
      </c>
      <c r="B735" s="3">
        <v>1634.09</v>
      </c>
      <c r="C735" s="3">
        <v>1498.42</v>
      </c>
      <c r="D735" s="3">
        <v>109.05</v>
      </c>
    </row>
    <row r="736" spans="1:4" x14ac:dyDescent="0.25">
      <c r="A736" s="1" t="s">
        <v>5635</v>
      </c>
      <c r="B736" s="3">
        <v>1661.19</v>
      </c>
      <c r="C736" s="3">
        <v>1689.98</v>
      </c>
      <c r="D736" s="3">
        <v>98.3</v>
      </c>
    </row>
    <row r="737" spans="1:4" x14ac:dyDescent="0.25">
      <c r="A737" s="1" t="s">
        <v>5633</v>
      </c>
      <c r="B737" s="3">
        <v>1955.39</v>
      </c>
      <c r="C737" s="3">
        <v>1790.67</v>
      </c>
      <c r="D737" s="3">
        <v>109.2</v>
      </c>
    </row>
    <row r="738" spans="1:4" x14ac:dyDescent="0.25">
      <c r="A738" s="1" t="s">
        <v>512</v>
      </c>
      <c r="B738" s="3">
        <v>182.23</v>
      </c>
      <c r="C738" s="3">
        <v>198.52</v>
      </c>
      <c r="D738" s="3">
        <v>91.79</v>
      </c>
    </row>
    <row r="739" spans="1:4" x14ac:dyDescent="0.25">
      <c r="A739" s="1" t="s">
        <v>511</v>
      </c>
      <c r="B739" s="3">
        <v>162.22999999999999</v>
      </c>
      <c r="C739" s="3">
        <v>178.52</v>
      </c>
      <c r="D739" s="3">
        <v>90.87</v>
      </c>
    </row>
    <row r="740" spans="1:4" x14ac:dyDescent="0.25">
      <c r="A740" s="1" t="s">
        <v>485</v>
      </c>
      <c r="B740" s="3">
        <v>391.73</v>
      </c>
      <c r="C740" s="3">
        <v>337.28</v>
      </c>
      <c r="D740" s="3">
        <v>116.15</v>
      </c>
    </row>
    <row r="741" spans="1:4" x14ac:dyDescent="0.25">
      <c r="A741" s="1" t="s">
        <v>478</v>
      </c>
      <c r="B741" s="3">
        <v>682.22</v>
      </c>
      <c r="C741" s="3">
        <v>400.84</v>
      </c>
      <c r="D741" s="3">
        <v>170.2</v>
      </c>
    </row>
    <row r="742" spans="1:4" x14ac:dyDescent="0.25">
      <c r="A742" s="1" t="s">
        <v>480</v>
      </c>
      <c r="B742" s="3">
        <v>458.47</v>
      </c>
      <c r="C742" s="3">
        <v>348.18</v>
      </c>
      <c r="D742" s="3">
        <v>131.66999999999999</v>
      </c>
    </row>
    <row r="743" spans="1:4" x14ac:dyDescent="0.25">
      <c r="A743" s="1" t="s">
        <v>520</v>
      </c>
      <c r="B743" s="3">
        <v>411.17</v>
      </c>
      <c r="C743" s="3">
        <v>263.68</v>
      </c>
      <c r="D743" s="3">
        <v>155.94</v>
      </c>
    </row>
    <row r="744" spans="1:4" x14ac:dyDescent="0.25">
      <c r="A744" s="1" t="s">
        <v>522</v>
      </c>
      <c r="B744" s="3">
        <v>530.35</v>
      </c>
      <c r="C744" s="3">
        <v>263.68</v>
      </c>
      <c r="D744" s="3">
        <v>201.13</v>
      </c>
    </row>
    <row r="745" spans="1:4" x14ac:dyDescent="0.25">
      <c r="A745" s="1" t="s">
        <v>459</v>
      </c>
      <c r="B745" s="3">
        <v>2375.9499999999998</v>
      </c>
      <c r="C745" s="3">
        <v>2383.96</v>
      </c>
      <c r="D745" s="3">
        <v>99.66</v>
      </c>
    </row>
    <row r="746" spans="1:4" x14ac:dyDescent="0.25">
      <c r="A746" s="1" t="s">
        <v>460</v>
      </c>
      <c r="B746" s="3">
        <v>2375.98</v>
      </c>
      <c r="C746" s="3">
        <v>2494.1999999999998</v>
      </c>
      <c r="D746" s="3">
        <v>95.26</v>
      </c>
    </row>
    <row r="747" spans="1:4" x14ac:dyDescent="0.25">
      <c r="A747" s="1" t="s">
        <v>2540</v>
      </c>
      <c r="B747" s="3">
        <v>2539.13</v>
      </c>
      <c r="C747" s="3">
        <v>2134.9899999999998</v>
      </c>
      <c r="D747" s="3">
        <v>118.93</v>
      </c>
    </row>
    <row r="748" spans="1:4" x14ac:dyDescent="0.25">
      <c r="A748" s="1" t="s">
        <v>2543</v>
      </c>
      <c r="B748" s="3">
        <v>2539.1799999999998</v>
      </c>
      <c r="C748" s="3">
        <v>2245.2199999999998</v>
      </c>
      <c r="D748" s="3">
        <v>113.09</v>
      </c>
    </row>
    <row r="749" spans="1:4" x14ac:dyDescent="0.25">
      <c r="A749" s="1" t="s">
        <v>2546</v>
      </c>
      <c r="B749" s="3">
        <v>2593.96</v>
      </c>
      <c r="C749" s="3">
        <v>2124.16</v>
      </c>
      <c r="D749" s="3">
        <v>122.12</v>
      </c>
    </row>
    <row r="750" spans="1:4" x14ac:dyDescent="0.25">
      <c r="A750" s="1" t="s">
        <v>2549</v>
      </c>
      <c r="B750" s="3">
        <v>2593.96</v>
      </c>
      <c r="C750" s="3">
        <v>2011.99</v>
      </c>
      <c r="D750" s="3">
        <v>128.93</v>
      </c>
    </row>
    <row r="751" spans="1:4" x14ac:dyDescent="0.25">
      <c r="A751" s="1" t="s">
        <v>2552</v>
      </c>
      <c r="B751" s="3">
        <v>2730.06</v>
      </c>
      <c r="C751" s="3">
        <v>2467.62</v>
      </c>
      <c r="D751" s="3">
        <v>110.64</v>
      </c>
    </row>
    <row r="752" spans="1:4" x14ac:dyDescent="0.25">
      <c r="A752" s="1" t="s">
        <v>2555</v>
      </c>
      <c r="B752" s="3">
        <v>2730.07</v>
      </c>
      <c r="C752" s="3">
        <v>2325.9</v>
      </c>
      <c r="D752" s="3">
        <v>117.38</v>
      </c>
    </row>
    <row r="753" spans="1:4" x14ac:dyDescent="0.25">
      <c r="A753" s="1" t="s">
        <v>1771</v>
      </c>
      <c r="B753" s="3">
        <v>1653.57</v>
      </c>
      <c r="C753" s="3">
        <v>1234.6199999999999</v>
      </c>
      <c r="D753" s="3">
        <v>133.93</v>
      </c>
    </row>
    <row r="754" spans="1:4" x14ac:dyDescent="0.25">
      <c r="A754" s="1" t="s">
        <v>1766</v>
      </c>
      <c r="B754" s="3">
        <v>1653.57</v>
      </c>
      <c r="C754" s="3">
        <v>1322.95</v>
      </c>
      <c r="D754" s="3">
        <v>124.99</v>
      </c>
    </row>
    <row r="755" spans="1:4" x14ac:dyDescent="0.25">
      <c r="A755" s="1" t="s">
        <v>1777</v>
      </c>
      <c r="B755" s="3">
        <v>1665.07</v>
      </c>
      <c r="C755" s="3">
        <v>1701.39</v>
      </c>
      <c r="D755" s="3">
        <v>97.87</v>
      </c>
    </row>
    <row r="756" spans="1:4" x14ac:dyDescent="0.25">
      <c r="A756" s="1" t="s">
        <v>1772</v>
      </c>
      <c r="B756" s="3">
        <v>1665.06</v>
      </c>
      <c r="C756" s="3">
        <v>1495.42</v>
      </c>
      <c r="D756" s="3">
        <v>111.34</v>
      </c>
    </row>
    <row r="757" spans="1:4" x14ac:dyDescent="0.25">
      <c r="A757" s="1" t="s">
        <v>1948</v>
      </c>
      <c r="B757" s="3">
        <v>2058.21</v>
      </c>
      <c r="C757" s="3">
        <v>1495.66</v>
      </c>
      <c r="D757" s="3">
        <v>137.61000000000001</v>
      </c>
    </row>
    <row r="758" spans="1:4" x14ac:dyDescent="0.25">
      <c r="A758" s="1" t="s">
        <v>1947</v>
      </c>
      <c r="B758" s="3">
        <v>2058.2600000000002</v>
      </c>
      <c r="C758" s="3">
        <v>1531.1</v>
      </c>
      <c r="D758" s="3">
        <v>134.43</v>
      </c>
    </row>
    <row r="759" spans="1:4" x14ac:dyDescent="0.25">
      <c r="A759" s="1" t="s">
        <v>1950</v>
      </c>
      <c r="B759" s="3">
        <v>2055.36</v>
      </c>
      <c r="C759" s="3">
        <v>1657.08</v>
      </c>
      <c r="D759" s="3">
        <v>124.03</v>
      </c>
    </row>
    <row r="760" spans="1:4" x14ac:dyDescent="0.25">
      <c r="A760" s="1" t="s">
        <v>1949</v>
      </c>
      <c r="B760" s="3">
        <v>2055.36</v>
      </c>
      <c r="C760" s="3">
        <v>1621.64</v>
      </c>
      <c r="D760" s="3">
        <v>126.75</v>
      </c>
    </row>
    <row r="761" spans="1:4" x14ac:dyDescent="0.25">
      <c r="A761" s="1" t="s">
        <v>1971</v>
      </c>
      <c r="B761" s="3">
        <v>3520.39</v>
      </c>
      <c r="C761" s="3">
        <v>2769.27</v>
      </c>
      <c r="D761" s="3">
        <v>127.12</v>
      </c>
    </row>
    <row r="762" spans="1:4" x14ac:dyDescent="0.25">
      <c r="A762" s="1" t="s">
        <v>1972</v>
      </c>
      <c r="B762" s="3">
        <v>3520.62</v>
      </c>
      <c r="C762" s="3">
        <v>2733.84</v>
      </c>
      <c r="D762" s="3">
        <v>128.78</v>
      </c>
    </row>
    <row r="763" spans="1:4" x14ac:dyDescent="0.25">
      <c r="A763" s="1" t="s">
        <v>1974</v>
      </c>
      <c r="B763" s="3">
        <v>3380.05</v>
      </c>
      <c r="C763" s="3">
        <v>2607.85</v>
      </c>
      <c r="D763" s="3">
        <v>129.61000000000001</v>
      </c>
    </row>
    <row r="764" spans="1:4" x14ac:dyDescent="0.25">
      <c r="A764" s="1" t="s">
        <v>1973</v>
      </c>
      <c r="B764" s="3">
        <v>3380.07</v>
      </c>
      <c r="C764" s="3">
        <v>2643.29</v>
      </c>
      <c r="D764" s="3">
        <v>127.87</v>
      </c>
    </row>
    <row r="765" spans="1:4" x14ac:dyDescent="0.25">
      <c r="A765" s="1" t="s">
        <v>1975</v>
      </c>
      <c r="B765" s="3">
        <v>1313.4</v>
      </c>
      <c r="C765" s="3">
        <v>1019.28</v>
      </c>
      <c r="D765" s="3">
        <v>128.86000000000001</v>
      </c>
    </row>
    <row r="766" spans="1:4" x14ac:dyDescent="0.25">
      <c r="A766" s="1" t="s">
        <v>1976</v>
      </c>
      <c r="B766" s="3">
        <v>1313.42</v>
      </c>
      <c r="C766" s="3">
        <v>1054.71</v>
      </c>
      <c r="D766" s="3">
        <v>124.53</v>
      </c>
    </row>
    <row r="767" spans="1:4" x14ac:dyDescent="0.25">
      <c r="A767" s="1" t="s">
        <v>1978</v>
      </c>
      <c r="B767" s="3">
        <v>1420.82</v>
      </c>
      <c r="C767" s="3">
        <v>1180.7</v>
      </c>
      <c r="D767" s="3">
        <v>120.34</v>
      </c>
    </row>
    <row r="768" spans="1:4" x14ac:dyDescent="0.25">
      <c r="A768" s="1" t="s">
        <v>1977</v>
      </c>
      <c r="B768" s="3">
        <v>1420.83</v>
      </c>
      <c r="C768" s="3">
        <v>1145.26</v>
      </c>
      <c r="D768" s="3">
        <v>124.06</v>
      </c>
    </row>
    <row r="769" spans="1:4" x14ac:dyDescent="0.25">
      <c r="A769" s="1" t="s">
        <v>5641</v>
      </c>
      <c r="B769" s="3">
        <v>2718.14</v>
      </c>
      <c r="C769" s="3">
        <v>2800.38</v>
      </c>
      <c r="D769" s="3">
        <v>97.06</v>
      </c>
    </row>
    <row r="770" spans="1:4" x14ac:dyDescent="0.25">
      <c r="A770" s="1" t="s">
        <v>5642</v>
      </c>
      <c r="B770" s="3">
        <v>1919.48</v>
      </c>
      <c r="C770" s="3">
        <v>1912.98</v>
      </c>
      <c r="D770" s="3">
        <v>100.34</v>
      </c>
    </row>
    <row r="771" spans="1:4" x14ac:dyDescent="0.25">
      <c r="A771" s="1" t="s">
        <v>5643</v>
      </c>
      <c r="B771" s="3">
        <v>1818.53</v>
      </c>
      <c r="C771" s="3">
        <v>1853.44</v>
      </c>
      <c r="D771" s="3">
        <v>98.12</v>
      </c>
    </row>
    <row r="772" spans="1:4" x14ac:dyDescent="0.25">
      <c r="A772" s="1" t="s">
        <v>5644</v>
      </c>
      <c r="B772" s="3">
        <v>2017.43</v>
      </c>
      <c r="C772" s="3">
        <v>2110.92</v>
      </c>
      <c r="D772" s="3">
        <v>95.57</v>
      </c>
    </row>
    <row r="773" spans="1:4" x14ac:dyDescent="0.25">
      <c r="A773" s="1" t="s">
        <v>531</v>
      </c>
      <c r="B773" s="3">
        <v>1669.86</v>
      </c>
      <c r="C773" s="3">
        <v>1671.7</v>
      </c>
      <c r="D773" s="3">
        <v>99.89</v>
      </c>
    </row>
    <row r="774" spans="1:4" x14ac:dyDescent="0.25">
      <c r="A774" s="1" t="s">
        <v>7072</v>
      </c>
      <c r="B774" s="3">
        <v>3746.52</v>
      </c>
      <c r="C774" s="3">
        <v>3379.25</v>
      </c>
      <c r="D774" s="3">
        <v>110.87</v>
      </c>
    </row>
    <row r="775" spans="1:4" x14ac:dyDescent="0.25">
      <c r="A775" s="1" t="s">
        <v>6337</v>
      </c>
      <c r="B775" s="3">
        <v>5040.59</v>
      </c>
      <c r="C775" s="3">
        <v>5536.15</v>
      </c>
      <c r="D775" s="3">
        <v>91.05</v>
      </c>
    </row>
    <row r="776" spans="1:4" x14ac:dyDescent="0.25">
      <c r="A776" s="1" t="s">
        <v>6338</v>
      </c>
      <c r="B776" s="3">
        <v>5675.24</v>
      </c>
      <c r="C776" s="3">
        <v>5962.13</v>
      </c>
      <c r="D776" s="3">
        <v>95.19</v>
      </c>
    </row>
    <row r="777" spans="1:4" x14ac:dyDescent="0.25">
      <c r="A777" s="1" t="s">
        <v>1828</v>
      </c>
      <c r="B777" s="3">
        <v>5271.18</v>
      </c>
      <c r="C777" s="3">
        <v>3588.93</v>
      </c>
      <c r="D777" s="3">
        <v>146.87</v>
      </c>
    </row>
    <row r="778" spans="1:4" x14ac:dyDescent="0.25">
      <c r="A778" s="1" t="s">
        <v>1811</v>
      </c>
      <c r="B778" s="3">
        <v>5860.15</v>
      </c>
      <c r="C778" s="3">
        <v>5517.07</v>
      </c>
      <c r="D778" s="3">
        <v>106.22</v>
      </c>
    </row>
    <row r="779" spans="1:4" x14ac:dyDescent="0.25">
      <c r="A779" s="1" t="s">
        <v>1819</v>
      </c>
      <c r="B779" s="3">
        <v>5063.29</v>
      </c>
      <c r="C779" s="3">
        <v>4633.43</v>
      </c>
      <c r="D779" s="3">
        <v>109.28</v>
      </c>
    </row>
    <row r="780" spans="1:4" x14ac:dyDescent="0.25">
      <c r="A780" s="1" t="s">
        <v>1831</v>
      </c>
      <c r="B780" s="3">
        <v>4082.41</v>
      </c>
      <c r="C780" s="3">
        <v>3267.98</v>
      </c>
      <c r="D780" s="3">
        <v>124.92</v>
      </c>
    </row>
    <row r="781" spans="1:4" x14ac:dyDescent="0.25">
      <c r="A781" s="1" t="s">
        <v>1822</v>
      </c>
      <c r="B781" s="3">
        <v>6874.73</v>
      </c>
      <c r="C781" s="3">
        <v>5028.51</v>
      </c>
      <c r="D781" s="3">
        <v>136.71</v>
      </c>
    </row>
    <row r="782" spans="1:4" x14ac:dyDescent="0.25">
      <c r="A782" s="1" t="s">
        <v>1825</v>
      </c>
      <c r="B782" s="3">
        <v>6774.19</v>
      </c>
      <c r="C782" s="3">
        <v>5332.65</v>
      </c>
      <c r="D782" s="3">
        <v>127.03</v>
      </c>
    </row>
    <row r="783" spans="1:4" x14ac:dyDescent="0.25">
      <c r="A783" s="1" t="s">
        <v>1816</v>
      </c>
      <c r="B783" s="3">
        <v>4200.72</v>
      </c>
      <c r="C783" s="3">
        <v>3698.62</v>
      </c>
      <c r="D783" s="3">
        <v>113.58</v>
      </c>
    </row>
    <row r="784" spans="1:4" x14ac:dyDescent="0.25">
      <c r="A784" s="1" t="s">
        <v>1795</v>
      </c>
      <c r="B784" s="3">
        <v>3866.25</v>
      </c>
      <c r="C784" s="3">
        <v>2055.52</v>
      </c>
      <c r="D784" s="3">
        <v>188.09</v>
      </c>
    </row>
    <row r="785" spans="1:4" x14ac:dyDescent="0.25">
      <c r="A785" s="1" t="s">
        <v>1800</v>
      </c>
      <c r="B785" s="3">
        <v>3306.33</v>
      </c>
      <c r="C785" s="3">
        <v>1349.91</v>
      </c>
      <c r="D785" s="3">
        <v>244.93</v>
      </c>
    </row>
    <row r="786" spans="1:4" x14ac:dyDescent="0.25">
      <c r="A786" s="1" t="s">
        <v>1803</v>
      </c>
      <c r="B786" s="3">
        <v>4117.22</v>
      </c>
      <c r="C786" s="3">
        <v>1941.5</v>
      </c>
      <c r="D786" s="3">
        <v>212.06</v>
      </c>
    </row>
    <row r="787" spans="1:4" x14ac:dyDescent="0.25">
      <c r="A787" s="1" t="s">
        <v>1808</v>
      </c>
      <c r="B787" s="3">
        <v>5222.99</v>
      </c>
      <c r="C787" s="3">
        <v>3330.11</v>
      </c>
      <c r="D787" s="3">
        <v>156.84</v>
      </c>
    </row>
    <row r="788" spans="1:4" x14ac:dyDescent="0.25">
      <c r="A788" s="1" t="s">
        <v>1814</v>
      </c>
      <c r="B788" s="3">
        <v>4277.45</v>
      </c>
      <c r="C788" s="3">
        <v>2017.08</v>
      </c>
      <c r="D788" s="3">
        <v>212.06</v>
      </c>
    </row>
    <row r="789" spans="1:4" x14ac:dyDescent="0.25">
      <c r="A789" s="1" t="s">
        <v>1797</v>
      </c>
      <c r="B789" s="3">
        <v>3460.15</v>
      </c>
      <c r="C789" s="3">
        <v>1395.89</v>
      </c>
      <c r="D789" s="3">
        <v>247.88</v>
      </c>
    </row>
    <row r="790" spans="1:4" x14ac:dyDescent="0.25">
      <c r="A790" s="1" t="s">
        <v>1873</v>
      </c>
      <c r="B790" s="3">
        <v>3834.4</v>
      </c>
      <c r="C790" s="3">
        <v>2557.1799999999998</v>
      </c>
      <c r="D790" s="3">
        <v>149.94999999999999</v>
      </c>
    </row>
    <row r="791" spans="1:4" x14ac:dyDescent="0.25">
      <c r="A791" s="1" t="s">
        <v>1866</v>
      </c>
      <c r="B791" s="3">
        <v>3735.86</v>
      </c>
      <c r="C791" s="3">
        <v>2635.62</v>
      </c>
      <c r="D791" s="3">
        <v>141.75</v>
      </c>
    </row>
    <row r="792" spans="1:4" x14ac:dyDescent="0.25">
      <c r="A792" s="1" t="s">
        <v>1879</v>
      </c>
      <c r="B792" s="3">
        <v>4801.2</v>
      </c>
      <c r="C792" s="3">
        <v>3776.52</v>
      </c>
      <c r="D792" s="3">
        <v>127.13</v>
      </c>
    </row>
    <row r="793" spans="1:4" x14ac:dyDescent="0.25">
      <c r="A793" s="1" t="s">
        <v>1876</v>
      </c>
      <c r="B793" s="3">
        <v>4003.77</v>
      </c>
      <c r="C793" s="3">
        <v>2531.1999999999998</v>
      </c>
      <c r="D793" s="3">
        <v>158.18</v>
      </c>
    </row>
    <row r="794" spans="1:4" x14ac:dyDescent="0.25">
      <c r="A794" s="1" t="s">
        <v>1882</v>
      </c>
      <c r="B794" s="3">
        <v>5638.72</v>
      </c>
      <c r="C794" s="3">
        <v>3998.08</v>
      </c>
      <c r="D794" s="3">
        <v>141.04</v>
      </c>
    </row>
    <row r="795" spans="1:4" x14ac:dyDescent="0.25">
      <c r="A795" s="1" t="s">
        <v>1885</v>
      </c>
      <c r="B795" s="3">
        <v>3851.56</v>
      </c>
      <c r="C795" s="3">
        <v>3972.1</v>
      </c>
      <c r="D795" s="3">
        <v>96.97</v>
      </c>
    </row>
    <row r="796" spans="1:4" x14ac:dyDescent="0.25">
      <c r="A796" s="1" t="s">
        <v>1871</v>
      </c>
      <c r="B796" s="3">
        <v>2342.64</v>
      </c>
      <c r="C796" s="3">
        <v>2386.7800000000002</v>
      </c>
      <c r="D796" s="3">
        <v>98.15</v>
      </c>
    </row>
    <row r="797" spans="1:4" x14ac:dyDescent="0.25">
      <c r="A797" s="1" t="s">
        <v>1850</v>
      </c>
      <c r="B797" s="3">
        <v>3579.85</v>
      </c>
      <c r="C797" s="3">
        <v>2834.33</v>
      </c>
      <c r="D797" s="3">
        <v>126.3</v>
      </c>
    </row>
    <row r="798" spans="1:4" x14ac:dyDescent="0.25">
      <c r="A798" s="1" t="s">
        <v>1855</v>
      </c>
      <c r="B798" s="3">
        <v>2171.16</v>
      </c>
      <c r="C798" s="3">
        <v>1203.6500000000001</v>
      </c>
      <c r="D798" s="3">
        <v>180.38</v>
      </c>
    </row>
    <row r="799" spans="1:4" x14ac:dyDescent="0.25">
      <c r="A799" s="1" t="s">
        <v>1858</v>
      </c>
      <c r="B799" s="3">
        <v>3904.87</v>
      </c>
      <c r="C799" s="3">
        <v>3165.21</v>
      </c>
      <c r="D799" s="3">
        <v>123.37</v>
      </c>
    </row>
    <row r="800" spans="1:4" x14ac:dyDescent="0.25">
      <c r="A800" s="1" t="s">
        <v>1863</v>
      </c>
      <c r="B800" s="3">
        <v>3907.41</v>
      </c>
      <c r="C800" s="3">
        <v>3024.18</v>
      </c>
      <c r="D800" s="3">
        <v>129.21</v>
      </c>
    </row>
    <row r="801" spans="1:4" x14ac:dyDescent="0.25">
      <c r="A801" s="1" t="s">
        <v>1869</v>
      </c>
      <c r="B801" s="3">
        <v>4372.7299999999996</v>
      </c>
      <c r="C801" s="3">
        <v>3537.92</v>
      </c>
      <c r="D801" s="3">
        <v>123.6</v>
      </c>
    </row>
    <row r="802" spans="1:4" x14ac:dyDescent="0.25">
      <c r="A802" s="1" t="s">
        <v>1852</v>
      </c>
      <c r="B802" s="3">
        <v>2316.81</v>
      </c>
      <c r="C802" s="3">
        <v>1282.57</v>
      </c>
      <c r="D802" s="3">
        <v>180.64</v>
      </c>
    </row>
    <row r="803" spans="1:4" x14ac:dyDescent="0.25">
      <c r="A803" s="1" t="s">
        <v>5600</v>
      </c>
      <c r="B803" s="3">
        <v>5527.55</v>
      </c>
      <c r="C803" s="3">
        <v>3306.87</v>
      </c>
      <c r="D803" s="3">
        <v>167.15</v>
      </c>
    </row>
    <row r="804" spans="1:4" x14ac:dyDescent="0.25">
      <c r="A804" s="1" t="s">
        <v>5593</v>
      </c>
      <c r="B804" s="3">
        <v>6043.57</v>
      </c>
      <c r="C804" s="3">
        <v>4470.8599999999997</v>
      </c>
      <c r="D804" s="3">
        <v>135.18</v>
      </c>
    </row>
    <row r="805" spans="1:4" x14ac:dyDescent="0.25">
      <c r="A805" s="1" t="s">
        <v>5606</v>
      </c>
      <c r="B805" s="3">
        <v>6293.92</v>
      </c>
      <c r="C805" s="3">
        <v>4754.75</v>
      </c>
      <c r="D805" s="3">
        <v>132.37</v>
      </c>
    </row>
    <row r="806" spans="1:4" x14ac:dyDescent="0.25">
      <c r="A806" s="1" t="s">
        <v>5603</v>
      </c>
      <c r="B806" s="3">
        <v>4276.49</v>
      </c>
      <c r="C806" s="3">
        <v>3375.86</v>
      </c>
      <c r="D806" s="3">
        <v>126.68</v>
      </c>
    </row>
    <row r="807" spans="1:4" x14ac:dyDescent="0.25">
      <c r="A807" s="1" t="s">
        <v>5609</v>
      </c>
      <c r="B807" s="3">
        <v>7126.33</v>
      </c>
      <c r="C807" s="3">
        <v>5202.25</v>
      </c>
      <c r="D807" s="3">
        <v>136.99</v>
      </c>
    </row>
    <row r="808" spans="1:4" x14ac:dyDescent="0.25">
      <c r="A808" s="1" t="s">
        <v>5612</v>
      </c>
      <c r="B808" s="3">
        <v>5941.05</v>
      </c>
      <c r="C808" s="3">
        <v>5508.23</v>
      </c>
      <c r="D808" s="3">
        <v>107.86</v>
      </c>
    </row>
    <row r="809" spans="1:4" x14ac:dyDescent="0.25">
      <c r="A809" s="1" t="s">
        <v>5597</v>
      </c>
      <c r="B809" s="3">
        <v>7278.89</v>
      </c>
      <c r="C809" s="3">
        <v>6681.25</v>
      </c>
      <c r="D809" s="3">
        <v>108.95</v>
      </c>
    </row>
    <row r="810" spans="1:4" x14ac:dyDescent="0.25">
      <c r="A810" s="1" t="s">
        <v>5581</v>
      </c>
      <c r="B810" s="3">
        <v>3197.03</v>
      </c>
      <c r="C810" s="3">
        <v>1354.35</v>
      </c>
      <c r="D810" s="3">
        <v>236.06</v>
      </c>
    </row>
    <row r="811" spans="1:4" x14ac:dyDescent="0.25">
      <c r="A811" s="1" t="s">
        <v>5585</v>
      </c>
      <c r="B811" s="3">
        <v>2963.74</v>
      </c>
      <c r="C811" s="3">
        <v>598.25</v>
      </c>
      <c r="D811" s="3">
        <v>495.4</v>
      </c>
    </row>
    <row r="812" spans="1:4" x14ac:dyDescent="0.25">
      <c r="A812" s="1" t="s">
        <v>5586</v>
      </c>
      <c r="B812" s="3">
        <v>2928.15</v>
      </c>
      <c r="C812" s="3">
        <v>514.82000000000005</v>
      </c>
      <c r="D812" s="3">
        <v>568.77</v>
      </c>
    </row>
    <row r="813" spans="1:4" x14ac:dyDescent="0.25">
      <c r="A813" s="1" t="s">
        <v>5590</v>
      </c>
      <c r="B813" s="3">
        <v>3633.27</v>
      </c>
      <c r="C813" s="3">
        <v>1534.63</v>
      </c>
      <c r="D813" s="3">
        <v>236.75</v>
      </c>
    </row>
    <row r="814" spans="1:4" x14ac:dyDescent="0.25">
      <c r="A814" s="1" t="s">
        <v>5595</v>
      </c>
      <c r="B814" s="3">
        <v>3490.1</v>
      </c>
      <c r="C814" s="3">
        <v>1205.42</v>
      </c>
      <c r="D814" s="3">
        <v>289.52999999999997</v>
      </c>
    </row>
    <row r="815" spans="1:4" x14ac:dyDescent="0.25">
      <c r="A815" s="1" t="s">
        <v>5582</v>
      </c>
      <c r="B815" s="3">
        <v>3199.46</v>
      </c>
      <c r="C815" s="3">
        <v>784.13</v>
      </c>
      <c r="D815" s="3">
        <v>408.03</v>
      </c>
    </row>
    <row r="816" spans="1:4" x14ac:dyDescent="0.25">
      <c r="A816" s="1" t="s">
        <v>567</v>
      </c>
      <c r="B816" s="3">
        <v>2356.9899999999998</v>
      </c>
      <c r="C816" s="3">
        <v>2356.39</v>
      </c>
      <c r="D816" s="3">
        <v>100.03</v>
      </c>
    </row>
    <row r="817" spans="1:4" x14ac:dyDescent="0.25">
      <c r="A817" s="1" t="s">
        <v>568</v>
      </c>
      <c r="B817" s="3">
        <v>2299.69</v>
      </c>
      <c r="C817" s="3">
        <v>2467.89</v>
      </c>
      <c r="D817" s="3">
        <v>93.18</v>
      </c>
    </row>
    <row r="818" spans="1:4" x14ac:dyDescent="0.25">
      <c r="A818" s="1" t="s">
        <v>5658</v>
      </c>
      <c r="B818" s="3">
        <v>2642.94</v>
      </c>
      <c r="C818" s="3">
        <v>2598.63</v>
      </c>
      <c r="D818" s="3">
        <v>101.71</v>
      </c>
    </row>
    <row r="819" spans="1:4" x14ac:dyDescent="0.25">
      <c r="A819" s="1" t="s">
        <v>5657</v>
      </c>
      <c r="B819" s="3">
        <v>2115.29</v>
      </c>
      <c r="C819" s="3">
        <v>2254.38</v>
      </c>
      <c r="D819" s="3">
        <v>93.83</v>
      </c>
    </row>
    <row r="820" spans="1:4" x14ac:dyDescent="0.25">
      <c r="A820" s="1" t="s">
        <v>5659</v>
      </c>
      <c r="B820" s="3">
        <v>2442.9</v>
      </c>
      <c r="C820" s="3">
        <v>2615.64</v>
      </c>
      <c r="D820" s="3">
        <v>93.4</v>
      </c>
    </row>
    <row r="821" spans="1:4" x14ac:dyDescent="0.25">
      <c r="A821" s="1" t="s">
        <v>5660</v>
      </c>
      <c r="B821" s="3">
        <v>2449.67</v>
      </c>
      <c r="C821" s="3">
        <v>2079.89</v>
      </c>
      <c r="D821" s="3">
        <v>117.78</v>
      </c>
    </row>
    <row r="822" spans="1:4" x14ac:dyDescent="0.25">
      <c r="A822" s="1" t="s">
        <v>696</v>
      </c>
      <c r="B822" s="3">
        <v>73.739999999999995</v>
      </c>
      <c r="C822" s="3">
        <v>203.63</v>
      </c>
      <c r="D822" s="3">
        <v>36.21</v>
      </c>
    </row>
    <row r="823" spans="1:4" x14ac:dyDescent="0.25">
      <c r="A823" s="1" t="s">
        <v>700</v>
      </c>
      <c r="B823" s="3">
        <v>151</v>
      </c>
      <c r="C823" s="3">
        <v>170.57</v>
      </c>
      <c r="D823" s="3">
        <v>88.53</v>
      </c>
    </row>
    <row r="824" spans="1:4" x14ac:dyDescent="0.25">
      <c r="A824" s="1" t="s">
        <v>698</v>
      </c>
      <c r="B824" s="3">
        <v>1478.63</v>
      </c>
      <c r="C824" s="3">
        <v>1461.05</v>
      </c>
      <c r="D824" s="3">
        <v>101.2</v>
      </c>
    </row>
    <row r="825" spans="1:4" x14ac:dyDescent="0.25">
      <c r="A825" s="1" t="s">
        <v>701</v>
      </c>
      <c r="B825" s="3">
        <v>33.79</v>
      </c>
      <c r="C825" s="3">
        <v>70.28</v>
      </c>
      <c r="D825" s="3">
        <v>48.08</v>
      </c>
    </row>
    <row r="826" spans="1:4" x14ac:dyDescent="0.25">
      <c r="A826" s="1" t="s">
        <v>703</v>
      </c>
      <c r="B826" s="3">
        <v>84.36</v>
      </c>
      <c r="C826" s="3">
        <v>97.45</v>
      </c>
      <c r="D826" s="3">
        <v>86.57</v>
      </c>
    </row>
    <row r="827" spans="1:4" x14ac:dyDescent="0.25">
      <c r="A827" s="1" t="s">
        <v>702</v>
      </c>
      <c r="B827" s="3">
        <v>35.18</v>
      </c>
      <c r="C827" s="3">
        <v>198.06</v>
      </c>
      <c r="D827" s="3">
        <v>17.760000000000002</v>
      </c>
    </row>
    <row r="828" spans="1:4" x14ac:dyDescent="0.25">
      <c r="A828" s="1" t="s">
        <v>484</v>
      </c>
      <c r="B828" s="3">
        <v>374.81</v>
      </c>
      <c r="C828" s="3">
        <v>422.04</v>
      </c>
      <c r="D828" s="3">
        <v>88.81</v>
      </c>
    </row>
    <row r="829" spans="1:4" x14ac:dyDescent="0.25">
      <c r="A829" s="1" t="s">
        <v>505</v>
      </c>
      <c r="B829" s="3">
        <v>1935.06</v>
      </c>
      <c r="C829" s="3">
        <v>2113.56</v>
      </c>
      <c r="D829" s="3">
        <v>91.55</v>
      </c>
    </row>
    <row r="830" spans="1:4" x14ac:dyDescent="0.25">
      <c r="A830" s="1" t="s">
        <v>506</v>
      </c>
      <c r="B830" s="3">
        <v>1935.04</v>
      </c>
      <c r="C830" s="3">
        <v>2087.58</v>
      </c>
      <c r="D830" s="3">
        <v>92.69</v>
      </c>
    </row>
    <row r="831" spans="1:4" x14ac:dyDescent="0.25">
      <c r="A831" s="1" t="s">
        <v>497</v>
      </c>
      <c r="B831" s="3">
        <v>1552.66</v>
      </c>
      <c r="C831" s="3">
        <v>1613.56</v>
      </c>
      <c r="D831" s="3">
        <v>96.23</v>
      </c>
    </row>
    <row r="832" spans="1:4" x14ac:dyDescent="0.25">
      <c r="A832" s="1" t="s">
        <v>498</v>
      </c>
      <c r="B832" s="3">
        <v>1552.63</v>
      </c>
      <c r="C832" s="3">
        <v>1587.58</v>
      </c>
      <c r="D832" s="3">
        <v>97.8</v>
      </c>
    </row>
    <row r="833" spans="1:4" x14ac:dyDescent="0.25">
      <c r="A833" s="1" t="s">
        <v>461</v>
      </c>
      <c r="B833" s="3">
        <v>487.03</v>
      </c>
      <c r="C833" s="3">
        <v>467.59</v>
      </c>
      <c r="D833" s="3">
        <v>104.16</v>
      </c>
    </row>
    <row r="834" spans="1:4" x14ac:dyDescent="0.25">
      <c r="A834" s="1" t="s">
        <v>462</v>
      </c>
      <c r="B834" s="3">
        <v>487.03</v>
      </c>
      <c r="C834" s="3">
        <v>467.59</v>
      </c>
      <c r="D834" s="3">
        <v>104.16</v>
      </c>
    </row>
    <row r="835" spans="1:4" x14ac:dyDescent="0.25">
      <c r="A835" s="1" t="s">
        <v>2541</v>
      </c>
      <c r="B835" s="3">
        <v>487.03</v>
      </c>
      <c r="C835" s="3">
        <v>467.59</v>
      </c>
      <c r="D835" s="3">
        <v>104.16</v>
      </c>
    </row>
    <row r="836" spans="1:4" x14ac:dyDescent="0.25">
      <c r="A836" s="1" t="s">
        <v>2542</v>
      </c>
      <c r="B836" s="3">
        <v>487.03</v>
      </c>
      <c r="C836" s="3">
        <v>467.59</v>
      </c>
      <c r="D836" s="3">
        <v>104.16</v>
      </c>
    </row>
    <row r="837" spans="1:4" x14ac:dyDescent="0.25">
      <c r="A837" s="1" t="s">
        <v>2547</v>
      </c>
      <c r="B837" s="3">
        <v>487.03</v>
      </c>
      <c r="C837" s="3">
        <v>467.59</v>
      </c>
      <c r="D837" s="3">
        <v>104.16</v>
      </c>
    </row>
    <row r="838" spans="1:4" x14ac:dyDescent="0.25">
      <c r="A838" s="1" t="s">
        <v>2548</v>
      </c>
      <c r="B838" s="3">
        <v>487.03</v>
      </c>
      <c r="C838" s="3">
        <v>467.59</v>
      </c>
      <c r="D838" s="3">
        <v>104.16</v>
      </c>
    </row>
    <row r="839" spans="1:4" x14ac:dyDescent="0.25">
      <c r="A839" s="1" t="s">
        <v>2553</v>
      </c>
      <c r="B839" s="3">
        <v>487.03</v>
      </c>
      <c r="C839" s="3">
        <v>467.59</v>
      </c>
      <c r="D839" s="3">
        <v>104.16</v>
      </c>
    </row>
    <row r="840" spans="1:4" x14ac:dyDescent="0.25">
      <c r="A840" s="1" t="s">
        <v>2554</v>
      </c>
      <c r="B840" s="3">
        <v>487.03</v>
      </c>
      <c r="C840" s="3">
        <v>467.59</v>
      </c>
      <c r="D840" s="3">
        <v>104.16</v>
      </c>
    </row>
    <row r="841" spans="1:4" x14ac:dyDescent="0.25">
      <c r="A841" s="1" t="s">
        <v>1770</v>
      </c>
      <c r="B841" s="3">
        <v>324.17</v>
      </c>
      <c r="C841" s="3">
        <v>311.33</v>
      </c>
      <c r="D841" s="3">
        <v>104.12</v>
      </c>
    </row>
    <row r="842" spans="1:4" x14ac:dyDescent="0.25">
      <c r="A842" s="1" t="s">
        <v>1767</v>
      </c>
      <c r="B842" s="3">
        <v>324.18</v>
      </c>
      <c r="C842" s="3">
        <v>311.33</v>
      </c>
      <c r="D842" s="3">
        <v>104.13</v>
      </c>
    </row>
    <row r="843" spans="1:4" x14ac:dyDescent="0.25">
      <c r="A843" s="1" t="s">
        <v>1776</v>
      </c>
      <c r="B843" s="3">
        <v>322.83999999999997</v>
      </c>
      <c r="C843" s="3">
        <v>310</v>
      </c>
      <c r="D843" s="3">
        <v>104.14</v>
      </c>
    </row>
    <row r="844" spans="1:4" x14ac:dyDescent="0.25">
      <c r="A844" s="1" t="s">
        <v>1773</v>
      </c>
      <c r="B844" s="3">
        <v>322.85000000000002</v>
      </c>
      <c r="C844" s="3">
        <v>310</v>
      </c>
      <c r="D844" s="3">
        <v>104.14</v>
      </c>
    </row>
    <row r="845" spans="1:4" x14ac:dyDescent="0.25">
      <c r="A845" s="1" t="s">
        <v>507</v>
      </c>
      <c r="B845" s="3">
        <v>1773.27</v>
      </c>
      <c r="C845" s="3">
        <v>1226.5999999999999</v>
      </c>
      <c r="D845" s="3">
        <v>144.57</v>
      </c>
    </row>
    <row r="846" spans="1:4" x14ac:dyDescent="0.25">
      <c r="A846" s="1" t="s">
        <v>508</v>
      </c>
      <c r="B846" s="3">
        <v>1773.28</v>
      </c>
      <c r="C846" s="3">
        <v>1342.35</v>
      </c>
      <c r="D846" s="3">
        <v>132.1</v>
      </c>
    </row>
    <row r="847" spans="1:4" x14ac:dyDescent="0.25">
      <c r="A847" s="1" t="s">
        <v>499</v>
      </c>
      <c r="B847" s="3">
        <v>1377.95</v>
      </c>
      <c r="C847" s="3">
        <v>929.36</v>
      </c>
      <c r="D847" s="3">
        <v>148.27000000000001</v>
      </c>
    </row>
    <row r="848" spans="1:4" x14ac:dyDescent="0.25">
      <c r="A848" s="1" t="s">
        <v>500</v>
      </c>
      <c r="B848" s="3">
        <v>1377.95</v>
      </c>
      <c r="C848" s="3">
        <v>1045.0999999999999</v>
      </c>
      <c r="D848" s="3">
        <v>131.85</v>
      </c>
    </row>
    <row r="849" spans="1:4" x14ac:dyDescent="0.25">
      <c r="A849" s="1" t="s">
        <v>455</v>
      </c>
      <c r="B849" s="3">
        <v>104.67</v>
      </c>
      <c r="C849" s="3">
        <v>93.59</v>
      </c>
      <c r="D849" s="3">
        <v>111.84</v>
      </c>
    </row>
    <row r="850" spans="1:4" x14ac:dyDescent="0.25">
      <c r="A850" s="1" t="s">
        <v>457</v>
      </c>
      <c r="B850" s="3">
        <v>104.67</v>
      </c>
      <c r="C850" s="3">
        <v>93.59</v>
      </c>
      <c r="D850" s="3">
        <v>111.84</v>
      </c>
    </row>
    <row r="851" spans="1:4" x14ac:dyDescent="0.25">
      <c r="A851" s="1" t="s">
        <v>2531</v>
      </c>
      <c r="B851" s="3">
        <v>104.67</v>
      </c>
      <c r="C851" s="3">
        <v>93.59</v>
      </c>
      <c r="D851" s="3">
        <v>111.84</v>
      </c>
    </row>
    <row r="852" spans="1:4" x14ac:dyDescent="0.25">
      <c r="A852" s="1" t="s">
        <v>2532</v>
      </c>
      <c r="B852" s="3">
        <v>104.67</v>
      </c>
      <c r="C852" s="3">
        <v>93.59</v>
      </c>
      <c r="D852" s="3">
        <v>111.84</v>
      </c>
    </row>
    <row r="853" spans="1:4" x14ac:dyDescent="0.25">
      <c r="A853" s="1" t="s">
        <v>2534</v>
      </c>
      <c r="B853" s="3">
        <v>104.67</v>
      </c>
      <c r="C853" s="3">
        <v>93.59</v>
      </c>
      <c r="D853" s="3">
        <v>111.84</v>
      </c>
    </row>
    <row r="854" spans="1:4" x14ac:dyDescent="0.25">
      <c r="A854" s="1" t="s">
        <v>2535</v>
      </c>
      <c r="B854" s="3">
        <v>104.67</v>
      </c>
      <c r="C854" s="3">
        <v>93.59</v>
      </c>
      <c r="D854" s="3">
        <v>111.84</v>
      </c>
    </row>
    <row r="855" spans="1:4" x14ac:dyDescent="0.25">
      <c r="A855" s="1" t="s">
        <v>2537</v>
      </c>
      <c r="B855" s="3">
        <v>104.67</v>
      </c>
      <c r="C855" s="3">
        <v>93.59</v>
      </c>
      <c r="D855" s="3">
        <v>111.84</v>
      </c>
    </row>
    <row r="856" spans="1:4" x14ac:dyDescent="0.25">
      <c r="A856" s="1" t="s">
        <v>2538</v>
      </c>
      <c r="B856" s="3">
        <v>104.67</v>
      </c>
      <c r="C856" s="3">
        <v>93.59</v>
      </c>
      <c r="D856" s="3">
        <v>111.84</v>
      </c>
    </row>
    <row r="857" spans="1:4" x14ac:dyDescent="0.25">
      <c r="A857" s="1" t="s">
        <v>1740</v>
      </c>
      <c r="B857" s="3">
        <v>100.55</v>
      </c>
      <c r="C857" s="3">
        <v>89.5</v>
      </c>
      <c r="D857" s="3">
        <v>112.35</v>
      </c>
    </row>
    <row r="858" spans="1:4" x14ac:dyDescent="0.25">
      <c r="A858" s="1" t="s">
        <v>1738</v>
      </c>
      <c r="B858" s="3">
        <v>100.55</v>
      </c>
      <c r="C858" s="3">
        <v>89.5</v>
      </c>
      <c r="D858" s="3">
        <v>112.35</v>
      </c>
    </row>
    <row r="859" spans="1:4" x14ac:dyDescent="0.25">
      <c r="A859" s="1" t="s">
        <v>1744</v>
      </c>
      <c r="B859" s="3">
        <v>100.55</v>
      </c>
      <c r="C859" s="3">
        <v>89.5</v>
      </c>
      <c r="D859" s="3">
        <v>112.35</v>
      </c>
    </row>
    <row r="860" spans="1:4" x14ac:dyDescent="0.25">
      <c r="A860" s="1" t="s">
        <v>1742</v>
      </c>
      <c r="B860" s="3">
        <v>100.55</v>
      </c>
      <c r="C860" s="3">
        <v>89.5</v>
      </c>
      <c r="D860" s="3">
        <v>112.35</v>
      </c>
    </row>
    <row r="861" spans="1:4" x14ac:dyDescent="0.25">
      <c r="A861" s="1" t="s">
        <v>509</v>
      </c>
      <c r="B861" s="3">
        <v>1673.07</v>
      </c>
      <c r="C861" s="3">
        <v>1194.1199999999999</v>
      </c>
      <c r="D861" s="3">
        <v>140.11000000000001</v>
      </c>
    </row>
    <row r="862" spans="1:4" x14ac:dyDescent="0.25">
      <c r="A862" s="1" t="s">
        <v>510</v>
      </c>
      <c r="B862" s="3">
        <v>1673.02</v>
      </c>
      <c r="C862" s="3">
        <v>959.87</v>
      </c>
      <c r="D862" s="3">
        <v>174.3</v>
      </c>
    </row>
    <row r="863" spans="1:4" x14ac:dyDescent="0.25">
      <c r="A863" s="1" t="s">
        <v>501</v>
      </c>
      <c r="B863" s="3">
        <v>2618.79</v>
      </c>
      <c r="C863" s="3">
        <v>1311.83</v>
      </c>
      <c r="D863" s="3">
        <v>199.63</v>
      </c>
    </row>
    <row r="864" spans="1:4" x14ac:dyDescent="0.25">
      <c r="A864" s="1" t="s">
        <v>502</v>
      </c>
      <c r="B864" s="3">
        <v>2618.84</v>
      </c>
      <c r="C864" s="3">
        <v>1146.08</v>
      </c>
      <c r="D864" s="3">
        <v>228.5</v>
      </c>
    </row>
    <row r="865" spans="1:4" x14ac:dyDescent="0.25">
      <c r="A865" s="1" t="s">
        <v>456</v>
      </c>
      <c r="B865" s="3">
        <v>10379.4</v>
      </c>
      <c r="C865" s="3">
        <v>11191.99</v>
      </c>
      <c r="D865" s="3">
        <v>92.74</v>
      </c>
    </row>
    <row r="866" spans="1:4" x14ac:dyDescent="0.25">
      <c r="A866" s="1" t="s">
        <v>458</v>
      </c>
      <c r="B866" s="3">
        <v>10379.469999999999</v>
      </c>
      <c r="C866" s="3">
        <v>11262.86</v>
      </c>
      <c r="D866" s="3">
        <v>92.16</v>
      </c>
    </row>
    <row r="867" spans="1:4" x14ac:dyDescent="0.25">
      <c r="A867" s="1" t="s">
        <v>454</v>
      </c>
      <c r="B867" s="3">
        <v>143.84</v>
      </c>
      <c r="C867" s="3">
        <v>143.84</v>
      </c>
      <c r="D867" s="3">
        <v>100</v>
      </c>
    </row>
    <row r="868" spans="1:4" x14ac:dyDescent="0.25">
      <c r="A868" s="1" t="s">
        <v>1728</v>
      </c>
      <c r="B868" s="3">
        <v>9810.27</v>
      </c>
      <c r="C868" s="3">
        <v>10848.53</v>
      </c>
      <c r="D868" s="3">
        <v>90.43</v>
      </c>
    </row>
    <row r="869" spans="1:4" x14ac:dyDescent="0.25">
      <c r="A869" s="1" t="s">
        <v>1730</v>
      </c>
      <c r="B869" s="3">
        <v>9810.2999999999993</v>
      </c>
      <c r="C869" s="3">
        <v>10919.4</v>
      </c>
      <c r="D869" s="3">
        <v>89.84</v>
      </c>
    </row>
    <row r="870" spans="1:4" x14ac:dyDescent="0.25">
      <c r="A870" s="1" t="s">
        <v>2530</v>
      </c>
      <c r="B870" s="3">
        <v>143.84</v>
      </c>
      <c r="C870" s="3">
        <v>143.84</v>
      </c>
      <c r="D870" s="3">
        <v>100</v>
      </c>
    </row>
    <row r="871" spans="1:4" x14ac:dyDescent="0.25">
      <c r="A871" s="1" t="s">
        <v>1724</v>
      </c>
      <c r="B871" s="3">
        <v>9524.5</v>
      </c>
      <c r="C871" s="3">
        <v>10646.8</v>
      </c>
      <c r="D871" s="3">
        <v>89.46</v>
      </c>
    </row>
    <row r="872" spans="1:4" x14ac:dyDescent="0.25">
      <c r="A872" s="1" t="s">
        <v>1726</v>
      </c>
      <c r="B872" s="3">
        <v>9524.4500000000007</v>
      </c>
      <c r="C872" s="3">
        <v>10717.66</v>
      </c>
      <c r="D872" s="3">
        <v>88.87</v>
      </c>
    </row>
    <row r="873" spans="1:4" x14ac:dyDescent="0.25">
      <c r="A873" s="1" t="s">
        <v>2533</v>
      </c>
      <c r="B873" s="3">
        <v>143.84</v>
      </c>
      <c r="C873" s="3">
        <v>143.84</v>
      </c>
      <c r="D873" s="3">
        <v>100</v>
      </c>
    </row>
    <row r="874" spans="1:4" x14ac:dyDescent="0.25">
      <c r="A874" s="1" t="s">
        <v>1720</v>
      </c>
      <c r="B874" s="3">
        <v>9248.81</v>
      </c>
      <c r="C874" s="3">
        <v>10397.82</v>
      </c>
      <c r="D874" s="3">
        <v>88.95</v>
      </c>
    </row>
    <row r="875" spans="1:4" x14ac:dyDescent="0.25">
      <c r="A875" s="1" t="s">
        <v>1722</v>
      </c>
      <c r="B875" s="3">
        <v>9248.84</v>
      </c>
      <c r="C875" s="3">
        <v>10468.69</v>
      </c>
      <c r="D875" s="3">
        <v>88.35</v>
      </c>
    </row>
    <row r="876" spans="1:4" x14ac:dyDescent="0.25">
      <c r="A876" s="1" t="s">
        <v>2536</v>
      </c>
      <c r="B876" s="3">
        <v>143.84</v>
      </c>
      <c r="C876" s="3">
        <v>143.84</v>
      </c>
      <c r="D876" s="3">
        <v>100</v>
      </c>
    </row>
    <row r="877" spans="1:4" x14ac:dyDescent="0.25">
      <c r="A877" s="1" t="s">
        <v>1741</v>
      </c>
      <c r="B877" s="3">
        <v>8632.48</v>
      </c>
      <c r="C877" s="3">
        <v>8095.66</v>
      </c>
      <c r="D877" s="3">
        <v>106.63</v>
      </c>
    </row>
    <row r="878" spans="1:4" x14ac:dyDescent="0.25">
      <c r="A878" s="1" t="s">
        <v>1739</v>
      </c>
      <c r="B878" s="3">
        <v>8632.48</v>
      </c>
      <c r="C878" s="3">
        <v>8035.13</v>
      </c>
      <c r="D878" s="3">
        <v>107.43</v>
      </c>
    </row>
    <row r="879" spans="1:4" x14ac:dyDescent="0.25">
      <c r="A879" s="1" t="s">
        <v>464</v>
      </c>
      <c r="B879" s="3">
        <v>203.14</v>
      </c>
      <c r="C879" s="3">
        <v>203.14</v>
      </c>
      <c r="D879" s="3">
        <v>100</v>
      </c>
    </row>
    <row r="880" spans="1:4" x14ac:dyDescent="0.25">
      <c r="A880" s="1" t="s">
        <v>1745</v>
      </c>
      <c r="B880" s="3">
        <v>8298.51</v>
      </c>
      <c r="C880" s="3">
        <v>8299.4500000000007</v>
      </c>
      <c r="D880" s="3">
        <v>99.99</v>
      </c>
    </row>
    <row r="881" spans="1:4" x14ac:dyDescent="0.25">
      <c r="A881" s="1" t="s">
        <v>1743</v>
      </c>
      <c r="B881" s="3">
        <v>8298.51</v>
      </c>
      <c r="C881" s="3">
        <v>8238.92</v>
      </c>
      <c r="D881" s="3">
        <v>100.72</v>
      </c>
    </row>
    <row r="882" spans="1:4" x14ac:dyDescent="0.25">
      <c r="A882" s="1" t="s">
        <v>463</v>
      </c>
      <c r="B882" s="3">
        <v>203.14</v>
      </c>
      <c r="C882" s="3">
        <v>203.14</v>
      </c>
      <c r="D882" s="3">
        <v>100</v>
      </c>
    </row>
    <row r="883" spans="1:4" x14ac:dyDescent="0.25">
      <c r="A883" s="1" t="s">
        <v>840</v>
      </c>
      <c r="B883" s="3">
        <v>4929.8900000000003</v>
      </c>
      <c r="C883" s="3">
        <v>834.69</v>
      </c>
      <c r="D883" s="3">
        <v>590.62</v>
      </c>
    </row>
    <row r="884" spans="1:4" x14ac:dyDescent="0.25">
      <c r="A884" s="1" t="s">
        <v>841</v>
      </c>
      <c r="B884" s="3">
        <v>4929.91</v>
      </c>
      <c r="C884" s="3">
        <v>834.69</v>
      </c>
      <c r="D884" s="3">
        <v>590.63</v>
      </c>
    </row>
    <row r="885" spans="1:4" x14ac:dyDescent="0.25">
      <c r="A885" s="1" t="s">
        <v>1729</v>
      </c>
      <c r="B885" s="3">
        <v>5849.13</v>
      </c>
      <c r="C885" s="3">
        <v>834.69</v>
      </c>
      <c r="D885" s="3">
        <v>700.75</v>
      </c>
    </row>
    <row r="886" spans="1:4" x14ac:dyDescent="0.25">
      <c r="A886" s="1" t="s">
        <v>1731</v>
      </c>
      <c r="B886" s="3">
        <v>5849.14</v>
      </c>
      <c r="C886" s="3">
        <v>834.68</v>
      </c>
      <c r="D886" s="3">
        <v>700.76</v>
      </c>
    </row>
    <row r="887" spans="1:4" x14ac:dyDescent="0.25">
      <c r="A887" s="1" t="s">
        <v>1725</v>
      </c>
      <c r="B887" s="3">
        <v>6051.24</v>
      </c>
      <c r="C887" s="3">
        <v>787.45</v>
      </c>
      <c r="D887" s="3">
        <v>768.46</v>
      </c>
    </row>
    <row r="888" spans="1:4" x14ac:dyDescent="0.25">
      <c r="A888" s="1" t="s">
        <v>1727</v>
      </c>
      <c r="B888" s="3">
        <v>6051.26</v>
      </c>
      <c r="C888" s="3">
        <v>787.44</v>
      </c>
      <c r="D888" s="3">
        <v>768.47</v>
      </c>
    </row>
    <row r="889" spans="1:4" x14ac:dyDescent="0.25">
      <c r="A889" s="1" t="s">
        <v>1721</v>
      </c>
      <c r="B889" s="3">
        <v>6435</v>
      </c>
      <c r="C889" s="3">
        <v>881.93</v>
      </c>
      <c r="D889" s="3">
        <v>729.65</v>
      </c>
    </row>
    <row r="890" spans="1:4" x14ac:dyDescent="0.25">
      <c r="A890" s="1" t="s">
        <v>1723</v>
      </c>
      <c r="B890" s="3">
        <v>6435</v>
      </c>
      <c r="C890" s="3">
        <v>881.93</v>
      </c>
      <c r="D890" s="3">
        <v>729.65</v>
      </c>
    </row>
    <row r="891" spans="1:4" x14ac:dyDescent="0.25">
      <c r="A891" s="1" t="s">
        <v>838</v>
      </c>
      <c r="B891" s="3">
        <v>5130.3999999999996</v>
      </c>
      <c r="C891" s="3">
        <v>746.96</v>
      </c>
      <c r="D891" s="3">
        <v>686.84</v>
      </c>
    </row>
    <row r="892" spans="1:4" x14ac:dyDescent="0.25">
      <c r="A892" s="1" t="s">
        <v>839</v>
      </c>
      <c r="B892" s="3">
        <v>5130.46</v>
      </c>
      <c r="C892" s="3">
        <v>831.21</v>
      </c>
      <c r="D892" s="3">
        <v>617.23</v>
      </c>
    </row>
    <row r="893" spans="1:4" x14ac:dyDescent="0.25">
      <c r="A893" s="1" t="s">
        <v>1712</v>
      </c>
      <c r="B893" s="3">
        <v>5565.16</v>
      </c>
      <c r="C893" s="3">
        <v>735.55</v>
      </c>
      <c r="D893" s="3">
        <v>756.6</v>
      </c>
    </row>
    <row r="894" spans="1:4" x14ac:dyDescent="0.25">
      <c r="A894" s="1" t="s">
        <v>1713</v>
      </c>
      <c r="B894" s="3">
        <v>5565.15</v>
      </c>
      <c r="C894" s="3">
        <v>819.8</v>
      </c>
      <c r="D894" s="3">
        <v>678.84</v>
      </c>
    </row>
    <row r="895" spans="1:4" x14ac:dyDescent="0.25">
      <c r="A895" s="1" t="s">
        <v>1708</v>
      </c>
      <c r="B895" s="3">
        <v>5820.15</v>
      </c>
      <c r="C895" s="3">
        <v>899.71</v>
      </c>
      <c r="D895" s="3">
        <v>646.89</v>
      </c>
    </row>
    <row r="896" spans="1:4" x14ac:dyDescent="0.25">
      <c r="A896" s="1" t="s">
        <v>1709</v>
      </c>
      <c r="B896" s="3">
        <v>5820.15</v>
      </c>
      <c r="C896" s="3">
        <v>983.96</v>
      </c>
      <c r="D896" s="3">
        <v>591.5</v>
      </c>
    </row>
    <row r="897" spans="1:4" x14ac:dyDescent="0.25">
      <c r="A897" s="1" t="s">
        <v>1714</v>
      </c>
      <c r="B897" s="3">
        <v>5844.59</v>
      </c>
      <c r="C897" s="3">
        <v>782</v>
      </c>
      <c r="D897" s="3">
        <v>747.39</v>
      </c>
    </row>
    <row r="898" spans="1:4" x14ac:dyDescent="0.25">
      <c r="A898" s="1" t="s">
        <v>1715</v>
      </c>
      <c r="B898" s="3">
        <v>5844.6</v>
      </c>
      <c r="C898" s="3">
        <v>897.75</v>
      </c>
      <c r="D898" s="3">
        <v>651.03</v>
      </c>
    </row>
    <row r="899" spans="1:4" x14ac:dyDescent="0.25">
      <c r="A899" s="1" t="s">
        <v>7073</v>
      </c>
      <c r="B899" s="3">
        <v>7186.88</v>
      </c>
      <c r="C899" s="3">
        <v>7557.37</v>
      </c>
      <c r="D899" s="3">
        <v>95.1</v>
      </c>
    </row>
    <row r="900" spans="1:4" x14ac:dyDescent="0.25">
      <c r="A900" s="1" t="s">
        <v>7074</v>
      </c>
      <c r="B900" s="3">
        <v>7210.57</v>
      </c>
      <c r="C900" s="3">
        <v>7809.33</v>
      </c>
      <c r="D900" s="3">
        <v>92.33</v>
      </c>
    </row>
    <row r="901" spans="1:4" x14ac:dyDescent="0.25">
      <c r="A901" s="1" t="s">
        <v>7075</v>
      </c>
      <c r="B901" s="3">
        <v>6776.79</v>
      </c>
      <c r="C901" s="3">
        <v>6961.15</v>
      </c>
      <c r="D901" s="3">
        <v>97.35</v>
      </c>
    </row>
    <row r="902" spans="1:4" x14ac:dyDescent="0.25">
      <c r="A902" s="1" t="s">
        <v>7076</v>
      </c>
      <c r="B902" s="3">
        <v>6800.48</v>
      </c>
      <c r="C902" s="3">
        <v>7213.11</v>
      </c>
      <c r="D902" s="3">
        <v>94.28</v>
      </c>
    </row>
    <row r="903" spans="1:4" x14ac:dyDescent="0.25">
      <c r="A903" s="1" t="s">
        <v>7077</v>
      </c>
      <c r="B903" s="3">
        <v>6355.57</v>
      </c>
      <c r="C903" s="3">
        <v>6364.93</v>
      </c>
      <c r="D903" s="3">
        <v>99.85</v>
      </c>
    </row>
    <row r="904" spans="1:4" x14ac:dyDescent="0.25">
      <c r="A904" s="1" t="s">
        <v>7078</v>
      </c>
      <c r="B904" s="3">
        <v>6379.27</v>
      </c>
      <c r="C904" s="3">
        <v>6616.89</v>
      </c>
      <c r="D904" s="3">
        <v>96.41</v>
      </c>
    </row>
    <row r="905" spans="1:4" x14ac:dyDescent="0.25">
      <c r="A905" s="1" t="s">
        <v>7079</v>
      </c>
      <c r="B905" s="3">
        <v>5976.85</v>
      </c>
      <c r="C905" s="3">
        <v>6020.67</v>
      </c>
      <c r="D905" s="3">
        <v>99.27</v>
      </c>
    </row>
    <row r="906" spans="1:4" x14ac:dyDescent="0.25">
      <c r="A906" s="1" t="s">
        <v>7080</v>
      </c>
      <c r="B906" s="3">
        <v>5953.15</v>
      </c>
      <c r="C906" s="3">
        <v>5768.71</v>
      </c>
      <c r="D906" s="3">
        <v>103.2</v>
      </c>
    </row>
    <row r="907" spans="1:4" x14ac:dyDescent="0.25">
      <c r="A907" s="1" t="s">
        <v>1782</v>
      </c>
      <c r="B907" s="3">
        <v>1325.86</v>
      </c>
      <c r="C907" s="3">
        <v>530.46</v>
      </c>
      <c r="D907" s="3">
        <v>249.95</v>
      </c>
    </row>
    <row r="908" spans="1:4" x14ac:dyDescent="0.25">
      <c r="A908" s="1" t="s">
        <v>1783</v>
      </c>
      <c r="B908" s="3">
        <v>1325.86</v>
      </c>
      <c r="C908" s="3">
        <v>530.46</v>
      </c>
      <c r="D908" s="3">
        <v>249.95</v>
      </c>
    </row>
    <row r="909" spans="1:4" x14ac:dyDescent="0.25">
      <c r="A909" s="1" t="s">
        <v>1756</v>
      </c>
      <c r="B909" s="3">
        <v>50</v>
      </c>
      <c r="C909" s="3">
        <v>50</v>
      </c>
      <c r="D909" s="3">
        <v>100</v>
      </c>
    </row>
    <row r="910" spans="1:4" x14ac:dyDescent="0.25">
      <c r="A910" s="1" t="s">
        <v>1757</v>
      </c>
      <c r="B910" s="3">
        <v>50</v>
      </c>
      <c r="C910" s="3">
        <v>50</v>
      </c>
      <c r="D910" s="3">
        <v>100</v>
      </c>
    </row>
    <row r="911" spans="1:4" x14ac:dyDescent="0.25">
      <c r="A911" s="1" t="s">
        <v>1760</v>
      </c>
      <c r="B911" s="3">
        <v>728.58</v>
      </c>
      <c r="C911" s="3">
        <v>657.67</v>
      </c>
      <c r="D911" s="3">
        <v>110.78</v>
      </c>
    </row>
    <row r="912" spans="1:4" x14ac:dyDescent="0.25">
      <c r="A912" s="1" t="s">
        <v>1761</v>
      </c>
      <c r="B912" s="3">
        <v>745.14</v>
      </c>
      <c r="C912" s="3">
        <v>657.67</v>
      </c>
      <c r="D912" s="3">
        <v>113.3</v>
      </c>
    </row>
    <row r="913" spans="1:4" x14ac:dyDescent="0.25">
      <c r="A913" s="1" t="s">
        <v>1778</v>
      </c>
      <c r="B913" s="3">
        <v>1044.75</v>
      </c>
      <c r="C913" s="3">
        <v>786.37</v>
      </c>
      <c r="D913" s="3">
        <v>132.86000000000001</v>
      </c>
    </row>
    <row r="914" spans="1:4" x14ac:dyDescent="0.25">
      <c r="A914" s="1" t="s">
        <v>1779</v>
      </c>
      <c r="B914" s="3">
        <v>1045.58</v>
      </c>
      <c r="C914" s="3">
        <v>786.37</v>
      </c>
      <c r="D914" s="3">
        <v>132.96</v>
      </c>
    </row>
    <row r="915" spans="1:4" x14ac:dyDescent="0.25">
      <c r="A915" s="1" t="s">
        <v>1754</v>
      </c>
      <c r="B915" s="3">
        <v>50</v>
      </c>
      <c r="C915" s="3">
        <v>50</v>
      </c>
      <c r="D915" s="3">
        <v>100</v>
      </c>
    </row>
    <row r="916" spans="1:4" x14ac:dyDescent="0.25">
      <c r="A916" s="1" t="s">
        <v>1755</v>
      </c>
      <c r="B916" s="3">
        <v>50</v>
      </c>
      <c r="C916" s="3">
        <v>50</v>
      </c>
      <c r="D916" s="3">
        <v>100</v>
      </c>
    </row>
    <row r="917" spans="1:4" x14ac:dyDescent="0.25">
      <c r="A917" s="1" t="s">
        <v>1764</v>
      </c>
      <c r="B917" s="3">
        <v>728.58</v>
      </c>
      <c r="C917" s="3">
        <v>657.67</v>
      </c>
      <c r="D917" s="3">
        <v>110.78</v>
      </c>
    </row>
    <row r="918" spans="1:4" x14ac:dyDescent="0.25">
      <c r="A918" s="1" t="s">
        <v>1765</v>
      </c>
      <c r="B918" s="3">
        <v>745.14</v>
      </c>
      <c r="C918" s="3">
        <v>657.67</v>
      </c>
      <c r="D918" s="3">
        <v>113.3</v>
      </c>
    </row>
    <row r="919" spans="1:4" x14ac:dyDescent="0.25">
      <c r="A919" s="1" t="s">
        <v>1762</v>
      </c>
      <c r="B919" s="3">
        <v>573.76</v>
      </c>
      <c r="C919" s="3">
        <v>647.41</v>
      </c>
      <c r="D919" s="3">
        <v>88.62</v>
      </c>
    </row>
    <row r="920" spans="1:4" x14ac:dyDescent="0.25">
      <c r="A920" s="1" t="s">
        <v>1763</v>
      </c>
      <c r="B920" s="3">
        <v>573.75</v>
      </c>
      <c r="C920" s="3">
        <v>596.24</v>
      </c>
      <c r="D920" s="3">
        <v>96.23</v>
      </c>
    </row>
    <row r="921" spans="1:4" x14ac:dyDescent="0.25">
      <c r="A921" s="1" t="s">
        <v>6335</v>
      </c>
      <c r="B921" s="3">
        <v>127.95</v>
      </c>
      <c r="C921" s="3">
        <v>91.21</v>
      </c>
      <c r="D921" s="3">
        <v>140.28</v>
      </c>
    </row>
    <row r="922" spans="1:4" x14ac:dyDescent="0.25">
      <c r="A922" s="1" t="s">
        <v>6333</v>
      </c>
      <c r="B922" s="3">
        <v>183.1</v>
      </c>
      <c r="C922" s="3">
        <v>213.56</v>
      </c>
      <c r="D922" s="3">
        <v>85.74</v>
      </c>
    </row>
    <row r="923" spans="1:4" x14ac:dyDescent="0.25">
      <c r="A923" s="1" t="s">
        <v>6334</v>
      </c>
      <c r="B923" s="3">
        <v>617.97</v>
      </c>
      <c r="C923" s="3">
        <v>597.11</v>
      </c>
      <c r="D923" s="3">
        <v>103.49</v>
      </c>
    </row>
    <row r="924" spans="1:4" x14ac:dyDescent="0.25">
      <c r="A924" s="1" t="s">
        <v>6331</v>
      </c>
      <c r="B924" s="3">
        <v>138.55000000000001</v>
      </c>
      <c r="C924" s="3">
        <v>102.1</v>
      </c>
      <c r="D924" s="3">
        <v>135.69999999999999</v>
      </c>
    </row>
    <row r="925" spans="1:4" x14ac:dyDescent="0.25">
      <c r="A925" s="1" t="s">
        <v>6327</v>
      </c>
      <c r="B925" s="3">
        <v>179.62</v>
      </c>
      <c r="C925" s="3">
        <v>213.56</v>
      </c>
      <c r="D925" s="3">
        <v>84.11</v>
      </c>
    </row>
    <row r="926" spans="1:4" x14ac:dyDescent="0.25">
      <c r="A926" s="1" t="s">
        <v>6329</v>
      </c>
      <c r="B926" s="3">
        <v>615.61</v>
      </c>
      <c r="C926" s="3">
        <v>612.11</v>
      </c>
      <c r="D926" s="3">
        <v>100.57</v>
      </c>
    </row>
    <row r="927" spans="1:4" x14ac:dyDescent="0.25">
      <c r="A927" s="1" t="s">
        <v>6332</v>
      </c>
      <c r="B927" s="3">
        <v>138.55000000000001</v>
      </c>
      <c r="C927" s="3">
        <v>102.1</v>
      </c>
      <c r="D927" s="3">
        <v>135.69999999999999</v>
      </c>
    </row>
    <row r="928" spans="1:4" x14ac:dyDescent="0.25">
      <c r="A928" s="1" t="s">
        <v>6328</v>
      </c>
      <c r="B928" s="3">
        <v>179.62</v>
      </c>
      <c r="C928" s="3">
        <v>213.56</v>
      </c>
      <c r="D928" s="3">
        <v>84.11</v>
      </c>
    </row>
    <row r="929" spans="1:4" x14ac:dyDescent="0.25">
      <c r="A929" s="1" t="s">
        <v>6330</v>
      </c>
      <c r="B929" s="3">
        <v>615.61</v>
      </c>
      <c r="C929" s="3">
        <v>612.11</v>
      </c>
      <c r="D929" s="3">
        <v>100.57</v>
      </c>
    </row>
    <row r="930" spans="1:4" x14ac:dyDescent="0.25">
      <c r="A930" s="1" t="s">
        <v>2511</v>
      </c>
      <c r="B930" s="3">
        <v>927.99</v>
      </c>
      <c r="C930" s="3">
        <v>1314.6</v>
      </c>
      <c r="D930" s="3">
        <v>70.59</v>
      </c>
    </row>
    <row r="931" spans="1:4" x14ac:dyDescent="0.25">
      <c r="A931" s="1" t="s">
        <v>7081</v>
      </c>
      <c r="B931" s="3">
        <v>3721.71</v>
      </c>
      <c r="C931" s="3">
        <v>3501.42</v>
      </c>
      <c r="D931" s="3">
        <v>106.29</v>
      </c>
    </row>
    <row r="932" spans="1:4" x14ac:dyDescent="0.25">
      <c r="A932" s="1" t="s">
        <v>1846</v>
      </c>
      <c r="B932" s="3">
        <v>1826</v>
      </c>
      <c r="C932" s="3">
        <v>1862.25</v>
      </c>
      <c r="D932" s="3">
        <v>98.05</v>
      </c>
    </row>
    <row r="933" spans="1:4" x14ac:dyDescent="0.25">
      <c r="A933" s="1" t="s">
        <v>1848</v>
      </c>
      <c r="B933" s="3">
        <v>1363.28</v>
      </c>
      <c r="C933" s="3">
        <v>1358</v>
      </c>
      <c r="D933" s="3">
        <v>100.39</v>
      </c>
    </row>
    <row r="934" spans="1:4" x14ac:dyDescent="0.25">
      <c r="A934" s="1" t="s">
        <v>1843</v>
      </c>
      <c r="B934" s="3">
        <v>2894.54</v>
      </c>
      <c r="C934" s="3">
        <v>2516.17</v>
      </c>
      <c r="D934" s="3">
        <v>115.04</v>
      </c>
    </row>
    <row r="935" spans="1:4" x14ac:dyDescent="0.25">
      <c r="A935" s="1" t="s">
        <v>1845</v>
      </c>
      <c r="B935" s="3">
        <v>188.47</v>
      </c>
      <c r="C935" s="3">
        <v>194.45</v>
      </c>
      <c r="D935" s="3">
        <v>96.93</v>
      </c>
    </row>
    <row r="936" spans="1:4" x14ac:dyDescent="0.25">
      <c r="A936" s="1" t="s">
        <v>1840</v>
      </c>
      <c r="B936" s="3">
        <v>58.38</v>
      </c>
      <c r="C936" s="3">
        <v>58.7</v>
      </c>
      <c r="D936" s="3">
        <v>99.45</v>
      </c>
    </row>
    <row r="937" spans="1:4" x14ac:dyDescent="0.25">
      <c r="A937" s="1" t="s">
        <v>1844</v>
      </c>
      <c r="B937" s="3">
        <v>3583.65</v>
      </c>
      <c r="C937" s="3">
        <v>2758.44</v>
      </c>
      <c r="D937" s="3">
        <v>129.91999999999999</v>
      </c>
    </row>
    <row r="938" spans="1:4" x14ac:dyDescent="0.25">
      <c r="A938" s="1" t="s">
        <v>1841</v>
      </c>
      <c r="B938" s="3">
        <v>132.35</v>
      </c>
      <c r="C938" s="3">
        <v>145.36000000000001</v>
      </c>
      <c r="D938" s="3">
        <v>91.05</v>
      </c>
    </row>
    <row r="939" spans="1:4" x14ac:dyDescent="0.25">
      <c r="A939" s="1" t="s">
        <v>1842</v>
      </c>
      <c r="B939" s="3">
        <v>189.73</v>
      </c>
      <c r="C939" s="3">
        <v>206.11</v>
      </c>
      <c r="D939" s="3">
        <v>92.05</v>
      </c>
    </row>
    <row r="940" spans="1:4" x14ac:dyDescent="0.25">
      <c r="A940" s="1" t="s">
        <v>1839</v>
      </c>
      <c r="B940" s="3">
        <v>3867.88</v>
      </c>
      <c r="C940" s="3">
        <v>3016.46</v>
      </c>
      <c r="D940" s="3">
        <v>128.22999999999999</v>
      </c>
    </row>
    <row r="941" spans="1:4" x14ac:dyDescent="0.25">
      <c r="A941" s="1" t="s">
        <v>1837</v>
      </c>
      <c r="B941" s="3">
        <v>6742.55</v>
      </c>
      <c r="C941" s="3">
        <v>6303.57</v>
      </c>
      <c r="D941" s="3">
        <v>106.96</v>
      </c>
    </row>
    <row r="942" spans="1:4" x14ac:dyDescent="0.25">
      <c r="A942" s="1" t="s">
        <v>1833</v>
      </c>
      <c r="B942" s="3">
        <v>7258.21</v>
      </c>
      <c r="C942" s="3">
        <v>6745.04</v>
      </c>
      <c r="D942" s="3">
        <v>107.61</v>
      </c>
    </row>
    <row r="943" spans="1:4" x14ac:dyDescent="0.25">
      <c r="A943" s="1" t="s">
        <v>1834</v>
      </c>
      <c r="B943" s="3">
        <v>6386.52</v>
      </c>
      <c r="C943" s="3">
        <v>5977.7</v>
      </c>
      <c r="D943" s="3">
        <v>106.84</v>
      </c>
    </row>
    <row r="944" spans="1:4" x14ac:dyDescent="0.25">
      <c r="A944" s="1" t="s">
        <v>1835</v>
      </c>
      <c r="B944" s="3">
        <v>5239.93</v>
      </c>
      <c r="C944" s="3">
        <v>4957.59</v>
      </c>
      <c r="D944" s="3">
        <v>105.7</v>
      </c>
    </row>
    <row r="945" spans="1:4" x14ac:dyDescent="0.25">
      <c r="A945" s="1" t="s">
        <v>1836</v>
      </c>
      <c r="B945" s="3">
        <v>6376</v>
      </c>
      <c r="C945" s="3">
        <v>6174.87</v>
      </c>
      <c r="D945" s="3">
        <v>103.26</v>
      </c>
    </row>
    <row r="946" spans="1:4" x14ac:dyDescent="0.25">
      <c r="A946" s="1" t="s">
        <v>1838</v>
      </c>
      <c r="B946" s="3">
        <v>7144.4</v>
      </c>
      <c r="C946" s="3">
        <v>6634.8</v>
      </c>
      <c r="D946" s="3">
        <v>107.68</v>
      </c>
    </row>
    <row r="947" spans="1:4" x14ac:dyDescent="0.25">
      <c r="A947" s="1" t="s">
        <v>1899</v>
      </c>
      <c r="B947" s="3">
        <v>1198.44</v>
      </c>
      <c r="C947" s="3">
        <v>1230.06</v>
      </c>
      <c r="D947" s="3">
        <v>97.43</v>
      </c>
    </row>
    <row r="948" spans="1:4" x14ac:dyDescent="0.25">
      <c r="A948" s="1" t="s">
        <v>1901</v>
      </c>
      <c r="B948" s="3">
        <v>1410.16</v>
      </c>
      <c r="C948" s="3">
        <v>1445.8</v>
      </c>
      <c r="D948" s="3">
        <v>97.54</v>
      </c>
    </row>
    <row r="949" spans="1:4" x14ac:dyDescent="0.25">
      <c r="A949" s="1" t="s">
        <v>1896</v>
      </c>
      <c r="B949" s="3">
        <v>840.03</v>
      </c>
      <c r="C949" s="3">
        <v>904.07</v>
      </c>
      <c r="D949" s="3">
        <v>92.92</v>
      </c>
    </row>
    <row r="950" spans="1:4" x14ac:dyDescent="0.25">
      <c r="A950" s="1" t="s">
        <v>1898</v>
      </c>
      <c r="B950" s="3">
        <v>1001.43</v>
      </c>
      <c r="C950" s="3">
        <v>1082.81</v>
      </c>
      <c r="D950" s="3">
        <v>92.48</v>
      </c>
    </row>
    <row r="951" spans="1:4" x14ac:dyDescent="0.25">
      <c r="A951" s="1" t="s">
        <v>1893</v>
      </c>
      <c r="B951" s="3">
        <v>1274.1500000000001</v>
      </c>
      <c r="C951" s="3">
        <v>1167.06</v>
      </c>
      <c r="D951" s="3">
        <v>109.18</v>
      </c>
    </row>
    <row r="952" spans="1:4" x14ac:dyDescent="0.25">
      <c r="A952" s="1" t="s">
        <v>1897</v>
      </c>
      <c r="B952" s="3">
        <v>961.36</v>
      </c>
      <c r="C952" s="3">
        <v>851.32</v>
      </c>
      <c r="D952" s="3">
        <v>112.93</v>
      </c>
    </row>
    <row r="953" spans="1:4" x14ac:dyDescent="0.25">
      <c r="A953" s="1" t="s">
        <v>1894</v>
      </c>
      <c r="B953" s="3">
        <v>660.19</v>
      </c>
      <c r="C953" s="3">
        <v>735.57</v>
      </c>
      <c r="D953" s="3">
        <v>89.75</v>
      </c>
    </row>
    <row r="954" spans="1:4" x14ac:dyDescent="0.25">
      <c r="A954" s="1" t="s">
        <v>1895</v>
      </c>
      <c r="B954" s="3">
        <v>637.9</v>
      </c>
      <c r="C954" s="3">
        <v>698.56</v>
      </c>
      <c r="D954" s="3">
        <v>91.32</v>
      </c>
    </row>
    <row r="955" spans="1:4" x14ac:dyDescent="0.25">
      <c r="A955" s="1" t="s">
        <v>1892</v>
      </c>
      <c r="B955" s="3">
        <v>822.05</v>
      </c>
      <c r="C955" s="3">
        <v>814.31</v>
      </c>
      <c r="D955" s="3">
        <v>100.95</v>
      </c>
    </row>
    <row r="956" spans="1:4" x14ac:dyDescent="0.25">
      <c r="A956" s="1" t="s">
        <v>1891</v>
      </c>
      <c r="B956" s="3">
        <v>3962.7</v>
      </c>
      <c r="C956" s="3">
        <v>4004.17</v>
      </c>
      <c r="D956" s="3">
        <v>98.96</v>
      </c>
    </row>
    <row r="957" spans="1:4" x14ac:dyDescent="0.25">
      <c r="A957" s="1" t="s">
        <v>1887</v>
      </c>
      <c r="B957" s="3">
        <v>5273.76</v>
      </c>
      <c r="C957" s="3">
        <v>5510.13</v>
      </c>
      <c r="D957" s="3">
        <v>95.71</v>
      </c>
    </row>
    <row r="958" spans="1:4" x14ac:dyDescent="0.25">
      <c r="A958" s="1" t="s">
        <v>1888</v>
      </c>
      <c r="B958" s="3">
        <v>3773.65</v>
      </c>
      <c r="C958" s="3">
        <v>3830.94</v>
      </c>
      <c r="D958" s="3">
        <v>98.5</v>
      </c>
    </row>
    <row r="959" spans="1:4" x14ac:dyDescent="0.25">
      <c r="A959" s="1" t="s">
        <v>1889</v>
      </c>
      <c r="B959" s="3">
        <v>3396.47</v>
      </c>
      <c r="C959" s="3">
        <v>3722.36</v>
      </c>
      <c r="D959" s="3">
        <v>91.24</v>
      </c>
    </row>
    <row r="960" spans="1:4" x14ac:dyDescent="0.25">
      <c r="A960" s="1" t="s">
        <v>1890</v>
      </c>
      <c r="B960" s="3">
        <v>3249.41</v>
      </c>
      <c r="C960" s="3">
        <v>3157.77</v>
      </c>
      <c r="D960" s="3">
        <v>102.9</v>
      </c>
    </row>
    <row r="961" spans="1:4" x14ac:dyDescent="0.25">
      <c r="A961" s="1" t="s">
        <v>6164</v>
      </c>
      <c r="B961" s="3">
        <v>5277.38</v>
      </c>
      <c r="C961" s="3">
        <v>5651.86</v>
      </c>
      <c r="D961" s="3">
        <v>93.37</v>
      </c>
    </row>
    <row r="962" spans="1:4" x14ac:dyDescent="0.25">
      <c r="A962" s="1" t="s">
        <v>5622</v>
      </c>
      <c r="B962" s="3">
        <v>1925.04</v>
      </c>
      <c r="C962" s="3">
        <v>2112.96</v>
      </c>
      <c r="D962" s="3">
        <v>91.11</v>
      </c>
    </row>
    <row r="963" spans="1:4" x14ac:dyDescent="0.25">
      <c r="A963" s="1" t="s">
        <v>5624</v>
      </c>
      <c r="B963" s="3">
        <v>1759.81</v>
      </c>
      <c r="C963" s="3">
        <v>1933.74</v>
      </c>
      <c r="D963" s="3">
        <v>91.01</v>
      </c>
    </row>
    <row r="964" spans="1:4" x14ac:dyDescent="0.25">
      <c r="A964" s="1" t="s">
        <v>5619</v>
      </c>
      <c r="B964" s="3">
        <v>3170.58</v>
      </c>
      <c r="C964" s="3">
        <v>2850.23</v>
      </c>
      <c r="D964" s="3">
        <v>111.24</v>
      </c>
    </row>
    <row r="965" spans="1:4" x14ac:dyDescent="0.25">
      <c r="A965" s="1" t="s">
        <v>5621</v>
      </c>
      <c r="B965" s="3">
        <v>2399.06</v>
      </c>
      <c r="C965" s="3">
        <v>2538.91</v>
      </c>
      <c r="D965" s="3">
        <v>94.49</v>
      </c>
    </row>
    <row r="966" spans="1:4" x14ac:dyDescent="0.25">
      <c r="A966" s="1" t="s">
        <v>5616</v>
      </c>
      <c r="B966" s="3">
        <v>197.59</v>
      </c>
      <c r="C966" s="3">
        <v>206.89</v>
      </c>
      <c r="D966" s="3">
        <v>95.51</v>
      </c>
    </row>
    <row r="967" spans="1:4" x14ac:dyDescent="0.25">
      <c r="A967" s="1" t="s">
        <v>5620</v>
      </c>
      <c r="B967" s="3">
        <v>3541.93</v>
      </c>
      <c r="C967" s="3">
        <v>2702.45</v>
      </c>
      <c r="D967" s="3">
        <v>131.06</v>
      </c>
    </row>
    <row r="968" spans="1:4" x14ac:dyDescent="0.25">
      <c r="A968" s="1" t="s">
        <v>5617</v>
      </c>
      <c r="B968" s="3">
        <v>194.88</v>
      </c>
      <c r="C968" s="3">
        <v>178.39</v>
      </c>
      <c r="D968" s="3">
        <v>109.24</v>
      </c>
    </row>
    <row r="969" spans="1:4" x14ac:dyDescent="0.25">
      <c r="A969" s="1" t="s">
        <v>5618</v>
      </c>
      <c r="B969" s="3">
        <v>259.04000000000002</v>
      </c>
      <c r="C969" s="3">
        <v>295.39999999999998</v>
      </c>
      <c r="D969" s="3">
        <v>87.69</v>
      </c>
    </row>
    <row r="970" spans="1:4" x14ac:dyDescent="0.25">
      <c r="A970" s="1" t="s">
        <v>5615</v>
      </c>
      <c r="B970" s="3">
        <v>195.34</v>
      </c>
      <c r="C970" s="3">
        <v>219.65</v>
      </c>
      <c r="D970" s="3">
        <v>88.93</v>
      </c>
    </row>
    <row r="971" spans="1:4" x14ac:dyDescent="0.25">
      <c r="A971" s="1" t="s">
        <v>5614</v>
      </c>
      <c r="B971" s="3">
        <v>7391.68</v>
      </c>
      <c r="C971" s="3">
        <v>6939.93</v>
      </c>
      <c r="D971" s="3">
        <v>106.51</v>
      </c>
    </row>
    <row r="972" spans="1:4" x14ac:dyDescent="0.25">
      <c r="A972" s="1" t="s">
        <v>1903</v>
      </c>
      <c r="B972" s="3">
        <v>7237.69</v>
      </c>
      <c r="C972" s="3">
        <v>6556.89</v>
      </c>
      <c r="D972" s="3">
        <v>110.38</v>
      </c>
    </row>
    <row r="973" spans="1:4" x14ac:dyDescent="0.25">
      <c r="A973" s="1" t="s">
        <v>1905</v>
      </c>
      <c r="B973" s="3">
        <v>7160.92</v>
      </c>
      <c r="C973" s="3">
        <v>6689.58</v>
      </c>
      <c r="D973" s="3">
        <v>107.05</v>
      </c>
    </row>
    <row r="974" spans="1:4" x14ac:dyDescent="0.25">
      <c r="A974" s="1" t="s">
        <v>1907</v>
      </c>
      <c r="B974" s="3">
        <v>6748.6</v>
      </c>
      <c r="C974" s="3">
        <v>5858.93</v>
      </c>
      <c r="D974" s="3">
        <v>115.18</v>
      </c>
    </row>
    <row r="975" spans="1:4" x14ac:dyDescent="0.25">
      <c r="A975" s="1" t="s">
        <v>1909</v>
      </c>
      <c r="B975" s="3">
        <v>6539.71</v>
      </c>
      <c r="C975" s="3">
        <v>6016.73</v>
      </c>
      <c r="D975" s="3">
        <v>108.69</v>
      </c>
    </row>
    <row r="976" spans="1:4" x14ac:dyDescent="0.25">
      <c r="A976" s="1" t="s">
        <v>1911</v>
      </c>
      <c r="B976" s="3">
        <v>7207.69</v>
      </c>
      <c r="C976" s="3">
        <v>6446.66</v>
      </c>
      <c r="D976" s="3">
        <v>111.81</v>
      </c>
    </row>
    <row r="977" spans="1:4" x14ac:dyDescent="0.25">
      <c r="A977" s="1" t="s">
        <v>5656</v>
      </c>
      <c r="B977" s="3">
        <v>1507.68</v>
      </c>
      <c r="C977" s="3">
        <v>1577.88</v>
      </c>
      <c r="D977" s="3">
        <v>95.55</v>
      </c>
    </row>
    <row r="978" spans="1:4" x14ac:dyDescent="0.25">
      <c r="A978" s="1" t="s">
        <v>2509</v>
      </c>
      <c r="B978" s="3">
        <v>203.72</v>
      </c>
      <c r="C978" s="3">
        <v>620.22</v>
      </c>
      <c r="D978" s="3">
        <v>32.85</v>
      </c>
    </row>
    <row r="979" spans="1:4" x14ac:dyDescent="0.25">
      <c r="A979" s="1" t="s">
        <v>2510</v>
      </c>
      <c r="B979" s="3">
        <v>212.14</v>
      </c>
      <c r="C979" s="3">
        <v>490.72</v>
      </c>
      <c r="D979" s="3">
        <v>43.23</v>
      </c>
    </row>
    <row r="980" spans="1:4" x14ac:dyDescent="0.25">
      <c r="A980" s="1" t="s">
        <v>5758</v>
      </c>
      <c r="B980" s="3">
        <v>195.83</v>
      </c>
      <c r="C980" s="3">
        <v>663.85</v>
      </c>
      <c r="D980" s="3">
        <v>29.5</v>
      </c>
    </row>
    <row r="981" spans="1:4" x14ac:dyDescent="0.25">
      <c r="A981" s="1" t="s">
        <v>5655</v>
      </c>
      <c r="B981" s="3">
        <v>1487.62</v>
      </c>
      <c r="C981" s="3">
        <v>1467.65</v>
      </c>
      <c r="D981" s="3">
        <v>101.36</v>
      </c>
    </row>
    <row r="982" spans="1:4" x14ac:dyDescent="0.25">
      <c r="A982" s="1" t="s">
        <v>683</v>
      </c>
      <c r="B982" s="3">
        <v>155.47</v>
      </c>
      <c r="C982" s="3">
        <v>171.53</v>
      </c>
      <c r="D982" s="3">
        <v>90.64</v>
      </c>
    </row>
    <row r="983" spans="1:4" x14ac:dyDescent="0.25">
      <c r="A983" s="1" t="s">
        <v>682</v>
      </c>
      <c r="B983" s="3">
        <v>226.24</v>
      </c>
      <c r="C983" s="3">
        <v>226.95</v>
      </c>
      <c r="D983" s="3">
        <v>99.69</v>
      </c>
    </row>
    <row r="984" spans="1:4" x14ac:dyDescent="0.25">
      <c r="A984" s="1" t="s">
        <v>642</v>
      </c>
      <c r="B984" s="3">
        <v>342.87</v>
      </c>
      <c r="C984" s="3">
        <v>291.54000000000002</v>
      </c>
      <c r="D984" s="3">
        <v>117.61</v>
      </c>
    </row>
    <row r="985" spans="1:4" x14ac:dyDescent="0.25">
      <c r="A985" s="1" t="s">
        <v>2309</v>
      </c>
      <c r="B985" s="3">
        <v>87</v>
      </c>
      <c r="C985" s="3">
        <v>87</v>
      </c>
      <c r="D985" s="3">
        <v>100</v>
      </c>
    </row>
    <row r="986" spans="1:4" x14ac:dyDescent="0.25">
      <c r="A986" s="1" t="s">
        <v>653</v>
      </c>
      <c r="B986" s="3">
        <v>87</v>
      </c>
      <c r="C986" s="3">
        <v>87</v>
      </c>
      <c r="D986" s="3">
        <v>100</v>
      </c>
    </row>
    <row r="987" spans="1:4" x14ac:dyDescent="0.25">
      <c r="A987" s="1" t="s">
        <v>652</v>
      </c>
      <c r="B987" s="3">
        <v>87</v>
      </c>
      <c r="C987" s="3">
        <v>87</v>
      </c>
      <c r="D987" s="3">
        <v>100</v>
      </c>
    </row>
    <row r="988" spans="1:4" x14ac:dyDescent="0.25">
      <c r="A988" s="1" t="s">
        <v>2311</v>
      </c>
      <c r="B988" s="3">
        <v>87</v>
      </c>
      <c r="C988" s="3">
        <v>87</v>
      </c>
      <c r="D988" s="3">
        <v>100</v>
      </c>
    </row>
    <row r="989" spans="1:4" x14ac:dyDescent="0.25">
      <c r="A989" s="1" t="s">
        <v>710</v>
      </c>
      <c r="B989" s="3">
        <v>291.47000000000003</v>
      </c>
      <c r="C989" s="3">
        <v>821.61</v>
      </c>
      <c r="D989" s="3">
        <v>35.479999999999997</v>
      </c>
    </row>
    <row r="990" spans="1:4" x14ac:dyDescent="0.25">
      <c r="A990" s="1" t="s">
        <v>2575</v>
      </c>
      <c r="B990" s="3">
        <v>221.22</v>
      </c>
      <c r="C990" s="3">
        <v>693.03</v>
      </c>
      <c r="D990" s="3">
        <v>31.92</v>
      </c>
    </row>
    <row r="991" spans="1:4" x14ac:dyDescent="0.25">
      <c r="A991" s="1" t="s">
        <v>2572</v>
      </c>
      <c r="B991" s="3">
        <v>162.5</v>
      </c>
      <c r="C991" s="3">
        <v>261.94</v>
      </c>
      <c r="D991" s="3">
        <v>62.04</v>
      </c>
    </row>
    <row r="992" spans="1:4" x14ac:dyDescent="0.25">
      <c r="A992" s="1" t="s">
        <v>2573</v>
      </c>
      <c r="B992" s="3">
        <v>4357.57</v>
      </c>
      <c r="C992" s="3">
        <v>4099.1499999999996</v>
      </c>
      <c r="D992" s="3">
        <v>106.3</v>
      </c>
    </row>
    <row r="993" spans="1:4" x14ac:dyDescent="0.25">
      <c r="A993" s="1" t="s">
        <v>2574</v>
      </c>
      <c r="B993" s="3">
        <v>164.16</v>
      </c>
      <c r="C993" s="3">
        <v>241.48</v>
      </c>
      <c r="D993" s="3">
        <v>67.98</v>
      </c>
    </row>
    <row r="994" spans="1:4" x14ac:dyDescent="0.25">
      <c r="A994" s="1" t="s">
        <v>6182</v>
      </c>
      <c r="B994" s="3">
        <v>548.5</v>
      </c>
      <c r="C994" s="3">
        <v>1314.55</v>
      </c>
      <c r="D994" s="3">
        <v>41.72</v>
      </c>
    </row>
    <row r="995" spans="1:4" x14ac:dyDescent="0.25">
      <c r="A995" s="1" t="s">
        <v>711</v>
      </c>
      <c r="B995" s="3">
        <v>362.01</v>
      </c>
      <c r="C995" s="3">
        <v>761.57</v>
      </c>
      <c r="D995" s="3">
        <v>47.53</v>
      </c>
    </row>
    <row r="996" spans="1:4" x14ac:dyDescent="0.25">
      <c r="A996" s="1" t="s">
        <v>2583</v>
      </c>
      <c r="B996" s="3">
        <v>312.05</v>
      </c>
      <c r="C996" s="3">
        <v>592.45000000000005</v>
      </c>
      <c r="D996" s="3">
        <v>52.67</v>
      </c>
    </row>
    <row r="997" spans="1:4" x14ac:dyDescent="0.25">
      <c r="A997" s="1" t="s">
        <v>2586</v>
      </c>
      <c r="B997" s="3">
        <v>363.02</v>
      </c>
      <c r="C997" s="3">
        <v>865.88</v>
      </c>
      <c r="D997" s="3">
        <v>41.93</v>
      </c>
    </row>
    <row r="998" spans="1:4" x14ac:dyDescent="0.25">
      <c r="A998" s="1" t="s">
        <v>2584</v>
      </c>
      <c r="B998" s="3">
        <v>143.44</v>
      </c>
      <c r="C998" s="3">
        <v>443.62</v>
      </c>
      <c r="D998" s="3">
        <v>32.33</v>
      </c>
    </row>
    <row r="999" spans="1:4" x14ac:dyDescent="0.25">
      <c r="A999" s="1" t="s">
        <v>2585</v>
      </c>
      <c r="B999" s="3">
        <v>3853.82</v>
      </c>
      <c r="C999" s="3">
        <v>3889.5</v>
      </c>
      <c r="D999" s="3">
        <v>99.08</v>
      </c>
    </row>
    <row r="1000" spans="1:4" x14ac:dyDescent="0.25">
      <c r="A1000" s="1" t="s">
        <v>2587</v>
      </c>
      <c r="B1000" s="3">
        <v>149.13</v>
      </c>
      <c r="C1000" s="3">
        <v>553.32000000000005</v>
      </c>
      <c r="D1000" s="3">
        <v>26.95</v>
      </c>
    </row>
    <row r="1001" spans="1:4" x14ac:dyDescent="0.25">
      <c r="A1001" s="1" t="s">
        <v>611</v>
      </c>
      <c r="B1001" s="3">
        <v>156.5</v>
      </c>
      <c r="C1001" s="3">
        <v>144.01</v>
      </c>
      <c r="D1001" s="3">
        <v>108.67</v>
      </c>
    </row>
    <row r="1002" spans="1:4" x14ac:dyDescent="0.25">
      <c r="A1002" s="1" t="s">
        <v>612</v>
      </c>
      <c r="B1002" s="3">
        <v>156.5</v>
      </c>
      <c r="C1002" s="3">
        <v>144.01</v>
      </c>
      <c r="D1002" s="3">
        <v>108.67</v>
      </c>
    </row>
    <row r="1003" spans="1:4" x14ac:dyDescent="0.25">
      <c r="A1003" s="1" t="s">
        <v>609</v>
      </c>
      <c r="B1003" s="3">
        <v>156.5</v>
      </c>
      <c r="C1003" s="3">
        <v>144.01</v>
      </c>
      <c r="D1003" s="3">
        <v>108.67</v>
      </c>
    </row>
    <row r="1004" spans="1:4" x14ac:dyDescent="0.25">
      <c r="A1004" s="1" t="s">
        <v>610</v>
      </c>
      <c r="B1004" s="3">
        <v>156.5</v>
      </c>
      <c r="C1004" s="3">
        <v>144.01</v>
      </c>
      <c r="D1004" s="3">
        <v>108.67</v>
      </c>
    </row>
    <row r="1005" spans="1:4" x14ac:dyDescent="0.25">
      <c r="A1005" s="1" t="s">
        <v>648</v>
      </c>
      <c r="B1005" s="3">
        <v>2497.0100000000002</v>
      </c>
      <c r="C1005" s="3">
        <v>2760.84</v>
      </c>
      <c r="D1005" s="3">
        <v>90.44</v>
      </c>
    </row>
    <row r="1006" spans="1:4" x14ac:dyDescent="0.25">
      <c r="A1006" s="1" t="s">
        <v>4962</v>
      </c>
      <c r="B1006" s="3">
        <v>478.58</v>
      </c>
      <c r="C1006" s="3">
        <v>11264.88</v>
      </c>
      <c r="D1006" s="3">
        <v>4.25</v>
      </c>
    </row>
    <row r="1007" spans="1:4" x14ac:dyDescent="0.25">
      <c r="A1007" s="1" t="s">
        <v>4963</v>
      </c>
      <c r="B1007" s="3">
        <v>476.45</v>
      </c>
      <c r="C1007" s="3">
        <v>10498.68</v>
      </c>
      <c r="D1007" s="3">
        <v>4.54</v>
      </c>
    </row>
    <row r="1008" spans="1:4" x14ac:dyDescent="0.25">
      <c r="A1008" s="1" t="s">
        <v>4964</v>
      </c>
      <c r="B1008" s="3">
        <v>59.82</v>
      </c>
      <c r="C1008" s="3">
        <v>9620.58</v>
      </c>
      <c r="D1008" s="3">
        <v>0.62</v>
      </c>
    </row>
    <row r="1009" spans="1:4" x14ac:dyDescent="0.25">
      <c r="A1009" s="1" t="s">
        <v>4965</v>
      </c>
      <c r="B1009" s="3">
        <v>42</v>
      </c>
      <c r="C1009" s="3">
        <v>6847.09</v>
      </c>
      <c r="D1009" s="3">
        <v>0.61</v>
      </c>
    </row>
    <row r="1010" spans="1:4" x14ac:dyDescent="0.25">
      <c r="A1010" s="1" t="s">
        <v>4966</v>
      </c>
      <c r="B1010" s="3">
        <v>372.65</v>
      </c>
      <c r="C1010" s="3">
        <v>11933.5</v>
      </c>
      <c r="D1010" s="3">
        <v>3.12</v>
      </c>
    </row>
    <row r="1011" spans="1:4" x14ac:dyDescent="0.25">
      <c r="A1011" s="1" t="s">
        <v>709</v>
      </c>
      <c r="B1011" s="3">
        <v>3720.22</v>
      </c>
      <c r="C1011" s="3">
        <v>4822.07</v>
      </c>
      <c r="D1011" s="3">
        <v>77.150000000000006</v>
      </c>
    </row>
    <row r="1012" spans="1:4" x14ac:dyDescent="0.25">
      <c r="A1012" s="1" t="s">
        <v>712</v>
      </c>
      <c r="B1012" s="3">
        <v>146.09</v>
      </c>
      <c r="C1012" s="3">
        <v>581.92999999999995</v>
      </c>
      <c r="D1012" s="3">
        <v>25.1</v>
      </c>
    </row>
    <row r="1013" spans="1:4" x14ac:dyDescent="0.25">
      <c r="A1013" s="1" t="s">
        <v>621</v>
      </c>
      <c r="B1013" s="3">
        <v>9896.43</v>
      </c>
      <c r="C1013" s="3">
        <v>10360.459999999999</v>
      </c>
      <c r="D1013" s="3">
        <v>95.52</v>
      </c>
    </row>
    <row r="1014" spans="1:4" x14ac:dyDescent="0.25">
      <c r="A1014" s="1" t="s">
        <v>622</v>
      </c>
      <c r="B1014" s="3">
        <v>9896.4500000000007</v>
      </c>
      <c r="C1014" s="3">
        <v>10502.19</v>
      </c>
      <c r="D1014" s="3">
        <v>94.23</v>
      </c>
    </row>
    <row r="1015" spans="1:4" x14ac:dyDescent="0.25">
      <c r="A1015" s="1" t="s">
        <v>613</v>
      </c>
      <c r="B1015" s="3">
        <v>10193.43</v>
      </c>
      <c r="C1015" s="3">
        <v>10657.7</v>
      </c>
      <c r="D1015" s="3">
        <v>95.64</v>
      </c>
    </row>
    <row r="1016" spans="1:4" x14ac:dyDescent="0.25">
      <c r="A1016" s="1" t="s">
        <v>614</v>
      </c>
      <c r="B1016" s="3">
        <v>10193.51</v>
      </c>
      <c r="C1016" s="3">
        <v>10799.43</v>
      </c>
      <c r="D1016" s="3">
        <v>94.39</v>
      </c>
    </row>
    <row r="1017" spans="1:4" x14ac:dyDescent="0.25">
      <c r="A1017" s="1" t="s">
        <v>5761</v>
      </c>
      <c r="B1017" s="3">
        <v>1251.3900000000001</v>
      </c>
      <c r="C1017" s="3">
        <v>1557.86</v>
      </c>
      <c r="D1017" s="3">
        <v>80.33</v>
      </c>
    </row>
    <row r="1018" spans="1:4" x14ac:dyDescent="0.25">
      <c r="A1018" s="1" t="s">
        <v>656</v>
      </c>
      <c r="B1018" s="3">
        <v>7679.04</v>
      </c>
      <c r="C1018" s="3">
        <v>7800.05</v>
      </c>
      <c r="D1018" s="3">
        <v>98.45</v>
      </c>
    </row>
    <row r="1019" spans="1:4" x14ac:dyDescent="0.25">
      <c r="A1019" s="1" t="s">
        <v>658</v>
      </c>
      <c r="B1019" s="3">
        <v>7688.66</v>
      </c>
      <c r="C1019" s="3">
        <v>7405.8</v>
      </c>
      <c r="D1019" s="3">
        <v>103.82</v>
      </c>
    </row>
    <row r="1020" spans="1:4" x14ac:dyDescent="0.25">
      <c r="A1020" s="1" t="s">
        <v>657</v>
      </c>
      <c r="B1020" s="3">
        <v>7691.75</v>
      </c>
      <c r="C1020" s="3">
        <v>7121.57</v>
      </c>
      <c r="D1020" s="3">
        <v>108.01</v>
      </c>
    </row>
    <row r="1021" spans="1:4" x14ac:dyDescent="0.25">
      <c r="A1021" s="1" t="s">
        <v>659</v>
      </c>
      <c r="B1021" s="3">
        <v>7782.1</v>
      </c>
      <c r="C1021" s="3">
        <v>7547.31</v>
      </c>
      <c r="D1021" s="3">
        <v>103.11</v>
      </c>
    </row>
    <row r="1022" spans="1:4" x14ac:dyDescent="0.25">
      <c r="A1022" s="1" t="s">
        <v>660</v>
      </c>
      <c r="B1022" s="3">
        <v>2357.5</v>
      </c>
      <c r="C1022" s="3">
        <v>2698.63</v>
      </c>
      <c r="D1022" s="3">
        <v>87.36</v>
      </c>
    </row>
    <row r="1023" spans="1:4" x14ac:dyDescent="0.25">
      <c r="A1023" s="1" t="s">
        <v>661</v>
      </c>
      <c r="B1023" s="3">
        <v>2537</v>
      </c>
      <c r="C1023" s="3">
        <v>2614.38</v>
      </c>
      <c r="D1023" s="3">
        <v>97.04</v>
      </c>
    </row>
    <row r="1024" spans="1:4" x14ac:dyDescent="0.25">
      <c r="A1024" s="1" t="s">
        <v>863</v>
      </c>
      <c r="B1024" s="3">
        <v>2333.9899999999998</v>
      </c>
      <c r="C1024" s="3">
        <v>2530.13</v>
      </c>
      <c r="D1024" s="3">
        <v>92.25</v>
      </c>
    </row>
    <row r="1025" spans="1:4" x14ac:dyDescent="0.25">
      <c r="A1025" s="1" t="s">
        <v>782</v>
      </c>
      <c r="B1025" s="3">
        <v>2409.04</v>
      </c>
      <c r="C1025" s="3">
        <v>2645.87</v>
      </c>
      <c r="D1025" s="3">
        <v>91.05</v>
      </c>
    </row>
    <row r="1026" spans="1:4" x14ac:dyDescent="0.25">
      <c r="A1026" s="1" t="s">
        <v>783</v>
      </c>
      <c r="B1026" s="3">
        <v>3029.47</v>
      </c>
      <c r="C1026" s="3">
        <v>3171.86</v>
      </c>
      <c r="D1026" s="3">
        <v>95.51</v>
      </c>
    </row>
    <row r="1027" spans="1:4" x14ac:dyDescent="0.25">
      <c r="A1027" s="1" t="s">
        <v>2327</v>
      </c>
      <c r="B1027" s="3">
        <v>3385.4</v>
      </c>
      <c r="C1027" s="3">
        <v>3238.33</v>
      </c>
      <c r="D1027" s="3">
        <v>104.54</v>
      </c>
    </row>
    <row r="1028" spans="1:4" x14ac:dyDescent="0.25">
      <c r="A1028" s="1" t="s">
        <v>2328</v>
      </c>
      <c r="B1028" s="3">
        <v>2584.9</v>
      </c>
      <c r="C1028" s="3">
        <v>2824.61</v>
      </c>
      <c r="D1028" s="3">
        <v>91.51</v>
      </c>
    </row>
    <row r="1029" spans="1:4" x14ac:dyDescent="0.25">
      <c r="A1029" s="1" t="s">
        <v>2329</v>
      </c>
      <c r="B1029" s="3">
        <v>2328.5700000000002</v>
      </c>
      <c r="C1029" s="3">
        <v>2608.87</v>
      </c>
      <c r="D1029" s="3">
        <v>89.26</v>
      </c>
    </row>
    <row r="1030" spans="1:4" x14ac:dyDescent="0.25">
      <c r="A1030" s="1" t="s">
        <v>2331</v>
      </c>
      <c r="B1030" s="3">
        <v>1979.36</v>
      </c>
      <c r="C1030" s="3">
        <v>2340.36</v>
      </c>
      <c r="D1030" s="3">
        <v>84.57</v>
      </c>
    </row>
    <row r="1031" spans="1:4" x14ac:dyDescent="0.25">
      <c r="A1031" s="1" t="s">
        <v>644</v>
      </c>
      <c r="B1031" s="3">
        <v>134.19999999999999</v>
      </c>
      <c r="C1031" s="3">
        <v>7893.07</v>
      </c>
      <c r="D1031" s="3">
        <v>1.7</v>
      </c>
    </row>
    <row r="1032" spans="1:4" x14ac:dyDescent="0.25">
      <c r="A1032" s="1" t="s">
        <v>645</v>
      </c>
      <c r="B1032" s="3">
        <v>0</v>
      </c>
      <c r="C1032" s="3">
        <v>168.08</v>
      </c>
      <c r="D1032" s="3">
        <v>0</v>
      </c>
    </row>
    <row r="1033" spans="1:4" x14ac:dyDescent="0.25">
      <c r="A1033" s="1" t="s">
        <v>643</v>
      </c>
      <c r="B1033" s="3">
        <v>369.14</v>
      </c>
      <c r="C1033" s="3">
        <v>466.92</v>
      </c>
      <c r="D1033" s="3">
        <v>79.06</v>
      </c>
    </row>
    <row r="1034" spans="1:4" x14ac:dyDescent="0.25">
      <c r="A1034" s="1" t="s">
        <v>770</v>
      </c>
      <c r="B1034" s="3">
        <v>767.96</v>
      </c>
      <c r="C1034" s="3">
        <v>141.72999999999999</v>
      </c>
      <c r="D1034" s="3">
        <v>541.85</v>
      </c>
    </row>
    <row r="1035" spans="1:4" x14ac:dyDescent="0.25">
      <c r="A1035" s="1" t="s">
        <v>771</v>
      </c>
      <c r="B1035" s="3">
        <v>767.96</v>
      </c>
      <c r="C1035" s="3">
        <v>141.72999999999999</v>
      </c>
      <c r="D1035" s="3">
        <v>541.85</v>
      </c>
    </row>
    <row r="1036" spans="1:4" x14ac:dyDescent="0.25">
      <c r="A1036" s="1" t="s">
        <v>768</v>
      </c>
      <c r="B1036" s="3">
        <v>534.29</v>
      </c>
      <c r="C1036" s="3">
        <v>47.25</v>
      </c>
      <c r="D1036" s="3">
        <v>1130.78</v>
      </c>
    </row>
    <row r="1037" spans="1:4" x14ac:dyDescent="0.25">
      <c r="A1037" s="1" t="s">
        <v>769</v>
      </c>
      <c r="B1037" s="3">
        <v>534.29999999999995</v>
      </c>
      <c r="C1037" s="3">
        <v>47.24</v>
      </c>
      <c r="D1037" s="3">
        <v>1131.04</v>
      </c>
    </row>
    <row r="1038" spans="1:4" x14ac:dyDescent="0.25">
      <c r="A1038" s="1" t="s">
        <v>2109</v>
      </c>
      <c r="B1038" s="3">
        <v>563.17999999999995</v>
      </c>
      <c r="C1038" s="3">
        <v>39.369999999999997</v>
      </c>
      <c r="D1038" s="3">
        <v>1430.47</v>
      </c>
    </row>
    <row r="1039" spans="1:4" x14ac:dyDescent="0.25">
      <c r="A1039" s="1" t="s">
        <v>2110</v>
      </c>
      <c r="B1039" s="3">
        <v>563.20000000000005</v>
      </c>
      <c r="C1039" s="3">
        <v>39.369999999999997</v>
      </c>
      <c r="D1039" s="3">
        <v>1430.52</v>
      </c>
    </row>
    <row r="1040" spans="1:4" x14ac:dyDescent="0.25">
      <c r="A1040" s="1" t="s">
        <v>2107</v>
      </c>
      <c r="B1040" s="3">
        <v>578.83000000000004</v>
      </c>
      <c r="C1040" s="3">
        <v>39.369999999999997</v>
      </c>
      <c r="D1040" s="3">
        <v>1470.24</v>
      </c>
    </row>
    <row r="1041" spans="1:4" x14ac:dyDescent="0.25">
      <c r="A1041" s="1" t="s">
        <v>2108</v>
      </c>
      <c r="B1041" s="3">
        <v>578.66999999999996</v>
      </c>
      <c r="C1041" s="3">
        <v>39.369999999999997</v>
      </c>
      <c r="D1041" s="3">
        <v>1469.83</v>
      </c>
    </row>
    <row r="1042" spans="1:4" x14ac:dyDescent="0.25">
      <c r="A1042" s="1" t="s">
        <v>5722</v>
      </c>
      <c r="B1042" s="3">
        <v>1520.42</v>
      </c>
      <c r="C1042" s="3">
        <v>1531.21</v>
      </c>
      <c r="D1042" s="3">
        <v>99.3</v>
      </c>
    </row>
    <row r="1043" spans="1:4" x14ac:dyDescent="0.25">
      <c r="A1043" s="1" t="s">
        <v>5724</v>
      </c>
      <c r="B1043" s="3">
        <v>1836.12</v>
      </c>
      <c r="C1043" s="3">
        <v>1791.96</v>
      </c>
      <c r="D1043" s="3">
        <v>102.46</v>
      </c>
    </row>
    <row r="1044" spans="1:4" x14ac:dyDescent="0.25">
      <c r="A1044" s="1" t="s">
        <v>5725</v>
      </c>
      <c r="B1044" s="3">
        <v>1862.16</v>
      </c>
      <c r="C1044" s="3">
        <v>1887.73</v>
      </c>
      <c r="D1044" s="3">
        <v>98.65</v>
      </c>
    </row>
    <row r="1045" spans="1:4" x14ac:dyDescent="0.25">
      <c r="A1045" s="1" t="s">
        <v>5726</v>
      </c>
      <c r="B1045" s="3">
        <v>1661.52</v>
      </c>
      <c r="C1045" s="3">
        <v>1498.42</v>
      </c>
      <c r="D1045" s="3">
        <v>110.89</v>
      </c>
    </row>
    <row r="1046" spans="1:4" x14ac:dyDescent="0.25">
      <c r="A1046" s="1" t="s">
        <v>5723</v>
      </c>
      <c r="B1046" s="3">
        <v>1661.19</v>
      </c>
      <c r="C1046" s="3">
        <v>1689.98</v>
      </c>
      <c r="D1046" s="3">
        <v>98.3</v>
      </c>
    </row>
    <row r="1047" spans="1:4" x14ac:dyDescent="0.25">
      <c r="A1047" s="1" t="s">
        <v>5721</v>
      </c>
      <c r="B1047" s="3">
        <v>1984.46</v>
      </c>
      <c r="C1047" s="3">
        <v>1790.67</v>
      </c>
      <c r="D1047" s="3">
        <v>110.82</v>
      </c>
    </row>
    <row r="1048" spans="1:4" x14ac:dyDescent="0.25">
      <c r="A1048" s="1" t="s">
        <v>630</v>
      </c>
      <c r="B1048" s="3">
        <v>182.23</v>
      </c>
      <c r="C1048" s="3">
        <v>198.52</v>
      </c>
      <c r="D1048" s="3">
        <v>91.79</v>
      </c>
    </row>
    <row r="1049" spans="1:4" x14ac:dyDescent="0.25">
      <c r="A1049" s="1" t="s">
        <v>629</v>
      </c>
      <c r="B1049" s="3">
        <v>162.22999999999999</v>
      </c>
      <c r="C1049" s="3">
        <v>178.52</v>
      </c>
      <c r="D1049" s="3">
        <v>90.87</v>
      </c>
    </row>
    <row r="1050" spans="1:4" x14ac:dyDescent="0.25">
      <c r="A1050" s="1" t="s">
        <v>603</v>
      </c>
      <c r="B1050" s="3">
        <v>391.73</v>
      </c>
      <c r="C1050" s="3">
        <v>337.28</v>
      </c>
      <c r="D1050" s="3">
        <v>116.15</v>
      </c>
    </row>
    <row r="1051" spans="1:4" x14ac:dyDescent="0.25">
      <c r="A1051" s="1" t="s">
        <v>596</v>
      </c>
      <c r="B1051" s="3">
        <v>682.22</v>
      </c>
      <c r="C1051" s="3">
        <v>400.84</v>
      </c>
      <c r="D1051" s="3">
        <v>170.2</v>
      </c>
    </row>
    <row r="1052" spans="1:4" x14ac:dyDescent="0.25">
      <c r="A1052" s="1" t="s">
        <v>598</v>
      </c>
      <c r="B1052" s="3">
        <v>166.03</v>
      </c>
      <c r="C1052" s="3">
        <v>348.18</v>
      </c>
      <c r="D1052" s="3">
        <v>47.69</v>
      </c>
    </row>
    <row r="1053" spans="1:4" x14ac:dyDescent="0.25">
      <c r="A1053" s="1" t="s">
        <v>638</v>
      </c>
      <c r="B1053" s="3">
        <v>411.17</v>
      </c>
      <c r="C1053" s="3">
        <v>263.68</v>
      </c>
      <c r="D1053" s="3">
        <v>155.94</v>
      </c>
    </row>
    <row r="1054" spans="1:4" x14ac:dyDescent="0.25">
      <c r="A1054" s="1" t="s">
        <v>640</v>
      </c>
      <c r="B1054" s="3">
        <v>530.35</v>
      </c>
      <c r="C1054" s="3">
        <v>263.68</v>
      </c>
      <c r="D1054" s="3">
        <v>201.13</v>
      </c>
    </row>
    <row r="1055" spans="1:4" x14ac:dyDescent="0.25">
      <c r="A1055" s="1" t="s">
        <v>577</v>
      </c>
      <c r="B1055" s="3">
        <v>1569.16</v>
      </c>
      <c r="C1055" s="3">
        <v>1373.83</v>
      </c>
      <c r="D1055" s="3">
        <v>114.22</v>
      </c>
    </row>
    <row r="1056" spans="1:4" x14ac:dyDescent="0.25">
      <c r="A1056" s="1" t="s">
        <v>578</v>
      </c>
      <c r="B1056" s="3">
        <v>1569.13</v>
      </c>
      <c r="C1056" s="3">
        <v>1484.07</v>
      </c>
      <c r="D1056" s="3">
        <v>105.73</v>
      </c>
    </row>
    <row r="1057" spans="1:4" x14ac:dyDescent="0.25">
      <c r="A1057" s="1" t="s">
        <v>2621</v>
      </c>
      <c r="B1057" s="3">
        <v>1739.83</v>
      </c>
      <c r="C1057" s="3">
        <v>1124.8599999999999</v>
      </c>
      <c r="D1057" s="3">
        <v>154.66999999999999</v>
      </c>
    </row>
    <row r="1058" spans="1:4" x14ac:dyDescent="0.25">
      <c r="A1058" s="1" t="s">
        <v>2624</v>
      </c>
      <c r="B1058" s="3">
        <v>1739.8</v>
      </c>
      <c r="C1058" s="3">
        <v>1235.0899999999999</v>
      </c>
      <c r="D1058" s="3">
        <v>140.86000000000001</v>
      </c>
    </row>
    <row r="1059" spans="1:4" x14ac:dyDescent="0.25">
      <c r="A1059" s="1" t="s">
        <v>2627</v>
      </c>
      <c r="B1059" s="3">
        <v>1671.04</v>
      </c>
      <c r="C1059" s="3">
        <v>934.29</v>
      </c>
      <c r="D1059" s="3">
        <v>178.86</v>
      </c>
    </row>
    <row r="1060" spans="1:4" x14ac:dyDescent="0.25">
      <c r="A1060" s="1" t="s">
        <v>2630</v>
      </c>
      <c r="B1060" s="3">
        <v>1671.04</v>
      </c>
      <c r="C1060" s="3">
        <v>1001.86</v>
      </c>
      <c r="D1060" s="3">
        <v>166.79</v>
      </c>
    </row>
    <row r="1061" spans="1:4" x14ac:dyDescent="0.25">
      <c r="A1061" s="1" t="s">
        <v>2633</v>
      </c>
      <c r="B1061" s="3">
        <v>1713.21</v>
      </c>
      <c r="C1061" s="3">
        <v>1277.75</v>
      </c>
      <c r="D1061" s="3">
        <v>134.08000000000001</v>
      </c>
    </row>
    <row r="1062" spans="1:4" x14ac:dyDescent="0.25">
      <c r="A1062" s="1" t="s">
        <v>2636</v>
      </c>
      <c r="B1062" s="3">
        <v>1713.27</v>
      </c>
      <c r="C1062" s="3">
        <v>1136.03</v>
      </c>
      <c r="D1062" s="3">
        <v>150.81</v>
      </c>
    </row>
    <row r="1063" spans="1:4" x14ac:dyDescent="0.25">
      <c r="A1063" s="1" t="s">
        <v>2092</v>
      </c>
      <c r="B1063" s="3">
        <v>1513.31</v>
      </c>
      <c r="C1063" s="3">
        <v>1370.93</v>
      </c>
      <c r="D1063" s="3">
        <v>110.39</v>
      </c>
    </row>
    <row r="1064" spans="1:4" x14ac:dyDescent="0.25">
      <c r="A1064" s="1" t="s">
        <v>2087</v>
      </c>
      <c r="B1064" s="3">
        <v>1513.31</v>
      </c>
      <c r="C1064" s="3">
        <v>1576.9</v>
      </c>
      <c r="D1064" s="3">
        <v>95.97</v>
      </c>
    </row>
    <row r="1065" spans="1:4" x14ac:dyDescent="0.25">
      <c r="A1065" s="1" t="s">
        <v>2098</v>
      </c>
      <c r="B1065" s="3">
        <v>1440.49</v>
      </c>
      <c r="C1065" s="3">
        <v>1037.8800000000001</v>
      </c>
      <c r="D1065" s="3">
        <v>138.79</v>
      </c>
    </row>
    <row r="1066" spans="1:4" x14ac:dyDescent="0.25">
      <c r="A1066" s="1" t="s">
        <v>2093</v>
      </c>
      <c r="B1066" s="3">
        <v>1440.48</v>
      </c>
      <c r="C1066" s="3">
        <v>1118.53</v>
      </c>
      <c r="D1066" s="3">
        <v>128.78</v>
      </c>
    </row>
    <row r="1067" spans="1:4" x14ac:dyDescent="0.25">
      <c r="A1067" s="1" t="s">
        <v>2269</v>
      </c>
      <c r="B1067" s="3">
        <v>2058.8200000000002</v>
      </c>
      <c r="C1067" s="3">
        <v>1406.68</v>
      </c>
      <c r="D1067" s="3">
        <v>146.36000000000001</v>
      </c>
    </row>
    <row r="1068" spans="1:4" x14ac:dyDescent="0.25">
      <c r="A1068" s="1" t="s">
        <v>2268</v>
      </c>
      <c r="B1068" s="3">
        <v>2058.77</v>
      </c>
      <c r="C1068" s="3">
        <v>1371.24</v>
      </c>
      <c r="D1068" s="3">
        <v>150.13999999999999</v>
      </c>
    </row>
    <row r="1069" spans="1:4" x14ac:dyDescent="0.25">
      <c r="A1069" s="1" t="s">
        <v>2271</v>
      </c>
      <c r="B1069" s="3">
        <v>2055.13</v>
      </c>
      <c r="C1069" s="3">
        <v>1245.26</v>
      </c>
      <c r="D1069" s="3">
        <v>165.04</v>
      </c>
    </row>
    <row r="1070" spans="1:4" x14ac:dyDescent="0.25">
      <c r="A1070" s="1" t="s">
        <v>2270</v>
      </c>
      <c r="B1070" s="3">
        <v>2055.4699999999998</v>
      </c>
      <c r="C1070" s="3">
        <v>1280.7</v>
      </c>
      <c r="D1070" s="3">
        <v>160.5</v>
      </c>
    </row>
    <row r="1071" spans="1:4" x14ac:dyDescent="0.25">
      <c r="A1071" s="1" t="s">
        <v>2292</v>
      </c>
      <c r="B1071" s="3">
        <v>3520.33</v>
      </c>
      <c r="C1071" s="3">
        <v>2302.35</v>
      </c>
      <c r="D1071" s="3">
        <v>152.9</v>
      </c>
    </row>
    <row r="1072" spans="1:4" x14ac:dyDescent="0.25">
      <c r="A1072" s="1" t="s">
        <v>2293</v>
      </c>
      <c r="B1072" s="3">
        <v>3520.26</v>
      </c>
      <c r="C1072" s="3">
        <v>2337.7800000000002</v>
      </c>
      <c r="D1072" s="3">
        <v>150.58000000000001</v>
      </c>
    </row>
    <row r="1073" spans="1:4" x14ac:dyDescent="0.25">
      <c r="A1073" s="1" t="s">
        <v>2295</v>
      </c>
      <c r="B1073" s="3">
        <v>3380.49</v>
      </c>
      <c r="C1073" s="3">
        <v>2463.77</v>
      </c>
      <c r="D1073" s="3">
        <v>137.21</v>
      </c>
    </row>
    <row r="1074" spans="1:4" x14ac:dyDescent="0.25">
      <c r="A1074" s="1" t="s">
        <v>2294</v>
      </c>
      <c r="B1074" s="3">
        <v>3380.51</v>
      </c>
      <c r="C1074" s="3">
        <v>2428.33</v>
      </c>
      <c r="D1074" s="3">
        <v>139.21</v>
      </c>
    </row>
    <row r="1075" spans="1:4" x14ac:dyDescent="0.25">
      <c r="A1075" s="1" t="s">
        <v>2296</v>
      </c>
      <c r="B1075" s="3">
        <v>2353.38</v>
      </c>
      <c r="C1075" s="3">
        <v>1883.06</v>
      </c>
      <c r="D1075" s="3">
        <v>124.98</v>
      </c>
    </row>
    <row r="1076" spans="1:4" x14ac:dyDescent="0.25">
      <c r="A1076" s="1" t="s">
        <v>2297</v>
      </c>
      <c r="B1076" s="3">
        <v>2353.77</v>
      </c>
      <c r="C1076" s="3">
        <v>1847.63</v>
      </c>
      <c r="D1076" s="3">
        <v>127.39</v>
      </c>
    </row>
    <row r="1077" spans="1:4" x14ac:dyDescent="0.25">
      <c r="A1077" s="1" t="s">
        <v>2299</v>
      </c>
      <c r="B1077" s="3">
        <v>2243.4899999999998</v>
      </c>
      <c r="C1077" s="3">
        <v>1721.64</v>
      </c>
      <c r="D1077" s="3">
        <v>130.31</v>
      </c>
    </row>
    <row r="1078" spans="1:4" x14ac:dyDescent="0.25">
      <c r="A1078" s="1" t="s">
        <v>2298</v>
      </c>
      <c r="B1078" s="3">
        <v>2243.7399999999998</v>
      </c>
      <c r="C1078" s="3">
        <v>1757.08</v>
      </c>
      <c r="D1078" s="3">
        <v>127.7</v>
      </c>
    </row>
    <row r="1079" spans="1:4" x14ac:dyDescent="0.25">
      <c r="A1079" s="1" t="s">
        <v>5729</v>
      </c>
      <c r="B1079" s="3">
        <v>2391.96</v>
      </c>
      <c r="C1079" s="3">
        <v>2327.67</v>
      </c>
      <c r="D1079" s="3">
        <v>102.76</v>
      </c>
    </row>
    <row r="1080" spans="1:4" x14ac:dyDescent="0.25">
      <c r="A1080" s="1" t="s">
        <v>5730</v>
      </c>
      <c r="B1080" s="3">
        <v>2779.56</v>
      </c>
      <c r="C1080" s="3">
        <v>3015.07</v>
      </c>
      <c r="D1080" s="3">
        <v>92.19</v>
      </c>
    </row>
    <row r="1081" spans="1:4" x14ac:dyDescent="0.25">
      <c r="A1081" s="1" t="s">
        <v>5731</v>
      </c>
      <c r="B1081" s="3">
        <v>2868.44</v>
      </c>
      <c r="C1081" s="3">
        <v>2993.81</v>
      </c>
      <c r="D1081" s="3">
        <v>95.81</v>
      </c>
    </row>
    <row r="1082" spans="1:4" x14ac:dyDescent="0.25">
      <c r="A1082" s="1" t="s">
        <v>5732</v>
      </c>
      <c r="B1082" s="3">
        <v>1988.06</v>
      </c>
      <c r="C1082" s="3">
        <v>2106.41</v>
      </c>
      <c r="D1082" s="3">
        <v>94.38</v>
      </c>
    </row>
    <row r="1083" spans="1:4" x14ac:dyDescent="0.25">
      <c r="A1083" s="1" t="s">
        <v>649</v>
      </c>
      <c r="B1083" s="3">
        <v>2662.2</v>
      </c>
      <c r="C1083" s="3">
        <v>2945.09</v>
      </c>
      <c r="D1083" s="3">
        <v>90.39</v>
      </c>
    </row>
    <row r="1084" spans="1:4" x14ac:dyDescent="0.25">
      <c r="A1084" s="1" t="s">
        <v>7082</v>
      </c>
      <c r="B1084" s="3">
        <v>3287.3</v>
      </c>
      <c r="C1084" s="3">
        <v>3320.42</v>
      </c>
      <c r="D1084" s="3">
        <v>99</v>
      </c>
    </row>
    <row r="1085" spans="1:4" x14ac:dyDescent="0.25">
      <c r="A1085" s="1" t="s">
        <v>6350</v>
      </c>
      <c r="B1085" s="3">
        <v>4425.1499999999996</v>
      </c>
      <c r="C1085" s="3">
        <v>4657.6099999999997</v>
      </c>
      <c r="D1085" s="3">
        <v>95.01</v>
      </c>
    </row>
    <row r="1086" spans="1:4" x14ac:dyDescent="0.25">
      <c r="A1086" s="1" t="s">
        <v>6351</v>
      </c>
      <c r="B1086" s="3">
        <v>4532.93</v>
      </c>
      <c r="C1086" s="3">
        <v>4748.62</v>
      </c>
      <c r="D1086" s="3">
        <v>95.46</v>
      </c>
    </row>
    <row r="1087" spans="1:4" x14ac:dyDescent="0.25">
      <c r="A1087" s="1" t="s">
        <v>2149</v>
      </c>
      <c r="B1087" s="3">
        <v>993.72</v>
      </c>
      <c r="C1087" s="3">
        <v>840.19</v>
      </c>
      <c r="D1087" s="3">
        <v>118.27</v>
      </c>
    </row>
    <row r="1088" spans="1:4" x14ac:dyDescent="0.25">
      <c r="A1088" s="1" t="s">
        <v>2132</v>
      </c>
      <c r="B1088" s="3">
        <v>4569.4399999999996</v>
      </c>
      <c r="C1088" s="3">
        <v>4448.43</v>
      </c>
      <c r="D1088" s="3">
        <v>102.72</v>
      </c>
    </row>
    <row r="1089" spans="1:4" x14ac:dyDescent="0.25">
      <c r="A1089" s="1" t="s">
        <v>2140</v>
      </c>
      <c r="B1089" s="3">
        <v>5873.37</v>
      </c>
      <c r="C1089" s="3">
        <v>3544.09</v>
      </c>
      <c r="D1089" s="3">
        <v>165.72</v>
      </c>
    </row>
    <row r="1090" spans="1:4" x14ac:dyDescent="0.25">
      <c r="A1090" s="1" t="s">
        <v>2152</v>
      </c>
      <c r="B1090" s="3">
        <v>2680.64</v>
      </c>
      <c r="C1090" s="3">
        <v>771.14</v>
      </c>
      <c r="D1090" s="3">
        <v>347.62</v>
      </c>
    </row>
    <row r="1091" spans="1:4" x14ac:dyDescent="0.25">
      <c r="A1091" s="1" t="s">
        <v>2143</v>
      </c>
      <c r="B1091" s="3">
        <v>5125</v>
      </c>
      <c r="C1091" s="3">
        <v>3955.8</v>
      </c>
      <c r="D1091" s="3">
        <v>129.56</v>
      </c>
    </row>
    <row r="1092" spans="1:4" x14ac:dyDescent="0.25">
      <c r="A1092" s="1" t="s">
        <v>2146</v>
      </c>
      <c r="B1092" s="3">
        <v>6538.83</v>
      </c>
      <c r="C1092" s="3">
        <v>3887.98</v>
      </c>
      <c r="D1092" s="3">
        <v>168.18</v>
      </c>
    </row>
    <row r="1093" spans="1:4" x14ac:dyDescent="0.25">
      <c r="A1093" s="1" t="s">
        <v>2137</v>
      </c>
      <c r="B1093" s="3">
        <v>990.17</v>
      </c>
      <c r="C1093" s="3">
        <v>1130.5899999999999</v>
      </c>
      <c r="D1093" s="3">
        <v>87.58</v>
      </c>
    </row>
    <row r="1094" spans="1:4" x14ac:dyDescent="0.25">
      <c r="A1094" s="1" t="s">
        <v>2116</v>
      </c>
      <c r="B1094" s="3">
        <v>3124.55</v>
      </c>
      <c r="C1094" s="3">
        <v>1416.1</v>
      </c>
      <c r="D1094" s="3">
        <v>220.64</v>
      </c>
    </row>
    <row r="1095" spans="1:4" x14ac:dyDescent="0.25">
      <c r="A1095" s="1" t="s">
        <v>2121</v>
      </c>
      <c r="B1095" s="3">
        <v>3644.55</v>
      </c>
      <c r="C1095" s="3">
        <v>1720.42</v>
      </c>
      <c r="D1095" s="3">
        <v>211.84</v>
      </c>
    </row>
    <row r="1096" spans="1:4" x14ac:dyDescent="0.25">
      <c r="A1096" s="1" t="s">
        <v>2124</v>
      </c>
      <c r="B1096" s="3">
        <v>3915.53</v>
      </c>
      <c r="C1096" s="3">
        <v>1666.98</v>
      </c>
      <c r="D1096" s="3">
        <v>234.89</v>
      </c>
    </row>
    <row r="1097" spans="1:4" x14ac:dyDescent="0.25">
      <c r="A1097" s="1" t="s">
        <v>2129</v>
      </c>
      <c r="B1097" s="3">
        <v>3758.03</v>
      </c>
      <c r="C1097" s="3">
        <v>2166.85</v>
      </c>
      <c r="D1097" s="3">
        <v>173.43</v>
      </c>
    </row>
    <row r="1098" spans="1:4" x14ac:dyDescent="0.25">
      <c r="A1098" s="1" t="s">
        <v>2135</v>
      </c>
      <c r="B1098" s="3">
        <v>5765.45</v>
      </c>
      <c r="C1098" s="3">
        <v>3878.88</v>
      </c>
      <c r="D1098" s="3">
        <v>148.63999999999999</v>
      </c>
    </row>
    <row r="1099" spans="1:4" x14ac:dyDescent="0.25">
      <c r="A1099" s="1" t="s">
        <v>2118</v>
      </c>
      <c r="B1099" s="3">
        <v>3237.84</v>
      </c>
      <c r="C1099" s="3">
        <v>1461.5</v>
      </c>
      <c r="D1099" s="3">
        <v>221.54</v>
      </c>
    </row>
    <row r="1100" spans="1:4" x14ac:dyDescent="0.25">
      <c r="A1100" s="1" t="s">
        <v>2194</v>
      </c>
      <c r="B1100" s="3">
        <v>7115.85</v>
      </c>
      <c r="C1100" s="3">
        <v>4712.32</v>
      </c>
      <c r="D1100" s="3">
        <v>151.01</v>
      </c>
    </row>
    <row r="1101" spans="1:4" x14ac:dyDescent="0.25">
      <c r="A1101" s="1" t="s">
        <v>2187</v>
      </c>
      <c r="B1101" s="3">
        <v>3307.59</v>
      </c>
      <c r="C1101" s="3">
        <v>3278.89</v>
      </c>
      <c r="D1101" s="3">
        <v>100.88</v>
      </c>
    </row>
    <row r="1102" spans="1:4" x14ac:dyDescent="0.25">
      <c r="A1102" s="1" t="s">
        <v>2200</v>
      </c>
      <c r="B1102" s="3">
        <v>4500.4799999999996</v>
      </c>
      <c r="C1102" s="3">
        <v>1766.99</v>
      </c>
      <c r="D1102" s="3">
        <v>254.7</v>
      </c>
    </row>
    <row r="1103" spans="1:4" x14ac:dyDescent="0.25">
      <c r="A1103" s="1" t="s">
        <v>2197</v>
      </c>
      <c r="B1103" s="3">
        <v>5048.84</v>
      </c>
      <c r="C1103" s="3">
        <v>4716.34</v>
      </c>
      <c r="D1103" s="3">
        <v>107.05</v>
      </c>
    </row>
    <row r="1104" spans="1:4" x14ac:dyDescent="0.25">
      <c r="A1104" s="1" t="s">
        <v>2203</v>
      </c>
      <c r="B1104" s="3">
        <v>3152.03</v>
      </c>
      <c r="C1104" s="3">
        <v>734.36</v>
      </c>
      <c r="D1104" s="3">
        <v>429.22</v>
      </c>
    </row>
    <row r="1105" spans="1:4" x14ac:dyDescent="0.25">
      <c r="A1105" s="1" t="s">
        <v>2206</v>
      </c>
      <c r="B1105" s="3">
        <v>3901.26</v>
      </c>
      <c r="C1105" s="3">
        <v>1072.1199999999999</v>
      </c>
      <c r="D1105" s="3">
        <v>363.88</v>
      </c>
    </row>
    <row r="1106" spans="1:4" x14ac:dyDescent="0.25">
      <c r="A1106" s="1" t="s">
        <v>2192</v>
      </c>
      <c r="B1106" s="3">
        <v>2684.24</v>
      </c>
      <c r="C1106" s="3">
        <v>2772.86</v>
      </c>
      <c r="D1106" s="3">
        <v>96.8</v>
      </c>
    </row>
    <row r="1107" spans="1:4" x14ac:dyDescent="0.25">
      <c r="A1107" s="1" t="s">
        <v>2171</v>
      </c>
      <c r="B1107" s="3">
        <v>5498.16</v>
      </c>
      <c r="C1107" s="3">
        <v>2890.31</v>
      </c>
      <c r="D1107" s="3">
        <v>190.23</v>
      </c>
    </row>
    <row r="1108" spans="1:4" x14ac:dyDescent="0.25">
      <c r="A1108" s="1" t="s">
        <v>2176</v>
      </c>
      <c r="B1108" s="3">
        <v>4196.6000000000004</v>
      </c>
      <c r="C1108" s="3">
        <v>1071.3399999999999</v>
      </c>
      <c r="D1108" s="3">
        <v>391.71</v>
      </c>
    </row>
    <row r="1109" spans="1:4" x14ac:dyDescent="0.25">
      <c r="A1109" s="1" t="s">
        <v>2179</v>
      </c>
      <c r="B1109" s="3">
        <v>5442.31</v>
      </c>
      <c r="C1109" s="3">
        <v>2936.29</v>
      </c>
      <c r="D1109" s="3">
        <v>185.35</v>
      </c>
    </row>
    <row r="1110" spans="1:4" x14ac:dyDescent="0.25">
      <c r="A1110" s="1" t="s">
        <v>2184</v>
      </c>
      <c r="B1110" s="3">
        <v>3548.53</v>
      </c>
      <c r="C1110" s="3">
        <v>1100.94</v>
      </c>
      <c r="D1110" s="3">
        <v>322.32</v>
      </c>
    </row>
    <row r="1111" spans="1:4" x14ac:dyDescent="0.25">
      <c r="A1111" s="1" t="s">
        <v>2190</v>
      </c>
      <c r="B1111" s="3">
        <v>4443.0600000000004</v>
      </c>
      <c r="C1111" s="3">
        <v>1725.81</v>
      </c>
      <c r="D1111" s="3">
        <v>257.45</v>
      </c>
    </row>
    <row r="1112" spans="1:4" x14ac:dyDescent="0.25">
      <c r="A1112" s="1" t="s">
        <v>2173</v>
      </c>
      <c r="B1112" s="3">
        <v>4072.5</v>
      </c>
      <c r="C1112" s="3">
        <v>1110.52</v>
      </c>
      <c r="D1112" s="3">
        <v>366.72</v>
      </c>
    </row>
    <row r="1113" spans="1:4" x14ac:dyDescent="0.25">
      <c r="A1113" s="1" t="s">
        <v>5688</v>
      </c>
      <c r="B1113" s="3">
        <v>6904.39</v>
      </c>
      <c r="C1113" s="3">
        <v>2720.51</v>
      </c>
      <c r="D1113" s="3">
        <v>253.79</v>
      </c>
    </row>
    <row r="1114" spans="1:4" x14ac:dyDescent="0.25">
      <c r="A1114" s="1" t="s">
        <v>5681</v>
      </c>
      <c r="B1114" s="3">
        <v>3217.02</v>
      </c>
      <c r="C1114" s="3">
        <v>3501.78</v>
      </c>
      <c r="D1114" s="3">
        <v>91.87</v>
      </c>
    </row>
    <row r="1115" spans="1:4" x14ac:dyDescent="0.25">
      <c r="A1115" s="1" t="s">
        <v>5694</v>
      </c>
      <c r="B1115" s="3">
        <v>6616.95</v>
      </c>
      <c r="C1115" s="3">
        <v>4039.54</v>
      </c>
      <c r="D1115" s="3">
        <v>163.80000000000001</v>
      </c>
    </row>
    <row r="1116" spans="1:4" x14ac:dyDescent="0.25">
      <c r="A1116" s="1" t="s">
        <v>5691</v>
      </c>
      <c r="B1116" s="3">
        <v>6669.96</v>
      </c>
      <c r="C1116" s="3">
        <v>3191.55</v>
      </c>
      <c r="D1116" s="3">
        <v>208.99</v>
      </c>
    </row>
    <row r="1117" spans="1:4" x14ac:dyDescent="0.25">
      <c r="A1117" s="1" t="s">
        <v>5697</v>
      </c>
      <c r="B1117" s="3">
        <v>6273.62</v>
      </c>
      <c r="C1117" s="3">
        <v>2564.21</v>
      </c>
      <c r="D1117" s="3">
        <v>244.66</v>
      </c>
    </row>
    <row r="1118" spans="1:4" x14ac:dyDescent="0.25">
      <c r="A1118" s="1" t="s">
        <v>5700</v>
      </c>
      <c r="B1118" s="3">
        <v>6525.13</v>
      </c>
      <c r="C1118" s="3">
        <v>2618.23</v>
      </c>
      <c r="D1118" s="3">
        <v>249.22</v>
      </c>
    </row>
    <row r="1119" spans="1:4" x14ac:dyDescent="0.25">
      <c r="A1119" s="1" t="s">
        <v>5685</v>
      </c>
      <c r="B1119" s="3">
        <v>3427.16</v>
      </c>
      <c r="C1119" s="3">
        <v>3138.69</v>
      </c>
      <c r="D1119" s="3">
        <v>109.19</v>
      </c>
    </row>
    <row r="1120" spans="1:4" x14ac:dyDescent="0.25">
      <c r="A1120" s="1" t="s">
        <v>5669</v>
      </c>
      <c r="B1120" s="3">
        <v>6881.31</v>
      </c>
      <c r="C1120" s="3">
        <v>3338.19</v>
      </c>
      <c r="D1120" s="3">
        <v>206.14</v>
      </c>
    </row>
    <row r="1121" spans="1:4" x14ac:dyDescent="0.25">
      <c r="A1121" s="1" t="s">
        <v>5673</v>
      </c>
      <c r="B1121" s="3">
        <v>6056.69</v>
      </c>
      <c r="C1121" s="3">
        <v>2628.16</v>
      </c>
      <c r="D1121" s="3">
        <v>230.45</v>
      </c>
    </row>
    <row r="1122" spans="1:4" x14ac:dyDescent="0.25">
      <c r="A1122" s="1" t="s">
        <v>5674</v>
      </c>
      <c r="B1122" s="3">
        <v>6935.7</v>
      </c>
      <c r="C1122" s="3">
        <v>3384.17</v>
      </c>
      <c r="D1122" s="3">
        <v>204.95</v>
      </c>
    </row>
    <row r="1123" spans="1:4" x14ac:dyDescent="0.25">
      <c r="A1123" s="1" t="s">
        <v>5678</v>
      </c>
      <c r="B1123" s="3">
        <v>5434.22</v>
      </c>
      <c r="C1123" s="3">
        <v>2103.27</v>
      </c>
      <c r="D1123" s="3">
        <v>258.37</v>
      </c>
    </row>
    <row r="1124" spans="1:4" x14ac:dyDescent="0.25">
      <c r="A1124" s="1" t="s">
        <v>5683</v>
      </c>
      <c r="B1124" s="3">
        <v>7351.05</v>
      </c>
      <c r="C1124" s="3">
        <v>3844.62</v>
      </c>
      <c r="D1124" s="3">
        <v>191.2</v>
      </c>
    </row>
    <row r="1125" spans="1:4" x14ac:dyDescent="0.25">
      <c r="A1125" s="1" t="s">
        <v>5670</v>
      </c>
      <c r="B1125" s="3">
        <v>6149.97</v>
      </c>
      <c r="C1125" s="3">
        <v>2674.14</v>
      </c>
      <c r="D1125" s="3">
        <v>229.98</v>
      </c>
    </row>
    <row r="1126" spans="1:4" x14ac:dyDescent="0.25">
      <c r="A1126" s="1" t="s">
        <v>685</v>
      </c>
      <c r="B1126" s="3">
        <v>2375.88</v>
      </c>
      <c r="C1126" s="3">
        <v>2356.39</v>
      </c>
      <c r="D1126" s="3">
        <v>100.83</v>
      </c>
    </row>
    <row r="1127" spans="1:4" x14ac:dyDescent="0.25">
      <c r="A1127" s="1" t="s">
        <v>686</v>
      </c>
      <c r="B1127" s="3">
        <v>2299.69</v>
      </c>
      <c r="C1127" s="3">
        <v>2467.89</v>
      </c>
      <c r="D1127" s="3">
        <v>93.18</v>
      </c>
    </row>
    <row r="1128" spans="1:4" x14ac:dyDescent="0.25">
      <c r="A1128" s="1" t="s">
        <v>5746</v>
      </c>
      <c r="B1128" s="3">
        <v>2649.21</v>
      </c>
      <c r="C1128" s="3">
        <v>2598.63</v>
      </c>
      <c r="D1128" s="3">
        <v>101.95</v>
      </c>
    </row>
    <row r="1129" spans="1:4" x14ac:dyDescent="0.25">
      <c r="A1129" s="1" t="s">
        <v>5745</v>
      </c>
      <c r="B1129" s="3">
        <v>2115.29</v>
      </c>
      <c r="C1129" s="3">
        <v>2254.38</v>
      </c>
      <c r="D1129" s="3">
        <v>93.83</v>
      </c>
    </row>
    <row r="1130" spans="1:4" x14ac:dyDescent="0.25">
      <c r="A1130" s="1" t="s">
        <v>5747</v>
      </c>
      <c r="B1130" s="3">
        <v>2442.9</v>
      </c>
      <c r="C1130" s="3">
        <v>2615.64</v>
      </c>
      <c r="D1130" s="3">
        <v>93.4</v>
      </c>
    </row>
    <row r="1131" spans="1:4" x14ac:dyDescent="0.25">
      <c r="A1131" s="1" t="s">
        <v>5748</v>
      </c>
      <c r="B1131" s="3">
        <v>2449.67</v>
      </c>
      <c r="C1131" s="3">
        <v>2079.89</v>
      </c>
      <c r="D1131" s="3">
        <v>117.78</v>
      </c>
    </row>
    <row r="1132" spans="1:4" x14ac:dyDescent="0.25">
      <c r="A1132" s="1" t="s">
        <v>714</v>
      </c>
      <c r="B1132" s="3">
        <v>73.739999999999995</v>
      </c>
      <c r="C1132" s="3">
        <v>203.63</v>
      </c>
      <c r="D1132" s="3">
        <v>36.21</v>
      </c>
    </row>
    <row r="1133" spans="1:4" x14ac:dyDescent="0.25">
      <c r="A1133" s="1" t="s">
        <v>718</v>
      </c>
      <c r="B1133" s="3">
        <v>151</v>
      </c>
      <c r="C1133" s="3">
        <v>170.57</v>
      </c>
      <c r="D1133" s="3">
        <v>88.53</v>
      </c>
    </row>
    <row r="1134" spans="1:4" x14ac:dyDescent="0.25">
      <c r="A1134" s="1" t="s">
        <v>716</v>
      </c>
      <c r="B1134" s="3">
        <v>1725.39</v>
      </c>
      <c r="C1134" s="3">
        <v>1695.82</v>
      </c>
      <c r="D1134" s="3">
        <v>101.74</v>
      </c>
    </row>
    <row r="1135" spans="1:4" x14ac:dyDescent="0.25">
      <c r="A1135" s="1" t="s">
        <v>719</v>
      </c>
      <c r="B1135" s="3">
        <v>33.79</v>
      </c>
      <c r="C1135" s="3">
        <v>70.28</v>
      </c>
      <c r="D1135" s="3">
        <v>48.08</v>
      </c>
    </row>
    <row r="1136" spans="1:4" x14ac:dyDescent="0.25">
      <c r="A1136" s="1" t="s">
        <v>721</v>
      </c>
      <c r="B1136" s="3">
        <v>84.36</v>
      </c>
      <c r="C1136" s="3">
        <v>97.45</v>
      </c>
      <c r="D1136" s="3">
        <v>86.57</v>
      </c>
    </row>
    <row r="1137" spans="1:4" x14ac:dyDescent="0.25">
      <c r="A1137" s="1" t="s">
        <v>720</v>
      </c>
      <c r="B1137" s="3">
        <v>35.18</v>
      </c>
      <c r="C1137" s="3">
        <v>198.06</v>
      </c>
      <c r="D1137" s="3">
        <v>17.760000000000002</v>
      </c>
    </row>
    <row r="1138" spans="1:4" x14ac:dyDescent="0.25">
      <c r="A1138" s="1" t="s">
        <v>602</v>
      </c>
      <c r="B1138" s="3">
        <v>374.81</v>
      </c>
      <c r="C1138" s="3">
        <v>422.04</v>
      </c>
      <c r="D1138" s="3">
        <v>88.81</v>
      </c>
    </row>
    <row r="1139" spans="1:4" x14ac:dyDescent="0.25">
      <c r="A1139" s="1" t="s">
        <v>623</v>
      </c>
      <c r="B1139" s="3">
        <v>1564.23</v>
      </c>
      <c r="C1139" s="3">
        <v>1282.54</v>
      </c>
      <c r="D1139" s="3">
        <v>121.96</v>
      </c>
    </row>
    <row r="1140" spans="1:4" x14ac:dyDescent="0.25">
      <c r="A1140" s="1" t="s">
        <v>624</v>
      </c>
      <c r="B1140" s="3">
        <v>1564.23</v>
      </c>
      <c r="C1140" s="3">
        <v>1256.56</v>
      </c>
      <c r="D1140" s="3">
        <v>124.49</v>
      </c>
    </row>
    <row r="1141" spans="1:4" x14ac:dyDescent="0.25">
      <c r="A1141" s="1" t="s">
        <v>615</v>
      </c>
      <c r="B1141" s="3">
        <v>980.48</v>
      </c>
      <c r="C1141" s="3">
        <v>782.54</v>
      </c>
      <c r="D1141" s="3">
        <v>125.29</v>
      </c>
    </row>
    <row r="1142" spans="1:4" x14ac:dyDescent="0.25">
      <c r="A1142" s="1" t="s">
        <v>616</v>
      </c>
      <c r="B1142" s="3">
        <v>980.48</v>
      </c>
      <c r="C1142" s="3">
        <v>756.56</v>
      </c>
      <c r="D1142" s="3">
        <v>129.6</v>
      </c>
    </row>
    <row r="1143" spans="1:4" x14ac:dyDescent="0.25">
      <c r="A1143" s="1" t="s">
        <v>579</v>
      </c>
      <c r="B1143" s="3">
        <v>487.03</v>
      </c>
      <c r="C1143" s="3">
        <v>467.59</v>
      </c>
      <c r="D1143" s="3">
        <v>104.16</v>
      </c>
    </row>
    <row r="1144" spans="1:4" x14ac:dyDescent="0.25">
      <c r="A1144" s="1" t="s">
        <v>580</v>
      </c>
      <c r="B1144" s="3">
        <v>487.03</v>
      </c>
      <c r="C1144" s="3">
        <v>467.59</v>
      </c>
      <c r="D1144" s="3">
        <v>104.16</v>
      </c>
    </row>
    <row r="1145" spans="1:4" x14ac:dyDescent="0.25">
      <c r="A1145" s="1" t="s">
        <v>2622</v>
      </c>
      <c r="B1145" s="3">
        <v>487.03</v>
      </c>
      <c r="C1145" s="3">
        <v>467.59</v>
      </c>
      <c r="D1145" s="3">
        <v>104.16</v>
      </c>
    </row>
    <row r="1146" spans="1:4" x14ac:dyDescent="0.25">
      <c r="A1146" s="1" t="s">
        <v>2623</v>
      </c>
      <c r="B1146" s="3">
        <v>487.03</v>
      </c>
      <c r="C1146" s="3">
        <v>467.59</v>
      </c>
      <c r="D1146" s="3">
        <v>104.16</v>
      </c>
    </row>
    <row r="1147" spans="1:4" x14ac:dyDescent="0.25">
      <c r="A1147" s="1" t="s">
        <v>2628</v>
      </c>
      <c r="B1147" s="3">
        <v>487.03</v>
      </c>
      <c r="C1147" s="3">
        <v>467.59</v>
      </c>
      <c r="D1147" s="3">
        <v>104.16</v>
      </c>
    </row>
    <row r="1148" spans="1:4" x14ac:dyDescent="0.25">
      <c r="A1148" s="1" t="s">
        <v>2629</v>
      </c>
      <c r="B1148" s="3">
        <v>487.03</v>
      </c>
      <c r="C1148" s="3">
        <v>467.59</v>
      </c>
      <c r="D1148" s="3">
        <v>104.16</v>
      </c>
    </row>
    <row r="1149" spans="1:4" x14ac:dyDescent="0.25">
      <c r="A1149" s="1" t="s">
        <v>2634</v>
      </c>
      <c r="B1149" s="3">
        <v>487.03</v>
      </c>
      <c r="C1149" s="3">
        <v>467.59</v>
      </c>
      <c r="D1149" s="3">
        <v>104.16</v>
      </c>
    </row>
    <row r="1150" spans="1:4" x14ac:dyDescent="0.25">
      <c r="A1150" s="1" t="s">
        <v>2635</v>
      </c>
      <c r="B1150" s="3">
        <v>487.03</v>
      </c>
      <c r="C1150" s="3">
        <v>467.59</v>
      </c>
      <c r="D1150" s="3">
        <v>104.16</v>
      </c>
    </row>
    <row r="1151" spans="1:4" x14ac:dyDescent="0.25">
      <c r="A1151" s="1" t="s">
        <v>2091</v>
      </c>
      <c r="B1151" s="3">
        <v>324.17</v>
      </c>
      <c r="C1151" s="3">
        <v>311.33</v>
      </c>
      <c r="D1151" s="3">
        <v>104.12</v>
      </c>
    </row>
    <row r="1152" spans="1:4" x14ac:dyDescent="0.25">
      <c r="A1152" s="1" t="s">
        <v>2088</v>
      </c>
      <c r="B1152" s="3">
        <v>324.18</v>
      </c>
      <c r="C1152" s="3">
        <v>311.33</v>
      </c>
      <c r="D1152" s="3">
        <v>104.13</v>
      </c>
    </row>
    <row r="1153" spans="1:4" x14ac:dyDescent="0.25">
      <c r="A1153" s="1" t="s">
        <v>2097</v>
      </c>
      <c r="B1153" s="3">
        <v>322.83999999999997</v>
      </c>
      <c r="C1153" s="3">
        <v>310</v>
      </c>
      <c r="D1153" s="3">
        <v>104.14</v>
      </c>
    </row>
    <row r="1154" spans="1:4" x14ac:dyDescent="0.25">
      <c r="A1154" s="1" t="s">
        <v>2094</v>
      </c>
      <c r="B1154" s="3">
        <v>322.85000000000002</v>
      </c>
      <c r="C1154" s="3">
        <v>310</v>
      </c>
      <c r="D1154" s="3">
        <v>104.14</v>
      </c>
    </row>
    <row r="1155" spans="1:4" x14ac:dyDescent="0.25">
      <c r="A1155" s="1" t="s">
        <v>625</v>
      </c>
      <c r="B1155" s="3">
        <v>983.02</v>
      </c>
      <c r="C1155" s="3">
        <v>976.9</v>
      </c>
      <c r="D1155" s="3">
        <v>100.63</v>
      </c>
    </row>
    <row r="1156" spans="1:4" x14ac:dyDescent="0.25">
      <c r="A1156" s="1" t="s">
        <v>626</v>
      </c>
      <c r="B1156" s="3">
        <v>983.03</v>
      </c>
      <c r="C1156" s="3">
        <v>1092.6500000000001</v>
      </c>
      <c r="D1156" s="3">
        <v>89.97</v>
      </c>
    </row>
    <row r="1157" spans="1:4" x14ac:dyDescent="0.25">
      <c r="A1157" s="1" t="s">
        <v>617</v>
      </c>
      <c r="B1157" s="3">
        <v>691.74</v>
      </c>
      <c r="C1157" s="3">
        <v>679.66</v>
      </c>
      <c r="D1157" s="3">
        <v>101.78</v>
      </c>
    </row>
    <row r="1158" spans="1:4" x14ac:dyDescent="0.25">
      <c r="A1158" s="1" t="s">
        <v>618</v>
      </c>
      <c r="B1158" s="3">
        <v>691.73</v>
      </c>
      <c r="C1158" s="3">
        <v>795.4</v>
      </c>
      <c r="D1158" s="3">
        <v>86.97</v>
      </c>
    </row>
    <row r="1159" spans="1:4" x14ac:dyDescent="0.25">
      <c r="A1159" s="1" t="s">
        <v>573</v>
      </c>
      <c r="B1159" s="3">
        <v>104.67</v>
      </c>
      <c r="C1159" s="3">
        <v>93.59</v>
      </c>
      <c r="D1159" s="3">
        <v>111.84</v>
      </c>
    </row>
    <row r="1160" spans="1:4" x14ac:dyDescent="0.25">
      <c r="A1160" s="1" t="s">
        <v>575</v>
      </c>
      <c r="B1160" s="3">
        <v>104.67</v>
      </c>
      <c r="C1160" s="3">
        <v>93.59</v>
      </c>
      <c r="D1160" s="3">
        <v>111.84</v>
      </c>
    </row>
    <row r="1161" spans="1:4" x14ac:dyDescent="0.25">
      <c r="A1161" s="1" t="s">
        <v>2612</v>
      </c>
      <c r="B1161" s="3">
        <v>104.67</v>
      </c>
      <c r="C1161" s="3">
        <v>93.59</v>
      </c>
      <c r="D1161" s="3">
        <v>111.84</v>
      </c>
    </row>
    <row r="1162" spans="1:4" x14ac:dyDescent="0.25">
      <c r="A1162" s="1" t="s">
        <v>2613</v>
      </c>
      <c r="B1162" s="3">
        <v>104.67</v>
      </c>
      <c r="C1162" s="3">
        <v>93.59</v>
      </c>
      <c r="D1162" s="3">
        <v>111.84</v>
      </c>
    </row>
    <row r="1163" spans="1:4" x14ac:dyDescent="0.25">
      <c r="A1163" s="1" t="s">
        <v>2615</v>
      </c>
      <c r="B1163" s="3">
        <v>104.67</v>
      </c>
      <c r="C1163" s="3">
        <v>93.59</v>
      </c>
      <c r="D1163" s="3">
        <v>111.84</v>
      </c>
    </row>
    <row r="1164" spans="1:4" x14ac:dyDescent="0.25">
      <c r="A1164" s="1" t="s">
        <v>2616</v>
      </c>
      <c r="B1164" s="3">
        <v>104.67</v>
      </c>
      <c r="C1164" s="3">
        <v>93.59</v>
      </c>
      <c r="D1164" s="3">
        <v>111.84</v>
      </c>
    </row>
    <row r="1165" spans="1:4" x14ac:dyDescent="0.25">
      <c r="A1165" s="1" t="s">
        <v>2618</v>
      </c>
      <c r="B1165" s="3">
        <v>104.67</v>
      </c>
      <c r="C1165" s="3">
        <v>93.59</v>
      </c>
      <c r="D1165" s="3">
        <v>111.84</v>
      </c>
    </row>
    <row r="1166" spans="1:4" x14ac:dyDescent="0.25">
      <c r="A1166" s="1" t="s">
        <v>2619</v>
      </c>
      <c r="B1166" s="3">
        <v>104.67</v>
      </c>
      <c r="C1166" s="3">
        <v>93.59</v>
      </c>
      <c r="D1166" s="3">
        <v>111.84</v>
      </c>
    </row>
    <row r="1167" spans="1:4" x14ac:dyDescent="0.25">
      <c r="A1167" s="1" t="s">
        <v>2061</v>
      </c>
      <c r="B1167" s="3">
        <v>100.55</v>
      </c>
      <c r="C1167" s="3">
        <v>89.5</v>
      </c>
      <c r="D1167" s="3">
        <v>112.35</v>
      </c>
    </row>
    <row r="1168" spans="1:4" x14ac:dyDescent="0.25">
      <c r="A1168" s="1" t="s">
        <v>2059</v>
      </c>
      <c r="B1168" s="3">
        <v>100.55</v>
      </c>
      <c r="C1168" s="3">
        <v>89.5</v>
      </c>
      <c r="D1168" s="3">
        <v>112.35</v>
      </c>
    </row>
    <row r="1169" spans="1:4" x14ac:dyDescent="0.25">
      <c r="A1169" s="1" t="s">
        <v>2065</v>
      </c>
      <c r="B1169" s="3">
        <v>100.55</v>
      </c>
      <c r="C1169" s="3">
        <v>89.5</v>
      </c>
      <c r="D1169" s="3">
        <v>112.35</v>
      </c>
    </row>
    <row r="1170" spans="1:4" x14ac:dyDescent="0.25">
      <c r="A1170" s="1" t="s">
        <v>2063</v>
      </c>
      <c r="B1170" s="3">
        <v>100.55</v>
      </c>
      <c r="C1170" s="3">
        <v>89.5</v>
      </c>
      <c r="D1170" s="3">
        <v>112.35</v>
      </c>
    </row>
    <row r="1171" spans="1:4" x14ac:dyDescent="0.25">
      <c r="A1171" s="1" t="s">
        <v>627</v>
      </c>
      <c r="B1171" s="3">
        <v>1673.07</v>
      </c>
      <c r="C1171" s="3">
        <v>1194.1199999999999</v>
      </c>
      <c r="D1171" s="3">
        <v>140.11000000000001</v>
      </c>
    </row>
    <row r="1172" spans="1:4" x14ac:dyDescent="0.25">
      <c r="A1172" s="1" t="s">
        <v>628</v>
      </c>
      <c r="B1172" s="3">
        <v>1673.02</v>
      </c>
      <c r="C1172" s="3">
        <v>959.87</v>
      </c>
      <c r="D1172" s="3">
        <v>174.3</v>
      </c>
    </row>
    <row r="1173" spans="1:4" x14ac:dyDescent="0.25">
      <c r="A1173" s="1" t="s">
        <v>619</v>
      </c>
      <c r="B1173" s="3">
        <v>2251.06</v>
      </c>
      <c r="C1173" s="3">
        <v>1311.83</v>
      </c>
      <c r="D1173" s="3">
        <v>171.6</v>
      </c>
    </row>
    <row r="1174" spans="1:4" x14ac:dyDescent="0.25">
      <c r="A1174" s="1" t="s">
        <v>620</v>
      </c>
      <c r="B1174" s="3">
        <v>2251.1</v>
      </c>
      <c r="C1174" s="3">
        <v>1146.08</v>
      </c>
      <c r="D1174" s="3">
        <v>196.42</v>
      </c>
    </row>
    <row r="1175" spans="1:4" x14ac:dyDescent="0.25">
      <c r="A1175" s="1" t="s">
        <v>574</v>
      </c>
      <c r="B1175" s="3">
        <v>14542.05</v>
      </c>
      <c r="C1175" s="3">
        <v>16601.5</v>
      </c>
      <c r="D1175" s="3">
        <v>87.59</v>
      </c>
    </row>
    <row r="1176" spans="1:4" x14ac:dyDescent="0.25">
      <c r="A1176" s="1" t="s">
        <v>576</v>
      </c>
      <c r="B1176" s="3">
        <v>14542.03</v>
      </c>
      <c r="C1176" s="3">
        <v>16672.37</v>
      </c>
      <c r="D1176" s="3">
        <v>87.22</v>
      </c>
    </row>
    <row r="1177" spans="1:4" x14ac:dyDescent="0.25">
      <c r="A1177" s="1" t="s">
        <v>572</v>
      </c>
      <c r="B1177" s="3">
        <v>143.84</v>
      </c>
      <c r="C1177" s="3">
        <v>143.84</v>
      </c>
      <c r="D1177" s="3">
        <v>100</v>
      </c>
    </row>
    <row r="1178" spans="1:4" x14ac:dyDescent="0.25">
      <c r="A1178" s="1" t="s">
        <v>2049</v>
      </c>
      <c r="B1178" s="3">
        <v>14204.12</v>
      </c>
      <c r="C1178" s="3">
        <v>16258.04</v>
      </c>
      <c r="D1178" s="3">
        <v>87.37</v>
      </c>
    </row>
    <row r="1179" spans="1:4" x14ac:dyDescent="0.25">
      <c r="A1179" s="1" t="s">
        <v>2051</v>
      </c>
      <c r="B1179" s="3">
        <v>14204.14</v>
      </c>
      <c r="C1179" s="3">
        <v>16328.91</v>
      </c>
      <c r="D1179" s="3">
        <v>86.99</v>
      </c>
    </row>
    <row r="1180" spans="1:4" x14ac:dyDescent="0.25">
      <c r="A1180" s="1" t="s">
        <v>2611</v>
      </c>
      <c r="B1180" s="3">
        <v>143.84</v>
      </c>
      <c r="C1180" s="3">
        <v>143.84</v>
      </c>
      <c r="D1180" s="3">
        <v>100</v>
      </c>
    </row>
    <row r="1181" spans="1:4" x14ac:dyDescent="0.25">
      <c r="A1181" s="1" t="s">
        <v>2045</v>
      </c>
      <c r="B1181" s="3">
        <v>14275.73</v>
      </c>
      <c r="C1181" s="3">
        <v>16056.31</v>
      </c>
      <c r="D1181" s="3">
        <v>88.91</v>
      </c>
    </row>
    <row r="1182" spans="1:4" x14ac:dyDescent="0.25">
      <c r="A1182" s="1" t="s">
        <v>2047</v>
      </c>
      <c r="B1182" s="3">
        <v>14275.72</v>
      </c>
      <c r="C1182" s="3">
        <v>16127.17</v>
      </c>
      <c r="D1182" s="3">
        <v>88.52</v>
      </c>
    </row>
    <row r="1183" spans="1:4" x14ac:dyDescent="0.25">
      <c r="A1183" s="1" t="s">
        <v>2614</v>
      </c>
      <c r="B1183" s="3">
        <v>143.84</v>
      </c>
      <c r="C1183" s="3">
        <v>143.84</v>
      </c>
      <c r="D1183" s="3">
        <v>100</v>
      </c>
    </row>
    <row r="1184" spans="1:4" x14ac:dyDescent="0.25">
      <c r="A1184" s="1" t="s">
        <v>2041</v>
      </c>
      <c r="B1184" s="3">
        <v>14433.21</v>
      </c>
      <c r="C1184" s="3">
        <v>15807.33</v>
      </c>
      <c r="D1184" s="3">
        <v>91.31</v>
      </c>
    </row>
    <row r="1185" spans="1:4" x14ac:dyDescent="0.25">
      <c r="A1185" s="1" t="s">
        <v>2043</v>
      </c>
      <c r="B1185" s="3">
        <v>14433.21</v>
      </c>
      <c r="C1185" s="3">
        <v>15878.2</v>
      </c>
      <c r="D1185" s="3">
        <v>90.9</v>
      </c>
    </row>
    <row r="1186" spans="1:4" x14ac:dyDescent="0.25">
      <c r="A1186" s="1" t="s">
        <v>2617</v>
      </c>
      <c r="B1186" s="3">
        <v>143.84</v>
      </c>
      <c r="C1186" s="3">
        <v>143.84</v>
      </c>
      <c r="D1186" s="3">
        <v>100</v>
      </c>
    </row>
    <row r="1187" spans="1:4" x14ac:dyDescent="0.25">
      <c r="A1187" s="1" t="s">
        <v>2062</v>
      </c>
      <c r="B1187" s="3">
        <v>8825</v>
      </c>
      <c r="C1187" s="3">
        <v>8910.59</v>
      </c>
      <c r="D1187" s="3">
        <v>99.04</v>
      </c>
    </row>
    <row r="1188" spans="1:4" x14ac:dyDescent="0.25">
      <c r="A1188" s="1" t="s">
        <v>2060</v>
      </c>
      <c r="B1188" s="3">
        <v>8825</v>
      </c>
      <c r="C1188" s="3">
        <v>8971.1200000000008</v>
      </c>
      <c r="D1188" s="3">
        <v>98.37</v>
      </c>
    </row>
    <row r="1189" spans="1:4" x14ac:dyDescent="0.25">
      <c r="A1189" s="1" t="s">
        <v>582</v>
      </c>
      <c r="B1189" s="3">
        <v>203.14</v>
      </c>
      <c r="C1189" s="3">
        <v>203.14</v>
      </c>
      <c r="D1189" s="3">
        <v>100</v>
      </c>
    </row>
    <row r="1190" spans="1:4" x14ac:dyDescent="0.25">
      <c r="A1190" s="1" t="s">
        <v>2066</v>
      </c>
      <c r="B1190" s="3">
        <v>9107.2099999999991</v>
      </c>
      <c r="C1190" s="3">
        <v>8701.06</v>
      </c>
      <c r="D1190" s="3">
        <v>104.67</v>
      </c>
    </row>
    <row r="1191" spans="1:4" x14ac:dyDescent="0.25">
      <c r="A1191" s="1" t="s">
        <v>2064</v>
      </c>
      <c r="B1191" s="3">
        <v>9107.2099999999991</v>
      </c>
      <c r="C1191" s="3">
        <v>8761.59</v>
      </c>
      <c r="D1191" s="3">
        <v>103.94</v>
      </c>
    </row>
    <row r="1192" spans="1:4" x14ac:dyDescent="0.25">
      <c r="A1192" s="1" t="s">
        <v>581</v>
      </c>
      <c r="B1192" s="3">
        <v>203.14</v>
      </c>
      <c r="C1192" s="3">
        <v>203.14</v>
      </c>
      <c r="D1192" s="3">
        <v>100</v>
      </c>
    </row>
    <row r="1193" spans="1:4" x14ac:dyDescent="0.25">
      <c r="A1193" s="1" t="s">
        <v>855</v>
      </c>
      <c r="B1193" s="3">
        <v>4041.44</v>
      </c>
      <c r="C1193" s="3">
        <v>834.69</v>
      </c>
      <c r="D1193" s="3">
        <v>484.18</v>
      </c>
    </row>
    <row r="1194" spans="1:4" x14ac:dyDescent="0.25">
      <c r="A1194" s="1" t="s">
        <v>856</v>
      </c>
      <c r="B1194" s="3">
        <v>4041.43</v>
      </c>
      <c r="C1194" s="3">
        <v>834.69</v>
      </c>
      <c r="D1194" s="3">
        <v>484.18</v>
      </c>
    </row>
    <row r="1195" spans="1:4" x14ac:dyDescent="0.25">
      <c r="A1195" s="1" t="s">
        <v>2050</v>
      </c>
      <c r="B1195" s="3">
        <v>4063.18</v>
      </c>
      <c r="C1195" s="3">
        <v>834.69</v>
      </c>
      <c r="D1195" s="3">
        <v>486.79</v>
      </c>
    </row>
    <row r="1196" spans="1:4" x14ac:dyDescent="0.25">
      <c r="A1196" s="1" t="s">
        <v>2052</v>
      </c>
      <c r="B1196" s="3">
        <v>4063.18</v>
      </c>
      <c r="C1196" s="3">
        <v>834.68</v>
      </c>
      <c r="D1196" s="3">
        <v>486.8</v>
      </c>
    </row>
    <row r="1197" spans="1:4" x14ac:dyDescent="0.25">
      <c r="A1197" s="1" t="s">
        <v>2046</v>
      </c>
      <c r="B1197" s="3">
        <v>3885.96</v>
      </c>
      <c r="C1197" s="3">
        <v>787.45</v>
      </c>
      <c r="D1197" s="3">
        <v>493.49</v>
      </c>
    </row>
    <row r="1198" spans="1:4" x14ac:dyDescent="0.25">
      <c r="A1198" s="1" t="s">
        <v>2048</v>
      </c>
      <c r="B1198" s="3">
        <v>3885.98</v>
      </c>
      <c r="C1198" s="3">
        <v>787.44</v>
      </c>
      <c r="D1198" s="3">
        <v>493.49</v>
      </c>
    </row>
    <row r="1199" spans="1:4" x14ac:dyDescent="0.25">
      <c r="A1199" s="1" t="s">
        <v>2042</v>
      </c>
      <c r="B1199" s="3">
        <v>3436.64</v>
      </c>
      <c r="C1199" s="3">
        <v>881.93</v>
      </c>
      <c r="D1199" s="3">
        <v>389.67</v>
      </c>
    </row>
    <row r="1200" spans="1:4" x14ac:dyDescent="0.25">
      <c r="A1200" s="1" t="s">
        <v>2044</v>
      </c>
      <c r="B1200" s="3">
        <v>3436.64</v>
      </c>
      <c r="C1200" s="3">
        <v>881.93</v>
      </c>
      <c r="D1200" s="3">
        <v>389.67</v>
      </c>
    </row>
    <row r="1201" spans="1:4" x14ac:dyDescent="0.25">
      <c r="A1201" s="1" t="s">
        <v>853</v>
      </c>
      <c r="B1201" s="3">
        <v>1635.3</v>
      </c>
      <c r="C1201" s="3">
        <v>746.96</v>
      </c>
      <c r="D1201" s="3">
        <v>218.93</v>
      </c>
    </row>
    <row r="1202" spans="1:4" x14ac:dyDescent="0.25">
      <c r="A1202" s="1" t="s">
        <v>854</v>
      </c>
      <c r="B1202" s="3">
        <v>1635.35</v>
      </c>
      <c r="C1202" s="3">
        <v>831.21</v>
      </c>
      <c r="D1202" s="3">
        <v>196.74</v>
      </c>
    </row>
    <row r="1203" spans="1:4" x14ac:dyDescent="0.25">
      <c r="A1203" s="1" t="s">
        <v>2033</v>
      </c>
      <c r="B1203" s="3">
        <v>1802.55</v>
      </c>
      <c r="C1203" s="3">
        <v>735.55</v>
      </c>
      <c r="D1203" s="3">
        <v>245.06</v>
      </c>
    </row>
    <row r="1204" spans="1:4" x14ac:dyDescent="0.25">
      <c r="A1204" s="1" t="s">
        <v>2034</v>
      </c>
      <c r="B1204" s="3">
        <v>1802.55</v>
      </c>
      <c r="C1204" s="3">
        <v>819.8</v>
      </c>
      <c r="D1204" s="3">
        <v>219.88</v>
      </c>
    </row>
    <row r="1205" spans="1:4" x14ac:dyDescent="0.25">
      <c r="A1205" s="1" t="s">
        <v>2029</v>
      </c>
      <c r="B1205" s="3">
        <v>1799.74</v>
      </c>
      <c r="C1205" s="3">
        <v>899.71</v>
      </c>
      <c r="D1205" s="3">
        <v>200.04</v>
      </c>
    </row>
    <row r="1206" spans="1:4" x14ac:dyDescent="0.25">
      <c r="A1206" s="1" t="s">
        <v>2030</v>
      </c>
      <c r="B1206" s="3">
        <v>1799.73</v>
      </c>
      <c r="C1206" s="3">
        <v>983.96</v>
      </c>
      <c r="D1206" s="3">
        <v>182.91</v>
      </c>
    </row>
    <row r="1207" spans="1:4" x14ac:dyDescent="0.25">
      <c r="A1207" s="1" t="s">
        <v>2035</v>
      </c>
      <c r="B1207" s="3">
        <v>1600.04</v>
      </c>
      <c r="C1207" s="3">
        <v>782</v>
      </c>
      <c r="D1207" s="3">
        <v>204.61</v>
      </c>
    </row>
    <row r="1208" spans="1:4" x14ac:dyDescent="0.25">
      <c r="A1208" s="1" t="s">
        <v>2036</v>
      </c>
      <c r="B1208" s="3">
        <v>1600.05</v>
      </c>
      <c r="C1208" s="3">
        <v>897.75</v>
      </c>
      <c r="D1208" s="3">
        <v>178.23</v>
      </c>
    </row>
    <row r="1209" spans="1:4" x14ac:dyDescent="0.25">
      <c r="A1209" s="1" t="s">
        <v>7083</v>
      </c>
      <c r="B1209" s="3">
        <v>8473.07</v>
      </c>
      <c r="C1209" s="3">
        <v>8010.2</v>
      </c>
      <c r="D1209" s="3">
        <v>105.78</v>
      </c>
    </row>
    <row r="1210" spans="1:4" x14ac:dyDescent="0.25">
      <c r="A1210" s="1" t="s">
        <v>7084</v>
      </c>
      <c r="B1210" s="3">
        <v>8496.77</v>
      </c>
      <c r="C1210" s="3">
        <v>8262.16</v>
      </c>
      <c r="D1210" s="3">
        <v>102.84</v>
      </c>
    </row>
    <row r="1211" spans="1:4" x14ac:dyDescent="0.25">
      <c r="A1211" s="1" t="s">
        <v>7085</v>
      </c>
      <c r="B1211" s="3">
        <v>8222.41</v>
      </c>
      <c r="C1211" s="3">
        <v>7413.98</v>
      </c>
      <c r="D1211" s="3">
        <v>110.9</v>
      </c>
    </row>
    <row r="1212" spans="1:4" x14ac:dyDescent="0.25">
      <c r="A1212" s="1" t="s">
        <v>7086</v>
      </c>
      <c r="B1212" s="3">
        <v>8246.11</v>
      </c>
      <c r="C1212" s="3">
        <v>7665.94</v>
      </c>
      <c r="D1212" s="3">
        <v>107.57</v>
      </c>
    </row>
    <row r="1213" spans="1:4" x14ac:dyDescent="0.25">
      <c r="A1213" s="1" t="s">
        <v>7087</v>
      </c>
      <c r="B1213" s="3">
        <v>7648.64</v>
      </c>
      <c r="C1213" s="3">
        <v>6817.76</v>
      </c>
      <c r="D1213" s="3">
        <v>112.19</v>
      </c>
    </row>
    <row r="1214" spans="1:4" x14ac:dyDescent="0.25">
      <c r="A1214" s="1" t="s">
        <v>7088</v>
      </c>
      <c r="B1214" s="3">
        <v>7672.34</v>
      </c>
      <c r="C1214" s="3">
        <v>7069.72</v>
      </c>
      <c r="D1214" s="3">
        <v>108.52</v>
      </c>
    </row>
    <row r="1215" spans="1:4" x14ac:dyDescent="0.25">
      <c r="A1215" s="1" t="s">
        <v>7089</v>
      </c>
      <c r="B1215" s="3">
        <v>7239.27</v>
      </c>
      <c r="C1215" s="3">
        <v>6692.9</v>
      </c>
      <c r="D1215" s="3">
        <v>108.16</v>
      </c>
    </row>
    <row r="1216" spans="1:4" x14ac:dyDescent="0.25">
      <c r="A1216" s="1" t="s">
        <v>7090</v>
      </c>
      <c r="B1216" s="3">
        <v>7262.97</v>
      </c>
      <c r="C1216" s="3">
        <v>6692.9</v>
      </c>
      <c r="D1216" s="3">
        <v>108.52</v>
      </c>
    </row>
    <row r="1217" spans="1:4" x14ac:dyDescent="0.25">
      <c r="A1217" s="1" t="s">
        <v>2103</v>
      </c>
      <c r="B1217" s="3">
        <v>1284.1199999999999</v>
      </c>
      <c r="C1217" s="3">
        <v>530.46</v>
      </c>
      <c r="D1217" s="3">
        <v>242.08</v>
      </c>
    </row>
    <row r="1218" spans="1:4" x14ac:dyDescent="0.25">
      <c r="A1218" s="1" t="s">
        <v>2104</v>
      </c>
      <c r="B1218" s="3">
        <v>1284.1199999999999</v>
      </c>
      <c r="C1218" s="3">
        <v>530.46</v>
      </c>
      <c r="D1218" s="3">
        <v>242.08</v>
      </c>
    </row>
    <row r="1219" spans="1:4" x14ac:dyDescent="0.25">
      <c r="A1219" s="1" t="s">
        <v>2077</v>
      </c>
      <c r="B1219" s="3">
        <v>50</v>
      </c>
      <c r="C1219" s="3">
        <v>50</v>
      </c>
      <c r="D1219" s="3">
        <v>100</v>
      </c>
    </row>
    <row r="1220" spans="1:4" x14ac:dyDescent="0.25">
      <c r="A1220" s="1" t="s">
        <v>2078</v>
      </c>
      <c r="B1220" s="3">
        <v>50</v>
      </c>
      <c r="C1220" s="3">
        <v>50</v>
      </c>
      <c r="D1220" s="3">
        <v>100</v>
      </c>
    </row>
    <row r="1221" spans="1:4" x14ac:dyDescent="0.25">
      <c r="A1221" s="1" t="s">
        <v>2081</v>
      </c>
      <c r="B1221" s="3">
        <v>728.58</v>
      </c>
      <c r="C1221" s="3">
        <v>657.67</v>
      </c>
      <c r="D1221" s="3">
        <v>110.78</v>
      </c>
    </row>
    <row r="1222" spans="1:4" x14ac:dyDescent="0.25">
      <c r="A1222" s="1" t="s">
        <v>2082</v>
      </c>
      <c r="B1222" s="3">
        <v>745.14</v>
      </c>
      <c r="C1222" s="3">
        <v>657.67</v>
      </c>
      <c r="D1222" s="3">
        <v>113.3</v>
      </c>
    </row>
    <row r="1223" spans="1:4" x14ac:dyDescent="0.25">
      <c r="A1223" s="1" t="s">
        <v>2099</v>
      </c>
      <c r="B1223" s="3">
        <v>1044.75</v>
      </c>
      <c r="C1223" s="3">
        <v>786.37</v>
      </c>
      <c r="D1223" s="3">
        <v>132.86000000000001</v>
      </c>
    </row>
    <row r="1224" spans="1:4" x14ac:dyDescent="0.25">
      <c r="A1224" s="1" t="s">
        <v>2100</v>
      </c>
      <c r="B1224" s="3">
        <v>1045.58</v>
      </c>
      <c r="C1224" s="3">
        <v>786.37</v>
      </c>
      <c r="D1224" s="3">
        <v>132.96</v>
      </c>
    </row>
    <row r="1225" spans="1:4" x14ac:dyDescent="0.25">
      <c r="A1225" s="1" t="s">
        <v>2075</v>
      </c>
      <c r="B1225" s="3">
        <v>50</v>
      </c>
      <c r="C1225" s="3">
        <v>50</v>
      </c>
      <c r="D1225" s="3">
        <v>100</v>
      </c>
    </row>
    <row r="1226" spans="1:4" x14ac:dyDescent="0.25">
      <c r="A1226" s="1" t="s">
        <v>2076</v>
      </c>
      <c r="B1226" s="3">
        <v>50</v>
      </c>
      <c r="C1226" s="3">
        <v>50</v>
      </c>
      <c r="D1226" s="3">
        <v>100</v>
      </c>
    </row>
    <row r="1227" spans="1:4" x14ac:dyDescent="0.25">
      <c r="A1227" s="1" t="s">
        <v>2085</v>
      </c>
      <c r="B1227" s="3">
        <v>728.58</v>
      </c>
      <c r="C1227" s="3">
        <v>657.67</v>
      </c>
      <c r="D1227" s="3">
        <v>110.78</v>
      </c>
    </row>
    <row r="1228" spans="1:4" x14ac:dyDescent="0.25">
      <c r="A1228" s="1" t="s">
        <v>2086</v>
      </c>
      <c r="B1228" s="3">
        <v>745.14</v>
      </c>
      <c r="C1228" s="3">
        <v>657.67</v>
      </c>
      <c r="D1228" s="3">
        <v>113.3</v>
      </c>
    </row>
    <row r="1229" spans="1:4" x14ac:dyDescent="0.25">
      <c r="A1229" s="1" t="s">
        <v>2083</v>
      </c>
      <c r="B1229" s="3">
        <v>573.76</v>
      </c>
      <c r="C1229" s="3">
        <v>647.41</v>
      </c>
      <c r="D1229" s="3">
        <v>88.62</v>
      </c>
    </row>
    <row r="1230" spans="1:4" x14ac:dyDescent="0.25">
      <c r="A1230" s="1" t="s">
        <v>2084</v>
      </c>
      <c r="B1230" s="3">
        <v>573.75</v>
      </c>
      <c r="C1230" s="3">
        <v>596.24</v>
      </c>
      <c r="D1230" s="3">
        <v>96.23</v>
      </c>
    </row>
    <row r="1231" spans="1:4" x14ac:dyDescent="0.25">
      <c r="A1231" s="1" t="s">
        <v>6348</v>
      </c>
      <c r="B1231" s="3">
        <v>127.95</v>
      </c>
      <c r="C1231" s="3">
        <v>91.21</v>
      </c>
      <c r="D1231" s="3">
        <v>140.28</v>
      </c>
    </row>
    <row r="1232" spans="1:4" x14ac:dyDescent="0.25">
      <c r="A1232" s="1" t="s">
        <v>6346</v>
      </c>
      <c r="B1232" s="3">
        <v>183.1</v>
      </c>
      <c r="C1232" s="3">
        <v>213.56</v>
      </c>
      <c r="D1232" s="3">
        <v>85.74</v>
      </c>
    </row>
    <row r="1233" spans="1:4" x14ac:dyDescent="0.25">
      <c r="A1233" s="1" t="s">
        <v>6347</v>
      </c>
      <c r="B1233" s="3">
        <v>617.97</v>
      </c>
      <c r="C1233" s="3">
        <v>597.11</v>
      </c>
      <c r="D1233" s="3">
        <v>103.49</v>
      </c>
    </row>
    <row r="1234" spans="1:4" x14ac:dyDescent="0.25">
      <c r="A1234" s="1" t="s">
        <v>6344</v>
      </c>
      <c r="B1234" s="3">
        <v>138.55000000000001</v>
      </c>
      <c r="C1234" s="3">
        <v>102.1</v>
      </c>
      <c r="D1234" s="3">
        <v>135.69999999999999</v>
      </c>
    </row>
    <row r="1235" spans="1:4" x14ac:dyDescent="0.25">
      <c r="A1235" s="1" t="s">
        <v>6340</v>
      </c>
      <c r="B1235" s="3">
        <v>179.62</v>
      </c>
      <c r="C1235" s="3">
        <v>213.56</v>
      </c>
      <c r="D1235" s="3">
        <v>84.11</v>
      </c>
    </row>
    <row r="1236" spans="1:4" x14ac:dyDescent="0.25">
      <c r="A1236" s="1" t="s">
        <v>6342</v>
      </c>
      <c r="B1236" s="3">
        <v>615.61</v>
      </c>
      <c r="C1236" s="3">
        <v>612.11</v>
      </c>
      <c r="D1236" s="3">
        <v>100.57</v>
      </c>
    </row>
    <row r="1237" spans="1:4" x14ac:dyDescent="0.25">
      <c r="A1237" s="1" t="s">
        <v>6345</v>
      </c>
      <c r="B1237" s="3">
        <v>138.55000000000001</v>
      </c>
      <c r="C1237" s="3">
        <v>102.1</v>
      </c>
      <c r="D1237" s="3">
        <v>135.69999999999999</v>
      </c>
    </row>
    <row r="1238" spans="1:4" x14ac:dyDescent="0.25">
      <c r="A1238" s="1" t="s">
        <v>6341</v>
      </c>
      <c r="B1238" s="3">
        <v>179.62</v>
      </c>
      <c r="C1238" s="3">
        <v>213.56</v>
      </c>
      <c r="D1238" s="3">
        <v>84.11</v>
      </c>
    </row>
    <row r="1239" spans="1:4" x14ac:dyDescent="0.25">
      <c r="A1239" s="1" t="s">
        <v>6343</v>
      </c>
      <c r="B1239" s="3">
        <v>615.61</v>
      </c>
      <c r="C1239" s="3">
        <v>612.11</v>
      </c>
      <c r="D1239" s="3">
        <v>100.57</v>
      </c>
    </row>
    <row r="1240" spans="1:4" x14ac:dyDescent="0.25">
      <c r="A1240" s="1" t="s">
        <v>2592</v>
      </c>
      <c r="B1240" s="3">
        <v>1999.58</v>
      </c>
      <c r="C1240" s="3">
        <v>2011.29</v>
      </c>
      <c r="D1240" s="3">
        <v>99.42</v>
      </c>
    </row>
    <row r="1241" spans="1:4" x14ac:dyDescent="0.25">
      <c r="A1241" s="1" t="s">
        <v>7091</v>
      </c>
      <c r="B1241" s="3">
        <v>4018.2</v>
      </c>
      <c r="C1241" s="3">
        <v>4254.53</v>
      </c>
      <c r="D1241" s="3">
        <v>94.45</v>
      </c>
    </row>
    <row r="1242" spans="1:4" x14ac:dyDescent="0.25">
      <c r="A1242" s="1" t="s">
        <v>2167</v>
      </c>
      <c r="B1242" s="3">
        <v>1826</v>
      </c>
      <c r="C1242" s="3">
        <v>1862.25</v>
      </c>
      <c r="D1242" s="3">
        <v>98.05</v>
      </c>
    </row>
    <row r="1243" spans="1:4" x14ac:dyDescent="0.25">
      <c r="A1243" s="1" t="s">
        <v>2169</v>
      </c>
      <c r="B1243" s="3">
        <v>1363.28</v>
      </c>
      <c r="C1243" s="3">
        <v>1358</v>
      </c>
      <c r="D1243" s="3">
        <v>100.39</v>
      </c>
    </row>
    <row r="1244" spans="1:4" x14ac:dyDescent="0.25">
      <c r="A1244" s="1" t="s">
        <v>2164</v>
      </c>
      <c r="B1244" s="3">
        <v>2055.73</v>
      </c>
      <c r="C1244" s="3">
        <v>2091.2399999999998</v>
      </c>
      <c r="D1244" s="3">
        <v>98.3</v>
      </c>
    </row>
    <row r="1245" spans="1:4" x14ac:dyDescent="0.25">
      <c r="A1245" s="1" t="s">
        <v>2166</v>
      </c>
      <c r="B1245" s="3">
        <v>188.47</v>
      </c>
      <c r="C1245" s="3">
        <v>194.45</v>
      </c>
      <c r="D1245" s="3">
        <v>96.93</v>
      </c>
    </row>
    <row r="1246" spans="1:4" x14ac:dyDescent="0.25">
      <c r="A1246" s="1" t="s">
        <v>2161</v>
      </c>
      <c r="B1246" s="3">
        <v>58.38</v>
      </c>
      <c r="C1246" s="3">
        <v>58.7</v>
      </c>
      <c r="D1246" s="3">
        <v>99.45</v>
      </c>
    </row>
    <row r="1247" spans="1:4" x14ac:dyDescent="0.25">
      <c r="A1247" s="1" t="s">
        <v>2165</v>
      </c>
      <c r="B1247" s="3">
        <v>2219.84</v>
      </c>
      <c r="C1247" s="3">
        <v>2333.4499999999998</v>
      </c>
      <c r="D1247" s="3">
        <v>95.13</v>
      </c>
    </row>
    <row r="1248" spans="1:4" x14ac:dyDescent="0.25">
      <c r="A1248" s="1" t="s">
        <v>2162</v>
      </c>
      <c r="B1248" s="3">
        <v>132.35</v>
      </c>
      <c r="C1248" s="3">
        <v>145.36000000000001</v>
      </c>
      <c r="D1248" s="3">
        <v>91.05</v>
      </c>
    </row>
    <row r="1249" spans="1:4" x14ac:dyDescent="0.25">
      <c r="A1249" s="1" t="s">
        <v>2163</v>
      </c>
      <c r="B1249" s="3">
        <v>189.73</v>
      </c>
      <c r="C1249" s="3">
        <v>206.11</v>
      </c>
      <c r="D1249" s="3">
        <v>92.05</v>
      </c>
    </row>
    <row r="1250" spans="1:4" x14ac:dyDescent="0.25">
      <c r="A1250" s="1" t="s">
        <v>2160</v>
      </c>
      <c r="B1250" s="3">
        <v>2010.94</v>
      </c>
      <c r="C1250" s="3">
        <v>2121.4699999999998</v>
      </c>
      <c r="D1250" s="3">
        <v>94.79</v>
      </c>
    </row>
    <row r="1251" spans="1:4" x14ac:dyDescent="0.25">
      <c r="A1251" s="1" t="s">
        <v>2158</v>
      </c>
      <c r="B1251" s="3">
        <v>5992.7</v>
      </c>
      <c r="C1251" s="3">
        <v>5488.11</v>
      </c>
      <c r="D1251" s="3">
        <v>109.19</v>
      </c>
    </row>
    <row r="1252" spans="1:4" x14ac:dyDescent="0.25">
      <c r="A1252" s="1" t="s">
        <v>2154</v>
      </c>
      <c r="B1252" s="3">
        <v>5261.54</v>
      </c>
      <c r="C1252" s="3">
        <v>5253.43</v>
      </c>
      <c r="D1252" s="3">
        <v>100.15</v>
      </c>
    </row>
    <row r="1253" spans="1:4" x14ac:dyDescent="0.25">
      <c r="A1253" s="1" t="s">
        <v>2155</v>
      </c>
      <c r="B1253" s="3">
        <v>5403.56</v>
      </c>
      <c r="C1253" s="3">
        <v>5387.62</v>
      </c>
      <c r="D1253" s="3">
        <v>100.3</v>
      </c>
    </row>
    <row r="1254" spans="1:4" x14ac:dyDescent="0.25">
      <c r="A1254" s="1" t="s">
        <v>2156</v>
      </c>
      <c r="B1254" s="3">
        <v>4736.6400000000003</v>
      </c>
      <c r="C1254" s="3">
        <v>4631.05</v>
      </c>
      <c r="D1254" s="3">
        <v>102.28</v>
      </c>
    </row>
    <row r="1255" spans="1:4" x14ac:dyDescent="0.25">
      <c r="A1255" s="1" t="s">
        <v>2157</v>
      </c>
      <c r="B1255" s="3">
        <v>3204.49</v>
      </c>
      <c r="C1255" s="3">
        <v>3033.07</v>
      </c>
      <c r="D1255" s="3">
        <v>105.65</v>
      </c>
    </row>
    <row r="1256" spans="1:4" x14ac:dyDescent="0.25">
      <c r="A1256" s="1" t="s">
        <v>2159</v>
      </c>
      <c r="B1256" s="3">
        <v>5349.81</v>
      </c>
      <c r="C1256" s="3">
        <v>5274.49</v>
      </c>
      <c r="D1256" s="3">
        <v>101.43</v>
      </c>
    </row>
    <row r="1257" spans="1:4" x14ac:dyDescent="0.25">
      <c r="A1257" s="1" t="s">
        <v>2220</v>
      </c>
      <c r="B1257" s="3">
        <v>2297.2600000000002</v>
      </c>
      <c r="C1257" s="3">
        <v>2373.4299999999998</v>
      </c>
      <c r="D1257" s="3">
        <v>96.79</v>
      </c>
    </row>
    <row r="1258" spans="1:4" x14ac:dyDescent="0.25">
      <c r="A1258" s="1" t="s">
        <v>2222</v>
      </c>
      <c r="B1258" s="3">
        <v>2461.37</v>
      </c>
      <c r="C1258" s="3">
        <v>2557.69</v>
      </c>
      <c r="D1258" s="3">
        <v>96.23</v>
      </c>
    </row>
    <row r="1259" spans="1:4" x14ac:dyDescent="0.25">
      <c r="A1259" s="1" t="s">
        <v>2217</v>
      </c>
      <c r="B1259" s="3">
        <v>2223.67</v>
      </c>
      <c r="C1259" s="3">
        <v>1960.48</v>
      </c>
      <c r="D1259" s="3">
        <v>113.42</v>
      </c>
    </row>
    <row r="1260" spans="1:4" x14ac:dyDescent="0.25">
      <c r="A1260" s="1" t="s">
        <v>2219</v>
      </c>
      <c r="B1260" s="3">
        <v>3114.96</v>
      </c>
      <c r="C1260" s="3">
        <v>2682.48</v>
      </c>
      <c r="D1260" s="3">
        <v>116.12</v>
      </c>
    </row>
    <row r="1261" spans="1:4" x14ac:dyDescent="0.25">
      <c r="A1261" s="1" t="s">
        <v>2214</v>
      </c>
      <c r="B1261" s="3">
        <v>2434.87</v>
      </c>
      <c r="C1261" s="3">
        <v>2373.2600000000002</v>
      </c>
      <c r="D1261" s="3">
        <v>102.6</v>
      </c>
    </row>
    <row r="1262" spans="1:4" x14ac:dyDescent="0.25">
      <c r="A1262" s="1" t="s">
        <v>2218</v>
      </c>
      <c r="B1262" s="3">
        <v>2091.2399999999998</v>
      </c>
      <c r="C1262" s="3">
        <v>1783.23</v>
      </c>
      <c r="D1262" s="3">
        <v>117.27</v>
      </c>
    </row>
    <row r="1263" spans="1:4" x14ac:dyDescent="0.25">
      <c r="A1263" s="1" t="s">
        <v>2215</v>
      </c>
      <c r="B1263" s="3">
        <v>3519.41</v>
      </c>
      <c r="C1263" s="3">
        <v>2924.69</v>
      </c>
      <c r="D1263" s="3">
        <v>120.33</v>
      </c>
    </row>
    <row r="1264" spans="1:4" x14ac:dyDescent="0.25">
      <c r="A1264" s="1" t="s">
        <v>2216</v>
      </c>
      <c r="B1264" s="3">
        <v>2696.92</v>
      </c>
      <c r="C1264" s="3">
        <v>2471.7600000000002</v>
      </c>
      <c r="D1264" s="3">
        <v>109.11</v>
      </c>
    </row>
    <row r="1265" spans="1:4" x14ac:dyDescent="0.25">
      <c r="A1265" s="1" t="s">
        <v>2213</v>
      </c>
      <c r="B1265" s="3">
        <v>2690.93</v>
      </c>
      <c r="C1265" s="3">
        <v>2520.98</v>
      </c>
      <c r="D1265" s="3">
        <v>106.74</v>
      </c>
    </row>
    <row r="1266" spans="1:4" x14ac:dyDescent="0.25">
      <c r="A1266" s="1" t="s">
        <v>2212</v>
      </c>
      <c r="B1266" s="3">
        <v>4625.88</v>
      </c>
      <c r="C1266" s="3">
        <v>4462.83</v>
      </c>
      <c r="D1266" s="3">
        <v>103.65</v>
      </c>
    </row>
    <row r="1267" spans="1:4" x14ac:dyDescent="0.25">
      <c r="A1267" s="1" t="s">
        <v>2208</v>
      </c>
      <c r="B1267" s="3">
        <v>6099.35</v>
      </c>
      <c r="C1267" s="3">
        <v>5851.86</v>
      </c>
      <c r="D1267" s="3">
        <v>104.23</v>
      </c>
    </row>
    <row r="1268" spans="1:4" x14ac:dyDescent="0.25">
      <c r="A1268" s="1" t="s">
        <v>2209</v>
      </c>
      <c r="B1268" s="3">
        <v>4656.25</v>
      </c>
      <c r="C1268" s="3">
        <v>4416.66</v>
      </c>
      <c r="D1268" s="3">
        <v>105.42</v>
      </c>
    </row>
    <row r="1269" spans="1:4" x14ac:dyDescent="0.25">
      <c r="A1269" s="1" t="s">
        <v>2210</v>
      </c>
      <c r="B1269" s="3">
        <v>6587.58</v>
      </c>
      <c r="C1269" s="3">
        <v>6269.5</v>
      </c>
      <c r="D1269" s="3">
        <v>105.07</v>
      </c>
    </row>
    <row r="1270" spans="1:4" x14ac:dyDescent="0.25">
      <c r="A1270" s="1" t="s">
        <v>2211</v>
      </c>
      <c r="B1270" s="3">
        <v>5761.07</v>
      </c>
      <c r="C1270" s="3">
        <v>5420.38</v>
      </c>
      <c r="D1270" s="3">
        <v>106.29</v>
      </c>
    </row>
    <row r="1271" spans="1:4" x14ac:dyDescent="0.25">
      <c r="A1271" s="1" t="s">
        <v>6165</v>
      </c>
      <c r="B1271" s="3">
        <v>5957.31</v>
      </c>
      <c r="C1271" s="3">
        <v>5962.09</v>
      </c>
      <c r="D1271" s="3">
        <v>99.92</v>
      </c>
    </row>
    <row r="1272" spans="1:4" x14ac:dyDescent="0.25">
      <c r="A1272" s="1" t="s">
        <v>5710</v>
      </c>
      <c r="B1272" s="3">
        <v>1925.04</v>
      </c>
      <c r="C1272" s="3">
        <v>2112.96</v>
      </c>
      <c r="D1272" s="3">
        <v>91.11</v>
      </c>
    </row>
    <row r="1273" spans="1:4" x14ac:dyDescent="0.25">
      <c r="A1273" s="1" t="s">
        <v>5712</v>
      </c>
      <c r="B1273" s="3">
        <v>1759.83</v>
      </c>
      <c r="C1273" s="3">
        <v>1933.74</v>
      </c>
      <c r="D1273" s="3">
        <v>91.01</v>
      </c>
    </row>
    <row r="1274" spans="1:4" x14ac:dyDescent="0.25">
      <c r="A1274" s="1" t="s">
        <v>5707</v>
      </c>
      <c r="B1274" s="3">
        <v>2306.6999999999998</v>
      </c>
      <c r="C1274" s="3">
        <v>2376.91</v>
      </c>
      <c r="D1274" s="3">
        <v>97.05</v>
      </c>
    </row>
    <row r="1275" spans="1:4" x14ac:dyDescent="0.25">
      <c r="A1275" s="1" t="s">
        <v>5709</v>
      </c>
      <c r="B1275" s="3">
        <v>2421.56</v>
      </c>
      <c r="C1275" s="3">
        <v>2535.65</v>
      </c>
      <c r="D1275" s="3">
        <v>95.5</v>
      </c>
    </row>
    <row r="1276" spans="1:4" x14ac:dyDescent="0.25">
      <c r="A1276" s="1" t="s">
        <v>5704</v>
      </c>
      <c r="B1276" s="3">
        <v>197.59</v>
      </c>
      <c r="C1276" s="3">
        <v>206.89</v>
      </c>
      <c r="D1276" s="3">
        <v>95.51</v>
      </c>
    </row>
    <row r="1277" spans="1:4" x14ac:dyDescent="0.25">
      <c r="A1277" s="1" t="s">
        <v>5708</v>
      </c>
      <c r="B1277" s="3">
        <v>1906.81</v>
      </c>
      <c r="C1277" s="3">
        <v>1599.22</v>
      </c>
      <c r="D1277" s="3">
        <v>119.23</v>
      </c>
    </row>
    <row r="1278" spans="1:4" x14ac:dyDescent="0.25">
      <c r="A1278" s="1" t="s">
        <v>5705</v>
      </c>
      <c r="B1278" s="3">
        <v>194.88</v>
      </c>
      <c r="C1278" s="3">
        <v>178.39</v>
      </c>
      <c r="D1278" s="3">
        <v>109.24</v>
      </c>
    </row>
    <row r="1279" spans="1:4" x14ac:dyDescent="0.25">
      <c r="A1279" s="1" t="s">
        <v>5706</v>
      </c>
      <c r="B1279" s="3">
        <v>268.87</v>
      </c>
      <c r="C1279" s="3">
        <v>295.39999999999998</v>
      </c>
      <c r="D1279" s="3">
        <v>91.02</v>
      </c>
    </row>
    <row r="1280" spans="1:4" x14ac:dyDescent="0.25">
      <c r="A1280" s="1" t="s">
        <v>5703</v>
      </c>
      <c r="B1280" s="3">
        <v>195.34</v>
      </c>
      <c r="C1280" s="3">
        <v>219.65</v>
      </c>
      <c r="D1280" s="3">
        <v>88.93</v>
      </c>
    </row>
    <row r="1281" spans="1:4" x14ac:dyDescent="0.25">
      <c r="A1281" s="1" t="s">
        <v>5702</v>
      </c>
      <c r="B1281" s="3">
        <v>4151.6099999999997</v>
      </c>
      <c r="C1281" s="3">
        <v>4163.42</v>
      </c>
      <c r="D1281" s="3">
        <v>99.72</v>
      </c>
    </row>
    <row r="1282" spans="1:4" x14ac:dyDescent="0.25">
      <c r="A1282" s="1" t="s">
        <v>2224</v>
      </c>
      <c r="B1282" s="3">
        <v>4940.54</v>
      </c>
      <c r="C1282" s="3">
        <v>5080.7</v>
      </c>
      <c r="D1282" s="3">
        <v>97.24</v>
      </c>
    </row>
    <row r="1283" spans="1:4" x14ac:dyDescent="0.25">
      <c r="A1283" s="1" t="s">
        <v>2226</v>
      </c>
      <c r="B1283" s="3">
        <v>4181.05</v>
      </c>
      <c r="C1283" s="3">
        <v>4100.43</v>
      </c>
      <c r="D1283" s="3">
        <v>101.97</v>
      </c>
    </row>
    <row r="1284" spans="1:4" x14ac:dyDescent="0.25">
      <c r="A1284" s="1" t="s">
        <v>2228</v>
      </c>
      <c r="B1284" s="3">
        <v>5602.63</v>
      </c>
      <c r="C1284" s="3">
        <v>5332.83</v>
      </c>
      <c r="D1284" s="3">
        <v>105.06</v>
      </c>
    </row>
    <row r="1285" spans="1:4" x14ac:dyDescent="0.25">
      <c r="A1285" s="1" t="s">
        <v>2230</v>
      </c>
      <c r="B1285" s="3">
        <v>3480.51</v>
      </c>
      <c r="C1285" s="3">
        <v>3527.23</v>
      </c>
      <c r="D1285" s="3">
        <v>98.68</v>
      </c>
    </row>
    <row r="1286" spans="1:4" x14ac:dyDescent="0.25">
      <c r="A1286" s="1" t="s">
        <v>2232</v>
      </c>
      <c r="B1286" s="3">
        <v>4750.84</v>
      </c>
      <c r="C1286" s="3">
        <v>4938.97</v>
      </c>
      <c r="D1286" s="3">
        <v>96.19</v>
      </c>
    </row>
    <row r="1287" spans="1:4" x14ac:dyDescent="0.25">
      <c r="A1287" s="1" t="s">
        <v>5744</v>
      </c>
      <c r="B1287" s="3">
        <v>1507.68</v>
      </c>
      <c r="C1287" s="3">
        <v>1577.88</v>
      </c>
      <c r="D1287" s="3">
        <v>95.55</v>
      </c>
    </row>
    <row r="1288" spans="1:4" x14ac:dyDescent="0.25">
      <c r="A1288" s="1" t="s">
        <v>2590</v>
      </c>
      <c r="B1288" s="3">
        <v>203.72</v>
      </c>
      <c r="C1288" s="3">
        <v>620.22</v>
      </c>
      <c r="D1288" s="3">
        <v>32.85</v>
      </c>
    </row>
    <row r="1289" spans="1:4" x14ac:dyDescent="0.25">
      <c r="A1289" s="1" t="s">
        <v>2591</v>
      </c>
      <c r="B1289" s="3">
        <v>212.14</v>
      </c>
      <c r="C1289" s="3">
        <v>490.72</v>
      </c>
      <c r="D1289" s="3">
        <v>43.23</v>
      </c>
    </row>
    <row r="1290" spans="1:4" x14ac:dyDescent="0.25">
      <c r="A1290" s="1" t="s">
        <v>5762</v>
      </c>
      <c r="B1290" s="3">
        <v>195.83</v>
      </c>
      <c r="C1290" s="3">
        <v>663.85</v>
      </c>
      <c r="D1290" s="3">
        <v>29.5</v>
      </c>
    </row>
    <row r="1291" spans="1:4" x14ac:dyDescent="0.25">
      <c r="A1291" s="1" t="s">
        <v>5743</v>
      </c>
      <c r="B1291" s="3">
        <v>1487.62</v>
      </c>
      <c r="C1291" s="3">
        <v>1467.65</v>
      </c>
      <c r="D1291" s="3">
        <v>101.36</v>
      </c>
    </row>
    <row r="1292" spans="1:4" x14ac:dyDescent="0.25">
      <c r="A1292" s="1" t="s">
        <v>2659</v>
      </c>
      <c r="B1292" s="3">
        <v>2889.42</v>
      </c>
      <c r="C1292" s="3">
        <v>1069.28</v>
      </c>
      <c r="D1292" s="3">
        <v>270.22000000000003</v>
      </c>
    </row>
    <row r="1293" spans="1:4" x14ac:dyDescent="0.25">
      <c r="A1293" s="1" t="s">
        <v>2657</v>
      </c>
      <c r="B1293" s="3">
        <v>2389.88</v>
      </c>
      <c r="C1293" s="3">
        <v>1104.28</v>
      </c>
      <c r="D1293" s="3">
        <v>216.42</v>
      </c>
    </row>
    <row r="1294" spans="1:4" x14ac:dyDescent="0.25">
      <c r="A1294" s="1" t="s">
        <v>2658</v>
      </c>
      <c r="B1294" s="3">
        <v>1947.67</v>
      </c>
      <c r="C1294" s="3">
        <v>1113.7</v>
      </c>
      <c r="D1294" s="3">
        <v>174.88</v>
      </c>
    </row>
    <row r="1295" spans="1:4" x14ac:dyDescent="0.25">
      <c r="A1295" s="1" t="s">
        <v>2660</v>
      </c>
      <c r="B1295" s="3">
        <v>1471.54</v>
      </c>
      <c r="C1295" s="3">
        <v>1148.7</v>
      </c>
      <c r="D1295" s="3">
        <v>128.1</v>
      </c>
    </row>
    <row r="1296" spans="1:4" x14ac:dyDescent="0.25">
      <c r="A1296" s="1" t="s">
        <v>2662</v>
      </c>
      <c r="B1296" s="3">
        <v>63.99</v>
      </c>
      <c r="C1296" s="3">
        <v>64.02</v>
      </c>
      <c r="D1296" s="3">
        <v>99.95</v>
      </c>
    </row>
    <row r="1297" spans="1:4" x14ac:dyDescent="0.25">
      <c r="A1297" s="1" t="s">
        <v>2661</v>
      </c>
      <c r="B1297" s="3">
        <v>1024.05</v>
      </c>
      <c r="C1297" s="3">
        <v>1161.8499999999999</v>
      </c>
      <c r="D1297" s="3">
        <v>88.14</v>
      </c>
    </row>
    <row r="1298" spans="1:4" x14ac:dyDescent="0.25">
      <c r="A1298" s="1" t="s">
        <v>5766</v>
      </c>
      <c r="B1298" s="3">
        <v>1274.32</v>
      </c>
      <c r="C1298" s="3">
        <v>1261.1300000000001</v>
      </c>
      <c r="D1298" s="3">
        <v>101.05</v>
      </c>
    </row>
    <row r="1299" spans="1:4" x14ac:dyDescent="0.25">
      <c r="A1299" s="1" t="s">
        <v>401</v>
      </c>
      <c r="B1299" s="3">
        <v>0</v>
      </c>
      <c r="C1299" s="3">
        <v>414</v>
      </c>
      <c r="D1299" s="3">
        <v>0</v>
      </c>
    </row>
    <row r="1300" spans="1:4" x14ac:dyDescent="0.25">
      <c r="A1300" s="1" t="s">
        <v>5386</v>
      </c>
      <c r="B1300" s="3">
        <v>0</v>
      </c>
      <c r="C1300" s="3">
        <v>19260.54</v>
      </c>
      <c r="D1300" s="3">
        <v>0</v>
      </c>
    </row>
    <row r="1301" spans="1:4" x14ac:dyDescent="0.25">
      <c r="A1301" s="1" t="s">
        <v>5767</v>
      </c>
      <c r="B1301" s="3">
        <v>1572.65</v>
      </c>
      <c r="C1301" s="3">
        <v>1065.22</v>
      </c>
      <c r="D1301" s="3">
        <v>147.63999999999999</v>
      </c>
    </row>
    <row r="1302" spans="1:4" x14ac:dyDescent="0.25">
      <c r="A1302" s="1" t="s">
        <v>2656</v>
      </c>
      <c r="B1302" s="3">
        <v>747.39</v>
      </c>
      <c r="C1302" s="3">
        <v>727.69</v>
      </c>
      <c r="D1302" s="3">
        <v>102.71</v>
      </c>
    </row>
    <row r="1303" spans="1:4" x14ac:dyDescent="0.25">
      <c r="A1303" s="1" t="s">
        <v>2655</v>
      </c>
      <c r="B1303" s="3">
        <v>746.84</v>
      </c>
      <c r="C1303" s="3">
        <v>535.23</v>
      </c>
      <c r="D1303" s="3">
        <v>139.54</v>
      </c>
    </row>
    <row r="1304" spans="1:4" x14ac:dyDescent="0.25">
      <c r="A1304" s="1" t="s">
        <v>2651</v>
      </c>
      <c r="B1304" s="3">
        <v>746.77</v>
      </c>
      <c r="C1304" s="3">
        <v>641.37</v>
      </c>
      <c r="D1304" s="3">
        <v>116.43</v>
      </c>
    </row>
    <row r="1305" spans="1:4" x14ac:dyDescent="0.25">
      <c r="A1305" s="1" t="s">
        <v>2652</v>
      </c>
      <c r="B1305" s="3">
        <v>746.97</v>
      </c>
      <c r="C1305" s="3">
        <v>550.16999999999996</v>
      </c>
      <c r="D1305" s="3">
        <v>135.77000000000001</v>
      </c>
    </row>
    <row r="1306" spans="1:4" x14ac:dyDescent="0.25">
      <c r="A1306" s="1" t="s">
        <v>2653</v>
      </c>
      <c r="B1306" s="3">
        <v>746.47</v>
      </c>
      <c r="C1306" s="3">
        <v>500.17</v>
      </c>
      <c r="D1306" s="3">
        <v>149.24</v>
      </c>
    </row>
    <row r="1307" spans="1:4" x14ac:dyDescent="0.25">
      <c r="A1307" s="1" t="s">
        <v>2654</v>
      </c>
      <c r="B1307" s="3">
        <v>746.32</v>
      </c>
      <c r="C1307" s="3">
        <v>555.42999999999995</v>
      </c>
      <c r="D1307" s="3">
        <v>134.37</v>
      </c>
    </row>
    <row r="1308" spans="1:4" x14ac:dyDescent="0.25">
      <c r="A1308" s="1" t="s">
        <v>5327</v>
      </c>
      <c r="B1308" s="3">
        <v>38842.629999999997</v>
      </c>
      <c r="C1308" s="3">
        <v>35103.58</v>
      </c>
      <c r="D1308" s="3">
        <v>110.65</v>
      </c>
    </row>
    <row r="1309" spans="1:4" x14ac:dyDescent="0.25">
      <c r="A1309" s="1" t="s">
        <v>6231</v>
      </c>
      <c r="B1309" s="3">
        <v>38973.370000000003</v>
      </c>
      <c r="C1309" s="3">
        <v>33751.980000000003</v>
      </c>
      <c r="D1309" s="3">
        <v>115.47</v>
      </c>
    </row>
    <row r="1310" spans="1:4" x14ac:dyDescent="0.25">
      <c r="A1310" s="1" t="s">
        <v>820</v>
      </c>
      <c r="B1310" s="3">
        <v>5107.8500000000004</v>
      </c>
      <c r="C1310" s="3">
        <v>9448.7999999999993</v>
      </c>
      <c r="D1310" s="3">
        <v>54.06</v>
      </c>
    </row>
    <row r="1311" spans="1:4" x14ac:dyDescent="0.25">
      <c r="A1311" s="1" t="s">
        <v>1342</v>
      </c>
      <c r="B1311" s="3">
        <v>39810.03</v>
      </c>
      <c r="C1311" s="3">
        <v>29363.51</v>
      </c>
      <c r="D1311" s="3">
        <v>135.58000000000001</v>
      </c>
    </row>
    <row r="1312" spans="1:4" x14ac:dyDescent="0.25">
      <c r="A1312" s="1" t="s">
        <v>258</v>
      </c>
      <c r="B1312" s="3">
        <v>45244.27</v>
      </c>
      <c r="C1312" s="3">
        <v>40275.660000000003</v>
      </c>
      <c r="D1312" s="3">
        <v>112.34</v>
      </c>
    </row>
    <row r="1313" spans="1:4" x14ac:dyDescent="0.25">
      <c r="A1313" s="1" t="s">
        <v>259</v>
      </c>
      <c r="B1313" s="3">
        <v>44126.97</v>
      </c>
      <c r="C1313" s="3">
        <v>39274.400000000001</v>
      </c>
      <c r="D1313" s="3">
        <v>112.36</v>
      </c>
    </row>
    <row r="1314" spans="1:4" x14ac:dyDescent="0.25">
      <c r="A1314" s="1" t="s">
        <v>260</v>
      </c>
      <c r="B1314" s="3">
        <v>45397.83</v>
      </c>
      <c r="C1314" s="3">
        <v>40775.660000000003</v>
      </c>
      <c r="D1314" s="3">
        <v>111.34</v>
      </c>
    </row>
    <row r="1315" spans="1:4" x14ac:dyDescent="0.25">
      <c r="A1315" s="1" t="s">
        <v>261</v>
      </c>
      <c r="B1315" s="3">
        <v>44270.16</v>
      </c>
      <c r="C1315" s="3">
        <v>39774.400000000001</v>
      </c>
      <c r="D1315" s="3">
        <v>111.3</v>
      </c>
    </row>
    <row r="1316" spans="1:4" x14ac:dyDescent="0.25">
      <c r="A1316" s="1" t="s">
        <v>796</v>
      </c>
      <c r="B1316" s="3">
        <v>8646.7099999999991</v>
      </c>
      <c r="C1316" s="3">
        <v>10638.67</v>
      </c>
      <c r="D1316" s="3">
        <v>81.28</v>
      </c>
    </row>
    <row r="1317" spans="1:4" x14ac:dyDescent="0.25">
      <c r="A1317" s="1" t="s">
        <v>7092</v>
      </c>
      <c r="B1317" s="3">
        <v>33971.85</v>
      </c>
      <c r="C1317" s="3">
        <v>31051.77</v>
      </c>
      <c r="D1317" s="3">
        <v>109.4</v>
      </c>
    </row>
    <row r="1318" spans="1:4" x14ac:dyDescent="0.25">
      <c r="A1318" s="1" t="s">
        <v>2380</v>
      </c>
      <c r="B1318" s="3">
        <v>8645.69</v>
      </c>
      <c r="C1318" s="3">
        <v>10638.67</v>
      </c>
      <c r="D1318" s="3">
        <v>81.27</v>
      </c>
    </row>
    <row r="1319" spans="1:4" x14ac:dyDescent="0.25">
      <c r="A1319" s="1" t="s">
        <v>7093</v>
      </c>
      <c r="B1319" s="3">
        <v>34429.54</v>
      </c>
      <c r="C1319" s="3">
        <v>31497.17</v>
      </c>
      <c r="D1319" s="3">
        <v>109.31</v>
      </c>
    </row>
    <row r="1320" spans="1:4" x14ac:dyDescent="0.25">
      <c r="A1320" s="1" t="s">
        <v>2387</v>
      </c>
      <c r="B1320" s="3">
        <v>8069.41</v>
      </c>
      <c r="C1320" s="3">
        <v>10638.67</v>
      </c>
      <c r="D1320" s="3">
        <v>75.849999999999994</v>
      </c>
    </row>
    <row r="1321" spans="1:4" x14ac:dyDescent="0.25">
      <c r="A1321" s="1" t="s">
        <v>7094</v>
      </c>
      <c r="B1321" s="3">
        <v>35732.94</v>
      </c>
      <c r="C1321" s="3">
        <v>32097.17</v>
      </c>
      <c r="D1321" s="3">
        <v>111.33</v>
      </c>
    </row>
    <row r="1322" spans="1:4" x14ac:dyDescent="0.25">
      <c r="A1322" s="1" t="s">
        <v>2394</v>
      </c>
      <c r="B1322" s="3">
        <v>8284.0300000000007</v>
      </c>
      <c r="C1322" s="3">
        <v>10638.67</v>
      </c>
      <c r="D1322" s="3">
        <v>77.87</v>
      </c>
    </row>
    <row r="1323" spans="1:4" x14ac:dyDescent="0.25">
      <c r="A1323" s="1" t="s">
        <v>7095</v>
      </c>
      <c r="B1323" s="3">
        <v>36001.15</v>
      </c>
      <c r="C1323" s="3">
        <v>32697.17</v>
      </c>
      <c r="D1323" s="3">
        <v>110.1</v>
      </c>
    </row>
    <row r="1324" spans="1:4" x14ac:dyDescent="0.25">
      <c r="A1324" s="1" t="s">
        <v>816</v>
      </c>
      <c r="B1324" s="3">
        <v>39447.54</v>
      </c>
      <c r="C1324" s="3">
        <v>29018.63</v>
      </c>
      <c r="D1324" s="3">
        <v>135.94</v>
      </c>
    </row>
    <row r="1325" spans="1:4" x14ac:dyDescent="0.25">
      <c r="A1325" s="1" t="s">
        <v>431</v>
      </c>
      <c r="B1325" s="3">
        <v>0</v>
      </c>
      <c r="C1325" s="3">
        <v>330.25</v>
      </c>
      <c r="D1325" s="3">
        <v>0</v>
      </c>
    </row>
    <row r="1326" spans="1:4" x14ac:dyDescent="0.25">
      <c r="A1326" s="1" t="s">
        <v>1096</v>
      </c>
      <c r="B1326" s="3">
        <v>190.34</v>
      </c>
      <c r="C1326" s="3">
        <v>107.19</v>
      </c>
      <c r="D1326" s="3">
        <v>177.57</v>
      </c>
    </row>
    <row r="1327" spans="1:4" x14ac:dyDescent="0.25">
      <c r="A1327" s="1" t="s">
        <v>432</v>
      </c>
      <c r="B1327" s="3">
        <v>147.44</v>
      </c>
      <c r="C1327" s="3">
        <v>161.22</v>
      </c>
      <c r="D1327" s="3">
        <v>91.45</v>
      </c>
    </row>
    <row r="1328" spans="1:4" x14ac:dyDescent="0.25">
      <c r="A1328" s="1" t="s">
        <v>1097</v>
      </c>
      <c r="B1328" s="3">
        <v>111.32</v>
      </c>
      <c r="C1328" s="3">
        <v>123.83</v>
      </c>
      <c r="D1328" s="3">
        <v>89.9</v>
      </c>
    </row>
    <row r="1329" spans="1:4" x14ac:dyDescent="0.25">
      <c r="A1329" s="1" t="s">
        <v>1186</v>
      </c>
      <c r="B1329" s="3">
        <v>5702.24</v>
      </c>
      <c r="C1329" s="3">
        <v>20720.18</v>
      </c>
      <c r="D1329" s="3">
        <v>27.52</v>
      </c>
    </row>
    <row r="1330" spans="1:4" x14ac:dyDescent="0.25">
      <c r="A1330" s="1" t="s">
        <v>1192</v>
      </c>
      <c r="B1330" s="3">
        <v>8471.19</v>
      </c>
      <c r="C1330" s="3">
        <v>19758.55</v>
      </c>
      <c r="D1330" s="3">
        <v>42.87</v>
      </c>
    </row>
    <row r="1331" spans="1:4" x14ac:dyDescent="0.25">
      <c r="A1331" s="1" t="s">
        <v>1199</v>
      </c>
      <c r="B1331" s="3">
        <v>6907.87</v>
      </c>
      <c r="C1331" s="3">
        <v>18682.419999999998</v>
      </c>
      <c r="D1331" s="3">
        <v>36.979999999999997</v>
      </c>
    </row>
    <row r="1332" spans="1:4" x14ac:dyDescent="0.25">
      <c r="A1332" s="1" t="s">
        <v>1204</v>
      </c>
      <c r="B1332" s="3">
        <v>8987.51</v>
      </c>
      <c r="C1332" s="3">
        <v>18314.84</v>
      </c>
      <c r="D1332" s="3">
        <v>49.07</v>
      </c>
    </row>
    <row r="1333" spans="1:4" x14ac:dyDescent="0.25">
      <c r="A1333" s="1" t="s">
        <v>5396</v>
      </c>
      <c r="B1333" s="3">
        <v>24576.98</v>
      </c>
      <c r="C1333" s="3">
        <v>20448.849999999999</v>
      </c>
      <c r="D1333" s="3">
        <v>120.19</v>
      </c>
    </row>
    <row r="1334" spans="1:4" x14ac:dyDescent="0.25">
      <c r="A1334" s="1" t="s">
        <v>5401</v>
      </c>
      <c r="B1334" s="3">
        <v>22146.07</v>
      </c>
      <c r="C1334" s="3">
        <v>20972.54</v>
      </c>
      <c r="D1334" s="3">
        <v>105.6</v>
      </c>
    </row>
    <row r="1335" spans="1:4" x14ac:dyDescent="0.25">
      <c r="A1335" s="1" t="s">
        <v>5407</v>
      </c>
      <c r="B1335" s="3">
        <v>26372.63</v>
      </c>
      <c r="C1335" s="3">
        <v>18993.22</v>
      </c>
      <c r="D1335" s="3">
        <v>138.85</v>
      </c>
    </row>
    <row r="1336" spans="1:4" x14ac:dyDescent="0.25">
      <c r="A1336" s="1" t="s">
        <v>5412</v>
      </c>
      <c r="B1336" s="3">
        <v>19012.189999999999</v>
      </c>
      <c r="C1336" s="3">
        <v>17935.12</v>
      </c>
      <c r="D1336" s="3">
        <v>106.01</v>
      </c>
    </row>
    <row r="1337" spans="1:4" x14ac:dyDescent="0.25">
      <c r="A1337" s="1" t="s">
        <v>805</v>
      </c>
      <c r="B1337" s="3">
        <v>22908.37</v>
      </c>
      <c r="C1337" s="3">
        <v>20626.509999999998</v>
      </c>
      <c r="D1337" s="3">
        <v>111.06</v>
      </c>
    </row>
    <row r="1338" spans="1:4" x14ac:dyDescent="0.25">
      <c r="A1338" s="1" t="s">
        <v>806</v>
      </c>
      <c r="B1338" s="3">
        <v>20735.400000000001</v>
      </c>
      <c r="C1338" s="3">
        <v>20429.18</v>
      </c>
      <c r="D1338" s="3">
        <v>101.5</v>
      </c>
    </row>
    <row r="1339" spans="1:4" x14ac:dyDescent="0.25">
      <c r="A1339" s="1" t="s">
        <v>807</v>
      </c>
      <c r="B1339" s="3">
        <v>20247.169999999998</v>
      </c>
      <c r="C1339" s="3">
        <v>19068.16</v>
      </c>
      <c r="D1339" s="3">
        <v>106.18</v>
      </c>
    </row>
    <row r="1340" spans="1:4" x14ac:dyDescent="0.25">
      <c r="A1340" s="1" t="s">
        <v>808</v>
      </c>
      <c r="B1340" s="3">
        <v>21772.68</v>
      </c>
      <c r="C1340" s="3">
        <v>18494.91</v>
      </c>
      <c r="D1340" s="3">
        <v>117.72</v>
      </c>
    </row>
    <row r="1341" spans="1:4" x14ac:dyDescent="0.25">
      <c r="A1341" s="1" t="s">
        <v>435</v>
      </c>
      <c r="B1341" s="3">
        <v>64.09</v>
      </c>
      <c r="C1341" s="3">
        <v>64.09</v>
      </c>
      <c r="D1341" s="3">
        <v>100</v>
      </c>
    </row>
    <row r="1342" spans="1:4" x14ac:dyDescent="0.25">
      <c r="A1342" s="1" t="s">
        <v>438</v>
      </c>
      <c r="B1342" s="3">
        <v>154.16999999999999</v>
      </c>
      <c r="C1342" s="3">
        <v>171.13</v>
      </c>
      <c r="D1342" s="3">
        <v>90.09</v>
      </c>
    </row>
    <row r="1343" spans="1:4" x14ac:dyDescent="0.25">
      <c r="A1343" s="1" t="s">
        <v>1328</v>
      </c>
      <c r="B1343" s="3">
        <v>73.06</v>
      </c>
      <c r="C1343" s="3">
        <v>94.3</v>
      </c>
      <c r="D1343" s="3">
        <v>77.48</v>
      </c>
    </row>
    <row r="1344" spans="1:4" x14ac:dyDescent="0.25">
      <c r="A1344" s="1" t="s">
        <v>814</v>
      </c>
      <c r="B1344" s="3">
        <v>9395.34</v>
      </c>
      <c r="C1344" s="3">
        <v>19408.95</v>
      </c>
      <c r="D1344" s="3">
        <v>48.41</v>
      </c>
    </row>
    <row r="1345" spans="1:4" x14ac:dyDescent="0.25">
      <c r="A1345" s="1" t="s">
        <v>815</v>
      </c>
      <c r="B1345" s="3">
        <v>7235.43</v>
      </c>
      <c r="C1345" s="3">
        <v>20332.04</v>
      </c>
      <c r="D1345" s="3">
        <v>35.590000000000003</v>
      </c>
    </row>
    <row r="1346" spans="1:4" x14ac:dyDescent="0.25">
      <c r="A1346" s="1" t="s">
        <v>5445</v>
      </c>
      <c r="B1346" s="3">
        <v>34863.370000000003</v>
      </c>
      <c r="C1346" s="3">
        <v>21521.33</v>
      </c>
      <c r="D1346" s="3">
        <v>161.99</v>
      </c>
    </row>
    <row r="1347" spans="1:4" x14ac:dyDescent="0.25">
      <c r="A1347" s="1" t="s">
        <v>5448</v>
      </c>
      <c r="B1347" s="3">
        <v>25001.45</v>
      </c>
      <c r="C1347" s="3">
        <v>21326.57</v>
      </c>
      <c r="D1347" s="3">
        <v>117.23</v>
      </c>
    </row>
    <row r="1348" spans="1:4" x14ac:dyDescent="0.25">
      <c r="A1348" s="1" t="s">
        <v>5450</v>
      </c>
      <c r="B1348" s="3">
        <v>26566.28</v>
      </c>
      <c r="C1348" s="3">
        <v>20064.16</v>
      </c>
      <c r="D1348" s="3">
        <v>132.41</v>
      </c>
    </row>
    <row r="1349" spans="1:4" x14ac:dyDescent="0.25">
      <c r="A1349" s="1" t="s">
        <v>809</v>
      </c>
      <c r="B1349" s="3">
        <v>17641.919999999998</v>
      </c>
      <c r="C1349" s="3">
        <v>15694.42</v>
      </c>
      <c r="D1349" s="3">
        <v>112.41</v>
      </c>
    </row>
    <row r="1350" spans="1:4" x14ac:dyDescent="0.25">
      <c r="A1350" s="1" t="s">
        <v>810</v>
      </c>
      <c r="B1350" s="3">
        <v>5302.85</v>
      </c>
      <c r="C1350" s="3">
        <v>16589.29</v>
      </c>
      <c r="D1350" s="3">
        <v>31.97</v>
      </c>
    </row>
    <row r="1351" spans="1:4" x14ac:dyDescent="0.25">
      <c r="A1351" s="1" t="s">
        <v>811</v>
      </c>
      <c r="B1351" s="3">
        <v>29325.13</v>
      </c>
      <c r="C1351" s="3">
        <v>19599.04</v>
      </c>
      <c r="D1351" s="3">
        <v>149.63</v>
      </c>
    </row>
    <row r="1352" spans="1:4" x14ac:dyDescent="0.25">
      <c r="A1352" s="1" t="s">
        <v>1211</v>
      </c>
      <c r="B1352" s="3">
        <v>10082.129999999999</v>
      </c>
      <c r="C1352" s="3">
        <v>20544.09</v>
      </c>
      <c r="D1352" s="3">
        <v>49.08</v>
      </c>
    </row>
    <row r="1353" spans="1:4" x14ac:dyDescent="0.25">
      <c r="A1353" s="1" t="s">
        <v>1215</v>
      </c>
      <c r="B1353" s="3">
        <v>6553.99</v>
      </c>
      <c r="C1353" s="3">
        <v>17158.46</v>
      </c>
      <c r="D1353" s="3">
        <v>38.200000000000003</v>
      </c>
    </row>
    <row r="1354" spans="1:4" x14ac:dyDescent="0.25">
      <c r="A1354" s="1" t="s">
        <v>1222</v>
      </c>
      <c r="B1354" s="3">
        <v>8335.4599999999991</v>
      </c>
      <c r="C1354" s="3">
        <v>18828.52</v>
      </c>
      <c r="D1354" s="3">
        <v>44.27</v>
      </c>
    </row>
    <row r="1355" spans="1:4" x14ac:dyDescent="0.25">
      <c r="A1355" s="1" t="s">
        <v>5419</v>
      </c>
      <c r="B1355" s="3">
        <v>18276.88</v>
      </c>
      <c r="C1355" s="3">
        <v>18413.78</v>
      </c>
      <c r="D1355" s="3">
        <v>99.26</v>
      </c>
    </row>
    <row r="1356" spans="1:4" x14ac:dyDescent="0.25">
      <c r="A1356" s="1" t="s">
        <v>5423</v>
      </c>
      <c r="B1356" s="3">
        <v>21803.65</v>
      </c>
      <c r="C1356" s="3">
        <v>17471.080000000002</v>
      </c>
      <c r="D1356" s="3">
        <v>124.8</v>
      </c>
    </row>
    <row r="1357" spans="1:4" x14ac:dyDescent="0.25">
      <c r="A1357" s="1" t="s">
        <v>5430</v>
      </c>
      <c r="B1357" s="3">
        <v>19557.48</v>
      </c>
      <c r="C1357" s="3">
        <v>16528.62</v>
      </c>
      <c r="D1357" s="3">
        <v>118.32</v>
      </c>
    </row>
    <row r="1358" spans="1:4" x14ac:dyDescent="0.25">
      <c r="A1358" s="1" t="s">
        <v>1272</v>
      </c>
      <c r="B1358" s="3">
        <v>28087.02</v>
      </c>
      <c r="C1358" s="3">
        <v>19194.13</v>
      </c>
      <c r="D1358" s="3">
        <v>146.33000000000001</v>
      </c>
    </row>
    <row r="1359" spans="1:4" x14ac:dyDescent="0.25">
      <c r="A1359" s="1" t="s">
        <v>1275</v>
      </c>
      <c r="B1359" s="3">
        <v>30586.45</v>
      </c>
      <c r="C1359" s="3">
        <v>22300.74</v>
      </c>
      <c r="D1359" s="3">
        <v>137.15</v>
      </c>
    </row>
    <row r="1360" spans="1:4" x14ac:dyDescent="0.25">
      <c r="A1360" s="1" t="s">
        <v>1277</v>
      </c>
      <c r="B1360" s="3">
        <v>20609.75</v>
      </c>
      <c r="C1360" s="3">
        <v>17411.13</v>
      </c>
      <c r="D1360" s="3">
        <v>118.37</v>
      </c>
    </row>
    <row r="1361" spans="1:4" x14ac:dyDescent="0.25">
      <c r="A1361" s="1" t="s">
        <v>6232</v>
      </c>
      <c r="B1361" s="3">
        <v>25419.71</v>
      </c>
      <c r="C1361" s="3">
        <v>23404.43</v>
      </c>
      <c r="D1361" s="3">
        <v>108.61</v>
      </c>
    </row>
    <row r="1362" spans="1:4" x14ac:dyDescent="0.25">
      <c r="A1362" s="1" t="s">
        <v>94</v>
      </c>
      <c r="B1362" s="3">
        <v>104.67</v>
      </c>
      <c r="C1362" s="3">
        <v>93.59</v>
      </c>
      <c r="D1362" s="3">
        <v>111.84</v>
      </c>
    </row>
    <row r="1363" spans="1:4" x14ac:dyDescent="0.25">
      <c r="A1363" s="1" t="s">
        <v>96</v>
      </c>
      <c r="B1363" s="3">
        <v>104.67</v>
      </c>
      <c r="C1363" s="3">
        <v>93.59</v>
      </c>
      <c r="D1363" s="3">
        <v>111.84</v>
      </c>
    </row>
    <row r="1364" spans="1:4" x14ac:dyDescent="0.25">
      <c r="A1364" s="1" t="s">
        <v>2395</v>
      </c>
      <c r="B1364" s="3">
        <v>104.67</v>
      </c>
      <c r="C1364" s="3">
        <v>93.59</v>
      </c>
      <c r="D1364" s="3">
        <v>111.84</v>
      </c>
    </row>
    <row r="1365" spans="1:4" x14ac:dyDescent="0.25">
      <c r="A1365" s="1" t="s">
        <v>2396</v>
      </c>
      <c r="B1365" s="3">
        <v>104.67</v>
      </c>
      <c r="C1365" s="3">
        <v>93.59</v>
      </c>
      <c r="D1365" s="3">
        <v>111.84</v>
      </c>
    </row>
    <row r="1366" spans="1:4" x14ac:dyDescent="0.25">
      <c r="A1366" s="1" t="s">
        <v>2397</v>
      </c>
      <c r="B1366" s="3">
        <v>104.67</v>
      </c>
      <c r="C1366" s="3">
        <v>93.59</v>
      </c>
      <c r="D1366" s="3">
        <v>111.84</v>
      </c>
    </row>
    <row r="1367" spans="1:4" x14ac:dyDescent="0.25">
      <c r="A1367" s="1" t="s">
        <v>2398</v>
      </c>
      <c r="B1367" s="3">
        <v>104.67</v>
      </c>
      <c r="C1367" s="3">
        <v>93.59</v>
      </c>
      <c r="D1367" s="3">
        <v>111.84</v>
      </c>
    </row>
    <row r="1368" spans="1:4" x14ac:dyDescent="0.25">
      <c r="A1368" s="1" t="s">
        <v>2400</v>
      </c>
      <c r="B1368" s="3">
        <v>104.67</v>
      </c>
      <c r="C1368" s="3">
        <v>93.59</v>
      </c>
      <c r="D1368" s="3">
        <v>111.84</v>
      </c>
    </row>
    <row r="1369" spans="1:4" x14ac:dyDescent="0.25">
      <c r="A1369" s="1" t="s">
        <v>2401</v>
      </c>
      <c r="B1369" s="3">
        <v>104.67</v>
      </c>
      <c r="C1369" s="3">
        <v>93.59</v>
      </c>
      <c r="D1369" s="3">
        <v>111.84</v>
      </c>
    </row>
    <row r="1370" spans="1:4" x14ac:dyDescent="0.25">
      <c r="A1370" s="1" t="s">
        <v>1012</v>
      </c>
      <c r="B1370" s="3">
        <v>100.55</v>
      </c>
      <c r="C1370" s="3">
        <v>89.5</v>
      </c>
      <c r="D1370" s="3">
        <v>112.35</v>
      </c>
    </row>
    <row r="1371" spans="1:4" x14ac:dyDescent="0.25">
      <c r="A1371" s="1" t="s">
        <v>1010</v>
      </c>
      <c r="B1371" s="3">
        <v>100.55</v>
      </c>
      <c r="C1371" s="3">
        <v>89.5</v>
      </c>
      <c r="D1371" s="3">
        <v>112.35</v>
      </c>
    </row>
    <row r="1372" spans="1:4" x14ac:dyDescent="0.25">
      <c r="A1372" s="1" t="s">
        <v>1016</v>
      </c>
      <c r="B1372" s="3">
        <v>100.55</v>
      </c>
      <c r="C1372" s="3">
        <v>89.5</v>
      </c>
      <c r="D1372" s="3">
        <v>112.35</v>
      </c>
    </row>
    <row r="1373" spans="1:4" x14ac:dyDescent="0.25">
      <c r="A1373" s="1" t="s">
        <v>1014</v>
      </c>
      <c r="B1373" s="3">
        <v>100.55</v>
      </c>
      <c r="C1373" s="3">
        <v>89.5</v>
      </c>
      <c r="D1373" s="3">
        <v>112.35</v>
      </c>
    </row>
    <row r="1374" spans="1:4" x14ac:dyDescent="0.25">
      <c r="A1374" s="1" t="s">
        <v>1139</v>
      </c>
      <c r="B1374" s="3">
        <v>1524.52</v>
      </c>
      <c r="C1374" s="3">
        <v>1377.2</v>
      </c>
      <c r="D1374" s="3">
        <v>110.7</v>
      </c>
    </row>
    <row r="1375" spans="1:4" x14ac:dyDescent="0.25">
      <c r="A1375" s="1" t="s">
        <v>1147</v>
      </c>
      <c r="B1375" s="3">
        <v>2554.21</v>
      </c>
      <c r="C1375" s="3">
        <v>2360.5100000000002</v>
      </c>
      <c r="D1375" s="3">
        <v>108.21</v>
      </c>
    </row>
    <row r="1376" spans="1:4" x14ac:dyDescent="0.25">
      <c r="A1376" s="1" t="s">
        <v>1159</v>
      </c>
      <c r="B1376" s="3">
        <v>677.79</v>
      </c>
      <c r="C1376" s="3">
        <v>751.59</v>
      </c>
      <c r="D1376" s="3">
        <v>90.18</v>
      </c>
    </row>
    <row r="1377" spans="1:4" x14ac:dyDescent="0.25">
      <c r="A1377" s="1" t="s">
        <v>1152</v>
      </c>
      <c r="B1377" s="3">
        <v>1023.87</v>
      </c>
      <c r="C1377" s="3">
        <v>990.85</v>
      </c>
      <c r="D1377" s="3">
        <v>103.33</v>
      </c>
    </row>
    <row r="1378" spans="1:4" x14ac:dyDescent="0.25">
      <c r="A1378" s="1" t="s">
        <v>1153</v>
      </c>
      <c r="B1378" s="3">
        <v>406.93</v>
      </c>
      <c r="C1378" s="3">
        <v>370.4</v>
      </c>
      <c r="D1378" s="3">
        <v>109.86</v>
      </c>
    </row>
    <row r="1379" spans="1:4" x14ac:dyDescent="0.25">
      <c r="A1379" s="1" t="s">
        <v>1196</v>
      </c>
      <c r="B1379" s="3">
        <v>340.29</v>
      </c>
      <c r="C1379" s="3">
        <v>304.42</v>
      </c>
      <c r="D1379" s="3">
        <v>111.78</v>
      </c>
    </row>
    <row r="1380" spans="1:4" x14ac:dyDescent="0.25">
      <c r="A1380" s="1" t="s">
        <v>1212</v>
      </c>
      <c r="B1380" s="3">
        <v>1459.78</v>
      </c>
      <c r="C1380" s="3">
        <v>1659.5</v>
      </c>
      <c r="D1380" s="3">
        <v>87.96</v>
      </c>
    </row>
    <row r="1381" spans="1:4" x14ac:dyDescent="0.25">
      <c r="A1381" s="1" t="s">
        <v>1208</v>
      </c>
      <c r="B1381" s="3">
        <v>320.86</v>
      </c>
      <c r="C1381" s="3">
        <v>282.3</v>
      </c>
      <c r="D1381" s="3">
        <v>113.66</v>
      </c>
    </row>
    <row r="1382" spans="1:4" x14ac:dyDescent="0.25">
      <c r="A1382" s="1" t="s">
        <v>1219</v>
      </c>
      <c r="B1382" s="3">
        <v>677.79</v>
      </c>
      <c r="C1382" s="3">
        <v>746.43</v>
      </c>
      <c r="D1382" s="3">
        <v>90.8</v>
      </c>
    </row>
    <row r="1383" spans="1:4" x14ac:dyDescent="0.25">
      <c r="A1383" s="1" t="s">
        <v>5404</v>
      </c>
      <c r="B1383" s="3">
        <v>876.28</v>
      </c>
      <c r="C1383" s="3">
        <v>983.31</v>
      </c>
      <c r="D1383" s="3">
        <v>89.11</v>
      </c>
    </row>
    <row r="1384" spans="1:4" x14ac:dyDescent="0.25">
      <c r="A1384" s="1" t="s">
        <v>5420</v>
      </c>
      <c r="B1384" s="3">
        <v>1884.71</v>
      </c>
      <c r="C1384" s="3">
        <v>2027.89</v>
      </c>
      <c r="D1384" s="3">
        <v>92.94</v>
      </c>
    </row>
    <row r="1385" spans="1:4" x14ac:dyDescent="0.25">
      <c r="A1385" s="1" t="s">
        <v>5416</v>
      </c>
      <c r="B1385" s="3">
        <v>1149.24</v>
      </c>
      <c r="C1385" s="3">
        <v>996</v>
      </c>
      <c r="D1385" s="3">
        <v>115.39</v>
      </c>
    </row>
    <row r="1386" spans="1:4" x14ac:dyDescent="0.25">
      <c r="A1386" s="1" t="s">
        <v>5426</v>
      </c>
      <c r="B1386" s="3">
        <v>4108.74</v>
      </c>
      <c r="C1386" s="3">
        <v>3962.84</v>
      </c>
      <c r="D1386" s="3">
        <v>103.68</v>
      </c>
    </row>
    <row r="1387" spans="1:4" x14ac:dyDescent="0.25">
      <c r="A1387" s="1" t="s">
        <v>5427</v>
      </c>
      <c r="B1387" s="3">
        <v>4002.92</v>
      </c>
      <c r="C1387" s="3">
        <v>3970.39</v>
      </c>
      <c r="D1387" s="3">
        <v>100.82</v>
      </c>
    </row>
    <row r="1388" spans="1:4" x14ac:dyDescent="0.25">
      <c r="A1388" s="1" t="s">
        <v>95</v>
      </c>
      <c r="B1388" s="3">
        <v>3375.37</v>
      </c>
      <c r="C1388" s="3">
        <v>3725.53</v>
      </c>
      <c r="D1388" s="3">
        <v>90.6</v>
      </c>
    </row>
    <row r="1389" spans="1:4" x14ac:dyDescent="0.25">
      <c r="A1389" s="1" t="s">
        <v>97</v>
      </c>
      <c r="B1389" s="3">
        <v>3375.36</v>
      </c>
      <c r="C1389" s="3">
        <v>3686.16</v>
      </c>
      <c r="D1389" s="3">
        <v>91.57</v>
      </c>
    </row>
    <row r="1390" spans="1:4" x14ac:dyDescent="0.25">
      <c r="A1390" s="1" t="s">
        <v>93</v>
      </c>
      <c r="B1390" s="3">
        <v>143.84</v>
      </c>
      <c r="C1390" s="3">
        <v>143.84</v>
      </c>
      <c r="D1390" s="3">
        <v>100</v>
      </c>
    </row>
    <row r="1391" spans="1:4" x14ac:dyDescent="0.25">
      <c r="A1391" s="1" t="s">
        <v>996</v>
      </c>
      <c r="B1391" s="3">
        <v>3571.22</v>
      </c>
      <c r="C1391" s="3">
        <v>3860.96</v>
      </c>
      <c r="D1391" s="3">
        <v>92.5</v>
      </c>
    </row>
    <row r="1392" spans="1:4" x14ac:dyDescent="0.25">
      <c r="A1392" s="1" t="s">
        <v>997</v>
      </c>
      <c r="B1392" s="3">
        <v>3571.19</v>
      </c>
      <c r="C1392" s="3">
        <v>3821.58</v>
      </c>
      <c r="D1392" s="3">
        <v>93.45</v>
      </c>
    </row>
    <row r="1393" spans="1:4" x14ac:dyDescent="0.25">
      <c r="A1393" s="1" t="s">
        <v>98</v>
      </c>
      <c r="B1393" s="3">
        <v>143.84</v>
      </c>
      <c r="C1393" s="3">
        <v>143.84</v>
      </c>
      <c r="D1393" s="3">
        <v>100</v>
      </c>
    </row>
    <row r="1394" spans="1:4" x14ac:dyDescent="0.25">
      <c r="A1394" s="1" t="s">
        <v>998</v>
      </c>
      <c r="B1394" s="3">
        <v>3799.66</v>
      </c>
      <c r="C1394" s="3">
        <v>3996.38</v>
      </c>
      <c r="D1394" s="3">
        <v>95.08</v>
      </c>
    </row>
    <row r="1395" spans="1:4" x14ac:dyDescent="0.25">
      <c r="A1395" s="1" t="s">
        <v>999</v>
      </c>
      <c r="B1395" s="3">
        <v>3799.67</v>
      </c>
      <c r="C1395" s="3">
        <v>3957.01</v>
      </c>
      <c r="D1395" s="3">
        <v>96.02</v>
      </c>
    </row>
    <row r="1396" spans="1:4" x14ac:dyDescent="0.25">
      <c r="A1396" s="1" t="s">
        <v>99</v>
      </c>
      <c r="B1396" s="3">
        <v>143.84</v>
      </c>
      <c r="C1396" s="3">
        <v>143.84</v>
      </c>
      <c r="D1396" s="3">
        <v>100</v>
      </c>
    </row>
    <row r="1397" spans="1:4" x14ac:dyDescent="0.25">
      <c r="A1397" s="1" t="s">
        <v>1000</v>
      </c>
      <c r="B1397" s="3">
        <v>4072.4</v>
      </c>
      <c r="C1397" s="3">
        <v>4147.34</v>
      </c>
      <c r="D1397" s="3">
        <v>98.19</v>
      </c>
    </row>
    <row r="1398" spans="1:4" x14ac:dyDescent="0.25">
      <c r="A1398" s="1" t="s">
        <v>1001</v>
      </c>
      <c r="B1398" s="3">
        <v>4072.44</v>
      </c>
      <c r="C1398" s="3">
        <v>4107.97</v>
      </c>
      <c r="D1398" s="3">
        <v>99.13</v>
      </c>
    </row>
    <row r="1399" spans="1:4" x14ac:dyDescent="0.25">
      <c r="A1399" s="1" t="s">
        <v>2399</v>
      </c>
      <c r="B1399" s="3">
        <v>143.84</v>
      </c>
      <c r="C1399" s="3">
        <v>143.84</v>
      </c>
      <c r="D1399" s="3">
        <v>100</v>
      </c>
    </row>
    <row r="1400" spans="1:4" x14ac:dyDescent="0.25">
      <c r="A1400" s="1" t="s">
        <v>1013</v>
      </c>
      <c r="B1400" s="3">
        <v>673.97</v>
      </c>
      <c r="C1400" s="3">
        <v>467.64</v>
      </c>
      <c r="D1400" s="3">
        <v>144.12</v>
      </c>
    </row>
    <row r="1401" spans="1:4" x14ac:dyDescent="0.25">
      <c r="A1401" s="1" t="s">
        <v>1011</v>
      </c>
      <c r="B1401" s="3">
        <v>673.97</v>
      </c>
      <c r="C1401" s="3">
        <v>392.73</v>
      </c>
      <c r="D1401" s="3">
        <v>171.61</v>
      </c>
    </row>
    <row r="1402" spans="1:4" x14ac:dyDescent="0.25">
      <c r="A1402" s="1" t="s">
        <v>308</v>
      </c>
      <c r="B1402" s="3">
        <v>185.58</v>
      </c>
      <c r="C1402" s="3">
        <v>200.22</v>
      </c>
      <c r="D1402" s="3">
        <v>92.69</v>
      </c>
    </row>
    <row r="1403" spans="1:4" x14ac:dyDescent="0.25">
      <c r="A1403" s="1" t="s">
        <v>1017</v>
      </c>
      <c r="B1403" s="3">
        <v>721.87</v>
      </c>
      <c r="C1403" s="3">
        <v>779.98</v>
      </c>
      <c r="D1403" s="3">
        <v>92.55</v>
      </c>
    </row>
    <row r="1404" spans="1:4" x14ac:dyDescent="0.25">
      <c r="A1404" s="1" t="s">
        <v>1015</v>
      </c>
      <c r="B1404" s="3">
        <v>721.88</v>
      </c>
      <c r="C1404" s="3">
        <v>680.07</v>
      </c>
      <c r="D1404" s="3">
        <v>106.15</v>
      </c>
    </row>
    <row r="1405" spans="1:4" x14ac:dyDescent="0.25">
      <c r="A1405" s="1" t="s">
        <v>419</v>
      </c>
      <c r="B1405" s="3">
        <v>185.58</v>
      </c>
      <c r="C1405" s="3">
        <v>200.22</v>
      </c>
      <c r="D1405" s="3">
        <v>92.69</v>
      </c>
    </row>
    <row r="1406" spans="1:4" x14ac:dyDescent="0.25">
      <c r="A1406" s="1" t="s">
        <v>136</v>
      </c>
      <c r="B1406" s="3">
        <v>4436.79</v>
      </c>
      <c r="C1406" s="3">
        <v>1084.5999999999999</v>
      </c>
      <c r="D1406" s="3">
        <v>409.07</v>
      </c>
    </row>
    <row r="1407" spans="1:4" x14ac:dyDescent="0.25">
      <c r="A1407" s="1" t="s">
        <v>137</v>
      </c>
      <c r="B1407" s="3">
        <v>4436.8</v>
      </c>
      <c r="C1407" s="3">
        <v>1000.35</v>
      </c>
      <c r="D1407" s="3">
        <v>443.52</v>
      </c>
    </row>
    <row r="1408" spans="1:4" x14ac:dyDescent="0.25">
      <c r="A1408" s="1" t="s">
        <v>971</v>
      </c>
      <c r="B1408" s="3">
        <v>4270.09</v>
      </c>
      <c r="C1408" s="3">
        <v>896.01</v>
      </c>
      <c r="D1408" s="3">
        <v>476.57</v>
      </c>
    </row>
    <row r="1409" spans="1:4" x14ac:dyDescent="0.25">
      <c r="A1409" s="1" t="s">
        <v>972</v>
      </c>
      <c r="B1409" s="3">
        <v>4270.08</v>
      </c>
      <c r="C1409" s="3">
        <v>811.76</v>
      </c>
      <c r="D1409" s="3">
        <v>526.03</v>
      </c>
    </row>
    <row r="1410" spans="1:4" x14ac:dyDescent="0.25">
      <c r="A1410" s="1" t="s">
        <v>965</v>
      </c>
      <c r="B1410" s="3">
        <v>4118.13</v>
      </c>
      <c r="C1410" s="3">
        <v>748.76</v>
      </c>
      <c r="D1410" s="3">
        <v>549.99</v>
      </c>
    </row>
    <row r="1411" spans="1:4" x14ac:dyDescent="0.25">
      <c r="A1411" s="1" t="s">
        <v>966</v>
      </c>
      <c r="B1411" s="3">
        <v>4118.13</v>
      </c>
      <c r="C1411" s="3">
        <v>791.01</v>
      </c>
      <c r="D1411" s="3">
        <v>520.62</v>
      </c>
    </row>
    <row r="1412" spans="1:4" x14ac:dyDescent="0.25">
      <c r="A1412" s="1" t="s">
        <v>973</v>
      </c>
      <c r="B1412" s="3">
        <v>3772.45</v>
      </c>
      <c r="C1412" s="3">
        <v>695.35</v>
      </c>
      <c r="D1412" s="3">
        <v>542.53</v>
      </c>
    </row>
    <row r="1413" spans="1:4" x14ac:dyDescent="0.25">
      <c r="A1413" s="1" t="s">
        <v>974</v>
      </c>
      <c r="B1413" s="3">
        <v>3772.45</v>
      </c>
      <c r="C1413" s="3">
        <v>779.6</v>
      </c>
      <c r="D1413" s="3">
        <v>483.9</v>
      </c>
    </row>
    <row r="1414" spans="1:4" x14ac:dyDescent="0.25">
      <c r="A1414" s="1" t="s">
        <v>1071</v>
      </c>
      <c r="B1414" s="3">
        <v>522.39</v>
      </c>
      <c r="C1414" s="3">
        <v>668.26</v>
      </c>
      <c r="D1414" s="3">
        <v>78.17</v>
      </c>
    </row>
    <row r="1415" spans="1:4" x14ac:dyDescent="0.25">
      <c r="A1415" s="1" t="s">
        <v>1073</v>
      </c>
      <c r="B1415" s="3">
        <v>522.39</v>
      </c>
      <c r="C1415" s="3">
        <v>668.26</v>
      </c>
      <c r="D1415" s="3">
        <v>78.17</v>
      </c>
    </row>
    <row r="1416" spans="1:4" x14ac:dyDescent="0.25">
      <c r="A1416" s="1" t="s">
        <v>1063</v>
      </c>
      <c r="B1416" s="3">
        <v>1096.8699999999999</v>
      </c>
      <c r="C1416" s="3">
        <v>924.17</v>
      </c>
      <c r="D1416" s="3">
        <v>118.69</v>
      </c>
    </row>
    <row r="1417" spans="1:4" x14ac:dyDescent="0.25">
      <c r="A1417" s="1" t="s">
        <v>1065</v>
      </c>
      <c r="B1417" s="3">
        <v>1096.8800000000001</v>
      </c>
      <c r="C1417" s="3">
        <v>924.17</v>
      </c>
      <c r="D1417" s="3">
        <v>118.69</v>
      </c>
    </row>
    <row r="1418" spans="1:4" x14ac:dyDescent="0.25">
      <c r="A1418" s="1" t="s">
        <v>306</v>
      </c>
      <c r="B1418" s="3">
        <v>291.47000000000003</v>
      </c>
      <c r="C1418" s="3">
        <v>821.61</v>
      </c>
      <c r="D1418" s="3">
        <v>35.479999999999997</v>
      </c>
    </row>
    <row r="1419" spans="1:4" x14ac:dyDescent="0.25">
      <c r="A1419" s="1" t="s">
        <v>2355</v>
      </c>
      <c r="B1419" s="3">
        <v>221.22</v>
      </c>
      <c r="C1419" s="3">
        <v>693.03</v>
      </c>
      <c r="D1419" s="3">
        <v>31.92</v>
      </c>
    </row>
    <row r="1420" spans="1:4" x14ac:dyDescent="0.25">
      <c r="A1420" s="1" t="s">
        <v>2352</v>
      </c>
      <c r="B1420" s="3">
        <v>162.5</v>
      </c>
      <c r="C1420" s="3">
        <v>261.94</v>
      </c>
      <c r="D1420" s="3">
        <v>62.04</v>
      </c>
    </row>
    <row r="1421" spans="1:4" x14ac:dyDescent="0.25">
      <c r="A1421" s="1" t="s">
        <v>2353</v>
      </c>
      <c r="B1421" s="3">
        <v>2123.4699999999998</v>
      </c>
      <c r="C1421" s="3">
        <v>1833.08</v>
      </c>
      <c r="D1421" s="3">
        <v>115.84</v>
      </c>
    </row>
    <row r="1422" spans="1:4" x14ac:dyDescent="0.25">
      <c r="A1422" s="1" t="s">
        <v>2354</v>
      </c>
      <c r="B1422" s="3">
        <v>164.16</v>
      </c>
      <c r="C1422" s="3">
        <v>241.48</v>
      </c>
      <c r="D1422" s="3">
        <v>67.98</v>
      </c>
    </row>
    <row r="1423" spans="1:4" x14ac:dyDescent="0.25">
      <c r="A1423" s="1" t="s">
        <v>6177</v>
      </c>
      <c r="B1423" s="3">
        <v>548.5</v>
      </c>
      <c r="C1423" s="3">
        <v>1314.55</v>
      </c>
      <c r="D1423" s="3">
        <v>41.72</v>
      </c>
    </row>
    <row r="1424" spans="1:4" x14ac:dyDescent="0.25">
      <c r="A1424" s="1" t="s">
        <v>75</v>
      </c>
      <c r="B1424" s="3">
        <v>362.01</v>
      </c>
      <c r="C1424" s="3">
        <v>761.57</v>
      </c>
      <c r="D1424" s="3">
        <v>47.53</v>
      </c>
    </row>
    <row r="1425" spans="1:4" x14ac:dyDescent="0.25">
      <c r="A1425" s="1" t="s">
        <v>2356</v>
      </c>
      <c r="B1425" s="3">
        <v>312.05</v>
      </c>
      <c r="C1425" s="3">
        <v>592.45000000000005</v>
      </c>
      <c r="D1425" s="3">
        <v>52.67</v>
      </c>
    </row>
    <row r="1426" spans="1:4" x14ac:dyDescent="0.25">
      <c r="A1426" s="1" t="s">
        <v>2359</v>
      </c>
      <c r="B1426" s="3">
        <v>363.02</v>
      </c>
      <c r="C1426" s="3">
        <v>865.88</v>
      </c>
      <c r="D1426" s="3">
        <v>41.93</v>
      </c>
    </row>
    <row r="1427" spans="1:4" x14ac:dyDescent="0.25">
      <c r="A1427" s="1" t="s">
        <v>2357</v>
      </c>
      <c r="B1427" s="3">
        <v>143.44</v>
      </c>
      <c r="C1427" s="3">
        <v>443.62</v>
      </c>
      <c r="D1427" s="3">
        <v>32.33</v>
      </c>
    </row>
    <row r="1428" spans="1:4" x14ac:dyDescent="0.25">
      <c r="A1428" s="1" t="s">
        <v>2358</v>
      </c>
      <c r="B1428" s="3">
        <v>662.92</v>
      </c>
      <c r="C1428" s="3">
        <v>1174.2</v>
      </c>
      <c r="D1428" s="3">
        <v>56.46</v>
      </c>
    </row>
    <row r="1429" spans="1:4" x14ac:dyDescent="0.25">
      <c r="A1429" s="1" t="s">
        <v>2360</v>
      </c>
      <c r="B1429" s="3">
        <v>149.13</v>
      </c>
      <c r="C1429" s="3">
        <v>553.32000000000005</v>
      </c>
      <c r="D1429" s="3">
        <v>26.95</v>
      </c>
    </row>
    <row r="1430" spans="1:4" x14ac:dyDescent="0.25">
      <c r="A1430" s="1" t="s">
        <v>1285</v>
      </c>
      <c r="B1430" s="3">
        <v>195.33</v>
      </c>
      <c r="C1430" s="3">
        <v>210.44</v>
      </c>
      <c r="D1430" s="3">
        <v>92.82</v>
      </c>
    </row>
    <row r="1431" spans="1:4" x14ac:dyDescent="0.25">
      <c r="A1431" s="1" t="s">
        <v>1283</v>
      </c>
      <c r="B1431" s="3">
        <v>196.08</v>
      </c>
      <c r="C1431" s="3">
        <v>230.12</v>
      </c>
      <c r="D1431" s="3">
        <v>85.21</v>
      </c>
    </row>
    <row r="1432" spans="1:4" x14ac:dyDescent="0.25">
      <c r="A1432" s="1" t="s">
        <v>1281</v>
      </c>
      <c r="B1432" s="3">
        <v>5914.53</v>
      </c>
      <c r="C1432" s="3">
        <v>6149.56</v>
      </c>
      <c r="D1432" s="3">
        <v>96.18</v>
      </c>
    </row>
    <row r="1433" spans="1:4" x14ac:dyDescent="0.25">
      <c r="A1433" s="1" t="s">
        <v>1279</v>
      </c>
      <c r="B1433" s="3">
        <v>5914.53</v>
      </c>
      <c r="C1433" s="3">
        <v>6123.24</v>
      </c>
      <c r="D1433" s="3">
        <v>96.59</v>
      </c>
    </row>
    <row r="1434" spans="1:4" x14ac:dyDescent="0.25">
      <c r="A1434" s="1" t="s">
        <v>1299</v>
      </c>
      <c r="B1434" s="3">
        <v>192.18</v>
      </c>
      <c r="C1434" s="3">
        <v>150.76</v>
      </c>
      <c r="D1434" s="3">
        <v>127.47</v>
      </c>
    </row>
    <row r="1435" spans="1:4" x14ac:dyDescent="0.25">
      <c r="A1435" s="1" t="s">
        <v>1301</v>
      </c>
      <c r="B1435" s="3">
        <v>192.17</v>
      </c>
      <c r="C1435" s="3">
        <v>216.44</v>
      </c>
      <c r="D1435" s="3">
        <v>88.78</v>
      </c>
    </row>
    <row r="1436" spans="1:4" x14ac:dyDescent="0.25">
      <c r="A1436" s="1" t="s">
        <v>1297</v>
      </c>
      <c r="B1436" s="3">
        <v>4917.8599999999997</v>
      </c>
      <c r="C1436" s="3">
        <v>5080.8</v>
      </c>
      <c r="D1436" s="3">
        <v>96.79</v>
      </c>
    </row>
    <row r="1437" spans="1:4" x14ac:dyDescent="0.25">
      <c r="A1437" s="1" t="s">
        <v>1295</v>
      </c>
      <c r="B1437" s="3">
        <v>4918.07</v>
      </c>
      <c r="C1437" s="3">
        <v>5107.12</v>
      </c>
      <c r="D1437" s="3">
        <v>96.3</v>
      </c>
    </row>
    <row r="1438" spans="1:4" x14ac:dyDescent="0.25">
      <c r="A1438" s="1" t="s">
        <v>1307</v>
      </c>
      <c r="B1438" s="3">
        <v>205.27</v>
      </c>
      <c r="C1438" s="3">
        <v>229.83</v>
      </c>
      <c r="D1438" s="3">
        <v>89.31</v>
      </c>
    </row>
    <row r="1439" spans="1:4" x14ac:dyDescent="0.25">
      <c r="A1439" s="1" t="s">
        <v>1309</v>
      </c>
      <c r="B1439" s="3">
        <v>205.27</v>
      </c>
      <c r="C1439" s="3">
        <v>256.14</v>
      </c>
      <c r="D1439" s="3">
        <v>80.14</v>
      </c>
    </row>
    <row r="1440" spans="1:4" x14ac:dyDescent="0.25">
      <c r="A1440" s="1" t="s">
        <v>1305</v>
      </c>
      <c r="B1440" s="3">
        <v>5570.71</v>
      </c>
      <c r="C1440" s="3">
        <v>5792.39</v>
      </c>
      <c r="D1440" s="3">
        <v>96.17</v>
      </c>
    </row>
    <row r="1441" spans="1:4" x14ac:dyDescent="0.25">
      <c r="A1441" s="1" t="s">
        <v>1303</v>
      </c>
      <c r="B1441" s="3">
        <v>5571.49</v>
      </c>
      <c r="C1441" s="3">
        <v>5766.07</v>
      </c>
      <c r="D1441" s="3">
        <v>96.63</v>
      </c>
    </row>
    <row r="1442" spans="1:4" x14ac:dyDescent="0.25">
      <c r="A1442" s="1" t="s">
        <v>7096</v>
      </c>
      <c r="B1442" s="3">
        <v>8547.98</v>
      </c>
      <c r="C1442" s="3">
        <v>32953.01</v>
      </c>
      <c r="D1442" s="3">
        <v>25.94</v>
      </c>
    </row>
    <row r="1443" spans="1:4" x14ac:dyDescent="0.25">
      <c r="A1443" s="1" t="s">
        <v>82</v>
      </c>
      <c r="B1443" s="3">
        <v>764.3</v>
      </c>
      <c r="C1443" s="3">
        <v>679.56</v>
      </c>
      <c r="D1443" s="3">
        <v>112.47</v>
      </c>
    </row>
    <row r="1444" spans="1:4" x14ac:dyDescent="0.25">
      <c r="A1444" s="1" t="s">
        <v>305</v>
      </c>
      <c r="B1444" s="3">
        <v>2022.06</v>
      </c>
      <c r="C1444" s="3">
        <v>4207.72</v>
      </c>
      <c r="D1444" s="3">
        <v>48.06</v>
      </c>
    </row>
    <row r="1445" spans="1:4" x14ac:dyDescent="0.25">
      <c r="A1445" s="1" t="s">
        <v>73</v>
      </c>
      <c r="B1445" s="3">
        <v>146.09</v>
      </c>
      <c r="C1445" s="3">
        <v>581.92999999999995</v>
      </c>
      <c r="D1445" s="3">
        <v>25.1</v>
      </c>
    </row>
    <row r="1446" spans="1:4" x14ac:dyDescent="0.25">
      <c r="A1446" s="1" t="s">
        <v>5389</v>
      </c>
      <c r="B1446" s="3">
        <v>3634.69</v>
      </c>
      <c r="C1446" s="3">
        <v>3180.99</v>
      </c>
      <c r="D1446" s="3">
        <v>114.26</v>
      </c>
    </row>
    <row r="1447" spans="1:4" x14ac:dyDescent="0.25">
      <c r="A1447" s="1" t="s">
        <v>5390</v>
      </c>
      <c r="B1447" s="3">
        <v>3634.64</v>
      </c>
      <c r="C1447" s="3">
        <v>3265.24</v>
      </c>
      <c r="D1447" s="3">
        <v>111.31</v>
      </c>
    </row>
    <row r="1448" spans="1:4" x14ac:dyDescent="0.25">
      <c r="A1448" s="1" t="s">
        <v>5387</v>
      </c>
      <c r="B1448" s="3">
        <v>3142.26</v>
      </c>
      <c r="C1448" s="3">
        <v>2883.75</v>
      </c>
      <c r="D1448" s="3">
        <v>108.96</v>
      </c>
    </row>
    <row r="1449" spans="1:4" x14ac:dyDescent="0.25">
      <c r="A1449" s="1" t="s">
        <v>5388</v>
      </c>
      <c r="B1449" s="3">
        <v>3142.22</v>
      </c>
      <c r="C1449" s="3">
        <v>2968</v>
      </c>
      <c r="D1449" s="3">
        <v>105.87</v>
      </c>
    </row>
    <row r="1450" spans="1:4" x14ac:dyDescent="0.25">
      <c r="A1450" s="1" t="s">
        <v>5575</v>
      </c>
      <c r="B1450" s="3">
        <v>507.77</v>
      </c>
      <c r="C1450" s="3">
        <v>939.53</v>
      </c>
      <c r="D1450" s="3">
        <v>54.05</v>
      </c>
    </row>
    <row r="1451" spans="1:4" x14ac:dyDescent="0.25">
      <c r="A1451" s="1" t="s">
        <v>341</v>
      </c>
      <c r="B1451" s="3">
        <v>1213.03</v>
      </c>
      <c r="C1451" s="3">
        <v>1363.27</v>
      </c>
      <c r="D1451" s="3">
        <v>88.98</v>
      </c>
    </row>
    <row r="1452" spans="1:4" x14ac:dyDescent="0.25">
      <c r="A1452" s="1" t="s">
        <v>337</v>
      </c>
      <c r="B1452" s="3">
        <v>941.93</v>
      </c>
      <c r="C1452" s="3">
        <v>1092.79</v>
      </c>
      <c r="D1452" s="3">
        <v>86.2</v>
      </c>
    </row>
    <row r="1453" spans="1:4" x14ac:dyDescent="0.25">
      <c r="A1453" s="1" t="s">
        <v>338</v>
      </c>
      <c r="B1453" s="3">
        <v>561.12</v>
      </c>
      <c r="C1453" s="3">
        <v>641.29</v>
      </c>
      <c r="D1453" s="3">
        <v>87.5</v>
      </c>
    </row>
    <row r="1454" spans="1:4" x14ac:dyDescent="0.25">
      <c r="A1454" s="1" t="s">
        <v>342</v>
      </c>
      <c r="B1454" s="3">
        <v>761.71</v>
      </c>
      <c r="C1454" s="3">
        <v>852.36</v>
      </c>
      <c r="D1454" s="3">
        <v>89.36</v>
      </c>
    </row>
    <row r="1455" spans="1:4" x14ac:dyDescent="0.25">
      <c r="A1455" s="1" t="s">
        <v>83</v>
      </c>
      <c r="B1455" s="3">
        <v>1228.82</v>
      </c>
      <c r="C1455" s="3">
        <v>1315.78</v>
      </c>
      <c r="D1455" s="3">
        <v>93.39</v>
      </c>
    </row>
    <row r="1456" spans="1:4" x14ac:dyDescent="0.25">
      <c r="A1456" s="1" t="s">
        <v>84</v>
      </c>
      <c r="B1456" s="3">
        <v>711.78</v>
      </c>
      <c r="C1456" s="3">
        <v>838.3</v>
      </c>
      <c r="D1456" s="3">
        <v>84.91</v>
      </c>
    </row>
    <row r="1457" spans="1:4" x14ac:dyDescent="0.25">
      <c r="A1457" s="1" t="s">
        <v>343</v>
      </c>
      <c r="B1457" s="3">
        <v>566.73</v>
      </c>
      <c r="C1457" s="3">
        <v>642.54999999999995</v>
      </c>
      <c r="D1457" s="3">
        <v>88.2</v>
      </c>
    </row>
    <row r="1458" spans="1:4" x14ac:dyDescent="0.25">
      <c r="A1458" s="1" t="s">
        <v>85</v>
      </c>
      <c r="B1458" s="3">
        <v>1446.36</v>
      </c>
      <c r="C1458" s="3">
        <v>1443.02</v>
      </c>
      <c r="D1458" s="3">
        <v>100.23</v>
      </c>
    </row>
    <row r="1459" spans="1:4" x14ac:dyDescent="0.25">
      <c r="A1459" s="1" t="s">
        <v>86</v>
      </c>
      <c r="B1459" s="3">
        <v>1580.39</v>
      </c>
      <c r="C1459" s="3">
        <v>1538.77</v>
      </c>
      <c r="D1459" s="3">
        <v>102.7</v>
      </c>
    </row>
    <row r="1460" spans="1:4" x14ac:dyDescent="0.25">
      <c r="A1460" s="1" t="s">
        <v>87</v>
      </c>
      <c r="B1460" s="3">
        <v>534.9</v>
      </c>
      <c r="C1460" s="3">
        <v>526.29999999999995</v>
      </c>
      <c r="D1460" s="3">
        <v>101.63</v>
      </c>
    </row>
    <row r="1461" spans="1:4" x14ac:dyDescent="0.25">
      <c r="A1461" s="1" t="s">
        <v>88</v>
      </c>
      <c r="B1461" s="3">
        <v>1019.28</v>
      </c>
      <c r="C1461" s="3">
        <v>1048.07</v>
      </c>
      <c r="D1461" s="3">
        <v>97.25</v>
      </c>
    </row>
    <row r="1462" spans="1:4" x14ac:dyDescent="0.25">
      <c r="A1462" s="1" t="s">
        <v>89</v>
      </c>
      <c r="B1462" s="3">
        <v>1085.58</v>
      </c>
      <c r="C1462" s="3">
        <v>903.81</v>
      </c>
      <c r="D1462" s="3">
        <v>120.11</v>
      </c>
    </row>
    <row r="1463" spans="1:4" x14ac:dyDescent="0.25">
      <c r="A1463" s="1" t="s">
        <v>344</v>
      </c>
      <c r="B1463" s="3">
        <v>1028.5</v>
      </c>
      <c r="C1463" s="3">
        <v>952.32</v>
      </c>
      <c r="D1463" s="3">
        <v>108</v>
      </c>
    </row>
    <row r="1464" spans="1:4" x14ac:dyDescent="0.25">
      <c r="A1464" s="1" t="s">
        <v>1270</v>
      </c>
      <c r="B1464" s="3">
        <v>293.52999999999997</v>
      </c>
      <c r="C1464" s="3">
        <v>314.99</v>
      </c>
      <c r="D1464" s="3">
        <v>93.19</v>
      </c>
    </row>
    <row r="1465" spans="1:4" x14ac:dyDescent="0.25">
      <c r="A1465" s="1" t="s">
        <v>1271</v>
      </c>
      <c r="B1465" s="3">
        <v>293.52999999999997</v>
      </c>
      <c r="C1465" s="3">
        <v>314.99</v>
      </c>
      <c r="D1465" s="3">
        <v>93.19</v>
      </c>
    </row>
    <row r="1466" spans="1:4" x14ac:dyDescent="0.25">
      <c r="A1466" s="1" t="s">
        <v>1273</v>
      </c>
      <c r="B1466" s="3">
        <v>293.54000000000002</v>
      </c>
      <c r="C1466" s="3">
        <v>315</v>
      </c>
      <c r="D1466" s="3">
        <v>93.19</v>
      </c>
    </row>
    <row r="1467" spans="1:4" x14ac:dyDescent="0.25">
      <c r="A1467" s="1" t="s">
        <v>1274</v>
      </c>
      <c r="B1467" s="3">
        <v>293.54000000000002</v>
      </c>
      <c r="C1467" s="3">
        <v>315</v>
      </c>
      <c r="D1467" s="3">
        <v>93.19</v>
      </c>
    </row>
    <row r="1468" spans="1:4" x14ac:dyDescent="0.25">
      <c r="A1468" s="1" t="s">
        <v>1276</v>
      </c>
      <c r="B1468" s="3">
        <v>293.55</v>
      </c>
      <c r="C1468" s="3">
        <v>315.01</v>
      </c>
      <c r="D1468" s="3">
        <v>93.19</v>
      </c>
    </row>
    <row r="1469" spans="1:4" x14ac:dyDescent="0.25">
      <c r="A1469" s="1" t="s">
        <v>1267</v>
      </c>
      <c r="B1469" s="3">
        <v>288.39</v>
      </c>
      <c r="C1469" s="3">
        <v>309.85000000000002</v>
      </c>
      <c r="D1469" s="3">
        <v>93.07</v>
      </c>
    </row>
    <row r="1470" spans="1:4" x14ac:dyDescent="0.25">
      <c r="A1470" s="1" t="s">
        <v>1268</v>
      </c>
      <c r="B1470" s="3">
        <v>301.42</v>
      </c>
      <c r="C1470" s="3">
        <v>322.88</v>
      </c>
      <c r="D1470" s="3">
        <v>93.35</v>
      </c>
    </row>
    <row r="1471" spans="1:4" x14ac:dyDescent="0.25">
      <c r="A1471" s="1" t="s">
        <v>1269</v>
      </c>
      <c r="B1471" s="3">
        <v>301.42</v>
      </c>
      <c r="C1471" s="3">
        <v>322.88</v>
      </c>
      <c r="D1471" s="3">
        <v>93.35</v>
      </c>
    </row>
    <row r="1472" spans="1:4" x14ac:dyDescent="0.25">
      <c r="A1472" s="1" t="s">
        <v>1266</v>
      </c>
      <c r="B1472" s="3">
        <v>288.39</v>
      </c>
      <c r="C1472" s="3">
        <v>309.85000000000002</v>
      </c>
      <c r="D1472" s="3">
        <v>93.07</v>
      </c>
    </row>
    <row r="1473" spans="1:4" x14ac:dyDescent="0.25">
      <c r="A1473" s="1" t="s">
        <v>5443</v>
      </c>
      <c r="B1473" s="3">
        <v>289.64</v>
      </c>
      <c r="C1473" s="3">
        <v>315.01</v>
      </c>
      <c r="D1473" s="3">
        <v>91.95</v>
      </c>
    </row>
    <row r="1474" spans="1:4" x14ac:dyDescent="0.25">
      <c r="A1474" s="1" t="s">
        <v>5444</v>
      </c>
      <c r="B1474" s="3">
        <v>289.64</v>
      </c>
      <c r="C1474" s="3">
        <v>315.01</v>
      </c>
      <c r="D1474" s="3">
        <v>91.95</v>
      </c>
    </row>
    <row r="1475" spans="1:4" x14ac:dyDescent="0.25">
      <c r="A1475" s="1" t="s">
        <v>5446</v>
      </c>
      <c r="B1475" s="3">
        <v>289.64</v>
      </c>
      <c r="C1475" s="3">
        <v>315.01</v>
      </c>
      <c r="D1475" s="3">
        <v>91.95</v>
      </c>
    </row>
    <row r="1476" spans="1:4" x14ac:dyDescent="0.25">
      <c r="A1476" s="1" t="s">
        <v>5447</v>
      </c>
      <c r="B1476" s="3">
        <v>289.64</v>
      </c>
      <c r="C1476" s="3">
        <v>315.01</v>
      </c>
      <c r="D1476" s="3">
        <v>91.95</v>
      </c>
    </row>
    <row r="1477" spans="1:4" x14ac:dyDescent="0.25">
      <c r="A1477" s="1" t="s">
        <v>5449</v>
      </c>
      <c r="B1477" s="3">
        <v>289.64</v>
      </c>
      <c r="C1477" s="3">
        <v>315.01</v>
      </c>
      <c r="D1477" s="3">
        <v>91.95</v>
      </c>
    </row>
    <row r="1478" spans="1:4" x14ac:dyDescent="0.25">
      <c r="A1478" s="1" t="s">
        <v>76</v>
      </c>
      <c r="B1478" s="3">
        <v>1031.02</v>
      </c>
      <c r="C1478" s="3">
        <v>1135.48</v>
      </c>
      <c r="D1478" s="3">
        <v>90.8</v>
      </c>
    </row>
    <row r="1479" spans="1:4" x14ac:dyDescent="0.25">
      <c r="A1479" s="1" t="s">
        <v>5467</v>
      </c>
      <c r="B1479" s="3">
        <v>788.7</v>
      </c>
      <c r="C1479" s="3">
        <v>952.53</v>
      </c>
      <c r="D1479" s="3">
        <v>82.8</v>
      </c>
    </row>
    <row r="1480" spans="1:4" x14ac:dyDescent="0.25">
      <c r="A1480" s="1" t="s">
        <v>5468</v>
      </c>
      <c r="B1480" s="3">
        <v>941.36</v>
      </c>
      <c r="C1480" s="3">
        <v>1088.28</v>
      </c>
      <c r="D1480" s="3">
        <v>86.5</v>
      </c>
    </row>
    <row r="1481" spans="1:4" x14ac:dyDescent="0.25">
      <c r="A1481" s="1" t="s">
        <v>5469</v>
      </c>
      <c r="B1481" s="3">
        <v>751.13</v>
      </c>
      <c r="C1481" s="3">
        <v>864.02</v>
      </c>
      <c r="D1481" s="3">
        <v>86.93</v>
      </c>
    </row>
    <row r="1482" spans="1:4" x14ac:dyDescent="0.25">
      <c r="A1482" s="1" t="s">
        <v>5470</v>
      </c>
      <c r="B1482" s="3">
        <v>767.08</v>
      </c>
      <c r="C1482" s="3">
        <v>759.77</v>
      </c>
      <c r="D1482" s="3">
        <v>100.96</v>
      </c>
    </row>
    <row r="1483" spans="1:4" x14ac:dyDescent="0.25">
      <c r="A1483" s="1" t="s">
        <v>5471</v>
      </c>
      <c r="B1483" s="3">
        <v>931.66</v>
      </c>
      <c r="C1483" s="3">
        <v>1031.27</v>
      </c>
      <c r="D1483" s="3">
        <v>90.34</v>
      </c>
    </row>
    <row r="1484" spans="1:4" x14ac:dyDescent="0.25">
      <c r="A1484" s="1" t="s">
        <v>5472</v>
      </c>
      <c r="B1484" s="3">
        <v>851.46</v>
      </c>
      <c r="C1484" s="3">
        <v>927.02</v>
      </c>
      <c r="D1484" s="3">
        <v>91.85</v>
      </c>
    </row>
    <row r="1485" spans="1:4" x14ac:dyDescent="0.25">
      <c r="A1485" s="1" t="s">
        <v>135</v>
      </c>
      <c r="B1485" s="3">
        <v>182.23</v>
      </c>
      <c r="C1485" s="3">
        <v>198.52</v>
      </c>
      <c r="D1485" s="3">
        <v>91.79</v>
      </c>
    </row>
    <row r="1486" spans="1:4" x14ac:dyDescent="0.25">
      <c r="A1486" s="1" t="s">
        <v>134</v>
      </c>
      <c r="B1486" s="3">
        <v>162.22999999999999</v>
      </c>
      <c r="C1486" s="3">
        <v>178.52</v>
      </c>
      <c r="D1486" s="3">
        <v>90.87</v>
      </c>
    </row>
    <row r="1487" spans="1:4" x14ac:dyDescent="0.25">
      <c r="A1487" s="1" t="s">
        <v>264</v>
      </c>
      <c r="B1487" s="3">
        <v>391.73</v>
      </c>
      <c r="C1487" s="3">
        <v>337.28</v>
      </c>
      <c r="D1487" s="3">
        <v>116.15</v>
      </c>
    </row>
    <row r="1488" spans="1:4" x14ac:dyDescent="0.25">
      <c r="A1488" s="1" t="s">
        <v>101</v>
      </c>
      <c r="B1488" s="3">
        <v>1215.9100000000001</v>
      </c>
      <c r="C1488" s="3">
        <v>1520.07</v>
      </c>
      <c r="D1488" s="3">
        <v>79.989999999999995</v>
      </c>
    </row>
    <row r="1489" spans="1:4" x14ac:dyDescent="0.25">
      <c r="A1489" s="1" t="s">
        <v>100</v>
      </c>
      <c r="B1489" s="3">
        <v>1215.8800000000001</v>
      </c>
      <c r="C1489" s="3">
        <v>1553.55</v>
      </c>
      <c r="D1489" s="3">
        <v>78.260000000000005</v>
      </c>
    </row>
    <row r="1490" spans="1:4" x14ac:dyDescent="0.25">
      <c r="A1490" s="1" t="s">
        <v>2403</v>
      </c>
      <c r="B1490" s="3">
        <v>1186.79</v>
      </c>
      <c r="C1490" s="3">
        <v>1384.65</v>
      </c>
      <c r="D1490" s="3">
        <v>85.71</v>
      </c>
    </row>
    <row r="1491" spans="1:4" x14ac:dyDescent="0.25">
      <c r="A1491" s="1" t="s">
        <v>2402</v>
      </c>
      <c r="B1491" s="3">
        <v>1186.77</v>
      </c>
      <c r="C1491" s="3">
        <v>1418.12</v>
      </c>
      <c r="D1491" s="3">
        <v>83.69</v>
      </c>
    </row>
    <row r="1492" spans="1:4" x14ac:dyDescent="0.25">
      <c r="A1492" s="1" t="s">
        <v>2405</v>
      </c>
      <c r="B1492" s="3">
        <v>1110.24</v>
      </c>
      <c r="C1492" s="3">
        <v>1264.97</v>
      </c>
      <c r="D1492" s="3">
        <v>87.77</v>
      </c>
    </row>
    <row r="1493" spans="1:4" x14ac:dyDescent="0.25">
      <c r="A1493" s="1" t="s">
        <v>2404</v>
      </c>
      <c r="B1493" s="3">
        <v>1110.21</v>
      </c>
      <c r="C1493" s="3">
        <v>1298.44</v>
      </c>
      <c r="D1493" s="3">
        <v>85.5</v>
      </c>
    </row>
    <row r="1494" spans="1:4" x14ac:dyDescent="0.25">
      <c r="A1494" s="1" t="s">
        <v>2407</v>
      </c>
      <c r="B1494" s="3">
        <v>1109.21</v>
      </c>
      <c r="C1494" s="3">
        <v>1114.01</v>
      </c>
      <c r="D1494" s="3">
        <v>99.57</v>
      </c>
    </row>
    <row r="1495" spans="1:4" x14ac:dyDescent="0.25">
      <c r="A1495" s="1" t="s">
        <v>2406</v>
      </c>
      <c r="B1495" s="3">
        <v>1109.19</v>
      </c>
      <c r="C1495" s="3">
        <v>1147.49</v>
      </c>
      <c r="D1495" s="3">
        <v>96.66</v>
      </c>
    </row>
    <row r="1496" spans="1:4" x14ac:dyDescent="0.25">
      <c r="A1496" s="1" t="s">
        <v>1023</v>
      </c>
      <c r="B1496" s="3">
        <v>1173.75</v>
      </c>
      <c r="C1496" s="3">
        <v>1056.43</v>
      </c>
      <c r="D1496" s="3">
        <v>111.11</v>
      </c>
    </row>
    <row r="1497" spans="1:4" x14ac:dyDescent="0.25">
      <c r="A1497" s="1" t="s">
        <v>1022</v>
      </c>
      <c r="B1497" s="3">
        <v>1173.76</v>
      </c>
      <c r="C1497" s="3">
        <v>1089.9000000000001</v>
      </c>
      <c r="D1497" s="3">
        <v>107.69</v>
      </c>
    </row>
    <row r="1498" spans="1:4" x14ac:dyDescent="0.25">
      <c r="A1498" s="1" t="s">
        <v>1025</v>
      </c>
      <c r="B1498" s="3">
        <v>980.5</v>
      </c>
      <c r="C1498" s="3">
        <v>952.5</v>
      </c>
      <c r="D1498" s="3">
        <v>102.94</v>
      </c>
    </row>
    <row r="1499" spans="1:4" x14ac:dyDescent="0.25">
      <c r="A1499" s="1" t="s">
        <v>1024</v>
      </c>
      <c r="B1499" s="3">
        <v>980.45</v>
      </c>
      <c r="C1499" s="3">
        <v>985.97</v>
      </c>
      <c r="D1499" s="3">
        <v>99.44</v>
      </c>
    </row>
    <row r="1500" spans="1:4" x14ac:dyDescent="0.25">
      <c r="A1500" s="1" t="s">
        <v>1286</v>
      </c>
      <c r="B1500" s="3">
        <v>6364.57</v>
      </c>
      <c r="C1500" s="3">
        <v>6773.83</v>
      </c>
      <c r="D1500" s="3">
        <v>93.96</v>
      </c>
    </row>
    <row r="1501" spans="1:4" x14ac:dyDescent="0.25">
      <c r="A1501" s="1" t="s">
        <v>1284</v>
      </c>
      <c r="B1501" s="3">
        <v>6364.54</v>
      </c>
      <c r="C1501" s="3">
        <v>6724.52</v>
      </c>
      <c r="D1501" s="3">
        <v>94.65</v>
      </c>
    </row>
    <row r="1502" spans="1:4" x14ac:dyDescent="0.25">
      <c r="A1502" s="1" t="s">
        <v>1282</v>
      </c>
      <c r="B1502" s="3">
        <v>702.84</v>
      </c>
      <c r="C1502" s="3">
        <v>675.71</v>
      </c>
      <c r="D1502" s="3">
        <v>104.02</v>
      </c>
    </row>
    <row r="1503" spans="1:4" x14ac:dyDescent="0.25">
      <c r="A1503" s="1" t="s">
        <v>1280</v>
      </c>
      <c r="B1503" s="3">
        <v>702.74</v>
      </c>
      <c r="C1503" s="3">
        <v>692.34</v>
      </c>
      <c r="D1503" s="3">
        <v>101.5</v>
      </c>
    </row>
    <row r="1504" spans="1:4" x14ac:dyDescent="0.25">
      <c r="A1504" s="1" t="s">
        <v>1300</v>
      </c>
      <c r="B1504" s="3">
        <v>5696.55</v>
      </c>
      <c r="C1504" s="3">
        <v>5603.8</v>
      </c>
      <c r="D1504" s="3">
        <v>101.66</v>
      </c>
    </row>
    <row r="1505" spans="1:4" x14ac:dyDescent="0.25">
      <c r="A1505" s="1" t="s">
        <v>1302</v>
      </c>
      <c r="B1505" s="3">
        <v>5696.58</v>
      </c>
      <c r="C1505" s="3">
        <v>5542.06</v>
      </c>
      <c r="D1505" s="3">
        <v>102.79</v>
      </c>
    </row>
    <row r="1506" spans="1:4" x14ac:dyDescent="0.25">
      <c r="A1506" s="1" t="s">
        <v>1298</v>
      </c>
      <c r="B1506" s="3">
        <v>677.91</v>
      </c>
      <c r="C1506" s="3">
        <v>669.82</v>
      </c>
      <c r="D1506" s="3">
        <v>101.21</v>
      </c>
    </row>
    <row r="1507" spans="1:4" x14ac:dyDescent="0.25">
      <c r="A1507" s="1" t="s">
        <v>1296</v>
      </c>
      <c r="B1507" s="3">
        <v>678.6</v>
      </c>
      <c r="C1507" s="3">
        <v>698.23</v>
      </c>
      <c r="D1507" s="3">
        <v>97.19</v>
      </c>
    </row>
    <row r="1508" spans="1:4" x14ac:dyDescent="0.25">
      <c r="A1508" s="1" t="s">
        <v>1308</v>
      </c>
      <c r="B1508" s="3">
        <v>5936.31</v>
      </c>
      <c r="C1508" s="3">
        <v>6101.5</v>
      </c>
      <c r="D1508" s="3">
        <v>97.29</v>
      </c>
    </row>
    <row r="1509" spans="1:4" x14ac:dyDescent="0.25">
      <c r="A1509" s="1" t="s">
        <v>1310</v>
      </c>
      <c r="B1509" s="3">
        <v>5937.08</v>
      </c>
      <c r="C1509" s="3">
        <v>6071.25</v>
      </c>
      <c r="D1509" s="3">
        <v>97.79</v>
      </c>
    </row>
    <row r="1510" spans="1:4" x14ac:dyDescent="0.25">
      <c r="A1510" s="1" t="s">
        <v>1306</v>
      </c>
      <c r="B1510" s="3">
        <v>709.44</v>
      </c>
      <c r="C1510" s="3">
        <v>794.92</v>
      </c>
      <c r="D1510" s="3">
        <v>89.25</v>
      </c>
    </row>
    <row r="1511" spans="1:4" x14ac:dyDescent="0.25">
      <c r="A1511" s="1" t="s">
        <v>1304</v>
      </c>
      <c r="B1511" s="3">
        <v>709.45</v>
      </c>
      <c r="C1511" s="3">
        <v>764.67</v>
      </c>
      <c r="D1511" s="3">
        <v>92.78</v>
      </c>
    </row>
    <row r="1512" spans="1:4" x14ac:dyDescent="0.25">
      <c r="A1512" s="1" t="s">
        <v>5465</v>
      </c>
      <c r="B1512" s="3">
        <v>2665.93</v>
      </c>
      <c r="C1512" s="3">
        <v>3187.84</v>
      </c>
      <c r="D1512" s="3">
        <v>83.63</v>
      </c>
    </row>
    <row r="1513" spans="1:4" x14ac:dyDescent="0.25">
      <c r="A1513" s="1" t="s">
        <v>786</v>
      </c>
      <c r="B1513" s="3">
        <v>2943.57</v>
      </c>
      <c r="C1513" s="3">
        <v>3524.06</v>
      </c>
      <c r="D1513" s="3">
        <v>83.53</v>
      </c>
    </row>
    <row r="1514" spans="1:4" x14ac:dyDescent="0.25">
      <c r="A1514" s="1" t="s">
        <v>787</v>
      </c>
      <c r="B1514" s="3">
        <v>3142.48</v>
      </c>
      <c r="C1514" s="3">
        <v>3781.54</v>
      </c>
      <c r="D1514" s="3">
        <v>83.1</v>
      </c>
    </row>
    <row r="1515" spans="1:4" x14ac:dyDescent="0.25">
      <c r="A1515" s="1" t="s">
        <v>5466</v>
      </c>
      <c r="B1515" s="3">
        <v>3262.64</v>
      </c>
      <c r="C1515" s="3">
        <v>3960.28</v>
      </c>
      <c r="D1515" s="3">
        <v>82.38</v>
      </c>
    </row>
    <row r="1516" spans="1:4" x14ac:dyDescent="0.25">
      <c r="A1516" s="1" t="s">
        <v>757</v>
      </c>
      <c r="B1516" s="3">
        <v>1405.47</v>
      </c>
      <c r="C1516" s="3">
        <v>1422.24</v>
      </c>
      <c r="D1516" s="3">
        <v>98.82</v>
      </c>
    </row>
    <row r="1517" spans="1:4" x14ac:dyDescent="0.25">
      <c r="A1517" s="1" t="s">
        <v>90</v>
      </c>
      <c r="B1517" s="3">
        <v>68</v>
      </c>
      <c r="C1517" s="3">
        <v>68</v>
      </c>
      <c r="D1517" s="3">
        <v>100</v>
      </c>
    </row>
    <row r="1518" spans="1:4" x14ac:dyDescent="0.25">
      <c r="A1518" s="1" t="s">
        <v>5459</v>
      </c>
      <c r="B1518" s="3">
        <v>1783.28</v>
      </c>
      <c r="C1518" s="3">
        <v>1681.42</v>
      </c>
      <c r="D1518" s="3">
        <v>106.06</v>
      </c>
    </row>
    <row r="1519" spans="1:4" x14ac:dyDescent="0.25">
      <c r="A1519" s="1" t="s">
        <v>5460</v>
      </c>
      <c r="B1519" s="3">
        <v>787.68</v>
      </c>
      <c r="C1519" s="3">
        <v>712.09</v>
      </c>
      <c r="D1519" s="3">
        <v>110.62</v>
      </c>
    </row>
    <row r="1520" spans="1:4" x14ac:dyDescent="0.25">
      <c r="A1520" s="1" t="s">
        <v>91</v>
      </c>
      <c r="B1520" s="3">
        <v>1157</v>
      </c>
      <c r="C1520" s="3">
        <v>1300.57</v>
      </c>
      <c r="D1520" s="3">
        <v>88.96</v>
      </c>
    </row>
    <row r="1521" spans="1:4" x14ac:dyDescent="0.25">
      <c r="A1521" s="1" t="s">
        <v>92</v>
      </c>
      <c r="B1521" s="3">
        <v>1290.7</v>
      </c>
      <c r="C1521" s="3">
        <v>1456.97</v>
      </c>
      <c r="D1521" s="3">
        <v>88.59</v>
      </c>
    </row>
    <row r="1522" spans="1:4" x14ac:dyDescent="0.25">
      <c r="A1522" s="1" t="s">
        <v>5482</v>
      </c>
      <c r="B1522" s="3">
        <v>1156.07</v>
      </c>
      <c r="C1522" s="3">
        <v>1282.81</v>
      </c>
      <c r="D1522" s="3">
        <v>90.12</v>
      </c>
    </row>
    <row r="1523" spans="1:4" x14ac:dyDescent="0.25">
      <c r="A1523" s="1" t="s">
        <v>5481</v>
      </c>
      <c r="B1523" s="3">
        <v>1292.1500000000001</v>
      </c>
      <c r="C1523" s="3">
        <v>1423.46</v>
      </c>
      <c r="D1523" s="3">
        <v>90.78</v>
      </c>
    </row>
    <row r="1524" spans="1:4" x14ac:dyDescent="0.25">
      <c r="A1524" s="1" t="s">
        <v>5483</v>
      </c>
      <c r="B1524" s="3">
        <v>1298.05</v>
      </c>
      <c r="C1524" s="3">
        <v>1474.72</v>
      </c>
      <c r="D1524" s="3">
        <v>88.02</v>
      </c>
    </row>
    <row r="1525" spans="1:4" x14ac:dyDescent="0.25">
      <c r="A1525" s="1" t="s">
        <v>5484</v>
      </c>
      <c r="B1525" s="3">
        <v>1165.82</v>
      </c>
      <c r="C1525" s="3">
        <v>1334.07</v>
      </c>
      <c r="D1525" s="3">
        <v>87.39</v>
      </c>
    </row>
    <row r="1526" spans="1:4" x14ac:dyDescent="0.25">
      <c r="A1526" s="1" t="s">
        <v>2361</v>
      </c>
      <c r="B1526" s="3">
        <v>73.739999999999995</v>
      </c>
      <c r="C1526" s="3">
        <v>203.63</v>
      </c>
      <c r="D1526" s="3">
        <v>36.21</v>
      </c>
    </row>
    <row r="1527" spans="1:4" x14ac:dyDescent="0.25">
      <c r="A1527" s="1" t="s">
        <v>300</v>
      </c>
      <c r="B1527" s="3">
        <v>612.65</v>
      </c>
      <c r="C1527" s="3">
        <v>20191.8</v>
      </c>
      <c r="D1527" s="3">
        <v>3.03</v>
      </c>
    </row>
    <row r="1528" spans="1:4" x14ac:dyDescent="0.25">
      <c r="A1528" s="1" t="s">
        <v>297</v>
      </c>
      <c r="B1528" s="3">
        <v>1013.5</v>
      </c>
      <c r="C1528" s="3">
        <v>21674.880000000001</v>
      </c>
      <c r="D1528" s="3">
        <v>4.68</v>
      </c>
    </row>
    <row r="1529" spans="1:4" x14ac:dyDescent="0.25">
      <c r="A1529" s="1" t="s">
        <v>298</v>
      </c>
      <c r="B1529" s="3">
        <v>0</v>
      </c>
      <c r="C1529" s="3">
        <v>484.91</v>
      </c>
      <c r="D1529" s="3">
        <v>0</v>
      </c>
    </row>
    <row r="1530" spans="1:4" x14ac:dyDescent="0.25">
      <c r="A1530" s="1" t="s">
        <v>131</v>
      </c>
      <c r="B1530" s="3">
        <v>374.81</v>
      </c>
      <c r="C1530" s="3">
        <v>422.04</v>
      </c>
      <c r="D1530" s="3">
        <v>88.81</v>
      </c>
    </row>
    <row r="1531" spans="1:4" x14ac:dyDescent="0.25">
      <c r="A1531" s="1" t="s">
        <v>335</v>
      </c>
      <c r="B1531" s="3">
        <v>1510.88</v>
      </c>
      <c r="C1531" s="3">
        <v>1682.41</v>
      </c>
      <c r="D1531" s="3">
        <v>89.8</v>
      </c>
    </row>
    <row r="1532" spans="1:4" x14ac:dyDescent="0.25">
      <c r="A1532" s="1" t="s">
        <v>336</v>
      </c>
      <c r="B1532" s="3">
        <v>1510.84</v>
      </c>
      <c r="C1532" s="3">
        <v>1798.16</v>
      </c>
      <c r="D1532" s="3">
        <v>84.02</v>
      </c>
    </row>
    <row r="1533" spans="1:4" x14ac:dyDescent="0.25">
      <c r="A1533" s="1" t="s">
        <v>333</v>
      </c>
      <c r="B1533" s="3">
        <v>1256.6600000000001</v>
      </c>
      <c r="C1533" s="3">
        <v>1385.17</v>
      </c>
      <c r="D1533" s="3">
        <v>90.72</v>
      </c>
    </row>
    <row r="1534" spans="1:4" x14ac:dyDescent="0.25">
      <c r="A1534" s="1" t="s">
        <v>334</v>
      </c>
      <c r="B1534" s="3">
        <v>1256.73</v>
      </c>
      <c r="C1534" s="3">
        <v>1500.92</v>
      </c>
      <c r="D1534" s="3">
        <v>83.73</v>
      </c>
    </row>
    <row r="1535" spans="1:4" x14ac:dyDescent="0.25">
      <c r="A1535" s="1" t="s">
        <v>309</v>
      </c>
      <c r="B1535" s="3">
        <v>1161.44</v>
      </c>
      <c r="C1535" s="3">
        <v>929.68</v>
      </c>
      <c r="D1535" s="3">
        <v>124.93</v>
      </c>
    </row>
    <row r="1536" spans="1:4" x14ac:dyDescent="0.25">
      <c r="A1536" s="1" t="s">
        <v>310</v>
      </c>
      <c r="B1536" s="3">
        <v>1161.46</v>
      </c>
      <c r="C1536" s="3">
        <v>895.43</v>
      </c>
      <c r="D1536" s="3">
        <v>129.71</v>
      </c>
    </row>
    <row r="1537" spans="1:4" x14ac:dyDescent="0.25">
      <c r="A1537" s="1" t="s">
        <v>311</v>
      </c>
      <c r="B1537" s="3">
        <v>1908.17</v>
      </c>
      <c r="C1537" s="3">
        <v>1043.47</v>
      </c>
      <c r="D1537" s="3">
        <v>182.87</v>
      </c>
    </row>
    <row r="1538" spans="1:4" x14ac:dyDescent="0.25">
      <c r="A1538" s="1" t="s">
        <v>312</v>
      </c>
      <c r="B1538" s="3">
        <v>1908.06</v>
      </c>
      <c r="C1538" s="3">
        <v>1077.72</v>
      </c>
      <c r="D1538" s="3">
        <v>177.05</v>
      </c>
    </row>
    <row r="1539" spans="1:4" x14ac:dyDescent="0.25">
      <c r="A1539" s="1" t="s">
        <v>1026</v>
      </c>
      <c r="B1539" s="3">
        <v>554.74</v>
      </c>
      <c r="C1539" s="3">
        <v>617.5</v>
      </c>
      <c r="D1539" s="3">
        <v>89.84</v>
      </c>
    </row>
    <row r="1540" spans="1:4" x14ac:dyDescent="0.25">
      <c r="A1540" s="1" t="s">
        <v>1027</v>
      </c>
      <c r="B1540" s="3">
        <v>554.73</v>
      </c>
      <c r="C1540" s="3">
        <v>668.67</v>
      </c>
      <c r="D1540" s="3">
        <v>82.96</v>
      </c>
    </row>
    <row r="1541" spans="1:4" x14ac:dyDescent="0.25">
      <c r="A1541" s="1" t="s">
        <v>2364</v>
      </c>
      <c r="B1541" s="3">
        <v>446.92</v>
      </c>
      <c r="C1541" s="3">
        <v>814.2</v>
      </c>
      <c r="D1541" s="3">
        <v>54.89</v>
      </c>
    </row>
    <row r="1542" spans="1:4" x14ac:dyDescent="0.25">
      <c r="A1542" s="1" t="s">
        <v>81</v>
      </c>
      <c r="B1542" s="3">
        <v>65.14</v>
      </c>
      <c r="C1542" s="3">
        <v>67.959999999999994</v>
      </c>
      <c r="D1542" s="3">
        <v>95.85</v>
      </c>
    </row>
    <row r="1543" spans="1:4" x14ac:dyDescent="0.25">
      <c r="A1543" s="1" t="s">
        <v>1248</v>
      </c>
      <c r="B1543" s="3">
        <v>621.08000000000004</v>
      </c>
      <c r="C1543" s="3">
        <v>714.96</v>
      </c>
      <c r="D1543" s="3">
        <v>86.87</v>
      </c>
    </row>
    <row r="1544" spans="1:4" x14ac:dyDescent="0.25">
      <c r="A1544" s="1" t="s">
        <v>1249</v>
      </c>
      <c r="B1544" s="3">
        <v>655.05999999999995</v>
      </c>
      <c r="C1544" s="3">
        <v>764.06</v>
      </c>
      <c r="D1544" s="3">
        <v>85.73</v>
      </c>
    </row>
    <row r="1545" spans="1:4" x14ac:dyDescent="0.25">
      <c r="A1545" s="1" t="s">
        <v>1134</v>
      </c>
      <c r="B1545" s="3">
        <v>1118.96</v>
      </c>
      <c r="C1545" s="3">
        <v>1369.16</v>
      </c>
      <c r="D1545" s="3">
        <v>81.73</v>
      </c>
    </row>
    <row r="1546" spans="1:4" x14ac:dyDescent="0.25">
      <c r="A1546" s="1" t="s">
        <v>1128</v>
      </c>
      <c r="B1546" s="3">
        <v>821.97</v>
      </c>
      <c r="C1546" s="3">
        <v>970.42</v>
      </c>
      <c r="D1546" s="3">
        <v>84.7</v>
      </c>
    </row>
    <row r="1547" spans="1:4" x14ac:dyDescent="0.25">
      <c r="A1547" s="1" t="s">
        <v>1133</v>
      </c>
      <c r="B1547" s="3">
        <v>1136.6500000000001</v>
      </c>
      <c r="C1547" s="3">
        <v>1386.17</v>
      </c>
      <c r="D1547" s="3">
        <v>82</v>
      </c>
    </row>
    <row r="1548" spans="1:4" x14ac:dyDescent="0.25">
      <c r="A1548" s="1" t="s">
        <v>1138</v>
      </c>
      <c r="B1548" s="3">
        <v>963.44</v>
      </c>
      <c r="C1548" s="3">
        <v>1161.92</v>
      </c>
      <c r="D1548" s="3">
        <v>82.92</v>
      </c>
    </row>
    <row r="1549" spans="1:4" x14ac:dyDescent="0.25">
      <c r="A1549" s="1" t="s">
        <v>1144</v>
      </c>
      <c r="B1549" s="3">
        <v>915.83</v>
      </c>
      <c r="C1549" s="3">
        <v>1097.67</v>
      </c>
      <c r="D1549" s="3">
        <v>83.43</v>
      </c>
    </row>
    <row r="1550" spans="1:4" x14ac:dyDescent="0.25">
      <c r="A1550" s="1" t="s">
        <v>1127</v>
      </c>
      <c r="B1550" s="3">
        <v>1034.08</v>
      </c>
      <c r="C1550" s="3">
        <v>1194.68</v>
      </c>
      <c r="D1550" s="3">
        <v>86.56</v>
      </c>
    </row>
    <row r="1551" spans="1:4" x14ac:dyDescent="0.25">
      <c r="A1551" s="1" t="s">
        <v>1158</v>
      </c>
      <c r="B1551" s="3">
        <v>4698.5600000000004</v>
      </c>
      <c r="C1551" s="3">
        <v>4983.51</v>
      </c>
      <c r="D1551" s="3">
        <v>94.28</v>
      </c>
    </row>
    <row r="1552" spans="1:4" x14ac:dyDescent="0.25">
      <c r="A1552" s="1" t="s">
        <v>1250</v>
      </c>
      <c r="B1552" s="3">
        <v>2398.88</v>
      </c>
      <c r="C1552" s="3">
        <v>2582.58</v>
      </c>
      <c r="D1552" s="3">
        <v>92.89</v>
      </c>
    </row>
    <row r="1553" spans="1:4" x14ac:dyDescent="0.25">
      <c r="A1553" s="1" t="s">
        <v>1251</v>
      </c>
      <c r="B1553" s="3">
        <v>2482.0500000000002</v>
      </c>
      <c r="C1553" s="3">
        <v>2724.31</v>
      </c>
      <c r="D1553" s="3">
        <v>91.11</v>
      </c>
    </row>
    <row r="1554" spans="1:4" x14ac:dyDescent="0.25">
      <c r="A1554" s="1" t="s">
        <v>1252</v>
      </c>
      <c r="B1554" s="3">
        <v>4475.7299999999996</v>
      </c>
      <c r="C1554" s="3">
        <v>4501.5</v>
      </c>
      <c r="D1554" s="3">
        <v>99.43</v>
      </c>
    </row>
    <row r="1555" spans="1:4" x14ac:dyDescent="0.25">
      <c r="A1555" s="1" t="s">
        <v>1253</v>
      </c>
      <c r="B1555" s="3">
        <v>4458.12</v>
      </c>
      <c r="C1555" s="3">
        <v>4643.2299999999996</v>
      </c>
      <c r="D1555" s="3">
        <v>96.01</v>
      </c>
    </row>
    <row r="1556" spans="1:4" x14ac:dyDescent="0.25">
      <c r="A1556" s="1" t="s">
        <v>1254</v>
      </c>
      <c r="B1556" s="3">
        <v>4841.16</v>
      </c>
      <c r="C1556" s="3">
        <v>4570.12</v>
      </c>
      <c r="D1556" s="3">
        <v>105.93</v>
      </c>
    </row>
    <row r="1557" spans="1:4" x14ac:dyDescent="0.25">
      <c r="A1557" s="1" t="s">
        <v>1255</v>
      </c>
      <c r="B1557" s="3">
        <v>1240.93</v>
      </c>
      <c r="C1557" s="3">
        <v>1290.58</v>
      </c>
      <c r="D1557" s="3">
        <v>96.15</v>
      </c>
    </row>
    <row r="1558" spans="1:4" x14ac:dyDescent="0.25">
      <c r="A1558" s="1" t="s">
        <v>1256</v>
      </c>
      <c r="B1558" s="3">
        <v>1180.6400000000001</v>
      </c>
      <c r="C1558" s="3">
        <v>1194.8399999999999</v>
      </c>
      <c r="D1558" s="3">
        <v>98.81</v>
      </c>
    </row>
    <row r="1559" spans="1:4" x14ac:dyDescent="0.25">
      <c r="A1559" s="1" t="s">
        <v>1190</v>
      </c>
      <c r="B1559" s="3">
        <v>1898.47</v>
      </c>
      <c r="C1559" s="3">
        <v>1819.74</v>
      </c>
      <c r="D1559" s="3">
        <v>104.33</v>
      </c>
    </row>
    <row r="1560" spans="1:4" x14ac:dyDescent="0.25">
      <c r="A1560" s="1" t="s">
        <v>1183</v>
      </c>
      <c r="B1560" s="3">
        <v>1945.6</v>
      </c>
      <c r="C1560" s="3">
        <v>1978.48</v>
      </c>
      <c r="D1560" s="3">
        <v>98.34</v>
      </c>
    </row>
    <row r="1561" spans="1:4" x14ac:dyDescent="0.25">
      <c r="A1561" s="1" t="s">
        <v>1189</v>
      </c>
      <c r="B1561" s="3">
        <v>1823.14</v>
      </c>
      <c r="C1561" s="3">
        <v>1837.83</v>
      </c>
      <c r="D1561" s="3">
        <v>99.2</v>
      </c>
    </row>
    <row r="1562" spans="1:4" x14ac:dyDescent="0.25">
      <c r="A1562" s="1" t="s">
        <v>1195</v>
      </c>
      <c r="B1562" s="3">
        <v>2135.29</v>
      </c>
      <c r="C1562" s="3">
        <v>2026.99</v>
      </c>
      <c r="D1562" s="3">
        <v>105.34</v>
      </c>
    </row>
    <row r="1563" spans="1:4" x14ac:dyDescent="0.25">
      <c r="A1563" s="1" t="s">
        <v>1202</v>
      </c>
      <c r="B1563" s="3">
        <v>1673.96</v>
      </c>
      <c r="C1563" s="3">
        <v>1726.34</v>
      </c>
      <c r="D1563" s="3">
        <v>96.97</v>
      </c>
    </row>
    <row r="1564" spans="1:4" x14ac:dyDescent="0.25">
      <c r="A1564" s="1" t="s">
        <v>1182</v>
      </c>
      <c r="B1564" s="3">
        <v>1802.97</v>
      </c>
      <c r="C1564" s="3">
        <v>1949.33</v>
      </c>
      <c r="D1564" s="3">
        <v>92.49</v>
      </c>
    </row>
    <row r="1565" spans="1:4" x14ac:dyDescent="0.25">
      <c r="A1565" s="1" t="s">
        <v>1207</v>
      </c>
      <c r="B1565" s="3">
        <v>2402.96</v>
      </c>
      <c r="C1565" s="3">
        <v>2637.76</v>
      </c>
      <c r="D1565" s="3">
        <v>91.1</v>
      </c>
    </row>
    <row r="1566" spans="1:4" x14ac:dyDescent="0.25">
      <c r="A1566" s="1" t="s">
        <v>1257</v>
      </c>
      <c r="B1566" s="3">
        <v>3610.96</v>
      </c>
      <c r="C1566" s="3">
        <v>3597.78</v>
      </c>
      <c r="D1566" s="3">
        <v>100.37</v>
      </c>
    </row>
    <row r="1567" spans="1:4" x14ac:dyDescent="0.25">
      <c r="A1567" s="1" t="s">
        <v>1258</v>
      </c>
      <c r="B1567" s="3">
        <v>2301.96</v>
      </c>
      <c r="C1567" s="3">
        <v>2196.9499999999998</v>
      </c>
      <c r="D1567" s="3">
        <v>104.78</v>
      </c>
    </row>
    <row r="1568" spans="1:4" x14ac:dyDescent="0.25">
      <c r="A1568" s="1" t="s">
        <v>1259</v>
      </c>
      <c r="B1568" s="3">
        <v>2128.7800000000002</v>
      </c>
      <c r="C1568" s="3">
        <v>2291.44</v>
      </c>
      <c r="D1568" s="3">
        <v>92.9</v>
      </c>
    </row>
    <row r="1569" spans="1:4" x14ac:dyDescent="0.25">
      <c r="A1569" s="1" t="s">
        <v>1218</v>
      </c>
      <c r="B1569" s="3">
        <v>2673.55</v>
      </c>
      <c r="C1569" s="3">
        <v>2701.75</v>
      </c>
      <c r="D1569" s="3">
        <v>98.96</v>
      </c>
    </row>
    <row r="1570" spans="1:4" x14ac:dyDescent="0.25">
      <c r="A1570" s="1" t="s">
        <v>1260</v>
      </c>
      <c r="B1570" s="3">
        <v>3591.23</v>
      </c>
      <c r="C1570" s="3">
        <v>3487.55</v>
      </c>
      <c r="D1570" s="3">
        <v>102.97</v>
      </c>
    </row>
    <row r="1571" spans="1:4" x14ac:dyDescent="0.25">
      <c r="A1571" s="1" t="s">
        <v>5451</v>
      </c>
      <c r="B1571" s="3">
        <v>442.37</v>
      </c>
      <c r="C1571" s="3">
        <v>513.95000000000005</v>
      </c>
      <c r="D1571" s="3">
        <v>86.07</v>
      </c>
    </row>
    <row r="1572" spans="1:4" x14ac:dyDescent="0.25">
      <c r="A1572" s="1" t="s">
        <v>5452</v>
      </c>
      <c r="B1572" s="3">
        <v>462.7</v>
      </c>
      <c r="C1572" s="3">
        <v>563.04999999999995</v>
      </c>
      <c r="D1572" s="3">
        <v>82.18</v>
      </c>
    </row>
    <row r="1573" spans="1:4" x14ac:dyDescent="0.25">
      <c r="A1573" s="1" t="s">
        <v>5399</v>
      </c>
      <c r="B1573" s="3">
        <v>1024.54</v>
      </c>
      <c r="C1573" s="3">
        <v>1198.46</v>
      </c>
      <c r="D1573" s="3">
        <v>85.49</v>
      </c>
    </row>
    <row r="1574" spans="1:4" x14ac:dyDescent="0.25">
      <c r="A1574" s="1" t="s">
        <v>5394</v>
      </c>
      <c r="B1574" s="3">
        <v>1411.84</v>
      </c>
      <c r="C1574" s="3">
        <v>1201.9100000000001</v>
      </c>
      <c r="D1574" s="3">
        <v>117.47</v>
      </c>
    </row>
    <row r="1575" spans="1:4" x14ac:dyDescent="0.25">
      <c r="A1575" s="1" t="s">
        <v>5398</v>
      </c>
      <c r="B1575" s="3">
        <v>1524.23</v>
      </c>
      <c r="C1575" s="3">
        <v>1282.6500000000001</v>
      </c>
      <c r="D1575" s="3">
        <v>118.83</v>
      </c>
    </row>
    <row r="1576" spans="1:4" x14ac:dyDescent="0.25">
      <c r="A1576" s="1" t="s">
        <v>5403</v>
      </c>
      <c r="B1576" s="3">
        <v>1231.3399999999999</v>
      </c>
      <c r="C1576" s="3">
        <v>918.6</v>
      </c>
      <c r="D1576" s="3">
        <v>134.05000000000001</v>
      </c>
    </row>
    <row r="1577" spans="1:4" x14ac:dyDescent="0.25">
      <c r="A1577" s="1" t="s">
        <v>5409</v>
      </c>
      <c r="B1577" s="3">
        <v>1583.43</v>
      </c>
      <c r="C1577" s="3">
        <v>1379.15</v>
      </c>
      <c r="D1577" s="3">
        <v>114.81</v>
      </c>
    </row>
    <row r="1578" spans="1:4" x14ac:dyDescent="0.25">
      <c r="A1578" s="1" t="s">
        <v>5393</v>
      </c>
      <c r="B1578" s="3">
        <v>1206.0899999999999</v>
      </c>
      <c r="C1578" s="3">
        <v>996.26</v>
      </c>
      <c r="D1578" s="3">
        <v>121.06</v>
      </c>
    </row>
    <row r="1579" spans="1:4" x14ac:dyDescent="0.25">
      <c r="A1579" s="1" t="s">
        <v>5415</v>
      </c>
      <c r="B1579" s="3">
        <v>3161.54</v>
      </c>
      <c r="C1579" s="3">
        <v>3124.82</v>
      </c>
      <c r="D1579" s="3">
        <v>101.18</v>
      </c>
    </row>
    <row r="1580" spans="1:4" x14ac:dyDescent="0.25">
      <c r="A1580" s="1" t="s">
        <v>1261</v>
      </c>
      <c r="B1580" s="3">
        <v>3843.84</v>
      </c>
      <c r="C1580" s="3">
        <v>3879.13</v>
      </c>
      <c r="D1580" s="3">
        <v>99.09</v>
      </c>
    </row>
    <row r="1581" spans="1:4" x14ac:dyDescent="0.25">
      <c r="A1581" s="1" t="s">
        <v>1262</v>
      </c>
      <c r="B1581" s="3">
        <v>3935.25</v>
      </c>
      <c r="C1581" s="3">
        <v>4020.85</v>
      </c>
      <c r="D1581" s="3">
        <v>97.87</v>
      </c>
    </row>
    <row r="1582" spans="1:4" x14ac:dyDescent="0.25">
      <c r="A1582" s="1" t="s">
        <v>1263</v>
      </c>
      <c r="B1582" s="3">
        <v>2935.8</v>
      </c>
      <c r="C1582" s="3">
        <v>2435.9</v>
      </c>
      <c r="D1582" s="3">
        <v>120.52</v>
      </c>
    </row>
    <row r="1583" spans="1:4" x14ac:dyDescent="0.25">
      <c r="A1583" s="1" t="s">
        <v>1264</v>
      </c>
      <c r="B1583" s="3">
        <v>2706.17</v>
      </c>
      <c r="C1583" s="3">
        <v>2577.63</v>
      </c>
      <c r="D1583" s="3">
        <v>104.99</v>
      </c>
    </row>
    <row r="1584" spans="1:4" x14ac:dyDescent="0.25">
      <c r="A1584" s="1" t="s">
        <v>1265</v>
      </c>
      <c r="B1584" s="3">
        <v>2637.48</v>
      </c>
      <c r="C1584" s="3">
        <v>2617.3200000000002</v>
      </c>
      <c r="D1584" s="3">
        <v>100.77</v>
      </c>
    </row>
    <row r="1585" spans="1:4" x14ac:dyDescent="0.25">
      <c r="A1585" s="1" t="s">
        <v>5473</v>
      </c>
      <c r="B1585" s="3">
        <v>740.84</v>
      </c>
      <c r="C1585" s="3">
        <v>739.08</v>
      </c>
      <c r="D1585" s="3">
        <v>100.24</v>
      </c>
    </row>
    <row r="1586" spans="1:4" x14ac:dyDescent="0.25">
      <c r="A1586" s="1" t="s">
        <v>2362</v>
      </c>
      <c r="B1586" s="3">
        <v>203.72</v>
      </c>
      <c r="C1586" s="3">
        <v>620.22</v>
      </c>
      <c r="D1586" s="3">
        <v>32.85</v>
      </c>
    </row>
    <row r="1587" spans="1:4" x14ac:dyDescent="0.25">
      <c r="A1587" s="1" t="s">
        <v>2363</v>
      </c>
      <c r="B1587" s="3">
        <v>212.14</v>
      </c>
      <c r="C1587" s="3">
        <v>490.72</v>
      </c>
      <c r="D1587" s="3">
        <v>43.23</v>
      </c>
    </row>
    <row r="1588" spans="1:4" x14ac:dyDescent="0.25">
      <c r="A1588" s="1" t="s">
        <v>5576</v>
      </c>
      <c r="B1588" s="3">
        <v>195.83</v>
      </c>
      <c r="C1588" s="3">
        <v>663.85</v>
      </c>
      <c r="D1588" s="3">
        <v>29.5</v>
      </c>
    </row>
    <row r="1589" spans="1:4" x14ac:dyDescent="0.25">
      <c r="A1589" s="1" t="s">
        <v>5474</v>
      </c>
      <c r="B1589" s="3">
        <v>813.25</v>
      </c>
      <c r="C1589" s="3">
        <v>738.44</v>
      </c>
      <c r="D1589" s="3">
        <v>110.13</v>
      </c>
    </row>
    <row r="1590" spans="1:4" x14ac:dyDescent="0.25">
      <c r="A1590" s="1" t="s">
        <v>161</v>
      </c>
      <c r="B1590" s="3">
        <v>104.67</v>
      </c>
      <c r="C1590" s="3">
        <v>93.59</v>
      </c>
      <c r="D1590" s="3">
        <v>111.84</v>
      </c>
    </row>
    <row r="1591" spans="1:4" x14ac:dyDescent="0.25">
      <c r="A1591" s="1" t="s">
        <v>163</v>
      </c>
      <c r="B1591" s="3">
        <v>104.67</v>
      </c>
      <c r="C1591" s="3">
        <v>93.59</v>
      </c>
      <c r="D1591" s="3">
        <v>111.84</v>
      </c>
    </row>
    <row r="1592" spans="1:4" x14ac:dyDescent="0.25">
      <c r="A1592" s="1" t="s">
        <v>2476</v>
      </c>
      <c r="B1592" s="3">
        <v>104.67</v>
      </c>
      <c r="C1592" s="3">
        <v>93.59</v>
      </c>
      <c r="D1592" s="3">
        <v>111.84</v>
      </c>
    </row>
    <row r="1593" spans="1:4" x14ac:dyDescent="0.25">
      <c r="A1593" s="1" t="s">
        <v>2477</v>
      </c>
      <c r="B1593" s="3">
        <v>104.67</v>
      </c>
      <c r="C1593" s="3">
        <v>93.59</v>
      </c>
      <c r="D1593" s="3">
        <v>111.84</v>
      </c>
    </row>
    <row r="1594" spans="1:4" x14ac:dyDescent="0.25">
      <c r="A1594" s="1" t="s">
        <v>2478</v>
      </c>
      <c r="B1594" s="3">
        <v>104.67</v>
      </c>
      <c r="C1594" s="3">
        <v>93.59</v>
      </c>
      <c r="D1594" s="3">
        <v>111.84</v>
      </c>
    </row>
    <row r="1595" spans="1:4" x14ac:dyDescent="0.25">
      <c r="A1595" s="1" t="s">
        <v>2479</v>
      </c>
      <c r="B1595" s="3">
        <v>104.67</v>
      </c>
      <c r="C1595" s="3">
        <v>93.59</v>
      </c>
      <c r="D1595" s="3">
        <v>111.84</v>
      </c>
    </row>
    <row r="1596" spans="1:4" x14ac:dyDescent="0.25">
      <c r="A1596" s="1" t="s">
        <v>2481</v>
      </c>
      <c r="B1596" s="3">
        <v>104.67</v>
      </c>
      <c r="C1596" s="3">
        <v>93.59</v>
      </c>
      <c r="D1596" s="3">
        <v>111.84</v>
      </c>
    </row>
    <row r="1597" spans="1:4" x14ac:dyDescent="0.25">
      <c r="A1597" s="1" t="s">
        <v>2482</v>
      </c>
      <c r="B1597" s="3">
        <v>104.67</v>
      </c>
      <c r="C1597" s="3">
        <v>93.59</v>
      </c>
      <c r="D1597" s="3">
        <v>111.84</v>
      </c>
    </row>
    <row r="1598" spans="1:4" x14ac:dyDescent="0.25">
      <c r="A1598" s="1" t="s">
        <v>1426</v>
      </c>
      <c r="B1598" s="3">
        <v>100.55</v>
      </c>
      <c r="C1598" s="3">
        <v>89.5</v>
      </c>
      <c r="D1598" s="3">
        <v>112.35</v>
      </c>
    </row>
    <row r="1599" spans="1:4" x14ac:dyDescent="0.25">
      <c r="A1599" s="1" t="s">
        <v>1424</v>
      </c>
      <c r="B1599" s="3">
        <v>100.55</v>
      </c>
      <c r="C1599" s="3">
        <v>89.5</v>
      </c>
      <c r="D1599" s="3">
        <v>112.35</v>
      </c>
    </row>
    <row r="1600" spans="1:4" x14ac:dyDescent="0.25">
      <c r="A1600" s="1" t="s">
        <v>1430</v>
      </c>
      <c r="B1600" s="3">
        <v>100.55</v>
      </c>
      <c r="C1600" s="3">
        <v>89.5</v>
      </c>
      <c r="D1600" s="3">
        <v>112.35</v>
      </c>
    </row>
    <row r="1601" spans="1:4" x14ac:dyDescent="0.25">
      <c r="A1601" s="1" t="s">
        <v>1428</v>
      </c>
      <c r="B1601" s="3">
        <v>100.55</v>
      </c>
      <c r="C1601" s="3">
        <v>89.5</v>
      </c>
      <c r="D1601" s="3">
        <v>112.35</v>
      </c>
    </row>
    <row r="1602" spans="1:4" x14ac:dyDescent="0.25">
      <c r="A1602" s="1" t="s">
        <v>1488</v>
      </c>
      <c r="B1602" s="3">
        <v>672.63</v>
      </c>
      <c r="C1602" s="3">
        <v>746.43</v>
      </c>
      <c r="D1602" s="3">
        <v>90.11</v>
      </c>
    </row>
    <row r="1603" spans="1:4" x14ac:dyDescent="0.25">
      <c r="A1603" s="1" t="s">
        <v>1496</v>
      </c>
      <c r="B1603" s="3">
        <v>1249.67</v>
      </c>
      <c r="C1603" s="3">
        <v>1200.9000000000001</v>
      </c>
      <c r="D1603" s="3">
        <v>104.06</v>
      </c>
    </row>
    <row r="1604" spans="1:4" x14ac:dyDescent="0.25">
      <c r="A1604" s="1" t="s">
        <v>1508</v>
      </c>
      <c r="B1604" s="3">
        <v>916.09</v>
      </c>
      <c r="C1604" s="3">
        <v>950.85</v>
      </c>
      <c r="D1604" s="3">
        <v>96.34</v>
      </c>
    </row>
    <row r="1605" spans="1:4" x14ac:dyDescent="0.25">
      <c r="A1605" s="1" t="s">
        <v>1501</v>
      </c>
      <c r="B1605" s="3">
        <v>2555.2199999999998</v>
      </c>
      <c r="C1605" s="3">
        <v>2772.2</v>
      </c>
      <c r="D1605" s="3">
        <v>92.17</v>
      </c>
    </row>
    <row r="1606" spans="1:4" x14ac:dyDescent="0.25">
      <c r="A1606" s="1" t="s">
        <v>1502</v>
      </c>
      <c r="B1606" s="3">
        <v>1625.67</v>
      </c>
      <c r="C1606" s="3">
        <v>1563.76</v>
      </c>
      <c r="D1606" s="3">
        <v>103.96</v>
      </c>
    </row>
    <row r="1607" spans="1:4" x14ac:dyDescent="0.25">
      <c r="A1607" s="1" t="s">
        <v>1543</v>
      </c>
      <c r="B1607" s="3">
        <v>1869.06</v>
      </c>
      <c r="C1607" s="3">
        <v>1821.33</v>
      </c>
      <c r="D1607" s="3">
        <v>102.62</v>
      </c>
    </row>
    <row r="1608" spans="1:4" x14ac:dyDescent="0.25">
      <c r="A1608" s="1" t="s">
        <v>1556</v>
      </c>
      <c r="B1608" s="3">
        <v>1293.08</v>
      </c>
      <c r="C1608" s="3">
        <v>1366.88</v>
      </c>
      <c r="D1608" s="3">
        <v>94.6</v>
      </c>
    </row>
    <row r="1609" spans="1:4" x14ac:dyDescent="0.25">
      <c r="A1609" s="1" t="s">
        <v>1553</v>
      </c>
      <c r="B1609" s="3">
        <v>1999.35</v>
      </c>
      <c r="C1609" s="3">
        <v>2065.77</v>
      </c>
      <c r="D1609" s="3">
        <v>96.78</v>
      </c>
    </row>
    <row r="1610" spans="1:4" x14ac:dyDescent="0.25">
      <c r="A1610" s="1" t="s">
        <v>1562</v>
      </c>
      <c r="B1610" s="3">
        <v>1253.06</v>
      </c>
      <c r="C1610" s="3">
        <v>1326.86</v>
      </c>
      <c r="D1610" s="3">
        <v>94.44</v>
      </c>
    </row>
    <row r="1611" spans="1:4" x14ac:dyDescent="0.25">
      <c r="A1611" s="1" t="s">
        <v>5502</v>
      </c>
      <c r="B1611" s="3">
        <v>2999.43</v>
      </c>
      <c r="C1611" s="3">
        <v>3344.13</v>
      </c>
      <c r="D1611" s="3">
        <v>89.69</v>
      </c>
    </row>
    <row r="1612" spans="1:4" x14ac:dyDescent="0.25">
      <c r="A1612" s="1" t="s">
        <v>5515</v>
      </c>
      <c r="B1612" s="3">
        <v>632.27</v>
      </c>
      <c r="C1612" s="3">
        <v>580.45000000000005</v>
      </c>
      <c r="D1612" s="3">
        <v>108.93</v>
      </c>
    </row>
    <row r="1613" spans="1:4" x14ac:dyDescent="0.25">
      <c r="A1613" s="1" t="s">
        <v>5512</v>
      </c>
      <c r="B1613" s="3">
        <v>1280.29</v>
      </c>
      <c r="C1613" s="3">
        <v>1517.63</v>
      </c>
      <c r="D1613" s="3">
        <v>84.36</v>
      </c>
    </row>
    <row r="1614" spans="1:4" x14ac:dyDescent="0.25">
      <c r="A1614" s="1" t="s">
        <v>5520</v>
      </c>
      <c r="B1614" s="3">
        <v>2810.6</v>
      </c>
      <c r="C1614" s="3">
        <v>3015.65</v>
      </c>
      <c r="D1614" s="3">
        <v>93.2</v>
      </c>
    </row>
    <row r="1615" spans="1:4" x14ac:dyDescent="0.25">
      <c r="A1615" s="1" t="s">
        <v>5521</v>
      </c>
      <c r="B1615" s="3">
        <v>885.76</v>
      </c>
      <c r="C1615" s="3">
        <v>746.43</v>
      </c>
      <c r="D1615" s="3">
        <v>118.67</v>
      </c>
    </row>
    <row r="1616" spans="1:4" x14ac:dyDescent="0.25">
      <c r="A1616" s="1" t="s">
        <v>162</v>
      </c>
      <c r="B1616" s="3">
        <v>5161.88</v>
      </c>
      <c r="C1616" s="3">
        <v>4308.59</v>
      </c>
      <c r="D1616" s="3">
        <v>119.8</v>
      </c>
    </row>
    <row r="1617" spans="1:4" x14ac:dyDescent="0.25">
      <c r="A1617" s="1" t="s">
        <v>164</v>
      </c>
      <c r="B1617" s="3">
        <v>5161.8900000000003</v>
      </c>
      <c r="C1617" s="3">
        <v>4379.46</v>
      </c>
      <c r="D1617" s="3">
        <v>117.87</v>
      </c>
    </row>
    <row r="1618" spans="1:4" x14ac:dyDescent="0.25">
      <c r="A1618" s="1" t="s">
        <v>160</v>
      </c>
      <c r="B1618" s="3">
        <v>143.84</v>
      </c>
      <c r="C1618" s="3">
        <v>143.84</v>
      </c>
      <c r="D1618" s="3">
        <v>100</v>
      </c>
    </row>
    <row r="1619" spans="1:4" x14ac:dyDescent="0.25">
      <c r="A1619" s="1" t="s">
        <v>1410</v>
      </c>
      <c r="B1619" s="3">
        <v>4698.6499999999996</v>
      </c>
      <c r="C1619" s="3">
        <v>4078.68</v>
      </c>
      <c r="D1619" s="3">
        <v>115.2</v>
      </c>
    </row>
    <row r="1620" spans="1:4" x14ac:dyDescent="0.25">
      <c r="A1620" s="1" t="s">
        <v>1411</v>
      </c>
      <c r="B1620" s="3">
        <v>4698.68</v>
      </c>
      <c r="C1620" s="3">
        <v>4149.54</v>
      </c>
      <c r="D1620" s="3">
        <v>113.23</v>
      </c>
    </row>
    <row r="1621" spans="1:4" x14ac:dyDescent="0.25">
      <c r="A1621" s="1" t="s">
        <v>165</v>
      </c>
      <c r="B1621" s="3">
        <v>143.84</v>
      </c>
      <c r="C1621" s="3">
        <v>143.84</v>
      </c>
      <c r="D1621" s="3">
        <v>100</v>
      </c>
    </row>
    <row r="1622" spans="1:4" x14ac:dyDescent="0.25">
      <c r="A1622" s="1" t="s">
        <v>1412</v>
      </c>
      <c r="B1622" s="3">
        <v>4608.38</v>
      </c>
      <c r="C1622" s="3">
        <v>3848.76</v>
      </c>
      <c r="D1622" s="3">
        <v>119.74</v>
      </c>
    </row>
    <row r="1623" spans="1:4" x14ac:dyDescent="0.25">
      <c r="A1623" s="1" t="s">
        <v>1413</v>
      </c>
      <c r="B1623" s="3">
        <v>4608.3599999999997</v>
      </c>
      <c r="C1623" s="3">
        <v>3919.63</v>
      </c>
      <c r="D1623" s="3">
        <v>117.57</v>
      </c>
    </row>
    <row r="1624" spans="1:4" x14ac:dyDescent="0.25">
      <c r="A1624" s="1" t="s">
        <v>166</v>
      </c>
      <c r="B1624" s="3">
        <v>143.84</v>
      </c>
      <c r="C1624" s="3">
        <v>143.84</v>
      </c>
      <c r="D1624" s="3">
        <v>100</v>
      </c>
    </row>
    <row r="1625" spans="1:4" x14ac:dyDescent="0.25">
      <c r="A1625" s="1" t="s">
        <v>1414</v>
      </c>
      <c r="B1625" s="3">
        <v>4219.97</v>
      </c>
      <c r="C1625" s="3">
        <v>3603.32</v>
      </c>
      <c r="D1625" s="3">
        <v>117.11</v>
      </c>
    </row>
    <row r="1626" spans="1:4" x14ac:dyDescent="0.25">
      <c r="A1626" s="1" t="s">
        <v>1415</v>
      </c>
      <c r="B1626" s="3">
        <v>4219.99</v>
      </c>
      <c r="C1626" s="3">
        <v>3674.19</v>
      </c>
      <c r="D1626" s="3">
        <v>114.85</v>
      </c>
    </row>
    <row r="1627" spans="1:4" x14ac:dyDescent="0.25">
      <c r="A1627" s="1" t="s">
        <v>2480</v>
      </c>
      <c r="B1627" s="3">
        <v>143.84</v>
      </c>
      <c r="C1627" s="3">
        <v>143.84</v>
      </c>
      <c r="D1627" s="3">
        <v>100</v>
      </c>
    </row>
    <row r="1628" spans="1:4" x14ac:dyDescent="0.25">
      <c r="A1628" s="1" t="s">
        <v>1427</v>
      </c>
      <c r="B1628" s="3">
        <v>961.8</v>
      </c>
      <c r="C1628" s="3">
        <v>763.31</v>
      </c>
      <c r="D1628" s="3">
        <v>126</v>
      </c>
    </row>
    <row r="1629" spans="1:4" x14ac:dyDescent="0.25">
      <c r="A1629" s="1" t="s">
        <v>1425</v>
      </c>
      <c r="B1629" s="3">
        <v>961.85</v>
      </c>
      <c r="C1629" s="3">
        <v>727.78</v>
      </c>
      <c r="D1629" s="3">
        <v>132.16</v>
      </c>
    </row>
    <row r="1630" spans="1:4" x14ac:dyDescent="0.25">
      <c r="A1630" s="1" t="s">
        <v>362</v>
      </c>
      <c r="B1630" s="3">
        <v>185.58</v>
      </c>
      <c r="C1630" s="3">
        <v>200.22</v>
      </c>
      <c r="D1630" s="3">
        <v>92.69</v>
      </c>
    </row>
    <row r="1631" spans="1:4" x14ac:dyDescent="0.25">
      <c r="A1631" s="1" t="s">
        <v>1431</v>
      </c>
      <c r="B1631" s="3">
        <v>962.18</v>
      </c>
      <c r="C1631" s="3">
        <v>768.81</v>
      </c>
      <c r="D1631" s="3">
        <v>125.15</v>
      </c>
    </row>
    <row r="1632" spans="1:4" x14ac:dyDescent="0.25">
      <c r="A1632" s="1" t="s">
        <v>1429</v>
      </c>
      <c r="B1632" s="3">
        <v>962.19</v>
      </c>
      <c r="C1632" s="3">
        <v>733.28</v>
      </c>
      <c r="D1632" s="3">
        <v>131.22</v>
      </c>
    </row>
    <row r="1633" spans="1:4" x14ac:dyDescent="0.25">
      <c r="A1633" s="1" t="s">
        <v>444</v>
      </c>
      <c r="B1633" s="3">
        <v>185.58</v>
      </c>
      <c r="C1633" s="3">
        <v>200.22</v>
      </c>
      <c r="D1633" s="3">
        <v>92.69</v>
      </c>
    </row>
    <row r="1634" spans="1:4" x14ac:dyDescent="0.25">
      <c r="A1634" s="1" t="s">
        <v>203</v>
      </c>
      <c r="B1634" s="3">
        <v>1448.9</v>
      </c>
      <c r="C1634" s="3">
        <v>1084.5999999999999</v>
      </c>
      <c r="D1634" s="3">
        <v>133.59</v>
      </c>
    </row>
    <row r="1635" spans="1:4" x14ac:dyDescent="0.25">
      <c r="A1635" s="1" t="s">
        <v>204</v>
      </c>
      <c r="B1635" s="3">
        <v>1448.92</v>
      </c>
      <c r="C1635" s="3">
        <v>1000.35</v>
      </c>
      <c r="D1635" s="3">
        <v>144.84</v>
      </c>
    </row>
    <row r="1636" spans="1:4" x14ac:dyDescent="0.25">
      <c r="A1636" s="1" t="s">
        <v>1394</v>
      </c>
      <c r="B1636" s="3">
        <v>1935.16</v>
      </c>
      <c r="C1636" s="3">
        <v>896.01</v>
      </c>
      <c r="D1636" s="3">
        <v>215.98</v>
      </c>
    </row>
    <row r="1637" spans="1:4" x14ac:dyDescent="0.25">
      <c r="A1637" s="1" t="s">
        <v>1395</v>
      </c>
      <c r="B1637" s="3">
        <v>1935.16</v>
      </c>
      <c r="C1637" s="3">
        <v>811.76</v>
      </c>
      <c r="D1637" s="3">
        <v>238.39</v>
      </c>
    </row>
    <row r="1638" spans="1:4" x14ac:dyDescent="0.25">
      <c r="A1638" s="1" t="s">
        <v>1388</v>
      </c>
      <c r="B1638" s="3">
        <v>1941.19</v>
      </c>
      <c r="C1638" s="3">
        <v>748.76</v>
      </c>
      <c r="D1638" s="3">
        <v>259.25</v>
      </c>
    </row>
    <row r="1639" spans="1:4" x14ac:dyDescent="0.25">
      <c r="A1639" s="1" t="s">
        <v>1389</v>
      </c>
      <c r="B1639" s="3">
        <v>1941.19</v>
      </c>
      <c r="C1639" s="3">
        <v>791.01</v>
      </c>
      <c r="D1639" s="3">
        <v>245.41</v>
      </c>
    </row>
    <row r="1640" spans="1:4" x14ac:dyDescent="0.25">
      <c r="A1640" s="1" t="s">
        <v>1396</v>
      </c>
      <c r="B1640" s="3">
        <v>2335.11</v>
      </c>
      <c r="C1640" s="3">
        <v>695.35</v>
      </c>
      <c r="D1640" s="3">
        <v>335.82</v>
      </c>
    </row>
    <row r="1641" spans="1:4" x14ac:dyDescent="0.25">
      <c r="A1641" s="1" t="s">
        <v>1397</v>
      </c>
      <c r="B1641" s="3">
        <v>2335.1</v>
      </c>
      <c r="C1641" s="3">
        <v>779.6</v>
      </c>
      <c r="D1641" s="3">
        <v>299.52999999999997</v>
      </c>
    </row>
    <row r="1642" spans="1:4" x14ac:dyDescent="0.25">
      <c r="A1642" s="1" t="s">
        <v>1462</v>
      </c>
      <c r="B1642" s="3">
        <v>522.39</v>
      </c>
      <c r="C1642" s="3">
        <v>668.26</v>
      </c>
      <c r="D1642" s="3">
        <v>78.17</v>
      </c>
    </row>
    <row r="1643" spans="1:4" x14ac:dyDescent="0.25">
      <c r="A1643" s="1" t="s">
        <v>1463</v>
      </c>
      <c r="B1643" s="3">
        <v>522.39</v>
      </c>
      <c r="C1643" s="3">
        <v>668.26</v>
      </c>
      <c r="D1643" s="3">
        <v>78.17</v>
      </c>
    </row>
    <row r="1644" spans="1:4" x14ac:dyDescent="0.25">
      <c r="A1644" s="1" t="s">
        <v>1458</v>
      </c>
      <c r="B1644" s="3">
        <v>1096.8699999999999</v>
      </c>
      <c r="C1644" s="3">
        <v>924.17</v>
      </c>
      <c r="D1644" s="3">
        <v>118.69</v>
      </c>
    </row>
    <row r="1645" spans="1:4" x14ac:dyDescent="0.25">
      <c r="A1645" s="1" t="s">
        <v>1459</v>
      </c>
      <c r="B1645" s="3">
        <v>1096.8800000000001</v>
      </c>
      <c r="C1645" s="3">
        <v>924.17</v>
      </c>
      <c r="D1645" s="3">
        <v>118.69</v>
      </c>
    </row>
    <row r="1646" spans="1:4" x14ac:dyDescent="0.25">
      <c r="A1646" s="1" t="s">
        <v>360</v>
      </c>
      <c r="B1646" s="3">
        <v>291.47000000000003</v>
      </c>
      <c r="C1646" s="3">
        <v>821.61</v>
      </c>
      <c r="D1646" s="3">
        <v>35.479999999999997</v>
      </c>
    </row>
    <row r="1647" spans="1:4" x14ac:dyDescent="0.25">
      <c r="A1647" s="1" t="s">
        <v>2439</v>
      </c>
      <c r="B1647" s="3">
        <v>221.22</v>
      </c>
      <c r="C1647" s="3">
        <v>693.03</v>
      </c>
      <c r="D1647" s="3">
        <v>31.92</v>
      </c>
    </row>
    <row r="1648" spans="1:4" x14ac:dyDescent="0.25">
      <c r="A1648" s="1" t="s">
        <v>2436</v>
      </c>
      <c r="B1648" s="3">
        <v>162.5</v>
      </c>
      <c r="C1648" s="3">
        <v>261.94</v>
      </c>
      <c r="D1648" s="3">
        <v>62.04</v>
      </c>
    </row>
    <row r="1649" spans="1:4" x14ac:dyDescent="0.25">
      <c r="A1649" s="1" t="s">
        <v>2437</v>
      </c>
      <c r="B1649" s="3">
        <v>2123.4699999999998</v>
      </c>
      <c r="C1649" s="3">
        <v>1833.08</v>
      </c>
      <c r="D1649" s="3">
        <v>115.84</v>
      </c>
    </row>
    <row r="1650" spans="1:4" x14ac:dyDescent="0.25">
      <c r="A1650" s="1" t="s">
        <v>2438</v>
      </c>
      <c r="B1650" s="3">
        <v>164.16</v>
      </c>
      <c r="C1650" s="3">
        <v>241.48</v>
      </c>
      <c r="D1650" s="3">
        <v>67.98</v>
      </c>
    </row>
    <row r="1651" spans="1:4" x14ac:dyDescent="0.25">
      <c r="A1651" s="1" t="s">
        <v>6179</v>
      </c>
      <c r="B1651" s="3">
        <v>548.5</v>
      </c>
      <c r="C1651" s="3">
        <v>1314.55</v>
      </c>
      <c r="D1651" s="3">
        <v>41.72</v>
      </c>
    </row>
    <row r="1652" spans="1:4" x14ac:dyDescent="0.25">
      <c r="A1652" s="1" t="s">
        <v>142</v>
      </c>
      <c r="B1652" s="3">
        <v>362.01</v>
      </c>
      <c r="C1652" s="3">
        <v>761.57</v>
      </c>
      <c r="D1652" s="3">
        <v>47.53</v>
      </c>
    </row>
    <row r="1653" spans="1:4" x14ac:dyDescent="0.25">
      <c r="A1653" s="1" t="s">
        <v>2440</v>
      </c>
      <c r="B1653" s="3">
        <v>312.05</v>
      </c>
      <c r="C1653" s="3">
        <v>592.45000000000005</v>
      </c>
      <c r="D1653" s="3">
        <v>52.67</v>
      </c>
    </row>
    <row r="1654" spans="1:4" x14ac:dyDescent="0.25">
      <c r="A1654" s="1" t="s">
        <v>2443</v>
      </c>
      <c r="B1654" s="3">
        <v>363.02</v>
      </c>
      <c r="C1654" s="3">
        <v>865.88</v>
      </c>
      <c r="D1654" s="3">
        <v>41.93</v>
      </c>
    </row>
    <row r="1655" spans="1:4" x14ac:dyDescent="0.25">
      <c r="A1655" s="1" t="s">
        <v>2441</v>
      </c>
      <c r="B1655" s="3">
        <v>143.44</v>
      </c>
      <c r="C1655" s="3">
        <v>443.62</v>
      </c>
      <c r="D1655" s="3">
        <v>32.33</v>
      </c>
    </row>
    <row r="1656" spans="1:4" x14ac:dyDescent="0.25">
      <c r="A1656" s="1" t="s">
        <v>2442</v>
      </c>
      <c r="B1656" s="3">
        <v>662.92</v>
      </c>
      <c r="C1656" s="3">
        <v>1174.2</v>
      </c>
      <c r="D1656" s="3">
        <v>56.46</v>
      </c>
    </row>
    <row r="1657" spans="1:4" x14ac:dyDescent="0.25">
      <c r="A1657" s="1" t="s">
        <v>2444</v>
      </c>
      <c r="B1657" s="3">
        <v>149.13</v>
      </c>
      <c r="C1657" s="3">
        <v>553.32000000000005</v>
      </c>
      <c r="D1657" s="3">
        <v>26.95</v>
      </c>
    </row>
    <row r="1658" spans="1:4" x14ac:dyDescent="0.25">
      <c r="A1658" s="1" t="s">
        <v>1623</v>
      </c>
      <c r="B1658" s="3">
        <v>195.33</v>
      </c>
      <c r="C1658" s="3">
        <v>210.44</v>
      </c>
      <c r="D1658" s="3">
        <v>92.82</v>
      </c>
    </row>
    <row r="1659" spans="1:4" x14ac:dyDescent="0.25">
      <c r="A1659" s="1" t="s">
        <v>1621</v>
      </c>
      <c r="B1659" s="3">
        <v>196.08</v>
      </c>
      <c r="C1659" s="3">
        <v>230.12</v>
      </c>
      <c r="D1659" s="3">
        <v>85.21</v>
      </c>
    </row>
    <row r="1660" spans="1:4" x14ac:dyDescent="0.25">
      <c r="A1660" s="1" t="s">
        <v>1619</v>
      </c>
      <c r="B1660" s="3">
        <v>5914.58</v>
      </c>
      <c r="C1660" s="3">
        <v>5559.93</v>
      </c>
      <c r="D1660" s="3">
        <v>106.38</v>
      </c>
    </row>
    <row r="1661" spans="1:4" x14ac:dyDescent="0.25">
      <c r="A1661" s="1" t="s">
        <v>1617</v>
      </c>
      <c r="B1661" s="3">
        <v>5914.58</v>
      </c>
      <c r="C1661" s="3">
        <v>5586.25</v>
      </c>
      <c r="D1661" s="3">
        <v>105.88</v>
      </c>
    </row>
    <row r="1662" spans="1:4" x14ac:dyDescent="0.25">
      <c r="A1662" s="1" t="s">
        <v>1637</v>
      </c>
      <c r="B1662" s="3">
        <v>192.18</v>
      </c>
      <c r="C1662" s="3">
        <v>150.76</v>
      </c>
      <c r="D1662" s="3">
        <v>127.47</v>
      </c>
    </row>
    <row r="1663" spans="1:4" x14ac:dyDescent="0.25">
      <c r="A1663" s="1" t="s">
        <v>1639</v>
      </c>
      <c r="B1663" s="3">
        <v>192.17</v>
      </c>
      <c r="C1663" s="3">
        <v>216.44</v>
      </c>
      <c r="D1663" s="3">
        <v>88.78</v>
      </c>
    </row>
    <row r="1664" spans="1:4" x14ac:dyDescent="0.25">
      <c r="A1664" s="1" t="s">
        <v>1635</v>
      </c>
      <c r="B1664" s="3">
        <v>4918.07</v>
      </c>
      <c r="C1664" s="3">
        <v>4459.41</v>
      </c>
      <c r="D1664" s="3">
        <v>110.29</v>
      </c>
    </row>
    <row r="1665" spans="1:4" x14ac:dyDescent="0.25">
      <c r="A1665" s="1" t="s">
        <v>1633</v>
      </c>
      <c r="B1665" s="3">
        <v>4918.07</v>
      </c>
      <c r="C1665" s="3">
        <v>4433.09</v>
      </c>
      <c r="D1665" s="3">
        <v>110.94</v>
      </c>
    </row>
    <row r="1666" spans="1:4" x14ac:dyDescent="0.25">
      <c r="A1666" s="1" t="s">
        <v>1645</v>
      </c>
      <c r="B1666" s="3">
        <v>205.27</v>
      </c>
      <c r="C1666" s="3">
        <v>229.83</v>
      </c>
      <c r="D1666" s="3">
        <v>89.31</v>
      </c>
    </row>
    <row r="1667" spans="1:4" x14ac:dyDescent="0.25">
      <c r="A1667" s="1" t="s">
        <v>1647</v>
      </c>
      <c r="B1667" s="3">
        <v>205.27</v>
      </c>
      <c r="C1667" s="3">
        <v>256.14</v>
      </c>
      <c r="D1667" s="3">
        <v>80.14</v>
      </c>
    </row>
    <row r="1668" spans="1:4" x14ac:dyDescent="0.25">
      <c r="A1668" s="1" t="s">
        <v>1643</v>
      </c>
      <c r="B1668" s="3">
        <v>5623.3</v>
      </c>
      <c r="C1668" s="3">
        <v>5917.1</v>
      </c>
      <c r="D1668" s="3">
        <v>95.03</v>
      </c>
    </row>
    <row r="1669" spans="1:4" x14ac:dyDescent="0.25">
      <c r="A1669" s="1" t="s">
        <v>1641</v>
      </c>
      <c r="B1669" s="3">
        <v>5625.15</v>
      </c>
      <c r="C1669" s="3">
        <v>5943.42</v>
      </c>
      <c r="D1669" s="3">
        <v>94.65</v>
      </c>
    </row>
    <row r="1670" spans="1:4" x14ac:dyDescent="0.25">
      <c r="A1670" s="1" t="s">
        <v>158</v>
      </c>
      <c r="B1670" s="3">
        <v>764.3</v>
      </c>
      <c r="C1670" s="3">
        <v>679.56</v>
      </c>
      <c r="D1670" s="3">
        <v>112.47</v>
      </c>
    </row>
    <row r="1671" spans="1:4" x14ac:dyDescent="0.25">
      <c r="A1671" s="1" t="s">
        <v>359</v>
      </c>
      <c r="B1671" s="3">
        <v>2022.06</v>
      </c>
      <c r="C1671" s="3">
        <v>4207.72</v>
      </c>
      <c r="D1671" s="3">
        <v>48.06</v>
      </c>
    </row>
    <row r="1672" spans="1:4" x14ac:dyDescent="0.25">
      <c r="A1672" s="1" t="s">
        <v>141</v>
      </c>
      <c r="B1672" s="3">
        <v>146.09</v>
      </c>
      <c r="C1672" s="3">
        <v>581.92999999999995</v>
      </c>
      <c r="D1672" s="3">
        <v>25.1</v>
      </c>
    </row>
    <row r="1673" spans="1:4" x14ac:dyDescent="0.25">
      <c r="A1673" s="1" t="s">
        <v>5489</v>
      </c>
      <c r="B1673" s="3">
        <v>3996.9</v>
      </c>
      <c r="C1673" s="3">
        <v>4016.45</v>
      </c>
      <c r="D1673" s="3">
        <v>99.51</v>
      </c>
    </row>
    <row r="1674" spans="1:4" x14ac:dyDescent="0.25">
      <c r="A1674" s="1" t="s">
        <v>5490</v>
      </c>
      <c r="B1674" s="3">
        <v>3996.94</v>
      </c>
      <c r="C1674" s="3">
        <v>3932.2</v>
      </c>
      <c r="D1674" s="3">
        <v>101.65</v>
      </c>
    </row>
    <row r="1675" spans="1:4" x14ac:dyDescent="0.25">
      <c r="A1675" s="1" t="s">
        <v>5487</v>
      </c>
      <c r="B1675" s="3">
        <v>4508.5200000000004</v>
      </c>
      <c r="C1675" s="3">
        <v>4313.6899999999996</v>
      </c>
      <c r="D1675" s="3">
        <v>104.52</v>
      </c>
    </row>
    <row r="1676" spans="1:4" x14ac:dyDescent="0.25">
      <c r="A1676" s="1" t="s">
        <v>5488</v>
      </c>
      <c r="B1676" s="3">
        <v>4508.5</v>
      </c>
      <c r="C1676" s="3">
        <v>4229.4399999999996</v>
      </c>
      <c r="D1676" s="3">
        <v>106.6</v>
      </c>
    </row>
    <row r="1677" spans="1:4" x14ac:dyDescent="0.25">
      <c r="A1677" s="1" t="s">
        <v>5755</v>
      </c>
      <c r="B1677" s="3">
        <v>507.77</v>
      </c>
      <c r="C1677" s="3">
        <v>939.53</v>
      </c>
      <c r="D1677" s="3">
        <v>54.05</v>
      </c>
    </row>
    <row r="1678" spans="1:4" x14ac:dyDescent="0.25">
      <c r="A1678" s="1" t="s">
        <v>399</v>
      </c>
      <c r="B1678" s="3">
        <v>1213.03</v>
      </c>
      <c r="C1678" s="3">
        <v>1363.27</v>
      </c>
      <c r="D1678" s="3">
        <v>88.98</v>
      </c>
    </row>
    <row r="1679" spans="1:4" x14ac:dyDescent="0.25">
      <c r="A1679" s="1" t="s">
        <v>391</v>
      </c>
      <c r="B1679" s="3">
        <v>941.93</v>
      </c>
      <c r="C1679" s="3">
        <v>1092.79</v>
      </c>
      <c r="D1679" s="3">
        <v>86.2</v>
      </c>
    </row>
    <row r="1680" spans="1:4" x14ac:dyDescent="0.25">
      <c r="A1680" s="1" t="s">
        <v>392</v>
      </c>
      <c r="B1680" s="3">
        <v>561.12</v>
      </c>
      <c r="C1680" s="3">
        <v>641.29</v>
      </c>
      <c r="D1680" s="3">
        <v>87.5</v>
      </c>
    </row>
    <row r="1681" spans="1:4" x14ac:dyDescent="0.25">
      <c r="A1681" s="1" t="s">
        <v>395</v>
      </c>
      <c r="B1681" s="3">
        <v>761.71</v>
      </c>
      <c r="C1681" s="3">
        <v>852.36</v>
      </c>
      <c r="D1681" s="3">
        <v>89.36</v>
      </c>
    </row>
    <row r="1682" spans="1:4" x14ac:dyDescent="0.25">
      <c r="A1682" s="1" t="s">
        <v>149</v>
      </c>
      <c r="B1682" s="3">
        <v>1228.82</v>
      </c>
      <c r="C1682" s="3">
        <v>1315.78</v>
      </c>
      <c r="D1682" s="3">
        <v>93.39</v>
      </c>
    </row>
    <row r="1683" spans="1:4" x14ac:dyDescent="0.25">
      <c r="A1683" s="1" t="s">
        <v>150</v>
      </c>
      <c r="B1683" s="3">
        <v>711.78</v>
      </c>
      <c r="C1683" s="3">
        <v>838.3</v>
      </c>
      <c r="D1683" s="3">
        <v>84.91</v>
      </c>
    </row>
    <row r="1684" spans="1:4" x14ac:dyDescent="0.25">
      <c r="A1684" s="1" t="s">
        <v>397</v>
      </c>
      <c r="B1684" s="3">
        <v>566.73</v>
      </c>
      <c r="C1684" s="3">
        <v>642.54999999999995</v>
      </c>
      <c r="D1684" s="3">
        <v>88.2</v>
      </c>
    </row>
    <row r="1685" spans="1:4" x14ac:dyDescent="0.25">
      <c r="A1685" s="1" t="s">
        <v>151</v>
      </c>
      <c r="B1685" s="3">
        <v>1446.36</v>
      </c>
      <c r="C1685" s="3">
        <v>1443.02</v>
      </c>
      <c r="D1685" s="3">
        <v>100.23</v>
      </c>
    </row>
    <row r="1686" spans="1:4" x14ac:dyDescent="0.25">
      <c r="A1686" s="1" t="s">
        <v>152</v>
      </c>
      <c r="B1686" s="3">
        <v>1580.39</v>
      </c>
      <c r="C1686" s="3">
        <v>1538.77</v>
      </c>
      <c r="D1686" s="3">
        <v>102.7</v>
      </c>
    </row>
    <row r="1687" spans="1:4" x14ac:dyDescent="0.25">
      <c r="A1687" s="1" t="s">
        <v>154</v>
      </c>
      <c r="B1687" s="3">
        <v>534.9</v>
      </c>
      <c r="C1687" s="3">
        <v>526.29999999999995</v>
      </c>
      <c r="D1687" s="3">
        <v>101.63</v>
      </c>
    </row>
    <row r="1688" spans="1:4" x14ac:dyDescent="0.25">
      <c r="A1688" s="1" t="s">
        <v>156</v>
      </c>
      <c r="B1688" s="3">
        <v>1019.28</v>
      </c>
      <c r="C1688" s="3">
        <v>1048.07</v>
      </c>
      <c r="D1688" s="3">
        <v>97.25</v>
      </c>
    </row>
    <row r="1689" spans="1:4" x14ac:dyDescent="0.25">
      <c r="A1689" s="1" t="s">
        <v>155</v>
      </c>
      <c r="B1689" s="3">
        <v>1085.58</v>
      </c>
      <c r="C1689" s="3">
        <v>903.81</v>
      </c>
      <c r="D1689" s="3">
        <v>120.11</v>
      </c>
    </row>
    <row r="1690" spans="1:4" x14ac:dyDescent="0.25">
      <c r="A1690" s="1" t="s">
        <v>398</v>
      </c>
      <c r="B1690" s="3">
        <v>1028.5</v>
      </c>
      <c r="C1690" s="3">
        <v>952.32</v>
      </c>
      <c r="D1690" s="3">
        <v>108</v>
      </c>
    </row>
    <row r="1691" spans="1:4" x14ac:dyDescent="0.25">
      <c r="A1691" s="1" t="s">
        <v>1598</v>
      </c>
      <c r="B1691" s="3">
        <v>289.62</v>
      </c>
      <c r="C1691" s="3">
        <v>314.99</v>
      </c>
      <c r="D1691" s="3">
        <v>91.95</v>
      </c>
    </row>
    <row r="1692" spans="1:4" x14ac:dyDescent="0.25">
      <c r="A1692" s="1" t="s">
        <v>1601</v>
      </c>
      <c r="B1692" s="3">
        <v>289.62</v>
      </c>
      <c r="C1692" s="3">
        <v>314.99</v>
      </c>
      <c r="D1692" s="3">
        <v>91.95</v>
      </c>
    </row>
    <row r="1693" spans="1:4" x14ac:dyDescent="0.25">
      <c r="A1693" s="1" t="s">
        <v>1602</v>
      </c>
      <c r="B1693" s="3">
        <v>289.63</v>
      </c>
      <c r="C1693" s="3">
        <v>315</v>
      </c>
      <c r="D1693" s="3">
        <v>91.95</v>
      </c>
    </row>
    <row r="1694" spans="1:4" x14ac:dyDescent="0.25">
      <c r="A1694" s="1" t="s">
        <v>1605</v>
      </c>
      <c r="B1694" s="3">
        <v>289.63</v>
      </c>
      <c r="C1694" s="3">
        <v>315</v>
      </c>
      <c r="D1694" s="3">
        <v>91.95</v>
      </c>
    </row>
    <row r="1695" spans="1:4" x14ac:dyDescent="0.25">
      <c r="A1695" s="1" t="s">
        <v>1606</v>
      </c>
      <c r="B1695" s="3">
        <v>289.64</v>
      </c>
      <c r="C1695" s="3">
        <v>315.01</v>
      </c>
      <c r="D1695" s="3">
        <v>91.95</v>
      </c>
    </row>
    <row r="1696" spans="1:4" x14ac:dyDescent="0.25">
      <c r="A1696" s="1" t="s">
        <v>1593</v>
      </c>
      <c r="B1696" s="3">
        <v>289.61</v>
      </c>
      <c r="C1696" s="3">
        <v>314.98</v>
      </c>
      <c r="D1696" s="3">
        <v>91.95</v>
      </c>
    </row>
    <row r="1697" spans="1:4" x14ac:dyDescent="0.25">
      <c r="A1697" s="1" t="s">
        <v>1594</v>
      </c>
      <c r="B1697" s="3">
        <v>289.63</v>
      </c>
      <c r="C1697" s="3">
        <v>315</v>
      </c>
      <c r="D1697" s="3">
        <v>91.95</v>
      </c>
    </row>
    <row r="1698" spans="1:4" x14ac:dyDescent="0.25">
      <c r="A1698" s="1" t="s">
        <v>1597</v>
      </c>
      <c r="B1698" s="3">
        <v>289.63</v>
      </c>
      <c r="C1698" s="3">
        <v>315</v>
      </c>
      <c r="D1698" s="3">
        <v>91.95</v>
      </c>
    </row>
    <row r="1699" spans="1:4" x14ac:dyDescent="0.25">
      <c r="A1699" s="1" t="s">
        <v>1590</v>
      </c>
      <c r="B1699" s="3">
        <v>289.61</v>
      </c>
      <c r="C1699" s="3">
        <v>314.98</v>
      </c>
      <c r="D1699" s="3">
        <v>91.95</v>
      </c>
    </row>
    <row r="1700" spans="1:4" x14ac:dyDescent="0.25">
      <c r="A1700" s="1" t="s">
        <v>5536</v>
      </c>
      <c r="B1700" s="3">
        <v>289.62</v>
      </c>
      <c r="C1700" s="3">
        <v>314.99</v>
      </c>
      <c r="D1700" s="3">
        <v>91.95</v>
      </c>
    </row>
    <row r="1701" spans="1:4" x14ac:dyDescent="0.25">
      <c r="A1701" s="1" t="s">
        <v>5537</v>
      </c>
      <c r="B1701" s="3">
        <v>289.62</v>
      </c>
      <c r="C1701" s="3">
        <v>314.99</v>
      </c>
      <c r="D1701" s="3">
        <v>91.95</v>
      </c>
    </row>
    <row r="1702" spans="1:4" x14ac:dyDescent="0.25">
      <c r="A1702" s="1" t="s">
        <v>5538</v>
      </c>
      <c r="B1702" s="3">
        <v>289.62</v>
      </c>
      <c r="C1702" s="3">
        <v>314.99</v>
      </c>
      <c r="D1702" s="3">
        <v>91.95</v>
      </c>
    </row>
    <row r="1703" spans="1:4" x14ac:dyDescent="0.25">
      <c r="A1703" s="1" t="s">
        <v>5539</v>
      </c>
      <c r="B1703" s="3">
        <v>289.62</v>
      </c>
      <c r="C1703" s="3">
        <v>314.99</v>
      </c>
      <c r="D1703" s="3">
        <v>91.95</v>
      </c>
    </row>
    <row r="1704" spans="1:4" x14ac:dyDescent="0.25">
      <c r="A1704" s="1" t="s">
        <v>5540</v>
      </c>
      <c r="B1704" s="3">
        <v>289.63</v>
      </c>
      <c r="C1704" s="3">
        <v>315</v>
      </c>
      <c r="D1704" s="3">
        <v>91.95</v>
      </c>
    </row>
    <row r="1705" spans="1:4" x14ac:dyDescent="0.25">
      <c r="A1705" s="1" t="s">
        <v>143</v>
      </c>
      <c r="B1705" s="3">
        <v>1031.02</v>
      </c>
      <c r="C1705" s="3">
        <v>1135.48</v>
      </c>
      <c r="D1705" s="3">
        <v>90.8</v>
      </c>
    </row>
    <row r="1706" spans="1:4" x14ac:dyDescent="0.25">
      <c r="A1706" s="1" t="s">
        <v>5557</v>
      </c>
      <c r="B1706" s="3">
        <v>788.7</v>
      </c>
      <c r="C1706" s="3">
        <v>952.53</v>
      </c>
      <c r="D1706" s="3">
        <v>82.8</v>
      </c>
    </row>
    <row r="1707" spans="1:4" x14ac:dyDescent="0.25">
      <c r="A1707" s="1" t="s">
        <v>5558</v>
      </c>
      <c r="B1707" s="3">
        <v>941.36</v>
      </c>
      <c r="C1707" s="3">
        <v>1088.28</v>
      </c>
      <c r="D1707" s="3">
        <v>86.5</v>
      </c>
    </row>
    <row r="1708" spans="1:4" x14ac:dyDescent="0.25">
      <c r="A1708" s="1" t="s">
        <v>5559</v>
      </c>
      <c r="B1708" s="3">
        <v>751.13</v>
      </c>
      <c r="C1708" s="3">
        <v>864.02</v>
      </c>
      <c r="D1708" s="3">
        <v>86.93</v>
      </c>
    </row>
    <row r="1709" spans="1:4" x14ac:dyDescent="0.25">
      <c r="A1709" s="1" t="s">
        <v>5560</v>
      </c>
      <c r="B1709" s="3">
        <v>767.08</v>
      </c>
      <c r="C1709" s="3">
        <v>759.77</v>
      </c>
      <c r="D1709" s="3">
        <v>100.96</v>
      </c>
    </row>
    <row r="1710" spans="1:4" x14ac:dyDescent="0.25">
      <c r="A1710" s="1" t="s">
        <v>5561</v>
      </c>
      <c r="B1710" s="3">
        <v>931.66</v>
      </c>
      <c r="C1710" s="3">
        <v>1031.27</v>
      </c>
      <c r="D1710" s="3">
        <v>90.34</v>
      </c>
    </row>
    <row r="1711" spans="1:4" x14ac:dyDescent="0.25">
      <c r="A1711" s="1" t="s">
        <v>5562</v>
      </c>
      <c r="B1711" s="3">
        <v>851.46</v>
      </c>
      <c r="C1711" s="3">
        <v>927.02</v>
      </c>
      <c r="D1711" s="3">
        <v>91.85</v>
      </c>
    </row>
    <row r="1712" spans="1:4" x14ac:dyDescent="0.25">
      <c r="A1712" s="1" t="s">
        <v>202</v>
      </c>
      <c r="B1712" s="3">
        <v>182.23</v>
      </c>
      <c r="C1712" s="3">
        <v>198.52</v>
      </c>
      <c r="D1712" s="3">
        <v>91.79</v>
      </c>
    </row>
    <row r="1713" spans="1:4" x14ac:dyDescent="0.25">
      <c r="A1713" s="1" t="s">
        <v>201</v>
      </c>
      <c r="B1713" s="3">
        <v>162.22999999999999</v>
      </c>
      <c r="C1713" s="3">
        <v>178.52</v>
      </c>
      <c r="D1713" s="3">
        <v>90.87</v>
      </c>
    </row>
    <row r="1714" spans="1:4" x14ac:dyDescent="0.25">
      <c r="A1714" s="1" t="s">
        <v>265</v>
      </c>
      <c r="B1714" s="3">
        <v>391.73</v>
      </c>
      <c r="C1714" s="3">
        <v>337.28</v>
      </c>
      <c r="D1714" s="3">
        <v>116.15</v>
      </c>
    </row>
    <row r="1715" spans="1:4" x14ac:dyDescent="0.25">
      <c r="A1715" s="1" t="s">
        <v>167</v>
      </c>
      <c r="B1715" s="3">
        <v>2476.67</v>
      </c>
      <c r="C1715" s="3">
        <v>2559.48</v>
      </c>
      <c r="D1715" s="3">
        <v>96.76</v>
      </c>
    </row>
    <row r="1716" spans="1:4" x14ac:dyDescent="0.25">
      <c r="A1716" s="1" t="s">
        <v>168</v>
      </c>
      <c r="B1716" s="3">
        <v>2476.73</v>
      </c>
      <c r="C1716" s="3">
        <v>2526</v>
      </c>
      <c r="D1716" s="3">
        <v>98.05</v>
      </c>
    </row>
    <row r="1717" spans="1:4" x14ac:dyDescent="0.25">
      <c r="A1717" s="1" t="s">
        <v>2484</v>
      </c>
      <c r="B1717" s="3">
        <v>2461.23</v>
      </c>
      <c r="C1717" s="3">
        <v>2694.9</v>
      </c>
      <c r="D1717" s="3">
        <v>91.33</v>
      </c>
    </row>
    <row r="1718" spans="1:4" x14ac:dyDescent="0.25">
      <c r="A1718" s="1" t="s">
        <v>2483</v>
      </c>
      <c r="B1718" s="3">
        <v>2461.23</v>
      </c>
      <c r="C1718" s="3">
        <v>2661.43</v>
      </c>
      <c r="D1718" s="3">
        <v>92.48</v>
      </c>
    </row>
    <row r="1719" spans="1:4" x14ac:dyDescent="0.25">
      <c r="A1719" s="1" t="s">
        <v>2486</v>
      </c>
      <c r="B1719" s="3">
        <v>2451.8000000000002</v>
      </c>
      <c r="C1719" s="3">
        <v>2814.58</v>
      </c>
      <c r="D1719" s="3">
        <v>87.11</v>
      </c>
    </row>
    <row r="1720" spans="1:4" x14ac:dyDescent="0.25">
      <c r="A1720" s="1" t="s">
        <v>2485</v>
      </c>
      <c r="B1720" s="3">
        <v>2451.8200000000002</v>
      </c>
      <c r="C1720" s="3">
        <v>2781.11</v>
      </c>
      <c r="D1720" s="3">
        <v>88.16</v>
      </c>
    </row>
    <row r="1721" spans="1:4" x14ac:dyDescent="0.25">
      <c r="A1721" s="1" t="s">
        <v>2488</v>
      </c>
      <c r="B1721" s="3">
        <v>2516.16</v>
      </c>
      <c r="C1721" s="3">
        <v>2965.54</v>
      </c>
      <c r="D1721" s="3">
        <v>84.85</v>
      </c>
    </row>
    <row r="1722" spans="1:4" x14ac:dyDescent="0.25">
      <c r="A1722" s="1" t="s">
        <v>2487</v>
      </c>
      <c r="B1722" s="3">
        <v>2516.16</v>
      </c>
      <c r="C1722" s="3">
        <v>2932.06</v>
      </c>
      <c r="D1722" s="3">
        <v>85.82</v>
      </c>
    </row>
    <row r="1723" spans="1:4" x14ac:dyDescent="0.25">
      <c r="A1723" s="1" t="s">
        <v>1470</v>
      </c>
      <c r="B1723" s="3">
        <v>1184.82</v>
      </c>
      <c r="C1723" s="3">
        <v>1056.43</v>
      </c>
      <c r="D1723" s="3">
        <v>112.15</v>
      </c>
    </row>
    <row r="1724" spans="1:4" x14ac:dyDescent="0.25">
      <c r="A1724" s="1" t="s">
        <v>1469</v>
      </c>
      <c r="B1724" s="3">
        <v>1184.8699999999999</v>
      </c>
      <c r="C1724" s="3">
        <v>1089.9000000000001</v>
      </c>
      <c r="D1724" s="3">
        <v>108.71</v>
      </c>
    </row>
    <row r="1725" spans="1:4" x14ac:dyDescent="0.25">
      <c r="A1725" s="1" t="s">
        <v>1472</v>
      </c>
      <c r="B1725" s="3">
        <v>971.74</v>
      </c>
      <c r="C1725" s="3">
        <v>952.5</v>
      </c>
      <c r="D1725" s="3">
        <v>102.02</v>
      </c>
    </row>
    <row r="1726" spans="1:4" x14ac:dyDescent="0.25">
      <c r="A1726" s="1" t="s">
        <v>1471</v>
      </c>
      <c r="B1726" s="3">
        <v>971.75</v>
      </c>
      <c r="C1726" s="3">
        <v>985.97</v>
      </c>
      <c r="D1726" s="3">
        <v>98.56</v>
      </c>
    </row>
    <row r="1727" spans="1:4" x14ac:dyDescent="0.25">
      <c r="A1727" s="1" t="s">
        <v>1624</v>
      </c>
      <c r="B1727" s="3">
        <v>6364.57</v>
      </c>
      <c r="C1727" s="3">
        <v>6012.84</v>
      </c>
      <c r="D1727" s="3">
        <v>105.85</v>
      </c>
    </row>
    <row r="1728" spans="1:4" x14ac:dyDescent="0.25">
      <c r="A1728" s="1" t="s">
        <v>1622</v>
      </c>
      <c r="B1728" s="3">
        <v>6364.56</v>
      </c>
      <c r="C1728" s="3">
        <v>5997.09</v>
      </c>
      <c r="D1728" s="3">
        <v>106.13</v>
      </c>
    </row>
    <row r="1729" spans="1:4" x14ac:dyDescent="0.25">
      <c r="A1729" s="1" t="s">
        <v>1620</v>
      </c>
      <c r="B1729" s="3">
        <v>702.84</v>
      </c>
      <c r="C1729" s="3">
        <v>675.71</v>
      </c>
      <c r="D1729" s="3">
        <v>104.02</v>
      </c>
    </row>
    <row r="1730" spans="1:4" x14ac:dyDescent="0.25">
      <c r="A1730" s="1" t="s">
        <v>1618</v>
      </c>
      <c r="B1730" s="3">
        <v>702.74</v>
      </c>
      <c r="C1730" s="3">
        <v>692.34</v>
      </c>
      <c r="D1730" s="3">
        <v>101.5</v>
      </c>
    </row>
    <row r="1731" spans="1:4" x14ac:dyDescent="0.25">
      <c r="A1731" s="1" t="s">
        <v>1638</v>
      </c>
      <c r="B1731" s="3">
        <v>5696.6</v>
      </c>
      <c r="C1731" s="3">
        <v>5288.45</v>
      </c>
      <c r="D1731" s="3">
        <v>107.72</v>
      </c>
    </row>
    <row r="1732" spans="1:4" x14ac:dyDescent="0.25">
      <c r="A1732" s="1" t="s">
        <v>1640</v>
      </c>
      <c r="B1732" s="3">
        <v>5696.49</v>
      </c>
      <c r="C1732" s="3">
        <v>5258.19</v>
      </c>
      <c r="D1732" s="3">
        <v>108.34</v>
      </c>
    </row>
    <row r="1733" spans="1:4" x14ac:dyDescent="0.25">
      <c r="A1733" s="1" t="s">
        <v>1636</v>
      </c>
      <c r="B1733" s="3">
        <v>677.91</v>
      </c>
      <c r="C1733" s="3">
        <v>669.82</v>
      </c>
      <c r="D1733" s="3">
        <v>101.21</v>
      </c>
    </row>
    <row r="1734" spans="1:4" x14ac:dyDescent="0.25">
      <c r="A1734" s="1" t="s">
        <v>1634</v>
      </c>
      <c r="B1734" s="3">
        <v>678.6</v>
      </c>
      <c r="C1734" s="3">
        <v>698.23</v>
      </c>
      <c r="D1734" s="3">
        <v>97.19</v>
      </c>
    </row>
    <row r="1735" spans="1:4" x14ac:dyDescent="0.25">
      <c r="A1735" s="1" t="s">
        <v>1646</v>
      </c>
      <c r="B1735" s="3">
        <v>6055.31</v>
      </c>
      <c r="C1735" s="3">
        <v>6602.53</v>
      </c>
      <c r="D1735" s="3">
        <v>91.71</v>
      </c>
    </row>
    <row r="1736" spans="1:4" x14ac:dyDescent="0.25">
      <c r="A1736" s="1" t="s">
        <v>1648</v>
      </c>
      <c r="B1736" s="3">
        <v>6055.83</v>
      </c>
      <c r="C1736" s="3">
        <v>6632.78</v>
      </c>
      <c r="D1736" s="3">
        <v>91.3</v>
      </c>
    </row>
    <row r="1737" spans="1:4" x14ac:dyDescent="0.25">
      <c r="A1737" s="1" t="s">
        <v>1644</v>
      </c>
      <c r="B1737" s="3">
        <v>709.44</v>
      </c>
      <c r="C1737" s="3">
        <v>794.92</v>
      </c>
      <c r="D1737" s="3">
        <v>89.25</v>
      </c>
    </row>
    <row r="1738" spans="1:4" x14ac:dyDescent="0.25">
      <c r="A1738" s="1" t="s">
        <v>1642</v>
      </c>
      <c r="B1738" s="3">
        <v>709.45</v>
      </c>
      <c r="C1738" s="3">
        <v>764.67</v>
      </c>
      <c r="D1738" s="3">
        <v>92.78</v>
      </c>
    </row>
    <row r="1739" spans="1:4" x14ac:dyDescent="0.25">
      <c r="A1739" s="1" t="s">
        <v>5555</v>
      </c>
      <c r="B1739" s="3">
        <v>3275.13</v>
      </c>
      <c r="C1739" s="3">
        <v>3888.5</v>
      </c>
      <c r="D1739" s="3">
        <v>84.23</v>
      </c>
    </row>
    <row r="1740" spans="1:4" x14ac:dyDescent="0.25">
      <c r="A1740" s="1" t="s">
        <v>788</v>
      </c>
      <c r="B1740" s="3">
        <v>3036.82</v>
      </c>
      <c r="C1740" s="3">
        <v>3237.32</v>
      </c>
      <c r="D1740" s="3">
        <v>93.81</v>
      </c>
    </row>
    <row r="1741" spans="1:4" x14ac:dyDescent="0.25">
      <c r="A1741" s="1" t="s">
        <v>789</v>
      </c>
      <c r="B1741" s="3">
        <v>3107.8</v>
      </c>
      <c r="C1741" s="3">
        <v>3373.54</v>
      </c>
      <c r="D1741" s="3">
        <v>92.12</v>
      </c>
    </row>
    <row r="1742" spans="1:4" x14ac:dyDescent="0.25">
      <c r="A1742" s="1" t="s">
        <v>5556</v>
      </c>
      <c r="B1742" s="3">
        <v>2993.38</v>
      </c>
      <c r="C1742" s="3">
        <v>3431.02</v>
      </c>
      <c r="D1742" s="3">
        <v>87.24</v>
      </c>
    </row>
    <row r="1743" spans="1:4" x14ac:dyDescent="0.25">
      <c r="A1743" s="1" t="s">
        <v>762</v>
      </c>
      <c r="B1743" s="3">
        <v>1405.47</v>
      </c>
      <c r="C1743" s="3">
        <v>1422.24</v>
      </c>
      <c r="D1743" s="3">
        <v>98.82</v>
      </c>
    </row>
    <row r="1744" spans="1:4" x14ac:dyDescent="0.25">
      <c r="A1744" s="1" t="s">
        <v>157</v>
      </c>
      <c r="B1744" s="3">
        <v>68</v>
      </c>
      <c r="C1744" s="3">
        <v>68</v>
      </c>
      <c r="D1744" s="3">
        <v>100</v>
      </c>
    </row>
    <row r="1745" spans="1:4" x14ac:dyDescent="0.25">
      <c r="A1745" s="1" t="s">
        <v>5549</v>
      </c>
      <c r="B1745" s="3">
        <v>1783.28</v>
      </c>
      <c r="C1745" s="3">
        <v>1681.42</v>
      </c>
      <c r="D1745" s="3">
        <v>106.06</v>
      </c>
    </row>
    <row r="1746" spans="1:4" x14ac:dyDescent="0.25">
      <c r="A1746" s="1" t="s">
        <v>5550</v>
      </c>
      <c r="B1746" s="3">
        <v>787.68</v>
      </c>
      <c r="C1746" s="3">
        <v>712.09</v>
      </c>
      <c r="D1746" s="3">
        <v>110.62</v>
      </c>
    </row>
    <row r="1747" spans="1:4" x14ac:dyDescent="0.25">
      <c r="A1747" s="1" t="s">
        <v>153</v>
      </c>
      <c r="B1747" s="3">
        <v>1157</v>
      </c>
      <c r="C1747" s="3">
        <v>1300.57</v>
      </c>
      <c r="D1747" s="3">
        <v>88.96</v>
      </c>
    </row>
    <row r="1748" spans="1:4" x14ac:dyDescent="0.25">
      <c r="A1748" s="1" t="s">
        <v>159</v>
      </c>
      <c r="B1748" s="3">
        <v>1290.7</v>
      </c>
      <c r="C1748" s="3">
        <v>1456.97</v>
      </c>
      <c r="D1748" s="3">
        <v>88.59</v>
      </c>
    </row>
    <row r="1749" spans="1:4" x14ac:dyDescent="0.25">
      <c r="A1749" s="1" t="s">
        <v>5572</v>
      </c>
      <c r="B1749" s="3">
        <v>1156.07</v>
      </c>
      <c r="C1749" s="3">
        <v>1282.81</v>
      </c>
      <c r="D1749" s="3">
        <v>90.12</v>
      </c>
    </row>
    <row r="1750" spans="1:4" x14ac:dyDescent="0.25">
      <c r="A1750" s="1" t="s">
        <v>5571</v>
      </c>
      <c r="B1750" s="3">
        <v>1292.1500000000001</v>
      </c>
      <c r="C1750" s="3">
        <v>1423.46</v>
      </c>
      <c r="D1750" s="3">
        <v>90.78</v>
      </c>
    </row>
    <row r="1751" spans="1:4" x14ac:dyDescent="0.25">
      <c r="A1751" s="1" t="s">
        <v>5573</v>
      </c>
      <c r="B1751" s="3">
        <v>1298.05</v>
      </c>
      <c r="C1751" s="3">
        <v>1474.72</v>
      </c>
      <c r="D1751" s="3">
        <v>88.02</v>
      </c>
    </row>
    <row r="1752" spans="1:4" x14ac:dyDescent="0.25">
      <c r="A1752" s="1" t="s">
        <v>5574</v>
      </c>
      <c r="B1752" s="3">
        <v>1165.82</v>
      </c>
      <c r="C1752" s="3">
        <v>1334.07</v>
      </c>
      <c r="D1752" s="3">
        <v>87.39</v>
      </c>
    </row>
    <row r="1753" spans="1:4" x14ac:dyDescent="0.25">
      <c r="A1753" s="1" t="s">
        <v>2445</v>
      </c>
      <c r="B1753" s="3">
        <v>73.739999999999995</v>
      </c>
      <c r="C1753" s="3">
        <v>203.63</v>
      </c>
      <c r="D1753" s="3">
        <v>36.21</v>
      </c>
    </row>
    <row r="1754" spans="1:4" x14ac:dyDescent="0.25">
      <c r="A1754" s="1" t="s">
        <v>354</v>
      </c>
      <c r="B1754" s="3">
        <v>612.65</v>
      </c>
      <c r="C1754" s="3">
        <v>18398.53</v>
      </c>
      <c r="D1754" s="3">
        <v>3.33</v>
      </c>
    </row>
    <row r="1755" spans="1:4" x14ac:dyDescent="0.25">
      <c r="A1755" s="1" t="s">
        <v>351</v>
      </c>
      <c r="B1755" s="3">
        <v>1013.5</v>
      </c>
      <c r="C1755" s="3">
        <v>21661.040000000001</v>
      </c>
      <c r="D1755" s="3">
        <v>4.68</v>
      </c>
    </row>
    <row r="1756" spans="1:4" x14ac:dyDescent="0.25">
      <c r="A1756" s="1" t="s">
        <v>352</v>
      </c>
      <c r="B1756" s="3">
        <v>0</v>
      </c>
      <c r="C1756" s="3">
        <v>484.91</v>
      </c>
      <c r="D1756" s="3">
        <v>0</v>
      </c>
    </row>
    <row r="1757" spans="1:4" x14ac:dyDescent="0.25">
      <c r="A1757" s="1" t="s">
        <v>198</v>
      </c>
      <c r="B1757" s="3">
        <v>374.81</v>
      </c>
      <c r="C1757" s="3">
        <v>422.04</v>
      </c>
      <c r="D1757" s="3">
        <v>88.81</v>
      </c>
    </row>
    <row r="1758" spans="1:4" x14ac:dyDescent="0.25">
      <c r="A1758" s="1" t="s">
        <v>389</v>
      </c>
      <c r="B1758" s="3">
        <v>1875.34</v>
      </c>
      <c r="C1758" s="3">
        <v>1838.56</v>
      </c>
      <c r="D1758" s="3">
        <v>102</v>
      </c>
    </row>
    <row r="1759" spans="1:4" x14ac:dyDescent="0.25">
      <c r="A1759" s="1" t="s">
        <v>390</v>
      </c>
      <c r="B1759" s="3">
        <v>1875.39</v>
      </c>
      <c r="C1759" s="3">
        <v>1954.31</v>
      </c>
      <c r="D1759" s="3">
        <v>95.96</v>
      </c>
    </row>
    <row r="1760" spans="1:4" x14ac:dyDescent="0.25">
      <c r="A1760" s="1" t="s">
        <v>387</v>
      </c>
      <c r="B1760" s="3">
        <v>1478.8</v>
      </c>
      <c r="C1760" s="3">
        <v>1541.32</v>
      </c>
      <c r="D1760" s="3">
        <v>95.94</v>
      </c>
    </row>
    <row r="1761" spans="1:4" x14ac:dyDescent="0.25">
      <c r="A1761" s="1" t="s">
        <v>388</v>
      </c>
      <c r="B1761" s="3">
        <v>1478.86</v>
      </c>
      <c r="C1761" s="3">
        <v>1657.07</v>
      </c>
      <c r="D1761" s="3">
        <v>89.25</v>
      </c>
    </row>
    <row r="1762" spans="1:4" x14ac:dyDescent="0.25">
      <c r="A1762" s="1" t="s">
        <v>363</v>
      </c>
      <c r="B1762" s="3">
        <v>1658.1</v>
      </c>
      <c r="C1762" s="3">
        <v>929.68</v>
      </c>
      <c r="D1762" s="3">
        <v>178.35</v>
      </c>
    </row>
    <row r="1763" spans="1:4" x14ac:dyDescent="0.25">
      <c r="A1763" s="1" t="s">
        <v>364</v>
      </c>
      <c r="B1763" s="3">
        <v>1658.12</v>
      </c>
      <c r="C1763" s="3">
        <v>895.43</v>
      </c>
      <c r="D1763" s="3">
        <v>185.18</v>
      </c>
    </row>
    <row r="1764" spans="1:4" x14ac:dyDescent="0.25">
      <c r="A1764" s="1" t="s">
        <v>365</v>
      </c>
      <c r="B1764" s="3">
        <v>1543.03</v>
      </c>
      <c r="C1764" s="3">
        <v>1043.47</v>
      </c>
      <c r="D1764" s="3">
        <v>147.88</v>
      </c>
    </row>
    <row r="1765" spans="1:4" x14ac:dyDescent="0.25">
      <c r="A1765" s="1" t="s">
        <v>366</v>
      </c>
      <c r="B1765" s="3">
        <v>1542.92</v>
      </c>
      <c r="C1765" s="3">
        <v>1077.72</v>
      </c>
      <c r="D1765" s="3">
        <v>143.16999999999999</v>
      </c>
    </row>
    <row r="1766" spans="1:4" x14ac:dyDescent="0.25">
      <c r="A1766" s="1" t="s">
        <v>1436</v>
      </c>
      <c r="B1766" s="3">
        <v>554.74</v>
      </c>
      <c r="C1766" s="3">
        <v>617.5</v>
      </c>
      <c r="D1766" s="3">
        <v>89.84</v>
      </c>
    </row>
    <row r="1767" spans="1:4" x14ac:dyDescent="0.25">
      <c r="A1767" s="1" t="s">
        <v>1437</v>
      </c>
      <c r="B1767" s="3">
        <v>554.73</v>
      </c>
      <c r="C1767" s="3">
        <v>668.67</v>
      </c>
      <c r="D1767" s="3">
        <v>82.96</v>
      </c>
    </row>
    <row r="1768" spans="1:4" x14ac:dyDescent="0.25">
      <c r="A1768" s="1" t="s">
        <v>2448</v>
      </c>
      <c r="B1768" s="3">
        <v>446.92</v>
      </c>
      <c r="C1768" s="3">
        <v>814.2</v>
      </c>
      <c r="D1768" s="3">
        <v>54.89</v>
      </c>
    </row>
    <row r="1769" spans="1:4" x14ac:dyDescent="0.25">
      <c r="A1769" s="1" t="s">
        <v>144</v>
      </c>
      <c r="B1769" s="3">
        <v>65.14</v>
      </c>
      <c r="C1769" s="3">
        <v>67.959999999999994</v>
      </c>
      <c r="D1769" s="3">
        <v>95.85</v>
      </c>
    </row>
    <row r="1770" spans="1:4" x14ac:dyDescent="0.25">
      <c r="A1770" s="1" t="s">
        <v>1613</v>
      </c>
      <c r="B1770" s="3">
        <v>621.08000000000004</v>
      </c>
      <c r="C1770" s="3">
        <v>714.96</v>
      </c>
      <c r="D1770" s="3">
        <v>86.87</v>
      </c>
    </row>
    <row r="1771" spans="1:4" x14ac:dyDescent="0.25">
      <c r="A1771" s="1" t="s">
        <v>1614</v>
      </c>
      <c r="B1771" s="3">
        <v>655.05999999999995</v>
      </c>
      <c r="C1771" s="3">
        <v>764.06</v>
      </c>
      <c r="D1771" s="3">
        <v>85.73</v>
      </c>
    </row>
    <row r="1772" spans="1:4" x14ac:dyDescent="0.25">
      <c r="A1772" s="1" t="s">
        <v>1483</v>
      </c>
      <c r="B1772" s="3">
        <v>1769.57</v>
      </c>
      <c r="C1772" s="3">
        <v>1421.45</v>
      </c>
      <c r="D1772" s="3">
        <v>124.49</v>
      </c>
    </row>
    <row r="1773" spans="1:4" x14ac:dyDescent="0.25">
      <c r="A1773" s="1" t="s">
        <v>1477</v>
      </c>
      <c r="B1773" s="3">
        <v>1774.18</v>
      </c>
      <c r="C1773" s="3">
        <v>1542.81</v>
      </c>
      <c r="D1773" s="3">
        <v>115</v>
      </c>
    </row>
    <row r="1774" spans="1:4" x14ac:dyDescent="0.25">
      <c r="A1774" s="1" t="s">
        <v>1482</v>
      </c>
      <c r="B1774" s="3">
        <v>1574.15</v>
      </c>
      <c r="C1774" s="3">
        <v>1233.56</v>
      </c>
      <c r="D1774" s="3">
        <v>127.61</v>
      </c>
    </row>
    <row r="1775" spans="1:4" x14ac:dyDescent="0.25">
      <c r="A1775" s="1" t="s">
        <v>1487</v>
      </c>
      <c r="B1775" s="3">
        <v>1617.07</v>
      </c>
      <c r="C1775" s="3">
        <v>1509.31</v>
      </c>
      <c r="D1775" s="3">
        <v>107.14</v>
      </c>
    </row>
    <row r="1776" spans="1:4" x14ac:dyDescent="0.25">
      <c r="A1776" s="1" t="s">
        <v>1493</v>
      </c>
      <c r="B1776" s="3">
        <v>1956.08</v>
      </c>
      <c r="C1776" s="3">
        <v>1714.96</v>
      </c>
      <c r="D1776" s="3">
        <v>114.06</v>
      </c>
    </row>
    <row r="1777" spans="1:4" x14ac:dyDescent="0.25">
      <c r="A1777" s="1" t="s">
        <v>1476</v>
      </c>
      <c r="B1777" s="3">
        <v>1822.79</v>
      </c>
      <c r="C1777" s="3">
        <v>1586.97</v>
      </c>
      <c r="D1777" s="3">
        <v>114.86</v>
      </c>
    </row>
    <row r="1778" spans="1:4" x14ac:dyDescent="0.25">
      <c r="A1778" s="1" t="s">
        <v>1507</v>
      </c>
      <c r="B1778" s="3">
        <v>3227.16</v>
      </c>
      <c r="C1778" s="3">
        <v>3640.5</v>
      </c>
      <c r="D1778" s="3">
        <v>88.65</v>
      </c>
    </row>
    <row r="1779" spans="1:4" x14ac:dyDescent="0.25">
      <c r="A1779" s="1" t="s">
        <v>1599</v>
      </c>
      <c r="B1779" s="3">
        <v>4242.53</v>
      </c>
      <c r="C1779" s="3">
        <v>4502.32</v>
      </c>
      <c r="D1779" s="3">
        <v>94.23</v>
      </c>
    </row>
    <row r="1780" spans="1:4" x14ac:dyDescent="0.25">
      <c r="A1780" s="1" t="s">
        <v>1600</v>
      </c>
      <c r="B1780" s="3">
        <v>3964.76</v>
      </c>
      <c r="C1780" s="3">
        <v>4392.09</v>
      </c>
      <c r="D1780" s="3">
        <v>90.27</v>
      </c>
    </row>
    <row r="1781" spans="1:4" x14ac:dyDescent="0.25">
      <c r="A1781" s="1" t="s">
        <v>1603</v>
      </c>
      <c r="B1781" s="3">
        <v>3201.1</v>
      </c>
      <c r="C1781" s="3">
        <v>3348.67</v>
      </c>
      <c r="D1781" s="3">
        <v>95.59</v>
      </c>
    </row>
    <row r="1782" spans="1:4" x14ac:dyDescent="0.25">
      <c r="A1782" s="1" t="s">
        <v>1604</v>
      </c>
      <c r="B1782" s="3">
        <v>3017.59</v>
      </c>
      <c r="C1782" s="3">
        <v>3238.44</v>
      </c>
      <c r="D1782" s="3">
        <v>93.18</v>
      </c>
    </row>
    <row r="1783" spans="1:4" x14ac:dyDescent="0.25">
      <c r="A1783" s="1" t="s">
        <v>1607</v>
      </c>
      <c r="B1783" s="3">
        <v>3896.98</v>
      </c>
      <c r="C1783" s="3">
        <v>4242.16</v>
      </c>
      <c r="D1783" s="3">
        <v>91.86</v>
      </c>
    </row>
    <row r="1784" spans="1:4" x14ac:dyDescent="0.25">
      <c r="A1784" s="1" t="s">
        <v>1615</v>
      </c>
      <c r="B1784" s="3">
        <v>1240.93</v>
      </c>
      <c r="C1784" s="3">
        <v>1290.58</v>
      </c>
      <c r="D1784" s="3">
        <v>96.15</v>
      </c>
    </row>
    <row r="1785" spans="1:4" x14ac:dyDescent="0.25">
      <c r="A1785" s="1" t="s">
        <v>1616</v>
      </c>
      <c r="B1785" s="3">
        <v>1180.6400000000001</v>
      </c>
      <c r="C1785" s="3">
        <v>1194.8399999999999</v>
      </c>
      <c r="D1785" s="3">
        <v>98.81</v>
      </c>
    </row>
    <row r="1786" spans="1:4" x14ac:dyDescent="0.25">
      <c r="A1786" s="1" t="s">
        <v>1538</v>
      </c>
      <c r="B1786" s="3">
        <v>1843.35</v>
      </c>
      <c r="C1786" s="3">
        <v>1747.91</v>
      </c>
      <c r="D1786" s="3">
        <v>105.46</v>
      </c>
    </row>
    <row r="1787" spans="1:4" x14ac:dyDescent="0.25">
      <c r="A1787" s="1" t="s">
        <v>1532</v>
      </c>
      <c r="B1787" s="3">
        <v>1679.86</v>
      </c>
      <c r="C1787" s="3">
        <v>1666.65</v>
      </c>
      <c r="D1787" s="3">
        <v>100.79</v>
      </c>
    </row>
    <row r="1788" spans="1:4" x14ac:dyDescent="0.25">
      <c r="A1788" s="1" t="s">
        <v>1537</v>
      </c>
      <c r="B1788" s="3">
        <v>1868.85</v>
      </c>
      <c r="C1788" s="3">
        <v>1890.9</v>
      </c>
      <c r="D1788" s="3">
        <v>98.83</v>
      </c>
    </row>
    <row r="1789" spans="1:4" x14ac:dyDescent="0.25">
      <c r="A1789" s="1" t="s">
        <v>1542</v>
      </c>
      <c r="B1789" s="3">
        <v>1831.42</v>
      </c>
      <c r="C1789" s="3">
        <v>1955.16</v>
      </c>
      <c r="D1789" s="3">
        <v>93.67</v>
      </c>
    </row>
    <row r="1790" spans="1:4" x14ac:dyDescent="0.25">
      <c r="A1790" s="1" t="s">
        <v>1548</v>
      </c>
      <c r="B1790" s="3">
        <v>1587.8</v>
      </c>
      <c r="C1790" s="3">
        <v>1539.41</v>
      </c>
      <c r="D1790" s="3">
        <v>103.14</v>
      </c>
    </row>
    <row r="1791" spans="1:4" x14ac:dyDescent="0.25">
      <c r="A1791" s="1" t="s">
        <v>1531</v>
      </c>
      <c r="B1791" s="3">
        <v>2038.6</v>
      </c>
      <c r="C1791" s="3">
        <v>1762.4</v>
      </c>
      <c r="D1791" s="3">
        <v>115.67</v>
      </c>
    </row>
    <row r="1792" spans="1:4" x14ac:dyDescent="0.25">
      <c r="A1792" s="1" t="s">
        <v>1552</v>
      </c>
      <c r="B1792" s="3">
        <v>4791.63</v>
      </c>
      <c r="C1792" s="3">
        <v>5081.83</v>
      </c>
      <c r="D1792" s="3">
        <v>94.29</v>
      </c>
    </row>
    <row r="1793" spans="1:4" x14ac:dyDescent="0.25">
      <c r="A1793" s="1" t="s">
        <v>1592</v>
      </c>
      <c r="B1793" s="3">
        <v>2591.87</v>
      </c>
      <c r="C1793" s="3">
        <v>2609.1799999999998</v>
      </c>
      <c r="D1793" s="3">
        <v>99.34</v>
      </c>
    </row>
    <row r="1794" spans="1:4" x14ac:dyDescent="0.25">
      <c r="A1794" s="1" t="s">
        <v>1595</v>
      </c>
      <c r="B1794" s="3">
        <v>2930.48</v>
      </c>
      <c r="C1794" s="3">
        <v>3055.42</v>
      </c>
      <c r="D1794" s="3">
        <v>95.91</v>
      </c>
    </row>
    <row r="1795" spans="1:4" x14ac:dyDescent="0.25">
      <c r="A1795" s="1" t="s">
        <v>1596</v>
      </c>
      <c r="B1795" s="3">
        <v>2851.66</v>
      </c>
      <c r="C1795" s="3">
        <v>2897.95</v>
      </c>
      <c r="D1795" s="3">
        <v>98.4</v>
      </c>
    </row>
    <row r="1796" spans="1:4" x14ac:dyDescent="0.25">
      <c r="A1796" s="1" t="s">
        <v>1561</v>
      </c>
      <c r="B1796" s="3">
        <v>3701.9</v>
      </c>
      <c r="C1796" s="3">
        <v>3786.44</v>
      </c>
      <c r="D1796" s="3">
        <v>97.77</v>
      </c>
    </row>
    <row r="1797" spans="1:4" x14ac:dyDescent="0.25">
      <c r="A1797" s="1" t="s">
        <v>1591</v>
      </c>
      <c r="B1797" s="3">
        <v>2673.84</v>
      </c>
      <c r="C1797" s="3">
        <v>2750.91</v>
      </c>
      <c r="D1797" s="3">
        <v>97.2</v>
      </c>
    </row>
    <row r="1798" spans="1:4" x14ac:dyDescent="0.25">
      <c r="A1798" s="1" t="s">
        <v>5541</v>
      </c>
      <c r="B1798" s="3">
        <v>442.37</v>
      </c>
      <c r="C1798" s="3">
        <v>513.95000000000005</v>
      </c>
      <c r="D1798" s="3">
        <v>86.07</v>
      </c>
    </row>
    <row r="1799" spans="1:4" x14ac:dyDescent="0.25">
      <c r="A1799" s="1" t="s">
        <v>5542</v>
      </c>
      <c r="B1799" s="3">
        <v>462.7</v>
      </c>
      <c r="C1799" s="3">
        <v>563.04999999999995</v>
      </c>
      <c r="D1799" s="3">
        <v>82.18</v>
      </c>
    </row>
    <row r="1800" spans="1:4" x14ac:dyDescent="0.25">
      <c r="A1800" s="1" t="s">
        <v>5498</v>
      </c>
      <c r="B1800" s="3">
        <v>718.18</v>
      </c>
      <c r="C1800" s="3">
        <v>718.46</v>
      </c>
      <c r="D1800" s="3">
        <v>99.96</v>
      </c>
    </row>
    <row r="1801" spans="1:4" x14ac:dyDescent="0.25">
      <c r="A1801" s="1" t="s">
        <v>5494</v>
      </c>
      <c r="B1801" s="3">
        <v>714.2</v>
      </c>
      <c r="C1801" s="3">
        <v>879.72</v>
      </c>
      <c r="D1801" s="3">
        <v>81.180000000000007</v>
      </c>
    </row>
    <row r="1802" spans="1:4" x14ac:dyDescent="0.25">
      <c r="A1802" s="1" t="s">
        <v>5497</v>
      </c>
      <c r="B1802" s="3">
        <v>701.83</v>
      </c>
      <c r="C1802" s="3">
        <v>735.46</v>
      </c>
      <c r="D1802" s="3">
        <v>95.43</v>
      </c>
    </row>
    <row r="1803" spans="1:4" x14ac:dyDescent="0.25">
      <c r="A1803" s="1" t="s">
        <v>5501</v>
      </c>
      <c r="B1803" s="3">
        <v>853.79</v>
      </c>
      <c r="C1803" s="3">
        <v>991.21</v>
      </c>
      <c r="D1803" s="3">
        <v>86.14</v>
      </c>
    </row>
    <row r="1804" spans="1:4" x14ac:dyDescent="0.25">
      <c r="A1804" s="1" t="s">
        <v>5506</v>
      </c>
      <c r="B1804" s="3">
        <v>826.94</v>
      </c>
      <c r="C1804" s="3">
        <v>846.96</v>
      </c>
      <c r="D1804" s="3">
        <v>97.64</v>
      </c>
    </row>
    <row r="1805" spans="1:4" x14ac:dyDescent="0.25">
      <c r="A1805" s="1" t="s">
        <v>5493</v>
      </c>
      <c r="B1805" s="3">
        <v>811.19</v>
      </c>
      <c r="C1805" s="3">
        <v>1023.97</v>
      </c>
      <c r="D1805" s="3">
        <v>79.22</v>
      </c>
    </row>
    <row r="1806" spans="1:4" x14ac:dyDescent="0.25">
      <c r="A1806" s="1" t="s">
        <v>5511</v>
      </c>
      <c r="B1806" s="3">
        <v>2686.3</v>
      </c>
      <c r="C1806" s="3">
        <v>2984.69</v>
      </c>
      <c r="D1806" s="3">
        <v>90</v>
      </c>
    </row>
    <row r="1807" spans="1:4" x14ac:dyDescent="0.25">
      <c r="A1807" s="1" t="s">
        <v>1608</v>
      </c>
      <c r="B1807" s="3">
        <v>2257.98</v>
      </c>
      <c r="C1807" s="3">
        <v>2056.7600000000002</v>
      </c>
      <c r="D1807" s="3">
        <v>109.78</v>
      </c>
    </row>
    <row r="1808" spans="1:4" x14ac:dyDescent="0.25">
      <c r="A1808" s="1" t="s">
        <v>1609</v>
      </c>
      <c r="B1808" s="3">
        <v>2331.7600000000002</v>
      </c>
      <c r="C1808" s="3">
        <v>2198.48</v>
      </c>
      <c r="D1808" s="3">
        <v>106.06</v>
      </c>
    </row>
    <row r="1809" spans="1:4" x14ac:dyDescent="0.25">
      <c r="A1809" s="1" t="s">
        <v>1610</v>
      </c>
      <c r="B1809" s="3">
        <v>2421.75</v>
      </c>
      <c r="C1809" s="3">
        <v>2348.44</v>
      </c>
      <c r="D1809" s="3">
        <v>103.12</v>
      </c>
    </row>
    <row r="1810" spans="1:4" x14ac:dyDescent="0.25">
      <c r="A1810" s="1" t="s">
        <v>1611</v>
      </c>
      <c r="B1810" s="3">
        <v>2421.2199999999998</v>
      </c>
      <c r="C1810" s="3">
        <v>2490.17</v>
      </c>
      <c r="D1810" s="3">
        <v>97.23</v>
      </c>
    </row>
    <row r="1811" spans="1:4" x14ac:dyDescent="0.25">
      <c r="A1811" s="1" t="s">
        <v>1612</v>
      </c>
      <c r="B1811" s="3">
        <v>3551.89</v>
      </c>
      <c r="C1811" s="3">
        <v>3667.03</v>
      </c>
      <c r="D1811" s="3">
        <v>96.86</v>
      </c>
    </row>
    <row r="1812" spans="1:4" x14ac:dyDescent="0.25">
      <c r="A1812" s="1" t="s">
        <v>5563</v>
      </c>
      <c r="B1812" s="3">
        <v>740.84</v>
      </c>
      <c r="C1812" s="3">
        <v>739.08</v>
      </c>
      <c r="D1812" s="3">
        <v>100.24</v>
      </c>
    </row>
    <row r="1813" spans="1:4" x14ac:dyDescent="0.25">
      <c r="A1813" s="1" t="s">
        <v>2446</v>
      </c>
      <c r="B1813" s="3">
        <v>203.72</v>
      </c>
      <c r="C1813" s="3">
        <v>620.22</v>
      </c>
      <c r="D1813" s="3">
        <v>32.85</v>
      </c>
    </row>
    <row r="1814" spans="1:4" x14ac:dyDescent="0.25">
      <c r="A1814" s="1" t="s">
        <v>2447</v>
      </c>
      <c r="B1814" s="3">
        <v>212.14</v>
      </c>
      <c r="C1814" s="3">
        <v>490.72</v>
      </c>
      <c r="D1814" s="3">
        <v>43.23</v>
      </c>
    </row>
    <row r="1815" spans="1:4" x14ac:dyDescent="0.25">
      <c r="A1815" s="1" t="s">
        <v>5756</v>
      </c>
      <c r="B1815" s="3">
        <v>195.83</v>
      </c>
      <c r="C1815" s="3">
        <v>663.85</v>
      </c>
      <c r="D1815" s="3">
        <v>29.5</v>
      </c>
    </row>
    <row r="1816" spans="1:4" x14ac:dyDescent="0.25">
      <c r="A1816" s="1" t="s">
        <v>5564</v>
      </c>
      <c r="B1816" s="3">
        <v>813.25</v>
      </c>
      <c r="C1816" s="3">
        <v>738.44</v>
      </c>
      <c r="D1816" s="3">
        <v>110.13</v>
      </c>
    </row>
    <row r="1817" spans="1:4" x14ac:dyDescent="0.25">
      <c r="A1817" s="1" t="s">
        <v>466</v>
      </c>
      <c r="B1817" s="3">
        <v>104.67</v>
      </c>
      <c r="C1817" s="3">
        <v>93.59</v>
      </c>
      <c r="D1817" s="3">
        <v>111.84</v>
      </c>
    </row>
    <row r="1818" spans="1:4" x14ac:dyDescent="0.25">
      <c r="A1818" s="1" t="s">
        <v>468</v>
      </c>
      <c r="B1818" s="3">
        <v>104.67</v>
      </c>
      <c r="C1818" s="3">
        <v>93.59</v>
      </c>
      <c r="D1818" s="3">
        <v>111.84</v>
      </c>
    </row>
    <row r="1819" spans="1:4" x14ac:dyDescent="0.25">
      <c r="A1819" s="1" t="s">
        <v>2557</v>
      </c>
      <c r="B1819" s="3">
        <v>104.67</v>
      </c>
      <c r="C1819" s="3">
        <v>93.59</v>
      </c>
      <c r="D1819" s="3">
        <v>111.84</v>
      </c>
    </row>
    <row r="1820" spans="1:4" x14ac:dyDescent="0.25">
      <c r="A1820" s="1" t="s">
        <v>2558</v>
      </c>
      <c r="B1820" s="3">
        <v>104.67</v>
      </c>
      <c r="C1820" s="3">
        <v>93.59</v>
      </c>
      <c r="D1820" s="3">
        <v>111.84</v>
      </c>
    </row>
    <row r="1821" spans="1:4" x14ac:dyDescent="0.25">
      <c r="A1821" s="1" t="s">
        <v>2559</v>
      </c>
      <c r="B1821" s="3">
        <v>104.67</v>
      </c>
      <c r="C1821" s="3">
        <v>93.59</v>
      </c>
      <c r="D1821" s="3">
        <v>111.84</v>
      </c>
    </row>
    <row r="1822" spans="1:4" x14ac:dyDescent="0.25">
      <c r="A1822" s="1" t="s">
        <v>2560</v>
      </c>
      <c r="B1822" s="3">
        <v>104.67</v>
      </c>
      <c r="C1822" s="3">
        <v>93.59</v>
      </c>
      <c r="D1822" s="3">
        <v>111.84</v>
      </c>
    </row>
    <row r="1823" spans="1:4" x14ac:dyDescent="0.25">
      <c r="A1823" s="1" t="s">
        <v>2562</v>
      </c>
      <c r="B1823" s="3">
        <v>104.67</v>
      </c>
      <c r="C1823" s="3">
        <v>93.59</v>
      </c>
      <c r="D1823" s="3">
        <v>111.84</v>
      </c>
    </row>
    <row r="1824" spans="1:4" x14ac:dyDescent="0.25">
      <c r="A1824" s="1" t="s">
        <v>2563</v>
      </c>
      <c r="B1824" s="3">
        <v>104.67</v>
      </c>
      <c r="C1824" s="3">
        <v>93.59</v>
      </c>
      <c r="D1824" s="3">
        <v>111.84</v>
      </c>
    </row>
    <row r="1825" spans="1:4" x14ac:dyDescent="0.25">
      <c r="A1825" s="1" t="s">
        <v>1748</v>
      </c>
      <c r="B1825" s="3">
        <v>100.55</v>
      </c>
      <c r="C1825" s="3">
        <v>89.5</v>
      </c>
      <c r="D1825" s="3">
        <v>112.35</v>
      </c>
    </row>
    <row r="1826" spans="1:4" x14ac:dyDescent="0.25">
      <c r="A1826" s="1" t="s">
        <v>1746</v>
      </c>
      <c r="B1826" s="3">
        <v>100.55</v>
      </c>
      <c r="C1826" s="3">
        <v>89.5</v>
      </c>
      <c r="D1826" s="3">
        <v>112.35</v>
      </c>
    </row>
    <row r="1827" spans="1:4" x14ac:dyDescent="0.25">
      <c r="A1827" s="1" t="s">
        <v>1752</v>
      </c>
      <c r="B1827" s="3">
        <v>100.55</v>
      </c>
      <c r="C1827" s="3">
        <v>89.5</v>
      </c>
      <c r="D1827" s="3">
        <v>112.35</v>
      </c>
    </row>
    <row r="1828" spans="1:4" x14ac:dyDescent="0.25">
      <c r="A1828" s="1" t="s">
        <v>1750</v>
      </c>
      <c r="B1828" s="3">
        <v>100.55</v>
      </c>
      <c r="C1828" s="3">
        <v>89.5</v>
      </c>
      <c r="D1828" s="3">
        <v>112.35</v>
      </c>
    </row>
    <row r="1829" spans="1:4" x14ac:dyDescent="0.25">
      <c r="A1829" s="1" t="s">
        <v>1810</v>
      </c>
      <c r="B1829" s="3">
        <v>733.72</v>
      </c>
      <c r="C1829" s="3">
        <v>759.46</v>
      </c>
      <c r="D1829" s="3">
        <v>96.61</v>
      </c>
    </row>
    <row r="1830" spans="1:4" x14ac:dyDescent="0.25">
      <c r="A1830" s="1" t="s">
        <v>1818</v>
      </c>
      <c r="B1830" s="3">
        <v>1546.47</v>
      </c>
      <c r="C1830" s="3">
        <v>1396.74</v>
      </c>
      <c r="D1830" s="3">
        <v>110.72</v>
      </c>
    </row>
    <row r="1831" spans="1:4" x14ac:dyDescent="0.25">
      <c r="A1831" s="1" t="s">
        <v>1830</v>
      </c>
      <c r="B1831" s="3">
        <v>2183.52</v>
      </c>
      <c r="C1831" s="3">
        <v>2002.81</v>
      </c>
      <c r="D1831" s="3">
        <v>109.02</v>
      </c>
    </row>
    <row r="1832" spans="1:4" x14ac:dyDescent="0.25">
      <c r="A1832" s="1" t="s">
        <v>1823</v>
      </c>
      <c r="B1832" s="3">
        <v>2788.74</v>
      </c>
      <c r="C1832" s="3">
        <v>2854.65</v>
      </c>
      <c r="D1832" s="3">
        <v>97.69</v>
      </c>
    </row>
    <row r="1833" spans="1:4" x14ac:dyDescent="0.25">
      <c r="A1833" s="1" t="s">
        <v>1824</v>
      </c>
      <c r="B1833" s="3">
        <v>1266.5899999999999</v>
      </c>
      <c r="C1833" s="3">
        <v>1252.24</v>
      </c>
      <c r="D1833" s="3">
        <v>101.15</v>
      </c>
    </row>
    <row r="1834" spans="1:4" x14ac:dyDescent="0.25">
      <c r="A1834" s="1" t="s">
        <v>1865</v>
      </c>
      <c r="B1834" s="3">
        <v>686.06</v>
      </c>
      <c r="C1834" s="3">
        <v>633.48</v>
      </c>
      <c r="D1834" s="3">
        <v>108.3</v>
      </c>
    </row>
    <row r="1835" spans="1:4" x14ac:dyDescent="0.25">
      <c r="A1835" s="1" t="s">
        <v>1878</v>
      </c>
      <c r="B1835" s="3">
        <v>699.52</v>
      </c>
      <c r="C1835" s="3">
        <v>804.05</v>
      </c>
      <c r="D1835" s="3">
        <v>87</v>
      </c>
    </row>
    <row r="1836" spans="1:4" x14ac:dyDescent="0.25">
      <c r="A1836" s="1" t="s">
        <v>1875</v>
      </c>
      <c r="B1836" s="3">
        <v>1915.51</v>
      </c>
      <c r="C1836" s="3">
        <v>1866.51</v>
      </c>
      <c r="D1836" s="3">
        <v>102.63</v>
      </c>
    </row>
    <row r="1837" spans="1:4" x14ac:dyDescent="0.25">
      <c r="A1837" s="1" t="s">
        <v>1884</v>
      </c>
      <c r="B1837" s="3">
        <v>889.43</v>
      </c>
      <c r="C1837" s="3">
        <v>1037.82</v>
      </c>
      <c r="D1837" s="3">
        <v>85.7</v>
      </c>
    </row>
    <row r="1838" spans="1:4" x14ac:dyDescent="0.25">
      <c r="A1838" s="1" t="s">
        <v>5592</v>
      </c>
      <c r="B1838" s="3">
        <v>1125.32</v>
      </c>
      <c r="C1838" s="3">
        <v>1262.8900000000001</v>
      </c>
      <c r="D1838" s="3">
        <v>89.11</v>
      </c>
    </row>
    <row r="1839" spans="1:4" x14ac:dyDescent="0.25">
      <c r="A1839" s="1" t="s">
        <v>5605</v>
      </c>
      <c r="B1839" s="3">
        <v>2907.03</v>
      </c>
      <c r="C1839" s="3">
        <v>2980.96</v>
      </c>
      <c r="D1839" s="3">
        <v>97.52</v>
      </c>
    </row>
    <row r="1840" spans="1:4" x14ac:dyDescent="0.25">
      <c r="A1840" s="1" t="s">
        <v>5602</v>
      </c>
      <c r="B1840" s="3">
        <v>118.44</v>
      </c>
      <c r="C1840" s="3">
        <v>118.44</v>
      </c>
      <c r="D1840" s="3">
        <v>100</v>
      </c>
    </row>
    <row r="1841" spans="1:4" x14ac:dyDescent="0.25">
      <c r="A1841" s="1" t="s">
        <v>5610</v>
      </c>
      <c r="B1841" s="3">
        <v>867.94</v>
      </c>
      <c r="C1841" s="3">
        <v>977.82</v>
      </c>
      <c r="D1841" s="3">
        <v>88.76</v>
      </c>
    </row>
    <row r="1842" spans="1:4" x14ac:dyDescent="0.25">
      <c r="A1842" s="1" t="s">
        <v>5611</v>
      </c>
      <c r="B1842" s="3">
        <v>938.18</v>
      </c>
      <c r="C1842" s="3">
        <v>751.92</v>
      </c>
      <c r="D1842" s="3">
        <v>124.77</v>
      </c>
    </row>
    <row r="1843" spans="1:4" x14ac:dyDescent="0.25">
      <c r="A1843" s="1" t="s">
        <v>467</v>
      </c>
      <c r="B1843" s="3">
        <v>4884.3599999999997</v>
      </c>
      <c r="C1843" s="3">
        <v>4423.2299999999996</v>
      </c>
      <c r="D1843" s="3">
        <v>110.43</v>
      </c>
    </row>
    <row r="1844" spans="1:4" x14ac:dyDescent="0.25">
      <c r="A1844" s="1" t="s">
        <v>469</v>
      </c>
      <c r="B1844" s="3">
        <v>4884.37</v>
      </c>
      <c r="C1844" s="3">
        <v>4494.1000000000004</v>
      </c>
      <c r="D1844" s="3">
        <v>108.68</v>
      </c>
    </row>
    <row r="1845" spans="1:4" x14ac:dyDescent="0.25">
      <c r="A1845" s="1" t="s">
        <v>465</v>
      </c>
      <c r="B1845" s="3">
        <v>143.84</v>
      </c>
      <c r="C1845" s="3">
        <v>143.84</v>
      </c>
      <c r="D1845" s="3">
        <v>100</v>
      </c>
    </row>
    <row r="1846" spans="1:4" x14ac:dyDescent="0.25">
      <c r="A1846" s="1" t="s">
        <v>1732</v>
      </c>
      <c r="B1846" s="3">
        <v>4362.5200000000004</v>
      </c>
      <c r="C1846" s="3">
        <v>4193.32</v>
      </c>
      <c r="D1846" s="3">
        <v>104.04</v>
      </c>
    </row>
    <row r="1847" spans="1:4" x14ac:dyDescent="0.25">
      <c r="A1847" s="1" t="s">
        <v>1733</v>
      </c>
      <c r="B1847" s="3">
        <v>4362.5600000000004</v>
      </c>
      <c r="C1847" s="3">
        <v>4264.18</v>
      </c>
      <c r="D1847" s="3">
        <v>102.31</v>
      </c>
    </row>
    <row r="1848" spans="1:4" x14ac:dyDescent="0.25">
      <c r="A1848" s="1" t="s">
        <v>474</v>
      </c>
      <c r="B1848" s="3">
        <v>143.84</v>
      </c>
      <c r="C1848" s="3">
        <v>143.84</v>
      </c>
      <c r="D1848" s="3">
        <v>100</v>
      </c>
    </row>
    <row r="1849" spans="1:4" x14ac:dyDescent="0.25">
      <c r="A1849" s="1" t="s">
        <v>1734</v>
      </c>
      <c r="B1849" s="3">
        <v>4342.9799999999996</v>
      </c>
      <c r="C1849" s="3">
        <v>3963.4</v>
      </c>
      <c r="D1849" s="3">
        <v>109.58</v>
      </c>
    </row>
    <row r="1850" spans="1:4" x14ac:dyDescent="0.25">
      <c r="A1850" s="1" t="s">
        <v>1735</v>
      </c>
      <c r="B1850" s="3">
        <v>4342.97</v>
      </c>
      <c r="C1850" s="3">
        <v>4034.27</v>
      </c>
      <c r="D1850" s="3">
        <v>107.65</v>
      </c>
    </row>
    <row r="1851" spans="1:4" x14ac:dyDescent="0.25">
      <c r="A1851" s="1" t="s">
        <v>475</v>
      </c>
      <c r="B1851" s="3">
        <v>143.84</v>
      </c>
      <c r="C1851" s="3">
        <v>143.84</v>
      </c>
      <c r="D1851" s="3">
        <v>100</v>
      </c>
    </row>
    <row r="1852" spans="1:4" x14ac:dyDescent="0.25">
      <c r="A1852" s="1" t="s">
        <v>1736</v>
      </c>
      <c r="B1852" s="3">
        <v>4020.21</v>
      </c>
      <c r="C1852" s="3">
        <v>3717.96</v>
      </c>
      <c r="D1852" s="3">
        <v>108.13</v>
      </c>
    </row>
    <row r="1853" spans="1:4" x14ac:dyDescent="0.25">
      <c r="A1853" s="1" t="s">
        <v>1737</v>
      </c>
      <c r="B1853" s="3">
        <v>4020.21</v>
      </c>
      <c r="C1853" s="3">
        <v>3788.83</v>
      </c>
      <c r="D1853" s="3">
        <v>106.11</v>
      </c>
    </row>
    <row r="1854" spans="1:4" x14ac:dyDescent="0.25">
      <c r="A1854" s="1" t="s">
        <v>2561</v>
      </c>
      <c r="B1854" s="3">
        <v>143.84</v>
      </c>
      <c r="C1854" s="3">
        <v>143.84</v>
      </c>
      <c r="D1854" s="3">
        <v>100</v>
      </c>
    </row>
    <row r="1855" spans="1:4" x14ac:dyDescent="0.25">
      <c r="A1855" s="1" t="s">
        <v>1749</v>
      </c>
      <c r="B1855" s="3">
        <v>954.68</v>
      </c>
      <c r="C1855" s="3">
        <v>624.67999999999995</v>
      </c>
      <c r="D1855" s="3">
        <v>152.83000000000001</v>
      </c>
    </row>
    <row r="1856" spans="1:4" x14ac:dyDescent="0.25">
      <c r="A1856" s="1" t="s">
        <v>1747</v>
      </c>
      <c r="B1856" s="3">
        <v>954.7</v>
      </c>
      <c r="C1856" s="3">
        <v>589.15</v>
      </c>
      <c r="D1856" s="3">
        <v>162.05000000000001</v>
      </c>
    </row>
    <row r="1857" spans="1:4" x14ac:dyDescent="0.25">
      <c r="A1857" s="1" t="s">
        <v>473</v>
      </c>
      <c r="B1857" s="3">
        <v>185.58</v>
      </c>
      <c r="C1857" s="3">
        <v>200.22</v>
      </c>
      <c r="D1857" s="3">
        <v>92.69</v>
      </c>
    </row>
    <row r="1858" spans="1:4" x14ac:dyDescent="0.25">
      <c r="A1858" s="1" t="s">
        <v>1753</v>
      </c>
      <c r="B1858" s="3">
        <v>944.51</v>
      </c>
      <c r="C1858" s="3">
        <v>630.17999999999995</v>
      </c>
      <c r="D1858" s="3">
        <v>149.88</v>
      </c>
    </row>
    <row r="1859" spans="1:4" x14ac:dyDescent="0.25">
      <c r="A1859" s="1" t="s">
        <v>1751</v>
      </c>
      <c r="B1859" s="3">
        <v>944.51</v>
      </c>
      <c r="C1859" s="3">
        <v>594.65</v>
      </c>
      <c r="D1859" s="3">
        <v>158.84</v>
      </c>
    </row>
    <row r="1860" spans="1:4" x14ac:dyDescent="0.25">
      <c r="A1860" s="1" t="s">
        <v>472</v>
      </c>
      <c r="B1860" s="3">
        <v>185.58</v>
      </c>
      <c r="C1860" s="3">
        <v>200.22</v>
      </c>
      <c r="D1860" s="3">
        <v>92.69</v>
      </c>
    </row>
    <row r="1861" spans="1:4" x14ac:dyDescent="0.25">
      <c r="A1861" s="1" t="s">
        <v>476</v>
      </c>
      <c r="B1861" s="3">
        <v>1929.04</v>
      </c>
      <c r="C1861" s="3">
        <v>1084.5999999999999</v>
      </c>
      <c r="D1861" s="3">
        <v>177.86</v>
      </c>
    </row>
    <row r="1862" spans="1:4" x14ac:dyDescent="0.25">
      <c r="A1862" s="1" t="s">
        <v>477</v>
      </c>
      <c r="B1862" s="3">
        <v>1929.05</v>
      </c>
      <c r="C1862" s="3">
        <v>1000.35</v>
      </c>
      <c r="D1862" s="3">
        <v>192.84</v>
      </c>
    </row>
    <row r="1863" spans="1:4" x14ac:dyDescent="0.25">
      <c r="A1863" s="1" t="s">
        <v>1716</v>
      </c>
      <c r="B1863" s="3">
        <v>2337.37</v>
      </c>
      <c r="C1863" s="3">
        <v>896.01</v>
      </c>
      <c r="D1863" s="3">
        <v>260.86</v>
      </c>
    </row>
    <row r="1864" spans="1:4" x14ac:dyDescent="0.25">
      <c r="A1864" s="1" t="s">
        <v>1717</v>
      </c>
      <c r="B1864" s="3">
        <v>2337.36</v>
      </c>
      <c r="C1864" s="3">
        <v>811.76</v>
      </c>
      <c r="D1864" s="3">
        <v>287.94</v>
      </c>
    </row>
    <row r="1865" spans="1:4" x14ac:dyDescent="0.25">
      <c r="A1865" s="1" t="s">
        <v>1710</v>
      </c>
      <c r="B1865" s="3">
        <v>2359.6</v>
      </c>
      <c r="C1865" s="3">
        <v>748.76</v>
      </c>
      <c r="D1865" s="3">
        <v>315.13</v>
      </c>
    </row>
    <row r="1866" spans="1:4" x14ac:dyDescent="0.25">
      <c r="A1866" s="1" t="s">
        <v>1711</v>
      </c>
      <c r="B1866" s="3">
        <v>2359.61</v>
      </c>
      <c r="C1866" s="3">
        <v>791.01</v>
      </c>
      <c r="D1866" s="3">
        <v>298.3</v>
      </c>
    </row>
    <row r="1867" spans="1:4" x14ac:dyDescent="0.25">
      <c r="A1867" s="1" t="s">
        <v>1718</v>
      </c>
      <c r="B1867" s="3">
        <v>2552.6999999999998</v>
      </c>
      <c r="C1867" s="3">
        <v>695.35</v>
      </c>
      <c r="D1867" s="3">
        <v>367.11</v>
      </c>
    </row>
    <row r="1868" spans="1:4" x14ac:dyDescent="0.25">
      <c r="A1868" s="1" t="s">
        <v>1719</v>
      </c>
      <c r="B1868" s="3">
        <v>2552.7199999999998</v>
      </c>
      <c r="C1868" s="3">
        <v>779.6</v>
      </c>
      <c r="D1868" s="3">
        <v>327.44</v>
      </c>
    </row>
    <row r="1869" spans="1:4" x14ac:dyDescent="0.25">
      <c r="A1869" s="1" t="s">
        <v>1784</v>
      </c>
      <c r="B1869" s="3">
        <v>522.39</v>
      </c>
      <c r="C1869" s="3">
        <v>668.26</v>
      </c>
      <c r="D1869" s="3">
        <v>78.17</v>
      </c>
    </row>
    <row r="1870" spans="1:4" x14ac:dyDescent="0.25">
      <c r="A1870" s="1" t="s">
        <v>1785</v>
      </c>
      <c r="B1870" s="3">
        <v>522.39</v>
      </c>
      <c r="C1870" s="3">
        <v>668.26</v>
      </c>
      <c r="D1870" s="3">
        <v>78.17</v>
      </c>
    </row>
    <row r="1871" spans="1:4" x14ac:dyDescent="0.25">
      <c r="A1871" s="1" t="s">
        <v>1780</v>
      </c>
      <c r="B1871" s="3">
        <v>1096.8699999999999</v>
      </c>
      <c r="C1871" s="3">
        <v>924.17</v>
      </c>
      <c r="D1871" s="3">
        <v>118.69</v>
      </c>
    </row>
    <row r="1872" spans="1:4" x14ac:dyDescent="0.25">
      <c r="A1872" s="1" t="s">
        <v>1781</v>
      </c>
      <c r="B1872" s="3">
        <v>1096.8800000000001</v>
      </c>
      <c r="C1872" s="3">
        <v>924.17</v>
      </c>
      <c r="D1872" s="3">
        <v>118.69</v>
      </c>
    </row>
    <row r="1873" spans="1:4" x14ac:dyDescent="0.25">
      <c r="A1873" s="1" t="s">
        <v>705</v>
      </c>
      <c r="B1873" s="3">
        <v>291.47000000000003</v>
      </c>
      <c r="C1873" s="3">
        <v>821.61</v>
      </c>
      <c r="D1873" s="3">
        <v>35.479999999999997</v>
      </c>
    </row>
    <row r="1874" spans="1:4" x14ac:dyDescent="0.25">
      <c r="A1874" s="1" t="s">
        <v>2520</v>
      </c>
      <c r="B1874" s="3">
        <v>221.22</v>
      </c>
      <c r="C1874" s="3">
        <v>693.03</v>
      </c>
      <c r="D1874" s="3">
        <v>31.92</v>
      </c>
    </row>
    <row r="1875" spans="1:4" x14ac:dyDescent="0.25">
      <c r="A1875" s="1" t="s">
        <v>2517</v>
      </c>
      <c r="B1875" s="3">
        <v>162.5</v>
      </c>
      <c r="C1875" s="3">
        <v>261.94</v>
      </c>
      <c r="D1875" s="3">
        <v>62.04</v>
      </c>
    </row>
    <row r="1876" spans="1:4" x14ac:dyDescent="0.25">
      <c r="A1876" s="1" t="s">
        <v>2518</v>
      </c>
      <c r="B1876" s="3">
        <v>2123.4699999999998</v>
      </c>
      <c r="C1876" s="3">
        <v>1833.08</v>
      </c>
      <c r="D1876" s="3">
        <v>115.84</v>
      </c>
    </row>
    <row r="1877" spans="1:4" x14ac:dyDescent="0.25">
      <c r="A1877" s="1" t="s">
        <v>2519</v>
      </c>
      <c r="B1877" s="3">
        <v>164.16</v>
      </c>
      <c r="C1877" s="3">
        <v>241.48</v>
      </c>
      <c r="D1877" s="3">
        <v>67.98</v>
      </c>
    </row>
    <row r="1878" spans="1:4" x14ac:dyDescent="0.25">
      <c r="A1878" s="1" t="s">
        <v>6181</v>
      </c>
      <c r="B1878" s="3">
        <v>548.5</v>
      </c>
      <c r="C1878" s="3">
        <v>1314.55</v>
      </c>
      <c r="D1878" s="3">
        <v>41.72</v>
      </c>
    </row>
    <row r="1879" spans="1:4" x14ac:dyDescent="0.25">
      <c r="A1879" s="1" t="s">
        <v>706</v>
      </c>
      <c r="B1879" s="3">
        <v>362.01</v>
      </c>
      <c r="C1879" s="3">
        <v>761.57</v>
      </c>
      <c r="D1879" s="3">
        <v>47.53</v>
      </c>
    </row>
    <row r="1880" spans="1:4" x14ac:dyDescent="0.25">
      <c r="A1880" s="1" t="s">
        <v>2521</v>
      </c>
      <c r="B1880" s="3">
        <v>312.05</v>
      </c>
      <c r="C1880" s="3">
        <v>592.45000000000005</v>
      </c>
      <c r="D1880" s="3">
        <v>52.67</v>
      </c>
    </row>
    <row r="1881" spans="1:4" x14ac:dyDescent="0.25">
      <c r="A1881" s="1" t="s">
        <v>2524</v>
      </c>
      <c r="B1881" s="3">
        <v>363.02</v>
      </c>
      <c r="C1881" s="3">
        <v>865.88</v>
      </c>
      <c r="D1881" s="3">
        <v>41.93</v>
      </c>
    </row>
    <row r="1882" spans="1:4" x14ac:dyDescent="0.25">
      <c r="A1882" s="1" t="s">
        <v>2522</v>
      </c>
      <c r="B1882" s="3">
        <v>143.44</v>
      </c>
      <c r="C1882" s="3">
        <v>443.62</v>
      </c>
      <c r="D1882" s="3">
        <v>32.33</v>
      </c>
    </row>
    <row r="1883" spans="1:4" x14ac:dyDescent="0.25">
      <c r="A1883" s="1" t="s">
        <v>2523</v>
      </c>
      <c r="B1883" s="3">
        <v>662.92</v>
      </c>
      <c r="C1883" s="3">
        <v>1174.2</v>
      </c>
      <c r="D1883" s="3">
        <v>56.46</v>
      </c>
    </row>
    <row r="1884" spans="1:4" x14ac:dyDescent="0.25">
      <c r="A1884" s="1" t="s">
        <v>2525</v>
      </c>
      <c r="B1884" s="3">
        <v>149.13</v>
      </c>
      <c r="C1884" s="3">
        <v>553.32000000000005</v>
      </c>
      <c r="D1884" s="3">
        <v>26.95</v>
      </c>
    </row>
    <row r="1885" spans="1:4" x14ac:dyDescent="0.25">
      <c r="A1885" s="1" t="s">
        <v>1945</v>
      </c>
      <c r="B1885" s="3">
        <v>195.33</v>
      </c>
      <c r="C1885" s="3">
        <v>210.44</v>
      </c>
      <c r="D1885" s="3">
        <v>92.82</v>
      </c>
    </row>
    <row r="1886" spans="1:4" x14ac:dyDescent="0.25">
      <c r="A1886" s="1" t="s">
        <v>1943</v>
      </c>
      <c r="B1886" s="3">
        <v>195.99</v>
      </c>
      <c r="C1886" s="3">
        <v>230.12</v>
      </c>
      <c r="D1886" s="3">
        <v>85.17</v>
      </c>
    </row>
    <row r="1887" spans="1:4" x14ac:dyDescent="0.25">
      <c r="A1887" s="1" t="s">
        <v>1941</v>
      </c>
      <c r="B1887" s="3">
        <v>5914.61</v>
      </c>
      <c r="C1887" s="3">
        <v>5989.56</v>
      </c>
      <c r="D1887" s="3">
        <v>98.75</v>
      </c>
    </row>
    <row r="1888" spans="1:4" x14ac:dyDescent="0.25">
      <c r="A1888" s="1" t="s">
        <v>1939</v>
      </c>
      <c r="B1888" s="3">
        <v>5914.61</v>
      </c>
      <c r="C1888" s="3">
        <v>5963.24</v>
      </c>
      <c r="D1888" s="3">
        <v>99.18</v>
      </c>
    </row>
    <row r="1889" spans="1:4" x14ac:dyDescent="0.25">
      <c r="A1889" s="1" t="s">
        <v>1959</v>
      </c>
      <c r="B1889" s="3">
        <v>192.18</v>
      </c>
      <c r="C1889" s="3">
        <v>150.76</v>
      </c>
      <c r="D1889" s="3">
        <v>127.47</v>
      </c>
    </row>
    <row r="1890" spans="1:4" x14ac:dyDescent="0.25">
      <c r="A1890" s="1" t="s">
        <v>1961</v>
      </c>
      <c r="B1890" s="3">
        <v>192.17</v>
      </c>
      <c r="C1890" s="3">
        <v>216.44</v>
      </c>
      <c r="D1890" s="3">
        <v>88.78</v>
      </c>
    </row>
    <row r="1891" spans="1:4" x14ac:dyDescent="0.25">
      <c r="A1891" s="1" t="s">
        <v>1957</v>
      </c>
      <c r="B1891" s="3">
        <v>4918.08</v>
      </c>
      <c r="C1891" s="3">
        <v>4920.8</v>
      </c>
      <c r="D1891" s="3">
        <v>99.94</v>
      </c>
    </row>
    <row r="1892" spans="1:4" x14ac:dyDescent="0.25">
      <c r="A1892" s="1" t="s">
        <v>1955</v>
      </c>
      <c r="B1892" s="3">
        <v>4917.82</v>
      </c>
      <c r="C1892" s="3">
        <v>4947.12</v>
      </c>
      <c r="D1892" s="3">
        <v>99.41</v>
      </c>
    </row>
    <row r="1893" spans="1:4" x14ac:dyDescent="0.25">
      <c r="A1893" s="1" t="s">
        <v>1967</v>
      </c>
      <c r="B1893" s="3">
        <v>205.27</v>
      </c>
      <c r="C1893" s="3">
        <v>229.83</v>
      </c>
      <c r="D1893" s="3">
        <v>89.31</v>
      </c>
    </row>
    <row r="1894" spans="1:4" x14ac:dyDescent="0.25">
      <c r="A1894" s="1" t="s">
        <v>1969</v>
      </c>
      <c r="B1894" s="3">
        <v>205.27</v>
      </c>
      <c r="C1894" s="3">
        <v>256.14</v>
      </c>
      <c r="D1894" s="3">
        <v>80.14</v>
      </c>
    </row>
    <row r="1895" spans="1:4" x14ac:dyDescent="0.25">
      <c r="A1895" s="1" t="s">
        <v>1965</v>
      </c>
      <c r="B1895" s="3">
        <v>5837.87</v>
      </c>
      <c r="C1895" s="3">
        <v>5632.39</v>
      </c>
      <c r="D1895" s="3">
        <v>103.65</v>
      </c>
    </row>
    <row r="1896" spans="1:4" x14ac:dyDescent="0.25">
      <c r="A1896" s="1" t="s">
        <v>1963</v>
      </c>
      <c r="B1896" s="3">
        <v>5838.65</v>
      </c>
      <c r="C1896" s="3">
        <v>5606.07</v>
      </c>
      <c r="D1896" s="3">
        <v>104.15</v>
      </c>
    </row>
    <row r="1897" spans="1:4" x14ac:dyDescent="0.25">
      <c r="A1897" s="1" t="s">
        <v>554</v>
      </c>
      <c r="B1897" s="3">
        <v>764.3</v>
      </c>
      <c r="C1897" s="3">
        <v>679.56</v>
      </c>
      <c r="D1897" s="3">
        <v>112.47</v>
      </c>
    </row>
    <row r="1898" spans="1:4" x14ac:dyDescent="0.25">
      <c r="A1898" s="1" t="s">
        <v>704</v>
      </c>
      <c r="B1898" s="3">
        <v>2022.06</v>
      </c>
      <c r="C1898" s="3">
        <v>4207.72</v>
      </c>
      <c r="D1898" s="3">
        <v>48.06</v>
      </c>
    </row>
    <row r="1899" spans="1:4" x14ac:dyDescent="0.25">
      <c r="A1899" s="1" t="s">
        <v>707</v>
      </c>
      <c r="B1899" s="3">
        <v>146.09</v>
      </c>
      <c r="C1899" s="3">
        <v>581.92999999999995</v>
      </c>
      <c r="D1899" s="3">
        <v>25.1</v>
      </c>
    </row>
    <row r="1900" spans="1:4" x14ac:dyDescent="0.25">
      <c r="A1900" s="1" t="s">
        <v>5579</v>
      </c>
      <c r="B1900" s="3">
        <v>4159.53</v>
      </c>
      <c r="C1900" s="3">
        <v>3923.28</v>
      </c>
      <c r="D1900" s="3">
        <v>106.02</v>
      </c>
    </row>
    <row r="1901" spans="1:4" x14ac:dyDescent="0.25">
      <c r="A1901" s="1" t="s">
        <v>5580</v>
      </c>
      <c r="B1901" s="3">
        <v>4159.4799999999996</v>
      </c>
      <c r="C1901" s="3">
        <v>3839.03</v>
      </c>
      <c r="D1901" s="3">
        <v>108.35</v>
      </c>
    </row>
    <row r="1902" spans="1:4" x14ac:dyDescent="0.25">
      <c r="A1902" s="1" t="s">
        <v>5577</v>
      </c>
      <c r="B1902" s="3">
        <v>4323.2299999999996</v>
      </c>
      <c r="C1902" s="3">
        <v>4220.5200000000004</v>
      </c>
      <c r="D1902" s="3">
        <v>102.43</v>
      </c>
    </row>
    <row r="1903" spans="1:4" x14ac:dyDescent="0.25">
      <c r="A1903" s="1" t="s">
        <v>5578</v>
      </c>
      <c r="B1903" s="3">
        <v>4323.29</v>
      </c>
      <c r="C1903" s="3">
        <v>4136.2700000000004</v>
      </c>
      <c r="D1903" s="3">
        <v>104.52</v>
      </c>
    </row>
    <row r="1904" spans="1:4" x14ac:dyDescent="0.25">
      <c r="A1904" s="1" t="s">
        <v>5759</v>
      </c>
      <c r="B1904" s="3">
        <v>507.77</v>
      </c>
      <c r="C1904" s="3">
        <v>939.53</v>
      </c>
      <c r="D1904" s="3">
        <v>54.05</v>
      </c>
    </row>
    <row r="1905" spans="1:4" x14ac:dyDescent="0.25">
      <c r="A1905" s="1" t="s">
        <v>558</v>
      </c>
      <c r="B1905" s="3">
        <v>1213.03</v>
      </c>
      <c r="C1905" s="3">
        <v>1363.27</v>
      </c>
      <c r="D1905" s="3">
        <v>88.98</v>
      </c>
    </row>
    <row r="1906" spans="1:4" x14ac:dyDescent="0.25">
      <c r="A1906" s="1" t="s">
        <v>528</v>
      </c>
      <c r="B1906" s="3">
        <v>941.93</v>
      </c>
      <c r="C1906" s="3">
        <v>1092.79</v>
      </c>
      <c r="D1906" s="3">
        <v>86.2</v>
      </c>
    </row>
    <row r="1907" spans="1:4" x14ac:dyDescent="0.25">
      <c r="A1907" s="1" t="s">
        <v>529</v>
      </c>
      <c r="B1907" s="3">
        <v>561.12</v>
      </c>
      <c r="C1907" s="3">
        <v>641.29</v>
      </c>
      <c r="D1907" s="3">
        <v>87.5</v>
      </c>
    </row>
    <row r="1908" spans="1:4" x14ac:dyDescent="0.25">
      <c r="A1908" s="1" t="s">
        <v>545</v>
      </c>
      <c r="B1908" s="3">
        <v>761.71</v>
      </c>
      <c r="C1908" s="3">
        <v>852.36</v>
      </c>
      <c r="D1908" s="3">
        <v>89.36</v>
      </c>
    </row>
    <row r="1909" spans="1:4" x14ac:dyDescent="0.25">
      <c r="A1909" s="1" t="s">
        <v>546</v>
      </c>
      <c r="B1909" s="3">
        <v>1228.82</v>
      </c>
      <c r="C1909" s="3">
        <v>1315.78</v>
      </c>
      <c r="D1909" s="3">
        <v>93.39</v>
      </c>
    </row>
    <row r="1910" spans="1:4" x14ac:dyDescent="0.25">
      <c r="A1910" s="1" t="s">
        <v>547</v>
      </c>
      <c r="B1910" s="3">
        <v>711.78</v>
      </c>
      <c r="C1910" s="3">
        <v>838.3</v>
      </c>
      <c r="D1910" s="3">
        <v>84.91</v>
      </c>
    </row>
    <row r="1911" spans="1:4" x14ac:dyDescent="0.25">
      <c r="A1911" s="1" t="s">
        <v>556</v>
      </c>
      <c r="B1911" s="3">
        <v>566.73</v>
      </c>
      <c r="C1911" s="3">
        <v>642.54999999999995</v>
      </c>
      <c r="D1911" s="3">
        <v>88.2</v>
      </c>
    </row>
    <row r="1912" spans="1:4" x14ac:dyDescent="0.25">
      <c r="A1912" s="1" t="s">
        <v>548</v>
      </c>
      <c r="B1912" s="3">
        <v>1446.36</v>
      </c>
      <c r="C1912" s="3">
        <v>1443.02</v>
      </c>
      <c r="D1912" s="3">
        <v>100.23</v>
      </c>
    </row>
    <row r="1913" spans="1:4" x14ac:dyDescent="0.25">
      <c r="A1913" s="1" t="s">
        <v>549</v>
      </c>
      <c r="B1913" s="3">
        <v>1580.39</v>
      </c>
      <c r="C1913" s="3">
        <v>1538.77</v>
      </c>
      <c r="D1913" s="3">
        <v>102.7</v>
      </c>
    </row>
    <row r="1914" spans="1:4" x14ac:dyDescent="0.25">
      <c r="A1914" s="1" t="s">
        <v>550</v>
      </c>
      <c r="B1914" s="3">
        <v>534.9</v>
      </c>
      <c r="C1914" s="3">
        <v>526.29999999999995</v>
      </c>
      <c r="D1914" s="3">
        <v>101.63</v>
      </c>
    </row>
    <row r="1915" spans="1:4" x14ac:dyDescent="0.25">
      <c r="A1915" s="1" t="s">
        <v>552</v>
      </c>
      <c r="B1915" s="3">
        <v>1019.28</v>
      </c>
      <c r="C1915" s="3">
        <v>1048.07</v>
      </c>
      <c r="D1915" s="3">
        <v>97.25</v>
      </c>
    </row>
    <row r="1916" spans="1:4" x14ac:dyDescent="0.25">
      <c r="A1916" s="1" t="s">
        <v>551</v>
      </c>
      <c r="B1916" s="3">
        <v>1085.58</v>
      </c>
      <c r="C1916" s="3">
        <v>903.81</v>
      </c>
      <c r="D1916" s="3">
        <v>120.11</v>
      </c>
    </row>
    <row r="1917" spans="1:4" x14ac:dyDescent="0.25">
      <c r="A1917" s="1" t="s">
        <v>557</v>
      </c>
      <c r="B1917" s="3">
        <v>1028.5</v>
      </c>
      <c r="C1917" s="3">
        <v>952.32</v>
      </c>
      <c r="D1917" s="3">
        <v>108</v>
      </c>
    </row>
    <row r="1918" spans="1:4" x14ac:dyDescent="0.25">
      <c r="A1918" s="1" t="s">
        <v>1920</v>
      </c>
      <c r="B1918" s="3">
        <v>289.64</v>
      </c>
      <c r="C1918" s="3">
        <v>315.01</v>
      </c>
      <c r="D1918" s="3">
        <v>91.95</v>
      </c>
    </row>
    <row r="1919" spans="1:4" x14ac:dyDescent="0.25">
      <c r="A1919" s="1" t="s">
        <v>1923</v>
      </c>
      <c r="B1919" s="3">
        <v>289.62</v>
      </c>
      <c r="C1919" s="3">
        <v>314.99</v>
      </c>
      <c r="D1919" s="3">
        <v>91.95</v>
      </c>
    </row>
    <row r="1920" spans="1:4" x14ac:dyDescent="0.25">
      <c r="A1920" s="1" t="s">
        <v>1924</v>
      </c>
      <c r="B1920" s="3">
        <v>289.64</v>
      </c>
      <c r="C1920" s="3">
        <v>315.01</v>
      </c>
      <c r="D1920" s="3">
        <v>91.95</v>
      </c>
    </row>
    <row r="1921" spans="1:4" x14ac:dyDescent="0.25">
      <c r="A1921" s="1" t="s">
        <v>1927</v>
      </c>
      <c r="B1921" s="3">
        <v>289.64</v>
      </c>
      <c r="C1921" s="3">
        <v>315.01</v>
      </c>
      <c r="D1921" s="3">
        <v>91.95</v>
      </c>
    </row>
    <row r="1922" spans="1:4" x14ac:dyDescent="0.25">
      <c r="A1922" s="1" t="s">
        <v>1928</v>
      </c>
      <c r="B1922" s="3">
        <v>293.55</v>
      </c>
      <c r="C1922" s="3">
        <v>315.01</v>
      </c>
      <c r="D1922" s="3">
        <v>93.19</v>
      </c>
    </row>
    <row r="1923" spans="1:4" x14ac:dyDescent="0.25">
      <c r="A1923" s="1" t="s">
        <v>1915</v>
      </c>
      <c r="B1923" s="3">
        <v>302.67</v>
      </c>
      <c r="C1923" s="3">
        <v>328.04</v>
      </c>
      <c r="D1923" s="3">
        <v>92.27</v>
      </c>
    </row>
    <row r="1924" spans="1:4" x14ac:dyDescent="0.25">
      <c r="A1924" s="1" t="s">
        <v>1916</v>
      </c>
      <c r="B1924" s="3">
        <v>289.63</v>
      </c>
      <c r="C1924" s="3">
        <v>315</v>
      </c>
      <c r="D1924" s="3">
        <v>91.95</v>
      </c>
    </row>
    <row r="1925" spans="1:4" x14ac:dyDescent="0.25">
      <c r="A1925" s="1" t="s">
        <v>1919</v>
      </c>
      <c r="B1925" s="3">
        <v>289.63</v>
      </c>
      <c r="C1925" s="3">
        <v>315</v>
      </c>
      <c r="D1925" s="3">
        <v>91.95</v>
      </c>
    </row>
    <row r="1926" spans="1:4" x14ac:dyDescent="0.25">
      <c r="A1926" s="1" t="s">
        <v>1912</v>
      </c>
      <c r="B1926" s="3">
        <v>302.67</v>
      </c>
      <c r="C1926" s="3">
        <v>328.04</v>
      </c>
      <c r="D1926" s="3">
        <v>92.27</v>
      </c>
    </row>
    <row r="1927" spans="1:4" x14ac:dyDescent="0.25">
      <c r="A1927" s="1" t="s">
        <v>5626</v>
      </c>
      <c r="B1927" s="3">
        <v>294.02</v>
      </c>
      <c r="C1927" s="3">
        <v>319.39</v>
      </c>
      <c r="D1927" s="3">
        <v>92.06</v>
      </c>
    </row>
    <row r="1928" spans="1:4" x14ac:dyDescent="0.25">
      <c r="A1928" s="1" t="s">
        <v>5627</v>
      </c>
      <c r="B1928" s="3">
        <v>294.02</v>
      </c>
      <c r="C1928" s="3">
        <v>319.39</v>
      </c>
      <c r="D1928" s="3">
        <v>92.06</v>
      </c>
    </row>
    <row r="1929" spans="1:4" x14ac:dyDescent="0.25">
      <c r="A1929" s="1" t="s">
        <v>5628</v>
      </c>
      <c r="B1929" s="3">
        <v>289.63</v>
      </c>
      <c r="C1929" s="3">
        <v>315</v>
      </c>
      <c r="D1929" s="3">
        <v>91.95</v>
      </c>
    </row>
    <row r="1930" spans="1:4" x14ac:dyDescent="0.25">
      <c r="A1930" s="1" t="s">
        <v>5629</v>
      </c>
      <c r="B1930" s="3">
        <v>289.63</v>
      </c>
      <c r="C1930" s="3">
        <v>315</v>
      </c>
      <c r="D1930" s="3">
        <v>91.95</v>
      </c>
    </row>
    <row r="1931" spans="1:4" x14ac:dyDescent="0.25">
      <c r="A1931" s="1" t="s">
        <v>5630</v>
      </c>
      <c r="B1931" s="3">
        <v>293.52999999999997</v>
      </c>
      <c r="C1931" s="3">
        <v>314.99</v>
      </c>
      <c r="D1931" s="3">
        <v>93.19</v>
      </c>
    </row>
    <row r="1932" spans="1:4" x14ac:dyDescent="0.25">
      <c r="A1932" s="1" t="s">
        <v>544</v>
      </c>
      <c r="B1932" s="3">
        <v>1031.02</v>
      </c>
      <c r="C1932" s="3">
        <v>1135.48</v>
      </c>
      <c r="D1932" s="3">
        <v>90.8</v>
      </c>
    </row>
    <row r="1933" spans="1:4" x14ac:dyDescent="0.25">
      <c r="A1933" s="1" t="s">
        <v>5647</v>
      </c>
      <c r="B1933" s="3">
        <v>788.7</v>
      </c>
      <c r="C1933" s="3">
        <v>952.53</v>
      </c>
      <c r="D1933" s="3">
        <v>82.8</v>
      </c>
    </row>
    <row r="1934" spans="1:4" x14ac:dyDescent="0.25">
      <c r="A1934" s="1" t="s">
        <v>5648</v>
      </c>
      <c r="B1934" s="3">
        <v>941.36</v>
      </c>
      <c r="C1934" s="3">
        <v>1088.28</v>
      </c>
      <c r="D1934" s="3">
        <v>86.5</v>
      </c>
    </row>
    <row r="1935" spans="1:4" x14ac:dyDescent="0.25">
      <c r="A1935" s="1" t="s">
        <v>5649</v>
      </c>
      <c r="B1935" s="3">
        <v>751.13</v>
      </c>
      <c r="C1935" s="3">
        <v>864.02</v>
      </c>
      <c r="D1935" s="3">
        <v>86.93</v>
      </c>
    </row>
    <row r="1936" spans="1:4" x14ac:dyDescent="0.25">
      <c r="A1936" s="1" t="s">
        <v>5650</v>
      </c>
      <c r="B1936" s="3">
        <v>767.08</v>
      </c>
      <c r="C1936" s="3">
        <v>759.77</v>
      </c>
      <c r="D1936" s="3">
        <v>100.96</v>
      </c>
    </row>
    <row r="1937" spans="1:4" x14ac:dyDescent="0.25">
      <c r="A1937" s="1" t="s">
        <v>5651</v>
      </c>
      <c r="B1937" s="3">
        <v>931.66</v>
      </c>
      <c r="C1937" s="3">
        <v>1031.27</v>
      </c>
      <c r="D1937" s="3">
        <v>90.34</v>
      </c>
    </row>
    <row r="1938" spans="1:4" x14ac:dyDescent="0.25">
      <c r="A1938" s="1" t="s">
        <v>5652</v>
      </c>
      <c r="B1938" s="3">
        <v>851.46</v>
      </c>
      <c r="C1938" s="3">
        <v>927.02</v>
      </c>
      <c r="D1938" s="3">
        <v>91.85</v>
      </c>
    </row>
    <row r="1939" spans="1:4" x14ac:dyDescent="0.25">
      <c r="A1939" s="1" t="s">
        <v>513</v>
      </c>
      <c r="B1939" s="3">
        <v>182.23</v>
      </c>
      <c r="C1939" s="3">
        <v>198.52</v>
      </c>
      <c r="D1939" s="3">
        <v>91.79</v>
      </c>
    </row>
    <row r="1940" spans="1:4" x14ac:dyDescent="0.25">
      <c r="A1940" s="1" t="s">
        <v>514</v>
      </c>
      <c r="B1940" s="3">
        <v>162.22999999999999</v>
      </c>
      <c r="C1940" s="3">
        <v>178.52</v>
      </c>
      <c r="D1940" s="3">
        <v>90.87</v>
      </c>
    </row>
    <row r="1941" spans="1:4" x14ac:dyDescent="0.25">
      <c r="A1941" s="1" t="s">
        <v>483</v>
      </c>
      <c r="B1941" s="3">
        <v>391.73</v>
      </c>
      <c r="C1941" s="3">
        <v>337.28</v>
      </c>
      <c r="D1941" s="3">
        <v>116.15</v>
      </c>
    </row>
    <row r="1942" spans="1:4" x14ac:dyDescent="0.25">
      <c r="A1942" s="1" t="s">
        <v>470</v>
      </c>
      <c r="B1942" s="3">
        <v>2319.5100000000002</v>
      </c>
      <c r="C1942" s="3">
        <v>2351.67</v>
      </c>
      <c r="D1942" s="3">
        <v>98.63</v>
      </c>
    </row>
    <row r="1943" spans="1:4" x14ac:dyDescent="0.25">
      <c r="A1943" s="1" t="s">
        <v>471</v>
      </c>
      <c r="B1943" s="3">
        <v>2319.5</v>
      </c>
      <c r="C1943" s="3">
        <v>2318.19</v>
      </c>
      <c r="D1943" s="3">
        <v>100.06</v>
      </c>
    </row>
    <row r="1944" spans="1:4" x14ac:dyDescent="0.25">
      <c r="A1944" s="1" t="s">
        <v>2565</v>
      </c>
      <c r="B1944" s="3">
        <v>2328.08</v>
      </c>
      <c r="C1944" s="3">
        <v>2487.09</v>
      </c>
      <c r="D1944" s="3">
        <v>93.61</v>
      </c>
    </row>
    <row r="1945" spans="1:4" x14ac:dyDescent="0.25">
      <c r="A1945" s="1" t="s">
        <v>2564</v>
      </c>
      <c r="B1945" s="3">
        <v>2328.06</v>
      </c>
      <c r="C1945" s="3">
        <v>2453.62</v>
      </c>
      <c r="D1945" s="3">
        <v>94.88</v>
      </c>
    </row>
    <row r="1946" spans="1:4" x14ac:dyDescent="0.25">
      <c r="A1946" s="1" t="s">
        <v>2567</v>
      </c>
      <c r="B1946" s="3">
        <v>2376.56</v>
      </c>
      <c r="C1946" s="3">
        <v>2606.77</v>
      </c>
      <c r="D1946" s="3">
        <v>91.17</v>
      </c>
    </row>
    <row r="1947" spans="1:4" x14ac:dyDescent="0.25">
      <c r="A1947" s="1" t="s">
        <v>2566</v>
      </c>
      <c r="B1947" s="3">
        <v>2376.5700000000002</v>
      </c>
      <c r="C1947" s="3">
        <v>2573.3000000000002</v>
      </c>
      <c r="D1947" s="3">
        <v>92.36</v>
      </c>
    </row>
    <row r="1948" spans="1:4" x14ac:dyDescent="0.25">
      <c r="A1948" s="1" t="s">
        <v>2569</v>
      </c>
      <c r="B1948" s="3">
        <v>2455.09</v>
      </c>
      <c r="C1948" s="3">
        <v>2757.73</v>
      </c>
      <c r="D1948" s="3">
        <v>89.03</v>
      </c>
    </row>
    <row r="1949" spans="1:4" x14ac:dyDescent="0.25">
      <c r="A1949" s="1" t="s">
        <v>2568</v>
      </c>
      <c r="B1949" s="3">
        <v>2455.0700000000002</v>
      </c>
      <c r="C1949" s="3">
        <v>2724.25</v>
      </c>
      <c r="D1949" s="3">
        <v>90.12</v>
      </c>
    </row>
    <row r="1950" spans="1:4" x14ac:dyDescent="0.25">
      <c r="A1950" s="1" t="s">
        <v>1792</v>
      </c>
      <c r="B1950" s="3">
        <v>1184.8599999999999</v>
      </c>
      <c r="C1950" s="3">
        <v>1056.43</v>
      </c>
      <c r="D1950" s="3">
        <v>112.16</v>
      </c>
    </row>
    <row r="1951" spans="1:4" x14ac:dyDescent="0.25">
      <c r="A1951" s="1" t="s">
        <v>1791</v>
      </c>
      <c r="B1951" s="3">
        <v>1184.8699999999999</v>
      </c>
      <c r="C1951" s="3">
        <v>1089.9000000000001</v>
      </c>
      <c r="D1951" s="3">
        <v>108.71</v>
      </c>
    </row>
    <row r="1952" spans="1:4" x14ac:dyDescent="0.25">
      <c r="A1952" s="1" t="s">
        <v>1794</v>
      </c>
      <c r="B1952" s="3">
        <v>1004.11</v>
      </c>
      <c r="C1952" s="3">
        <v>952.5</v>
      </c>
      <c r="D1952" s="3">
        <v>105.42</v>
      </c>
    </row>
    <row r="1953" spans="1:4" x14ac:dyDescent="0.25">
      <c r="A1953" s="1" t="s">
        <v>1793</v>
      </c>
      <c r="B1953" s="3">
        <v>1004.1</v>
      </c>
      <c r="C1953" s="3">
        <v>985.97</v>
      </c>
      <c r="D1953" s="3">
        <v>101.84</v>
      </c>
    </row>
    <row r="1954" spans="1:4" x14ac:dyDescent="0.25">
      <c r="A1954" s="1" t="s">
        <v>1946</v>
      </c>
      <c r="B1954" s="3">
        <v>6364.55</v>
      </c>
      <c r="C1954" s="3">
        <v>6613.83</v>
      </c>
      <c r="D1954" s="3">
        <v>96.23</v>
      </c>
    </row>
    <row r="1955" spans="1:4" x14ac:dyDescent="0.25">
      <c r="A1955" s="1" t="s">
        <v>1944</v>
      </c>
      <c r="B1955" s="3">
        <v>6364.5</v>
      </c>
      <c r="C1955" s="3">
        <v>6564.52</v>
      </c>
      <c r="D1955" s="3">
        <v>96.95</v>
      </c>
    </row>
    <row r="1956" spans="1:4" x14ac:dyDescent="0.25">
      <c r="A1956" s="1" t="s">
        <v>1942</v>
      </c>
      <c r="B1956" s="3">
        <v>702.84</v>
      </c>
      <c r="C1956" s="3">
        <v>675.71</v>
      </c>
      <c r="D1956" s="3">
        <v>104.02</v>
      </c>
    </row>
    <row r="1957" spans="1:4" x14ac:dyDescent="0.25">
      <c r="A1957" s="1" t="s">
        <v>1940</v>
      </c>
      <c r="B1957" s="3">
        <v>702.74</v>
      </c>
      <c r="C1957" s="3">
        <v>692.34</v>
      </c>
      <c r="D1957" s="3">
        <v>101.5</v>
      </c>
    </row>
    <row r="1958" spans="1:4" x14ac:dyDescent="0.25">
      <c r="A1958" s="1" t="s">
        <v>1960</v>
      </c>
      <c r="B1958" s="3">
        <v>5696.58</v>
      </c>
      <c r="C1958" s="3">
        <v>5443.8</v>
      </c>
      <c r="D1958" s="3">
        <v>104.64</v>
      </c>
    </row>
    <row r="1959" spans="1:4" x14ac:dyDescent="0.25">
      <c r="A1959" s="1" t="s">
        <v>1962</v>
      </c>
      <c r="B1959" s="3">
        <v>5696.55</v>
      </c>
      <c r="C1959" s="3">
        <v>5382.06</v>
      </c>
      <c r="D1959" s="3">
        <v>105.84</v>
      </c>
    </row>
    <row r="1960" spans="1:4" x14ac:dyDescent="0.25">
      <c r="A1960" s="1" t="s">
        <v>1958</v>
      </c>
      <c r="B1960" s="3">
        <v>677.91</v>
      </c>
      <c r="C1960" s="3">
        <v>669.82</v>
      </c>
      <c r="D1960" s="3">
        <v>101.21</v>
      </c>
    </row>
    <row r="1961" spans="1:4" x14ac:dyDescent="0.25">
      <c r="A1961" s="1" t="s">
        <v>1956</v>
      </c>
      <c r="B1961" s="3">
        <v>678.6</v>
      </c>
      <c r="C1961" s="3">
        <v>698.23</v>
      </c>
      <c r="D1961" s="3">
        <v>97.19</v>
      </c>
    </row>
    <row r="1962" spans="1:4" x14ac:dyDescent="0.25">
      <c r="A1962" s="1" t="s">
        <v>1968</v>
      </c>
      <c r="B1962" s="3">
        <v>6178.08</v>
      </c>
      <c r="C1962" s="3">
        <v>5941.5</v>
      </c>
      <c r="D1962" s="3">
        <v>103.98</v>
      </c>
    </row>
    <row r="1963" spans="1:4" x14ac:dyDescent="0.25">
      <c r="A1963" s="1" t="s">
        <v>1970</v>
      </c>
      <c r="B1963" s="3">
        <v>6178.82</v>
      </c>
      <c r="C1963" s="3">
        <v>5911.25</v>
      </c>
      <c r="D1963" s="3">
        <v>104.53</v>
      </c>
    </row>
    <row r="1964" spans="1:4" x14ac:dyDescent="0.25">
      <c r="A1964" s="1" t="s">
        <v>1966</v>
      </c>
      <c r="B1964" s="3">
        <v>709.44</v>
      </c>
      <c r="C1964" s="3">
        <v>794.92</v>
      </c>
      <c r="D1964" s="3">
        <v>89.25</v>
      </c>
    </row>
    <row r="1965" spans="1:4" x14ac:dyDescent="0.25">
      <c r="A1965" s="1" t="s">
        <v>1964</v>
      </c>
      <c r="B1965" s="3">
        <v>709.45</v>
      </c>
      <c r="C1965" s="3">
        <v>764.67</v>
      </c>
      <c r="D1965" s="3">
        <v>92.78</v>
      </c>
    </row>
    <row r="1966" spans="1:4" x14ac:dyDescent="0.25">
      <c r="A1966" s="1" t="s">
        <v>5645</v>
      </c>
      <c r="B1966" s="3">
        <v>2650.1</v>
      </c>
      <c r="C1966" s="3">
        <v>2704.3</v>
      </c>
      <c r="D1966" s="3">
        <v>98</v>
      </c>
    </row>
    <row r="1967" spans="1:4" x14ac:dyDescent="0.25">
      <c r="A1967" s="1" t="s">
        <v>790</v>
      </c>
      <c r="B1967" s="3">
        <v>2142.42</v>
      </c>
      <c r="C1967" s="3">
        <v>2146.8000000000002</v>
      </c>
      <c r="D1967" s="3">
        <v>99.8</v>
      </c>
    </row>
    <row r="1968" spans="1:4" x14ac:dyDescent="0.25">
      <c r="A1968" s="1" t="s">
        <v>791</v>
      </c>
      <c r="B1968" s="3">
        <v>2272.71</v>
      </c>
      <c r="C1968" s="3">
        <v>2325.54</v>
      </c>
      <c r="D1968" s="3">
        <v>97.73</v>
      </c>
    </row>
    <row r="1969" spans="1:4" x14ac:dyDescent="0.25">
      <c r="A1969" s="1" t="s">
        <v>5646</v>
      </c>
      <c r="B1969" s="3">
        <v>2540.23</v>
      </c>
      <c r="C1969" s="3">
        <v>2661.76</v>
      </c>
      <c r="D1969" s="3">
        <v>95.43</v>
      </c>
    </row>
    <row r="1970" spans="1:4" x14ac:dyDescent="0.25">
      <c r="A1970" s="1" t="s">
        <v>767</v>
      </c>
      <c r="B1970" s="3">
        <v>1405.47</v>
      </c>
      <c r="C1970" s="3">
        <v>1422.24</v>
      </c>
      <c r="D1970" s="3">
        <v>98.82</v>
      </c>
    </row>
    <row r="1971" spans="1:4" x14ac:dyDescent="0.25">
      <c r="A1971" s="1" t="s">
        <v>553</v>
      </c>
      <c r="B1971" s="3">
        <v>68</v>
      </c>
      <c r="C1971" s="3">
        <v>68</v>
      </c>
      <c r="D1971" s="3">
        <v>100</v>
      </c>
    </row>
    <row r="1972" spans="1:4" x14ac:dyDescent="0.25">
      <c r="A1972" s="1" t="s">
        <v>5639</v>
      </c>
      <c r="B1972" s="3">
        <v>1783.28</v>
      </c>
      <c r="C1972" s="3">
        <v>1681.42</v>
      </c>
      <c r="D1972" s="3">
        <v>106.06</v>
      </c>
    </row>
    <row r="1973" spans="1:4" x14ac:dyDescent="0.25">
      <c r="A1973" s="1" t="s">
        <v>5640</v>
      </c>
      <c r="B1973" s="3">
        <v>787.68</v>
      </c>
      <c r="C1973" s="3">
        <v>712.09</v>
      </c>
      <c r="D1973" s="3">
        <v>110.62</v>
      </c>
    </row>
    <row r="1974" spans="1:4" x14ac:dyDescent="0.25">
      <c r="A1974" s="1" t="s">
        <v>570</v>
      </c>
      <c r="B1974" s="3">
        <v>1157</v>
      </c>
      <c r="C1974" s="3">
        <v>1300.57</v>
      </c>
      <c r="D1974" s="3">
        <v>88.96</v>
      </c>
    </row>
    <row r="1975" spans="1:4" x14ac:dyDescent="0.25">
      <c r="A1975" s="1" t="s">
        <v>571</v>
      </c>
      <c r="B1975" s="3">
        <v>1290.7</v>
      </c>
      <c r="C1975" s="3">
        <v>1456.97</v>
      </c>
      <c r="D1975" s="3">
        <v>88.59</v>
      </c>
    </row>
    <row r="1976" spans="1:4" x14ac:dyDescent="0.25">
      <c r="A1976" s="1" t="s">
        <v>5662</v>
      </c>
      <c r="B1976" s="3">
        <v>1156.07</v>
      </c>
      <c r="C1976" s="3">
        <v>1282.81</v>
      </c>
      <c r="D1976" s="3">
        <v>90.12</v>
      </c>
    </row>
    <row r="1977" spans="1:4" x14ac:dyDescent="0.25">
      <c r="A1977" s="1" t="s">
        <v>5661</v>
      </c>
      <c r="B1977" s="3">
        <v>1292.1500000000001</v>
      </c>
      <c r="C1977" s="3">
        <v>1423.46</v>
      </c>
      <c r="D1977" s="3">
        <v>90.78</v>
      </c>
    </row>
    <row r="1978" spans="1:4" x14ac:dyDescent="0.25">
      <c r="A1978" s="1" t="s">
        <v>5663</v>
      </c>
      <c r="B1978" s="3">
        <v>1298.05</v>
      </c>
      <c r="C1978" s="3">
        <v>1474.72</v>
      </c>
      <c r="D1978" s="3">
        <v>88.02</v>
      </c>
    </row>
    <row r="1979" spans="1:4" x14ac:dyDescent="0.25">
      <c r="A1979" s="1" t="s">
        <v>5664</v>
      </c>
      <c r="B1979" s="3">
        <v>1165.82</v>
      </c>
      <c r="C1979" s="3">
        <v>1334.07</v>
      </c>
      <c r="D1979" s="3">
        <v>87.39</v>
      </c>
    </row>
    <row r="1980" spans="1:4" x14ac:dyDescent="0.25">
      <c r="A1980" s="1" t="s">
        <v>2526</v>
      </c>
      <c r="B1980" s="3">
        <v>73.739999999999995</v>
      </c>
      <c r="C1980" s="3">
        <v>203.63</v>
      </c>
      <c r="D1980" s="3">
        <v>36.21</v>
      </c>
    </row>
    <row r="1981" spans="1:4" x14ac:dyDescent="0.25">
      <c r="A1981" s="1" t="s">
        <v>699</v>
      </c>
      <c r="B1981" s="3">
        <v>579.23</v>
      </c>
      <c r="C1981" s="3">
        <v>20104.87</v>
      </c>
      <c r="D1981" s="3">
        <v>2.88</v>
      </c>
    </row>
    <row r="1982" spans="1:4" x14ac:dyDescent="0.25">
      <c r="A1982" s="1" t="s">
        <v>519</v>
      </c>
      <c r="B1982" s="3">
        <v>1013.5</v>
      </c>
      <c r="C1982" s="3">
        <v>22700.01</v>
      </c>
      <c r="D1982" s="3">
        <v>4.46</v>
      </c>
    </row>
    <row r="1983" spans="1:4" x14ac:dyDescent="0.25">
      <c r="A1983" s="1" t="s">
        <v>697</v>
      </c>
      <c r="B1983" s="3">
        <v>0</v>
      </c>
      <c r="C1983" s="3">
        <v>484.91</v>
      </c>
      <c r="D1983" s="3">
        <v>0</v>
      </c>
    </row>
    <row r="1984" spans="1:4" x14ac:dyDescent="0.25">
      <c r="A1984" s="1" t="s">
        <v>486</v>
      </c>
      <c r="B1984" s="3">
        <v>374.81</v>
      </c>
      <c r="C1984" s="3">
        <v>422.04</v>
      </c>
      <c r="D1984" s="3">
        <v>88.81</v>
      </c>
    </row>
    <row r="1985" spans="1:4" x14ac:dyDescent="0.25">
      <c r="A1985" s="1" t="s">
        <v>517</v>
      </c>
      <c r="B1985" s="3">
        <v>1807.53</v>
      </c>
      <c r="C1985" s="3">
        <v>1838.56</v>
      </c>
      <c r="D1985" s="3">
        <v>98.31</v>
      </c>
    </row>
    <row r="1986" spans="1:4" x14ac:dyDescent="0.25">
      <c r="A1986" s="1" t="s">
        <v>518</v>
      </c>
      <c r="B1986" s="3">
        <v>1807.58</v>
      </c>
      <c r="C1986" s="3">
        <v>1954.31</v>
      </c>
      <c r="D1986" s="3">
        <v>92.49</v>
      </c>
    </row>
    <row r="1987" spans="1:4" x14ac:dyDescent="0.25">
      <c r="A1987" s="1" t="s">
        <v>515</v>
      </c>
      <c r="B1987" s="3">
        <v>1393.41</v>
      </c>
      <c r="C1987" s="3">
        <v>1541.32</v>
      </c>
      <c r="D1987" s="3">
        <v>90.4</v>
      </c>
    </row>
    <row r="1988" spans="1:4" x14ac:dyDescent="0.25">
      <c r="A1988" s="1" t="s">
        <v>516</v>
      </c>
      <c r="B1988" s="3">
        <v>1393.47</v>
      </c>
      <c r="C1988" s="3">
        <v>1657.07</v>
      </c>
      <c r="D1988" s="3">
        <v>84.09</v>
      </c>
    </row>
    <row r="1989" spans="1:4" x14ac:dyDescent="0.25">
      <c r="A1989" s="1" t="s">
        <v>487</v>
      </c>
      <c r="B1989" s="3">
        <v>1292.6500000000001</v>
      </c>
      <c r="C1989" s="3">
        <v>929.68</v>
      </c>
      <c r="D1989" s="3">
        <v>139.04</v>
      </c>
    </row>
    <row r="1990" spans="1:4" x14ac:dyDescent="0.25">
      <c r="A1990" s="1" t="s">
        <v>488</v>
      </c>
      <c r="B1990" s="3">
        <v>1292.67</v>
      </c>
      <c r="C1990" s="3">
        <v>895.43</v>
      </c>
      <c r="D1990" s="3">
        <v>144.36000000000001</v>
      </c>
    </row>
    <row r="1991" spans="1:4" x14ac:dyDescent="0.25">
      <c r="A1991" s="1" t="s">
        <v>489</v>
      </c>
      <c r="B1991" s="3">
        <v>1543.03</v>
      </c>
      <c r="C1991" s="3">
        <v>1043.47</v>
      </c>
      <c r="D1991" s="3">
        <v>147.88</v>
      </c>
    </row>
    <row r="1992" spans="1:4" x14ac:dyDescent="0.25">
      <c r="A1992" s="1" t="s">
        <v>490</v>
      </c>
      <c r="B1992" s="3">
        <v>1542.92</v>
      </c>
      <c r="C1992" s="3">
        <v>1077.72</v>
      </c>
      <c r="D1992" s="3">
        <v>143.16999999999999</v>
      </c>
    </row>
    <row r="1993" spans="1:4" x14ac:dyDescent="0.25">
      <c r="A1993" s="1" t="s">
        <v>1758</v>
      </c>
      <c r="B1993" s="3">
        <v>554.74</v>
      </c>
      <c r="C1993" s="3">
        <v>617.5</v>
      </c>
      <c r="D1993" s="3">
        <v>89.84</v>
      </c>
    </row>
    <row r="1994" spans="1:4" x14ac:dyDescent="0.25">
      <c r="A1994" s="1" t="s">
        <v>1759</v>
      </c>
      <c r="B1994" s="3">
        <v>554.73</v>
      </c>
      <c r="C1994" s="3">
        <v>668.67</v>
      </c>
      <c r="D1994" s="3">
        <v>82.96</v>
      </c>
    </row>
    <row r="1995" spans="1:4" x14ac:dyDescent="0.25">
      <c r="A1995" s="1" t="s">
        <v>2529</v>
      </c>
      <c r="B1995" s="3">
        <v>446.92</v>
      </c>
      <c r="C1995" s="3">
        <v>814.2</v>
      </c>
      <c r="D1995" s="3">
        <v>54.89</v>
      </c>
    </row>
    <row r="1996" spans="1:4" x14ac:dyDescent="0.25">
      <c r="A1996" s="1" t="s">
        <v>569</v>
      </c>
      <c r="B1996" s="3">
        <v>65.14</v>
      </c>
      <c r="C1996" s="3">
        <v>67.959999999999994</v>
      </c>
      <c r="D1996" s="3">
        <v>95.85</v>
      </c>
    </row>
    <row r="1997" spans="1:4" x14ac:dyDescent="0.25">
      <c r="A1997" s="1" t="s">
        <v>1935</v>
      </c>
      <c r="B1997" s="3">
        <v>621.08000000000004</v>
      </c>
      <c r="C1997" s="3">
        <v>714.96</v>
      </c>
      <c r="D1997" s="3">
        <v>86.87</v>
      </c>
    </row>
    <row r="1998" spans="1:4" x14ac:dyDescent="0.25">
      <c r="A1998" s="1" t="s">
        <v>1936</v>
      </c>
      <c r="B1998" s="3">
        <v>655.05999999999995</v>
      </c>
      <c r="C1998" s="3">
        <v>764.06</v>
      </c>
      <c r="D1998" s="3">
        <v>85.73</v>
      </c>
    </row>
    <row r="1999" spans="1:4" x14ac:dyDescent="0.25">
      <c r="A1999" s="1" t="s">
        <v>1805</v>
      </c>
      <c r="B1999" s="3">
        <v>1053.6400000000001</v>
      </c>
      <c r="C1999" s="3">
        <v>1209.1600000000001</v>
      </c>
      <c r="D1999" s="3">
        <v>87.14</v>
      </c>
    </row>
    <row r="2000" spans="1:4" x14ac:dyDescent="0.25">
      <c r="A2000" s="1" t="s">
        <v>1799</v>
      </c>
      <c r="B2000" s="3">
        <v>1097.8699999999999</v>
      </c>
      <c r="C2000" s="3">
        <v>1210.42</v>
      </c>
      <c r="D2000" s="3">
        <v>90.7</v>
      </c>
    </row>
    <row r="2001" spans="1:4" x14ac:dyDescent="0.25">
      <c r="A2001" s="1" t="s">
        <v>1804</v>
      </c>
      <c r="B2001" s="3">
        <v>1158.94</v>
      </c>
      <c r="C2001" s="3">
        <v>1386.17</v>
      </c>
      <c r="D2001" s="3">
        <v>83.61</v>
      </c>
    </row>
    <row r="2002" spans="1:4" x14ac:dyDescent="0.25">
      <c r="A2002" s="1" t="s">
        <v>1809</v>
      </c>
      <c r="B2002" s="3">
        <v>1199.53</v>
      </c>
      <c r="C2002" s="3">
        <v>1001.92</v>
      </c>
      <c r="D2002" s="3">
        <v>119.72</v>
      </c>
    </row>
    <row r="2003" spans="1:4" x14ac:dyDescent="0.25">
      <c r="A2003" s="1" t="s">
        <v>1815</v>
      </c>
      <c r="B2003" s="3">
        <v>1009.03</v>
      </c>
      <c r="C2003" s="3">
        <v>1097.67</v>
      </c>
      <c r="D2003" s="3">
        <v>91.92</v>
      </c>
    </row>
    <row r="2004" spans="1:4" x14ac:dyDescent="0.25">
      <c r="A2004" s="1" t="s">
        <v>1798</v>
      </c>
      <c r="B2004" s="3">
        <v>1057.9100000000001</v>
      </c>
      <c r="C2004" s="3">
        <v>1274.68</v>
      </c>
      <c r="D2004" s="3">
        <v>82.99</v>
      </c>
    </row>
    <row r="2005" spans="1:4" x14ac:dyDescent="0.25">
      <c r="A2005" s="1" t="s">
        <v>1829</v>
      </c>
      <c r="B2005" s="3">
        <v>3496.84</v>
      </c>
      <c r="C2005" s="3">
        <v>3468.19</v>
      </c>
      <c r="D2005" s="3">
        <v>100.83</v>
      </c>
    </row>
    <row r="2006" spans="1:4" x14ac:dyDescent="0.25">
      <c r="A2006" s="1" t="s">
        <v>1921</v>
      </c>
      <c r="B2006" s="3">
        <v>4880.18</v>
      </c>
      <c r="C2006" s="3">
        <v>4805.4399999999996</v>
      </c>
      <c r="D2006" s="3">
        <v>101.56</v>
      </c>
    </row>
    <row r="2007" spans="1:4" x14ac:dyDescent="0.25">
      <c r="A2007" s="1" t="s">
        <v>1922</v>
      </c>
      <c r="B2007" s="3">
        <v>4994.29</v>
      </c>
      <c r="C2007" s="3">
        <v>4947.17</v>
      </c>
      <c r="D2007" s="3">
        <v>100.95</v>
      </c>
    </row>
    <row r="2008" spans="1:4" x14ac:dyDescent="0.25">
      <c r="A2008" s="1" t="s">
        <v>1925</v>
      </c>
      <c r="B2008" s="3">
        <v>1812.83</v>
      </c>
      <c r="C2008" s="3">
        <v>1734.96</v>
      </c>
      <c r="D2008" s="3">
        <v>104.49</v>
      </c>
    </row>
    <row r="2009" spans="1:4" x14ac:dyDescent="0.25">
      <c r="A2009" s="1" t="s">
        <v>1926</v>
      </c>
      <c r="B2009" s="3">
        <v>1866.57</v>
      </c>
      <c r="C2009" s="3">
        <v>1876.69</v>
      </c>
      <c r="D2009" s="3">
        <v>99.46</v>
      </c>
    </row>
    <row r="2010" spans="1:4" x14ac:dyDescent="0.25">
      <c r="A2010" s="1" t="s">
        <v>1929</v>
      </c>
      <c r="B2010" s="3">
        <v>3431.95</v>
      </c>
      <c r="C2010" s="3">
        <v>3577.32</v>
      </c>
      <c r="D2010" s="3">
        <v>95.94</v>
      </c>
    </row>
    <row r="2011" spans="1:4" x14ac:dyDescent="0.25">
      <c r="A2011" s="1" t="s">
        <v>1937</v>
      </c>
      <c r="B2011" s="3">
        <v>1240.93</v>
      </c>
      <c r="C2011" s="3">
        <v>1290.58</v>
      </c>
      <c r="D2011" s="3">
        <v>96.15</v>
      </c>
    </row>
    <row r="2012" spans="1:4" x14ac:dyDescent="0.25">
      <c r="A2012" s="1" t="s">
        <v>1938</v>
      </c>
      <c r="B2012" s="3">
        <v>1180.6400000000001</v>
      </c>
      <c r="C2012" s="3">
        <v>1194.8399999999999</v>
      </c>
      <c r="D2012" s="3">
        <v>98.81</v>
      </c>
    </row>
    <row r="2013" spans="1:4" x14ac:dyDescent="0.25">
      <c r="A2013" s="1" t="s">
        <v>1860</v>
      </c>
      <c r="B2013" s="3">
        <v>1930.02</v>
      </c>
      <c r="C2013" s="3">
        <v>1819.74</v>
      </c>
      <c r="D2013" s="3">
        <v>106.06</v>
      </c>
    </row>
    <row r="2014" spans="1:4" x14ac:dyDescent="0.25">
      <c r="A2014" s="1" t="s">
        <v>1854</v>
      </c>
      <c r="B2014" s="3">
        <v>2027.61</v>
      </c>
      <c r="C2014" s="3">
        <v>1978.48</v>
      </c>
      <c r="D2014" s="3">
        <v>102.48</v>
      </c>
    </row>
    <row r="2015" spans="1:4" x14ac:dyDescent="0.25">
      <c r="A2015" s="1" t="s">
        <v>1859</v>
      </c>
      <c r="B2015" s="3">
        <v>1794.04</v>
      </c>
      <c r="C2015" s="3">
        <v>1837.83</v>
      </c>
      <c r="D2015" s="3">
        <v>97.62</v>
      </c>
    </row>
    <row r="2016" spans="1:4" x14ac:dyDescent="0.25">
      <c r="A2016" s="1" t="s">
        <v>1864</v>
      </c>
      <c r="B2016" s="3">
        <v>2168.7199999999998</v>
      </c>
      <c r="C2016" s="3">
        <v>2026.99</v>
      </c>
      <c r="D2016" s="3">
        <v>106.99</v>
      </c>
    </row>
    <row r="2017" spans="1:4" x14ac:dyDescent="0.25">
      <c r="A2017" s="1" t="s">
        <v>1870</v>
      </c>
      <c r="B2017" s="3">
        <v>1850.49</v>
      </c>
      <c r="C2017" s="3">
        <v>1726.34</v>
      </c>
      <c r="D2017" s="3">
        <v>107.19</v>
      </c>
    </row>
    <row r="2018" spans="1:4" x14ac:dyDescent="0.25">
      <c r="A2018" s="1" t="s">
        <v>1853</v>
      </c>
      <c r="B2018" s="3">
        <v>1878.4</v>
      </c>
      <c r="C2018" s="3">
        <v>1949.33</v>
      </c>
      <c r="D2018" s="3">
        <v>96.36</v>
      </c>
    </row>
    <row r="2019" spans="1:4" x14ac:dyDescent="0.25">
      <c r="A2019" s="1" t="s">
        <v>1874</v>
      </c>
      <c r="B2019" s="3">
        <v>4798.17</v>
      </c>
      <c r="C2019" s="3">
        <v>4586.2</v>
      </c>
      <c r="D2019" s="3">
        <v>104.62</v>
      </c>
    </row>
    <row r="2020" spans="1:4" x14ac:dyDescent="0.25">
      <c r="A2020" s="1" t="s">
        <v>1914</v>
      </c>
      <c r="B2020" s="3">
        <v>4049.22</v>
      </c>
      <c r="C2020" s="3">
        <v>3631.52</v>
      </c>
      <c r="D2020" s="3">
        <v>111.5</v>
      </c>
    </row>
    <row r="2021" spans="1:4" x14ac:dyDescent="0.25">
      <c r="A2021" s="1" t="s">
        <v>1917</v>
      </c>
      <c r="B2021" s="3">
        <v>2697.73</v>
      </c>
      <c r="C2021" s="3">
        <v>2561.1799999999998</v>
      </c>
      <c r="D2021" s="3">
        <v>105.33</v>
      </c>
    </row>
    <row r="2022" spans="1:4" x14ac:dyDescent="0.25">
      <c r="A2022" s="1" t="s">
        <v>1918</v>
      </c>
      <c r="B2022" s="3">
        <v>2591.9699999999998</v>
      </c>
      <c r="C2022" s="3">
        <v>2655.67</v>
      </c>
      <c r="D2022" s="3">
        <v>97.6</v>
      </c>
    </row>
    <row r="2023" spans="1:4" x14ac:dyDescent="0.25">
      <c r="A2023" s="1" t="s">
        <v>1883</v>
      </c>
      <c r="B2023" s="3">
        <v>3173.61</v>
      </c>
      <c r="C2023" s="3">
        <v>3052.94</v>
      </c>
      <c r="D2023" s="3">
        <v>103.95</v>
      </c>
    </row>
    <row r="2024" spans="1:4" x14ac:dyDescent="0.25">
      <c r="A2024" s="1" t="s">
        <v>1913</v>
      </c>
      <c r="B2024" s="3">
        <v>4093.69</v>
      </c>
      <c r="C2024" s="3">
        <v>3709.95</v>
      </c>
      <c r="D2024" s="3">
        <v>110.34</v>
      </c>
    </row>
    <row r="2025" spans="1:4" x14ac:dyDescent="0.25">
      <c r="A2025" s="1" t="s">
        <v>5631</v>
      </c>
      <c r="B2025" s="3">
        <v>442.37</v>
      </c>
      <c r="C2025" s="3">
        <v>513.95000000000005</v>
      </c>
      <c r="D2025" s="3">
        <v>86.07</v>
      </c>
    </row>
    <row r="2026" spans="1:4" x14ac:dyDescent="0.25">
      <c r="A2026" s="1" t="s">
        <v>5632</v>
      </c>
      <c r="B2026" s="3">
        <v>462.7</v>
      </c>
      <c r="C2026" s="3">
        <v>563.04999999999995</v>
      </c>
      <c r="D2026" s="3">
        <v>82.18</v>
      </c>
    </row>
    <row r="2027" spans="1:4" x14ac:dyDescent="0.25">
      <c r="A2027" s="1" t="s">
        <v>5588</v>
      </c>
      <c r="B2027" s="3">
        <v>1024.54</v>
      </c>
      <c r="C2027" s="3">
        <v>1198.46</v>
      </c>
      <c r="D2027" s="3">
        <v>85.49</v>
      </c>
    </row>
    <row r="2028" spans="1:4" x14ac:dyDescent="0.25">
      <c r="A2028" s="1" t="s">
        <v>5584</v>
      </c>
      <c r="B2028" s="3">
        <v>1411.84</v>
      </c>
      <c r="C2028" s="3">
        <v>1201.9100000000001</v>
      </c>
      <c r="D2028" s="3">
        <v>117.47</v>
      </c>
    </row>
    <row r="2029" spans="1:4" x14ac:dyDescent="0.25">
      <c r="A2029" s="1" t="s">
        <v>5587</v>
      </c>
      <c r="B2029" s="3">
        <v>1524.23</v>
      </c>
      <c r="C2029" s="3">
        <v>1282.6500000000001</v>
      </c>
      <c r="D2029" s="3">
        <v>118.83</v>
      </c>
    </row>
    <row r="2030" spans="1:4" x14ac:dyDescent="0.25">
      <c r="A2030" s="1" t="s">
        <v>5591</v>
      </c>
      <c r="B2030" s="3">
        <v>1231.3399999999999</v>
      </c>
      <c r="C2030" s="3">
        <v>918.6</v>
      </c>
      <c r="D2030" s="3">
        <v>134.05000000000001</v>
      </c>
    </row>
    <row r="2031" spans="1:4" x14ac:dyDescent="0.25">
      <c r="A2031" s="1" t="s">
        <v>5596</v>
      </c>
      <c r="B2031" s="3">
        <v>1583.43</v>
      </c>
      <c r="C2031" s="3">
        <v>1379.15</v>
      </c>
      <c r="D2031" s="3">
        <v>114.81</v>
      </c>
    </row>
    <row r="2032" spans="1:4" x14ac:dyDescent="0.25">
      <c r="A2032" s="1" t="s">
        <v>5583</v>
      </c>
      <c r="B2032" s="3">
        <v>1206.0899999999999</v>
      </c>
      <c r="C2032" s="3">
        <v>996.26</v>
      </c>
      <c r="D2032" s="3">
        <v>121.06</v>
      </c>
    </row>
    <row r="2033" spans="1:4" x14ac:dyDescent="0.25">
      <c r="A2033" s="1" t="s">
        <v>5601</v>
      </c>
      <c r="B2033" s="3">
        <v>2915.24</v>
      </c>
      <c r="C2033" s="3">
        <v>2915.46</v>
      </c>
      <c r="D2033" s="3">
        <v>99.99</v>
      </c>
    </row>
    <row r="2034" spans="1:4" x14ac:dyDescent="0.25">
      <c r="A2034" s="1" t="s">
        <v>1930</v>
      </c>
      <c r="B2034" s="3">
        <v>2045.3</v>
      </c>
      <c r="C2034" s="3">
        <v>1982.62</v>
      </c>
      <c r="D2034" s="3">
        <v>103.16</v>
      </c>
    </row>
    <row r="2035" spans="1:4" x14ac:dyDescent="0.25">
      <c r="A2035" s="1" t="s">
        <v>1931</v>
      </c>
      <c r="B2035" s="3">
        <v>2214.6999999999998</v>
      </c>
      <c r="C2035" s="3">
        <v>2124.34</v>
      </c>
      <c r="D2035" s="3">
        <v>104.25</v>
      </c>
    </row>
    <row r="2036" spans="1:4" x14ac:dyDescent="0.25">
      <c r="A2036" s="1" t="s">
        <v>1932</v>
      </c>
      <c r="B2036" s="3">
        <v>3676.37</v>
      </c>
      <c r="C2036" s="3">
        <v>3036.66</v>
      </c>
      <c r="D2036" s="3">
        <v>121.07</v>
      </c>
    </row>
    <row r="2037" spans="1:4" x14ac:dyDescent="0.25">
      <c r="A2037" s="1" t="s">
        <v>1933</v>
      </c>
      <c r="B2037" s="3">
        <v>3424.1</v>
      </c>
      <c r="C2037" s="3">
        <v>3178.39</v>
      </c>
      <c r="D2037" s="3">
        <v>107.73</v>
      </c>
    </row>
    <row r="2038" spans="1:4" x14ac:dyDescent="0.25">
      <c r="A2038" s="1" t="s">
        <v>1934</v>
      </c>
      <c r="B2038" s="3">
        <v>4475</v>
      </c>
      <c r="C2038" s="3">
        <v>4214.57</v>
      </c>
      <c r="D2038" s="3">
        <v>106.18</v>
      </c>
    </row>
    <row r="2039" spans="1:4" x14ac:dyDescent="0.25">
      <c r="A2039" s="1" t="s">
        <v>5653</v>
      </c>
      <c r="B2039" s="3">
        <v>740.84</v>
      </c>
      <c r="C2039" s="3">
        <v>739.08</v>
      </c>
      <c r="D2039" s="3">
        <v>100.24</v>
      </c>
    </row>
    <row r="2040" spans="1:4" x14ac:dyDescent="0.25">
      <c r="A2040" s="1" t="s">
        <v>2527</v>
      </c>
      <c r="B2040" s="3">
        <v>203.72</v>
      </c>
      <c r="C2040" s="3">
        <v>620.22</v>
      </c>
      <c r="D2040" s="3">
        <v>32.85</v>
      </c>
    </row>
    <row r="2041" spans="1:4" x14ac:dyDescent="0.25">
      <c r="A2041" s="1" t="s">
        <v>2528</v>
      </c>
      <c r="B2041" s="3">
        <v>212.14</v>
      </c>
      <c r="C2041" s="3">
        <v>490.72</v>
      </c>
      <c r="D2041" s="3">
        <v>43.23</v>
      </c>
    </row>
    <row r="2042" spans="1:4" x14ac:dyDescent="0.25">
      <c r="A2042" s="1" t="s">
        <v>5760</v>
      </c>
      <c r="B2042" s="3">
        <v>195.83</v>
      </c>
      <c r="C2042" s="3">
        <v>663.85</v>
      </c>
      <c r="D2042" s="3">
        <v>29.5</v>
      </c>
    </row>
    <row r="2043" spans="1:4" x14ac:dyDescent="0.25">
      <c r="A2043" s="1" t="s">
        <v>5654</v>
      </c>
      <c r="B2043" s="3">
        <v>813.25</v>
      </c>
      <c r="C2043" s="3">
        <v>738.44</v>
      </c>
      <c r="D2043" s="3">
        <v>110.13</v>
      </c>
    </row>
    <row r="2044" spans="1:4" x14ac:dyDescent="0.25">
      <c r="A2044" s="1" t="s">
        <v>584</v>
      </c>
      <c r="B2044" s="3">
        <v>104.67</v>
      </c>
      <c r="C2044" s="3">
        <v>93.59</v>
      </c>
      <c r="D2044" s="3">
        <v>111.84</v>
      </c>
    </row>
    <row r="2045" spans="1:4" x14ac:dyDescent="0.25">
      <c r="A2045" s="1" t="s">
        <v>586</v>
      </c>
      <c r="B2045" s="3">
        <v>104.67</v>
      </c>
      <c r="C2045" s="3">
        <v>93.59</v>
      </c>
      <c r="D2045" s="3">
        <v>111.84</v>
      </c>
    </row>
    <row r="2046" spans="1:4" x14ac:dyDescent="0.25">
      <c r="A2046" s="1" t="s">
        <v>2638</v>
      </c>
      <c r="B2046" s="3">
        <v>104.67</v>
      </c>
      <c r="C2046" s="3">
        <v>93.59</v>
      </c>
      <c r="D2046" s="3">
        <v>111.84</v>
      </c>
    </row>
    <row r="2047" spans="1:4" x14ac:dyDescent="0.25">
      <c r="A2047" s="1" t="s">
        <v>2639</v>
      </c>
      <c r="B2047" s="3">
        <v>104.67</v>
      </c>
      <c r="C2047" s="3">
        <v>93.59</v>
      </c>
      <c r="D2047" s="3">
        <v>111.84</v>
      </c>
    </row>
    <row r="2048" spans="1:4" x14ac:dyDescent="0.25">
      <c r="A2048" s="1" t="s">
        <v>2640</v>
      </c>
      <c r="B2048" s="3">
        <v>104.67</v>
      </c>
      <c r="C2048" s="3">
        <v>93.59</v>
      </c>
      <c r="D2048" s="3">
        <v>111.84</v>
      </c>
    </row>
    <row r="2049" spans="1:4" x14ac:dyDescent="0.25">
      <c r="A2049" s="1" t="s">
        <v>2641</v>
      </c>
      <c r="B2049" s="3">
        <v>104.67</v>
      </c>
      <c r="C2049" s="3">
        <v>93.59</v>
      </c>
      <c r="D2049" s="3">
        <v>111.84</v>
      </c>
    </row>
    <row r="2050" spans="1:4" x14ac:dyDescent="0.25">
      <c r="A2050" s="1" t="s">
        <v>2643</v>
      </c>
      <c r="B2050" s="3">
        <v>104.67</v>
      </c>
      <c r="C2050" s="3">
        <v>93.59</v>
      </c>
      <c r="D2050" s="3">
        <v>111.84</v>
      </c>
    </row>
    <row r="2051" spans="1:4" x14ac:dyDescent="0.25">
      <c r="A2051" s="1" t="s">
        <v>2644</v>
      </c>
      <c r="B2051" s="3">
        <v>104.67</v>
      </c>
      <c r="C2051" s="3">
        <v>93.59</v>
      </c>
      <c r="D2051" s="3">
        <v>111.84</v>
      </c>
    </row>
    <row r="2052" spans="1:4" x14ac:dyDescent="0.25">
      <c r="A2052" s="1" t="s">
        <v>2069</v>
      </c>
      <c r="B2052" s="3">
        <v>100.55</v>
      </c>
      <c r="C2052" s="3">
        <v>89.5</v>
      </c>
      <c r="D2052" s="3">
        <v>112.35</v>
      </c>
    </row>
    <row r="2053" spans="1:4" x14ac:dyDescent="0.25">
      <c r="A2053" s="1" t="s">
        <v>2067</v>
      </c>
      <c r="B2053" s="3">
        <v>100.55</v>
      </c>
      <c r="C2053" s="3">
        <v>89.5</v>
      </c>
      <c r="D2053" s="3">
        <v>112.35</v>
      </c>
    </row>
    <row r="2054" spans="1:4" x14ac:dyDescent="0.25">
      <c r="A2054" s="1" t="s">
        <v>2073</v>
      </c>
      <c r="B2054" s="3">
        <v>100.55</v>
      </c>
      <c r="C2054" s="3">
        <v>89.5</v>
      </c>
      <c r="D2054" s="3">
        <v>112.35</v>
      </c>
    </row>
    <row r="2055" spans="1:4" x14ac:dyDescent="0.25">
      <c r="A2055" s="1" t="s">
        <v>2071</v>
      </c>
      <c r="B2055" s="3">
        <v>100.55</v>
      </c>
      <c r="C2055" s="3">
        <v>89.5</v>
      </c>
      <c r="D2055" s="3">
        <v>112.35</v>
      </c>
    </row>
    <row r="2056" spans="1:4" x14ac:dyDescent="0.25">
      <c r="A2056" s="1" t="s">
        <v>2131</v>
      </c>
      <c r="B2056" s="3">
        <v>1293.08</v>
      </c>
      <c r="C2056" s="3">
        <v>1366.88</v>
      </c>
      <c r="D2056" s="3">
        <v>94.6</v>
      </c>
    </row>
    <row r="2057" spans="1:4" x14ac:dyDescent="0.25">
      <c r="A2057" s="1" t="s">
        <v>2139</v>
      </c>
      <c r="B2057" s="3">
        <v>291.37</v>
      </c>
      <c r="C2057" s="3">
        <v>244.42</v>
      </c>
      <c r="D2057" s="3">
        <v>119.21</v>
      </c>
    </row>
    <row r="2058" spans="1:4" x14ac:dyDescent="0.25">
      <c r="A2058" s="1" t="s">
        <v>2151</v>
      </c>
      <c r="B2058" s="3">
        <v>845.13</v>
      </c>
      <c r="C2058" s="3">
        <v>950.85</v>
      </c>
      <c r="D2058" s="3">
        <v>88.88</v>
      </c>
    </row>
    <row r="2059" spans="1:4" x14ac:dyDescent="0.25">
      <c r="A2059" s="1" t="s">
        <v>2144</v>
      </c>
      <c r="B2059" s="3">
        <v>669.51</v>
      </c>
      <c r="C2059" s="3">
        <v>738.89</v>
      </c>
      <c r="D2059" s="3">
        <v>90.61</v>
      </c>
    </row>
    <row r="2060" spans="1:4" x14ac:dyDescent="0.25">
      <c r="A2060" s="1" t="s">
        <v>2145</v>
      </c>
      <c r="B2060" s="3">
        <v>118.44</v>
      </c>
      <c r="C2060" s="3">
        <v>118.44</v>
      </c>
      <c r="D2060" s="3">
        <v>100</v>
      </c>
    </row>
    <row r="2061" spans="1:4" x14ac:dyDescent="0.25">
      <c r="A2061" s="1" t="s">
        <v>2186</v>
      </c>
      <c r="B2061" s="3">
        <v>1291.76</v>
      </c>
      <c r="C2061" s="3">
        <v>1240.9000000000001</v>
      </c>
      <c r="D2061" s="3">
        <v>104.1</v>
      </c>
    </row>
    <row r="2062" spans="1:4" x14ac:dyDescent="0.25">
      <c r="A2062" s="1" t="s">
        <v>2199</v>
      </c>
      <c r="B2062" s="3">
        <v>1492.38</v>
      </c>
      <c r="C2062" s="3">
        <v>1571.3</v>
      </c>
      <c r="D2062" s="3">
        <v>94.98</v>
      </c>
    </row>
    <row r="2063" spans="1:4" x14ac:dyDescent="0.25">
      <c r="A2063" s="1" t="s">
        <v>2196</v>
      </c>
      <c r="B2063" s="3">
        <v>1298.26</v>
      </c>
      <c r="C2063" s="3">
        <v>1200.9000000000001</v>
      </c>
      <c r="D2063" s="3">
        <v>108.11</v>
      </c>
    </row>
    <row r="2064" spans="1:4" x14ac:dyDescent="0.25">
      <c r="A2064" s="1" t="s">
        <v>2205</v>
      </c>
      <c r="B2064" s="3">
        <v>1258.67</v>
      </c>
      <c r="C2064" s="3">
        <v>1286.8800000000001</v>
      </c>
      <c r="D2064" s="3">
        <v>97.81</v>
      </c>
    </row>
    <row r="2065" spans="1:4" x14ac:dyDescent="0.25">
      <c r="A2065" s="1" t="s">
        <v>5680</v>
      </c>
      <c r="B2065" s="3">
        <v>1921.71</v>
      </c>
      <c r="C2065" s="3">
        <v>1939.79</v>
      </c>
      <c r="D2065" s="3">
        <v>99.07</v>
      </c>
    </row>
    <row r="2066" spans="1:4" x14ac:dyDescent="0.25">
      <c r="A2066" s="1" t="s">
        <v>5693</v>
      </c>
      <c r="B2066" s="3">
        <v>671.79</v>
      </c>
      <c r="C2066" s="3">
        <v>620.45000000000005</v>
      </c>
      <c r="D2066" s="3">
        <v>108.27</v>
      </c>
    </row>
    <row r="2067" spans="1:4" x14ac:dyDescent="0.25">
      <c r="A2067" s="1" t="s">
        <v>5690</v>
      </c>
      <c r="B2067" s="3">
        <v>624.35</v>
      </c>
      <c r="C2067" s="3">
        <v>693.73</v>
      </c>
      <c r="D2067" s="3">
        <v>90</v>
      </c>
    </row>
    <row r="2068" spans="1:4" x14ac:dyDescent="0.25">
      <c r="A2068" s="1" t="s">
        <v>5698</v>
      </c>
      <c r="B2068" s="3">
        <v>2735.52</v>
      </c>
      <c r="C2068" s="3">
        <v>2772.21</v>
      </c>
      <c r="D2068" s="3">
        <v>98.68</v>
      </c>
    </row>
    <row r="2069" spans="1:4" x14ac:dyDescent="0.25">
      <c r="A2069" s="1" t="s">
        <v>5699</v>
      </c>
      <c r="B2069" s="3">
        <v>1979.94</v>
      </c>
      <c r="C2069" s="3">
        <v>2196.92</v>
      </c>
      <c r="D2069" s="3">
        <v>90.12</v>
      </c>
    </row>
    <row r="2070" spans="1:4" x14ac:dyDescent="0.25">
      <c r="A2070" s="1" t="s">
        <v>585</v>
      </c>
      <c r="B2070" s="3">
        <v>3226.24</v>
      </c>
      <c r="C2070" s="3">
        <v>3499.17</v>
      </c>
      <c r="D2070" s="3">
        <v>92.2</v>
      </c>
    </row>
    <row r="2071" spans="1:4" x14ac:dyDescent="0.25">
      <c r="A2071" s="1" t="s">
        <v>587</v>
      </c>
      <c r="B2071" s="3">
        <v>3226.2</v>
      </c>
      <c r="C2071" s="3">
        <v>3459.8</v>
      </c>
      <c r="D2071" s="3">
        <v>93.25</v>
      </c>
    </row>
    <row r="2072" spans="1:4" x14ac:dyDescent="0.25">
      <c r="A2072" s="1" t="s">
        <v>583</v>
      </c>
      <c r="B2072" s="3">
        <v>143.84</v>
      </c>
      <c r="C2072" s="3">
        <v>143.84</v>
      </c>
      <c r="D2072" s="3">
        <v>100</v>
      </c>
    </row>
    <row r="2073" spans="1:4" x14ac:dyDescent="0.25">
      <c r="A2073" s="1" t="s">
        <v>2053</v>
      </c>
      <c r="B2073" s="3">
        <v>3427.73</v>
      </c>
      <c r="C2073" s="3">
        <v>3634.6</v>
      </c>
      <c r="D2073" s="3">
        <v>94.31</v>
      </c>
    </row>
    <row r="2074" spans="1:4" x14ac:dyDescent="0.25">
      <c r="A2074" s="1" t="s">
        <v>2054</v>
      </c>
      <c r="B2074" s="3">
        <v>3427.8</v>
      </c>
      <c r="C2074" s="3">
        <v>3595.22</v>
      </c>
      <c r="D2074" s="3">
        <v>95.34</v>
      </c>
    </row>
    <row r="2075" spans="1:4" x14ac:dyDescent="0.25">
      <c r="A2075" s="1" t="s">
        <v>592</v>
      </c>
      <c r="B2075" s="3">
        <v>143.84</v>
      </c>
      <c r="C2075" s="3">
        <v>143.84</v>
      </c>
      <c r="D2075" s="3">
        <v>100</v>
      </c>
    </row>
    <row r="2076" spans="1:4" x14ac:dyDescent="0.25">
      <c r="A2076" s="1" t="s">
        <v>2055</v>
      </c>
      <c r="B2076" s="3">
        <v>3651.71</v>
      </c>
      <c r="C2076" s="3">
        <v>3770.02</v>
      </c>
      <c r="D2076" s="3">
        <v>96.86</v>
      </c>
    </row>
    <row r="2077" spans="1:4" x14ac:dyDescent="0.25">
      <c r="A2077" s="1" t="s">
        <v>2056</v>
      </c>
      <c r="B2077" s="3">
        <v>3651.65</v>
      </c>
      <c r="C2077" s="3">
        <v>3730.65</v>
      </c>
      <c r="D2077" s="3">
        <v>97.88</v>
      </c>
    </row>
    <row r="2078" spans="1:4" x14ac:dyDescent="0.25">
      <c r="A2078" s="1" t="s">
        <v>593</v>
      </c>
      <c r="B2078" s="3">
        <v>143.84</v>
      </c>
      <c r="C2078" s="3">
        <v>143.84</v>
      </c>
      <c r="D2078" s="3">
        <v>100</v>
      </c>
    </row>
    <row r="2079" spans="1:4" x14ac:dyDescent="0.25">
      <c r="A2079" s="1" t="s">
        <v>2057</v>
      </c>
      <c r="B2079" s="3">
        <v>3910.59</v>
      </c>
      <c r="C2079" s="3">
        <v>3920.98</v>
      </c>
      <c r="D2079" s="3">
        <v>99.74</v>
      </c>
    </row>
    <row r="2080" spans="1:4" x14ac:dyDescent="0.25">
      <c r="A2080" s="1" t="s">
        <v>2058</v>
      </c>
      <c r="B2080" s="3">
        <v>3910.52</v>
      </c>
      <c r="C2080" s="3">
        <v>3881.61</v>
      </c>
      <c r="D2080" s="3">
        <v>100.74</v>
      </c>
    </row>
    <row r="2081" spans="1:4" x14ac:dyDescent="0.25">
      <c r="A2081" s="1" t="s">
        <v>2642</v>
      </c>
      <c r="B2081" s="3">
        <v>143.84</v>
      </c>
      <c r="C2081" s="3">
        <v>143.84</v>
      </c>
      <c r="D2081" s="3">
        <v>100</v>
      </c>
    </row>
    <row r="2082" spans="1:4" x14ac:dyDescent="0.25">
      <c r="A2082" s="1" t="s">
        <v>2070</v>
      </c>
      <c r="B2082" s="3">
        <v>845.76</v>
      </c>
      <c r="C2082" s="3">
        <v>561.11</v>
      </c>
      <c r="D2082" s="3">
        <v>150.72999999999999</v>
      </c>
    </row>
    <row r="2083" spans="1:4" x14ac:dyDescent="0.25">
      <c r="A2083" s="1" t="s">
        <v>2068</v>
      </c>
      <c r="B2083" s="3">
        <v>845.76</v>
      </c>
      <c r="C2083" s="3">
        <v>525.58000000000004</v>
      </c>
      <c r="D2083" s="3">
        <v>160.91999999999999</v>
      </c>
    </row>
    <row r="2084" spans="1:4" x14ac:dyDescent="0.25">
      <c r="A2084" s="1" t="s">
        <v>591</v>
      </c>
      <c r="B2084" s="3">
        <v>185.58</v>
      </c>
      <c r="C2084" s="3">
        <v>200.22</v>
      </c>
      <c r="D2084" s="3">
        <v>92.69</v>
      </c>
    </row>
    <row r="2085" spans="1:4" x14ac:dyDescent="0.25">
      <c r="A2085" s="1" t="s">
        <v>2074</v>
      </c>
      <c r="B2085" s="3">
        <v>833.08</v>
      </c>
      <c r="C2085" s="3">
        <v>873.15</v>
      </c>
      <c r="D2085" s="3">
        <v>95.41</v>
      </c>
    </row>
    <row r="2086" spans="1:4" x14ac:dyDescent="0.25">
      <c r="A2086" s="1" t="s">
        <v>2072</v>
      </c>
      <c r="B2086" s="3">
        <v>833.09</v>
      </c>
      <c r="C2086" s="3">
        <v>773.24</v>
      </c>
      <c r="D2086" s="3">
        <v>107.74</v>
      </c>
    </row>
    <row r="2087" spans="1:4" x14ac:dyDescent="0.25">
      <c r="A2087" s="1" t="s">
        <v>590</v>
      </c>
      <c r="B2087" s="3">
        <v>185.58</v>
      </c>
      <c r="C2087" s="3">
        <v>200.22</v>
      </c>
      <c r="D2087" s="3">
        <v>92.69</v>
      </c>
    </row>
    <row r="2088" spans="1:4" x14ac:dyDescent="0.25">
      <c r="A2088" s="1" t="s">
        <v>594</v>
      </c>
      <c r="B2088" s="3">
        <v>4227.97</v>
      </c>
      <c r="C2088" s="3">
        <v>1084.5999999999999</v>
      </c>
      <c r="D2088" s="3">
        <v>389.82</v>
      </c>
    </row>
    <row r="2089" spans="1:4" x14ac:dyDescent="0.25">
      <c r="A2089" s="1" t="s">
        <v>595</v>
      </c>
      <c r="B2089" s="3">
        <v>4227.99</v>
      </c>
      <c r="C2089" s="3">
        <v>1000.35</v>
      </c>
      <c r="D2089" s="3">
        <v>422.65</v>
      </c>
    </row>
    <row r="2090" spans="1:4" x14ac:dyDescent="0.25">
      <c r="A2090" s="1" t="s">
        <v>2037</v>
      </c>
      <c r="B2090" s="3">
        <v>4146.03</v>
      </c>
      <c r="C2090" s="3">
        <v>896.01</v>
      </c>
      <c r="D2090" s="3">
        <v>462.72</v>
      </c>
    </row>
    <row r="2091" spans="1:4" x14ac:dyDescent="0.25">
      <c r="A2091" s="1" t="s">
        <v>2038</v>
      </c>
      <c r="B2091" s="3">
        <v>4146.05</v>
      </c>
      <c r="C2091" s="3">
        <v>811.76</v>
      </c>
      <c r="D2091" s="3">
        <v>510.75</v>
      </c>
    </row>
    <row r="2092" spans="1:4" x14ac:dyDescent="0.25">
      <c r="A2092" s="1" t="s">
        <v>2031</v>
      </c>
      <c r="B2092" s="3">
        <v>3971.7</v>
      </c>
      <c r="C2092" s="3">
        <v>748.76</v>
      </c>
      <c r="D2092" s="3">
        <v>530.44000000000005</v>
      </c>
    </row>
    <row r="2093" spans="1:4" x14ac:dyDescent="0.25">
      <c r="A2093" s="1" t="s">
        <v>2032</v>
      </c>
      <c r="B2093" s="3">
        <v>3971.7</v>
      </c>
      <c r="C2093" s="3">
        <v>791.01</v>
      </c>
      <c r="D2093" s="3">
        <v>502.1</v>
      </c>
    </row>
    <row r="2094" spans="1:4" x14ac:dyDescent="0.25">
      <c r="A2094" s="1" t="s">
        <v>2039</v>
      </c>
      <c r="B2094" s="3">
        <v>3721.98</v>
      </c>
      <c r="C2094" s="3">
        <v>695.35</v>
      </c>
      <c r="D2094" s="3">
        <v>535.27</v>
      </c>
    </row>
    <row r="2095" spans="1:4" x14ac:dyDescent="0.25">
      <c r="A2095" s="1" t="s">
        <v>2040</v>
      </c>
      <c r="B2095" s="3">
        <v>3721.97</v>
      </c>
      <c r="C2095" s="3">
        <v>779.6</v>
      </c>
      <c r="D2095" s="3">
        <v>477.42</v>
      </c>
    </row>
    <row r="2096" spans="1:4" x14ac:dyDescent="0.25">
      <c r="A2096" s="1" t="s">
        <v>2105</v>
      </c>
      <c r="B2096" s="3">
        <v>522.39</v>
      </c>
      <c r="C2096" s="3">
        <v>668.26</v>
      </c>
      <c r="D2096" s="3">
        <v>78.17</v>
      </c>
    </row>
    <row r="2097" spans="1:4" x14ac:dyDescent="0.25">
      <c r="A2097" s="1" t="s">
        <v>2106</v>
      </c>
      <c r="B2097" s="3">
        <v>522.39</v>
      </c>
      <c r="C2097" s="3">
        <v>668.26</v>
      </c>
      <c r="D2097" s="3">
        <v>78.17</v>
      </c>
    </row>
    <row r="2098" spans="1:4" x14ac:dyDescent="0.25">
      <c r="A2098" s="1" t="s">
        <v>2101</v>
      </c>
      <c r="B2098" s="3">
        <v>1096.8699999999999</v>
      </c>
      <c r="C2098" s="3">
        <v>924.17</v>
      </c>
      <c r="D2098" s="3">
        <v>118.69</v>
      </c>
    </row>
    <row r="2099" spans="1:4" x14ac:dyDescent="0.25">
      <c r="A2099" s="1" t="s">
        <v>2102</v>
      </c>
      <c r="B2099" s="3">
        <v>1096.8800000000001</v>
      </c>
      <c r="C2099" s="3">
        <v>924.17</v>
      </c>
      <c r="D2099" s="3">
        <v>118.69</v>
      </c>
    </row>
    <row r="2100" spans="1:4" x14ac:dyDescent="0.25">
      <c r="A2100" s="1" t="s">
        <v>723</v>
      </c>
      <c r="B2100" s="3">
        <v>291.47000000000003</v>
      </c>
      <c r="C2100" s="3">
        <v>821.61</v>
      </c>
      <c r="D2100" s="3">
        <v>35.479999999999997</v>
      </c>
    </row>
    <row r="2101" spans="1:4" x14ac:dyDescent="0.25">
      <c r="A2101" s="1" t="s">
        <v>2601</v>
      </c>
      <c r="B2101" s="3">
        <v>221.22</v>
      </c>
      <c r="C2101" s="3">
        <v>693.03</v>
      </c>
      <c r="D2101" s="3">
        <v>31.92</v>
      </c>
    </row>
    <row r="2102" spans="1:4" x14ac:dyDescent="0.25">
      <c r="A2102" s="1" t="s">
        <v>2598</v>
      </c>
      <c r="B2102" s="3">
        <v>162.5</v>
      </c>
      <c r="C2102" s="3">
        <v>261.94</v>
      </c>
      <c r="D2102" s="3">
        <v>62.04</v>
      </c>
    </row>
    <row r="2103" spans="1:4" x14ac:dyDescent="0.25">
      <c r="A2103" s="1" t="s">
        <v>2599</v>
      </c>
      <c r="B2103" s="3">
        <v>2123.4699999999998</v>
      </c>
      <c r="C2103" s="3">
        <v>1833.08</v>
      </c>
      <c r="D2103" s="3">
        <v>115.84</v>
      </c>
    </row>
    <row r="2104" spans="1:4" x14ac:dyDescent="0.25">
      <c r="A2104" s="1" t="s">
        <v>2600</v>
      </c>
      <c r="B2104" s="3">
        <v>164.16</v>
      </c>
      <c r="C2104" s="3">
        <v>241.48</v>
      </c>
      <c r="D2104" s="3">
        <v>67.98</v>
      </c>
    </row>
    <row r="2105" spans="1:4" x14ac:dyDescent="0.25">
      <c r="A2105" s="1" t="s">
        <v>6183</v>
      </c>
      <c r="B2105" s="3">
        <v>548.5</v>
      </c>
      <c r="C2105" s="3">
        <v>1314.55</v>
      </c>
      <c r="D2105" s="3">
        <v>41.72</v>
      </c>
    </row>
    <row r="2106" spans="1:4" x14ac:dyDescent="0.25">
      <c r="A2106" s="1" t="s">
        <v>724</v>
      </c>
      <c r="B2106" s="3">
        <v>362.01</v>
      </c>
      <c r="C2106" s="3">
        <v>761.57</v>
      </c>
      <c r="D2106" s="3">
        <v>47.53</v>
      </c>
    </row>
    <row r="2107" spans="1:4" x14ac:dyDescent="0.25">
      <c r="A2107" s="1" t="s">
        <v>2602</v>
      </c>
      <c r="B2107" s="3">
        <v>312.05</v>
      </c>
      <c r="C2107" s="3">
        <v>592.45000000000005</v>
      </c>
      <c r="D2107" s="3">
        <v>52.67</v>
      </c>
    </row>
    <row r="2108" spans="1:4" x14ac:dyDescent="0.25">
      <c r="A2108" s="1" t="s">
        <v>2605</v>
      </c>
      <c r="B2108" s="3">
        <v>363.02</v>
      </c>
      <c r="C2108" s="3">
        <v>865.88</v>
      </c>
      <c r="D2108" s="3">
        <v>41.93</v>
      </c>
    </row>
    <row r="2109" spans="1:4" x14ac:dyDescent="0.25">
      <c r="A2109" s="1" t="s">
        <v>2603</v>
      </c>
      <c r="B2109" s="3">
        <v>143.44</v>
      </c>
      <c r="C2109" s="3">
        <v>443.62</v>
      </c>
      <c r="D2109" s="3">
        <v>32.33</v>
      </c>
    </row>
    <row r="2110" spans="1:4" x14ac:dyDescent="0.25">
      <c r="A2110" s="1" t="s">
        <v>2604</v>
      </c>
      <c r="B2110" s="3">
        <v>662.92</v>
      </c>
      <c r="C2110" s="3">
        <v>1174.2</v>
      </c>
      <c r="D2110" s="3">
        <v>56.46</v>
      </c>
    </row>
    <row r="2111" spans="1:4" x14ac:dyDescent="0.25">
      <c r="A2111" s="1" t="s">
        <v>2606</v>
      </c>
      <c r="B2111" s="3">
        <v>149.13</v>
      </c>
      <c r="C2111" s="3">
        <v>553.32000000000005</v>
      </c>
      <c r="D2111" s="3">
        <v>26.95</v>
      </c>
    </row>
    <row r="2112" spans="1:4" x14ac:dyDescent="0.25">
      <c r="A2112" s="1" t="s">
        <v>2266</v>
      </c>
      <c r="B2112" s="3">
        <v>195.33</v>
      </c>
      <c r="C2112" s="3">
        <v>210.44</v>
      </c>
      <c r="D2112" s="3">
        <v>92.82</v>
      </c>
    </row>
    <row r="2113" spans="1:4" x14ac:dyDescent="0.25">
      <c r="A2113" s="1" t="s">
        <v>2264</v>
      </c>
      <c r="B2113" s="3">
        <v>196.08</v>
      </c>
      <c r="C2113" s="3">
        <v>230.12</v>
      </c>
      <c r="D2113" s="3">
        <v>85.21</v>
      </c>
    </row>
    <row r="2114" spans="1:4" x14ac:dyDescent="0.25">
      <c r="A2114" s="1" t="s">
        <v>2262</v>
      </c>
      <c r="B2114" s="3">
        <v>5914.54</v>
      </c>
      <c r="C2114" s="3">
        <v>5399.93</v>
      </c>
      <c r="D2114" s="3">
        <v>109.53</v>
      </c>
    </row>
    <row r="2115" spans="1:4" x14ac:dyDescent="0.25">
      <c r="A2115" s="1" t="s">
        <v>2260</v>
      </c>
      <c r="B2115" s="3">
        <v>5914.33</v>
      </c>
      <c r="C2115" s="3">
        <v>5426.25</v>
      </c>
      <c r="D2115" s="3">
        <v>108.99</v>
      </c>
    </row>
    <row r="2116" spans="1:4" x14ac:dyDescent="0.25">
      <c r="A2116" s="1" t="s">
        <v>2280</v>
      </c>
      <c r="B2116" s="3">
        <v>192.18</v>
      </c>
      <c r="C2116" s="3">
        <v>150.76</v>
      </c>
      <c r="D2116" s="3">
        <v>127.47</v>
      </c>
    </row>
    <row r="2117" spans="1:4" x14ac:dyDescent="0.25">
      <c r="A2117" s="1" t="s">
        <v>2282</v>
      </c>
      <c r="B2117" s="3">
        <v>192.17</v>
      </c>
      <c r="C2117" s="3">
        <v>216.44</v>
      </c>
      <c r="D2117" s="3">
        <v>88.78</v>
      </c>
    </row>
    <row r="2118" spans="1:4" x14ac:dyDescent="0.25">
      <c r="A2118" s="1" t="s">
        <v>2278</v>
      </c>
      <c r="B2118" s="3">
        <v>4918.0600000000004</v>
      </c>
      <c r="C2118" s="3">
        <v>4299.41</v>
      </c>
      <c r="D2118" s="3">
        <v>114.39</v>
      </c>
    </row>
    <row r="2119" spans="1:4" x14ac:dyDescent="0.25">
      <c r="A2119" s="1" t="s">
        <v>2276</v>
      </c>
      <c r="B2119" s="3">
        <v>4918.0600000000004</v>
      </c>
      <c r="C2119" s="3">
        <v>4273.09</v>
      </c>
      <c r="D2119" s="3">
        <v>115.09</v>
      </c>
    </row>
    <row r="2120" spans="1:4" x14ac:dyDescent="0.25">
      <c r="A2120" s="1" t="s">
        <v>2288</v>
      </c>
      <c r="B2120" s="3">
        <v>205.27</v>
      </c>
      <c r="C2120" s="3">
        <v>229.83</v>
      </c>
      <c r="D2120" s="3">
        <v>89.31</v>
      </c>
    </row>
    <row r="2121" spans="1:4" x14ac:dyDescent="0.25">
      <c r="A2121" s="1" t="s">
        <v>2290</v>
      </c>
      <c r="B2121" s="3">
        <v>205.27</v>
      </c>
      <c r="C2121" s="3">
        <v>256.14</v>
      </c>
      <c r="D2121" s="3">
        <v>80.14</v>
      </c>
    </row>
    <row r="2122" spans="1:4" x14ac:dyDescent="0.25">
      <c r="A2122" s="1" t="s">
        <v>2286</v>
      </c>
      <c r="B2122" s="3">
        <v>5883.17</v>
      </c>
      <c r="C2122" s="3">
        <v>5757.1</v>
      </c>
      <c r="D2122" s="3">
        <v>102.19</v>
      </c>
    </row>
    <row r="2123" spans="1:4" x14ac:dyDescent="0.25">
      <c r="A2123" s="1" t="s">
        <v>2284</v>
      </c>
      <c r="B2123" s="3">
        <v>5884.57</v>
      </c>
      <c r="C2123" s="3">
        <v>5783.42</v>
      </c>
      <c r="D2123" s="3">
        <v>101.75</v>
      </c>
    </row>
    <row r="2124" spans="1:4" x14ac:dyDescent="0.25">
      <c r="A2124" s="1" t="s">
        <v>672</v>
      </c>
      <c r="B2124" s="3">
        <v>764.3</v>
      </c>
      <c r="C2124" s="3">
        <v>679.56</v>
      </c>
      <c r="D2124" s="3">
        <v>112.47</v>
      </c>
    </row>
    <row r="2125" spans="1:4" x14ac:dyDescent="0.25">
      <c r="A2125" s="1" t="s">
        <v>722</v>
      </c>
      <c r="B2125" s="3">
        <v>2022.06</v>
      </c>
      <c r="C2125" s="3">
        <v>4207.72</v>
      </c>
      <c r="D2125" s="3">
        <v>48.06</v>
      </c>
    </row>
    <row r="2126" spans="1:4" x14ac:dyDescent="0.25">
      <c r="A2126" s="1" t="s">
        <v>725</v>
      </c>
      <c r="B2126" s="3">
        <v>146.09</v>
      </c>
      <c r="C2126" s="3">
        <v>581.92999999999995</v>
      </c>
      <c r="D2126" s="3">
        <v>25.1</v>
      </c>
    </row>
    <row r="2127" spans="1:4" x14ac:dyDescent="0.25">
      <c r="A2127" s="1" t="s">
        <v>5667</v>
      </c>
      <c r="B2127" s="3">
        <v>3627.63</v>
      </c>
      <c r="C2127" s="3">
        <v>3319.62</v>
      </c>
      <c r="D2127" s="3">
        <v>109.28</v>
      </c>
    </row>
    <row r="2128" spans="1:4" x14ac:dyDescent="0.25">
      <c r="A2128" s="1" t="s">
        <v>5668</v>
      </c>
      <c r="B2128" s="3">
        <v>3627.69</v>
      </c>
      <c r="C2128" s="3">
        <v>3403.87</v>
      </c>
      <c r="D2128" s="3">
        <v>106.58</v>
      </c>
    </row>
    <row r="2129" spans="1:4" x14ac:dyDescent="0.25">
      <c r="A2129" s="1" t="s">
        <v>5665</v>
      </c>
      <c r="B2129" s="3">
        <v>3070.24</v>
      </c>
      <c r="C2129" s="3">
        <v>3022.38</v>
      </c>
      <c r="D2129" s="3">
        <v>101.58</v>
      </c>
    </row>
    <row r="2130" spans="1:4" x14ac:dyDescent="0.25">
      <c r="A2130" s="1" t="s">
        <v>5666</v>
      </c>
      <c r="B2130" s="3">
        <v>3070.22</v>
      </c>
      <c r="C2130" s="3">
        <v>3106.63</v>
      </c>
      <c r="D2130" s="3">
        <v>98.83</v>
      </c>
    </row>
    <row r="2131" spans="1:4" x14ac:dyDescent="0.25">
      <c r="A2131" s="1" t="s">
        <v>5763</v>
      </c>
      <c r="B2131" s="3">
        <v>507.77</v>
      </c>
      <c r="C2131" s="3">
        <v>939.53</v>
      </c>
      <c r="D2131" s="3">
        <v>54.05</v>
      </c>
    </row>
    <row r="2132" spans="1:4" x14ac:dyDescent="0.25">
      <c r="A2132" s="1" t="s">
        <v>676</v>
      </c>
      <c r="B2132" s="3">
        <v>1213.03</v>
      </c>
      <c r="C2132" s="3">
        <v>1363.27</v>
      </c>
      <c r="D2132" s="3">
        <v>88.98</v>
      </c>
    </row>
    <row r="2133" spans="1:4" x14ac:dyDescent="0.25">
      <c r="A2133" s="1" t="s">
        <v>646</v>
      </c>
      <c r="B2133" s="3">
        <v>941.93</v>
      </c>
      <c r="C2133" s="3">
        <v>1092.79</v>
      </c>
      <c r="D2133" s="3">
        <v>86.2</v>
      </c>
    </row>
    <row r="2134" spans="1:4" x14ac:dyDescent="0.25">
      <c r="A2134" s="1" t="s">
        <v>647</v>
      </c>
      <c r="B2134" s="3">
        <v>561.12</v>
      </c>
      <c r="C2134" s="3">
        <v>641.29</v>
      </c>
      <c r="D2134" s="3">
        <v>87.5</v>
      </c>
    </row>
    <row r="2135" spans="1:4" x14ac:dyDescent="0.25">
      <c r="A2135" s="1" t="s">
        <v>663</v>
      </c>
      <c r="B2135" s="3">
        <v>761.71</v>
      </c>
      <c r="C2135" s="3">
        <v>852.36</v>
      </c>
      <c r="D2135" s="3">
        <v>89.36</v>
      </c>
    </row>
    <row r="2136" spans="1:4" x14ac:dyDescent="0.25">
      <c r="A2136" s="1" t="s">
        <v>664</v>
      </c>
      <c r="B2136" s="3">
        <v>1228.82</v>
      </c>
      <c r="C2136" s="3">
        <v>1315.78</v>
      </c>
      <c r="D2136" s="3">
        <v>93.39</v>
      </c>
    </row>
    <row r="2137" spans="1:4" x14ac:dyDescent="0.25">
      <c r="A2137" s="1" t="s">
        <v>665</v>
      </c>
      <c r="B2137" s="3">
        <v>711.78</v>
      </c>
      <c r="C2137" s="3">
        <v>838.3</v>
      </c>
      <c r="D2137" s="3">
        <v>84.91</v>
      </c>
    </row>
    <row r="2138" spans="1:4" x14ac:dyDescent="0.25">
      <c r="A2138" s="1" t="s">
        <v>674</v>
      </c>
      <c r="B2138" s="3">
        <v>566.73</v>
      </c>
      <c r="C2138" s="3">
        <v>642.54999999999995</v>
      </c>
      <c r="D2138" s="3">
        <v>88.2</v>
      </c>
    </row>
    <row r="2139" spans="1:4" x14ac:dyDescent="0.25">
      <c r="A2139" s="1" t="s">
        <v>666</v>
      </c>
      <c r="B2139" s="3">
        <v>1446.36</v>
      </c>
      <c r="C2139" s="3">
        <v>1443.02</v>
      </c>
      <c r="D2139" s="3">
        <v>100.23</v>
      </c>
    </row>
    <row r="2140" spans="1:4" x14ac:dyDescent="0.25">
      <c r="A2140" s="1" t="s">
        <v>667</v>
      </c>
      <c r="B2140" s="3">
        <v>1580.39</v>
      </c>
      <c r="C2140" s="3">
        <v>1538.77</v>
      </c>
      <c r="D2140" s="3">
        <v>102.7</v>
      </c>
    </row>
    <row r="2141" spans="1:4" x14ac:dyDescent="0.25">
      <c r="A2141" s="1" t="s">
        <v>668</v>
      </c>
      <c r="B2141" s="3">
        <v>534.9</v>
      </c>
      <c r="C2141" s="3">
        <v>526.29999999999995</v>
      </c>
      <c r="D2141" s="3">
        <v>101.63</v>
      </c>
    </row>
    <row r="2142" spans="1:4" x14ac:dyDescent="0.25">
      <c r="A2142" s="1" t="s">
        <v>670</v>
      </c>
      <c r="B2142" s="3">
        <v>1019.28</v>
      </c>
      <c r="C2142" s="3">
        <v>1048.07</v>
      </c>
      <c r="D2142" s="3">
        <v>97.25</v>
      </c>
    </row>
    <row r="2143" spans="1:4" x14ac:dyDescent="0.25">
      <c r="A2143" s="1" t="s">
        <v>669</v>
      </c>
      <c r="B2143" s="3">
        <v>1085.58</v>
      </c>
      <c r="C2143" s="3">
        <v>903.81</v>
      </c>
      <c r="D2143" s="3">
        <v>120.11</v>
      </c>
    </row>
    <row r="2144" spans="1:4" x14ac:dyDescent="0.25">
      <c r="A2144" s="1" t="s">
        <v>675</v>
      </c>
      <c r="B2144" s="3">
        <v>1028.5</v>
      </c>
      <c r="C2144" s="3">
        <v>952.32</v>
      </c>
      <c r="D2144" s="3">
        <v>108</v>
      </c>
    </row>
    <row r="2145" spans="1:4" x14ac:dyDescent="0.25">
      <c r="A2145" s="1" t="s">
        <v>2241</v>
      </c>
      <c r="B2145" s="3">
        <v>289.64</v>
      </c>
      <c r="C2145" s="3">
        <v>315.01</v>
      </c>
      <c r="D2145" s="3">
        <v>91.95</v>
      </c>
    </row>
    <row r="2146" spans="1:4" x14ac:dyDescent="0.25">
      <c r="A2146" s="1" t="s">
        <v>2244</v>
      </c>
      <c r="B2146" s="3">
        <v>289.64</v>
      </c>
      <c r="C2146" s="3">
        <v>315.01</v>
      </c>
      <c r="D2146" s="3">
        <v>91.95</v>
      </c>
    </row>
    <row r="2147" spans="1:4" x14ac:dyDescent="0.25">
      <c r="A2147" s="1" t="s">
        <v>2245</v>
      </c>
      <c r="B2147" s="3">
        <v>289.64</v>
      </c>
      <c r="C2147" s="3">
        <v>315.01</v>
      </c>
      <c r="D2147" s="3">
        <v>91.95</v>
      </c>
    </row>
    <row r="2148" spans="1:4" x14ac:dyDescent="0.25">
      <c r="A2148" s="1" t="s">
        <v>2248</v>
      </c>
      <c r="B2148" s="3">
        <v>289.64</v>
      </c>
      <c r="C2148" s="3">
        <v>315.01</v>
      </c>
      <c r="D2148" s="3">
        <v>91.95</v>
      </c>
    </row>
    <row r="2149" spans="1:4" x14ac:dyDescent="0.25">
      <c r="A2149" s="1" t="s">
        <v>2249</v>
      </c>
      <c r="B2149" s="3">
        <v>289.64</v>
      </c>
      <c r="C2149" s="3">
        <v>315.01</v>
      </c>
      <c r="D2149" s="3">
        <v>91.95</v>
      </c>
    </row>
    <row r="2150" spans="1:4" x14ac:dyDescent="0.25">
      <c r="A2150" s="1" t="s">
        <v>2236</v>
      </c>
      <c r="B2150" s="3">
        <v>289.62</v>
      </c>
      <c r="C2150" s="3">
        <v>314.99</v>
      </c>
      <c r="D2150" s="3">
        <v>91.95</v>
      </c>
    </row>
    <row r="2151" spans="1:4" x14ac:dyDescent="0.25">
      <c r="A2151" s="1" t="s">
        <v>2237</v>
      </c>
      <c r="B2151" s="3">
        <v>289.63</v>
      </c>
      <c r="C2151" s="3">
        <v>315</v>
      </c>
      <c r="D2151" s="3">
        <v>91.95</v>
      </c>
    </row>
    <row r="2152" spans="1:4" x14ac:dyDescent="0.25">
      <c r="A2152" s="1" t="s">
        <v>2240</v>
      </c>
      <c r="B2152" s="3">
        <v>289.63</v>
      </c>
      <c r="C2152" s="3">
        <v>315</v>
      </c>
      <c r="D2152" s="3">
        <v>91.95</v>
      </c>
    </row>
    <row r="2153" spans="1:4" x14ac:dyDescent="0.25">
      <c r="A2153" s="1" t="s">
        <v>2233</v>
      </c>
      <c r="B2153" s="3">
        <v>289.62</v>
      </c>
      <c r="C2153" s="3">
        <v>314.99</v>
      </c>
      <c r="D2153" s="3">
        <v>91.95</v>
      </c>
    </row>
    <row r="2154" spans="1:4" x14ac:dyDescent="0.25">
      <c r="A2154" s="1" t="s">
        <v>5714</v>
      </c>
      <c r="B2154" s="3">
        <v>289.64</v>
      </c>
      <c r="C2154" s="3">
        <v>315.01</v>
      </c>
      <c r="D2154" s="3">
        <v>91.95</v>
      </c>
    </row>
    <row r="2155" spans="1:4" x14ac:dyDescent="0.25">
      <c r="A2155" s="1" t="s">
        <v>5715</v>
      </c>
      <c r="B2155" s="3">
        <v>289.64</v>
      </c>
      <c r="C2155" s="3">
        <v>315.01</v>
      </c>
      <c r="D2155" s="3">
        <v>91.95</v>
      </c>
    </row>
    <row r="2156" spans="1:4" x14ac:dyDescent="0.25">
      <c r="A2156" s="1" t="s">
        <v>5716</v>
      </c>
      <c r="B2156" s="3">
        <v>289.63</v>
      </c>
      <c r="C2156" s="3">
        <v>315</v>
      </c>
      <c r="D2156" s="3">
        <v>91.95</v>
      </c>
    </row>
    <row r="2157" spans="1:4" x14ac:dyDescent="0.25">
      <c r="A2157" s="1" t="s">
        <v>5717</v>
      </c>
      <c r="B2157" s="3">
        <v>289.63</v>
      </c>
      <c r="C2157" s="3">
        <v>315</v>
      </c>
      <c r="D2157" s="3">
        <v>91.95</v>
      </c>
    </row>
    <row r="2158" spans="1:4" x14ac:dyDescent="0.25">
      <c r="A2158" s="1" t="s">
        <v>5718</v>
      </c>
      <c r="B2158" s="3">
        <v>289.62</v>
      </c>
      <c r="C2158" s="3">
        <v>314.99</v>
      </c>
      <c r="D2158" s="3">
        <v>91.95</v>
      </c>
    </row>
    <row r="2159" spans="1:4" x14ac:dyDescent="0.25">
      <c r="A2159" s="1" t="s">
        <v>662</v>
      </c>
      <c r="B2159" s="3">
        <v>1031.02</v>
      </c>
      <c r="C2159" s="3">
        <v>1135.48</v>
      </c>
      <c r="D2159" s="3">
        <v>90.8</v>
      </c>
    </row>
    <row r="2160" spans="1:4" x14ac:dyDescent="0.25">
      <c r="A2160" s="1" t="s">
        <v>5735</v>
      </c>
      <c r="B2160" s="3">
        <v>788.7</v>
      </c>
      <c r="C2160" s="3">
        <v>952.53</v>
      </c>
      <c r="D2160" s="3">
        <v>82.8</v>
      </c>
    </row>
    <row r="2161" spans="1:4" x14ac:dyDescent="0.25">
      <c r="A2161" s="1" t="s">
        <v>5736</v>
      </c>
      <c r="B2161" s="3">
        <v>941.36</v>
      </c>
      <c r="C2161" s="3">
        <v>1088.28</v>
      </c>
      <c r="D2161" s="3">
        <v>86.5</v>
      </c>
    </row>
    <row r="2162" spans="1:4" x14ac:dyDescent="0.25">
      <c r="A2162" s="1" t="s">
        <v>5737</v>
      </c>
      <c r="B2162" s="3">
        <v>751.13</v>
      </c>
      <c r="C2162" s="3">
        <v>864.02</v>
      </c>
      <c r="D2162" s="3">
        <v>86.93</v>
      </c>
    </row>
    <row r="2163" spans="1:4" x14ac:dyDescent="0.25">
      <c r="A2163" s="1" t="s">
        <v>5738</v>
      </c>
      <c r="B2163" s="3">
        <v>767.08</v>
      </c>
      <c r="C2163" s="3">
        <v>759.77</v>
      </c>
      <c r="D2163" s="3">
        <v>100.96</v>
      </c>
    </row>
    <row r="2164" spans="1:4" x14ac:dyDescent="0.25">
      <c r="A2164" s="1" t="s">
        <v>5739</v>
      </c>
      <c r="B2164" s="3">
        <v>931.66</v>
      </c>
      <c r="C2164" s="3">
        <v>1031.27</v>
      </c>
      <c r="D2164" s="3">
        <v>90.34</v>
      </c>
    </row>
    <row r="2165" spans="1:4" x14ac:dyDescent="0.25">
      <c r="A2165" s="1" t="s">
        <v>5740</v>
      </c>
      <c r="B2165" s="3">
        <v>851.46</v>
      </c>
      <c r="C2165" s="3">
        <v>927.02</v>
      </c>
      <c r="D2165" s="3">
        <v>91.85</v>
      </c>
    </row>
    <row r="2166" spans="1:4" x14ac:dyDescent="0.25">
      <c r="A2166" s="1" t="s">
        <v>631</v>
      </c>
      <c r="B2166" s="3">
        <v>182.23</v>
      </c>
      <c r="C2166" s="3">
        <v>198.52</v>
      </c>
      <c r="D2166" s="3">
        <v>91.79</v>
      </c>
    </row>
    <row r="2167" spans="1:4" x14ac:dyDescent="0.25">
      <c r="A2167" s="1" t="s">
        <v>632</v>
      </c>
      <c r="B2167" s="3">
        <v>162.22999999999999</v>
      </c>
      <c r="C2167" s="3">
        <v>178.52</v>
      </c>
      <c r="D2167" s="3">
        <v>90.87</v>
      </c>
    </row>
    <row r="2168" spans="1:4" x14ac:dyDescent="0.25">
      <c r="A2168" s="1" t="s">
        <v>601</v>
      </c>
      <c r="B2168" s="3">
        <v>391.73</v>
      </c>
      <c r="C2168" s="3">
        <v>337.28</v>
      </c>
      <c r="D2168" s="3">
        <v>116.15</v>
      </c>
    </row>
    <row r="2169" spans="1:4" x14ac:dyDescent="0.25">
      <c r="A2169" s="1" t="s">
        <v>588</v>
      </c>
      <c r="B2169" s="3">
        <v>1510.31</v>
      </c>
      <c r="C2169" s="3">
        <v>1885.84</v>
      </c>
      <c r="D2169" s="3">
        <v>80.09</v>
      </c>
    </row>
    <row r="2170" spans="1:4" x14ac:dyDescent="0.25">
      <c r="A2170" s="1" t="s">
        <v>589</v>
      </c>
      <c r="B2170" s="3">
        <v>1510.29</v>
      </c>
      <c r="C2170" s="3">
        <v>1919.32</v>
      </c>
      <c r="D2170" s="3">
        <v>78.69</v>
      </c>
    </row>
    <row r="2171" spans="1:4" x14ac:dyDescent="0.25">
      <c r="A2171" s="1" t="s">
        <v>2646</v>
      </c>
      <c r="B2171" s="3">
        <v>1454.2</v>
      </c>
      <c r="C2171" s="3">
        <v>1750.42</v>
      </c>
      <c r="D2171" s="3">
        <v>83.08</v>
      </c>
    </row>
    <row r="2172" spans="1:4" x14ac:dyDescent="0.25">
      <c r="A2172" s="1" t="s">
        <v>2645</v>
      </c>
      <c r="B2172" s="3">
        <v>1454.2</v>
      </c>
      <c r="C2172" s="3">
        <v>1783.89</v>
      </c>
      <c r="D2172" s="3">
        <v>81.52</v>
      </c>
    </row>
    <row r="2173" spans="1:4" x14ac:dyDescent="0.25">
      <c r="A2173" s="1" t="s">
        <v>2648</v>
      </c>
      <c r="B2173" s="3">
        <v>1404.59</v>
      </c>
      <c r="C2173" s="3">
        <v>1630.74</v>
      </c>
      <c r="D2173" s="3">
        <v>86.13</v>
      </c>
    </row>
    <row r="2174" spans="1:4" x14ac:dyDescent="0.25">
      <c r="A2174" s="1" t="s">
        <v>2647</v>
      </c>
      <c r="B2174" s="3">
        <v>1404.62</v>
      </c>
      <c r="C2174" s="3">
        <v>1664.21</v>
      </c>
      <c r="D2174" s="3">
        <v>84.4</v>
      </c>
    </row>
    <row r="2175" spans="1:4" x14ac:dyDescent="0.25">
      <c r="A2175" s="1" t="s">
        <v>2650</v>
      </c>
      <c r="B2175" s="3">
        <v>1395.41</v>
      </c>
      <c r="C2175" s="3">
        <v>1479.78</v>
      </c>
      <c r="D2175" s="3">
        <v>94.3</v>
      </c>
    </row>
    <row r="2176" spans="1:4" x14ac:dyDescent="0.25">
      <c r="A2176" s="1" t="s">
        <v>2649</v>
      </c>
      <c r="B2176" s="3">
        <v>1395.41</v>
      </c>
      <c r="C2176" s="3">
        <v>1513.26</v>
      </c>
      <c r="D2176" s="3">
        <v>92.21</v>
      </c>
    </row>
    <row r="2177" spans="1:4" x14ac:dyDescent="0.25">
      <c r="A2177" s="1" t="s">
        <v>2113</v>
      </c>
      <c r="B2177" s="3">
        <v>1169.82</v>
      </c>
      <c r="C2177" s="3">
        <v>1056.43</v>
      </c>
      <c r="D2177" s="3">
        <v>110.73</v>
      </c>
    </row>
    <row r="2178" spans="1:4" x14ac:dyDescent="0.25">
      <c r="A2178" s="1" t="s">
        <v>2112</v>
      </c>
      <c r="B2178" s="3">
        <v>1169.82</v>
      </c>
      <c r="C2178" s="3">
        <v>1089.9000000000001</v>
      </c>
      <c r="D2178" s="3">
        <v>107.33</v>
      </c>
    </row>
    <row r="2179" spans="1:4" x14ac:dyDescent="0.25">
      <c r="A2179" s="1" t="s">
        <v>2115</v>
      </c>
      <c r="B2179" s="3">
        <v>973.08</v>
      </c>
      <c r="C2179" s="3">
        <v>952.5</v>
      </c>
      <c r="D2179" s="3">
        <v>102.16</v>
      </c>
    </row>
    <row r="2180" spans="1:4" x14ac:dyDescent="0.25">
      <c r="A2180" s="1" t="s">
        <v>2114</v>
      </c>
      <c r="B2180" s="3">
        <v>973.09</v>
      </c>
      <c r="C2180" s="3">
        <v>985.97</v>
      </c>
      <c r="D2180" s="3">
        <v>98.69</v>
      </c>
    </row>
    <row r="2181" spans="1:4" x14ac:dyDescent="0.25">
      <c r="A2181" s="1" t="s">
        <v>2267</v>
      </c>
      <c r="B2181" s="3">
        <v>6364.56</v>
      </c>
      <c r="C2181" s="3">
        <v>5852.84</v>
      </c>
      <c r="D2181" s="3">
        <v>108.74</v>
      </c>
    </row>
    <row r="2182" spans="1:4" x14ac:dyDescent="0.25">
      <c r="A2182" s="1" t="s">
        <v>2265</v>
      </c>
      <c r="B2182" s="3">
        <v>6364.53</v>
      </c>
      <c r="C2182" s="3">
        <v>5837.09</v>
      </c>
      <c r="D2182" s="3">
        <v>109.04</v>
      </c>
    </row>
    <row r="2183" spans="1:4" x14ac:dyDescent="0.25">
      <c r="A2183" s="1" t="s">
        <v>2263</v>
      </c>
      <c r="B2183" s="3">
        <v>702.84</v>
      </c>
      <c r="C2183" s="3">
        <v>675.71</v>
      </c>
      <c r="D2183" s="3">
        <v>104.02</v>
      </c>
    </row>
    <row r="2184" spans="1:4" x14ac:dyDescent="0.25">
      <c r="A2184" s="1" t="s">
        <v>2261</v>
      </c>
      <c r="B2184" s="3">
        <v>702.74</v>
      </c>
      <c r="C2184" s="3">
        <v>692.34</v>
      </c>
      <c r="D2184" s="3">
        <v>101.5</v>
      </c>
    </row>
    <row r="2185" spans="1:4" x14ac:dyDescent="0.25">
      <c r="A2185" s="1" t="s">
        <v>2281</v>
      </c>
      <c r="B2185" s="3">
        <v>5696.58</v>
      </c>
      <c r="C2185" s="3">
        <v>5128.45</v>
      </c>
      <c r="D2185" s="3">
        <v>111.08</v>
      </c>
    </row>
    <row r="2186" spans="1:4" x14ac:dyDescent="0.25">
      <c r="A2186" s="1" t="s">
        <v>2283</v>
      </c>
      <c r="B2186" s="3">
        <v>5696.59</v>
      </c>
      <c r="C2186" s="3">
        <v>5098.1899999999996</v>
      </c>
      <c r="D2186" s="3">
        <v>111.74</v>
      </c>
    </row>
    <row r="2187" spans="1:4" x14ac:dyDescent="0.25">
      <c r="A2187" s="1" t="s">
        <v>2279</v>
      </c>
      <c r="B2187" s="3">
        <v>677.91</v>
      </c>
      <c r="C2187" s="3">
        <v>669.82</v>
      </c>
      <c r="D2187" s="3">
        <v>101.21</v>
      </c>
    </row>
    <row r="2188" spans="1:4" x14ac:dyDescent="0.25">
      <c r="A2188" s="1" t="s">
        <v>2277</v>
      </c>
      <c r="B2188" s="3">
        <v>678.6</v>
      </c>
      <c r="C2188" s="3">
        <v>698.23</v>
      </c>
      <c r="D2188" s="3">
        <v>97.19</v>
      </c>
    </row>
    <row r="2189" spans="1:4" x14ac:dyDescent="0.25">
      <c r="A2189" s="1" t="s">
        <v>2289</v>
      </c>
      <c r="B2189" s="3">
        <v>6232.79</v>
      </c>
      <c r="C2189" s="3">
        <v>6442.53</v>
      </c>
      <c r="D2189" s="3">
        <v>96.74</v>
      </c>
    </row>
    <row r="2190" spans="1:4" x14ac:dyDescent="0.25">
      <c r="A2190" s="1" t="s">
        <v>2291</v>
      </c>
      <c r="B2190" s="3">
        <v>6233.52</v>
      </c>
      <c r="C2190" s="3">
        <v>6472.78</v>
      </c>
      <c r="D2190" s="3">
        <v>96.3</v>
      </c>
    </row>
    <row r="2191" spans="1:4" x14ac:dyDescent="0.25">
      <c r="A2191" s="1" t="s">
        <v>2287</v>
      </c>
      <c r="B2191" s="3">
        <v>709.44</v>
      </c>
      <c r="C2191" s="3">
        <v>794.92</v>
      </c>
      <c r="D2191" s="3">
        <v>89.25</v>
      </c>
    </row>
    <row r="2192" spans="1:4" x14ac:dyDescent="0.25">
      <c r="A2192" s="1" t="s">
        <v>2285</v>
      </c>
      <c r="B2192" s="3">
        <v>709.45</v>
      </c>
      <c r="C2192" s="3">
        <v>764.67</v>
      </c>
      <c r="D2192" s="3">
        <v>92.78</v>
      </c>
    </row>
    <row r="2193" spans="1:4" x14ac:dyDescent="0.25">
      <c r="A2193" s="1" t="s">
        <v>5733</v>
      </c>
      <c r="B2193" s="3">
        <v>2122.16</v>
      </c>
      <c r="C2193" s="3">
        <v>2423.75</v>
      </c>
      <c r="D2193" s="3">
        <v>87.56</v>
      </c>
    </row>
    <row r="2194" spans="1:4" x14ac:dyDescent="0.25">
      <c r="A2194" s="1" t="s">
        <v>792</v>
      </c>
      <c r="B2194" s="3">
        <v>2478.54</v>
      </c>
      <c r="C2194" s="3">
        <v>2638.71</v>
      </c>
      <c r="D2194" s="3">
        <v>93.93</v>
      </c>
    </row>
    <row r="2195" spans="1:4" x14ac:dyDescent="0.25">
      <c r="A2195" s="1" t="s">
        <v>793</v>
      </c>
      <c r="B2195" s="3">
        <v>2834.92</v>
      </c>
      <c r="C2195" s="3">
        <v>2853.67</v>
      </c>
      <c r="D2195" s="3">
        <v>99.34</v>
      </c>
    </row>
    <row r="2196" spans="1:4" x14ac:dyDescent="0.25">
      <c r="A2196" s="1" t="s">
        <v>5734</v>
      </c>
      <c r="B2196" s="3">
        <v>3033.82</v>
      </c>
      <c r="C2196" s="3">
        <v>2911.15</v>
      </c>
      <c r="D2196" s="3">
        <v>104.21</v>
      </c>
    </row>
    <row r="2197" spans="1:4" x14ac:dyDescent="0.25">
      <c r="A2197" s="1" t="s">
        <v>772</v>
      </c>
      <c r="B2197" s="3">
        <v>1405.47</v>
      </c>
      <c r="C2197" s="3">
        <v>1422.24</v>
      </c>
      <c r="D2197" s="3">
        <v>98.82</v>
      </c>
    </row>
    <row r="2198" spans="1:4" x14ac:dyDescent="0.25">
      <c r="A2198" s="1" t="s">
        <v>671</v>
      </c>
      <c r="B2198" s="3">
        <v>68</v>
      </c>
      <c r="C2198" s="3">
        <v>68</v>
      </c>
      <c r="D2198" s="3">
        <v>100</v>
      </c>
    </row>
    <row r="2199" spans="1:4" x14ac:dyDescent="0.25">
      <c r="A2199" s="1" t="s">
        <v>5727</v>
      </c>
      <c r="B2199" s="3">
        <v>1783.28</v>
      </c>
      <c r="C2199" s="3">
        <v>1681.42</v>
      </c>
      <c r="D2199" s="3">
        <v>106.06</v>
      </c>
    </row>
    <row r="2200" spans="1:4" x14ac:dyDescent="0.25">
      <c r="A2200" s="1" t="s">
        <v>5728</v>
      </c>
      <c r="B2200" s="3">
        <v>787.68</v>
      </c>
      <c r="C2200" s="3">
        <v>712.09</v>
      </c>
      <c r="D2200" s="3">
        <v>110.62</v>
      </c>
    </row>
    <row r="2201" spans="1:4" x14ac:dyDescent="0.25">
      <c r="A2201" s="1" t="s">
        <v>688</v>
      </c>
      <c r="B2201" s="3">
        <v>1157</v>
      </c>
      <c r="C2201" s="3">
        <v>1300.57</v>
      </c>
      <c r="D2201" s="3">
        <v>88.96</v>
      </c>
    </row>
    <row r="2202" spans="1:4" x14ac:dyDescent="0.25">
      <c r="A2202" s="1" t="s">
        <v>689</v>
      </c>
      <c r="B2202" s="3">
        <v>1290.7</v>
      </c>
      <c r="C2202" s="3">
        <v>1456.97</v>
      </c>
      <c r="D2202" s="3">
        <v>88.59</v>
      </c>
    </row>
    <row r="2203" spans="1:4" x14ac:dyDescent="0.25">
      <c r="A2203" s="1" t="s">
        <v>5750</v>
      </c>
      <c r="B2203" s="3">
        <v>1156.07</v>
      </c>
      <c r="C2203" s="3">
        <v>1282.81</v>
      </c>
      <c r="D2203" s="3">
        <v>90.12</v>
      </c>
    </row>
    <row r="2204" spans="1:4" x14ac:dyDescent="0.25">
      <c r="A2204" s="1" t="s">
        <v>5749</v>
      </c>
      <c r="B2204" s="3">
        <v>1292.1500000000001</v>
      </c>
      <c r="C2204" s="3">
        <v>1423.46</v>
      </c>
      <c r="D2204" s="3">
        <v>90.78</v>
      </c>
    </row>
    <row r="2205" spans="1:4" x14ac:dyDescent="0.25">
      <c r="A2205" s="1" t="s">
        <v>5751</v>
      </c>
      <c r="B2205" s="3">
        <v>1298.05</v>
      </c>
      <c r="C2205" s="3">
        <v>1474.72</v>
      </c>
      <c r="D2205" s="3">
        <v>88.02</v>
      </c>
    </row>
    <row r="2206" spans="1:4" x14ac:dyDescent="0.25">
      <c r="A2206" s="1" t="s">
        <v>5752</v>
      </c>
      <c r="B2206" s="3">
        <v>1165.82</v>
      </c>
      <c r="C2206" s="3">
        <v>1334.07</v>
      </c>
      <c r="D2206" s="3">
        <v>87.39</v>
      </c>
    </row>
    <row r="2207" spans="1:4" x14ac:dyDescent="0.25">
      <c r="A2207" s="1" t="s">
        <v>2607</v>
      </c>
      <c r="B2207" s="3">
        <v>73.739999999999995</v>
      </c>
      <c r="C2207" s="3">
        <v>203.63</v>
      </c>
      <c r="D2207" s="3">
        <v>36.21</v>
      </c>
    </row>
    <row r="2208" spans="1:4" x14ac:dyDescent="0.25">
      <c r="A2208" s="1" t="s">
        <v>717</v>
      </c>
      <c r="B2208" s="3">
        <v>612.65</v>
      </c>
      <c r="C2208" s="3">
        <v>21487.73</v>
      </c>
      <c r="D2208" s="3">
        <v>2.85</v>
      </c>
    </row>
    <row r="2209" spans="1:4" x14ac:dyDescent="0.25">
      <c r="A2209" s="1" t="s">
        <v>637</v>
      </c>
      <c r="B2209" s="3">
        <v>1013.5</v>
      </c>
      <c r="C2209" s="3">
        <v>22970.29</v>
      </c>
      <c r="D2209" s="3">
        <v>4.41</v>
      </c>
    </row>
    <row r="2210" spans="1:4" x14ac:dyDescent="0.25">
      <c r="A2210" s="1" t="s">
        <v>715</v>
      </c>
      <c r="B2210" s="3">
        <v>0</v>
      </c>
      <c r="C2210" s="3">
        <v>484.91</v>
      </c>
      <c r="D2210" s="3">
        <v>0</v>
      </c>
    </row>
    <row r="2211" spans="1:4" x14ac:dyDescent="0.25">
      <c r="A2211" s="1" t="s">
        <v>604</v>
      </c>
      <c r="B2211" s="3">
        <v>374.81</v>
      </c>
      <c r="C2211" s="3">
        <v>422.04</v>
      </c>
      <c r="D2211" s="3">
        <v>88.81</v>
      </c>
    </row>
    <row r="2212" spans="1:4" x14ac:dyDescent="0.25">
      <c r="A2212" s="1" t="s">
        <v>635</v>
      </c>
      <c r="B2212" s="3">
        <v>1510.88</v>
      </c>
      <c r="C2212" s="3">
        <v>1682.41</v>
      </c>
      <c r="D2212" s="3">
        <v>89.8</v>
      </c>
    </row>
    <row r="2213" spans="1:4" x14ac:dyDescent="0.25">
      <c r="A2213" s="1" t="s">
        <v>636</v>
      </c>
      <c r="B2213" s="3">
        <v>1510.84</v>
      </c>
      <c r="C2213" s="3">
        <v>1798.16</v>
      </c>
      <c r="D2213" s="3">
        <v>84.02</v>
      </c>
    </row>
    <row r="2214" spans="1:4" x14ac:dyDescent="0.25">
      <c r="A2214" s="1" t="s">
        <v>633</v>
      </c>
      <c r="B2214" s="3">
        <v>1256.6600000000001</v>
      </c>
      <c r="C2214" s="3">
        <v>1385.17</v>
      </c>
      <c r="D2214" s="3">
        <v>90.72</v>
      </c>
    </row>
    <row r="2215" spans="1:4" x14ac:dyDescent="0.25">
      <c r="A2215" s="1" t="s">
        <v>634</v>
      </c>
      <c r="B2215" s="3">
        <v>1256.73</v>
      </c>
      <c r="C2215" s="3">
        <v>1500.92</v>
      </c>
      <c r="D2215" s="3">
        <v>83.73</v>
      </c>
    </row>
    <row r="2216" spans="1:4" x14ac:dyDescent="0.25">
      <c r="A2216" s="1" t="s">
        <v>605</v>
      </c>
      <c r="B2216" s="3">
        <v>1161.44</v>
      </c>
      <c r="C2216" s="3">
        <v>929.68</v>
      </c>
      <c r="D2216" s="3">
        <v>124.93</v>
      </c>
    </row>
    <row r="2217" spans="1:4" x14ac:dyDescent="0.25">
      <c r="A2217" s="1" t="s">
        <v>606</v>
      </c>
      <c r="B2217" s="3">
        <v>1161.46</v>
      </c>
      <c r="C2217" s="3">
        <v>895.43</v>
      </c>
      <c r="D2217" s="3">
        <v>129.71</v>
      </c>
    </row>
    <row r="2218" spans="1:4" x14ac:dyDescent="0.25">
      <c r="A2218" s="1" t="s">
        <v>607</v>
      </c>
      <c r="B2218" s="3">
        <v>1973.18</v>
      </c>
      <c r="C2218" s="3">
        <v>1043.47</v>
      </c>
      <c r="D2218" s="3">
        <v>189.1</v>
      </c>
    </row>
    <row r="2219" spans="1:4" x14ac:dyDescent="0.25">
      <c r="A2219" s="1" t="s">
        <v>608</v>
      </c>
      <c r="B2219" s="3">
        <v>1973.07</v>
      </c>
      <c r="C2219" s="3">
        <v>1077.72</v>
      </c>
      <c r="D2219" s="3">
        <v>183.08</v>
      </c>
    </row>
    <row r="2220" spans="1:4" x14ac:dyDescent="0.25">
      <c r="A2220" s="1" t="s">
        <v>2079</v>
      </c>
      <c r="B2220" s="3">
        <v>554.74</v>
      </c>
      <c r="C2220" s="3">
        <v>617.5</v>
      </c>
      <c r="D2220" s="3">
        <v>89.84</v>
      </c>
    </row>
    <row r="2221" spans="1:4" x14ac:dyDescent="0.25">
      <c r="A2221" s="1" t="s">
        <v>2080</v>
      </c>
      <c r="B2221" s="3">
        <v>554.73</v>
      </c>
      <c r="C2221" s="3">
        <v>668.67</v>
      </c>
      <c r="D2221" s="3">
        <v>82.96</v>
      </c>
    </row>
    <row r="2222" spans="1:4" x14ac:dyDescent="0.25">
      <c r="A2222" s="1" t="s">
        <v>2610</v>
      </c>
      <c r="B2222" s="3">
        <v>446.92</v>
      </c>
      <c r="C2222" s="3">
        <v>814.2</v>
      </c>
      <c r="D2222" s="3">
        <v>54.89</v>
      </c>
    </row>
    <row r="2223" spans="1:4" x14ac:dyDescent="0.25">
      <c r="A2223" s="1" t="s">
        <v>687</v>
      </c>
      <c r="B2223" s="3">
        <v>65.14</v>
      </c>
      <c r="C2223" s="3">
        <v>67.959999999999994</v>
      </c>
      <c r="D2223" s="3">
        <v>95.85</v>
      </c>
    </row>
    <row r="2224" spans="1:4" x14ac:dyDescent="0.25">
      <c r="A2224" s="1" t="s">
        <v>2256</v>
      </c>
      <c r="B2224" s="3">
        <v>621.08000000000004</v>
      </c>
      <c r="C2224" s="3">
        <v>714.96</v>
      </c>
      <c r="D2224" s="3">
        <v>86.87</v>
      </c>
    </row>
    <row r="2225" spans="1:4" x14ac:dyDescent="0.25">
      <c r="A2225" s="1" t="s">
        <v>2257</v>
      </c>
      <c r="B2225" s="3">
        <v>655.05999999999995</v>
      </c>
      <c r="C2225" s="3">
        <v>764.06</v>
      </c>
      <c r="D2225" s="3">
        <v>85.73</v>
      </c>
    </row>
    <row r="2226" spans="1:4" x14ac:dyDescent="0.25">
      <c r="A2226" s="1" t="s">
        <v>2126</v>
      </c>
      <c r="B2226" s="3">
        <v>1679.79</v>
      </c>
      <c r="C2226" s="3">
        <v>1746.45</v>
      </c>
      <c r="D2226" s="3">
        <v>96.18</v>
      </c>
    </row>
    <row r="2227" spans="1:4" x14ac:dyDescent="0.25">
      <c r="A2227" s="1" t="s">
        <v>2120</v>
      </c>
      <c r="B2227" s="3">
        <v>1890.97</v>
      </c>
      <c r="C2227" s="3">
        <v>1477.81</v>
      </c>
      <c r="D2227" s="3">
        <v>127.96</v>
      </c>
    </row>
    <row r="2228" spans="1:4" x14ac:dyDescent="0.25">
      <c r="A2228" s="1" t="s">
        <v>2125</v>
      </c>
      <c r="B2228" s="3">
        <v>1477.98</v>
      </c>
      <c r="C2228" s="3">
        <v>1558.56</v>
      </c>
      <c r="D2228" s="3">
        <v>94.83</v>
      </c>
    </row>
    <row r="2229" spans="1:4" x14ac:dyDescent="0.25">
      <c r="A2229" s="1" t="s">
        <v>2130</v>
      </c>
      <c r="B2229" s="3">
        <v>2302.36</v>
      </c>
      <c r="C2229" s="3">
        <v>1249.31</v>
      </c>
      <c r="D2229" s="3">
        <v>184.29</v>
      </c>
    </row>
    <row r="2230" spans="1:4" x14ac:dyDescent="0.25">
      <c r="A2230" s="1" t="s">
        <v>2136</v>
      </c>
      <c r="B2230" s="3">
        <v>1827.07</v>
      </c>
      <c r="C2230" s="3">
        <v>1649.96</v>
      </c>
      <c r="D2230" s="3">
        <v>110.73</v>
      </c>
    </row>
    <row r="2231" spans="1:4" x14ac:dyDescent="0.25">
      <c r="A2231" s="1" t="s">
        <v>2119</v>
      </c>
      <c r="B2231" s="3">
        <v>2209.4899999999998</v>
      </c>
      <c r="C2231" s="3">
        <v>1326.97</v>
      </c>
      <c r="D2231" s="3">
        <v>166.51</v>
      </c>
    </row>
    <row r="2232" spans="1:4" x14ac:dyDescent="0.25">
      <c r="A2232" s="1" t="s">
        <v>2150</v>
      </c>
      <c r="B2232" s="3">
        <v>7747.65</v>
      </c>
      <c r="C2232" s="3">
        <v>5424.07</v>
      </c>
      <c r="D2232" s="3">
        <v>142.84</v>
      </c>
    </row>
    <row r="2233" spans="1:4" x14ac:dyDescent="0.25">
      <c r="A2233" s="1" t="s">
        <v>2242</v>
      </c>
      <c r="B2233" s="3">
        <v>4746.09</v>
      </c>
      <c r="C2233" s="3">
        <v>4840.57</v>
      </c>
      <c r="D2233" s="3">
        <v>98.05</v>
      </c>
    </row>
    <row r="2234" spans="1:4" x14ac:dyDescent="0.25">
      <c r="A2234" s="1" t="s">
        <v>2243</v>
      </c>
      <c r="B2234" s="3">
        <v>4573.9799999999996</v>
      </c>
      <c r="C2234" s="3">
        <v>4730.34</v>
      </c>
      <c r="D2234" s="3">
        <v>96.69</v>
      </c>
    </row>
    <row r="2235" spans="1:4" x14ac:dyDescent="0.25">
      <c r="A2235" s="1" t="s">
        <v>2246</v>
      </c>
      <c r="B2235" s="3">
        <v>5051.49</v>
      </c>
      <c r="C2235" s="3">
        <v>5132.24</v>
      </c>
      <c r="D2235" s="3">
        <v>98.43</v>
      </c>
    </row>
    <row r="2236" spans="1:4" x14ac:dyDescent="0.25">
      <c r="A2236" s="1" t="s">
        <v>2247</v>
      </c>
      <c r="B2236" s="3">
        <v>4870.72</v>
      </c>
      <c r="C2236" s="3">
        <v>5022.01</v>
      </c>
      <c r="D2236" s="3">
        <v>96.99</v>
      </c>
    </row>
    <row r="2237" spans="1:4" x14ac:dyDescent="0.25">
      <c r="A2237" s="1" t="s">
        <v>2250</v>
      </c>
      <c r="B2237" s="3">
        <v>3950.05</v>
      </c>
      <c r="C2237" s="3">
        <v>3959.96</v>
      </c>
      <c r="D2237" s="3">
        <v>99.75</v>
      </c>
    </row>
    <row r="2238" spans="1:4" x14ac:dyDescent="0.25">
      <c r="A2238" s="1" t="s">
        <v>2258</v>
      </c>
      <c r="B2238" s="3">
        <v>1240.93</v>
      </c>
      <c r="C2238" s="3">
        <v>1290.58</v>
      </c>
      <c r="D2238" s="3">
        <v>96.15</v>
      </c>
    </row>
    <row r="2239" spans="1:4" x14ac:dyDescent="0.25">
      <c r="A2239" s="1" t="s">
        <v>2259</v>
      </c>
      <c r="B2239" s="3">
        <v>1180.6400000000001</v>
      </c>
      <c r="C2239" s="3">
        <v>1194.8399999999999</v>
      </c>
      <c r="D2239" s="3">
        <v>98.81</v>
      </c>
    </row>
    <row r="2240" spans="1:4" x14ac:dyDescent="0.25">
      <c r="A2240" s="1" t="s">
        <v>2181</v>
      </c>
      <c r="B2240" s="3">
        <v>1843.35</v>
      </c>
      <c r="C2240" s="3">
        <v>1747.91</v>
      </c>
      <c r="D2240" s="3">
        <v>105.46</v>
      </c>
    </row>
    <row r="2241" spans="1:4" x14ac:dyDescent="0.25">
      <c r="A2241" s="1" t="s">
        <v>2175</v>
      </c>
      <c r="B2241" s="3">
        <v>1671.43</v>
      </c>
      <c r="C2241" s="3">
        <v>1586.65</v>
      </c>
      <c r="D2241" s="3">
        <v>105.34</v>
      </c>
    </row>
    <row r="2242" spans="1:4" x14ac:dyDescent="0.25">
      <c r="A2242" s="1" t="s">
        <v>2180</v>
      </c>
      <c r="B2242" s="3">
        <v>1868.85</v>
      </c>
      <c r="C2242" s="3">
        <v>1890.9</v>
      </c>
      <c r="D2242" s="3">
        <v>98.83</v>
      </c>
    </row>
    <row r="2243" spans="1:4" x14ac:dyDescent="0.25">
      <c r="A2243" s="1" t="s">
        <v>2185</v>
      </c>
      <c r="B2243" s="3">
        <v>1831.42</v>
      </c>
      <c r="C2243" s="3">
        <v>1955.16</v>
      </c>
      <c r="D2243" s="3">
        <v>93.67</v>
      </c>
    </row>
    <row r="2244" spans="1:4" x14ac:dyDescent="0.25">
      <c r="A2244" s="1" t="s">
        <v>2191</v>
      </c>
      <c r="B2244" s="3">
        <v>1763.32</v>
      </c>
      <c r="C2244" s="3">
        <v>1699.41</v>
      </c>
      <c r="D2244" s="3">
        <v>103.76</v>
      </c>
    </row>
    <row r="2245" spans="1:4" x14ac:dyDescent="0.25">
      <c r="A2245" s="1" t="s">
        <v>2174</v>
      </c>
      <c r="B2245" s="3">
        <v>1937.62</v>
      </c>
      <c r="C2245" s="3">
        <v>1682.4</v>
      </c>
      <c r="D2245" s="3">
        <v>115.17</v>
      </c>
    </row>
    <row r="2246" spans="1:4" x14ac:dyDescent="0.25">
      <c r="A2246" s="1" t="s">
        <v>2195</v>
      </c>
      <c r="B2246" s="3">
        <v>2628.02</v>
      </c>
      <c r="C2246" s="3">
        <v>2397.83</v>
      </c>
      <c r="D2246" s="3">
        <v>109.6</v>
      </c>
    </row>
    <row r="2247" spans="1:4" x14ac:dyDescent="0.25">
      <c r="A2247" s="1" t="s">
        <v>2235</v>
      </c>
      <c r="B2247" s="3">
        <v>4253.1499999999996</v>
      </c>
      <c r="C2247" s="3">
        <v>4148.3100000000004</v>
      </c>
      <c r="D2247" s="3">
        <v>102.53</v>
      </c>
    </row>
    <row r="2248" spans="1:4" x14ac:dyDescent="0.25">
      <c r="A2248" s="1" t="s">
        <v>2238</v>
      </c>
      <c r="B2248" s="3">
        <v>3539.74</v>
      </c>
      <c r="C2248" s="3">
        <v>3638.09</v>
      </c>
      <c r="D2248" s="3">
        <v>97.3</v>
      </c>
    </row>
    <row r="2249" spans="1:4" x14ac:dyDescent="0.25">
      <c r="A2249" s="1" t="s">
        <v>2239</v>
      </c>
      <c r="B2249" s="3">
        <v>3529.09</v>
      </c>
      <c r="C2249" s="3">
        <v>3480.62</v>
      </c>
      <c r="D2249" s="3">
        <v>101.39</v>
      </c>
    </row>
    <row r="2250" spans="1:4" x14ac:dyDescent="0.25">
      <c r="A2250" s="1" t="s">
        <v>2204</v>
      </c>
      <c r="B2250" s="3">
        <v>5295.96</v>
      </c>
      <c r="C2250" s="3">
        <v>5285.59</v>
      </c>
      <c r="D2250" s="3">
        <v>100.2</v>
      </c>
    </row>
    <row r="2251" spans="1:4" x14ac:dyDescent="0.25">
      <c r="A2251" s="1" t="s">
        <v>2234</v>
      </c>
      <c r="B2251" s="3">
        <v>4110.58</v>
      </c>
      <c r="C2251" s="3">
        <v>4290.04</v>
      </c>
      <c r="D2251" s="3">
        <v>95.82</v>
      </c>
    </row>
    <row r="2252" spans="1:4" x14ac:dyDescent="0.25">
      <c r="A2252" s="1" t="s">
        <v>5719</v>
      </c>
      <c r="B2252" s="3">
        <v>442.37</v>
      </c>
      <c r="C2252" s="3">
        <v>513.95000000000005</v>
      </c>
      <c r="D2252" s="3">
        <v>86.07</v>
      </c>
    </row>
    <row r="2253" spans="1:4" x14ac:dyDescent="0.25">
      <c r="A2253" s="1" t="s">
        <v>5720</v>
      </c>
      <c r="B2253" s="3">
        <v>462.7</v>
      </c>
      <c r="C2253" s="3">
        <v>563.04999999999995</v>
      </c>
      <c r="D2253" s="3">
        <v>82.18</v>
      </c>
    </row>
    <row r="2254" spans="1:4" x14ac:dyDescent="0.25">
      <c r="A2254" s="1" t="s">
        <v>5676</v>
      </c>
      <c r="B2254" s="3">
        <v>806.61</v>
      </c>
      <c r="C2254" s="3">
        <v>878.46</v>
      </c>
      <c r="D2254" s="3">
        <v>91.82</v>
      </c>
    </row>
    <row r="2255" spans="1:4" x14ac:dyDescent="0.25">
      <c r="A2255" s="1" t="s">
        <v>5672</v>
      </c>
      <c r="B2255" s="3">
        <v>842.29</v>
      </c>
      <c r="C2255" s="3">
        <v>639.72</v>
      </c>
      <c r="D2255" s="3">
        <v>131.66999999999999</v>
      </c>
    </row>
    <row r="2256" spans="1:4" x14ac:dyDescent="0.25">
      <c r="A2256" s="1" t="s">
        <v>5675</v>
      </c>
      <c r="B2256" s="3">
        <v>722.77</v>
      </c>
      <c r="C2256" s="3">
        <v>895.46</v>
      </c>
      <c r="D2256" s="3">
        <v>80.72</v>
      </c>
    </row>
    <row r="2257" spans="1:4" x14ac:dyDescent="0.25">
      <c r="A2257" s="1" t="s">
        <v>5679</v>
      </c>
      <c r="B2257" s="3">
        <v>802.67</v>
      </c>
      <c r="C2257" s="3">
        <v>991.21</v>
      </c>
      <c r="D2257" s="3">
        <v>80.98</v>
      </c>
    </row>
    <row r="2258" spans="1:4" x14ac:dyDescent="0.25">
      <c r="A2258" s="1" t="s">
        <v>5684</v>
      </c>
      <c r="B2258" s="3">
        <v>1007.96</v>
      </c>
      <c r="C2258" s="3">
        <v>1086.96</v>
      </c>
      <c r="D2258" s="3">
        <v>92.73</v>
      </c>
    </row>
    <row r="2259" spans="1:4" x14ac:dyDescent="0.25">
      <c r="A2259" s="1" t="s">
        <v>5671</v>
      </c>
      <c r="B2259" s="3">
        <v>938.67</v>
      </c>
      <c r="C2259" s="3">
        <v>703.97</v>
      </c>
      <c r="D2259" s="3">
        <v>133.34</v>
      </c>
    </row>
    <row r="2260" spans="1:4" x14ac:dyDescent="0.25">
      <c r="A2260" s="1" t="s">
        <v>5689</v>
      </c>
      <c r="B2260" s="3">
        <v>2628.49</v>
      </c>
      <c r="C2260" s="3">
        <v>2702.49</v>
      </c>
      <c r="D2260" s="3">
        <v>97.26</v>
      </c>
    </row>
    <row r="2261" spans="1:4" x14ac:dyDescent="0.25">
      <c r="A2261" s="1" t="s">
        <v>2251</v>
      </c>
      <c r="B2261" s="3">
        <v>4279.24</v>
      </c>
      <c r="C2261" s="3">
        <v>3776.61</v>
      </c>
      <c r="D2261" s="3">
        <v>113.31</v>
      </c>
    </row>
    <row r="2262" spans="1:4" x14ac:dyDescent="0.25">
      <c r="A2262" s="1" t="s">
        <v>2252</v>
      </c>
      <c r="B2262" s="3">
        <v>4353.2</v>
      </c>
      <c r="C2262" s="3">
        <v>3787.73</v>
      </c>
      <c r="D2262" s="3">
        <v>114.93</v>
      </c>
    </row>
    <row r="2263" spans="1:4" x14ac:dyDescent="0.25">
      <c r="A2263" s="1" t="s">
        <v>2253</v>
      </c>
      <c r="B2263" s="3">
        <v>2638.44</v>
      </c>
      <c r="C2263" s="3">
        <v>2002.5</v>
      </c>
      <c r="D2263" s="3">
        <v>131.76</v>
      </c>
    </row>
    <row r="2264" spans="1:4" x14ac:dyDescent="0.25">
      <c r="A2264" s="1" t="s">
        <v>2254</v>
      </c>
      <c r="B2264" s="3">
        <v>2635.58</v>
      </c>
      <c r="C2264" s="3">
        <v>2013.63</v>
      </c>
      <c r="D2264" s="3">
        <v>130.88999999999999</v>
      </c>
    </row>
    <row r="2265" spans="1:4" x14ac:dyDescent="0.25">
      <c r="A2265" s="1" t="s">
        <v>2255</v>
      </c>
      <c r="B2265" s="3">
        <v>3065.55</v>
      </c>
      <c r="C2265" s="3">
        <v>3003.64</v>
      </c>
      <c r="D2265" s="3">
        <v>102.06</v>
      </c>
    </row>
    <row r="2266" spans="1:4" x14ac:dyDescent="0.25">
      <c r="A2266" s="1" t="s">
        <v>5741</v>
      </c>
      <c r="B2266" s="3">
        <v>740.84</v>
      </c>
      <c r="C2266" s="3">
        <v>739.08</v>
      </c>
      <c r="D2266" s="3">
        <v>100.24</v>
      </c>
    </row>
    <row r="2267" spans="1:4" x14ac:dyDescent="0.25">
      <c r="A2267" s="1" t="s">
        <v>2608</v>
      </c>
      <c r="B2267" s="3">
        <v>203.72</v>
      </c>
      <c r="C2267" s="3">
        <v>620.22</v>
      </c>
      <c r="D2267" s="3">
        <v>32.85</v>
      </c>
    </row>
    <row r="2268" spans="1:4" x14ac:dyDescent="0.25">
      <c r="A2268" s="1" t="s">
        <v>2609</v>
      </c>
      <c r="B2268" s="3">
        <v>212.14</v>
      </c>
      <c r="C2268" s="3">
        <v>490.72</v>
      </c>
      <c r="D2268" s="3">
        <v>43.23</v>
      </c>
    </row>
    <row r="2269" spans="1:4" x14ac:dyDescent="0.25">
      <c r="A2269" s="1" t="s">
        <v>5764</v>
      </c>
      <c r="B2269" s="3">
        <v>195.83</v>
      </c>
      <c r="C2269" s="3">
        <v>663.85</v>
      </c>
      <c r="D2269" s="3">
        <v>29.5</v>
      </c>
    </row>
    <row r="2270" spans="1:4" x14ac:dyDescent="0.25">
      <c r="A2270" s="1" t="s">
        <v>5742</v>
      </c>
      <c r="B2270" s="3">
        <v>813.25</v>
      </c>
      <c r="C2270" s="3">
        <v>738.44</v>
      </c>
      <c r="D2270" s="3">
        <v>110.13</v>
      </c>
    </row>
    <row r="2271" spans="1:4" x14ac:dyDescent="0.25">
      <c r="A2271" s="1" t="s">
        <v>6856</v>
      </c>
      <c r="B2271" s="3">
        <v>10146.790000000001</v>
      </c>
      <c r="C2271" s="3">
        <v>3386.17</v>
      </c>
      <c r="D2271" s="3">
        <v>299.64999999999998</v>
      </c>
    </row>
    <row r="2272" spans="1:4" x14ac:dyDescent="0.25">
      <c r="A2272" s="1" t="s">
        <v>6857</v>
      </c>
      <c r="B2272" s="3">
        <v>10151.61</v>
      </c>
      <c r="C2272" s="3">
        <v>3164.93</v>
      </c>
      <c r="D2272" s="3">
        <v>320.75</v>
      </c>
    </row>
    <row r="2273" spans="1:4" x14ac:dyDescent="0.25">
      <c r="A2273" s="1" t="s">
        <v>6769</v>
      </c>
      <c r="B2273" s="3">
        <v>3395.83</v>
      </c>
      <c r="C2273" s="3">
        <v>3133.65</v>
      </c>
      <c r="D2273" s="3">
        <v>108.37</v>
      </c>
    </row>
    <row r="2274" spans="1:4" x14ac:dyDescent="0.25">
      <c r="A2274" s="1" t="s">
        <v>6881</v>
      </c>
      <c r="B2274" s="3">
        <v>15394.89</v>
      </c>
      <c r="C2274" s="3">
        <v>6633.78</v>
      </c>
      <c r="D2274" s="3">
        <v>232.07</v>
      </c>
    </row>
    <row r="2275" spans="1:4" x14ac:dyDescent="0.25">
      <c r="A2275" s="1" t="s">
        <v>6775</v>
      </c>
      <c r="B2275" s="3">
        <v>4579.91</v>
      </c>
      <c r="C2275" s="3">
        <v>4826.38</v>
      </c>
      <c r="D2275" s="3">
        <v>94.89</v>
      </c>
    </row>
    <row r="2276" spans="1:4" x14ac:dyDescent="0.25">
      <c r="A2276" s="1" t="s">
        <v>6774</v>
      </c>
      <c r="B2276" s="3">
        <v>4579.87</v>
      </c>
      <c r="C2276" s="3">
        <v>4794.88</v>
      </c>
      <c r="D2276" s="3">
        <v>95.52</v>
      </c>
    </row>
    <row r="2277" spans="1:4" x14ac:dyDescent="0.25">
      <c r="A2277" s="1" t="s">
        <v>6869</v>
      </c>
      <c r="B2277" s="3">
        <v>15538.12</v>
      </c>
      <c r="C2277" s="3">
        <v>6281.3</v>
      </c>
      <c r="D2277" s="3">
        <v>247.37</v>
      </c>
    </row>
    <row r="2278" spans="1:4" x14ac:dyDescent="0.25">
      <c r="A2278" s="1" t="s">
        <v>6770</v>
      </c>
      <c r="B2278" s="3">
        <v>10699.79</v>
      </c>
      <c r="C2278" s="3">
        <v>12259.56</v>
      </c>
      <c r="D2278" s="3">
        <v>87.28</v>
      </c>
    </row>
    <row r="2279" spans="1:4" x14ac:dyDescent="0.25">
      <c r="A2279" s="1" t="s">
        <v>6771</v>
      </c>
      <c r="B2279" s="3">
        <v>11812.38</v>
      </c>
      <c r="C2279" s="3">
        <v>13201.85</v>
      </c>
      <c r="D2279" s="3">
        <v>89.48</v>
      </c>
    </row>
    <row r="2280" spans="1:4" x14ac:dyDescent="0.25">
      <c r="A2280" s="1" t="s">
        <v>6867</v>
      </c>
      <c r="B2280" s="3">
        <v>15722.44</v>
      </c>
      <c r="C2280" s="3">
        <v>5878.82</v>
      </c>
      <c r="D2280" s="3">
        <v>267.44</v>
      </c>
    </row>
    <row r="2281" spans="1:4" x14ac:dyDescent="0.25">
      <c r="A2281" s="1" t="s">
        <v>6777</v>
      </c>
      <c r="B2281" s="3">
        <v>4853.92</v>
      </c>
      <c r="C2281" s="3">
        <v>4841.34</v>
      </c>
      <c r="D2281" s="3">
        <v>100.26</v>
      </c>
    </row>
    <row r="2282" spans="1:4" x14ac:dyDescent="0.25">
      <c r="A2282" s="1" t="s">
        <v>6776</v>
      </c>
      <c r="B2282" s="3">
        <v>4853.8500000000004</v>
      </c>
      <c r="C2282" s="3">
        <v>4809.84</v>
      </c>
      <c r="D2282" s="3">
        <v>100.91</v>
      </c>
    </row>
    <row r="2283" spans="1:4" x14ac:dyDescent="0.25">
      <c r="A2283" s="1" t="s">
        <v>6863</v>
      </c>
      <c r="B2283" s="3">
        <v>16821.419999999998</v>
      </c>
      <c r="C2283" s="3">
        <v>5308.39</v>
      </c>
      <c r="D2283" s="3">
        <v>316.88</v>
      </c>
    </row>
    <row r="2284" spans="1:4" x14ac:dyDescent="0.25">
      <c r="A2284" s="1" t="s">
        <v>6839</v>
      </c>
      <c r="B2284" s="3">
        <v>16683.580000000002</v>
      </c>
      <c r="C2284" s="3">
        <v>5108.3900000000003</v>
      </c>
      <c r="D2284" s="3">
        <v>326.58999999999997</v>
      </c>
    </row>
    <row r="2285" spans="1:4" x14ac:dyDescent="0.25">
      <c r="A2285" s="1" t="s">
        <v>6767</v>
      </c>
      <c r="B2285" s="3">
        <v>10184.76</v>
      </c>
      <c r="C2285" s="3">
        <v>11643.54</v>
      </c>
      <c r="D2285" s="3">
        <v>87.47</v>
      </c>
    </row>
    <row r="2286" spans="1:4" x14ac:dyDescent="0.25">
      <c r="A2286" s="1" t="s">
        <v>6768</v>
      </c>
      <c r="B2286" s="3">
        <v>3944.98</v>
      </c>
      <c r="C2286" s="3">
        <v>3653.68</v>
      </c>
      <c r="D2286" s="3">
        <v>107.97</v>
      </c>
    </row>
    <row r="2287" spans="1:4" x14ac:dyDescent="0.25">
      <c r="A2287" s="1" t="s">
        <v>6766</v>
      </c>
      <c r="B2287" s="3">
        <v>11774.42</v>
      </c>
      <c r="C2287" s="3">
        <v>13010.03</v>
      </c>
      <c r="D2287" s="3">
        <v>90.5</v>
      </c>
    </row>
    <row r="2288" spans="1:4" x14ac:dyDescent="0.25">
      <c r="A2288" s="1" t="s">
        <v>6862</v>
      </c>
      <c r="B2288" s="3">
        <v>16718.310000000001</v>
      </c>
      <c r="C2288" s="3">
        <v>4693.43</v>
      </c>
      <c r="D2288" s="3">
        <v>356.21</v>
      </c>
    </row>
    <row r="2289" spans="1:4" x14ac:dyDescent="0.25">
      <c r="A2289" s="1" t="s">
        <v>6859</v>
      </c>
      <c r="B2289" s="3">
        <v>16651.169999999998</v>
      </c>
      <c r="C2289" s="3">
        <v>4435.95</v>
      </c>
      <c r="D2289" s="3">
        <v>375.37</v>
      </c>
    </row>
    <row r="2290" spans="1:4" x14ac:dyDescent="0.25">
      <c r="A2290" s="1" t="s">
        <v>6861</v>
      </c>
      <c r="B2290" s="3">
        <v>16532.09</v>
      </c>
      <c r="C2290" s="3">
        <v>4935.95</v>
      </c>
      <c r="D2290" s="3">
        <v>334.93</v>
      </c>
    </row>
    <row r="2291" spans="1:4" x14ac:dyDescent="0.25">
      <c r="A2291" s="1" t="s">
        <v>6795</v>
      </c>
      <c r="B2291" s="3">
        <v>3435.99</v>
      </c>
      <c r="C2291" s="3">
        <v>3515.79</v>
      </c>
      <c r="D2291" s="3">
        <v>97.73</v>
      </c>
    </row>
    <row r="2292" spans="1:4" x14ac:dyDescent="0.25">
      <c r="A2292" s="1" t="s">
        <v>6794</v>
      </c>
      <c r="B2292" s="3">
        <v>3435.89</v>
      </c>
      <c r="C2292" s="3">
        <v>3475.87</v>
      </c>
      <c r="D2292" s="3">
        <v>98.85</v>
      </c>
    </row>
    <row r="2293" spans="1:4" x14ac:dyDescent="0.25">
      <c r="A2293" s="1" t="s">
        <v>6841</v>
      </c>
      <c r="B2293" s="3">
        <v>13163.44</v>
      </c>
      <c r="C2293" s="3">
        <v>6749.03</v>
      </c>
      <c r="D2293" s="3">
        <v>195.04</v>
      </c>
    </row>
    <row r="2294" spans="1:4" x14ac:dyDescent="0.25">
      <c r="A2294" s="1" t="s">
        <v>6860</v>
      </c>
      <c r="B2294" s="3">
        <v>16535.669999999998</v>
      </c>
      <c r="C2294" s="3">
        <v>4578.47</v>
      </c>
      <c r="D2294" s="3">
        <v>361.16</v>
      </c>
    </row>
    <row r="2295" spans="1:4" x14ac:dyDescent="0.25">
      <c r="A2295" s="1" t="s">
        <v>6875</v>
      </c>
      <c r="B2295" s="3">
        <v>13100.42</v>
      </c>
      <c r="C2295" s="3">
        <v>6769.99</v>
      </c>
      <c r="D2295" s="3">
        <v>193.51</v>
      </c>
    </row>
    <row r="2296" spans="1:4" x14ac:dyDescent="0.25">
      <c r="A2296" s="1" t="s">
        <v>6858</v>
      </c>
      <c r="B2296" s="3">
        <v>16235.98</v>
      </c>
      <c r="C2296" s="3">
        <v>4620.99</v>
      </c>
      <c r="D2296" s="3">
        <v>351.35</v>
      </c>
    </row>
    <row r="2297" spans="1:4" x14ac:dyDescent="0.25">
      <c r="A2297" s="1" t="s">
        <v>6793</v>
      </c>
      <c r="B2297" s="3">
        <v>3431.75</v>
      </c>
      <c r="C2297" s="3">
        <v>3580.46</v>
      </c>
      <c r="D2297" s="3">
        <v>95.85</v>
      </c>
    </row>
    <row r="2298" spans="1:4" x14ac:dyDescent="0.25">
      <c r="A2298" s="1" t="s">
        <v>6792</v>
      </c>
      <c r="B2298" s="3">
        <v>3431.67</v>
      </c>
      <c r="C2298" s="3">
        <v>3540.54</v>
      </c>
      <c r="D2298" s="3">
        <v>96.93</v>
      </c>
    </row>
    <row r="2299" spans="1:4" x14ac:dyDescent="0.25">
      <c r="A2299" s="1" t="s">
        <v>6843</v>
      </c>
      <c r="B2299" s="3">
        <v>10533.98</v>
      </c>
      <c r="C2299" s="3">
        <v>6738.49</v>
      </c>
      <c r="D2299" s="3">
        <v>156.33000000000001</v>
      </c>
    </row>
    <row r="2300" spans="1:4" x14ac:dyDescent="0.25">
      <c r="A2300" s="1" t="s">
        <v>6866</v>
      </c>
      <c r="B2300" s="3">
        <v>16390.88</v>
      </c>
      <c r="C2300" s="3">
        <v>4663.51</v>
      </c>
      <c r="D2300" s="3">
        <v>351.47</v>
      </c>
    </row>
    <row r="2301" spans="1:4" x14ac:dyDescent="0.25">
      <c r="A2301" s="1" t="s">
        <v>6568</v>
      </c>
      <c r="B2301" s="3">
        <v>2861.35</v>
      </c>
      <c r="C2301" s="3">
        <v>2998.94</v>
      </c>
      <c r="D2301" s="3">
        <v>95.41</v>
      </c>
    </row>
    <row r="2302" spans="1:4" x14ac:dyDescent="0.25">
      <c r="A2302" s="1" t="s">
        <v>6567</v>
      </c>
      <c r="B2302" s="3">
        <v>2861.32</v>
      </c>
      <c r="C2302" s="3">
        <v>3136.74</v>
      </c>
      <c r="D2302" s="3">
        <v>91.22</v>
      </c>
    </row>
    <row r="2303" spans="1:4" x14ac:dyDescent="0.25">
      <c r="A2303" s="1" t="s">
        <v>6626</v>
      </c>
      <c r="B2303" s="3">
        <v>16390.8</v>
      </c>
      <c r="C2303" s="3">
        <v>4204.6499999999996</v>
      </c>
      <c r="D2303" s="3">
        <v>389.83</v>
      </c>
    </row>
    <row r="2304" spans="1:4" x14ac:dyDescent="0.25">
      <c r="A2304" s="1" t="s">
        <v>6621</v>
      </c>
      <c r="B2304" s="3">
        <v>16532.52</v>
      </c>
      <c r="C2304" s="3">
        <v>4162.13</v>
      </c>
      <c r="D2304" s="3">
        <v>397.21</v>
      </c>
    </row>
    <row r="2305" spans="1:4" x14ac:dyDescent="0.25">
      <c r="A2305" s="1" t="s">
        <v>6570</v>
      </c>
      <c r="B2305" s="3">
        <v>3045.44</v>
      </c>
      <c r="C2305" s="3">
        <v>3254.85</v>
      </c>
      <c r="D2305" s="3">
        <v>93.57</v>
      </c>
    </row>
    <row r="2306" spans="1:4" x14ac:dyDescent="0.25">
      <c r="A2306" s="1" t="s">
        <v>6569</v>
      </c>
      <c r="B2306" s="3">
        <v>3045.45</v>
      </c>
      <c r="C2306" s="3">
        <v>3117.05</v>
      </c>
      <c r="D2306" s="3">
        <v>97.7</v>
      </c>
    </row>
    <row r="2307" spans="1:4" x14ac:dyDescent="0.25">
      <c r="A2307" s="1" t="s">
        <v>6599</v>
      </c>
      <c r="B2307" s="3">
        <v>16683.86</v>
      </c>
      <c r="C2307" s="3">
        <v>4219.6099999999997</v>
      </c>
      <c r="D2307" s="3">
        <v>395.39</v>
      </c>
    </row>
    <row r="2308" spans="1:4" x14ac:dyDescent="0.25">
      <c r="A2308" s="1" t="s">
        <v>6622</v>
      </c>
      <c r="B2308" s="3">
        <v>16721.990000000002</v>
      </c>
      <c r="C2308" s="3">
        <v>4477.09</v>
      </c>
      <c r="D2308" s="3">
        <v>373.5</v>
      </c>
    </row>
    <row r="2309" spans="1:4" x14ac:dyDescent="0.25">
      <c r="A2309" s="1" t="s">
        <v>6619</v>
      </c>
      <c r="B2309" s="3">
        <v>16650.8</v>
      </c>
      <c r="C2309" s="3">
        <v>4419.6099999999997</v>
      </c>
      <c r="D2309" s="3">
        <v>376.75</v>
      </c>
    </row>
    <row r="2310" spans="1:4" x14ac:dyDescent="0.25">
      <c r="A2310" s="1" t="s">
        <v>6627</v>
      </c>
      <c r="B2310" s="3">
        <v>15722.45</v>
      </c>
      <c r="C2310" s="3">
        <v>5105.5600000000004</v>
      </c>
      <c r="D2310" s="3">
        <v>307.95</v>
      </c>
    </row>
    <row r="2311" spans="1:4" x14ac:dyDescent="0.25">
      <c r="A2311" s="1" t="s">
        <v>6579</v>
      </c>
      <c r="B2311" s="3">
        <v>4545.22</v>
      </c>
      <c r="C2311" s="3">
        <v>5503.07</v>
      </c>
      <c r="D2311" s="3">
        <v>82.59</v>
      </c>
    </row>
    <row r="2312" spans="1:4" x14ac:dyDescent="0.25">
      <c r="A2312" s="1" t="s">
        <v>6624</v>
      </c>
      <c r="B2312" s="3">
        <v>15388.08</v>
      </c>
      <c r="C2312" s="3">
        <v>5183.04</v>
      </c>
      <c r="D2312" s="3">
        <v>296.89</v>
      </c>
    </row>
    <row r="2313" spans="1:4" x14ac:dyDescent="0.25">
      <c r="A2313" s="1" t="s">
        <v>6590</v>
      </c>
      <c r="B2313" s="3">
        <v>4424.72</v>
      </c>
      <c r="C2313" s="3">
        <v>5588.07</v>
      </c>
      <c r="D2313" s="3">
        <v>79.180000000000007</v>
      </c>
    </row>
    <row r="2314" spans="1:4" x14ac:dyDescent="0.25">
      <c r="A2314" s="1" t="s">
        <v>6629</v>
      </c>
      <c r="B2314" s="3">
        <v>15538.17</v>
      </c>
      <c r="C2314" s="3">
        <v>5665.52</v>
      </c>
      <c r="D2314" s="3">
        <v>274.26</v>
      </c>
    </row>
    <row r="2315" spans="1:4" x14ac:dyDescent="0.25">
      <c r="A2315" s="1" t="s">
        <v>6527</v>
      </c>
      <c r="B2315" s="3">
        <v>8553.94</v>
      </c>
      <c r="C2315" s="3">
        <v>9513.3700000000008</v>
      </c>
      <c r="D2315" s="3">
        <v>89.91</v>
      </c>
    </row>
    <row r="2316" spans="1:4" x14ac:dyDescent="0.25">
      <c r="A2316" s="1" t="s">
        <v>6530</v>
      </c>
      <c r="B2316" s="3">
        <v>8833.9599999999991</v>
      </c>
      <c r="C2316" s="3">
        <v>9767.7199999999993</v>
      </c>
      <c r="D2316" s="3">
        <v>90.44</v>
      </c>
    </row>
    <row r="2317" spans="1:4" x14ac:dyDescent="0.25">
      <c r="A2317" s="1" t="s">
        <v>6630</v>
      </c>
      <c r="B2317" s="3">
        <v>15480.74</v>
      </c>
      <c r="C2317" s="3">
        <v>5743</v>
      </c>
      <c r="D2317" s="3">
        <v>269.56</v>
      </c>
    </row>
    <row r="2318" spans="1:4" x14ac:dyDescent="0.25">
      <c r="A2318" s="1" t="s">
        <v>6641</v>
      </c>
      <c r="B2318" s="3">
        <v>15394.65</v>
      </c>
      <c r="C2318" s="3">
        <v>6018</v>
      </c>
      <c r="D2318" s="3">
        <v>255.81</v>
      </c>
    </row>
    <row r="2319" spans="1:4" x14ac:dyDescent="0.25">
      <c r="A2319" s="1" t="s">
        <v>6531</v>
      </c>
      <c r="B2319" s="3">
        <v>9844.81</v>
      </c>
      <c r="C2319" s="3">
        <v>10789.17</v>
      </c>
      <c r="D2319" s="3">
        <v>91.25</v>
      </c>
    </row>
    <row r="2320" spans="1:4" x14ac:dyDescent="0.25">
      <c r="A2320" s="1" t="s">
        <v>6628</v>
      </c>
      <c r="B2320" s="3">
        <v>15194.87</v>
      </c>
      <c r="C2320" s="3">
        <v>6095.48</v>
      </c>
      <c r="D2320" s="3">
        <v>249.28</v>
      </c>
    </row>
    <row r="2321" spans="1:4" x14ac:dyDescent="0.25">
      <c r="A2321" s="1" t="s">
        <v>6533</v>
      </c>
      <c r="B2321" s="3">
        <v>5694.8</v>
      </c>
      <c r="C2321" s="3">
        <v>5989.89</v>
      </c>
      <c r="D2321" s="3">
        <v>95.07</v>
      </c>
    </row>
    <row r="2322" spans="1:4" x14ac:dyDescent="0.25">
      <c r="A2322" s="1" t="s">
        <v>6532</v>
      </c>
      <c r="B2322" s="3">
        <v>5694.81</v>
      </c>
      <c r="C2322" s="3">
        <v>5706.43</v>
      </c>
      <c r="D2322" s="3">
        <v>99.8</v>
      </c>
    </row>
    <row r="2323" spans="1:4" x14ac:dyDescent="0.25">
      <c r="A2323" s="1" t="s">
        <v>6616</v>
      </c>
      <c r="B2323" s="3">
        <v>10843.09</v>
      </c>
      <c r="C2323" s="3">
        <v>3991.34</v>
      </c>
      <c r="D2323" s="3">
        <v>271.67</v>
      </c>
    </row>
    <row r="2324" spans="1:4" x14ac:dyDescent="0.25">
      <c r="A2324" s="1" t="s">
        <v>6617</v>
      </c>
      <c r="B2324" s="3">
        <v>10592.45</v>
      </c>
      <c r="C2324" s="3">
        <v>4212.58</v>
      </c>
      <c r="D2324" s="3">
        <v>251.45</v>
      </c>
    </row>
    <row r="2325" spans="1:4" x14ac:dyDescent="0.25">
      <c r="A2325" s="1" t="s">
        <v>6526</v>
      </c>
      <c r="B2325" s="3">
        <v>10443.870000000001</v>
      </c>
      <c r="C2325" s="3">
        <v>11510.36</v>
      </c>
      <c r="D2325" s="3">
        <v>90.73</v>
      </c>
    </row>
    <row r="2326" spans="1:4" x14ac:dyDescent="0.25">
      <c r="A2326" s="1" t="s">
        <v>6529</v>
      </c>
      <c r="B2326" s="3">
        <v>3954.45</v>
      </c>
      <c r="C2326" s="3">
        <v>4243.8599999999997</v>
      </c>
      <c r="D2326" s="3">
        <v>93.18</v>
      </c>
    </row>
    <row r="2327" spans="1:4" x14ac:dyDescent="0.25">
      <c r="A2327" s="1" t="s">
        <v>6539</v>
      </c>
      <c r="B2327" s="3">
        <v>5502.38</v>
      </c>
      <c r="C2327" s="3">
        <v>5974.93</v>
      </c>
      <c r="D2327" s="3">
        <v>92.09</v>
      </c>
    </row>
    <row r="2328" spans="1:4" x14ac:dyDescent="0.25">
      <c r="A2328" s="1" t="s">
        <v>6538</v>
      </c>
      <c r="B2328" s="3">
        <v>5502.37</v>
      </c>
      <c r="C2328" s="3">
        <v>5691.47</v>
      </c>
      <c r="D2328" s="3">
        <v>96.68</v>
      </c>
    </row>
    <row r="2329" spans="1:4" x14ac:dyDescent="0.25">
      <c r="A2329" s="1" t="s">
        <v>6528</v>
      </c>
      <c r="B2329" s="3">
        <v>4042.77</v>
      </c>
      <c r="C2329" s="3">
        <v>4386.3599999999997</v>
      </c>
      <c r="D2329" s="3">
        <v>92.17</v>
      </c>
    </row>
    <row r="2330" spans="1:4" x14ac:dyDescent="0.25">
      <c r="A2330" s="1" t="s">
        <v>6600</v>
      </c>
      <c r="B2330" s="3">
        <v>11074.86</v>
      </c>
      <c r="C2330" s="3">
        <v>10253.74</v>
      </c>
      <c r="D2330" s="3">
        <v>108.01</v>
      </c>
    </row>
    <row r="2331" spans="1:4" x14ac:dyDescent="0.25">
      <c r="A2331" s="1" t="s">
        <v>6825</v>
      </c>
      <c r="B2331" s="3">
        <v>5520.22</v>
      </c>
      <c r="C2331" s="3">
        <v>6788.74</v>
      </c>
      <c r="D2331" s="3">
        <v>81.31</v>
      </c>
    </row>
    <row r="2332" spans="1:4" x14ac:dyDescent="0.25">
      <c r="A2332" s="1" t="s">
        <v>6765</v>
      </c>
      <c r="B2332" s="3">
        <v>1860.82</v>
      </c>
      <c r="C2332" s="3">
        <v>2233.7800000000002</v>
      </c>
      <c r="D2332" s="3">
        <v>83.3</v>
      </c>
    </row>
    <row r="2333" spans="1:4" x14ac:dyDescent="0.25">
      <c r="A2333" s="1" t="s">
        <v>6834</v>
      </c>
      <c r="B2333" s="3">
        <v>6356.39</v>
      </c>
      <c r="C2333" s="3">
        <v>5394.5</v>
      </c>
      <c r="D2333" s="3">
        <v>117.83</v>
      </c>
    </row>
    <row r="2334" spans="1:4" x14ac:dyDescent="0.25">
      <c r="A2334" s="1" t="s">
        <v>6829</v>
      </c>
      <c r="B2334" s="3">
        <v>5436.01</v>
      </c>
      <c r="C2334" s="3">
        <v>6711.26</v>
      </c>
      <c r="D2334" s="3">
        <v>81</v>
      </c>
    </row>
    <row r="2335" spans="1:4" x14ac:dyDescent="0.25">
      <c r="A2335" s="1" t="s">
        <v>6779</v>
      </c>
      <c r="B2335" s="3">
        <v>4287.03</v>
      </c>
      <c r="C2335" s="3">
        <v>4625.7</v>
      </c>
      <c r="D2335" s="3">
        <v>92.68</v>
      </c>
    </row>
    <row r="2336" spans="1:4" x14ac:dyDescent="0.25">
      <c r="A2336" s="1" t="s">
        <v>6778</v>
      </c>
      <c r="B2336" s="3">
        <v>4287.03</v>
      </c>
      <c r="C2336" s="3">
        <v>4937.8999999999996</v>
      </c>
      <c r="D2336" s="3">
        <v>86.82</v>
      </c>
    </row>
    <row r="2337" spans="1:4" x14ac:dyDescent="0.25">
      <c r="A2337" s="1" t="s">
        <v>6868</v>
      </c>
      <c r="B2337" s="3">
        <v>15194.21</v>
      </c>
      <c r="C2337" s="3">
        <v>6713.78</v>
      </c>
      <c r="D2337" s="3">
        <v>226.31</v>
      </c>
    </row>
    <row r="2338" spans="1:4" x14ac:dyDescent="0.25">
      <c r="A2338" s="1" t="s">
        <v>6882</v>
      </c>
      <c r="B2338" s="3">
        <v>4277.72</v>
      </c>
      <c r="C2338" s="3">
        <v>5009.75</v>
      </c>
      <c r="D2338" s="3">
        <v>85.39</v>
      </c>
    </row>
    <row r="2339" spans="1:4" x14ac:dyDescent="0.25">
      <c r="A2339" s="1" t="s">
        <v>6830</v>
      </c>
      <c r="B2339" s="3">
        <v>5218.29</v>
      </c>
      <c r="C2339" s="3">
        <v>6358.25</v>
      </c>
      <c r="D2339" s="3">
        <v>82.07</v>
      </c>
    </row>
    <row r="2340" spans="1:4" x14ac:dyDescent="0.25">
      <c r="A2340" s="1" t="s">
        <v>6870</v>
      </c>
      <c r="B2340" s="3">
        <v>15480.85</v>
      </c>
      <c r="C2340" s="3">
        <v>6361.3</v>
      </c>
      <c r="D2340" s="3">
        <v>243.36</v>
      </c>
    </row>
    <row r="2341" spans="1:4" x14ac:dyDescent="0.25">
      <c r="A2341" s="1" t="s">
        <v>7006</v>
      </c>
      <c r="B2341" s="3">
        <v>14142.76</v>
      </c>
      <c r="C2341" s="3">
        <v>15266.02</v>
      </c>
      <c r="D2341" s="3">
        <v>92.64</v>
      </c>
    </row>
    <row r="2342" spans="1:4" x14ac:dyDescent="0.25">
      <c r="A2342" s="1" t="s">
        <v>6821</v>
      </c>
      <c r="B2342" s="3">
        <v>4955.59</v>
      </c>
      <c r="C2342" s="3">
        <v>6120.8</v>
      </c>
      <c r="D2342" s="3">
        <v>80.959999999999994</v>
      </c>
    </row>
    <row r="2343" spans="1:4" x14ac:dyDescent="0.25">
      <c r="A2343" s="1" t="s">
        <v>6864</v>
      </c>
      <c r="B2343" s="3">
        <v>15388.06</v>
      </c>
      <c r="C2343" s="3">
        <v>5958.82</v>
      </c>
      <c r="D2343" s="3">
        <v>258.24</v>
      </c>
    </row>
    <row r="2344" spans="1:4" x14ac:dyDescent="0.25">
      <c r="A2344" s="1" t="s">
        <v>6878</v>
      </c>
      <c r="B2344" s="3">
        <v>10873.63</v>
      </c>
      <c r="C2344" s="3">
        <v>6797.67</v>
      </c>
      <c r="D2344" s="3">
        <v>159.96</v>
      </c>
    </row>
    <row r="2345" spans="1:4" x14ac:dyDescent="0.25">
      <c r="A2345" s="1" t="s">
        <v>6833</v>
      </c>
      <c r="B2345" s="3">
        <v>5635.21</v>
      </c>
      <c r="C2345" s="3">
        <v>4701.59</v>
      </c>
      <c r="D2345" s="3">
        <v>119.86</v>
      </c>
    </row>
    <row r="2346" spans="1:4" x14ac:dyDescent="0.25">
      <c r="A2346" s="1" t="s">
        <v>6835</v>
      </c>
      <c r="B2346" s="3">
        <v>5227.82</v>
      </c>
      <c r="C2346" s="3">
        <v>4623.3500000000004</v>
      </c>
      <c r="D2346" s="3">
        <v>113.07</v>
      </c>
    </row>
    <row r="2347" spans="1:4" x14ac:dyDescent="0.25">
      <c r="A2347" s="1" t="s">
        <v>6877</v>
      </c>
      <c r="B2347" s="3">
        <v>10830.02</v>
      </c>
      <c r="C2347" s="3">
        <v>6766.17</v>
      </c>
      <c r="D2347" s="3">
        <v>160.06</v>
      </c>
    </row>
    <row r="2348" spans="1:4" x14ac:dyDescent="0.25">
      <c r="A2348" s="1" t="s">
        <v>6820</v>
      </c>
      <c r="B2348" s="3">
        <v>4629.2</v>
      </c>
      <c r="C2348" s="3">
        <v>5725.81</v>
      </c>
      <c r="D2348" s="3">
        <v>80.849999999999994</v>
      </c>
    </row>
    <row r="2349" spans="1:4" x14ac:dyDescent="0.25">
      <c r="A2349" s="1" t="s">
        <v>6832</v>
      </c>
      <c r="B2349" s="3">
        <v>4730.7</v>
      </c>
      <c r="C2349" s="3">
        <v>4261.1400000000003</v>
      </c>
      <c r="D2349" s="3">
        <v>111.02</v>
      </c>
    </row>
    <row r="2350" spans="1:4" x14ac:dyDescent="0.25">
      <c r="A2350" s="1" t="s">
        <v>6876</v>
      </c>
      <c r="B2350" s="3">
        <v>12715.93</v>
      </c>
      <c r="C2350" s="3">
        <v>7001.55</v>
      </c>
      <c r="D2350" s="3">
        <v>181.62</v>
      </c>
    </row>
    <row r="2351" spans="1:4" x14ac:dyDescent="0.25">
      <c r="A2351" s="1" t="s">
        <v>6824</v>
      </c>
      <c r="B2351" s="3">
        <v>4290.58</v>
      </c>
      <c r="C2351" s="3">
        <v>5488.3</v>
      </c>
      <c r="D2351" s="3">
        <v>78.180000000000007</v>
      </c>
    </row>
    <row r="2352" spans="1:4" x14ac:dyDescent="0.25">
      <c r="A2352" s="1" t="s">
        <v>6831</v>
      </c>
      <c r="B2352" s="3">
        <v>4657.62</v>
      </c>
      <c r="C2352" s="3">
        <v>3961.93</v>
      </c>
      <c r="D2352" s="3">
        <v>117.56</v>
      </c>
    </row>
    <row r="2353" spans="1:4" x14ac:dyDescent="0.25">
      <c r="A2353" s="1" t="s">
        <v>6838</v>
      </c>
      <c r="B2353" s="3">
        <v>10159.280000000001</v>
      </c>
      <c r="C2353" s="3">
        <v>7135.74</v>
      </c>
      <c r="D2353" s="3">
        <v>142.37</v>
      </c>
    </row>
    <row r="2354" spans="1:4" x14ac:dyDescent="0.25">
      <c r="A2354" s="1" t="s">
        <v>6826</v>
      </c>
      <c r="B2354" s="3">
        <v>4403.09</v>
      </c>
      <c r="C2354" s="3">
        <v>5325.88</v>
      </c>
      <c r="D2354" s="3">
        <v>82.67</v>
      </c>
    </row>
    <row r="2355" spans="1:4" x14ac:dyDescent="0.25">
      <c r="A2355" s="1" t="s">
        <v>6842</v>
      </c>
      <c r="B2355" s="3">
        <v>10295.24</v>
      </c>
      <c r="C2355" s="3">
        <v>7104.24</v>
      </c>
      <c r="D2355" s="3">
        <v>144.91999999999999</v>
      </c>
    </row>
    <row r="2356" spans="1:4" x14ac:dyDescent="0.25">
      <c r="A2356" s="1" t="s">
        <v>6823</v>
      </c>
      <c r="B2356" s="3">
        <v>4108.21</v>
      </c>
      <c r="C2356" s="3">
        <v>5088.3999999999996</v>
      </c>
      <c r="D2356" s="3">
        <v>80.739999999999995</v>
      </c>
    </row>
    <row r="2357" spans="1:4" x14ac:dyDescent="0.25">
      <c r="A2357" s="1" t="s">
        <v>6818</v>
      </c>
      <c r="B2357" s="3">
        <v>4692.26</v>
      </c>
      <c r="C2357" s="3">
        <v>4465.0600000000004</v>
      </c>
      <c r="D2357" s="3">
        <v>105.09</v>
      </c>
    </row>
    <row r="2358" spans="1:4" x14ac:dyDescent="0.25">
      <c r="A2358" s="1" t="s">
        <v>6817</v>
      </c>
      <c r="B2358" s="3">
        <v>4692.25</v>
      </c>
      <c r="C2358" s="3">
        <v>4395.38</v>
      </c>
      <c r="D2358" s="3">
        <v>106.75</v>
      </c>
    </row>
    <row r="2359" spans="1:4" x14ac:dyDescent="0.25">
      <c r="A2359" s="1" t="s">
        <v>6844</v>
      </c>
      <c r="B2359" s="3">
        <v>10215.6</v>
      </c>
      <c r="C2359" s="3">
        <v>5864.13</v>
      </c>
      <c r="D2359" s="3">
        <v>174.2</v>
      </c>
    </row>
    <row r="2360" spans="1:4" x14ac:dyDescent="0.25">
      <c r="A2360" s="1" t="s">
        <v>6874</v>
      </c>
      <c r="B2360" s="3">
        <v>12872.6</v>
      </c>
      <c r="C2360" s="3">
        <v>5932.57</v>
      </c>
      <c r="D2360" s="3">
        <v>216.98</v>
      </c>
    </row>
    <row r="2361" spans="1:4" x14ac:dyDescent="0.25">
      <c r="A2361" s="1" t="s">
        <v>6816</v>
      </c>
      <c r="B2361" s="3">
        <v>4272.95</v>
      </c>
      <c r="C2361" s="3">
        <v>4091.05</v>
      </c>
      <c r="D2361" s="3">
        <v>104.45</v>
      </c>
    </row>
    <row r="2362" spans="1:4" x14ac:dyDescent="0.25">
      <c r="A2362" s="1" t="s">
        <v>6815</v>
      </c>
      <c r="B2362" s="3">
        <v>4273.03</v>
      </c>
      <c r="C2362" s="3">
        <v>4060.73</v>
      </c>
      <c r="D2362" s="3">
        <v>105.23</v>
      </c>
    </row>
    <row r="2363" spans="1:4" x14ac:dyDescent="0.25">
      <c r="A2363" s="1" t="s">
        <v>6618</v>
      </c>
      <c r="B2363" s="3">
        <v>16236.12</v>
      </c>
      <c r="C2363" s="3">
        <v>4011.45</v>
      </c>
      <c r="D2363" s="3">
        <v>404.74</v>
      </c>
    </row>
    <row r="2364" spans="1:4" x14ac:dyDescent="0.25">
      <c r="A2364" s="1" t="s">
        <v>6586</v>
      </c>
      <c r="B2364" s="3">
        <v>3799.11</v>
      </c>
      <c r="C2364" s="3">
        <v>4870.6000000000004</v>
      </c>
      <c r="D2364" s="3">
        <v>78</v>
      </c>
    </row>
    <row r="2365" spans="1:4" x14ac:dyDescent="0.25">
      <c r="A2365" s="1" t="s">
        <v>6578</v>
      </c>
      <c r="B2365" s="3">
        <v>3024.44</v>
      </c>
      <c r="C2365" s="3">
        <v>2773.86</v>
      </c>
      <c r="D2365" s="3">
        <v>109.03</v>
      </c>
    </row>
    <row r="2366" spans="1:4" x14ac:dyDescent="0.25">
      <c r="A2366" s="1" t="s">
        <v>6577</v>
      </c>
      <c r="B2366" s="3">
        <v>3024.53</v>
      </c>
      <c r="C2366" s="3">
        <v>2901.02</v>
      </c>
      <c r="D2366" s="3">
        <v>104.26</v>
      </c>
    </row>
    <row r="2367" spans="1:4" x14ac:dyDescent="0.25">
      <c r="A2367" s="1" t="s">
        <v>6620</v>
      </c>
      <c r="B2367" s="3">
        <v>16536.099999999999</v>
      </c>
      <c r="C2367" s="3">
        <v>4204.6499999999996</v>
      </c>
      <c r="D2367" s="3">
        <v>393.28</v>
      </c>
    </row>
    <row r="2368" spans="1:4" x14ac:dyDescent="0.25">
      <c r="A2368" s="1" t="s">
        <v>6615</v>
      </c>
      <c r="B2368" s="3">
        <v>8482.8799999999992</v>
      </c>
      <c r="C2368" s="3">
        <v>6136.02</v>
      </c>
      <c r="D2368" s="3">
        <v>138.25</v>
      </c>
    </row>
    <row r="2369" spans="1:4" x14ac:dyDescent="0.25">
      <c r="A2369" s="1" t="s">
        <v>6639</v>
      </c>
      <c r="B2369" s="3">
        <v>12720.58</v>
      </c>
      <c r="C2369" s="3">
        <v>6969.93</v>
      </c>
      <c r="D2369" s="3">
        <v>182.51</v>
      </c>
    </row>
    <row r="2370" spans="1:4" x14ac:dyDescent="0.25">
      <c r="A2370" s="1" t="s">
        <v>6623</v>
      </c>
      <c r="B2370" s="3">
        <v>16821.59</v>
      </c>
      <c r="C2370" s="3">
        <v>3862.13</v>
      </c>
      <c r="D2370" s="3">
        <v>435.55</v>
      </c>
    </row>
    <row r="2371" spans="1:4" x14ac:dyDescent="0.25">
      <c r="A2371" s="1" t="s">
        <v>6576</v>
      </c>
      <c r="B2371" s="3">
        <v>3504.95</v>
      </c>
      <c r="C2371" s="3">
        <v>3147.87</v>
      </c>
      <c r="D2371" s="3">
        <v>111.34</v>
      </c>
    </row>
    <row r="2372" spans="1:4" x14ac:dyDescent="0.25">
      <c r="A2372" s="1" t="s">
        <v>6575</v>
      </c>
      <c r="B2372" s="3">
        <v>3504.89</v>
      </c>
      <c r="C2372" s="3">
        <v>3235.67</v>
      </c>
      <c r="D2372" s="3">
        <v>108.32</v>
      </c>
    </row>
    <row r="2373" spans="1:4" x14ac:dyDescent="0.25">
      <c r="A2373" s="1" t="s">
        <v>6591</v>
      </c>
      <c r="B2373" s="3">
        <v>3204.05</v>
      </c>
      <c r="C2373" s="3">
        <v>2925.99</v>
      </c>
      <c r="D2373" s="3">
        <v>109.5</v>
      </c>
    </row>
    <row r="2374" spans="1:4" x14ac:dyDescent="0.25">
      <c r="A2374" s="1" t="s">
        <v>6609</v>
      </c>
      <c r="B2374" s="3">
        <v>12265.57</v>
      </c>
      <c r="C2374" s="3">
        <v>7051.43</v>
      </c>
      <c r="D2374" s="3">
        <v>173.94</v>
      </c>
    </row>
    <row r="2375" spans="1:4" x14ac:dyDescent="0.25">
      <c r="A2375" s="1" t="s">
        <v>6583</v>
      </c>
      <c r="B2375" s="3">
        <v>4526.7</v>
      </c>
      <c r="C2375" s="3">
        <v>5562.34</v>
      </c>
      <c r="D2375" s="3">
        <v>81.38</v>
      </c>
    </row>
    <row r="2376" spans="1:4" x14ac:dyDescent="0.25">
      <c r="A2376" s="1" t="s">
        <v>6592</v>
      </c>
      <c r="B2376" s="3">
        <v>3308.24</v>
      </c>
      <c r="C2376" s="3">
        <v>3225.2</v>
      </c>
      <c r="D2376" s="3">
        <v>102.57</v>
      </c>
    </row>
    <row r="2377" spans="1:4" x14ac:dyDescent="0.25">
      <c r="A2377" s="1" t="s">
        <v>6638</v>
      </c>
      <c r="B2377" s="3">
        <v>12815.06</v>
      </c>
      <c r="C2377" s="3">
        <v>7095.63</v>
      </c>
      <c r="D2377" s="3">
        <v>180.61</v>
      </c>
    </row>
    <row r="2378" spans="1:4" x14ac:dyDescent="0.25">
      <c r="A2378" s="1" t="s">
        <v>6582</v>
      </c>
      <c r="B2378" s="3">
        <v>4901.01</v>
      </c>
      <c r="C2378" s="3">
        <v>5879.88</v>
      </c>
      <c r="D2378" s="3">
        <v>83.35</v>
      </c>
    </row>
    <row r="2379" spans="1:4" x14ac:dyDescent="0.25">
      <c r="A2379" s="1" t="s">
        <v>6593</v>
      </c>
      <c r="B2379" s="3">
        <v>3378.11</v>
      </c>
      <c r="C2379" s="3">
        <v>3508.67</v>
      </c>
      <c r="D2379" s="3">
        <v>96.28</v>
      </c>
    </row>
    <row r="2380" spans="1:4" x14ac:dyDescent="0.25">
      <c r="A2380" s="1" t="s">
        <v>6543</v>
      </c>
      <c r="B2380" s="3">
        <v>4281.72</v>
      </c>
      <c r="C2380" s="3">
        <v>5225.45</v>
      </c>
      <c r="D2380" s="3">
        <v>81.94</v>
      </c>
    </row>
    <row r="2381" spans="1:4" x14ac:dyDescent="0.25">
      <c r="A2381" s="1" t="s">
        <v>6581</v>
      </c>
      <c r="B2381" s="3">
        <v>4951.95</v>
      </c>
      <c r="C2381" s="3">
        <v>6122.3</v>
      </c>
      <c r="D2381" s="3">
        <v>80.88</v>
      </c>
    </row>
    <row r="2382" spans="1:4" x14ac:dyDescent="0.25">
      <c r="A2382" s="1" t="s">
        <v>6594</v>
      </c>
      <c r="B2382" s="3">
        <v>3548.93</v>
      </c>
      <c r="C2382" s="3">
        <v>3729.14</v>
      </c>
      <c r="D2382" s="3">
        <v>95.17</v>
      </c>
    </row>
    <row r="2383" spans="1:4" x14ac:dyDescent="0.25">
      <c r="A2383" s="1" t="s">
        <v>6637</v>
      </c>
      <c r="B2383" s="3">
        <v>13049.44</v>
      </c>
      <c r="C2383" s="3">
        <v>7284.61</v>
      </c>
      <c r="D2383" s="3">
        <v>179.14</v>
      </c>
    </row>
    <row r="2384" spans="1:4" x14ac:dyDescent="0.25">
      <c r="A2384" s="1" t="s">
        <v>6580</v>
      </c>
      <c r="B2384" s="3">
        <v>5205.7700000000004</v>
      </c>
      <c r="C2384" s="3">
        <v>6359.81</v>
      </c>
      <c r="D2384" s="3">
        <v>81.849999999999994</v>
      </c>
    </row>
    <row r="2385" spans="1:4" x14ac:dyDescent="0.25">
      <c r="A2385" s="1" t="s">
        <v>6595</v>
      </c>
      <c r="B2385" s="3">
        <v>3898.02</v>
      </c>
      <c r="C2385" s="3">
        <v>3902.37</v>
      </c>
      <c r="D2385" s="3">
        <v>99.89</v>
      </c>
    </row>
    <row r="2386" spans="1:4" x14ac:dyDescent="0.25">
      <c r="A2386" s="1" t="s">
        <v>6607</v>
      </c>
      <c r="B2386" s="3">
        <v>8149.24</v>
      </c>
      <c r="C2386" s="3">
        <v>6953.25</v>
      </c>
      <c r="D2386" s="3">
        <v>117.2</v>
      </c>
    </row>
    <row r="2387" spans="1:4" x14ac:dyDescent="0.25">
      <c r="A2387" s="1" t="s">
        <v>6584</v>
      </c>
      <c r="B2387" s="3">
        <v>5422.95</v>
      </c>
      <c r="C2387" s="3">
        <v>6597.32</v>
      </c>
      <c r="D2387" s="3">
        <v>82.2</v>
      </c>
    </row>
    <row r="2388" spans="1:4" x14ac:dyDescent="0.25">
      <c r="A2388" s="1" t="s">
        <v>6636</v>
      </c>
      <c r="B2388" s="3">
        <v>12602.91</v>
      </c>
      <c r="C2388" s="3">
        <v>8101.58</v>
      </c>
      <c r="D2388" s="3">
        <v>155.56</v>
      </c>
    </row>
    <row r="2389" spans="1:4" x14ac:dyDescent="0.25">
      <c r="A2389" s="1" t="s">
        <v>6589</v>
      </c>
      <c r="B2389" s="3">
        <v>5340.05</v>
      </c>
      <c r="C2389" s="3">
        <v>6709.74</v>
      </c>
      <c r="D2389" s="3">
        <v>79.59</v>
      </c>
    </row>
    <row r="2390" spans="1:4" x14ac:dyDescent="0.25">
      <c r="A2390" s="1" t="s">
        <v>6605</v>
      </c>
      <c r="B2390" s="3">
        <v>8329.9699999999993</v>
      </c>
      <c r="C2390" s="3">
        <v>8014.64</v>
      </c>
      <c r="D2390" s="3">
        <v>103.93</v>
      </c>
    </row>
    <row r="2391" spans="1:4" x14ac:dyDescent="0.25">
      <c r="A2391" s="1" t="s">
        <v>6585</v>
      </c>
      <c r="B2391" s="3">
        <v>5680.92</v>
      </c>
      <c r="C2391" s="3">
        <v>6947.22</v>
      </c>
      <c r="D2391" s="3">
        <v>81.77</v>
      </c>
    </row>
    <row r="2392" spans="1:4" x14ac:dyDescent="0.25">
      <c r="A2392" s="1" t="s">
        <v>6546</v>
      </c>
      <c r="B2392" s="3">
        <v>5228.2299999999996</v>
      </c>
      <c r="C2392" s="3">
        <v>6138.83</v>
      </c>
      <c r="D2392" s="3">
        <v>85.17</v>
      </c>
    </row>
    <row r="2393" spans="1:4" x14ac:dyDescent="0.25">
      <c r="A2393" s="1" t="s">
        <v>6535</v>
      </c>
      <c r="B2393" s="3">
        <v>4947.87</v>
      </c>
      <c r="C2393" s="3">
        <v>5820.67</v>
      </c>
      <c r="D2393" s="3">
        <v>85.01</v>
      </c>
    </row>
    <row r="2394" spans="1:4" x14ac:dyDescent="0.25">
      <c r="A2394" s="1" t="s">
        <v>6534</v>
      </c>
      <c r="B2394" s="3">
        <v>4947.82</v>
      </c>
      <c r="C2394" s="3">
        <v>5508.47</v>
      </c>
      <c r="D2394" s="3">
        <v>89.82</v>
      </c>
    </row>
    <row r="2395" spans="1:4" x14ac:dyDescent="0.25">
      <c r="A2395" s="1" t="s">
        <v>7097</v>
      </c>
      <c r="B2395" s="3">
        <v>190.72</v>
      </c>
      <c r="C2395" s="3">
        <v>219.69</v>
      </c>
      <c r="D2395" s="3">
        <v>86.81</v>
      </c>
    </row>
    <row r="2396" spans="1:4" x14ac:dyDescent="0.25">
      <c r="A2396" s="1" t="s">
        <v>7098</v>
      </c>
      <c r="B2396" s="3">
        <v>188.54</v>
      </c>
      <c r="C2396" s="3">
        <v>219.69</v>
      </c>
      <c r="D2396" s="3">
        <v>85.82</v>
      </c>
    </row>
    <row r="2397" spans="1:4" x14ac:dyDescent="0.25">
      <c r="A2397" s="1" t="s">
        <v>6888</v>
      </c>
      <c r="B2397" s="3">
        <v>3175.95</v>
      </c>
      <c r="C2397" s="3">
        <v>3276.22</v>
      </c>
      <c r="D2397" s="3">
        <v>96.94</v>
      </c>
    </row>
    <row r="2398" spans="1:4" x14ac:dyDescent="0.25">
      <c r="A2398" s="1" t="s">
        <v>6886</v>
      </c>
      <c r="B2398" s="3">
        <v>10325.5</v>
      </c>
      <c r="C2398" s="3">
        <v>11351.78</v>
      </c>
      <c r="D2398" s="3">
        <v>90.96</v>
      </c>
    </row>
    <row r="2399" spans="1:4" x14ac:dyDescent="0.25">
      <c r="A2399" s="1" t="s">
        <v>6889</v>
      </c>
      <c r="B2399" s="3">
        <v>3152.07</v>
      </c>
      <c r="C2399" s="3">
        <v>3188.96</v>
      </c>
      <c r="D2399" s="3">
        <v>98.84</v>
      </c>
    </row>
    <row r="2400" spans="1:4" x14ac:dyDescent="0.25">
      <c r="A2400" s="1" t="s">
        <v>6899</v>
      </c>
      <c r="B2400" s="3">
        <v>4913.21</v>
      </c>
      <c r="C2400" s="3">
        <v>5153.01</v>
      </c>
      <c r="D2400" s="3">
        <v>95.35</v>
      </c>
    </row>
    <row r="2401" spans="1:4" x14ac:dyDescent="0.25">
      <c r="A2401" s="1" t="s">
        <v>6898</v>
      </c>
      <c r="B2401" s="3">
        <v>4913.28</v>
      </c>
      <c r="C2401" s="3">
        <v>5121.51</v>
      </c>
      <c r="D2401" s="3">
        <v>95.93</v>
      </c>
    </row>
    <row r="2402" spans="1:4" x14ac:dyDescent="0.25">
      <c r="A2402" s="1" t="s">
        <v>6891</v>
      </c>
      <c r="B2402" s="3">
        <v>9665.44</v>
      </c>
      <c r="C2402" s="3">
        <v>10630.59</v>
      </c>
      <c r="D2402" s="3">
        <v>90.92</v>
      </c>
    </row>
    <row r="2403" spans="1:4" x14ac:dyDescent="0.25">
      <c r="A2403" s="1" t="s">
        <v>6996</v>
      </c>
      <c r="B2403" s="3">
        <v>11906.04</v>
      </c>
      <c r="C2403" s="3">
        <v>7292.08</v>
      </c>
      <c r="D2403" s="3">
        <v>163.27000000000001</v>
      </c>
    </row>
    <row r="2404" spans="1:4" x14ac:dyDescent="0.25">
      <c r="A2404" s="1" t="s">
        <v>6958</v>
      </c>
      <c r="B2404" s="3">
        <v>7738.92</v>
      </c>
      <c r="C2404" s="3">
        <v>5694.91</v>
      </c>
      <c r="D2404" s="3">
        <v>135.88999999999999</v>
      </c>
    </row>
    <row r="2405" spans="1:4" x14ac:dyDescent="0.25">
      <c r="A2405" s="1" t="s">
        <v>6895</v>
      </c>
      <c r="B2405" s="3">
        <v>5196.54</v>
      </c>
      <c r="C2405" s="3">
        <v>5167.97</v>
      </c>
      <c r="D2405" s="3">
        <v>100.55</v>
      </c>
    </row>
    <row r="2406" spans="1:4" x14ac:dyDescent="0.25">
      <c r="A2406" s="1" t="s">
        <v>6894</v>
      </c>
      <c r="B2406" s="3">
        <v>5196.5</v>
      </c>
      <c r="C2406" s="3">
        <v>5136.47</v>
      </c>
      <c r="D2406" s="3">
        <v>101.17</v>
      </c>
    </row>
    <row r="2407" spans="1:4" x14ac:dyDescent="0.25">
      <c r="A2407" s="1" t="s">
        <v>6962</v>
      </c>
      <c r="B2407" s="3">
        <v>7713.49</v>
      </c>
      <c r="C2407" s="3">
        <v>5663.41</v>
      </c>
      <c r="D2407" s="3">
        <v>136.19999999999999</v>
      </c>
    </row>
    <row r="2408" spans="1:4" x14ac:dyDescent="0.25">
      <c r="A2408" s="1" t="s">
        <v>6890</v>
      </c>
      <c r="B2408" s="3">
        <v>8496.5</v>
      </c>
      <c r="C2408" s="3">
        <v>9451.66</v>
      </c>
      <c r="D2408" s="3">
        <v>89.89</v>
      </c>
    </row>
    <row r="2409" spans="1:4" x14ac:dyDescent="0.25">
      <c r="A2409" s="1" t="s">
        <v>6969</v>
      </c>
      <c r="B2409" s="3">
        <v>14787.99</v>
      </c>
      <c r="C2409" s="3">
        <v>6026.27</v>
      </c>
      <c r="D2409" s="3">
        <v>245.39</v>
      </c>
    </row>
    <row r="2410" spans="1:4" x14ac:dyDescent="0.25">
      <c r="A2410" s="1" t="s">
        <v>6999</v>
      </c>
      <c r="B2410" s="3">
        <v>12937.32</v>
      </c>
      <c r="C2410" s="3">
        <v>5994.77</v>
      </c>
      <c r="D2410" s="3">
        <v>215.81</v>
      </c>
    </row>
    <row r="2411" spans="1:4" x14ac:dyDescent="0.25">
      <c r="A2411" s="1" t="s">
        <v>6887</v>
      </c>
      <c r="B2411" s="3">
        <v>8073.63</v>
      </c>
      <c r="C2411" s="3">
        <v>9039.83</v>
      </c>
      <c r="D2411" s="3">
        <v>89.31</v>
      </c>
    </row>
    <row r="2412" spans="1:4" x14ac:dyDescent="0.25">
      <c r="A2412" s="1" t="s">
        <v>6977</v>
      </c>
      <c r="B2412" s="3">
        <v>10148.790000000001</v>
      </c>
      <c r="C2412" s="3">
        <v>4025.32</v>
      </c>
      <c r="D2412" s="3">
        <v>252.12</v>
      </c>
    </row>
    <row r="2413" spans="1:4" x14ac:dyDescent="0.25">
      <c r="A2413" s="1" t="s">
        <v>6976</v>
      </c>
      <c r="B2413" s="3">
        <v>10145.76</v>
      </c>
      <c r="C2413" s="3">
        <v>4482.78</v>
      </c>
      <c r="D2413" s="3">
        <v>226.33</v>
      </c>
    </row>
    <row r="2414" spans="1:4" x14ac:dyDescent="0.25">
      <c r="A2414" s="1" t="s">
        <v>6952</v>
      </c>
      <c r="B2414" s="3">
        <v>4463.49</v>
      </c>
      <c r="C2414" s="3">
        <v>4464.8500000000004</v>
      </c>
      <c r="D2414" s="3">
        <v>99.97</v>
      </c>
    </row>
    <row r="2415" spans="1:4" x14ac:dyDescent="0.25">
      <c r="A2415" s="1" t="s">
        <v>6942</v>
      </c>
      <c r="B2415" s="3">
        <v>3688.45</v>
      </c>
      <c r="C2415" s="3">
        <v>4322.6499999999996</v>
      </c>
      <c r="D2415" s="3">
        <v>85.33</v>
      </c>
    </row>
    <row r="2416" spans="1:4" x14ac:dyDescent="0.25">
      <c r="A2416" s="1" t="s">
        <v>6951</v>
      </c>
      <c r="B2416" s="3">
        <v>4543.9799999999996</v>
      </c>
      <c r="C2416" s="3">
        <v>4449.1000000000004</v>
      </c>
      <c r="D2416" s="3">
        <v>102.13</v>
      </c>
    </row>
    <row r="2417" spans="1:4" x14ac:dyDescent="0.25">
      <c r="A2417" s="1" t="s">
        <v>6928</v>
      </c>
      <c r="B2417" s="3">
        <v>4681.01</v>
      </c>
      <c r="C2417" s="3">
        <v>4560.8900000000003</v>
      </c>
      <c r="D2417" s="3">
        <v>102.63</v>
      </c>
    </row>
    <row r="2418" spans="1:4" x14ac:dyDescent="0.25">
      <c r="A2418" s="1" t="s">
        <v>6927</v>
      </c>
      <c r="B2418" s="3">
        <v>4680.97</v>
      </c>
      <c r="C2418" s="3">
        <v>4698.6899999999996</v>
      </c>
      <c r="D2418" s="3">
        <v>99.62</v>
      </c>
    </row>
    <row r="2419" spans="1:4" x14ac:dyDescent="0.25">
      <c r="A2419" s="1" t="s">
        <v>6975</v>
      </c>
      <c r="B2419" s="3">
        <v>8867.6</v>
      </c>
      <c r="C2419" s="3">
        <v>5640.77</v>
      </c>
      <c r="D2419" s="3">
        <v>157.21</v>
      </c>
    </row>
    <row r="2420" spans="1:4" x14ac:dyDescent="0.25">
      <c r="A2420" s="1" t="s">
        <v>6943</v>
      </c>
      <c r="B2420" s="3">
        <v>3408.65</v>
      </c>
      <c r="C2420" s="3">
        <v>4010.27</v>
      </c>
      <c r="D2420" s="3">
        <v>85</v>
      </c>
    </row>
    <row r="2421" spans="1:4" x14ac:dyDescent="0.25">
      <c r="A2421" s="1" t="s">
        <v>6906</v>
      </c>
      <c r="B2421" s="3">
        <v>3257.99</v>
      </c>
      <c r="C2421" s="3">
        <v>3587.16</v>
      </c>
      <c r="D2421" s="3">
        <v>90.82</v>
      </c>
    </row>
    <row r="2422" spans="1:4" x14ac:dyDescent="0.25">
      <c r="A2422" s="1" t="s">
        <v>6992</v>
      </c>
      <c r="B2422" s="3">
        <v>11166.44</v>
      </c>
      <c r="C2422" s="3">
        <v>4169.58</v>
      </c>
      <c r="D2422" s="3">
        <v>267.81</v>
      </c>
    </row>
    <row r="2423" spans="1:4" x14ac:dyDescent="0.25">
      <c r="A2423" s="1" t="s">
        <v>6930</v>
      </c>
      <c r="B2423" s="3">
        <v>4116.07</v>
      </c>
      <c r="C2423" s="3">
        <v>4186.88</v>
      </c>
      <c r="D2423" s="3">
        <v>98.31</v>
      </c>
    </row>
    <row r="2424" spans="1:4" x14ac:dyDescent="0.25">
      <c r="A2424" s="1" t="s">
        <v>6929</v>
      </c>
      <c r="B2424" s="3">
        <v>4116.07</v>
      </c>
      <c r="C2424" s="3">
        <v>4364.04</v>
      </c>
      <c r="D2424" s="3">
        <v>94.32</v>
      </c>
    </row>
    <row r="2425" spans="1:4" x14ac:dyDescent="0.25">
      <c r="A2425" s="1" t="s">
        <v>6993</v>
      </c>
      <c r="B2425" s="3">
        <v>11239.6</v>
      </c>
      <c r="C2425" s="3">
        <v>4138.08</v>
      </c>
      <c r="D2425" s="3">
        <v>271.61</v>
      </c>
    </row>
    <row r="2426" spans="1:4" x14ac:dyDescent="0.25">
      <c r="A2426" s="1" t="s">
        <v>6959</v>
      </c>
      <c r="B2426" s="3">
        <v>14452.46</v>
      </c>
      <c r="C2426" s="3">
        <v>4330.34</v>
      </c>
      <c r="D2426" s="3">
        <v>333.75</v>
      </c>
    </row>
    <row r="2427" spans="1:4" x14ac:dyDescent="0.25">
      <c r="A2427" s="1" t="s">
        <v>6696</v>
      </c>
      <c r="B2427" s="3">
        <v>2969.34</v>
      </c>
      <c r="C2427" s="3">
        <v>2850.2</v>
      </c>
      <c r="D2427" s="3">
        <v>104.18</v>
      </c>
    </row>
    <row r="2428" spans="1:4" x14ac:dyDescent="0.25">
      <c r="A2428" s="1" t="s">
        <v>6695</v>
      </c>
      <c r="B2428" s="3">
        <v>2969.29</v>
      </c>
      <c r="C2428" s="3">
        <v>2869.88</v>
      </c>
      <c r="D2428" s="3">
        <v>103.46</v>
      </c>
    </row>
    <row r="2429" spans="1:4" x14ac:dyDescent="0.25">
      <c r="A2429" s="1" t="s">
        <v>6754</v>
      </c>
      <c r="B2429" s="3">
        <v>11596.08</v>
      </c>
      <c r="C2429" s="3">
        <v>6477.87</v>
      </c>
      <c r="D2429" s="3">
        <v>179.01</v>
      </c>
    </row>
    <row r="2430" spans="1:4" x14ac:dyDescent="0.25">
      <c r="A2430" s="1" t="s">
        <v>6757</v>
      </c>
      <c r="B2430" s="3">
        <v>14203.53</v>
      </c>
      <c r="C2430" s="3">
        <v>6359.43</v>
      </c>
      <c r="D2430" s="3">
        <v>223.35</v>
      </c>
    </row>
    <row r="2431" spans="1:4" x14ac:dyDescent="0.25">
      <c r="A2431" s="1" t="s">
        <v>6698</v>
      </c>
      <c r="B2431" s="3">
        <v>3413.59</v>
      </c>
      <c r="C2431" s="3">
        <v>3066.73</v>
      </c>
      <c r="D2431" s="3">
        <v>111.31</v>
      </c>
    </row>
    <row r="2432" spans="1:4" x14ac:dyDescent="0.25">
      <c r="A2432" s="1" t="s">
        <v>6697</v>
      </c>
      <c r="B2432" s="3">
        <v>3413.59</v>
      </c>
      <c r="C2432" s="3">
        <v>3204.53</v>
      </c>
      <c r="D2432" s="3">
        <v>106.52</v>
      </c>
    </row>
    <row r="2433" spans="1:4" x14ac:dyDescent="0.25">
      <c r="A2433" s="1" t="s">
        <v>6758</v>
      </c>
      <c r="B2433" s="3">
        <v>14153.98</v>
      </c>
      <c r="C2433" s="3">
        <v>6390.93</v>
      </c>
      <c r="D2433" s="3">
        <v>221.47</v>
      </c>
    </row>
    <row r="2434" spans="1:4" x14ac:dyDescent="0.25">
      <c r="A2434" s="1" t="s">
        <v>6706</v>
      </c>
      <c r="B2434" s="3">
        <v>3669.43</v>
      </c>
      <c r="C2434" s="3">
        <v>4264.41</v>
      </c>
      <c r="D2434" s="3">
        <v>86.05</v>
      </c>
    </row>
    <row r="2435" spans="1:4" x14ac:dyDescent="0.25">
      <c r="A2435" s="1" t="s">
        <v>6756</v>
      </c>
      <c r="B2435" s="3">
        <v>13845.37</v>
      </c>
      <c r="C2435" s="3">
        <v>6303.99</v>
      </c>
      <c r="D2435" s="3">
        <v>219.63</v>
      </c>
    </row>
    <row r="2436" spans="1:4" x14ac:dyDescent="0.25">
      <c r="A2436" s="1" t="s">
        <v>6703</v>
      </c>
      <c r="B2436" s="3">
        <v>3943.57</v>
      </c>
      <c r="C2436" s="3">
        <v>4501.8900000000003</v>
      </c>
      <c r="D2436" s="3">
        <v>87.6</v>
      </c>
    </row>
    <row r="2437" spans="1:4" x14ac:dyDescent="0.25">
      <c r="A2437" s="1" t="s">
        <v>6702</v>
      </c>
      <c r="B2437" s="3">
        <v>4227.8999999999996</v>
      </c>
      <c r="C2437" s="3">
        <v>4661.95</v>
      </c>
      <c r="D2437" s="3">
        <v>90.69</v>
      </c>
    </row>
    <row r="2438" spans="1:4" x14ac:dyDescent="0.25">
      <c r="A2438" s="1" t="s">
        <v>6699</v>
      </c>
      <c r="B2438" s="3">
        <v>4239.92</v>
      </c>
      <c r="C2438" s="3">
        <v>4739.3999999999996</v>
      </c>
      <c r="D2438" s="3">
        <v>89.46</v>
      </c>
    </row>
    <row r="2439" spans="1:4" x14ac:dyDescent="0.25">
      <c r="A2439" s="1" t="s">
        <v>6710</v>
      </c>
      <c r="B2439" s="3">
        <v>4121.75</v>
      </c>
      <c r="C2439" s="3">
        <v>4824.3999999999996</v>
      </c>
      <c r="D2439" s="3">
        <v>85.44</v>
      </c>
    </row>
    <row r="2440" spans="1:4" x14ac:dyDescent="0.25">
      <c r="A2440" s="1" t="s">
        <v>6646</v>
      </c>
      <c r="B2440" s="3">
        <v>11314.01</v>
      </c>
      <c r="C2440" s="3">
        <v>12181.01</v>
      </c>
      <c r="D2440" s="3">
        <v>92.88</v>
      </c>
    </row>
    <row r="2441" spans="1:4" x14ac:dyDescent="0.25">
      <c r="A2441" s="1" t="s">
        <v>6701</v>
      </c>
      <c r="B2441" s="3">
        <v>4416.8500000000004</v>
      </c>
      <c r="C2441" s="3">
        <v>5061.8500000000004</v>
      </c>
      <c r="D2441" s="3">
        <v>87.26</v>
      </c>
    </row>
    <row r="2442" spans="1:4" x14ac:dyDescent="0.25">
      <c r="A2442" s="1" t="s">
        <v>6700</v>
      </c>
      <c r="B2442" s="3">
        <v>4535.0200000000004</v>
      </c>
      <c r="C2442" s="3">
        <v>5141.88</v>
      </c>
      <c r="D2442" s="3">
        <v>88.2</v>
      </c>
    </row>
    <row r="2443" spans="1:4" x14ac:dyDescent="0.25">
      <c r="A2443" s="1" t="s">
        <v>6647</v>
      </c>
      <c r="B2443" s="3">
        <v>9539.42</v>
      </c>
      <c r="C2443" s="3">
        <v>10814.52</v>
      </c>
      <c r="D2443" s="3">
        <v>88.21</v>
      </c>
    </row>
    <row r="2444" spans="1:4" x14ac:dyDescent="0.25">
      <c r="A2444" s="1" t="s">
        <v>6727</v>
      </c>
      <c r="B2444" s="3">
        <v>9924.6</v>
      </c>
      <c r="C2444" s="3">
        <v>6657.98</v>
      </c>
      <c r="D2444" s="3">
        <v>149.06</v>
      </c>
    </row>
    <row r="2445" spans="1:4" x14ac:dyDescent="0.25">
      <c r="A2445" s="1" t="s">
        <v>6728</v>
      </c>
      <c r="B2445" s="3">
        <v>9897.7800000000007</v>
      </c>
      <c r="C2445" s="3">
        <v>6413.56</v>
      </c>
      <c r="D2445" s="3">
        <v>154.33000000000001</v>
      </c>
    </row>
    <row r="2446" spans="1:4" x14ac:dyDescent="0.25">
      <c r="A2446" s="1" t="s">
        <v>6650</v>
      </c>
      <c r="B2446" s="3">
        <v>9854.59</v>
      </c>
      <c r="C2446" s="3">
        <v>11212</v>
      </c>
      <c r="D2446" s="3">
        <v>87.89</v>
      </c>
    </row>
    <row r="2447" spans="1:4" x14ac:dyDescent="0.25">
      <c r="A2447" s="1" t="s">
        <v>6723</v>
      </c>
      <c r="B2447" s="3">
        <v>8576.17</v>
      </c>
      <c r="C2447" s="3">
        <v>8129.18</v>
      </c>
      <c r="D2447" s="3">
        <v>105.5</v>
      </c>
    </row>
    <row r="2448" spans="1:4" x14ac:dyDescent="0.25">
      <c r="A2448" s="1" t="s">
        <v>6755</v>
      </c>
      <c r="B2448" s="3">
        <v>11205.93</v>
      </c>
      <c r="C2448" s="3">
        <v>8003.2</v>
      </c>
      <c r="D2448" s="3">
        <v>140.02000000000001</v>
      </c>
    </row>
    <row r="2449" spans="1:4" x14ac:dyDescent="0.25">
      <c r="A2449" s="1" t="s">
        <v>6659</v>
      </c>
      <c r="B2449" s="3">
        <v>4136.0200000000004</v>
      </c>
      <c r="C2449" s="3">
        <v>4017.22</v>
      </c>
      <c r="D2449" s="3">
        <v>102.96</v>
      </c>
    </row>
    <row r="2450" spans="1:4" x14ac:dyDescent="0.25">
      <c r="A2450" s="1" t="s">
        <v>6658</v>
      </c>
      <c r="B2450" s="3">
        <v>4136.03</v>
      </c>
      <c r="C2450" s="3">
        <v>3733.76</v>
      </c>
      <c r="D2450" s="3">
        <v>110.77</v>
      </c>
    </row>
    <row r="2451" spans="1:4" x14ac:dyDescent="0.25">
      <c r="A2451" s="1" t="s">
        <v>6651</v>
      </c>
      <c r="B2451" s="3">
        <v>11149.22</v>
      </c>
      <c r="C2451" s="3">
        <v>12530.31</v>
      </c>
      <c r="D2451" s="3">
        <v>88.98</v>
      </c>
    </row>
    <row r="2452" spans="1:4" x14ac:dyDescent="0.25">
      <c r="A2452" s="1" t="s">
        <v>6736</v>
      </c>
      <c r="B2452" s="3">
        <v>10285.99</v>
      </c>
      <c r="C2452" s="3">
        <v>3787.99</v>
      </c>
      <c r="D2452" s="3">
        <v>271.54000000000002</v>
      </c>
    </row>
    <row r="2453" spans="1:4" x14ac:dyDescent="0.25">
      <c r="A2453" s="1" t="s">
        <v>6737</v>
      </c>
      <c r="B2453" s="3">
        <v>10190.93</v>
      </c>
      <c r="C2453" s="3">
        <v>3488.01</v>
      </c>
      <c r="D2453" s="3">
        <v>292.17</v>
      </c>
    </row>
    <row r="2454" spans="1:4" x14ac:dyDescent="0.25">
      <c r="A2454" s="1" t="s">
        <v>6655</v>
      </c>
      <c r="B2454" s="3">
        <v>3862</v>
      </c>
      <c r="C2454" s="3">
        <v>4002.26</v>
      </c>
      <c r="D2454" s="3">
        <v>96.5</v>
      </c>
    </row>
    <row r="2455" spans="1:4" x14ac:dyDescent="0.25">
      <c r="A2455" s="1" t="s">
        <v>6654</v>
      </c>
      <c r="B2455" s="3">
        <v>3862.01</v>
      </c>
      <c r="C2455" s="3">
        <v>3718.8</v>
      </c>
      <c r="D2455" s="3">
        <v>103.85</v>
      </c>
    </row>
    <row r="2456" spans="1:4" x14ac:dyDescent="0.25">
      <c r="A2456" s="1" t="s">
        <v>6649</v>
      </c>
      <c r="B2456" s="3">
        <v>3318.02</v>
      </c>
      <c r="C2456" s="3">
        <v>3220.51</v>
      </c>
      <c r="D2456" s="3">
        <v>103.03</v>
      </c>
    </row>
    <row r="2457" spans="1:4" x14ac:dyDescent="0.25">
      <c r="A2457" s="1" t="s">
        <v>6648</v>
      </c>
      <c r="B2457" s="3">
        <v>2887.91</v>
      </c>
      <c r="C2457" s="3">
        <v>2763.05</v>
      </c>
      <c r="D2457" s="3">
        <v>104.52</v>
      </c>
    </row>
    <row r="2458" spans="1:4" x14ac:dyDescent="0.25">
      <c r="A2458" s="1" t="s">
        <v>6986</v>
      </c>
      <c r="B2458" s="3">
        <v>15252.85</v>
      </c>
      <c r="C2458" s="3">
        <v>6764.33</v>
      </c>
      <c r="D2458" s="3">
        <v>225.49</v>
      </c>
    </row>
    <row r="2459" spans="1:4" x14ac:dyDescent="0.25">
      <c r="A2459" s="1" t="s">
        <v>6980</v>
      </c>
      <c r="B2459" s="3">
        <v>15480.2</v>
      </c>
      <c r="C2459" s="3">
        <v>6314.33</v>
      </c>
      <c r="D2459" s="3">
        <v>245.16</v>
      </c>
    </row>
    <row r="2460" spans="1:4" x14ac:dyDescent="0.25">
      <c r="A2460" s="1" t="s">
        <v>6948</v>
      </c>
      <c r="B2460" s="3">
        <v>5133.6499999999996</v>
      </c>
      <c r="C2460" s="3">
        <v>6474.89</v>
      </c>
      <c r="D2460" s="3">
        <v>79.290000000000006</v>
      </c>
    </row>
    <row r="2461" spans="1:4" x14ac:dyDescent="0.25">
      <c r="A2461" s="1" t="s">
        <v>6893</v>
      </c>
      <c r="B2461" s="3">
        <v>4377.41</v>
      </c>
      <c r="C2461" s="3">
        <v>4952.33</v>
      </c>
      <c r="D2461" s="3">
        <v>88.39</v>
      </c>
    </row>
    <row r="2462" spans="1:4" x14ac:dyDescent="0.25">
      <c r="A2462" s="1" t="s">
        <v>6892</v>
      </c>
      <c r="B2462" s="3">
        <v>4377.51</v>
      </c>
      <c r="C2462" s="3">
        <v>5264.53</v>
      </c>
      <c r="D2462" s="3">
        <v>83.15</v>
      </c>
    </row>
    <row r="2463" spans="1:4" x14ac:dyDescent="0.25">
      <c r="A2463" s="1" t="s">
        <v>6904</v>
      </c>
      <c r="B2463" s="3">
        <v>5383.34</v>
      </c>
      <c r="C2463" s="3">
        <v>6717.41</v>
      </c>
      <c r="D2463" s="3">
        <v>80.14</v>
      </c>
    </row>
    <row r="2464" spans="1:4" x14ac:dyDescent="0.25">
      <c r="A2464" s="1" t="s">
        <v>6981</v>
      </c>
      <c r="B2464" s="3">
        <v>15509.18</v>
      </c>
      <c r="C2464" s="3">
        <v>6249.37</v>
      </c>
      <c r="D2464" s="3">
        <v>248.17</v>
      </c>
    </row>
    <row r="2465" spans="1:4" x14ac:dyDescent="0.25">
      <c r="A2465" s="1" t="s">
        <v>6979</v>
      </c>
      <c r="B2465" s="3">
        <v>15300.82</v>
      </c>
      <c r="C2465" s="3">
        <v>5699.37</v>
      </c>
      <c r="D2465" s="3">
        <v>268.47000000000003</v>
      </c>
    </row>
    <row r="2466" spans="1:4" x14ac:dyDescent="0.25">
      <c r="A2466" s="1" t="s">
        <v>6968</v>
      </c>
      <c r="B2466" s="3">
        <v>7006.01</v>
      </c>
      <c r="C2466" s="3">
        <v>7410.52</v>
      </c>
      <c r="D2466" s="3">
        <v>94.54</v>
      </c>
    </row>
    <row r="2467" spans="1:4" x14ac:dyDescent="0.25">
      <c r="A2467" s="1" t="s">
        <v>6982</v>
      </c>
      <c r="B2467" s="3">
        <v>15503.88</v>
      </c>
      <c r="C2467" s="3">
        <v>5691.89</v>
      </c>
      <c r="D2467" s="3">
        <v>272.39</v>
      </c>
    </row>
    <row r="2468" spans="1:4" x14ac:dyDescent="0.25">
      <c r="A2468" s="1" t="s">
        <v>6983</v>
      </c>
      <c r="B2468" s="3">
        <v>15858.46</v>
      </c>
      <c r="C2468" s="3">
        <v>5941.89</v>
      </c>
      <c r="D2468" s="3">
        <v>266.89</v>
      </c>
    </row>
    <row r="2469" spans="1:4" x14ac:dyDescent="0.25">
      <c r="A2469" s="1" t="s">
        <v>6991</v>
      </c>
      <c r="B2469" s="3">
        <v>10902.35</v>
      </c>
      <c r="C2469" s="3">
        <v>6065.31</v>
      </c>
      <c r="D2469" s="3">
        <v>179.75</v>
      </c>
    </row>
    <row r="2470" spans="1:4" x14ac:dyDescent="0.25">
      <c r="A2470" s="1" t="s">
        <v>6984</v>
      </c>
      <c r="B2470" s="3">
        <v>15388.1</v>
      </c>
      <c r="C2470" s="3">
        <v>5194.6499999999996</v>
      </c>
      <c r="D2470" s="3">
        <v>296.23</v>
      </c>
    </row>
    <row r="2471" spans="1:4" x14ac:dyDescent="0.25">
      <c r="A2471" s="1" t="s">
        <v>6947</v>
      </c>
      <c r="B2471" s="3">
        <v>4477.1099999999997</v>
      </c>
      <c r="C2471" s="3">
        <v>5644.97</v>
      </c>
      <c r="D2471" s="3">
        <v>79.31</v>
      </c>
    </row>
    <row r="2472" spans="1:4" x14ac:dyDescent="0.25">
      <c r="A2472" s="1" t="s">
        <v>6987</v>
      </c>
      <c r="B2472" s="3">
        <v>15722.43</v>
      </c>
      <c r="C2472" s="3">
        <v>5143.3900000000003</v>
      </c>
      <c r="D2472" s="3">
        <v>305.68</v>
      </c>
    </row>
    <row r="2473" spans="1:4" x14ac:dyDescent="0.25">
      <c r="A2473" s="1" t="s">
        <v>6900</v>
      </c>
      <c r="B2473" s="3">
        <v>4437.8500000000004</v>
      </c>
      <c r="C2473" s="3">
        <v>5626.93</v>
      </c>
      <c r="D2473" s="3">
        <v>78.87</v>
      </c>
    </row>
    <row r="2474" spans="1:4" x14ac:dyDescent="0.25">
      <c r="A2474" s="1" t="s">
        <v>6946</v>
      </c>
      <c r="B2474" s="3">
        <v>4116.99</v>
      </c>
      <c r="C2474" s="3">
        <v>4720.1899999999996</v>
      </c>
      <c r="D2474" s="3">
        <v>87.22</v>
      </c>
    </row>
    <row r="2475" spans="1:4" x14ac:dyDescent="0.25">
      <c r="A2475" s="1" t="s">
        <v>6990</v>
      </c>
      <c r="B2475" s="3">
        <v>15461.96</v>
      </c>
      <c r="C2475" s="3">
        <v>5124.6899999999996</v>
      </c>
      <c r="D2475" s="3">
        <v>301.72000000000003</v>
      </c>
    </row>
    <row r="2476" spans="1:4" x14ac:dyDescent="0.25">
      <c r="A2476" s="1" t="s">
        <v>6939</v>
      </c>
      <c r="B2476" s="3">
        <v>3783.18</v>
      </c>
      <c r="C2476" s="3">
        <v>4402.68</v>
      </c>
      <c r="D2476" s="3">
        <v>85.93</v>
      </c>
    </row>
    <row r="2477" spans="1:4" x14ac:dyDescent="0.25">
      <c r="A2477" s="1" t="s">
        <v>6989</v>
      </c>
      <c r="B2477" s="3">
        <v>15538.13</v>
      </c>
      <c r="C2477" s="3">
        <v>5073.43</v>
      </c>
      <c r="D2477" s="3">
        <v>306.26</v>
      </c>
    </row>
    <row r="2478" spans="1:4" x14ac:dyDescent="0.25">
      <c r="A2478" s="1" t="s">
        <v>6903</v>
      </c>
      <c r="B2478" s="3">
        <v>3509.04</v>
      </c>
      <c r="C2478" s="3">
        <v>4027.6</v>
      </c>
      <c r="D2478" s="3">
        <v>87.12</v>
      </c>
    </row>
    <row r="2479" spans="1:4" x14ac:dyDescent="0.25">
      <c r="A2479" s="1" t="s">
        <v>6988</v>
      </c>
      <c r="B2479" s="3">
        <v>15188.53</v>
      </c>
      <c r="C2479" s="3">
        <v>5190.95</v>
      </c>
      <c r="D2479" s="3">
        <v>292.60000000000002</v>
      </c>
    </row>
    <row r="2480" spans="1:4" x14ac:dyDescent="0.25">
      <c r="A2480" s="1" t="s">
        <v>6902</v>
      </c>
      <c r="B2480" s="3">
        <v>4148.54</v>
      </c>
      <c r="C2480" s="3">
        <v>5354.49</v>
      </c>
      <c r="D2480" s="3">
        <v>77.48</v>
      </c>
    </row>
    <row r="2481" spans="1:4" x14ac:dyDescent="0.25">
      <c r="A2481" s="1" t="s">
        <v>6915</v>
      </c>
      <c r="B2481" s="3">
        <v>3461.52</v>
      </c>
      <c r="C2481" s="3">
        <v>3646.93</v>
      </c>
      <c r="D2481" s="3">
        <v>94.92</v>
      </c>
    </row>
    <row r="2482" spans="1:4" x14ac:dyDescent="0.25">
      <c r="A2482" s="1" t="s">
        <v>6914</v>
      </c>
      <c r="B2482" s="3">
        <v>3461.6</v>
      </c>
      <c r="C2482" s="3">
        <v>3343.15</v>
      </c>
      <c r="D2482" s="3">
        <v>103.54</v>
      </c>
    </row>
    <row r="2483" spans="1:4" x14ac:dyDescent="0.25">
      <c r="A2483" s="1" t="s">
        <v>7001</v>
      </c>
      <c r="B2483" s="3">
        <v>15394.88</v>
      </c>
      <c r="C2483" s="3">
        <v>4795.99</v>
      </c>
      <c r="D2483" s="3">
        <v>320.99</v>
      </c>
    </row>
    <row r="2484" spans="1:4" x14ac:dyDescent="0.25">
      <c r="A2484" s="1" t="s">
        <v>6978</v>
      </c>
      <c r="B2484" s="3">
        <v>14808.28</v>
      </c>
      <c r="C2484" s="3">
        <v>4289.7700000000004</v>
      </c>
      <c r="D2484" s="3">
        <v>345.2</v>
      </c>
    </row>
    <row r="2485" spans="1:4" x14ac:dyDescent="0.25">
      <c r="A2485" s="1" t="s">
        <v>6913</v>
      </c>
      <c r="B2485" s="3">
        <v>2605.7600000000002</v>
      </c>
      <c r="C2485" s="3">
        <v>2943.94</v>
      </c>
      <c r="D2485" s="3">
        <v>88.51</v>
      </c>
    </row>
    <row r="2486" spans="1:4" x14ac:dyDescent="0.25">
      <c r="A2486" s="1" t="s">
        <v>6912</v>
      </c>
      <c r="B2486" s="3">
        <v>2605.77</v>
      </c>
      <c r="C2486" s="3">
        <v>2640.16</v>
      </c>
      <c r="D2486" s="3">
        <v>98.7</v>
      </c>
    </row>
    <row r="2487" spans="1:4" x14ac:dyDescent="0.25">
      <c r="A2487" s="1" t="s">
        <v>6719</v>
      </c>
      <c r="B2487" s="3">
        <v>14452.4</v>
      </c>
      <c r="C2487" s="3">
        <v>4723.72</v>
      </c>
      <c r="D2487" s="3">
        <v>305.95</v>
      </c>
    </row>
    <row r="2488" spans="1:4" x14ac:dyDescent="0.25">
      <c r="A2488" s="1" t="s">
        <v>6721</v>
      </c>
      <c r="B2488" s="3">
        <v>11536.75</v>
      </c>
      <c r="C2488" s="3">
        <v>6603.85</v>
      </c>
      <c r="D2488" s="3">
        <v>174.7</v>
      </c>
    </row>
    <row r="2489" spans="1:4" x14ac:dyDescent="0.25">
      <c r="A2489" s="1" t="s">
        <v>6675</v>
      </c>
      <c r="B2489" s="3">
        <v>4024.6</v>
      </c>
      <c r="C2489" s="3">
        <v>4083.97</v>
      </c>
      <c r="D2489" s="3">
        <v>98.55</v>
      </c>
    </row>
    <row r="2490" spans="1:4" x14ac:dyDescent="0.25">
      <c r="A2490" s="1" t="s">
        <v>6674</v>
      </c>
      <c r="B2490" s="3">
        <v>4022.86</v>
      </c>
      <c r="C2490" s="3">
        <v>4172.79</v>
      </c>
      <c r="D2490" s="3">
        <v>96.41</v>
      </c>
    </row>
    <row r="2491" spans="1:4" x14ac:dyDescent="0.25">
      <c r="A2491" s="1" t="s">
        <v>6666</v>
      </c>
      <c r="B2491" s="3">
        <v>3641.18</v>
      </c>
      <c r="C2491" s="3">
        <v>3789.8</v>
      </c>
      <c r="D2491" s="3">
        <v>96.08</v>
      </c>
    </row>
    <row r="2492" spans="1:4" x14ac:dyDescent="0.25">
      <c r="A2492" s="1" t="s">
        <v>6761</v>
      </c>
      <c r="B2492" s="3">
        <v>15394.86</v>
      </c>
      <c r="C2492" s="3">
        <v>4792.45</v>
      </c>
      <c r="D2492" s="3">
        <v>321.23</v>
      </c>
    </row>
    <row r="2493" spans="1:4" x14ac:dyDescent="0.25">
      <c r="A2493" s="1" t="s">
        <v>6748</v>
      </c>
      <c r="B2493" s="3">
        <v>15188.59</v>
      </c>
      <c r="C2493" s="3">
        <v>4683.71</v>
      </c>
      <c r="D2493" s="3">
        <v>324.29000000000002</v>
      </c>
    </row>
    <row r="2494" spans="1:4" x14ac:dyDescent="0.25">
      <c r="A2494" s="1" t="s">
        <v>6663</v>
      </c>
      <c r="B2494" s="3">
        <v>3431.71</v>
      </c>
      <c r="C2494" s="3">
        <v>3821.3</v>
      </c>
      <c r="D2494" s="3">
        <v>89.8</v>
      </c>
    </row>
    <row r="2495" spans="1:4" x14ac:dyDescent="0.25">
      <c r="A2495" s="1" t="s">
        <v>6673</v>
      </c>
      <c r="B2495" s="3">
        <v>4826.1099999999997</v>
      </c>
      <c r="C2495" s="3">
        <v>4778.5600000000004</v>
      </c>
      <c r="D2495" s="3">
        <v>101</v>
      </c>
    </row>
    <row r="2496" spans="1:4" x14ac:dyDescent="0.25">
      <c r="A2496" s="1" t="s">
        <v>6672</v>
      </c>
      <c r="B2496" s="3">
        <v>4826.09</v>
      </c>
      <c r="C2496" s="3">
        <v>4867.38</v>
      </c>
      <c r="D2496" s="3">
        <v>99.15</v>
      </c>
    </row>
    <row r="2497" spans="1:4" x14ac:dyDescent="0.25">
      <c r="A2497" s="1" t="s">
        <v>6662</v>
      </c>
      <c r="B2497" s="3">
        <v>5059.03</v>
      </c>
      <c r="C2497" s="3">
        <v>6256.67</v>
      </c>
      <c r="D2497" s="3">
        <v>80.86</v>
      </c>
    </row>
    <row r="2498" spans="1:4" x14ac:dyDescent="0.25">
      <c r="A2498" s="1" t="s">
        <v>6738</v>
      </c>
      <c r="B2498" s="3">
        <v>14808.25</v>
      </c>
      <c r="C2498" s="3">
        <v>5347.41</v>
      </c>
      <c r="D2498" s="3">
        <v>276.92</v>
      </c>
    </row>
    <row r="2499" spans="1:4" x14ac:dyDescent="0.25">
      <c r="A2499" s="1" t="s">
        <v>6707</v>
      </c>
      <c r="B2499" s="3">
        <v>5518.76</v>
      </c>
      <c r="C2499" s="3">
        <v>6578.43</v>
      </c>
      <c r="D2499" s="3">
        <v>83.89</v>
      </c>
    </row>
    <row r="2500" spans="1:4" x14ac:dyDescent="0.25">
      <c r="A2500" s="1" t="s">
        <v>6660</v>
      </c>
      <c r="B2500" s="3">
        <v>5620.66</v>
      </c>
      <c r="C2500" s="3">
        <v>6614.15</v>
      </c>
      <c r="D2500" s="3">
        <v>84.98</v>
      </c>
    </row>
    <row r="2501" spans="1:4" x14ac:dyDescent="0.25">
      <c r="A2501" s="1" t="s">
        <v>6708</v>
      </c>
      <c r="B2501" s="3">
        <v>5813.16</v>
      </c>
      <c r="C2501" s="3">
        <v>6935.91</v>
      </c>
      <c r="D2501" s="3">
        <v>83.81</v>
      </c>
    </row>
    <row r="2502" spans="1:4" x14ac:dyDescent="0.25">
      <c r="A2502" s="1" t="s">
        <v>6664</v>
      </c>
      <c r="B2502" s="3">
        <v>5635.58</v>
      </c>
      <c r="C2502" s="3">
        <v>6771.63</v>
      </c>
      <c r="D2502" s="3">
        <v>83.22</v>
      </c>
    </row>
    <row r="2503" spans="1:4" x14ac:dyDescent="0.25">
      <c r="A2503" s="1" t="s">
        <v>6750</v>
      </c>
      <c r="B2503" s="3">
        <v>15461.88</v>
      </c>
      <c r="C2503" s="3">
        <v>5147.37</v>
      </c>
      <c r="D2503" s="3">
        <v>300.38</v>
      </c>
    </row>
    <row r="2504" spans="1:4" x14ac:dyDescent="0.25">
      <c r="A2504" s="1" t="s">
        <v>6749</v>
      </c>
      <c r="B2504" s="3">
        <v>15538.17</v>
      </c>
      <c r="C2504" s="3">
        <v>5198.63</v>
      </c>
      <c r="D2504" s="3">
        <v>298.89</v>
      </c>
    </row>
    <row r="2505" spans="1:4" x14ac:dyDescent="0.25">
      <c r="A2505" s="1" t="s">
        <v>6744</v>
      </c>
      <c r="B2505" s="3">
        <v>15388.12</v>
      </c>
      <c r="C2505" s="3">
        <v>5059.8500000000004</v>
      </c>
      <c r="D2505" s="3">
        <v>304.12</v>
      </c>
    </row>
    <row r="2506" spans="1:4" x14ac:dyDescent="0.25">
      <c r="A2506" s="1" t="s">
        <v>6747</v>
      </c>
      <c r="B2506" s="3">
        <v>15722.54</v>
      </c>
      <c r="C2506" s="3">
        <v>5111.1099999999997</v>
      </c>
      <c r="D2506" s="3">
        <v>307.61</v>
      </c>
    </row>
    <row r="2507" spans="1:4" x14ac:dyDescent="0.25">
      <c r="A2507" s="1" t="s">
        <v>6645</v>
      </c>
      <c r="B2507" s="3">
        <v>3654.12</v>
      </c>
      <c r="C2507" s="3">
        <v>4288.68</v>
      </c>
      <c r="D2507" s="3">
        <v>85.2</v>
      </c>
    </row>
    <row r="2508" spans="1:4" x14ac:dyDescent="0.25">
      <c r="A2508" s="1" t="s">
        <v>6739</v>
      </c>
      <c r="B2508" s="3">
        <v>15303.72</v>
      </c>
      <c r="C2508" s="3">
        <v>6900.87</v>
      </c>
      <c r="D2508" s="3">
        <v>221.77</v>
      </c>
    </row>
    <row r="2509" spans="1:4" x14ac:dyDescent="0.25">
      <c r="A2509" s="1" t="s">
        <v>6742</v>
      </c>
      <c r="B2509" s="3">
        <v>15503.21</v>
      </c>
      <c r="C2509" s="3">
        <v>6908.35</v>
      </c>
      <c r="D2509" s="3">
        <v>224.41</v>
      </c>
    </row>
    <row r="2510" spans="1:4" x14ac:dyDescent="0.25">
      <c r="A2510" s="1" t="s">
        <v>6743</v>
      </c>
      <c r="B2510" s="3">
        <v>15857.77</v>
      </c>
      <c r="C2510" s="3">
        <v>6765.83</v>
      </c>
      <c r="D2510" s="3">
        <v>234.38</v>
      </c>
    </row>
    <row r="2511" spans="1:4" x14ac:dyDescent="0.25">
      <c r="A2511" s="1" t="s">
        <v>6740</v>
      </c>
      <c r="B2511" s="3">
        <v>15480.36</v>
      </c>
      <c r="C2511" s="3">
        <v>7315.83</v>
      </c>
      <c r="D2511" s="3">
        <v>211.6</v>
      </c>
    </row>
    <row r="2512" spans="1:4" x14ac:dyDescent="0.25">
      <c r="A2512" s="1" t="s">
        <v>6741</v>
      </c>
      <c r="B2512" s="3">
        <v>15509.27</v>
      </c>
      <c r="C2512" s="3">
        <v>7223.31</v>
      </c>
      <c r="D2512" s="3">
        <v>214.71</v>
      </c>
    </row>
    <row r="2513" spans="1:4" x14ac:dyDescent="0.25">
      <c r="A2513" s="1" t="s">
        <v>6746</v>
      </c>
      <c r="B2513" s="3">
        <v>15252.86</v>
      </c>
      <c r="C2513" s="3">
        <v>7473.31</v>
      </c>
      <c r="D2513" s="3">
        <v>204.1</v>
      </c>
    </row>
    <row r="2514" spans="1:4" x14ac:dyDescent="0.25">
      <c r="A2514" s="1" t="s">
        <v>6657</v>
      </c>
      <c r="B2514" s="3">
        <v>3285.22</v>
      </c>
      <c r="C2514" s="3">
        <v>3848</v>
      </c>
      <c r="D2514" s="3">
        <v>85.37</v>
      </c>
    </row>
    <row r="2515" spans="1:4" x14ac:dyDescent="0.25">
      <c r="A2515" s="1" t="s">
        <v>6656</v>
      </c>
      <c r="B2515" s="3">
        <v>3285.28</v>
      </c>
      <c r="C2515" s="3">
        <v>3535.8</v>
      </c>
      <c r="D2515" s="3">
        <v>92.91</v>
      </c>
    </row>
    <row r="2516" spans="1:4" x14ac:dyDescent="0.25">
      <c r="A2516" s="1" t="s">
        <v>7099</v>
      </c>
      <c r="B2516" s="3">
        <v>190.72</v>
      </c>
      <c r="C2516" s="3">
        <v>219.69</v>
      </c>
      <c r="D2516" s="3">
        <v>86.81</v>
      </c>
    </row>
    <row r="2517" spans="1:4" x14ac:dyDescent="0.25">
      <c r="A2517" s="1" t="s">
        <v>7100</v>
      </c>
      <c r="B2517" s="3">
        <v>189.35</v>
      </c>
      <c r="C2517" s="3">
        <v>219.69</v>
      </c>
      <c r="D2517" s="3">
        <v>86.19</v>
      </c>
    </row>
    <row r="2518" spans="1:4" x14ac:dyDescent="0.25">
      <c r="A2518" s="1" t="s">
        <v>6840</v>
      </c>
      <c r="B2518" s="3">
        <v>11008.63</v>
      </c>
      <c r="C2518" s="3">
        <v>10728.82</v>
      </c>
      <c r="D2518" s="3">
        <v>102.61</v>
      </c>
    </row>
    <row r="2519" spans="1:4" x14ac:dyDescent="0.25">
      <c r="A2519" s="1" t="s">
        <v>6884</v>
      </c>
      <c r="B2519" s="3">
        <v>10286.459999999999</v>
      </c>
      <c r="C2519" s="3">
        <v>9657.9</v>
      </c>
      <c r="D2519" s="3">
        <v>106.51</v>
      </c>
    </row>
    <row r="2520" spans="1:4" x14ac:dyDescent="0.25">
      <c r="A2520" s="1" t="s">
        <v>6851</v>
      </c>
      <c r="B2520" s="3">
        <v>7273.27</v>
      </c>
      <c r="C2520" s="3">
        <v>8469.27</v>
      </c>
      <c r="D2520" s="3">
        <v>85.88</v>
      </c>
    </row>
    <row r="2521" spans="1:4" x14ac:dyDescent="0.25">
      <c r="A2521" s="1" t="s">
        <v>6865</v>
      </c>
      <c r="B2521" s="3">
        <v>11195.46</v>
      </c>
      <c r="C2521" s="3">
        <v>10445.36</v>
      </c>
      <c r="D2521" s="3">
        <v>107.18</v>
      </c>
    </row>
    <row r="2522" spans="1:4" x14ac:dyDescent="0.25">
      <c r="A2522" s="1" t="s">
        <v>6788</v>
      </c>
      <c r="B2522" s="3">
        <v>10899.15</v>
      </c>
      <c r="C2522" s="3">
        <v>10112.67</v>
      </c>
      <c r="D2522" s="3">
        <v>107.78</v>
      </c>
    </row>
    <row r="2523" spans="1:4" x14ac:dyDescent="0.25">
      <c r="A2523" s="1" t="s">
        <v>6787</v>
      </c>
      <c r="B2523" s="3">
        <v>10899.07</v>
      </c>
      <c r="C2523" s="3">
        <v>10081.17</v>
      </c>
      <c r="D2523" s="3">
        <v>108.11</v>
      </c>
    </row>
    <row r="2524" spans="1:4" x14ac:dyDescent="0.25">
      <c r="A2524" s="1" t="s">
        <v>6819</v>
      </c>
      <c r="B2524" s="3">
        <v>5667.62</v>
      </c>
      <c r="C2524" s="3">
        <v>6781.27</v>
      </c>
      <c r="D2524" s="3">
        <v>83.58</v>
      </c>
    </row>
    <row r="2525" spans="1:4" x14ac:dyDescent="0.25">
      <c r="A2525" s="1" t="s">
        <v>6822</v>
      </c>
      <c r="B2525" s="3">
        <v>5394.07</v>
      </c>
      <c r="C2525" s="3">
        <v>6543.76</v>
      </c>
      <c r="D2525" s="3">
        <v>82.43</v>
      </c>
    </row>
    <row r="2526" spans="1:4" x14ac:dyDescent="0.25">
      <c r="A2526" s="1" t="s">
        <v>6786</v>
      </c>
      <c r="B2526" s="3">
        <v>4773.0600000000004</v>
      </c>
      <c r="C2526" s="3">
        <v>6123.23</v>
      </c>
      <c r="D2526" s="3">
        <v>77.95</v>
      </c>
    </row>
    <row r="2527" spans="1:4" x14ac:dyDescent="0.25">
      <c r="A2527" s="1" t="s">
        <v>6773</v>
      </c>
      <c r="B2527" s="3">
        <v>4685.97</v>
      </c>
      <c r="C2527" s="3">
        <v>4756.34</v>
      </c>
      <c r="D2527" s="3">
        <v>98.52</v>
      </c>
    </row>
    <row r="2528" spans="1:4" x14ac:dyDescent="0.25">
      <c r="A2528" s="1" t="s">
        <v>6772</v>
      </c>
      <c r="B2528" s="3">
        <v>4685.8999999999996</v>
      </c>
      <c r="C2528" s="3">
        <v>4724.84</v>
      </c>
      <c r="D2528" s="3">
        <v>99.18</v>
      </c>
    </row>
    <row r="2529" spans="1:4" x14ac:dyDescent="0.25">
      <c r="A2529" s="1" t="s">
        <v>6854</v>
      </c>
      <c r="B2529" s="3">
        <v>7374.89</v>
      </c>
      <c r="C2529" s="3">
        <v>6019.75</v>
      </c>
      <c r="D2529" s="3">
        <v>122.51</v>
      </c>
    </row>
    <row r="2530" spans="1:4" x14ac:dyDescent="0.25">
      <c r="A2530" s="1" t="s">
        <v>6783</v>
      </c>
      <c r="B2530" s="3">
        <v>4625.72</v>
      </c>
      <c r="C2530" s="3">
        <v>5934.25</v>
      </c>
      <c r="D2530" s="3">
        <v>77.95</v>
      </c>
    </row>
    <row r="2531" spans="1:4" x14ac:dyDescent="0.25">
      <c r="A2531" s="1" t="s">
        <v>6880</v>
      </c>
      <c r="B2531" s="3">
        <v>11789.11</v>
      </c>
      <c r="C2531" s="3">
        <v>5736.29</v>
      </c>
      <c r="D2531" s="3">
        <v>205.52</v>
      </c>
    </row>
    <row r="2532" spans="1:4" x14ac:dyDescent="0.25">
      <c r="A2532" s="1" t="s">
        <v>6782</v>
      </c>
      <c r="B2532" s="3">
        <v>4506.66</v>
      </c>
      <c r="C2532" s="3">
        <v>4365.91</v>
      </c>
      <c r="D2532" s="3">
        <v>103.22</v>
      </c>
    </row>
    <row r="2533" spans="1:4" x14ac:dyDescent="0.25">
      <c r="A2533" s="1" t="s">
        <v>6827</v>
      </c>
      <c r="B2533" s="3">
        <v>3899.68</v>
      </c>
      <c r="C2533" s="3">
        <v>3965.91</v>
      </c>
      <c r="D2533" s="3">
        <v>98.33</v>
      </c>
    </row>
    <row r="2534" spans="1:4" x14ac:dyDescent="0.25">
      <c r="A2534" s="1" t="s">
        <v>6780</v>
      </c>
      <c r="B2534" s="3">
        <v>4215.6899999999996</v>
      </c>
      <c r="C2534" s="3">
        <v>4008.43</v>
      </c>
      <c r="D2534" s="3">
        <v>105.17</v>
      </c>
    </row>
    <row r="2535" spans="1:4" x14ac:dyDescent="0.25">
      <c r="A2535" s="1" t="s">
        <v>6828</v>
      </c>
      <c r="B2535" s="3">
        <v>3897.49</v>
      </c>
      <c r="C2535" s="3">
        <v>4008.43</v>
      </c>
      <c r="D2535" s="3">
        <v>97.23</v>
      </c>
    </row>
    <row r="2536" spans="1:4" x14ac:dyDescent="0.25">
      <c r="A2536" s="1" t="s">
        <v>6784</v>
      </c>
      <c r="B2536" s="3">
        <v>4144.13</v>
      </c>
      <c r="C2536" s="3">
        <v>4408.43</v>
      </c>
      <c r="D2536" s="3">
        <v>94</v>
      </c>
    </row>
    <row r="2537" spans="1:4" x14ac:dyDescent="0.25">
      <c r="A2537" s="1" t="s">
        <v>6796</v>
      </c>
      <c r="B2537" s="3">
        <v>5578.25</v>
      </c>
      <c r="C2537" s="3">
        <v>5551.11</v>
      </c>
      <c r="D2537" s="3">
        <v>100.49</v>
      </c>
    </row>
    <row r="2538" spans="1:4" x14ac:dyDescent="0.25">
      <c r="A2538" s="1" t="s">
        <v>6797</v>
      </c>
      <c r="B2538" s="3">
        <v>5138.7700000000004</v>
      </c>
      <c r="C2538" s="3">
        <v>5276.69</v>
      </c>
      <c r="D2538" s="3">
        <v>97.39</v>
      </c>
    </row>
    <row r="2539" spans="1:4" x14ac:dyDescent="0.25">
      <c r="A2539" s="1" t="s">
        <v>6810</v>
      </c>
      <c r="B2539" s="3">
        <v>5535.37</v>
      </c>
      <c r="C2539" s="3">
        <v>4297.71</v>
      </c>
      <c r="D2539" s="3">
        <v>128.80000000000001</v>
      </c>
    </row>
    <row r="2540" spans="1:4" x14ac:dyDescent="0.25">
      <c r="A2540" s="1" t="s">
        <v>6809</v>
      </c>
      <c r="B2540" s="3">
        <v>5535.39</v>
      </c>
      <c r="C2540" s="3">
        <v>4120.55</v>
      </c>
      <c r="D2540" s="3">
        <v>134.34</v>
      </c>
    </row>
    <row r="2541" spans="1:4" x14ac:dyDescent="0.25">
      <c r="A2541" s="1" t="s">
        <v>6871</v>
      </c>
      <c r="B2541" s="3">
        <v>11762.44</v>
      </c>
      <c r="C2541" s="3">
        <v>7025.89</v>
      </c>
      <c r="D2541" s="3">
        <v>167.42</v>
      </c>
    </row>
    <row r="2542" spans="1:4" x14ac:dyDescent="0.25">
      <c r="A2542" s="1" t="s">
        <v>6872</v>
      </c>
      <c r="B2542" s="3">
        <v>11538.89</v>
      </c>
      <c r="C2542" s="3">
        <v>6847.45</v>
      </c>
      <c r="D2542" s="3">
        <v>168.51</v>
      </c>
    </row>
    <row r="2543" spans="1:4" x14ac:dyDescent="0.25">
      <c r="A2543" s="1" t="s">
        <v>6808</v>
      </c>
      <c r="B2543" s="3">
        <v>5546.89</v>
      </c>
      <c r="C2543" s="3">
        <v>3923.7</v>
      </c>
      <c r="D2543" s="3">
        <v>141.37</v>
      </c>
    </row>
    <row r="2544" spans="1:4" x14ac:dyDescent="0.25">
      <c r="A2544" s="1" t="s">
        <v>6807</v>
      </c>
      <c r="B2544" s="3">
        <v>5546.91</v>
      </c>
      <c r="C2544" s="3">
        <v>3785.9</v>
      </c>
      <c r="D2544" s="3">
        <v>146.51</v>
      </c>
    </row>
    <row r="2545" spans="1:4" x14ac:dyDescent="0.25">
      <c r="A2545" s="1" t="s">
        <v>6873</v>
      </c>
      <c r="B2545" s="3">
        <v>13348.39</v>
      </c>
      <c r="C2545" s="3">
        <v>6563.99</v>
      </c>
      <c r="D2545" s="3">
        <v>203.36</v>
      </c>
    </row>
    <row r="2546" spans="1:4" x14ac:dyDescent="0.25">
      <c r="A2546" s="1" t="s">
        <v>6849</v>
      </c>
      <c r="B2546" s="3">
        <v>9672</v>
      </c>
      <c r="C2546" s="3">
        <v>5682.29</v>
      </c>
      <c r="D2546" s="3">
        <v>170.21</v>
      </c>
    </row>
    <row r="2547" spans="1:4" x14ac:dyDescent="0.25">
      <c r="A2547" s="1" t="s">
        <v>6555</v>
      </c>
      <c r="B2547" s="3">
        <v>4589.91</v>
      </c>
      <c r="C2547" s="3">
        <v>3504.35</v>
      </c>
      <c r="D2547" s="3">
        <v>130.97999999999999</v>
      </c>
    </row>
    <row r="2548" spans="1:4" x14ac:dyDescent="0.25">
      <c r="A2548" s="1" t="s">
        <v>6554</v>
      </c>
      <c r="B2548" s="3">
        <v>4589.8999999999996</v>
      </c>
      <c r="C2548" s="3">
        <v>3544.27</v>
      </c>
      <c r="D2548" s="3">
        <v>129.5</v>
      </c>
    </row>
    <row r="2549" spans="1:4" x14ac:dyDescent="0.25">
      <c r="A2549" s="1" t="s">
        <v>6635</v>
      </c>
      <c r="B2549" s="3">
        <v>12392.56</v>
      </c>
      <c r="C2549" s="3">
        <v>5997.13</v>
      </c>
      <c r="D2549" s="3">
        <v>206.64</v>
      </c>
    </row>
    <row r="2550" spans="1:4" x14ac:dyDescent="0.25">
      <c r="A2550" s="1" t="s">
        <v>6631</v>
      </c>
      <c r="B2550" s="3">
        <v>12202.98</v>
      </c>
      <c r="C2550" s="3">
        <v>6733.45</v>
      </c>
      <c r="D2550" s="3">
        <v>181.23</v>
      </c>
    </row>
    <row r="2551" spans="1:4" x14ac:dyDescent="0.25">
      <c r="A2551" s="1" t="s">
        <v>6553</v>
      </c>
      <c r="B2551" s="3">
        <v>4606.1499999999996</v>
      </c>
      <c r="C2551" s="3">
        <v>3431.28</v>
      </c>
      <c r="D2551" s="3">
        <v>134.24</v>
      </c>
    </row>
    <row r="2552" spans="1:4" x14ac:dyDescent="0.25">
      <c r="A2552" s="1" t="s">
        <v>6552</v>
      </c>
      <c r="B2552" s="3">
        <v>4606.1899999999996</v>
      </c>
      <c r="C2552" s="3">
        <v>3268.48</v>
      </c>
      <c r="D2552" s="3">
        <v>140.93</v>
      </c>
    </row>
    <row r="2553" spans="1:4" x14ac:dyDescent="0.25">
      <c r="A2553" s="1" t="s">
        <v>6608</v>
      </c>
      <c r="B2553" s="3">
        <v>8501.6299999999992</v>
      </c>
      <c r="C2553" s="3">
        <v>7009.37</v>
      </c>
      <c r="D2553" s="3">
        <v>121.29</v>
      </c>
    </row>
    <row r="2554" spans="1:4" x14ac:dyDescent="0.25">
      <c r="A2554" s="1" t="s">
        <v>6557</v>
      </c>
      <c r="B2554" s="3">
        <v>5026.43</v>
      </c>
      <c r="C2554" s="3">
        <v>5377.75</v>
      </c>
      <c r="D2554" s="3">
        <v>93.47</v>
      </c>
    </row>
    <row r="2555" spans="1:4" x14ac:dyDescent="0.25">
      <c r="A2555" s="1" t="s">
        <v>6566</v>
      </c>
      <c r="B2555" s="3">
        <v>5483.35</v>
      </c>
      <c r="C2555" s="3">
        <v>5777.68</v>
      </c>
      <c r="D2555" s="3">
        <v>94.91</v>
      </c>
    </row>
    <row r="2556" spans="1:4" x14ac:dyDescent="0.25">
      <c r="A2556" s="1" t="s">
        <v>6614</v>
      </c>
      <c r="B2556" s="3">
        <v>8530.48</v>
      </c>
      <c r="C2556" s="3">
        <v>7655.69</v>
      </c>
      <c r="D2556" s="3">
        <v>111.43</v>
      </c>
    </row>
    <row r="2557" spans="1:4" x14ac:dyDescent="0.25">
      <c r="A2557" s="1" t="s">
        <v>6588</v>
      </c>
      <c r="B2557" s="3">
        <v>4006.3</v>
      </c>
      <c r="C2557" s="3">
        <v>4149.57</v>
      </c>
      <c r="D2557" s="3">
        <v>96.55</v>
      </c>
    </row>
    <row r="2558" spans="1:4" x14ac:dyDescent="0.25">
      <c r="A2558" s="1" t="s">
        <v>6559</v>
      </c>
      <c r="B2558" s="3">
        <v>5275.79</v>
      </c>
      <c r="C2558" s="3">
        <v>4807.29</v>
      </c>
      <c r="D2558" s="3">
        <v>109.75</v>
      </c>
    </row>
    <row r="2559" spans="1:4" x14ac:dyDescent="0.25">
      <c r="A2559" s="1" t="s">
        <v>6544</v>
      </c>
      <c r="B2559" s="3">
        <v>3767.79</v>
      </c>
      <c r="C2559" s="3">
        <v>3749.57</v>
      </c>
      <c r="D2559" s="3">
        <v>100.49</v>
      </c>
    </row>
    <row r="2560" spans="1:4" x14ac:dyDescent="0.25">
      <c r="A2560" s="1" t="s">
        <v>6587</v>
      </c>
      <c r="B2560" s="3">
        <v>4221.46</v>
      </c>
      <c r="C2560" s="3">
        <v>4107.05</v>
      </c>
      <c r="D2560" s="3">
        <v>102.79</v>
      </c>
    </row>
    <row r="2561" spans="1:4" x14ac:dyDescent="0.25">
      <c r="A2561" s="1" t="s">
        <v>6540</v>
      </c>
      <c r="B2561" s="3">
        <v>4064.28</v>
      </c>
      <c r="C2561" s="3">
        <v>4064.53</v>
      </c>
      <c r="D2561" s="3">
        <v>99.99</v>
      </c>
    </row>
    <row r="2562" spans="1:4" x14ac:dyDescent="0.25">
      <c r="A2562" s="1" t="s">
        <v>6542</v>
      </c>
      <c r="B2562" s="3">
        <v>4034.19</v>
      </c>
      <c r="C2562" s="3">
        <v>4022.01</v>
      </c>
      <c r="D2562" s="3">
        <v>100.3</v>
      </c>
    </row>
    <row r="2563" spans="1:4" x14ac:dyDescent="0.25">
      <c r="A2563" s="1" t="s">
        <v>6642</v>
      </c>
      <c r="B2563" s="3">
        <v>4842.95</v>
      </c>
      <c r="C2563" s="3">
        <v>5297.23</v>
      </c>
      <c r="D2563" s="3">
        <v>91.42</v>
      </c>
    </row>
    <row r="2564" spans="1:4" x14ac:dyDescent="0.25">
      <c r="A2564" s="1" t="s">
        <v>6640</v>
      </c>
      <c r="B2564" s="3">
        <v>11490.52</v>
      </c>
      <c r="C2564" s="3">
        <v>8411.59</v>
      </c>
      <c r="D2564" s="3">
        <v>136.6</v>
      </c>
    </row>
    <row r="2565" spans="1:4" x14ac:dyDescent="0.25">
      <c r="A2565" s="1" t="s">
        <v>6537</v>
      </c>
      <c r="B2565" s="3">
        <v>5754.85</v>
      </c>
      <c r="C2565" s="3">
        <v>5904.89</v>
      </c>
      <c r="D2565" s="3">
        <v>97.46</v>
      </c>
    </row>
    <row r="2566" spans="1:4" x14ac:dyDescent="0.25">
      <c r="A2566" s="1" t="s">
        <v>6536</v>
      </c>
      <c r="B2566" s="3">
        <v>5754.86</v>
      </c>
      <c r="C2566" s="3">
        <v>5621.43</v>
      </c>
      <c r="D2566" s="3">
        <v>102.37</v>
      </c>
    </row>
    <row r="2567" spans="1:4" x14ac:dyDescent="0.25">
      <c r="A2567" s="1" t="s">
        <v>6625</v>
      </c>
      <c r="B2567" s="3">
        <v>11261.78</v>
      </c>
      <c r="C2567" s="3">
        <v>8670.32</v>
      </c>
      <c r="D2567" s="3">
        <v>129.88999999999999</v>
      </c>
    </row>
    <row r="2568" spans="1:4" x14ac:dyDescent="0.25">
      <c r="A2568" s="1" t="s">
        <v>6596</v>
      </c>
      <c r="B2568" s="3">
        <v>10244.27</v>
      </c>
      <c r="C2568" s="3">
        <v>8539.69</v>
      </c>
      <c r="D2568" s="3">
        <v>119.96</v>
      </c>
    </row>
    <row r="2569" spans="1:4" x14ac:dyDescent="0.25">
      <c r="A2569" s="1" t="s">
        <v>6606</v>
      </c>
      <c r="B2569" s="3">
        <v>8442.41</v>
      </c>
      <c r="C2569" s="3">
        <v>9205.4699999999993</v>
      </c>
      <c r="D2569" s="3">
        <v>91.71</v>
      </c>
    </row>
    <row r="2570" spans="1:4" x14ac:dyDescent="0.25">
      <c r="A2570" s="1" t="s">
        <v>6597</v>
      </c>
      <c r="B2570" s="3">
        <v>10386.86</v>
      </c>
      <c r="C2570" s="3">
        <v>8665.67</v>
      </c>
      <c r="D2570" s="3">
        <v>119.86</v>
      </c>
    </row>
    <row r="2571" spans="1:4" x14ac:dyDescent="0.25">
      <c r="A2571" s="1" t="s">
        <v>6550</v>
      </c>
      <c r="B2571" s="3">
        <v>10482.9</v>
      </c>
      <c r="C2571" s="3">
        <v>10217.77</v>
      </c>
      <c r="D2571" s="3">
        <v>102.59</v>
      </c>
    </row>
    <row r="2572" spans="1:4" x14ac:dyDescent="0.25">
      <c r="A2572" s="1" t="s">
        <v>6549</v>
      </c>
      <c r="B2572" s="3">
        <v>10482.84</v>
      </c>
      <c r="C2572" s="3">
        <v>9934.31</v>
      </c>
      <c r="D2572" s="3">
        <v>105.52</v>
      </c>
    </row>
    <row r="2573" spans="1:4" x14ac:dyDescent="0.25">
      <c r="A2573" s="1" t="s">
        <v>6634</v>
      </c>
      <c r="B2573" s="3">
        <v>10890.97</v>
      </c>
      <c r="C2573" s="3">
        <v>9401.99</v>
      </c>
      <c r="D2573" s="3">
        <v>115.84</v>
      </c>
    </row>
    <row r="2574" spans="1:4" x14ac:dyDescent="0.25">
      <c r="A2574" s="1" t="s">
        <v>6601</v>
      </c>
      <c r="B2574" s="3">
        <v>10844.2</v>
      </c>
      <c r="C2574" s="3">
        <v>9433.49</v>
      </c>
      <c r="D2574" s="3">
        <v>114.95</v>
      </c>
    </row>
    <row r="2575" spans="1:4" x14ac:dyDescent="0.25">
      <c r="A2575" s="1" t="s">
        <v>6883</v>
      </c>
      <c r="B2575" s="3">
        <v>9696.48</v>
      </c>
      <c r="C2575" s="3">
        <v>9602.4</v>
      </c>
      <c r="D2575" s="3">
        <v>100.98</v>
      </c>
    </row>
    <row r="2576" spans="1:4" x14ac:dyDescent="0.25">
      <c r="A2576" s="1" t="s">
        <v>6850</v>
      </c>
      <c r="B2576" s="3">
        <v>7233.2</v>
      </c>
      <c r="C2576" s="3">
        <v>8427.2099999999991</v>
      </c>
      <c r="D2576" s="3">
        <v>85.83</v>
      </c>
    </row>
    <row r="2577" spans="1:4" x14ac:dyDescent="0.25">
      <c r="A2577" s="1" t="s">
        <v>6846</v>
      </c>
      <c r="B2577" s="3">
        <v>7748.72</v>
      </c>
      <c r="C2577" s="3">
        <v>8621.61</v>
      </c>
      <c r="D2577" s="3">
        <v>89.88</v>
      </c>
    </row>
    <row r="2578" spans="1:4" x14ac:dyDescent="0.25">
      <c r="A2578" s="1" t="s">
        <v>6781</v>
      </c>
      <c r="B2578" s="3">
        <v>10190.94</v>
      </c>
      <c r="C2578" s="3">
        <v>11248.94</v>
      </c>
      <c r="D2578" s="3">
        <v>90.59</v>
      </c>
    </row>
    <row r="2579" spans="1:4" x14ac:dyDescent="0.25">
      <c r="A2579" s="1" t="s">
        <v>6790</v>
      </c>
      <c r="B2579" s="3">
        <v>10234.91</v>
      </c>
      <c r="C2579" s="3">
        <v>10037.15</v>
      </c>
      <c r="D2579" s="3">
        <v>101.97</v>
      </c>
    </row>
    <row r="2580" spans="1:4" x14ac:dyDescent="0.25">
      <c r="A2580" s="1" t="s">
        <v>6789</v>
      </c>
      <c r="B2580" s="3">
        <v>10234.82</v>
      </c>
      <c r="C2580" s="3">
        <v>10113.129999999999</v>
      </c>
      <c r="D2580" s="3">
        <v>101.2</v>
      </c>
    </row>
    <row r="2581" spans="1:4" x14ac:dyDescent="0.25">
      <c r="A2581" s="1" t="s">
        <v>6845</v>
      </c>
      <c r="B2581" s="3">
        <v>7636.34</v>
      </c>
      <c r="C2581" s="3">
        <v>8505.1</v>
      </c>
      <c r="D2581" s="3">
        <v>89.79</v>
      </c>
    </row>
    <row r="2582" spans="1:4" x14ac:dyDescent="0.25">
      <c r="A2582" s="1" t="s">
        <v>6803</v>
      </c>
      <c r="B2582" s="3">
        <v>7257.53</v>
      </c>
      <c r="C2582" s="3">
        <v>8180.67</v>
      </c>
      <c r="D2582" s="3">
        <v>88.72</v>
      </c>
    </row>
    <row r="2583" spans="1:4" x14ac:dyDescent="0.25">
      <c r="A2583" s="1" t="s">
        <v>6855</v>
      </c>
      <c r="B2583" s="3">
        <v>7184.22</v>
      </c>
      <c r="C2583" s="3">
        <v>7084.74</v>
      </c>
      <c r="D2583" s="3">
        <v>101.4</v>
      </c>
    </row>
    <row r="2584" spans="1:4" x14ac:dyDescent="0.25">
      <c r="A2584" s="1" t="s">
        <v>6802</v>
      </c>
      <c r="B2584" s="3">
        <v>7530.3</v>
      </c>
      <c r="C2584" s="3">
        <v>8423.6</v>
      </c>
      <c r="D2584" s="3">
        <v>89.4</v>
      </c>
    </row>
    <row r="2585" spans="1:4" x14ac:dyDescent="0.25">
      <c r="A2585" s="1" t="s">
        <v>6806</v>
      </c>
      <c r="B2585" s="3">
        <v>5819.17</v>
      </c>
      <c r="C2585" s="3">
        <v>6801.28</v>
      </c>
      <c r="D2585" s="3">
        <v>85.56</v>
      </c>
    </row>
    <row r="2586" spans="1:4" x14ac:dyDescent="0.25">
      <c r="A2586" s="1" t="s">
        <v>6805</v>
      </c>
      <c r="B2586" s="3">
        <v>6272.71</v>
      </c>
      <c r="C2586" s="3">
        <v>7240.11</v>
      </c>
      <c r="D2586" s="3">
        <v>86.64</v>
      </c>
    </row>
    <row r="2587" spans="1:4" x14ac:dyDescent="0.25">
      <c r="A2587" s="1" t="s">
        <v>6853</v>
      </c>
      <c r="B2587" s="3">
        <v>7229.04</v>
      </c>
      <c r="C2587" s="3">
        <v>6888.22</v>
      </c>
      <c r="D2587" s="3">
        <v>104.95</v>
      </c>
    </row>
    <row r="2588" spans="1:4" x14ac:dyDescent="0.25">
      <c r="A2588" s="1" t="s">
        <v>6804</v>
      </c>
      <c r="B2588" s="3">
        <v>6403.33</v>
      </c>
      <c r="C2588" s="3">
        <v>7357.06</v>
      </c>
      <c r="D2588" s="3">
        <v>87.04</v>
      </c>
    </row>
    <row r="2589" spans="1:4" x14ac:dyDescent="0.25">
      <c r="A2589" s="1" t="s">
        <v>6799</v>
      </c>
      <c r="B2589" s="3">
        <v>5318.05</v>
      </c>
      <c r="C2589" s="3">
        <v>5910.17</v>
      </c>
      <c r="D2589" s="3">
        <v>89.98</v>
      </c>
    </row>
    <row r="2590" spans="1:4" x14ac:dyDescent="0.25">
      <c r="A2590" s="1" t="s">
        <v>6852</v>
      </c>
      <c r="B2590" s="3">
        <v>7333.87</v>
      </c>
      <c r="C2590" s="3">
        <v>6856.72</v>
      </c>
      <c r="D2590" s="3">
        <v>106.96</v>
      </c>
    </row>
    <row r="2591" spans="1:4" x14ac:dyDescent="0.25">
      <c r="A2591" s="1" t="s">
        <v>6801</v>
      </c>
      <c r="B2591" s="3">
        <v>5722.3</v>
      </c>
      <c r="C2591" s="3">
        <v>6299.55</v>
      </c>
      <c r="D2591" s="3">
        <v>90.84</v>
      </c>
    </row>
    <row r="2592" spans="1:4" x14ac:dyDescent="0.25">
      <c r="A2592" s="1" t="s">
        <v>6798</v>
      </c>
      <c r="B2592" s="3">
        <v>5245.89</v>
      </c>
      <c r="C2592" s="3">
        <v>5878.67</v>
      </c>
      <c r="D2592" s="3">
        <v>89.24</v>
      </c>
    </row>
    <row r="2593" spans="1:4" x14ac:dyDescent="0.25">
      <c r="A2593" s="1" t="s">
        <v>6848</v>
      </c>
      <c r="B2593" s="3">
        <v>7807.85</v>
      </c>
      <c r="C2593" s="3">
        <v>6943.65</v>
      </c>
      <c r="D2593" s="3">
        <v>112.45</v>
      </c>
    </row>
    <row r="2594" spans="1:4" x14ac:dyDescent="0.25">
      <c r="A2594" s="1" t="s">
        <v>6800</v>
      </c>
      <c r="B2594" s="3">
        <v>5687.47</v>
      </c>
      <c r="C2594" s="3">
        <v>6268.05</v>
      </c>
      <c r="D2594" s="3">
        <v>90.74</v>
      </c>
    </row>
    <row r="2595" spans="1:4" x14ac:dyDescent="0.25">
      <c r="A2595" s="1" t="s">
        <v>6847</v>
      </c>
      <c r="B2595" s="3">
        <v>7456.01</v>
      </c>
      <c r="C2595" s="3">
        <v>7060.6</v>
      </c>
      <c r="D2595" s="3">
        <v>105.6</v>
      </c>
    </row>
    <row r="2596" spans="1:4" x14ac:dyDescent="0.25">
      <c r="A2596" s="1" t="s">
        <v>6837</v>
      </c>
      <c r="B2596" s="3">
        <v>10392.780000000001</v>
      </c>
      <c r="C2596" s="3">
        <v>7433.46</v>
      </c>
      <c r="D2596" s="3">
        <v>139.81</v>
      </c>
    </row>
    <row r="2597" spans="1:4" x14ac:dyDescent="0.25">
      <c r="A2597" s="1" t="s">
        <v>6812</v>
      </c>
      <c r="B2597" s="3">
        <v>4735.43</v>
      </c>
      <c r="C2597" s="3">
        <v>4564.7</v>
      </c>
      <c r="D2597" s="3">
        <v>103.74</v>
      </c>
    </row>
    <row r="2598" spans="1:4" x14ac:dyDescent="0.25">
      <c r="A2598" s="1" t="s">
        <v>6811</v>
      </c>
      <c r="B2598" s="3">
        <v>4735.47</v>
      </c>
      <c r="C2598" s="3">
        <v>4495.0200000000004</v>
      </c>
      <c r="D2598" s="3">
        <v>105.35</v>
      </c>
    </row>
    <row r="2599" spans="1:4" x14ac:dyDescent="0.25">
      <c r="A2599" s="1" t="s">
        <v>6836</v>
      </c>
      <c r="B2599" s="3">
        <v>10243.66</v>
      </c>
      <c r="C2599" s="3">
        <v>7294.48</v>
      </c>
      <c r="D2599" s="3">
        <v>140.43</v>
      </c>
    </row>
    <row r="2600" spans="1:4" x14ac:dyDescent="0.25">
      <c r="A2600" s="1" t="s">
        <v>6879</v>
      </c>
      <c r="B2600" s="3">
        <v>10171.66</v>
      </c>
      <c r="C2600" s="3">
        <v>5180.79</v>
      </c>
      <c r="D2600" s="3">
        <v>196.33</v>
      </c>
    </row>
    <row r="2601" spans="1:4" x14ac:dyDescent="0.25">
      <c r="A2601" s="1" t="s">
        <v>6814</v>
      </c>
      <c r="B2601" s="3">
        <v>4255.75</v>
      </c>
      <c r="C2601" s="3">
        <v>4190.6899999999996</v>
      </c>
      <c r="D2601" s="3">
        <v>101.55</v>
      </c>
    </row>
    <row r="2602" spans="1:4" x14ac:dyDescent="0.25">
      <c r="A2602" s="1" t="s">
        <v>6813</v>
      </c>
      <c r="B2602" s="3">
        <v>4255.8100000000004</v>
      </c>
      <c r="C2602" s="3">
        <v>4160.37</v>
      </c>
      <c r="D2602" s="3">
        <v>102.29</v>
      </c>
    </row>
    <row r="2603" spans="1:4" x14ac:dyDescent="0.25">
      <c r="A2603" s="1" t="s">
        <v>6611</v>
      </c>
      <c r="B2603" s="3">
        <v>8389.08</v>
      </c>
      <c r="C2603" s="3">
        <v>7541.64</v>
      </c>
      <c r="D2603" s="3">
        <v>111.24</v>
      </c>
    </row>
    <row r="2604" spans="1:4" x14ac:dyDescent="0.25">
      <c r="A2604" s="1" t="s">
        <v>6603</v>
      </c>
      <c r="B2604" s="3">
        <v>10576.53</v>
      </c>
      <c r="C2604" s="3">
        <v>5713.67</v>
      </c>
      <c r="D2604" s="3">
        <v>185.11</v>
      </c>
    </row>
    <row r="2605" spans="1:4" x14ac:dyDescent="0.25">
      <c r="A2605" s="1" t="s">
        <v>6574</v>
      </c>
      <c r="B2605" s="3">
        <v>3070.3</v>
      </c>
      <c r="C2605" s="3">
        <v>2932.55</v>
      </c>
      <c r="D2605" s="3">
        <v>104.7</v>
      </c>
    </row>
    <row r="2606" spans="1:4" x14ac:dyDescent="0.25">
      <c r="A2606" s="1" t="s">
        <v>6573</v>
      </c>
      <c r="B2606" s="3">
        <v>3070.28</v>
      </c>
      <c r="C2606" s="3">
        <v>3020.35</v>
      </c>
      <c r="D2606" s="3">
        <v>101.65</v>
      </c>
    </row>
    <row r="2607" spans="1:4" x14ac:dyDescent="0.25">
      <c r="A2607" s="1" t="s">
        <v>6562</v>
      </c>
      <c r="B2607" s="3">
        <v>4535.95</v>
      </c>
      <c r="C2607" s="3">
        <v>5829.54</v>
      </c>
      <c r="D2607" s="3">
        <v>77.81</v>
      </c>
    </row>
    <row r="2608" spans="1:4" x14ac:dyDescent="0.25">
      <c r="A2608" s="1" t="s">
        <v>6610</v>
      </c>
      <c r="B2608" s="3">
        <v>8601.2199999999993</v>
      </c>
      <c r="C2608" s="3">
        <v>7623.14</v>
      </c>
      <c r="D2608" s="3">
        <v>112.83</v>
      </c>
    </row>
    <row r="2609" spans="1:4" x14ac:dyDescent="0.25">
      <c r="A2609" s="1" t="s">
        <v>6561</v>
      </c>
      <c r="B2609" s="3">
        <v>6057.76</v>
      </c>
      <c r="C2609" s="3">
        <v>6986.57</v>
      </c>
      <c r="D2609" s="3">
        <v>86.71</v>
      </c>
    </row>
    <row r="2610" spans="1:4" x14ac:dyDescent="0.25">
      <c r="A2610" s="1" t="s">
        <v>6564</v>
      </c>
      <c r="B2610" s="3">
        <v>4907.96</v>
      </c>
      <c r="C2610" s="3">
        <v>5492.55</v>
      </c>
      <c r="D2610" s="3">
        <v>89.36</v>
      </c>
    </row>
    <row r="2611" spans="1:4" x14ac:dyDescent="0.25">
      <c r="A2611" s="1" t="s">
        <v>6572</v>
      </c>
      <c r="B2611" s="3">
        <v>3411.83</v>
      </c>
      <c r="C2611" s="3">
        <v>3188.46</v>
      </c>
      <c r="D2611" s="3">
        <v>107.01</v>
      </c>
    </row>
    <row r="2612" spans="1:4" x14ac:dyDescent="0.25">
      <c r="A2612" s="1" t="s">
        <v>6571</v>
      </c>
      <c r="B2612" s="3">
        <v>3411.8</v>
      </c>
      <c r="C2612" s="3">
        <v>3315.62</v>
      </c>
      <c r="D2612" s="3">
        <v>102.9</v>
      </c>
    </row>
    <row r="2613" spans="1:4" x14ac:dyDescent="0.25">
      <c r="A2613" s="1" t="s">
        <v>6558</v>
      </c>
      <c r="B2613" s="3">
        <v>5198.63</v>
      </c>
      <c r="C2613" s="3">
        <v>4523.83</v>
      </c>
      <c r="D2613" s="3">
        <v>114.92</v>
      </c>
    </row>
    <row r="2614" spans="1:4" x14ac:dyDescent="0.25">
      <c r="A2614" s="1" t="s">
        <v>6604</v>
      </c>
      <c r="B2614" s="3">
        <v>10115.280000000001</v>
      </c>
      <c r="C2614" s="3">
        <v>7204.84</v>
      </c>
      <c r="D2614" s="3">
        <v>140.4</v>
      </c>
    </row>
    <row r="2615" spans="1:4" x14ac:dyDescent="0.25">
      <c r="A2615" s="1" t="s">
        <v>6560</v>
      </c>
      <c r="B2615" s="3">
        <v>6235.29</v>
      </c>
      <c r="C2615" s="3">
        <v>7175.55</v>
      </c>
      <c r="D2615" s="3">
        <v>86.9</v>
      </c>
    </row>
    <row r="2616" spans="1:4" x14ac:dyDescent="0.25">
      <c r="A2616" s="1" t="s">
        <v>6633</v>
      </c>
      <c r="B2616" s="3">
        <v>12710.33</v>
      </c>
      <c r="C2616" s="3">
        <v>7208.72</v>
      </c>
      <c r="D2616" s="3">
        <v>176.32</v>
      </c>
    </row>
    <row r="2617" spans="1:4" x14ac:dyDescent="0.25">
      <c r="A2617" s="1" t="s">
        <v>6565</v>
      </c>
      <c r="B2617" s="3">
        <v>6277.52</v>
      </c>
      <c r="C2617" s="3">
        <v>7214.59</v>
      </c>
      <c r="D2617" s="3">
        <v>87.01</v>
      </c>
    </row>
    <row r="2618" spans="1:4" x14ac:dyDescent="0.25">
      <c r="A2618" s="1" t="s">
        <v>6632</v>
      </c>
      <c r="B2618" s="3">
        <v>11114.89</v>
      </c>
      <c r="C2618" s="3">
        <v>7240.22</v>
      </c>
      <c r="D2618" s="3">
        <v>153.52000000000001</v>
      </c>
    </row>
    <row r="2619" spans="1:4" x14ac:dyDescent="0.25">
      <c r="A2619" s="1" t="s">
        <v>6556</v>
      </c>
      <c r="B2619" s="3">
        <v>6464.29</v>
      </c>
      <c r="C2619" s="3">
        <v>7753.26</v>
      </c>
      <c r="D2619" s="3">
        <v>83.38</v>
      </c>
    </row>
    <row r="2620" spans="1:4" x14ac:dyDescent="0.25">
      <c r="A2620" s="1" t="s">
        <v>6602</v>
      </c>
      <c r="B2620" s="3">
        <v>10339.9</v>
      </c>
      <c r="C2620" s="3">
        <v>7224.42</v>
      </c>
      <c r="D2620" s="3">
        <v>143.12</v>
      </c>
    </row>
    <row r="2621" spans="1:4" x14ac:dyDescent="0.25">
      <c r="A2621" s="1" t="s">
        <v>6563</v>
      </c>
      <c r="B2621" s="3">
        <v>7263.98</v>
      </c>
      <c r="C2621" s="3">
        <v>8780.77</v>
      </c>
      <c r="D2621" s="3">
        <v>82.73</v>
      </c>
    </row>
    <row r="2622" spans="1:4" x14ac:dyDescent="0.25">
      <c r="A2622" s="1" t="s">
        <v>6525</v>
      </c>
      <c r="B2622" s="3">
        <v>2733.6</v>
      </c>
      <c r="C2622" s="3">
        <v>3453.24</v>
      </c>
      <c r="D2622" s="3">
        <v>79.16</v>
      </c>
    </row>
    <row r="2623" spans="1:4" x14ac:dyDescent="0.25">
      <c r="A2623" s="1" t="s">
        <v>6598</v>
      </c>
      <c r="B2623" s="3">
        <v>10264.5</v>
      </c>
      <c r="C2623" s="3">
        <v>7255.92</v>
      </c>
      <c r="D2623" s="3">
        <v>141.46</v>
      </c>
    </row>
    <row r="2624" spans="1:4" x14ac:dyDescent="0.25">
      <c r="A2624" s="1" t="s">
        <v>6613</v>
      </c>
      <c r="B2624" s="3">
        <v>8685.7800000000007</v>
      </c>
      <c r="C2624" s="3">
        <v>9232.67</v>
      </c>
      <c r="D2624" s="3">
        <v>94.08</v>
      </c>
    </row>
    <row r="2625" spans="1:4" x14ac:dyDescent="0.25">
      <c r="A2625" s="1" t="s">
        <v>6541</v>
      </c>
      <c r="B2625" s="3">
        <v>10326.719999999999</v>
      </c>
      <c r="C2625" s="3">
        <v>10529.66</v>
      </c>
      <c r="D2625" s="3">
        <v>98.07</v>
      </c>
    </row>
    <row r="2626" spans="1:4" x14ac:dyDescent="0.25">
      <c r="A2626" s="1" t="s">
        <v>6612</v>
      </c>
      <c r="B2626" s="3">
        <v>8703.7099999999991</v>
      </c>
      <c r="C2626" s="3">
        <v>9264.17</v>
      </c>
      <c r="D2626" s="3">
        <v>93.95</v>
      </c>
    </row>
    <row r="2627" spans="1:4" x14ac:dyDescent="0.25">
      <c r="A2627" s="1" t="s">
        <v>6644</v>
      </c>
      <c r="B2627" s="3">
        <v>9608.9699999999993</v>
      </c>
      <c r="C2627" s="3">
        <v>9460.36</v>
      </c>
      <c r="D2627" s="3">
        <v>101.57</v>
      </c>
    </row>
    <row r="2628" spans="1:4" x14ac:dyDescent="0.25">
      <c r="A2628" s="1" t="s">
        <v>6643</v>
      </c>
      <c r="B2628" s="3">
        <v>9682.94</v>
      </c>
      <c r="C2628" s="3">
        <v>9081.2199999999993</v>
      </c>
      <c r="D2628" s="3">
        <v>106.63</v>
      </c>
    </row>
    <row r="2629" spans="1:4" x14ac:dyDescent="0.25">
      <c r="A2629" s="1" t="s">
        <v>6548</v>
      </c>
      <c r="B2629" s="3">
        <v>9508.2999999999993</v>
      </c>
      <c r="C2629" s="3">
        <v>10232.049999999999</v>
      </c>
      <c r="D2629" s="3">
        <v>92.93</v>
      </c>
    </row>
    <row r="2630" spans="1:4" x14ac:dyDescent="0.25">
      <c r="A2630" s="1" t="s">
        <v>6547</v>
      </c>
      <c r="B2630" s="3">
        <v>9508.36</v>
      </c>
      <c r="C2630" s="3">
        <v>10156.07</v>
      </c>
      <c r="D2630" s="3">
        <v>93.62</v>
      </c>
    </row>
    <row r="2631" spans="1:4" x14ac:dyDescent="0.25">
      <c r="A2631" s="1" t="s">
        <v>7101</v>
      </c>
      <c r="B2631" s="3">
        <v>190.72</v>
      </c>
      <c r="C2631" s="3">
        <v>219.69</v>
      </c>
      <c r="D2631" s="3">
        <v>86.81</v>
      </c>
    </row>
    <row r="2632" spans="1:4" x14ac:dyDescent="0.25">
      <c r="A2632" s="1" t="s">
        <v>7102</v>
      </c>
      <c r="B2632" s="3">
        <v>188.54</v>
      </c>
      <c r="C2632" s="3">
        <v>219.69</v>
      </c>
      <c r="D2632" s="3">
        <v>85.82</v>
      </c>
    </row>
    <row r="2633" spans="1:4" x14ac:dyDescent="0.25">
      <c r="A2633" s="1" t="s">
        <v>7004</v>
      </c>
      <c r="B2633" s="3">
        <v>9270.75</v>
      </c>
      <c r="C2633" s="3">
        <v>9629.89</v>
      </c>
      <c r="D2633" s="3">
        <v>96.27</v>
      </c>
    </row>
    <row r="2634" spans="1:4" x14ac:dyDescent="0.25">
      <c r="A2634" s="1" t="s">
        <v>6901</v>
      </c>
      <c r="B2634" s="3">
        <v>9660.06</v>
      </c>
      <c r="C2634" s="3">
        <v>10699.97</v>
      </c>
      <c r="D2634" s="3">
        <v>90.28</v>
      </c>
    </row>
    <row r="2635" spans="1:4" x14ac:dyDescent="0.25">
      <c r="A2635" s="1" t="s">
        <v>7003</v>
      </c>
      <c r="B2635" s="3">
        <v>9441.83</v>
      </c>
      <c r="C2635" s="3">
        <v>8971.0300000000007</v>
      </c>
      <c r="D2635" s="3">
        <v>105.25</v>
      </c>
    </row>
    <row r="2636" spans="1:4" x14ac:dyDescent="0.25">
      <c r="A2636" s="1" t="s">
        <v>6971</v>
      </c>
      <c r="B2636" s="3">
        <v>8931.41</v>
      </c>
      <c r="C2636" s="3">
        <v>8041.49</v>
      </c>
      <c r="D2636" s="3">
        <v>111.07</v>
      </c>
    </row>
    <row r="2637" spans="1:4" x14ac:dyDescent="0.25">
      <c r="A2637" s="1" t="s">
        <v>6910</v>
      </c>
      <c r="B2637" s="3">
        <v>9388.5300000000007</v>
      </c>
      <c r="C2637" s="3">
        <v>9679.92</v>
      </c>
      <c r="D2637" s="3">
        <v>96.99</v>
      </c>
    </row>
    <row r="2638" spans="1:4" x14ac:dyDescent="0.25">
      <c r="A2638" s="1" t="s">
        <v>6909</v>
      </c>
      <c r="B2638" s="3">
        <v>9388.41</v>
      </c>
      <c r="C2638" s="3">
        <v>9711.42</v>
      </c>
      <c r="D2638" s="3">
        <v>96.67</v>
      </c>
    </row>
    <row r="2639" spans="1:4" x14ac:dyDescent="0.25">
      <c r="A2639" s="1" t="s">
        <v>6972</v>
      </c>
      <c r="B2639" s="3">
        <v>8518.3799999999992</v>
      </c>
      <c r="C2639" s="3">
        <v>8002.45</v>
      </c>
      <c r="D2639" s="3">
        <v>106.45</v>
      </c>
    </row>
    <row r="2640" spans="1:4" x14ac:dyDescent="0.25">
      <c r="A2640" s="1" t="s">
        <v>6924</v>
      </c>
      <c r="B2640" s="3">
        <v>7043.32</v>
      </c>
      <c r="C2640" s="3">
        <v>8215.3700000000008</v>
      </c>
      <c r="D2640" s="3">
        <v>85.73</v>
      </c>
    </row>
    <row r="2641" spans="1:4" x14ac:dyDescent="0.25">
      <c r="A2641" s="1" t="s">
        <v>6920</v>
      </c>
      <c r="B2641" s="3">
        <v>6490.87</v>
      </c>
      <c r="C2641" s="3">
        <v>7671.58</v>
      </c>
      <c r="D2641" s="3">
        <v>84.61</v>
      </c>
    </row>
    <row r="2642" spans="1:4" x14ac:dyDescent="0.25">
      <c r="A2642" s="1" t="s">
        <v>6921</v>
      </c>
      <c r="B2642" s="3">
        <v>6427.91</v>
      </c>
      <c r="C2642" s="3">
        <v>7640.08</v>
      </c>
      <c r="D2642" s="3">
        <v>84.13</v>
      </c>
    </row>
    <row r="2643" spans="1:4" x14ac:dyDescent="0.25">
      <c r="A2643" s="1" t="s">
        <v>6908</v>
      </c>
      <c r="B2643" s="3">
        <v>9667.61</v>
      </c>
      <c r="C2643" s="3">
        <v>9614.9599999999991</v>
      </c>
      <c r="D2643" s="3">
        <v>100.55</v>
      </c>
    </row>
    <row r="2644" spans="1:4" x14ac:dyDescent="0.25">
      <c r="A2644" s="1" t="s">
        <v>6907</v>
      </c>
      <c r="B2644" s="3">
        <v>9667.61</v>
      </c>
      <c r="C2644" s="3">
        <v>9646.4599999999991</v>
      </c>
      <c r="D2644" s="3">
        <v>100.22</v>
      </c>
    </row>
    <row r="2645" spans="1:4" x14ac:dyDescent="0.25">
      <c r="A2645" s="1" t="s">
        <v>6973</v>
      </c>
      <c r="B2645" s="3">
        <v>8720.24</v>
      </c>
      <c r="C2645" s="3">
        <v>7813.47</v>
      </c>
      <c r="D2645" s="3">
        <v>111.61</v>
      </c>
    </row>
    <row r="2646" spans="1:4" x14ac:dyDescent="0.25">
      <c r="A2646" s="1" t="s">
        <v>6922</v>
      </c>
      <c r="B2646" s="3">
        <v>6270.28</v>
      </c>
      <c r="C2646" s="3">
        <v>7443.56</v>
      </c>
      <c r="D2646" s="3">
        <v>84.24</v>
      </c>
    </row>
    <row r="2647" spans="1:4" x14ac:dyDescent="0.25">
      <c r="A2647" s="1" t="s">
        <v>6967</v>
      </c>
      <c r="B2647" s="3">
        <v>6800.62</v>
      </c>
      <c r="C2647" s="3">
        <v>7931.91</v>
      </c>
      <c r="D2647" s="3">
        <v>85.74</v>
      </c>
    </row>
    <row r="2648" spans="1:4" x14ac:dyDescent="0.25">
      <c r="A2648" s="1" t="s">
        <v>6963</v>
      </c>
      <c r="B2648" s="3">
        <v>7701.49</v>
      </c>
      <c r="C2648" s="3">
        <v>6216.3</v>
      </c>
      <c r="D2648" s="3">
        <v>123.89</v>
      </c>
    </row>
    <row r="2649" spans="1:4" x14ac:dyDescent="0.25">
      <c r="A2649" s="1" t="s">
        <v>6923</v>
      </c>
      <c r="B2649" s="3">
        <v>5763.16</v>
      </c>
      <c r="C2649" s="3">
        <v>6542.03</v>
      </c>
      <c r="D2649" s="3">
        <v>88.09</v>
      </c>
    </row>
    <row r="2650" spans="1:4" x14ac:dyDescent="0.25">
      <c r="A2650" s="1" t="s">
        <v>6917</v>
      </c>
      <c r="B2650" s="3">
        <v>6123.89</v>
      </c>
      <c r="C2650" s="3">
        <v>6943.93</v>
      </c>
      <c r="D2650" s="3">
        <v>88.19</v>
      </c>
    </row>
    <row r="2651" spans="1:4" x14ac:dyDescent="0.25">
      <c r="A2651" s="1" t="s">
        <v>6925</v>
      </c>
      <c r="B2651" s="3">
        <v>5164.1499999999996</v>
      </c>
      <c r="C2651" s="3">
        <v>5921.58</v>
      </c>
      <c r="D2651" s="3">
        <v>87.21</v>
      </c>
    </row>
    <row r="2652" spans="1:4" x14ac:dyDescent="0.25">
      <c r="A2652" s="1" t="s">
        <v>6926</v>
      </c>
      <c r="B2652" s="3">
        <v>4164.88</v>
      </c>
      <c r="C2652" s="3">
        <v>4939.2299999999996</v>
      </c>
      <c r="D2652" s="3">
        <v>84.32</v>
      </c>
    </row>
    <row r="2653" spans="1:4" x14ac:dyDescent="0.25">
      <c r="A2653" s="1" t="s">
        <v>6918</v>
      </c>
      <c r="B2653" s="3">
        <v>4413.2</v>
      </c>
      <c r="C2653" s="3">
        <v>5215.1400000000003</v>
      </c>
      <c r="D2653" s="3">
        <v>84.62</v>
      </c>
    </row>
    <row r="2654" spans="1:4" x14ac:dyDescent="0.25">
      <c r="A2654" s="1" t="s">
        <v>6956</v>
      </c>
      <c r="B2654" s="3">
        <v>7807.7</v>
      </c>
      <c r="C2654" s="3">
        <v>6145.76</v>
      </c>
      <c r="D2654" s="3">
        <v>127.04</v>
      </c>
    </row>
    <row r="2655" spans="1:4" x14ac:dyDescent="0.25">
      <c r="A2655" s="1" t="s">
        <v>6934</v>
      </c>
      <c r="B2655" s="3">
        <v>5193.79</v>
      </c>
      <c r="C2655" s="3">
        <v>4837.7</v>
      </c>
      <c r="D2655" s="3">
        <v>107.36</v>
      </c>
    </row>
    <row r="2656" spans="1:4" x14ac:dyDescent="0.25">
      <c r="A2656" s="1" t="s">
        <v>6933</v>
      </c>
      <c r="B2656" s="3">
        <v>5193.74</v>
      </c>
      <c r="C2656" s="3">
        <v>4975.5</v>
      </c>
      <c r="D2656" s="3">
        <v>104.39</v>
      </c>
    </row>
    <row r="2657" spans="1:4" x14ac:dyDescent="0.25">
      <c r="A2657" s="1" t="s">
        <v>6957</v>
      </c>
      <c r="B2657" s="3">
        <v>7541.57</v>
      </c>
      <c r="C2657" s="3">
        <v>6114.26</v>
      </c>
      <c r="D2657" s="3">
        <v>123.34</v>
      </c>
    </row>
    <row r="2658" spans="1:4" x14ac:dyDescent="0.25">
      <c r="A2658" s="1" t="s">
        <v>6919</v>
      </c>
      <c r="B2658" s="3">
        <v>4089.96</v>
      </c>
      <c r="C2658" s="3">
        <v>4868.68</v>
      </c>
      <c r="D2658" s="3">
        <v>84.01</v>
      </c>
    </row>
    <row r="2659" spans="1:4" x14ac:dyDescent="0.25">
      <c r="A2659" s="1" t="s">
        <v>6974</v>
      </c>
      <c r="B2659" s="3">
        <v>9342.74</v>
      </c>
      <c r="C2659" s="3">
        <v>6232.7</v>
      </c>
      <c r="D2659" s="3">
        <v>149.9</v>
      </c>
    </row>
    <row r="2660" spans="1:4" x14ac:dyDescent="0.25">
      <c r="A2660" s="1" t="s">
        <v>7000</v>
      </c>
      <c r="B2660" s="3">
        <v>13079.81</v>
      </c>
      <c r="C2660" s="3">
        <v>6201.2</v>
      </c>
      <c r="D2660" s="3">
        <v>210.92</v>
      </c>
    </row>
    <row r="2661" spans="1:4" x14ac:dyDescent="0.25">
      <c r="A2661" s="1" t="s">
        <v>6932</v>
      </c>
      <c r="B2661" s="3">
        <v>4750.46</v>
      </c>
      <c r="C2661" s="3">
        <v>4463.6899999999996</v>
      </c>
      <c r="D2661" s="3">
        <v>106.42</v>
      </c>
    </row>
    <row r="2662" spans="1:4" x14ac:dyDescent="0.25">
      <c r="A2662" s="1" t="s">
        <v>6931</v>
      </c>
      <c r="B2662" s="3">
        <v>4750.37</v>
      </c>
      <c r="C2662" s="3">
        <v>4640.8500000000004</v>
      </c>
      <c r="D2662" s="3">
        <v>102.36</v>
      </c>
    </row>
    <row r="2663" spans="1:4" x14ac:dyDescent="0.25">
      <c r="A2663" s="1" t="s">
        <v>6965</v>
      </c>
      <c r="B2663" s="3">
        <v>6840.23</v>
      </c>
      <c r="C2663" s="3">
        <v>6782.14</v>
      </c>
      <c r="D2663" s="3">
        <v>100.86</v>
      </c>
    </row>
    <row r="2664" spans="1:4" x14ac:dyDescent="0.25">
      <c r="A2664" s="1" t="s">
        <v>6964</v>
      </c>
      <c r="B2664" s="3">
        <v>7633.42</v>
      </c>
      <c r="C2664" s="3">
        <v>4895.3900000000003</v>
      </c>
      <c r="D2664" s="3">
        <v>155.93</v>
      </c>
    </row>
    <row r="2665" spans="1:4" x14ac:dyDescent="0.25">
      <c r="A2665" s="1" t="s">
        <v>6694</v>
      </c>
      <c r="B2665" s="3">
        <v>3020.02</v>
      </c>
      <c r="C2665" s="3">
        <v>2949.84</v>
      </c>
      <c r="D2665" s="3">
        <v>102.38</v>
      </c>
    </row>
    <row r="2666" spans="1:4" x14ac:dyDescent="0.25">
      <c r="A2666" s="1" t="s">
        <v>6693</v>
      </c>
      <c r="B2666" s="3">
        <v>3019.99</v>
      </c>
      <c r="C2666" s="3">
        <v>2969.52</v>
      </c>
      <c r="D2666" s="3">
        <v>101.7</v>
      </c>
    </row>
    <row r="2667" spans="1:4" x14ac:dyDescent="0.25">
      <c r="A2667" s="1" t="s">
        <v>6724</v>
      </c>
      <c r="B2667" s="3">
        <v>8332.58</v>
      </c>
      <c r="C2667" s="3">
        <v>6575.33</v>
      </c>
      <c r="D2667" s="3">
        <v>126.72</v>
      </c>
    </row>
    <row r="2668" spans="1:4" x14ac:dyDescent="0.25">
      <c r="A2668" s="1" t="s">
        <v>6718</v>
      </c>
      <c r="B2668" s="3">
        <v>8613.67</v>
      </c>
      <c r="C2668" s="3">
        <v>7440.2</v>
      </c>
      <c r="D2668" s="3">
        <v>115.77</v>
      </c>
    </row>
    <row r="2669" spans="1:4" x14ac:dyDescent="0.25">
      <c r="A2669" s="1" t="s">
        <v>6692</v>
      </c>
      <c r="B2669" s="3">
        <v>3491</v>
      </c>
      <c r="C2669" s="3">
        <v>3166.37</v>
      </c>
      <c r="D2669" s="3">
        <v>110.25</v>
      </c>
    </row>
    <row r="2670" spans="1:4" x14ac:dyDescent="0.25">
      <c r="A2670" s="1" t="s">
        <v>6691</v>
      </c>
      <c r="B2670" s="3">
        <v>3490.99</v>
      </c>
      <c r="C2670" s="3">
        <v>3304.17</v>
      </c>
      <c r="D2670" s="3">
        <v>105.65</v>
      </c>
    </row>
    <row r="2671" spans="1:4" x14ac:dyDescent="0.25">
      <c r="A2671" s="1" t="s">
        <v>6722</v>
      </c>
      <c r="B2671" s="3">
        <v>8588.09</v>
      </c>
      <c r="C2671" s="3">
        <v>7471.7</v>
      </c>
      <c r="D2671" s="3">
        <v>114.94</v>
      </c>
    </row>
    <row r="2672" spans="1:4" x14ac:dyDescent="0.25">
      <c r="A2672" s="1" t="s">
        <v>6684</v>
      </c>
      <c r="B2672" s="3">
        <v>4050.07</v>
      </c>
      <c r="C2672" s="3">
        <v>4917.08</v>
      </c>
      <c r="D2672" s="3">
        <v>82.37</v>
      </c>
    </row>
    <row r="2673" spans="1:4" x14ac:dyDescent="0.25">
      <c r="A2673" s="1" t="s">
        <v>6732</v>
      </c>
      <c r="B2673" s="3">
        <v>10205.040000000001</v>
      </c>
      <c r="C2673" s="3">
        <v>7266.32</v>
      </c>
      <c r="D2673" s="3">
        <v>140.44</v>
      </c>
    </row>
    <row r="2674" spans="1:4" x14ac:dyDescent="0.25">
      <c r="A2674" s="1" t="s">
        <v>6733</v>
      </c>
      <c r="B2674" s="3">
        <v>10400.549999999999</v>
      </c>
      <c r="C2674" s="3">
        <v>7140.34</v>
      </c>
      <c r="D2674" s="3">
        <v>145.66</v>
      </c>
    </row>
    <row r="2675" spans="1:4" x14ac:dyDescent="0.25">
      <c r="A2675" s="1" t="s">
        <v>6686</v>
      </c>
      <c r="B2675" s="3">
        <v>4551.79</v>
      </c>
      <c r="C2675" s="3">
        <v>5655.02</v>
      </c>
      <c r="D2675" s="3">
        <v>80.489999999999995</v>
      </c>
    </row>
    <row r="2676" spans="1:4" x14ac:dyDescent="0.25">
      <c r="A2676" s="1" t="s">
        <v>6685</v>
      </c>
      <c r="B2676" s="3">
        <v>4107.08</v>
      </c>
      <c r="C2676" s="3">
        <v>4987.62</v>
      </c>
      <c r="D2676" s="3">
        <v>82.35</v>
      </c>
    </row>
    <row r="2677" spans="1:4" x14ac:dyDescent="0.25">
      <c r="A2677" s="1" t="s">
        <v>6678</v>
      </c>
      <c r="B2677" s="3">
        <v>4564.01</v>
      </c>
      <c r="C2677" s="3">
        <v>5694.06</v>
      </c>
      <c r="D2677" s="3">
        <v>80.150000000000006</v>
      </c>
    </row>
    <row r="2678" spans="1:4" x14ac:dyDescent="0.25">
      <c r="A2678" s="1" t="s">
        <v>6676</v>
      </c>
      <c r="B2678" s="3">
        <v>5541.77</v>
      </c>
      <c r="C2678" s="3">
        <v>6921.79</v>
      </c>
      <c r="D2678" s="3">
        <v>80.06</v>
      </c>
    </row>
    <row r="2679" spans="1:4" x14ac:dyDescent="0.25">
      <c r="A2679" s="1" t="s">
        <v>6679</v>
      </c>
      <c r="B2679" s="3">
        <v>4538.12</v>
      </c>
      <c r="C2679" s="3">
        <v>5725.56</v>
      </c>
      <c r="D2679" s="3">
        <v>79.260000000000005</v>
      </c>
    </row>
    <row r="2680" spans="1:4" x14ac:dyDescent="0.25">
      <c r="A2680" s="1" t="s">
        <v>6680</v>
      </c>
      <c r="B2680" s="3">
        <v>5615.56</v>
      </c>
      <c r="C2680" s="3">
        <v>7097.6</v>
      </c>
      <c r="D2680" s="3">
        <v>79.12</v>
      </c>
    </row>
    <row r="2681" spans="1:4" x14ac:dyDescent="0.25">
      <c r="A2681" s="1" t="s">
        <v>6681</v>
      </c>
      <c r="B2681" s="3">
        <v>5521.29</v>
      </c>
      <c r="C2681" s="3">
        <v>6971.62</v>
      </c>
      <c r="D2681" s="3">
        <v>79.2</v>
      </c>
    </row>
    <row r="2682" spans="1:4" x14ac:dyDescent="0.25">
      <c r="A2682" s="1" t="s">
        <v>6729</v>
      </c>
      <c r="B2682" s="3">
        <v>11858.4</v>
      </c>
      <c r="C2682" s="3">
        <v>7494.34</v>
      </c>
      <c r="D2682" s="3">
        <v>158.22999999999999</v>
      </c>
    </row>
    <row r="2683" spans="1:4" x14ac:dyDescent="0.25">
      <c r="A2683" s="1" t="s">
        <v>6759</v>
      </c>
      <c r="B2683" s="3">
        <v>12748.48</v>
      </c>
      <c r="C2683" s="3">
        <v>7368.36</v>
      </c>
      <c r="D2683" s="3">
        <v>173.02</v>
      </c>
    </row>
    <row r="2684" spans="1:4" x14ac:dyDescent="0.25">
      <c r="A2684" s="1" t="s">
        <v>6682</v>
      </c>
      <c r="B2684" s="3">
        <v>6271.06</v>
      </c>
      <c r="C2684" s="3">
        <v>7835.53</v>
      </c>
      <c r="D2684" s="3">
        <v>80.03</v>
      </c>
    </row>
    <row r="2685" spans="1:4" x14ac:dyDescent="0.25">
      <c r="A2685" s="1" t="s">
        <v>6716</v>
      </c>
      <c r="B2685" s="3">
        <v>8783.2099999999991</v>
      </c>
      <c r="C2685" s="3">
        <v>8721.1</v>
      </c>
      <c r="D2685" s="3">
        <v>100.71</v>
      </c>
    </row>
    <row r="2686" spans="1:4" x14ac:dyDescent="0.25">
      <c r="A2686" s="1" t="s">
        <v>6717</v>
      </c>
      <c r="B2686" s="3">
        <v>8424.57</v>
      </c>
      <c r="C2686" s="3">
        <v>8595.1200000000008</v>
      </c>
      <c r="D2686" s="3">
        <v>98.02</v>
      </c>
    </row>
    <row r="2687" spans="1:4" x14ac:dyDescent="0.25">
      <c r="A2687" s="1" t="s">
        <v>6670</v>
      </c>
      <c r="B2687" s="3">
        <v>10824</v>
      </c>
      <c r="C2687" s="3">
        <v>9453.74</v>
      </c>
      <c r="D2687" s="3">
        <v>114.49</v>
      </c>
    </row>
    <row r="2688" spans="1:4" x14ac:dyDescent="0.25">
      <c r="A2688" s="1" t="s">
        <v>6669</v>
      </c>
      <c r="B2688" s="3">
        <v>10824.07</v>
      </c>
      <c r="C2688" s="3">
        <v>9737.2000000000007</v>
      </c>
      <c r="D2688" s="3">
        <v>111.16</v>
      </c>
    </row>
    <row r="2689" spans="1:4" x14ac:dyDescent="0.25">
      <c r="A2689" s="1" t="s">
        <v>6730</v>
      </c>
      <c r="B2689" s="3">
        <v>10453.52</v>
      </c>
      <c r="C2689" s="3">
        <v>8389.75</v>
      </c>
      <c r="D2689" s="3">
        <v>124.6</v>
      </c>
    </row>
    <row r="2690" spans="1:4" x14ac:dyDescent="0.25">
      <c r="A2690" s="1" t="s">
        <v>6677</v>
      </c>
      <c r="B2690" s="3">
        <v>5574.88</v>
      </c>
      <c r="C2690" s="3">
        <v>6680.18</v>
      </c>
      <c r="D2690" s="3">
        <v>83.45</v>
      </c>
    </row>
    <row r="2691" spans="1:4" x14ac:dyDescent="0.25">
      <c r="A2691" s="1" t="s">
        <v>6731</v>
      </c>
      <c r="B2691" s="3">
        <v>10405.08</v>
      </c>
      <c r="C2691" s="3">
        <v>8421.25</v>
      </c>
      <c r="D2691" s="3">
        <v>123.56</v>
      </c>
    </row>
    <row r="2692" spans="1:4" x14ac:dyDescent="0.25">
      <c r="A2692" s="1" t="s">
        <v>6683</v>
      </c>
      <c r="B2692" s="3">
        <v>5601.11</v>
      </c>
      <c r="C2692" s="3">
        <v>6593.22</v>
      </c>
      <c r="D2692" s="3">
        <v>84.95</v>
      </c>
    </row>
    <row r="2693" spans="1:4" x14ac:dyDescent="0.25">
      <c r="A2693" s="1" t="s">
        <v>6668</v>
      </c>
      <c r="B2693" s="3">
        <v>10227.69</v>
      </c>
      <c r="C2693" s="3">
        <v>9518.7000000000007</v>
      </c>
      <c r="D2693" s="3">
        <v>107.45</v>
      </c>
    </row>
    <row r="2694" spans="1:4" x14ac:dyDescent="0.25">
      <c r="A2694" s="1" t="s">
        <v>6667</v>
      </c>
      <c r="B2694" s="3">
        <v>10227.67</v>
      </c>
      <c r="C2694" s="3">
        <v>9802.16</v>
      </c>
      <c r="D2694" s="3">
        <v>104.34</v>
      </c>
    </row>
    <row r="2695" spans="1:4" x14ac:dyDescent="0.25">
      <c r="A2695" s="1" t="s">
        <v>6763</v>
      </c>
      <c r="B2695" s="3">
        <v>9547.6200000000008</v>
      </c>
      <c r="C2695" s="3">
        <v>9165.91</v>
      </c>
      <c r="D2695" s="3">
        <v>104.16</v>
      </c>
    </row>
    <row r="2696" spans="1:4" x14ac:dyDescent="0.25">
      <c r="A2696" s="1" t="s">
        <v>6661</v>
      </c>
      <c r="B2696" s="3">
        <v>9781.06</v>
      </c>
      <c r="C2696" s="3">
        <v>10969.93</v>
      </c>
      <c r="D2696" s="3">
        <v>89.16</v>
      </c>
    </row>
    <row r="2697" spans="1:4" x14ac:dyDescent="0.25">
      <c r="A2697" s="1" t="s">
        <v>6994</v>
      </c>
      <c r="B2697" s="3">
        <v>10697.67</v>
      </c>
      <c r="C2697" s="3">
        <v>7867.61</v>
      </c>
      <c r="D2697" s="3">
        <v>135.97</v>
      </c>
    </row>
    <row r="2698" spans="1:4" x14ac:dyDescent="0.25">
      <c r="A2698" s="1" t="s">
        <v>6960</v>
      </c>
      <c r="B2698" s="3">
        <v>9919.3700000000008</v>
      </c>
      <c r="C2698" s="3">
        <v>9138.4</v>
      </c>
      <c r="D2698" s="3">
        <v>108.55</v>
      </c>
    </row>
    <row r="2699" spans="1:4" x14ac:dyDescent="0.25">
      <c r="A2699" s="1" t="s">
        <v>6985</v>
      </c>
      <c r="B2699" s="3">
        <v>10383.19</v>
      </c>
      <c r="C2699" s="3">
        <v>8826.2000000000007</v>
      </c>
      <c r="D2699" s="3">
        <v>117.64</v>
      </c>
    </row>
    <row r="2700" spans="1:4" x14ac:dyDescent="0.25">
      <c r="A2700" s="1" t="s">
        <v>6970</v>
      </c>
      <c r="B2700" s="3">
        <v>9249.81</v>
      </c>
      <c r="C2700" s="3">
        <v>8072.99</v>
      </c>
      <c r="D2700" s="3">
        <v>114.58</v>
      </c>
    </row>
    <row r="2701" spans="1:4" x14ac:dyDescent="0.25">
      <c r="A2701" s="1" t="s">
        <v>6897</v>
      </c>
      <c r="B2701" s="3">
        <v>4588.3599999999997</v>
      </c>
      <c r="C2701" s="3">
        <v>5037.33</v>
      </c>
      <c r="D2701" s="3">
        <v>91.09</v>
      </c>
    </row>
    <row r="2702" spans="1:4" x14ac:dyDescent="0.25">
      <c r="A2702" s="1" t="s">
        <v>6896</v>
      </c>
      <c r="B2702" s="3">
        <v>4588.3999999999996</v>
      </c>
      <c r="C2702" s="3">
        <v>5349.53</v>
      </c>
      <c r="D2702" s="3">
        <v>85.77</v>
      </c>
    </row>
    <row r="2703" spans="1:4" x14ac:dyDescent="0.25">
      <c r="A2703" s="1" t="s">
        <v>6885</v>
      </c>
      <c r="B2703" s="3">
        <v>2161.7600000000002</v>
      </c>
      <c r="C2703" s="3">
        <v>2114.5700000000002</v>
      </c>
      <c r="D2703" s="3">
        <v>102.23</v>
      </c>
    </row>
    <row r="2704" spans="1:4" x14ac:dyDescent="0.25">
      <c r="A2704" s="1" t="s">
        <v>6961</v>
      </c>
      <c r="B2704" s="3">
        <v>8497.9599999999991</v>
      </c>
      <c r="C2704" s="3">
        <v>7426.17</v>
      </c>
      <c r="D2704" s="3">
        <v>114.43</v>
      </c>
    </row>
    <row r="2705" spans="1:4" x14ac:dyDescent="0.25">
      <c r="A2705" s="1" t="s">
        <v>7002</v>
      </c>
      <c r="B2705" s="3">
        <v>4085.09</v>
      </c>
      <c r="C2705" s="3">
        <v>4203.8999999999996</v>
      </c>
      <c r="D2705" s="3">
        <v>97.17</v>
      </c>
    </row>
    <row r="2706" spans="1:4" x14ac:dyDescent="0.25">
      <c r="A2706" s="1" t="s">
        <v>6955</v>
      </c>
      <c r="B2706" s="3">
        <v>4987.37</v>
      </c>
      <c r="C2706" s="3">
        <v>5234.5600000000004</v>
      </c>
      <c r="D2706" s="3">
        <v>95.28</v>
      </c>
    </row>
    <row r="2707" spans="1:4" x14ac:dyDescent="0.25">
      <c r="A2707" s="1" t="s">
        <v>6953</v>
      </c>
      <c r="B2707" s="3">
        <v>5120.88</v>
      </c>
      <c r="C2707" s="3">
        <v>5263.3</v>
      </c>
      <c r="D2707" s="3">
        <v>97.29</v>
      </c>
    </row>
    <row r="2708" spans="1:4" x14ac:dyDescent="0.25">
      <c r="A2708" s="1" t="s">
        <v>6916</v>
      </c>
      <c r="B2708" s="3">
        <v>5315.88</v>
      </c>
      <c r="C2708" s="3">
        <v>6123.73</v>
      </c>
      <c r="D2708" s="3">
        <v>86.81</v>
      </c>
    </row>
    <row r="2709" spans="1:4" x14ac:dyDescent="0.25">
      <c r="A2709" s="1" t="s">
        <v>6954</v>
      </c>
      <c r="B2709" s="3">
        <v>5015.91</v>
      </c>
      <c r="C2709" s="3">
        <v>5092.83</v>
      </c>
      <c r="D2709" s="3">
        <v>98.49</v>
      </c>
    </row>
    <row r="2710" spans="1:4" x14ac:dyDescent="0.25">
      <c r="A2710" s="1" t="s">
        <v>6944</v>
      </c>
      <c r="B2710" s="3">
        <v>3820.85</v>
      </c>
      <c r="C2710" s="3">
        <v>3897.11</v>
      </c>
      <c r="D2710" s="3">
        <v>98.04</v>
      </c>
    </row>
    <row r="2711" spans="1:4" x14ac:dyDescent="0.25">
      <c r="A2711" s="1" t="s">
        <v>6940</v>
      </c>
      <c r="B2711" s="3">
        <v>3804.44</v>
      </c>
      <c r="C2711" s="3">
        <v>4005.88</v>
      </c>
      <c r="D2711" s="3">
        <v>94.97</v>
      </c>
    </row>
    <row r="2712" spans="1:4" x14ac:dyDescent="0.25">
      <c r="A2712" s="1" t="s">
        <v>6941</v>
      </c>
      <c r="B2712" s="3">
        <v>3855.9</v>
      </c>
      <c r="C2712" s="3">
        <v>3899.69</v>
      </c>
      <c r="D2712" s="3">
        <v>98.88</v>
      </c>
    </row>
    <row r="2713" spans="1:4" x14ac:dyDescent="0.25">
      <c r="A2713" s="1" t="s">
        <v>6995</v>
      </c>
      <c r="B2713" s="3">
        <v>11415.15</v>
      </c>
      <c r="C2713" s="3">
        <v>6184.8</v>
      </c>
      <c r="D2713" s="3">
        <v>184.57</v>
      </c>
    </row>
    <row r="2714" spans="1:4" x14ac:dyDescent="0.25">
      <c r="A2714" s="1" t="s">
        <v>6950</v>
      </c>
      <c r="B2714" s="3">
        <v>3782.16</v>
      </c>
      <c r="C2714" s="3">
        <v>4008.4</v>
      </c>
      <c r="D2714" s="3">
        <v>94.36</v>
      </c>
    </row>
    <row r="2715" spans="1:4" x14ac:dyDescent="0.25">
      <c r="A2715" s="1" t="s">
        <v>6945</v>
      </c>
      <c r="B2715" s="3">
        <v>3620.67</v>
      </c>
      <c r="C2715" s="3">
        <v>3937.21</v>
      </c>
      <c r="D2715" s="3">
        <v>91.96</v>
      </c>
    </row>
    <row r="2716" spans="1:4" x14ac:dyDescent="0.25">
      <c r="A2716" s="1" t="s">
        <v>6949</v>
      </c>
      <c r="B2716" s="3">
        <v>3560.45</v>
      </c>
      <c r="C2716" s="3">
        <v>4045.95</v>
      </c>
      <c r="D2716" s="3">
        <v>88</v>
      </c>
    </row>
    <row r="2717" spans="1:4" x14ac:dyDescent="0.25">
      <c r="A2717" s="1" t="s">
        <v>6997</v>
      </c>
      <c r="B2717" s="3">
        <v>12580.47</v>
      </c>
      <c r="C2717" s="3">
        <v>5769.23</v>
      </c>
      <c r="D2717" s="3">
        <v>218.06</v>
      </c>
    </row>
    <row r="2718" spans="1:4" x14ac:dyDescent="0.25">
      <c r="A2718" s="1" t="s">
        <v>6938</v>
      </c>
      <c r="B2718" s="3">
        <v>4452.9399999999996</v>
      </c>
      <c r="C2718" s="3">
        <v>3879.73</v>
      </c>
      <c r="D2718" s="3">
        <v>114.77</v>
      </c>
    </row>
    <row r="2719" spans="1:4" x14ac:dyDescent="0.25">
      <c r="A2719" s="1" t="s">
        <v>6937</v>
      </c>
      <c r="B2719" s="3">
        <v>4453.01</v>
      </c>
      <c r="C2719" s="3">
        <v>3713.19</v>
      </c>
      <c r="D2719" s="3">
        <v>119.92</v>
      </c>
    </row>
    <row r="2720" spans="1:4" x14ac:dyDescent="0.25">
      <c r="A2720" s="1" t="s">
        <v>6966</v>
      </c>
      <c r="B2720" s="3">
        <v>6720.76</v>
      </c>
      <c r="C2720" s="3">
        <v>6129.33</v>
      </c>
      <c r="D2720" s="3">
        <v>109.65</v>
      </c>
    </row>
    <row r="2721" spans="1:4" x14ac:dyDescent="0.25">
      <c r="A2721" s="1" t="s">
        <v>6998</v>
      </c>
      <c r="B2721" s="3">
        <v>11109.3</v>
      </c>
      <c r="C2721" s="3">
        <v>5580.25</v>
      </c>
      <c r="D2721" s="3">
        <v>199.08</v>
      </c>
    </row>
    <row r="2722" spans="1:4" x14ac:dyDescent="0.25">
      <c r="A2722" s="1" t="s">
        <v>6936</v>
      </c>
      <c r="B2722" s="3">
        <v>4200.9799999999996</v>
      </c>
      <c r="C2722" s="3">
        <v>3623.82</v>
      </c>
      <c r="D2722" s="3">
        <v>115.93</v>
      </c>
    </row>
    <row r="2723" spans="1:4" x14ac:dyDescent="0.25">
      <c r="A2723" s="1" t="s">
        <v>6935</v>
      </c>
      <c r="B2723" s="3">
        <v>4200.93</v>
      </c>
      <c r="C2723" s="3">
        <v>3417.92</v>
      </c>
      <c r="D2723" s="3">
        <v>122.91</v>
      </c>
    </row>
    <row r="2724" spans="1:4" x14ac:dyDescent="0.25">
      <c r="A2724" s="1" t="s">
        <v>6752</v>
      </c>
      <c r="B2724" s="3">
        <v>10446.93</v>
      </c>
      <c r="C2724" s="3">
        <v>6801.57</v>
      </c>
      <c r="D2724" s="3">
        <v>153.6</v>
      </c>
    </row>
    <row r="2725" spans="1:4" x14ac:dyDescent="0.25">
      <c r="A2725" s="1" t="s">
        <v>6753</v>
      </c>
      <c r="B2725" s="3">
        <v>10671.94</v>
      </c>
      <c r="C2725" s="3">
        <v>6693.77</v>
      </c>
      <c r="D2725" s="3">
        <v>159.43</v>
      </c>
    </row>
    <row r="2726" spans="1:4" x14ac:dyDescent="0.25">
      <c r="A2726" s="1" t="s">
        <v>6690</v>
      </c>
      <c r="B2726" s="3">
        <v>3836.57</v>
      </c>
      <c r="C2726" s="3">
        <v>2426.94</v>
      </c>
      <c r="D2726" s="3">
        <v>158.08000000000001</v>
      </c>
    </row>
    <row r="2727" spans="1:4" x14ac:dyDescent="0.25">
      <c r="A2727" s="1" t="s">
        <v>6689</v>
      </c>
      <c r="B2727" s="3">
        <v>3836.6</v>
      </c>
      <c r="C2727" s="3">
        <v>2378.52</v>
      </c>
      <c r="D2727" s="3">
        <v>161.30000000000001</v>
      </c>
    </row>
    <row r="2728" spans="1:4" x14ac:dyDescent="0.25">
      <c r="A2728" s="1" t="s">
        <v>6711</v>
      </c>
      <c r="B2728" s="3">
        <v>3772.59</v>
      </c>
      <c r="C2728" s="3">
        <v>3925.72</v>
      </c>
      <c r="D2728" s="3">
        <v>96.1</v>
      </c>
    </row>
    <row r="2729" spans="1:4" x14ac:dyDescent="0.25">
      <c r="A2729" s="1" t="s">
        <v>6735</v>
      </c>
      <c r="B2729" s="3">
        <v>10587.07</v>
      </c>
      <c r="C2729" s="3">
        <v>5791.56</v>
      </c>
      <c r="D2729" s="3">
        <v>182.8</v>
      </c>
    </row>
    <row r="2730" spans="1:4" x14ac:dyDescent="0.25">
      <c r="A2730" s="1" t="s">
        <v>6760</v>
      </c>
      <c r="B2730" s="3">
        <v>13546.33</v>
      </c>
      <c r="C2730" s="3">
        <v>5881.26</v>
      </c>
      <c r="D2730" s="3">
        <v>230.33</v>
      </c>
    </row>
    <row r="2731" spans="1:4" x14ac:dyDescent="0.25">
      <c r="A2731" s="1" t="s">
        <v>6712</v>
      </c>
      <c r="B2731" s="3">
        <v>3843.15</v>
      </c>
      <c r="C2731" s="3">
        <v>3941.47</v>
      </c>
      <c r="D2731" s="3">
        <v>97.51</v>
      </c>
    </row>
    <row r="2732" spans="1:4" x14ac:dyDescent="0.25">
      <c r="A2732" s="1" t="s">
        <v>6688</v>
      </c>
      <c r="B2732" s="3">
        <v>3947.4</v>
      </c>
      <c r="C2732" s="3">
        <v>2682.85</v>
      </c>
      <c r="D2732" s="3">
        <v>147.13</v>
      </c>
    </row>
    <row r="2733" spans="1:4" x14ac:dyDescent="0.25">
      <c r="A2733" s="1" t="s">
        <v>6687</v>
      </c>
      <c r="B2733" s="3">
        <v>3947.4</v>
      </c>
      <c r="C2733" s="3">
        <v>2673.79</v>
      </c>
      <c r="D2733" s="3">
        <v>147.63</v>
      </c>
    </row>
    <row r="2734" spans="1:4" x14ac:dyDescent="0.25">
      <c r="A2734" s="1" t="s">
        <v>6713</v>
      </c>
      <c r="B2734" s="3">
        <v>3888.37</v>
      </c>
      <c r="C2734" s="3">
        <v>3972.96</v>
      </c>
      <c r="D2734" s="3">
        <v>97.87</v>
      </c>
    </row>
    <row r="2735" spans="1:4" x14ac:dyDescent="0.25">
      <c r="A2735" s="1" t="s">
        <v>6705</v>
      </c>
      <c r="B2735" s="3">
        <v>3854.9</v>
      </c>
      <c r="C2735" s="3">
        <v>4282.41</v>
      </c>
      <c r="D2735" s="3">
        <v>90.02</v>
      </c>
    </row>
    <row r="2736" spans="1:4" x14ac:dyDescent="0.25">
      <c r="A2736" s="1" t="s">
        <v>6714</v>
      </c>
      <c r="B2736" s="3">
        <v>4045.77</v>
      </c>
      <c r="C2736" s="3">
        <v>4067.45</v>
      </c>
      <c r="D2736" s="3">
        <v>99.47</v>
      </c>
    </row>
    <row r="2737" spans="1:4" x14ac:dyDescent="0.25">
      <c r="A2737" s="1" t="s">
        <v>6709</v>
      </c>
      <c r="B2737" s="3">
        <v>3940.17</v>
      </c>
      <c r="C2737" s="3">
        <v>4359.8900000000003</v>
      </c>
      <c r="D2737" s="3">
        <v>90.37</v>
      </c>
    </row>
    <row r="2738" spans="1:4" x14ac:dyDescent="0.25">
      <c r="A2738" s="1" t="s">
        <v>6715</v>
      </c>
      <c r="B2738" s="3">
        <v>4364.29</v>
      </c>
      <c r="C2738" s="3">
        <v>4209.18</v>
      </c>
      <c r="D2738" s="3">
        <v>103.69</v>
      </c>
    </row>
    <row r="2739" spans="1:4" x14ac:dyDescent="0.25">
      <c r="A2739" s="1" t="s">
        <v>6704</v>
      </c>
      <c r="B2739" s="3">
        <v>4331.49</v>
      </c>
      <c r="C2739" s="3">
        <v>4562.43</v>
      </c>
      <c r="D2739" s="3">
        <v>94.94</v>
      </c>
    </row>
    <row r="2740" spans="1:4" x14ac:dyDescent="0.25">
      <c r="A2740" s="1" t="s">
        <v>6764</v>
      </c>
      <c r="B2740" s="3">
        <v>10497.86</v>
      </c>
      <c r="C2740" s="3">
        <v>9907.4500000000007</v>
      </c>
      <c r="D2740" s="3">
        <v>105.96</v>
      </c>
    </row>
    <row r="2741" spans="1:4" x14ac:dyDescent="0.25">
      <c r="A2741" s="1" t="s">
        <v>6734</v>
      </c>
      <c r="B2741" s="3">
        <v>10247.94</v>
      </c>
      <c r="C2741" s="3">
        <v>6980.86</v>
      </c>
      <c r="D2741" s="3">
        <v>146.80000000000001</v>
      </c>
    </row>
    <row r="2742" spans="1:4" x14ac:dyDescent="0.25">
      <c r="A2742" s="1" t="s">
        <v>6762</v>
      </c>
      <c r="B2742" s="3">
        <v>4494.37</v>
      </c>
      <c r="C2742" s="3">
        <v>5014.68</v>
      </c>
      <c r="D2742" s="3">
        <v>89.62</v>
      </c>
    </row>
    <row r="2743" spans="1:4" x14ac:dyDescent="0.25">
      <c r="A2743" s="1" t="s">
        <v>6751</v>
      </c>
      <c r="B2743" s="3">
        <v>10968.45</v>
      </c>
      <c r="C2743" s="3">
        <v>7256.78</v>
      </c>
      <c r="D2743" s="3">
        <v>151.15</v>
      </c>
    </row>
    <row r="2744" spans="1:4" x14ac:dyDescent="0.25">
      <c r="A2744" s="1" t="s">
        <v>6725</v>
      </c>
      <c r="B2744" s="3">
        <v>9785.1299999999992</v>
      </c>
      <c r="C2744" s="3">
        <v>8321.2900000000009</v>
      </c>
      <c r="D2744" s="3">
        <v>117.59</v>
      </c>
    </row>
    <row r="2745" spans="1:4" x14ac:dyDescent="0.25">
      <c r="A2745" s="1" t="s">
        <v>6720</v>
      </c>
      <c r="B2745" s="3">
        <v>10021.49</v>
      </c>
      <c r="C2745" s="3">
        <v>10164.26</v>
      </c>
      <c r="D2745" s="3">
        <v>98.6</v>
      </c>
    </row>
    <row r="2746" spans="1:4" x14ac:dyDescent="0.25">
      <c r="A2746" s="1" t="s">
        <v>6726</v>
      </c>
      <c r="B2746" s="3">
        <v>9772.82</v>
      </c>
      <c r="C2746" s="3">
        <v>7015.98</v>
      </c>
      <c r="D2746" s="3">
        <v>139.29</v>
      </c>
    </row>
    <row r="2747" spans="1:4" x14ac:dyDescent="0.25">
      <c r="A2747" s="1" t="s">
        <v>6745</v>
      </c>
      <c r="B2747" s="3">
        <v>10374.69</v>
      </c>
      <c r="C2747" s="3">
        <v>10195.76</v>
      </c>
      <c r="D2747" s="3">
        <v>101.75</v>
      </c>
    </row>
    <row r="2748" spans="1:4" x14ac:dyDescent="0.25">
      <c r="A2748" s="1" t="s">
        <v>6653</v>
      </c>
      <c r="B2748" s="3">
        <v>3473.33</v>
      </c>
      <c r="C2748" s="3">
        <v>3933</v>
      </c>
      <c r="D2748" s="3">
        <v>88.31</v>
      </c>
    </row>
    <row r="2749" spans="1:4" x14ac:dyDescent="0.25">
      <c r="A2749" s="1" t="s">
        <v>6652</v>
      </c>
      <c r="B2749" s="3">
        <v>3473.36</v>
      </c>
      <c r="C2749" s="3">
        <v>3620.8</v>
      </c>
      <c r="D2749" s="3">
        <v>95.93</v>
      </c>
    </row>
    <row r="2750" spans="1:4" x14ac:dyDescent="0.25">
      <c r="A2750" s="1" t="s">
        <v>7103</v>
      </c>
      <c r="B2750" s="3">
        <v>190.72</v>
      </c>
      <c r="C2750" s="3">
        <v>219.69</v>
      </c>
      <c r="D2750" s="3">
        <v>86.81</v>
      </c>
    </row>
    <row r="2751" spans="1:4" x14ac:dyDescent="0.25">
      <c r="A2751" s="1" t="s">
        <v>7104</v>
      </c>
      <c r="B2751" s="3">
        <v>189.35</v>
      </c>
      <c r="C2751" s="3">
        <v>219.69</v>
      </c>
      <c r="D2751" s="3">
        <v>86.19</v>
      </c>
    </row>
    <row r="2752" spans="1:4" x14ac:dyDescent="0.25">
      <c r="A2752" s="1" t="s">
        <v>7105</v>
      </c>
      <c r="B2752" s="3">
        <v>11754.77</v>
      </c>
      <c r="C2752" s="3">
        <v>9607.5400000000009</v>
      </c>
      <c r="D2752" s="3">
        <v>122.35</v>
      </c>
    </row>
    <row r="2753" spans="1:4" x14ac:dyDescent="0.25">
      <c r="A2753" s="1" t="s">
        <v>7106</v>
      </c>
      <c r="B2753" s="3">
        <v>9439.07</v>
      </c>
      <c r="C2753" s="3">
        <v>9957.06</v>
      </c>
      <c r="D2753" s="3">
        <v>94.8</v>
      </c>
    </row>
    <row r="2754" spans="1:4" x14ac:dyDescent="0.25">
      <c r="A2754" s="1" t="s">
        <v>7107</v>
      </c>
      <c r="B2754" s="3">
        <v>7822.76</v>
      </c>
      <c r="C2754" s="3">
        <v>7914.33</v>
      </c>
      <c r="D2754" s="3">
        <v>98.84</v>
      </c>
    </row>
    <row r="2755" spans="1:4" x14ac:dyDescent="0.25">
      <c r="A2755" s="1" t="s">
        <v>7108</v>
      </c>
      <c r="B2755" s="3">
        <v>7173.1</v>
      </c>
      <c r="C2755" s="3">
        <v>7696.89</v>
      </c>
      <c r="D2755" s="3">
        <v>93.19</v>
      </c>
    </row>
    <row r="2756" spans="1:4" x14ac:dyDescent="0.25">
      <c r="A2756" s="1" t="s">
        <v>7109</v>
      </c>
      <c r="B2756" s="3">
        <v>6618.29</v>
      </c>
      <c r="C2756" s="3">
        <v>4678.6099999999997</v>
      </c>
      <c r="D2756" s="3">
        <v>141.46</v>
      </c>
    </row>
    <row r="2757" spans="1:4" x14ac:dyDescent="0.25">
      <c r="A2757" s="1" t="s">
        <v>7110</v>
      </c>
      <c r="B2757" s="3">
        <v>4543.5</v>
      </c>
      <c r="C2757" s="3">
        <v>4991.1000000000004</v>
      </c>
      <c r="D2757" s="3">
        <v>91.03</v>
      </c>
    </row>
    <row r="2758" spans="1:4" x14ac:dyDescent="0.25">
      <c r="A2758" s="1" t="s">
        <v>7111</v>
      </c>
      <c r="B2758" s="3">
        <v>7626.07</v>
      </c>
      <c r="C2758" s="3">
        <v>7876.95</v>
      </c>
      <c r="D2758" s="3">
        <v>96.81</v>
      </c>
    </row>
    <row r="2759" spans="1:4" x14ac:dyDescent="0.25">
      <c r="A2759" s="1" t="s">
        <v>7112</v>
      </c>
      <c r="B2759" s="3">
        <v>5986.47</v>
      </c>
      <c r="C2759" s="3">
        <v>6694.16</v>
      </c>
      <c r="D2759" s="3">
        <v>89.43</v>
      </c>
    </row>
    <row r="2760" spans="1:4" x14ac:dyDescent="0.25">
      <c r="A2760" s="1" t="s">
        <v>7113</v>
      </c>
      <c r="B2760" s="3">
        <v>6979.57</v>
      </c>
      <c r="C2760" s="3">
        <v>7603.39</v>
      </c>
      <c r="D2760" s="3">
        <v>91.8</v>
      </c>
    </row>
    <row r="2761" spans="1:4" x14ac:dyDescent="0.25">
      <c r="A2761" s="1" t="s">
        <v>7114</v>
      </c>
      <c r="B2761" s="3">
        <v>5886.68</v>
      </c>
      <c r="C2761" s="3">
        <v>4656.03</v>
      </c>
      <c r="D2761" s="3">
        <v>126.43</v>
      </c>
    </row>
    <row r="2762" spans="1:4" x14ac:dyDescent="0.25">
      <c r="A2762" s="1" t="s">
        <v>7115</v>
      </c>
      <c r="B2762" s="3">
        <v>11394.6</v>
      </c>
      <c r="C2762" s="3">
        <v>9480.06</v>
      </c>
      <c r="D2762" s="3">
        <v>120.2</v>
      </c>
    </row>
    <row r="2763" spans="1:4" x14ac:dyDescent="0.25">
      <c r="A2763" s="1" t="s">
        <v>7116</v>
      </c>
      <c r="B2763" s="3">
        <v>9197.39</v>
      </c>
      <c r="C2763" s="3">
        <v>9769.58</v>
      </c>
      <c r="D2763" s="3">
        <v>94.14</v>
      </c>
    </row>
    <row r="2764" spans="1:4" x14ac:dyDescent="0.25">
      <c r="A2764" s="1" t="s">
        <v>7117</v>
      </c>
      <c r="B2764" s="3">
        <v>7843</v>
      </c>
      <c r="C2764" s="3">
        <v>8020.93</v>
      </c>
      <c r="D2764" s="3">
        <v>97.78</v>
      </c>
    </row>
    <row r="2765" spans="1:4" x14ac:dyDescent="0.25">
      <c r="A2765" s="1" t="s">
        <v>7118</v>
      </c>
      <c r="B2765" s="3">
        <v>7330.16</v>
      </c>
      <c r="C2765" s="3">
        <v>7481.6</v>
      </c>
      <c r="D2765" s="3">
        <v>97.98</v>
      </c>
    </row>
    <row r="2766" spans="1:4" x14ac:dyDescent="0.25">
      <c r="A2766" s="1" t="s">
        <v>7119</v>
      </c>
      <c r="B2766" s="3">
        <v>7048.35</v>
      </c>
      <c r="C2766" s="3">
        <v>7178.46</v>
      </c>
      <c r="D2766" s="3">
        <v>98.19</v>
      </c>
    </row>
    <row r="2767" spans="1:4" x14ac:dyDescent="0.25">
      <c r="A2767" s="1" t="s">
        <v>7120</v>
      </c>
      <c r="B2767" s="3">
        <v>7480.06</v>
      </c>
      <c r="C2767" s="3">
        <v>7569.41</v>
      </c>
      <c r="D2767" s="3">
        <v>98.82</v>
      </c>
    </row>
    <row r="2768" spans="1:4" x14ac:dyDescent="0.25">
      <c r="A2768" s="1" t="s">
        <v>7121</v>
      </c>
      <c r="B2768" s="3">
        <v>6988.72</v>
      </c>
      <c r="C2768" s="3">
        <v>4491.13</v>
      </c>
      <c r="D2768" s="3">
        <v>155.61000000000001</v>
      </c>
    </row>
    <row r="2769" spans="1:4" x14ac:dyDescent="0.25">
      <c r="A2769" s="1" t="s">
        <v>7122</v>
      </c>
      <c r="B2769" s="3">
        <v>4013.02</v>
      </c>
      <c r="C2769" s="3">
        <v>4548.66</v>
      </c>
      <c r="D2769" s="3">
        <v>88.22</v>
      </c>
    </row>
    <row r="2770" spans="1:4" x14ac:dyDescent="0.25">
      <c r="A2770" s="1" t="s">
        <v>7123</v>
      </c>
      <c r="B2770" s="3">
        <v>3948.94</v>
      </c>
      <c r="C2770" s="3">
        <v>4489.4799999999996</v>
      </c>
      <c r="D2770" s="3">
        <v>87.96</v>
      </c>
    </row>
    <row r="2771" spans="1:4" x14ac:dyDescent="0.25">
      <c r="A2771" s="1" t="s">
        <v>7124</v>
      </c>
      <c r="B2771" s="3">
        <v>4161.03</v>
      </c>
      <c r="C2771" s="3">
        <v>4658.78</v>
      </c>
      <c r="D2771" s="3">
        <v>89.32</v>
      </c>
    </row>
    <row r="2772" spans="1:4" x14ac:dyDescent="0.25">
      <c r="A2772" s="1" t="s">
        <v>7125</v>
      </c>
      <c r="B2772" s="3">
        <v>7669.88</v>
      </c>
      <c r="C2772" s="3">
        <v>7906.95</v>
      </c>
      <c r="D2772" s="3">
        <v>97</v>
      </c>
    </row>
    <row r="2773" spans="1:4" x14ac:dyDescent="0.25">
      <c r="A2773" s="1" t="s">
        <v>7126</v>
      </c>
      <c r="B2773" s="3">
        <v>5766.16</v>
      </c>
      <c r="C2773" s="3">
        <v>6724.16</v>
      </c>
      <c r="D2773" s="3">
        <v>85.75</v>
      </c>
    </row>
    <row r="2774" spans="1:4" x14ac:dyDescent="0.25">
      <c r="A2774" s="1" t="s">
        <v>7127</v>
      </c>
      <c r="B2774" s="3">
        <v>6960.8</v>
      </c>
      <c r="C2774" s="3">
        <v>7554.65</v>
      </c>
      <c r="D2774" s="3">
        <v>92.14</v>
      </c>
    </row>
    <row r="2775" spans="1:4" x14ac:dyDescent="0.25">
      <c r="A2775" s="1" t="s">
        <v>7128</v>
      </c>
      <c r="B2775" s="3">
        <v>5692.32</v>
      </c>
      <c r="C2775" s="3">
        <v>4547.29</v>
      </c>
      <c r="D2775" s="3">
        <v>125.18</v>
      </c>
    </row>
    <row r="2776" spans="1:4" x14ac:dyDescent="0.25">
      <c r="A2776" s="1" t="s">
        <v>7129</v>
      </c>
      <c r="B2776" s="3">
        <v>15699.17</v>
      </c>
      <c r="C2776" s="3">
        <v>6271.86</v>
      </c>
      <c r="D2776" s="3">
        <v>250.31</v>
      </c>
    </row>
    <row r="2777" spans="1:4" x14ac:dyDescent="0.25">
      <c r="A2777" s="1" t="s">
        <v>7130</v>
      </c>
      <c r="B2777" s="3">
        <v>8906.92</v>
      </c>
      <c r="C2777" s="3">
        <v>8470.89</v>
      </c>
      <c r="D2777" s="3">
        <v>105.15</v>
      </c>
    </row>
    <row r="2778" spans="1:4" x14ac:dyDescent="0.25">
      <c r="A2778" s="1" t="s">
        <v>7131</v>
      </c>
      <c r="B2778" s="3">
        <v>5542.5</v>
      </c>
      <c r="C2778" s="3">
        <v>4231.76</v>
      </c>
      <c r="D2778" s="3">
        <v>130.97</v>
      </c>
    </row>
    <row r="2779" spans="1:4" x14ac:dyDescent="0.25">
      <c r="A2779" s="1" t="s">
        <v>7132</v>
      </c>
      <c r="B2779" s="3">
        <v>5758.33</v>
      </c>
      <c r="C2779" s="3">
        <v>5620.24</v>
      </c>
      <c r="D2779" s="3">
        <v>102.46</v>
      </c>
    </row>
    <row r="2780" spans="1:4" x14ac:dyDescent="0.25">
      <c r="A2780" s="1" t="s">
        <v>7133</v>
      </c>
      <c r="B2780" s="3">
        <v>5573.54</v>
      </c>
      <c r="C2780" s="3">
        <v>3697.91</v>
      </c>
      <c r="D2780" s="3">
        <v>150.72</v>
      </c>
    </row>
    <row r="2781" spans="1:4" x14ac:dyDescent="0.25">
      <c r="A2781" s="1" t="s">
        <v>7134</v>
      </c>
      <c r="B2781" s="3">
        <v>5925.41</v>
      </c>
      <c r="C2781" s="3">
        <v>4998.6899999999996</v>
      </c>
      <c r="D2781" s="3">
        <v>118.54</v>
      </c>
    </row>
    <row r="2782" spans="1:4" x14ac:dyDescent="0.25">
      <c r="A2782" s="1" t="s">
        <v>7135</v>
      </c>
      <c r="B2782" s="3">
        <v>8233.26</v>
      </c>
      <c r="C2782" s="3">
        <v>7252.67</v>
      </c>
      <c r="D2782" s="3">
        <v>113.52</v>
      </c>
    </row>
    <row r="2783" spans="1:4" x14ac:dyDescent="0.25">
      <c r="A2783" s="1" t="s">
        <v>7136</v>
      </c>
      <c r="B2783" s="3">
        <v>7811.72</v>
      </c>
      <c r="C2783" s="3">
        <v>5041.2</v>
      </c>
      <c r="D2783" s="3">
        <v>154.96</v>
      </c>
    </row>
    <row r="2784" spans="1:4" x14ac:dyDescent="0.25">
      <c r="A2784" s="1" t="s">
        <v>7137</v>
      </c>
      <c r="B2784" s="3">
        <v>5857.32</v>
      </c>
      <c r="C2784" s="3">
        <v>3603.26</v>
      </c>
      <c r="D2784" s="3">
        <v>162.56</v>
      </c>
    </row>
    <row r="2785" spans="1:4" x14ac:dyDescent="0.25">
      <c r="A2785" s="1" t="s">
        <v>7138</v>
      </c>
      <c r="B2785" s="3">
        <v>7817.99</v>
      </c>
      <c r="C2785" s="3">
        <v>5243.34</v>
      </c>
      <c r="D2785" s="3">
        <v>149.1</v>
      </c>
    </row>
    <row r="2786" spans="1:4" x14ac:dyDescent="0.25">
      <c r="A2786" s="1" t="s">
        <v>7139</v>
      </c>
      <c r="B2786" s="3">
        <v>15228</v>
      </c>
      <c r="C2786" s="3">
        <v>6084.38</v>
      </c>
      <c r="D2786" s="3">
        <v>250.28</v>
      </c>
    </row>
    <row r="2787" spans="1:4" x14ac:dyDescent="0.25">
      <c r="A2787" s="1" t="s">
        <v>7140</v>
      </c>
      <c r="B2787" s="3">
        <v>8821.59</v>
      </c>
      <c r="C2787" s="3">
        <v>8674.06</v>
      </c>
      <c r="D2787" s="3">
        <v>101.7</v>
      </c>
    </row>
    <row r="2788" spans="1:4" x14ac:dyDescent="0.25">
      <c r="A2788" s="1" t="s">
        <v>7141</v>
      </c>
      <c r="B2788" s="3">
        <v>8269.82</v>
      </c>
      <c r="C2788" s="3">
        <v>8398.4599999999991</v>
      </c>
      <c r="D2788" s="3">
        <v>98.47</v>
      </c>
    </row>
    <row r="2789" spans="1:4" x14ac:dyDescent="0.25">
      <c r="A2789" s="1" t="s">
        <v>7142</v>
      </c>
      <c r="B2789" s="3">
        <v>8100.56</v>
      </c>
      <c r="C2789" s="3">
        <v>8095.32</v>
      </c>
      <c r="D2789" s="3">
        <v>100.06</v>
      </c>
    </row>
    <row r="2790" spans="1:4" x14ac:dyDescent="0.25">
      <c r="A2790" s="1" t="s">
        <v>7143</v>
      </c>
      <c r="B2790" s="3">
        <v>5414.54</v>
      </c>
      <c r="C2790" s="3">
        <v>4104.28</v>
      </c>
      <c r="D2790" s="3">
        <v>131.91999999999999</v>
      </c>
    </row>
    <row r="2791" spans="1:4" x14ac:dyDescent="0.25">
      <c r="A2791" s="1" t="s">
        <v>7144</v>
      </c>
      <c r="B2791" s="3">
        <v>5237.3100000000004</v>
      </c>
      <c r="C2791" s="3">
        <v>5343.26</v>
      </c>
      <c r="D2791" s="3">
        <v>98.02</v>
      </c>
    </row>
    <row r="2792" spans="1:4" x14ac:dyDescent="0.25">
      <c r="A2792" s="1" t="s">
        <v>7145</v>
      </c>
      <c r="B2792" s="3">
        <v>5106.74</v>
      </c>
      <c r="C2792" s="3">
        <v>5406.34</v>
      </c>
      <c r="D2792" s="3">
        <v>94.46</v>
      </c>
    </row>
    <row r="2793" spans="1:4" x14ac:dyDescent="0.25">
      <c r="A2793" s="1" t="s">
        <v>7146</v>
      </c>
      <c r="B2793" s="3">
        <v>5464.73</v>
      </c>
      <c r="C2793" s="3">
        <v>5575.64</v>
      </c>
      <c r="D2793" s="3">
        <v>98.01</v>
      </c>
    </row>
    <row r="2794" spans="1:4" x14ac:dyDescent="0.25">
      <c r="A2794" s="1" t="s">
        <v>7147</v>
      </c>
      <c r="B2794" s="3">
        <v>5474.61</v>
      </c>
      <c r="C2794" s="3">
        <v>3727.91</v>
      </c>
      <c r="D2794" s="3">
        <v>146.85</v>
      </c>
    </row>
    <row r="2795" spans="1:4" x14ac:dyDescent="0.25">
      <c r="A2795" s="1" t="s">
        <v>7148</v>
      </c>
      <c r="B2795" s="3">
        <v>5875.75</v>
      </c>
      <c r="C2795" s="3">
        <v>4949.95</v>
      </c>
      <c r="D2795" s="3">
        <v>118.7</v>
      </c>
    </row>
    <row r="2796" spans="1:4" x14ac:dyDescent="0.25">
      <c r="A2796" s="1" t="s">
        <v>7149</v>
      </c>
      <c r="B2796" s="3">
        <v>8169.57</v>
      </c>
      <c r="C2796" s="3">
        <v>7203.93</v>
      </c>
      <c r="D2796" s="3">
        <v>113.4</v>
      </c>
    </row>
    <row r="2797" spans="1:4" x14ac:dyDescent="0.25">
      <c r="A2797" s="1" t="s">
        <v>7150</v>
      </c>
      <c r="B2797" s="3">
        <v>7691.2</v>
      </c>
      <c r="C2797" s="3">
        <v>4932.46</v>
      </c>
      <c r="D2797" s="3">
        <v>155.93</v>
      </c>
    </row>
    <row r="2798" spans="1:4" x14ac:dyDescent="0.25">
      <c r="A2798" s="1" t="s">
        <v>7151</v>
      </c>
      <c r="B2798" s="3">
        <v>5756.18</v>
      </c>
      <c r="C2798" s="3">
        <v>3554.52</v>
      </c>
      <c r="D2798" s="3">
        <v>161.94</v>
      </c>
    </row>
    <row r="2799" spans="1:4" x14ac:dyDescent="0.25">
      <c r="A2799" s="1" t="s">
        <v>7152</v>
      </c>
      <c r="B2799" s="3">
        <v>7914.06</v>
      </c>
      <c r="C2799" s="3">
        <v>5194.6000000000004</v>
      </c>
      <c r="D2799" s="3">
        <v>152.35</v>
      </c>
    </row>
    <row r="2800" spans="1:4" x14ac:dyDescent="0.25">
      <c r="A2800" s="1" t="s">
        <v>7153</v>
      </c>
      <c r="B2800" s="3">
        <v>35438.57</v>
      </c>
      <c r="C2800" s="3">
        <v>28280.66</v>
      </c>
      <c r="D2800" s="3">
        <v>125.31</v>
      </c>
    </row>
    <row r="2801" spans="1:4" x14ac:dyDescent="0.25">
      <c r="A2801" s="1" t="s">
        <v>7154</v>
      </c>
      <c r="B2801" s="3">
        <v>582.11</v>
      </c>
      <c r="C2801" s="3">
        <v>29647.68</v>
      </c>
      <c r="D2801" s="3">
        <v>1.96</v>
      </c>
    </row>
    <row r="2802" spans="1:4" x14ac:dyDescent="0.25">
      <c r="A2802" s="1" t="s">
        <v>7155</v>
      </c>
      <c r="B2802" s="3">
        <v>4212.53</v>
      </c>
      <c r="C2802" s="3">
        <v>14569.55</v>
      </c>
      <c r="D2802" s="3">
        <v>28.91</v>
      </c>
    </row>
    <row r="2803" spans="1:4" x14ac:dyDescent="0.25">
      <c r="A2803" s="1" t="s">
        <v>7156</v>
      </c>
      <c r="B2803" s="3">
        <v>1113.99</v>
      </c>
      <c r="C2803" s="3">
        <v>12357.47</v>
      </c>
      <c r="D2803" s="3">
        <v>9.01</v>
      </c>
    </row>
    <row r="2804" spans="1:4" x14ac:dyDescent="0.25">
      <c r="A2804" s="1" t="s">
        <v>7157</v>
      </c>
      <c r="B2804" s="3">
        <v>35443.74</v>
      </c>
      <c r="C2804" s="3">
        <v>27878.3</v>
      </c>
      <c r="D2804" s="3">
        <v>127.14</v>
      </c>
    </row>
    <row r="2805" spans="1:4" x14ac:dyDescent="0.25">
      <c r="A2805" s="1" t="s">
        <v>7158</v>
      </c>
      <c r="B2805" s="3">
        <v>36620.68</v>
      </c>
      <c r="C2805" s="3">
        <v>29582.49</v>
      </c>
      <c r="D2805" s="3">
        <v>123.79</v>
      </c>
    </row>
    <row r="2806" spans="1:4" x14ac:dyDescent="0.25">
      <c r="A2806" s="1" t="s">
        <v>7159</v>
      </c>
      <c r="B2806" s="3">
        <v>499.05</v>
      </c>
      <c r="C2806" s="3">
        <v>12411.71</v>
      </c>
      <c r="D2806" s="3">
        <v>4.0199999999999996</v>
      </c>
    </row>
    <row r="2807" spans="1:4" x14ac:dyDescent="0.25">
      <c r="A2807" s="1" t="s">
        <v>74</v>
      </c>
      <c r="B2807" s="3">
        <v>0</v>
      </c>
      <c r="C2807" s="3">
        <v>758.52</v>
      </c>
      <c r="D2807" s="3">
        <v>0</v>
      </c>
    </row>
    <row r="2808" spans="1:4" x14ac:dyDescent="0.25">
      <c r="A2808" s="1" t="s">
        <v>138</v>
      </c>
      <c r="B2808" s="3">
        <v>0</v>
      </c>
      <c r="C2808" s="3">
        <v>783.65</v>
      </c>
      <c r="D2808" s="3">
        <v>0</v>
      </c>
    </row>
    <row r="2809" spans="1:4" x14ac:dyDescent="0.25">
      <c r="A2809" s="1" t="s">
        <v>2692</v>
      </c>
      <c r="B2809" s="3">
        <v>80</v>
      </c>
      <c r="C2809" s="3">
        <v>108.89</v>
      </c>
      <c r="D2809" s="3">
        <v>73.47</v>
      </c>
    </row>
    <row r="2810" spans="1:4" x14ac:dyDescent="0.25">
      <c r="A2810" s="1" t="s">
        <v>962</v>
      </c>
      <c r="B2810" s="3">
        <v>10116.6</v>
      </c>
      <c r="C2810" s="3">
        <v>129500.65</v>
      </c>
      <c r="D2810" s="3">
        <v>7.81</v>
      </c>
    </row>
    <row r="2811" spans="1:4" x14ac:dyDescent="0.25">
      <c r="A2811" s="1" t="s">
        <v>212</v>
      </c>
      <c r="B2811" s="3">
        <v>106</v>
      </c>
      <c r="C2811" s="3">
        <v>4968.29</v>
      </c>
      <c r="D2811" s="3">
        <v>2.13</v>
      </c>
    </row>
    <row r="2812" spans="1:4" x14ac:dyDescent="0.25">
      <c r="A2812" s="1" t="s">
        <v>7160</v>
      </c>
      <c r="B2812" s="3">
        <v>241.95</v>
      </c>
      <c r="C2812" s="3">
        <v>33903.14</v>
      </c>
      <c r="D2812" s="3">
        <v>0.71</v>
      </c>
    </row>
    <row r="2813" spans="1:4" x14ac:dyDescent="0.25">
      <c r="A2813" s="1" t="s">
        <v>7161</v>
      </c>
      <c r="B2813" s="3">
        <v>74.8</v>
      </c>
      <c r="C2813" s="3">
        <v>74.8</v>
      </c>
      <c r="D2813" s="3">
        <v>100</v>
      </c>
    </row>
    <row r="2814" spans="1:4" x14ac:dyDescent="0.25">
      <c r="A2814" s="1" t="s">
        <v>7162</v>
      </c>
      <c r="B2814" s="3">
        <v>52.03</v>
      </c>
      <c r="C2814" s="3">
        <v>4473.74</v>
      </c>
      <c r="D2814" s="3">
        <v>1.1599999999999999</v>
      </c>
    </row>
    <row r="2815" spans="1:4" x14ac:dyDescent="0.25">
      <c r="A2815" s="1" t="s">
        <v>7163</v>
      </c>
      <c r="B2815" s="3">
        <v>492.78</v>
      </c>
      <c r="C2815" s="3">
        <v>527.28</v>
      </c>
      <c r="D2815" s="3">
        <v>93.46</v>
      </c>
    </row>
    <row r="2816" spans="1:4" x14ac:dyDescent="0.25">
      <c r="A2816" s="1" t="s">
        <v>7164</v>
      </c>
      <c r="B2816" s="3">
        <v>74.8</v>
      </c>
      <c r="C2816" s="3">
        <v>74.8</v>
      </c>
      <c r="D2816" s="3">
        <v>100</v>
      </c>
    </row>
    <row r="2817" spans="1:4" x14ac:dyDescent="0.25">
      <c r="A2817" s="1" t="s">
        <v>1040</v>
      </c>
      <c r="B2817" s="3">
        <v>78.739999999999995</v>
      </c>
      <c r="C2817" s="3">
        <v>78.739999999999995</v>
      </c>
      <c r="D2817" s="3">
        <v>100</v>
      </c>
    </row>
    <row r="2818" spans="1:4" x14ac:dyDescent="0.25">
      <c r="A2818" s="1" t="s">
        <v>7165</v>
      </c>
      <c r="B2818" s="3">
        <v>0</v>
      </c>
      <c r="C2818" s="3">
        <v>125321.87</v>
      </c>
      <c r="D2818" s="3">
        <v>0</v>
      </c>
    </row>
    <row r="2819" spans="1:4" x14ac:dyDescent="0.25">
      <c r="A2819" s="1" t="s">
        <v>7166</v>
      </c>
      <c r="B2819" s="3">
        <v>0</v>
      </c>
      <c r="C2819" s="3">
        <v>880.58</v>
      </c>
      <c r="D2819" s="3">
        <v>0</v>
      </c>
    </row>
    <row r="2820" spans="1:4" x14ac:dyDescent="0.25">
      <c r="A2820" s="1" t="s">
        <v>214</v>
      </c>
      <c r="B2820" s="3">
        <v>74.8</v>
      </c>
      <c r="C2820" s="3">
        <v>74.8</v>
      </c>
      <c r="D2820" s="3">
        <v>100</v>
      </c>
    </row>
    <row r="2821" spans="1:4" x14ac:dyDescent="0.25">
      <c r="A2821" s="1" t="s">
        <v>213</v>
      </c>
      <c r="B2821" s="3">
        <v>106</v>
      </c>
      <c r="C2821" s="3">
        <v>5340.74</v>
      </c>
      <c r="D2821" s="3">
        <v>1.98</v>
      </c>
    </row>
    <row r="2822" spans="1:4" x14ac:dyDescent="0.25">
      <c r="A2822" s="1" t="s">
        <v>216</v>
      </c>
      <c r="B2822" s="3">
        <v>74.8</v>
      </c>
      <c r="C2822" s="3">
        <v>74.8</v>
      </c>
      <c r="D2822" s="3">
        <v>100</v>
      </c>
    </row>
    <row r="2823" spans="1:4" x14ac:dyDescent="0.25">
      <c r="A2823" s="1" t="s">
        <v>7167</v>
      </c>
      <c r="B2823" s="3">
        <v>106</v>
      </c>
      <c r="C2823" s="3">
        <v>2861.66</v>
      </c>
      <c r="D2823" s="3">
        <v>3.7</v>
      </c>
    </row>
    <row r="2824" spans="1:4" x14ac:dyDescent="0.25">
      <c r="A2824" s="1" t="s">
        <v>7168</v>
      </c>
      <c r="B2824" s="3">
        <v>74.8</v>
      </c>
      <c r="C2824" s="3">
        <v>74.8</v>
      </c>
      <c r="D2824" s="3">
        <v>100</v>
      </c>
    </row>
    <row r="2825" spans="1:4" x14ac:dyDescent="0.25">
      <c r="A2825" s="1" t="s">
        <v>7169</v>
      </c>
      <c r="B2825" s="3">
        <v>78.739999999999995</v>
      </c>
      <c r="C2825" s="3">
        <v>78.739999999999995</v>
      </c>
      <c r="D2825" s="3">
        <v>100</v>
      </c>
    </row>
    <row r="2826" spans="1:4" x14ac:dyDescent="0.25">
      <c r="A2826" s="1"/>
      <c r="B2826" s="3"/>
      <c r="C2826" s="3"/>
      <c r="D2826" s="3"/>
    </row>
    <row r="2827" spans="1:4" x14ac:dyDescent="0.25">
      <c r="A2827" s="1"/>
      <c r="B2827" s="3"/>
      <c r="C2827" s="3"/>
      <c r="D2827" s="3"/>
    </row>
    <row r="2828" spans="1:4" x14ac:dyDescent="0.25">
      <c r="A2828" s="1"/>
      <c r="B2828" s="3"/>
      <c r="C2828" s="3"/>
      <c r="D2828" s="3"/>
    </row>
    <row r="2829" spans="1:4" x14ac:dyDescent="0.25">
      <c r="A2829" s="1"/>
      <c r="B2829" s="3"/>
      <c r="C2829" s="3"/>
      <c r="D2829" s="3"/>
    </row>
    <row r="2830" spans="1:4" x14ac:dyDescent="0.25">
      <c r="A2830" s="1"/>
      <c r="B2830" s="3"/>
      <c r="C2830" s="3"/>
      <c r="D2830" s="3"/>
    </row>
    <row r="2831" spans="1:4" x14ac:dyDescent="0.25">
      <c r="A2831" s="1"/>
      <c r="B2831" s="3"/>
      <c r="C2831" s="3"/>
      <c r="D2831" s="3"/>
    </row>
    <row r="2832" spans="1:4" x14ac:dyDescent="0.25">
      <c r="A2832" s="1"/>
      <c r="B2832" s="3"/>
      <c r="C2832" s="3"/>
      <c r="D2832" s="3"/>
    </row>
    <row r="2833" spans="1:4" x14ac:dyDescent="0.25">
      <c r="A2833" s="1"/>
      <c r="B2833" s="3"/>
      <c r="C2833" s="3"/>
      <c r="D2833" s="3"/>
    </row>
    <row r="2834" spans="1:4" x14ac:dyDescent="0.25">
      <c r="A2834" s="1"/>
      <c r="B2834" s="3"/>
      <c r="C2834" s="3"/>
      <c r="D2834" s="3"/>
    </row>
    <row r="2835" spans="1:4" x14ac:dyDescent="0.25">
      <c r="A2835" s="1"/>
      <c r="B2835" s="3"/>
      <c r="C2835" s="3"/>
      <c r="D2835" s="3"/>
    </row>
    <row r="2836" spans="1:4" x14ac:dyDescent="0.25">
      <c r="A2836" s="1"/>
      <c r="B2836" s="3"/>
      <c r="C2836" s="3"/>
      <c r="D2836" s="3"/>
    </row>
    <row r="2837" spans="1:4" x14ac:dyDescent="0.25">
      <c r="A2837" s="1"/>
      <c r="B2837" s="3"/>
      <c r="C2837" s="3"/>
      <c r="D2837" s="3"/>
    </row>
    <row r="2838" spans="1:4" x14ac:dyDescent="0.25">
      <c r="A2838" s="1"/>
      <c r="B2838" s="3"/>
      <c r="C2838" s="3"/>
      <c r="D2838" s="3"/>
    </row>
    <row r="2839" spans="1:4" x14ac:dyDescent="0.25">
      <c r="A2839" s="1"/>
      <c r="B2839" s="3"/>
      <c r="C2839" s="3"/>
      <c r="D2839" s="3"/>
    </row>
    <row r="2840" spans="1:4" x14ac:dyDescent="0.25">
      <c r="A2840" s="1"/>
      <c r="B2840" s="3"/>
      <c r="C2840" s="3"/>
      <c r="D2840" s="3"/>
    </row>
    <row r="2841" spans="1:4" x14ac:dyDescent="0.25">
      <c r="A2841" s="1"/>
      <c r="B2841" s="3"/>
      <c r="C2841" s="3"/>
      <c r="D2841" s="3"/>
    </row>
    <row r="2842" spans="1:4" x14ac:dyDescent="0.25">
      <c r="A2842" s="1"/>
      <c r="B2842" s="3"/>
      <c r="C2842" s="3"/>
      <c r="D2842" s="3"/>
    </row>
    <row r="2843" spans="1:4" x14ac:dyDescent="0.25">
      <c r="A2843" s="1"/>
      <c r="B2843" s="3"/>
      <c r="C2843" s="3"/>
      <c r="D2843" s="3"/>
    </row>
    <row r="2844" spans="1:4" x14ac:dyDescent="0.25">
      <c r="A2844" s="1"/>
      <c r="B2844" s="3"/>
      <c r="C2844" s="3"/>
      <c r="D2844" s="3"/>
    </row>
    <row r="2845" spans="1:4" x14ac:dyDescent="0.25">
      <c r="A2845" s="1"/>
      <c r="B2845" s="3"/>
      <c r="C2845" s="3"/>
      <c r="D2845" s="3"/>
    </row>
    <row r="2846" spans="1:4" x14ac:dyDescent="0.25">
      <c r="A2846" s="1"/>
      <c r="B2846" s="3"/>
      <c r="C2846" s="3"/>
      <c r="D2846" s="3"/>
    </row>
    <row r="2847" spans="1:4" x14ac:dyDescent="0.25">
      <c r="A2847" s="1"/>
      <c r="B2847" s="3"/>
      <c r="C2847" s="3"/>
      <c r="D2847" s="3"/>
    </row>
    <row r="2848" spans="1:4" x14ac:dyDescent="0.25">
      <c r="A2848" s="1"/>
      <c r="B2848" s="3"/>
      <c r="C2848" s="3"/>
      <c r="D2848" s="3"/>
    </row>
    <row r="2849" spans="1:4" x14ac:dyDescent="0.25">
      <c r="A2849" s="1"/>
      <c r="B2849" s="3"/>
      <c r="C2849" s="3"/>
      <c r="D2849" s="3"/>
    </row>
    <row r="2850" spans="1:4" x14ac:dyDescent="0.25">
      <c r="A2850" s="1"/>
      <c r="B2850" s="3"/>
      <c r="C2850" s="3"/>
      <c r="D2850" s="3"/>
    </row>
    <row r="2851" spans="1:4" x14ac:dyDescent="0.25">
      <c r="A2851" s="1"/>
      <c r="B2851" s="3"/>
      <c r="C2851" s="3"/>
      <c r="D2851" s="3"/>
    </row>
    <row r="2852" spans="1:4" x14ac:dyDescent="0.25">
      <c r="A2852" s="1"/>
      <c r="B2852" s="3"/>
      <c r="C2852" s="3"/>
      <c r="D2852" s="3"/>
    </row>
    <row r="2853" spans="1:4" x14ac:dyDescent="0.25">
      <c r="A2853" s="1"/>
      <c r="B2853" s="3"/>
      <c r="C2853" s="3"/>
      <c r="D2853" s="3"/>
    </row>
    <row r="2854" spans="1:4" x14ac:dyDescent="0.25">
      <c r="A2854" s="1"/>
      <c r="B2854" s="3"/>
      <c r="C2854" s="3"/>
      <c r="D2854" s="3"/>
    </row>
    <row r="2855" spans="1:4" x14ac:dyDescent="0.25">
      <c r="A2855" s="1"/>
      <c r="B2855" s="3"/>
      <c r="C2855" s="3"/>
      <c r="D2855" s="3"/>
    </row>
    <row r="2856" spans="1:4" x14ac:dyDescent="0.25">
      <c r="A2856" s="1"/>
      <c r="B2856" s="3"/>
      <c r="C2856" s="3"/>
      <c r="D2856" s="3"/>
    </row>
    <row r="2857" spans="1:4" x14ac:dyDescent="0.25">
      <c r="A2857" s="1"/>
      <c r="B2857" s="3"/>
      <c r="C2857" s="3"/>
      <c r="D2857" s="3"/>
    </row>
    <row r="2858" spans="1:4" x14ac:dyDescent="0.25">
      <c r="A2858" s="1"/>
      <c r="B2858" s="3"/>
      <c r="C2858" s="3"/>
      <c r="D2858" s="3"/>
    </row>
    <row r="2859" spans="1:4" x14ac:dyDescent="0.25">
      <c r="A2859" s="1"/>
      <c r="B2859" s="3"/>
      <c r="C2859" s="3"/>
      <c r="D2859" s="3"/>
    </row>
    <row r="2860" spans="1:4" x14ac:dyDescent="0.25">
      <c r="A2860" s="1"/>
      <c r="B2860" s="3"/>
      <c r="C2860" s="3"/>
      <c r="D2860" s="3"/>
    </row>
    <row r="2861" spans="1:4" x14ac:dyDescent="0.25">
      <c r="A2861" s="1"/>
      <c r="B2861" s="3"/>
      <c r="C2861" s="3"/>
      <c r="D2861" s="3"/>
    </row>
    <row r="2862" spans="1:4" x14ac:dyDescent="0.25">
      <c r="A2862" s="1"/>
      <c r="B2862" s="3"/>
      <c r="C2862" s="3"/>
      <c r="D2862" s="3"/>
    </row>
    <row r="2863" spans="1:4" x14ac:dyDescent="0.25">
      <c r="A2863" s="1"/>
      <c r="B2863" s="3"/>
      <c r="C2863" s="3"/>
      <c r="D2863" s="3"/>
    </row>
    <row r="2864" spans="1:4" x14ac:dyDescent="0.25">
      <c r="A2864" s="1"/>
      <c r="B2864" s="3"/>
      <c r="C2864" s="3"/>
      <c r="D2864" s="3"/>
    </row>
    <row r="2865" spans="1:4" x14ac:dyDescent="0.25">
      <c r="A2865" s="1"/>
      <c r="B2865" s="3"/>
      <c r="C2865" s="3"/>
      <c r="D2865" s="3"/>
    </row>
    <row r="2866" spans="1:4" x14ac:dyDescent="0.25">
      <c r="A2866" s="1"/>
      <c r="B2866" s="3"/>
      <c r="C2866" s="3"/>
      <c r="D2866" s="3"/>
    </row>
    <row r="2867" spans="1:4" x14ac:dyDescent="0.25">
      <c r="A2867" s="1"/>
      <c r="B2867" s="3"/>
      <c r="C2867" s="3"/>
      <c r="D2867" s="3"/>
    </row>
    <row r="2868" spans="1:4" x14ac:dyDescent="0.25">
      <c r="A2868" s="1"/>
      <c r="B2868" s="3"/>
      <c r="C2868" s="3"/>
      <c r="D2868" s="3"/>
    </row>
    <row r="2869" spans="1:4" x14ac:dyDescent="0.25">
      <c r="A2869" s="1"/>
      <c r="B2869" s="3"/>
      <c r="C2869" s="3"/>
      <c r="D2869" s="3"/>
    </row>
    <row r="2870" spans="1:4" x14ac:dyDescent="0.25">
      <c r="A2870" s="1"/>
      <c r="B2870" s="3"/>
      <c r="C2870" s="3"/>
      <c r="D2870" s="3"/>
    </row>
    <row r="2871" spans="1:4" x14ac:dyDescent="0.25">
      <c r="A2871" s="1"/>
      <c r="B2871" s="3"/>
      <c r="C2871" s="3"/>
      <c r="D2871" s="3"/>
    </row>
    <row r="2872" spans="1:4" x14ac:dyDescent="0.25">
      <c r="A2872" s="1"/>
      <c r="B2872" s="3"/>
      <c r="C2872" s="3"/>
      <c r="D2872" s="3"/>
    </row>
    <row r="2873" spans="1:4" x14ac:dyDescent="0.25">
      <c r="A2873" s="1"/>
      <c r="B2873" s="3"/>
      <c r="C2873" s="3"/>
      <c r="D2873" s="3"/>
    </row>
    <row r="2874" spans="1:4" x14ac:dyDescent="0.25">
      <c r="A2874" s="1"/>
      <c r="B2874" s="3"/>
      <c r="C2874" s="3"/>
      <c r="D2874" s="3"/>
    </row>
    <row r="2875" spans="1:4" x14ac:dyDescent="0.25">
      <c r="A2875" s="1"/>
      <c r="B2875" s="3"/>
      <c r="C2875" s="3"/>
      <c r="D2875" s="3"/>
    </row>
    <row r="2876" spans="1:4" x14ac:dyDescent="0.25">
      <c r="A2876" s="1"/>
      <c r="B2876" s="3"/>
      <c r="C2876" s="3"/>
      <c r="D2876" s="3"/>
    </row>
    <row r="2877" spans="1:4" x14ac:dyDescent="0.25">
      <c r="A2877" s="1"/>
      <c r="B2877" s="3"/>
      <c r="C2877" s="3"/>
      <c r="D2877" s="3"/>
    </row>
    <row r="2878" spans="1:4" x14ac:dyDescent="0.25">
      <c r="A2878" s="1"/>
      <c r="B2878" s="3"/>
      <c r="C2878" s="3"/>
      <c r="D2878" s="3"/>
    </row>
    <row r="2879" spans="1:4" x14ac:dyDescent="0.25">
      <c r="A2879" s="1"/>
      <c r="B2879" s="3"/>
      <c r="C2879" s="3"/>
      <c r="D2879" s="3"/>
    </row>
    <row r="2880" spans="1:4" x14ac:dyDescent="0.25">
      <c r="A2880" s="1"/>
      <c r="B2880" s="3"/>
      <c r="C2880" s="3"/>
      <c r="D2880" s="3"/>
    </row>
    <row r="2881" spans="1:4" x14ac:dyDescent="0.25">
      <c r="A2881" s="1"/>
      <c r="B2881" s="3"/>
      <c r="C2881" s="3"/>
      <c r="D2881" s="3"/>
    </row>
    <row r="2882" spans="1:4" x14ac:dyDescent="0.25">
      <c r="A2882" s="1"/>
      <c r="B2882" s="3"/>
      <c r="C2882" s="3"/>
      <c r="D2882" s="3"/>
    </row>
    <row r="2883" spans="1:4" x14ac:dyDescent="0.25">
      <c r="A2883" s="1"/>
      <c r="B2883" s="3"/>
      <c r="C2883" s="3"/>
      <c r="D2883" s="3"/>
    </row>
    <row r="2884" spans="1:4" x14ac:dyDescent="0.25">
      <c r="A2884" s="1"/>
      <c r="B2884" s="3"/>
      <c r="C2884" s="3"/>
      <c r="D2884" s="3"/>
    </row>
    <row r="2885" spans="1:4" x14ac:dyDescent="0.25">
      <c r="A2885" s="1"/>
      <c r="B2885" s="3"/>
      <c r="C2885" s="3"/>
      <c r="D2885" s="3"/>
    </row>
    <row r="2886" spans="1:4" x14ac:dyDescent="0.25">
      <c r="A2886" s="1"/>
      <c r="B2886" s="3"/>
      <c r="C2886" s="3"/>
      <c r="D2886" s="3"/>
    </row>
    <row r="2887" spans="1:4" x14ac:dyDescent="0.25">
      <c r="A2887" s="1"/>
      <c r="B2887" s="3"/>
      <c r="C2887" s="3"/>
      <c r="D2887" s="3"/>
    </row>
    <row r="2888" spans="1:4" x14ac:dyDescent="0.25">
      <c r="A2888" s="1"/>
      <c r="B2888" s="3"/>
      <c r="C2888" s="3"/>
      <c r="D2888" s="3"/>
    </row>
    <row r="2889" spans="1:4" x14ac:dyDescent="0.25">
      <c r="A2889" s="1"/>
      <c r="B2889" s="3"/>
      <c r="C2889" s="3"/>
      <c r="D2889" s="3"/>
    </row>
    <row r="2890" spans="1:4" x14ac:dyDescent="0.25">
      <c r="A2890" s="1"/>
      <c r="B2890" s="3"/>
      <c r="C2890" s="3"/>
      <c r="D2890" s="3"/>
    </row>
    <row r="2891" spans="1:4" x14ac:dyDescent="0.25">
      <c r="A2891" s="1"/>
      <c r="B2891" s="3"/>
      <c r="C2891" s="3"/>
      <c r="D2891" s="3"/>
    </row>
    <row r="2892" spans="1:4" x14ac:dyDescent="0.25">
      <c r="A2892" s="1"/>
      <c r="B2892" s="3"/>
      <c r="C2892" s="3"/>
      <c r="D2892" s="3"/>
    </row>
    <row r="2893" spans="1:4" x14ac:dyDescent="0.25">
      <c r="A2893" s="1"/>
      <c r="B2893" s="3"/>
      <c r="C2893" s="3"/>
      <c r="D2893" s="3"/>
    </row>
    <row r="2894" spans="1:4" x14ac:dyDescent="0.25">
      <c r="A2894" s="1"/>
      <c r="B2894" s="3"/>
      <c r="C2894" s="3"/>
      <c r="D2894" s="3"/>
    </row>
    <row r="2895" spans="1:4" x14ac:dyDescent="0.25">
      <c r="A2895" s="1"/>
      <c r="B2895" s="3"/>
      <c r="C2895" s="3"/>
      <c r="D2895" s="3"/>
    </row>
    <row r="2896" spans="1:4" x14ac:dyDescent="0.25">
      <c r="A2896" s="1"/>
      <c r="B2896" s="3"/>
      <c r="C2896" s="3"/>
      <c r="D2896" s="3"/>
    </row>
    <row r="2897" spans="1:4" x14ac:dyDescent="0.25">
      <c r="A2897" s="1"/>
      <c r="B2897" s="3"/>
      <c r="C2897" s="3"/>
      <c r="D2897" s="3"/>
    </row>
    <row r="2898" spans="1:4" x14ac:dyDescent="0.25">
      <c r="A2898" s="1"/>
      <c r="B2898" s="3"/>
      <c r="C2898" s="3"/>
      <c r="D2898" s="3"/>
    </row>
    <row r="2899" spans="1:4" x14ac:dyDescent="0.25">
      <c r="A2899" s="1"/>
      <c r="B2899" s="3"/>
      <c r="C2899" s="3"/>
      <c r="D2899" s="3"/>
    </row>
    <row r="2900" spans="1:4" x14ac:dyDescent="0.25">
      <c r="A2900" s="1"/>
      <c r="B2900" s="3"/>
      <c r="C2900" s="3"/>
      <c r="D2900" s="3"/>
    </row>
    <row r="2901" spans="1:4" x14ac:dyDescent="0.25">
      <c r="A2901" s="1"/>
      <c r="B2901" s="3"/>
      <c r="C2901" s="3"/>
      <c r="D2901" s="3"/>
    </row>
    <row r="2902" spans="1:4" x14ac:dyDescent="0.25">
      <c r="A2902" s="1"/>
      <c r="B2902" s="3"/>
      <c r="C2902" s="3"/>
      <c r="D2902" s="3"/>
    </row>
    <row r="2903" spans="1:4" x14ac:dyDescent="0.25">
      <c r="A2903" s="1"/>
      <c r="B2903" s="3"/>
      <c r="C2903" s="3"/>
      <c r="D2903" s="3"/>
    </row>
    <row r="2904" spans="1:4" x14ac:dyDescent="0.25">
      <c r="A2904" s="1"/>
      <c r="B2904" s="3"/>
      <c r="C2904" s="3"/>
      <c r="D2904" s="3"/>
    </row>
    <row r="2905" spans="1:4" x14ac:dyDescent="0.25">
      <c r="A2905" s="1"/>
      <c r="B2905" s="3"/>
      <c r="C2905" s="3"/>
      <c r="D2905" s="3"/>
    </row>
    <row r="2906" spans="1:4" x14ac:dyDescent="0.25">
      <c r="A2906" s="1"/>
      <c r="B2906" s="3"/>
      <c r="C2906" s="3"/>
      <c r="D2906" s="3"/>
    </row>
    <row r="2907" spans="1:4" x14ac:dyDescent="0.25">
      <c r="A2907" s="1"/>
      <c r="B2907" s="3"/>
      <c r="C2907" s="3"/>
      <c r="D2907" s="3"/>
    </row>
    <row r="2908" spans="1:4" x14ac:dyDescent="0.25">
      <c r="A2908" s="1"/>
      <c r="B2908" s="3"/>
      <c r="C2908" s="3"/>
      <c r="D2908" s="3"/>
    </row>
    <row r="2909" spans="1:4" x14ac:dyDescent="0.25">
      <c r="A2909" s="1"/>
      <c r="B2909" s="3"/>
      <c r="C2909" s="3"/>
      <c r="D2909" s="3"/>
    </row>
    <row r="2910" spans="1:4" x14ac:dyDescent="0.25">
      <c r="A2910" s="1"/>
      <c r="B2910" s="3"/>
      <c r="C2910" s="3"/>
      <c r="D2910" s="3"/>
    </row>
    <row r="2911" spans="1:4" x14ac:dyDescent="0.25">
      <c r="A2911" s="1"/>
      <c r="B2911" s="3"/>
      <c r="C2911" s="3"/>
      <c r="D2911" s="3"/>
    </row>
    <row r="2912" spans="1:4" x14ac:dyDescent="0.25">
      <c r="A2912" s="1"/>
      <c r="B2912" s="3"/>
      <c r="C2912" s="3"/>
      <c r="D2912" s="3"/>
    </row>
    <row r="2913" spans="1:4" x14ac:dyDescent="0.25">
      <c r="A2913" s="1"/>
      <c r="B2913" s="3"/>
      <c r="C2913" s="3"/>
      <c r="D2913" s="3"/>
    </row>
    <row r="2914" spans="1:4" x14ac:dyDescent="0.25">
      <c r="A2914" s="1"/>
      <c r="B2914" s="3"/>
      <c r="C2914" s="3"/>
      <c r="D2914" s="3"/>
    </row>
    <row r="2915" spans="1:4" x14ac:dyDescent="0.25">
      <c r="A2915" s="1"/>
      <c r="B2915" s="3"/>
      <c r="C2915" s="3"/>
      <c r="D2915" s="3"/>
    </row>
    <row r="2916" spans="1:4" x14ac:dyDescent="0.25">
      <c r="A2916" s="1"/>
      <c r="B2916" s="3"/>
      <c r="C2916" s="3"/>
      <c r="D2916" s="3"/>
    </row>
    <row r="2917" spans="1:4" x14ac:dyDescent="0.25">
      <c r="A2917" s="1"/>
      <c r="B2917" s="3"/>
      <c r="C2917" s="3"/>
      <c r="D2917" s="3"/>
    </row>
    <row r="2918" spans="1:4" x14ac:dyDescent="0.25">
      <c r="A2918" s="1"/>
      <c r="B2918" s="3"/>
      <c r="C2918" s="3"/>
      <c r="D2918" s="3"/>
    </row>
    <row r="2919" spans="1:4" x14ac:dyDescent="0.25">
      <c r="A2919" s="1"/>
      <c r="B2919" s="3"/>
      <c r="C2919" s="3"/>
      <c r="D2919" s="3"/>
    </row>
    <row r="2920" spans="1:4" x14ac:dyDescent="0.25">
      <c r="A2920" s="1"/>
      <c r="B2920" s="3"/>
      <c r="C2920" s="3"/>
      <c r="D2920" s="3"/>
    </row>
    <row r="2921" spans="1:4" x14ac:dyDescent="0.25">
      <c r="A2921" s="1"/>
      <c r="B2921" s="3"/>
      <c r="C2921" s="3"/>
      <c r="D2921" s="3"/>
    </row>
    <row r="2922" spans="1:4" x14ac:dyDescent="0.25">
      <c r="A2922" s="1"/>
      <c r="B2922" s="3"/>
      <c r="C2922" s="3"/>
      <c r="D2922" s="3"/>
    </row>
    <row r="2923" spans="1:4" x14ac:dyDescent="0.25">
      <c r="A2923" s="1"/>
      <c r="B2923" s="3"/>
      <c r="C2923" s="3"/>
      <c r="D2923" s="3"/>
    </row>
    <row r="2924" spans="1:4" x14ac:dyDescent="0.25">
      <c r="A2924" s="1"/>
      <c r="B2924" s="3"/>
      <c r="C2924" s="3"/>
      <c r="D2924" s="3"/>
    </row>
    <row r="2925" spans="1:4" x14ac:dyDescent="0.25">
      <c r="A2925" s="1"/>
      <c r="B2925" s="3"/>
      <c r="C2925" s="3"/>
      <c r="D2925" s="3"/>
    </row>
    <row r="2926" spans="1:4" x14ac:dyDescent="0.25">
      <c r="A2926" s="1"/>
      <c r="B2926" s="3"/>
      <c r="C2926" s="3"/>
      <c r="D2926" s="3"/>
    </row>
    <row r="2927" spans="1:4" x14ac:dyDescent="0.25">
      <c r="A2927" s="1"/>
      <c r="B2927" s="3"/>
      <c r="C2927" s="3"/>
      <c r="D2927" s="3"/>
    </row>
    <row r="2928" spans="1:4" x14ac:dyDescent="0.25">
      <c r="A2928" s="1"/>
      <c r="B2928" s="3"/>
      <c r="C2928" s="3"/>
      <c r="D2928" s="3"/>
    </row>
    <row r="2929" spans="1:4" x14ac:dyDescent="0.25">
      <c r="A2929" s="1"/>
      <c r="B2929" s="3"/>
      <c r="C2929" s="3"/>
      <c r="D2929" s="3"/>
    </row>
    <row r="2930" spans="1:4" x14ac:dyDescent="0.25">
      <c r="A2930" s="1"/>
      <c r="B2930" s="3"/>
      <c r="C2930" s="3"/>
      <c r="D2930" s="3"/>
    </row>
    <row r="2931" spans="1:4" x14ac:dyDescent="0.25">
      <c r="A2931" s="1"/>
      <c r="B2931" s="3"/>
      <c r="C2931" s="3"/>
      <c r="D2931" s="3"/>
    </row>
    <row r="2932" spans="1:4" x14ac:dyDescent="0.25">
      <c r="A2932" s="1"/>
      <c r="B2932" s="3"/>
      <c r="C2932" s="3"/>
      <c r="D2932" s="3"/>
    </row>
    <row r="2933" spans="1:4" x14ac:dyDescent="0.25">
      <c r="A2933" s="1"/>
      <c r="B2933" s="3"/>
      <c r="C2933" s="3"/>
      <c r="D2933" s="3"/>
    </row>
    <row r="2934" spans="1:4" x14ac:dyDescent="0.25">
      <c r="A2934" s="1"/>
      <c r="B2934" s="3"/>
      <c r="C2934" s="3"/>
      <c r="D2934" s="3"/>
    </row>
    <row r="2935" spans="1:4" x14ac:dyDescent="0.25">
      <c r="A2935" s="1"/>
      <c r="B2935" s="3"/>
      <c r="C2935" s="3"/>
      <c r="D2935" s="3"/>
    </row>
    <row r="2936" spans="1:4" x14ac:dyDescent="0.25">
      <c r="A2936" s="1"/>
      <c r="B2936" s="3"/>
      <c r="C2936" s="3"/>
      <c r="D2936" s="3"/>
    </row>
    <row r="2937" spans="1:4" x14ac:dyDescent="0.25">
      <c r="A2937" s="1"/>
      <c r="B2937" s="3"/>
      <c r="C2937" s="3"/>
      <c r="D2937" s="3"/>
    </row>
    <row r="2938" spans="1:4" x14ac:dyDescent="0.25">
      <c r="A2938" s="1"/>
      <c r="B2938" s="3"/>
      <c r="C2938" s="3"/>
      <c r="D2938" s="3"/>
    </row>
    <row r="2939" spans="1:4" x14ac:dyDescent="0.25">
      <c r="A2939" s="1"/>
      <c r="B2939" s="3"/>
      <c r="C2939" s="3"/>
      <c r="D2939" s="3"/>
    </row>
    <row r="2940" spans="1:4" x14ac:dyDescent="0.25">
      <c r="A2940" s="1"/>
      <c r="B2940" s="3"/>
      <c r="C2940" s="3"/>
      <c r="D2940" s="3"/>
    </row>
    <row r="2941" spans="1:4" x14ac:dyDescent="0.25">
      <c r="A2941" s="1"/>
      <c r="B2941" s="3"/>
      <c r="C2941" s="3"/>
      <c r="D2941" s="3"/>
    </row>
    <row r="2942" spans="1:4" x14ac:dyDescent="0.25">
      <c r="A2942" s="1"/>
      <c r="B2942" s="3"/>
      <c r="C2942" s="3"/>
      <c r="D2942" s="3"/>
    </row>
    <row r="2943" spans="1:4" x14ac:dyDescent="0.25">
      <c r="A2943" s="1"/>
      <c r="B2943" s="3"/>
      <c r="C2943" s="3"/>
      <c r="D2943" s="3"/>
    </row>
    <row r="2944" spans="1:4" x14ac:dyDescent="0.25">
      <c r="A2944" s="1"/>
      <c r="B2944" s="3"/>
      <c r="C2944" s="3"/>
      <c r="D2944" s="3"/>
    </row>
    <row r="2945" spans="1:4" x14ac:dyDescent="0.25">
      <c r="A2945" s="1"/>
      <c r="B2945" s="3"/>
      <c r="C2945" s="3"/>
      <c r="D2945" s="3"/>
    </row>
    <row r="2946" spans="1:4" x14ac:dyDescent="0.25">
      <c r="A2946" s="1"/>
      <c r="B2946" s="3"/>
      <c r="C2946" s="3"/>
      <c r="D2946" s="3"/>
    </row>
    <row r="2947" spans="1:4" x14ac:dyDescent="0.25">
      <c r="A2947" s="1"/>
      <c r="B2947" s="3"/>
      <c r="C2947" s="3"/>
      <c r="D2947" s="3"/>
    </row>
    <row r="2948" spans="1:4" x14ac:dyDescent="0.25">
      <c r="A2948" s="1"/>
      <c r="B2948" s="3"/>
      <c r="C2948" s="3"/>
      <c r="D2948" s="3"/>
    </row>
    <row r="2949" spans="1:4" x14ac:dyDescent="0.25">
      <c r="A2949" s="1"/>
      <c r="B2949" s="3"/>
      <c r="C2949" s="3"/>
      <c r="D2949" s="3"/>
    </row>
    <row r="2950" spans="1:4" x14ac:dyDescent="0.25">
      <c r="A2950" s="1"/>
      <c r="B2950" s="3"/>
      <c r="C2950" s="3"/>
      <c r="D2950" s="3"/>
    </row>
    <row r="2951" spans="1:4" x14ac:dyDescent="0.25">
      <c r="A2951" s="1"/>
      <c r="B2951" s="3"/>
      <c r="C2951" s="3"/>
      <c r="D2951" s="3"/>
    </row>
    <row r="2952" spans="1:4" x14ac:dyDescent="0.25">
      <c r="A2952" s="1"/>
      <c r="B2952" s="3"/>
      <c r="C2952" s="3"/>
      <c r="D2952" s="3"/>
    </row>
    <row r="2953" spans="1:4" x14ac:dyDescent="0.25">
      <c r="A2953" s="1"/>
      <c r="B2953" s="3"/>
      <c r="C2953" s="3"/>
      <c r="D2953" s="3"/>
    </row>
    <row r="2954" spans="1:4" x14ac:dyDescent="0.25">
      <c r="A2954" s="1"/>
      <c r="B2954" s="3"/>
      <c r="C2954" s="3"/>
      <c r="D2954" s="3"/>
    </row>
    <row r="2955" spans="1:4" x14ac:dyDescent="0.25">
      <c r="A2955" s="1"/>
      <c r="B2955" s="3"/>
      <c r="C2955" s="3"/>
      <c r="D2955" s="3"/>
    </row>
    <row r="2956" spans="1:4" x14ac:dyDescent="0.25">
      <c r="A2956" s="1"/>
      <c r="B2956" s="3"/>
      <c r="C2956" s="3"/>
      <c r="D2956" s="3"/>
    </row>
    <row r="2957" spans="1:4" x14ac:dyDescent="0.25">
      <c r="A2957" s="1"/>
      <c r="B2957" s="3"/>
      <c r="C2957" s="3"/>
      <c r="D2957" s="3"/>
    </row>
    <row r="2958" spans="1:4" x14ac:dyDescent="0.25">
      <c r="A2958" s="1"/>
      <c r="B2958" s="3"/>
      <c r="C2958" s="3"/>
      <c r="D2958" s="3"/>
    </row>
    <row r="2959" spans="1:4" x14ac:dyDescent="0.25">
      <c r="A2959" s="1"/>
      <c r="B2959" s="3"/>
      <c r="C2959" s="3"/>
      <c r="D2959" s="3"/>
    </row>
    <row r="2960" spans="1:4" x14ac:dyDescent="0.25">
      <c r="A2960" s="1"/>
      <c r="B2960" s="3"/>
      <c r="C2960" s="3"/>
      <c r="D2960" s="3"/>
    </row>
    <row r="2961" spans="1:4" x14ac:dyDescent="0.25">
      <c r="A2961" s="1"/>
      <c r="B2961" s="3"/>
      <c r="C2961" s="3"/>
      <c r="D2961" s="3"/>
    </row>
    <row r="2962" spans="1:4" x14ac:dyDescent="0.25">
      <c r="A2962" s="1"/>
      <c r="B2962" s="3"/>
      <c r="C2962" s="3"/>
      <c r="D2962" s="3"/>
    </row>
    <row r="2963" spans="1:4" x14ac:dyDescent="0.25">
      <c r="A2963" s="1"/>
      <c r="B2963" s="3"/>
      <c r="C2963" s="3"/>
      <c r="D2963" s="3"/>
    </row>
    <row r="2964" spans="1:4" x14ac:dyDescent="0.25">
      <c r="A2964" s="1"/>
      <c r="B2964" s="3"/>
      <c r="C2964" s="3"/>
      <c r="D2964" s="3"/>
    </row>
    <row r="2965" spans="1:4" x14ac:dyDescent="0.25">
      <c r="A2965" s="1"/>
      <c r="B2965" s="3"/>
      <c r="C2965" s="3"/>
      <c r="D2965" s="3"/>
    </row>
    <row r="2966" spans="1:4" x14ac:dyDescent="0.25">
      <c r="A2966" s="1"/>
      <c r="B2966" s="3"/>
      <c r="C2966" s="3"/>
      <c r="D2966" s="3"/>
    </row>
    <row r="2967" spans="1:4" x14ac:dyDescent="0.25">
      <c r="A2967" s="1"/>
      <c r="B2967" s="3"/>
      <c r="C2967" s="3"/>
      <c r="D2967" s="3"/>
    </row>
    <row r="2968" spans="1:4" x14ac:dyDescent="0.25">
      <c r="A2968" s="1"/>
      <c r="B2968" s="3"/>
      <c r="C2968" s="3"/>
      <c r="D2968" s="3"/>
    </row>
    <row r="2969" spans="1:4" x14ac:dyDescent="0.25">
      <c r="A2969" s="1"/>
      <c r="B2969" s="3"/>
      <c r="C2969" s="3"/>
      <c r="D2969" s="3"/>
    </row>
    <row r="2970" spans="1:4" x14ac:dyDescent="0.25">
      <c r="A2970" s="1"/>
      <c r="B2970" s="3"/>
      <c r="C2970" s="3"/>
      <c r="D2970" s="3"/>
    </row>
    <row r="2971" spans="1:4" x14ac:dyDescent="0.25">
      <c r="A2971" s="1"/>
      <c r="B2971" s="3"/>
      <c r="C2971" s="3"/>
      <c r="D2971" s="3"/>
    </row>
    <row r="2972" spans="1:4" x14ac:dyDescent="0.25">
      <c r="A2972" s="1"/>
      <c r="B2972" s="3"/>
      <c r="C2972" s="3"/>
      <c r="D2972" s="3"/>
    </row>
    <row r="2973" spans="1:4" x14ac:dyDescent="0.25">
      <c r="A2973" s="1"/>
      <c r="B2973" s="3"/>
      <c r="C2973" s="3"/>
      <c r="D2973" s="3"/>
    </row>
    <row r="2974" spans="1:4" x14ac:dyDescent="0.25">
      <c r="A2974" s="1"/>
      <c r="B2974" s="3"/>
      <c r="C2974" s="3"/>
      <c r="D2974" s="3"/>
    </row>
    <row r="2975" spans="1:4" x14ac:dyDescent="0.25">
      <c r="A2975" s="1"/>
      <c r="B2975" s="3"/>
      <c r="C2975" s="3"/>
      <c r="D2975" s="3"/>
    </row>
    <row r="2976" spans="1:4" x14ac:dyDescent="0.25">
      <c r="A2976" s="1"/>
      <c r="B2976" s="3"/>
      <c r="C2976" s="3"/>
      <c r="D2976" s="3"/>
    </row>
    <row r="2977" spans="1:4" x14ac:dyDescent="0.25">
      <c r="A2977" s="1"/>
      <c r="B2977" s="3"/>
      <c r="C2977" s="3"/>
      <c r="D2977" s="3"/>
    </row>
    <row r="2978" spans="1:4" x14ac:dyDescent="0.25">
      <c r="A2978" s="1"/>
      <c r="B2978" s="3"/>
      <c r="C2978" s="3"/>
      <c r="D2978" s="3"/>
    </row>
    <row r="2979" spans="1:4" x14ac:dyDescent="0.25">
      <c r="A2979" s="1"/>
      <c r="B2979" s="3"/>
      <c r="C2979" s="3"/>
      <c r="D2979" s="3"/>
    </row>
    <row r="2980" spans="1:4" x14ac:dyDescent="0.25">
      <c r="A2980" s="1"/>
      <c r="B2980" s="3"/>
      <c r="C2980" s="3"/>
      <c r="D2980" s="3"/>
    </row>
    <row r="2981" spans="1:4" x14ac:dyDescent="0.25">
      <c r="A2981" s="1"/>
      <c r="B2981" s="3"/>
      <c r="C2981" s="3"/>
      <c r="D2981" s="3"/>
    </row>
    <row r="2982" spans="1:4" x14ac:dyDescent="0.25">
      <c r="A2982" s="1"/>
      <c r="B2982" s="3"/>
      <c r="C2982" s="3"/>
      <c r="D2982" s="3"/>
    </row>
    <row r="2983" spans="1:4" x14ac:dyDescent="0.25">
      <c r="A2983" s="1"/>
      <c r="B2983" s="3"/>
      <c r="C2983" s="3"/>
      <c r="D2983" s="3"/>
    </row>
    <row r="2984" spans="1:4" x14ac:dyDescent="0.25">
      <c r="A2984" s="1"/>
      <c r="B2984" s="3"/>
      <c r="C2984" s="3"/>
      <c r="D2984" s="3"/>
    </row>
    <row r="2985" spans="1:4" x14ac:dyDescent="0.25">
      <c r="A2985" s="1"/>
      <c r="B2985" s="3"/>
      <c r="C2985" s="3"/>
      <c r="D2985" s="3"/>
    </row>
    <row r="2986" spans="1:4" x14ac:dyDescent="0.25">
      <c r="A2986" s="1"/>
      <c r="B2986" s="3"/>
      <c r="C2986" s="3"/>
      <c r="D2986" s="3"/>
    </row>
    <row r="2987" spans="1:4" x14ac:dyDescent="0.25">
      <c r="A2987" s="1"/>
      <c r="B2987" s="3"/>
      <c r="C2987" s="3"/>
      <c r="D2987" s="3"/>
    </row>
    <row r="2988" spans="1:4" x14ac:dyDescent="0.25">
      <c r="A2988" s="1"/>
      <c r="B2988" s="3"/>
      <c r="C2988" s="3"/>
      <c r="D2988" s="3"/>
    </row>
    <row r="2989" spans="1:4" x14ac:dyDescent="0.25">
      <c r="A2989" s="1"/>
      <c r="B2989" s="3"/>
      <c r="C2989" s="3"/>
      <c r="D2989" s="3"/>
    </row>
    <row r="2990" spans="1:4" x14ac:dyDescent="0.25">
      <c r="A2990" s="1"/>
      <c r="B2990" s="3"/>
      <c r="C2990" s="3"/>
      <c r="D2990" s="3"/>
    </row>
    <row r="2991" spans="1:4" x14ac:dyDescent="0.25">
      <c r="A2991" s="1"/>
      <c r="B2991" s="3"/>
      <c r="C2991" s="3"/>
      <c r="D2991" s="3"/>
    </row>
    <row r="2992" spans="1:4" x14ac:dyDescent="0.25">
      <c r="A2992" s="1"/>
      <c r="B2992" s="3"/>
      <c r="C2992" s="3"/>
      <c r="D2992" s="3"/>
    </row>
    <row r="2993" spans="1:4" x14ac:dyDescent="0.25">
      <c r="A2993" s="1"/>
      <c r="B2993" s="3"/>
      <c r="C2993" s="3"/>
      <c r="D2993" s="3"/>
    </row>
    <row r="2994" spans="1:4" x14ac:dyDescent="0.25">
      <c r="A2994" s="1"/>
      <c r="B2994" s="3"/>
      <c r="C2994" s="3"/>
      <c r="D2994" s="3"/>
    </row>
    <row r="2995" spans="1:4" x14ac:dyDescent="0.25">
      <c r="A2995" s="1"/>
      <c r="B2995" s="3"/>
      <c r="C2995" s="3"/>
      <c r="D2995" s="3"/>
    </row>
    <row r="2996" spans="1:4" x14ac:dyDescent="0.25">
      <c r="A2996" s="1"/>
      <c r="B2996" s="3"/>
      <c r="C2996" s="3"/>
      <c r="D2996" s="3"/>
    </row>
    <row r="2997" spans="1:4" x14ac:dyDescent="0.25">
      <c r="A2997" s="1"/>
      <c r="B2997" s="3"/>
      <c r="C2997" s="3"/>
      <c r="D2997" s="3"/>
    </row>
    <row r="2998" spans="1:4" x14ac:dyDescent="0.25">
      <c r="A2998" s="1"/>
      <c r="B2998" s="3"/>
      <c r="C2998" s="3"/>
      <c r="D2998" s="3"/>
    </row>
    <row r="2999" spans="1:4" x14ac:dyDescent="0.25">
      <c r="A2999" s="1"/>
      <c r="B2999" s="3"/>
      <c r="C2999" s="3"/>
      <c r="D2999" s="3"/>
    </row>
    <row r="3000" spans="1:4" x14ac:dyDescent="0.25">
      <c r="A3000" s="1"/>
      <c r="B3000" s="3"/>
      <c r="C3000" s="3"/>
      <c r="D3000" s="3"/>
    </row>
    <row r="3001" spans="1:4" x14ac:dyDescent="0.25">
      <c r="A3001" s="1"/>
      <c r="B3001" s="3"/>
      <c r="C3001" s="3"/>
      <c r="D3001" s="3"/>
    </row>
    <row r="3002" spans="1:4" x14ac:dyDescent="0.25">
      <c r="A3002" s="1"/>
      <c r="B3002" s="3"/>
      <c r="C3002" s="3"/>
      <c r="D3002" s="3"/>
    </row>
    <row r="3003" spans="1:4" x14ac:dyDescent="0.25">
      <c r="A3003" s="1"/>
      <c r="B3003" s="3"/>
      <c r="C3003" s="3"/>
      <c r="D3003" s="3"/>
    </row>
    <row r="3004" spans="1:4" x14ac:dyDescent="0.25">
      <c r="A3004" s="1"/>
      <c r="B3004" s="3"/>
      <c r="C3004" s="3"/>
      <c r="D3004" s="3"/>
    </row>
    <row r="3005" spans="1:4" x14ac:dyDescent="0.25">
      <c r="A3005" s="1"/>
      <c r="B3005" s="3"/>
      <c r="C3005" s="3"/>
      <c r="D3005" s="3"/>
    </row>
    <row r="3006" spans="1:4" x14ac:dyDescent="0.25">
      <c r="A3006" s="1"/>
      <c r="B3006" s="3"/>
      <c r="C3006" s="3"/>
      <c r="D3006" s="3"/>
    </row>
    <row r="3007" spans="1:4" x14ac:dyDescent="0.25">
      <c r="A3007" s="1"/>
      <c r="B3007" s="3"/>
      <c r="C3007" s="3"/>
      <c r="D3007" s="3"/>
    </row>
    <row r="3008" spans="1:4" x14ac:dyDescent="0.25">
      <c r="A3008" s="1"/>
      <c r="B3008" s="3"/>
      <c r="C3008" s="3"/>
      <c r="D3008" s="3"/>
    </row>
    <row r="3009" spans="1:4" x14ac:dyDescent="0.25">
      <c r="A3009" s="1"/>
      <c r="B3009" s="3"/>
      <c r="C3009" s="3"/>
      <c r="D3009" s="3"/>
    </row>
    <row r="3010" spans="1:4" x14ac:dyDescent="0.25">
      <c r="A3010" s="1"/>
      <c r="B3010" s="3"/>
      <c r="C3010" s="3"/>
      <c r="D3010" s="3"/>
    </row>
    <row r="3011" spans="1:4" x14ac:dyDescent="0.25">
      <c r="A3011" s="1"/>
      <c r="B3011" s="3"/>
      <c r="C3011" s="3"/>
      <c r="D3011" s="3"/>
    </row>
    <row r="3012" spans="1:4" x14ac:dyDescent="0.25">
      <c r="A3012" s="1"/>
      <c r="B3012" s="3"/>
      <c r="C3012" s="3"/>
      <c r="D3012" s="3"/>
    </row>
    <row r="3013" spans="1:4" x14ac:dyDescent="0.25">
      <c r="A3013" s="1"/>
      <c r="B3013" s="3"/>
      <c r="C3013" s="3"/>
      <c r="D3013" s="3"/>
    </row>
    <row r="3014" spans="1:4" x14ac:dyDescent="0.25">
      <c r="A3014" s="1"/>
      <c r="B3014" s="3"/>
      <c r="C3014" s="3"/>
      <c r="D3014" s="3"/>
    </row>
    <row r="3015" spans="1:4" x14ac:dyDescent="0.25">
      <c r="A3015" s="1"/>
      <c r="B3015" s="3"/>
      <c r="C3015" s="3"/>
      <c r="D3015" s="3"/>
    </row>
    <row r="3016" spans="1:4" x14ac:dyDescent="0.25">
      <c r="A3016" s="1"/>
      <c r="B3016" s="3"/>
      <c r="C3016" s="3"/>
      <c r="D3016" s="3"/>
    </row>
    <row r="3017" spans="1:4" x14ac:dyDescent="0.25">
      <c r="A3017" s="1"/>
      <c r="B3017" s="3"/>
      <c r="C3017" s="3"/>
      <c r="D3017" s="3"/>
    </row>
    <row r="3018" spans="1:4" x14ac:dyDescent="0.25">
      <c r="A3018" s="1"/>
      <c r="B3018" s="3"/>
      <c r="C3018" s="3"/>
      <c r="D3018" s="3"/>
    </row>
    <row r="3019" spans="1:4" x14ac:dyDescent="0.25">
      <c r="A3019" s="1"/>
      <c r="B3019" s="3"/>
      <c r="C3019" s="3"/>
      <c r="D3019" s="3"/>
    </row>
    <row r="3020" spans="1:4" x14ac:dyDescent="0.25">
      <c r="A3020" s="1"/>
      <c r="B3020" s="3"/>
      <c r="C3020" s="3"/>
      <c r="D3020" s="3"/>
    </row>
    <row r="3021" spans="1:4" x14ac:dyDescent="0.25">
      <c r="A3021" s="1"/>
      <c r="B3021" s="3"/>
      <c r="C3021" s="3"/>
      <c r="D3021" s="3"/>
    </row>
    <row r="3022" spans="1:4" x14ac:dyDescent="0.25">
      <c r="A3022" s="1"/>
      <c r="B3022" s="3"/>
      <c r="C3022" s="3"/>
      <c r="D3022" s="3"/>
    </row>
    <row r="3023" spans="1:4" x14ac:dyDescent="0.25">
      <c r="A3023" s="1"/>
      <c r="B3023" s="3"/>
      <c r="C3023" s="3"/>
      <c r="D3023" s="3"/>
    </row>
    <row r="3024" spans="1:4" x14ac:dyDescent="0.25">
      <c r="A3024" s="1"/>
      <c r="B3024" s="3"/>
      <c r="C3024" s="3"/>
      <c r="D3024" s="3"/>
    </row>
    <row r="3025" spans="1:4" x14ac:dyDescent="0.25">
      <c r="A3025" s="1"/>
      <c r="B3025" s="3"/>
      <c r="C3025" s="3"/>
      <c r="D3025" s="3"/>
    </row>
    <row r="3026" spans="1:4" x14ac:dyDescent="0.25">
      <c r="A3026" s="1"/>
      <c r="B3026" s="3"/>
      <c r="C3026" s="3"/>
      <c r="D3026" s="3"/>
    </row>
    <row r="3027" spans="1:4" x14ac:dyDescent="0.25">
      <c r="A3027" s="1"/>
      <c r="B3027" s="3"/>
      <c r="C3027" s="3"/>
      <c r="D3027" s="3"/>
    </row>
    <row r="3028" spans="1:4" x14ac:dyDescent="0.25">
      <c r="A3028" s="1"/>
      <c r="B3028" s="3"/>
      <c r="C3028" s="3"/>
      <c r="D3028" s="3"/>
    </row>
    <row r="3029" spans="1:4" x14ac:dyDescent="0.25">
      <c r="A3029" s="1"/>
      <c r="B3029" s="3"/>
      <c r="C3029" s="3"/>
      <c r="D3029" s="3"/>
    </row>
    <row r="3030" spans="1:4" x14ac:dyDescent="0.25">
      <c r="A3030" s="1"/>
      <c r="B3030" s="3"/>
      <c r="C3030" s="3"/>
      <c r="D3030" s="3"/>
    </row>
    <row r="3031" spans="1:4" x14ac:dyDescent="0.25">
      <c r="A3031" s="1"/>
      <c r="B3031" s="3"/>
      <c r="C3031" s="3"/>
      <c r="D3031" s="3"/>
    </row>
    <row r="3032" spans="1:4" x14ac:dyDescent="0.25">
      <c r="A3032" s="1"/>
      <c r="B3032" s="3"/>
      <c r="C3032" s="3"/>
      <c r="D3032" s="3"/>
    </row>
    <row r="3033" spans="1:4" x14ac:dyDescent="0.25">
      <c r="A3033" s="1"/>
      <c r="B3033" s="3"/>
      <c r="C3033" s="3"/>
      <c r="D3033" s="3"/>
    </row>
    <row r="3034" spans="1:4" x14ac:dyDescent="0.25">
      <c r="A3034" s="1"/>
      <c r="B3034" s="3"/>
      <c r="C3034" s="3"/>
      <c r="D3034" s="3"/>
    </row>
    <row r="3035" spans="1:4" x14ac:dyDescent="0.25">
      <c r="A3035" s="1"/>
      <c r="B3035" s="3"/>
      <c r="C3035" s="3"/>
      <c r="D3035" s="3"/>
    </row>
    <row r="3036" spans="1:4" x14ac:dyDescent="0.25">
      <c r="A3036" s="1"/>
      <c r="B3036" s="3"/>
      <c r="C3036" s="3"/>
      <c r="D3036" s="3"/>
    </row>
    <row r="3037" spans="1:4" x14ac:dyDescent="0.25">
      <c r="A3037" s="1"/>
      <c r="B3037" s="3"/>
      <c r="C3037" s="3"/>
      <c r="D3037" s="3"/>
    </row>
    <row r="3038" spans="1:4" x14ac:dyDescent="0.25">
      <c r="A3038" s="1"/>
      <c r="B3038" s="3"/>
      <c r="C3038" s="3"/>
      <c r="D3038" s="3"/>
    </row>
    <row r="3039" spans="1:4" x14ac:dyDescent="0.25">
      <c r="A3039" s="1"/>
      <c r="B3039" s="3"/>
      <c r="C3039" s="3"/>
      <c r="D3039" s="3"/>
    </row>
    <row r="3040" spans="1:4" x14ac:dyDescent="0.25">
      <c r="A3040" s="1"/>
      <c r="B3040" s="3"/>
      <c r="C3040" s="3"/>
      <c r="D3040" s="3"/>
    </row>
    <row r="3041" spans="1:4" x14ac:dyDescent="0.25">
      <c r="A3041" s="1"/>
      <c r="B3041" s="3"/>
      <c r="C3041" s="3"/>
      <c r="D3041" s="3"/>
    </row>
    <row r="3042" spans="1:4" x14ac:dyDescent="0.25">
      <c r="A3042" s="1"/>
      <c r="B3042" s="3"/>
      <c r="C3042" s="3"/>
      <c r="D3042" s="3"/>
    </row>
    <row r="3043" spans="1:4" x14ac:dyDescent="0.25">
      <c r="A3043" s="1"/>
      <c r="B3043" s="3"/>
      <c r="C3043" s="3"/>
      <c r="D3043" s="3"/>
    </row>
    <row r="3044" spans="1:4" x14ac:dyDescent="0.25">
      <c r="A3044" s="1"/>
      <c r="B3044" s="3"/>
      <c r="C3044" s="3"/>
      <c r="D3044" s="3"/>
    </row>
    <row r="3045" spans="1:4" x14ac:dyDescent="0.25">
      <c r="A3045" s="1"/>
      <c r="B3045" s="3"/>
      <c r="C3045" s="3"/>
      <c r="D3045" s="3"/>
    </row>
    <row r="3046" spans="1:4" x14ac:dyDescent="0.25">
      <c r="A3046" s="1"/>
      <c r="B3046" s="3"/>
      <c r="C3046" s="3"/>
      <c r="D3046" s="3"/>
    </row>
    <row r="3047" spans="1:4" x14ac:dyDescent="0.25">
      <c r="A3047" s="1"/>
      <c r="B3047" s="3"/>
      <c r="C3047" s="3"/>
      <c r="D3047" s="3"/>
    </row>
    <row r="3048" spans="1:4" x14ac:dyDescent="0.25">
      <c r="A3048" s="1"/>
      <c r="B3048" s="3"/>
      <c r="C3048" s="3"/>
      <c r="D3048" s="3"/>
    </row>
    <row r="3049" spans="1:4" x14ac:dyDescent="0.25">
      <c r="A3049" s="1"/>
      <c r="B3049" s="3"/>
      <c r="C3049" s="3"/>
      <c r="D3049" s="3"/>
    </row>
    <row r="3050" spans="1:4" x14ac:dyDescent="0.25">
      <c r="A3050" s="1"/>
      <c r="B3050" s="3"/>
      <c r="C3050" s="3"/>
      <c r="D3050" s="3"/>
    </row>
    <row r="3051" spans="1:4" x14ac:dyDescent="0.25">
      <c r="A3051" s="1"/>
      <c r="B3051" s="3"/>
      <c r="C3051" s="3"/>
      <c r="D3051" s="3"/>
    </row>
    <row r="3052" spans="1:4" x14ac:dyDescent="0.25">
      <c r="A3052" s="1"/>
      <c r="B3052" s="3"/>
      <c r="C3052" s="3"/>
      <c r="D3052" s="3"/>
    </row>
    <row r="3053" spans="1:4" x14ac:dyDescent="0.25">
      <c r="A3053" s="1"/>
      <c r="B3053" s="3"/>
      <c r="C3053" s="3"/>
      <c r="D3053" s="3"/>
    </row>
    <row r="3054" spans="1:4" x14ac:dyDescent="0.25">
      <c r="A3054" s="1"/>
      <c r="B3054" s="3"/>
      <c r="C3054" s="3"/>
      <c r="D3054" s="3"/>
    </row>
    <row r="3055" spans="1:4" x14ac:dyDescent="0.25">
      <c r="A3055" s="1"/>
      <c r="B3055" s="3"/>
      <c r="C3055" s="3"/>
      <c r="D3055" s="3"/>
    </row>
    <row r="3056" spans="1:4" x14ac:dyDescent="0.25">
      <c r="A3056" s="1"/>
      <c r="B3056" s="3"/>
      <c r="C3056" s="3"/>
      <c r="D3056" s="3"/>
    </row>
    <row r="3057" spans="1:4" x14ac:dyDescent="0.25">
      <c r="A3057" s="1"/>
      <c r="B3057" s="3"/>
      <c r="C3057" s="3"/>
      <c r="D3057" s="3"/>
    </row>
    <row r="3058" spans="1:4" x14ac:dyDescent="0.25">
      <c r="A3058" s="1"/>
      <c r="B3058" s="3"/>
      <c r="C3058" s="3"/>
      <c r="D3058" s="3"/>
    </row>
    <row r="3059" spans="1:4" x14ac:dyDescent="0.25">
      <c r="A3059" s="1"/>
      <c r="B3059" s="3"/>
      <c r="C3059" s="3"/>
      <c r="D3059" s="3"/>
    </row>
    <row r="3060" spans="1:4" x14ac:dyDescent="0.25">
      <c r="A3060" s="1"/>
      <c r="B3060" s="3"/>
      <c r="C3060" s="3"/>
      <c r="D3060" s="3"/>
    </row>
    <row r="3061" spans="1:4" x14ac:dyDescent="0.25">
      <c r="A3061" s="1"/>
      <c r="B3061" s="3"/>
      <c r="C3061" s="3"/>
      <c r="D3061" s="3"/>
    </row>
    <row r="3062" spans="1:4" x14ac:dyDescent="0.25">
      <c r="A3062" s="1"/>
      <c r="B3062" s="3"/>
      <c r="C3062" s="3"/>
      <c r="D3062" s="3"/>
    </row>
    <row r="3063" spans="1:4" x14ac:dyDescent="0.25">
      <c r="A3063" s="1"/>
      <c r="B3063" s="3"/>
      <c r="C3063" s="3"/>
      <c r="D3063" s="3"/>
    </row>
    <row r="3064" spans="1:4" x14ac:dyDescent="0.25">
      <c r="A3064" s="1"/>
      <c r="B3064" s="3"/>
      <c r="C3064" s="3"/>
      <c r="D3064" s="3"/>
    </row>
    <row r="3065" spans="1:4" x14ac:dyDescent="0.25">
      <c r="A3065" s="1"/>
      <c r="B3065" s="3"/>
      <c r="C3065" s="3"/>
      <c r="D3065" s="3"/>
    </row>
    <row r="3066" spans="1:4" x14ac:dyDescent="0.25">
      <c r="A3066" s="1"/>
      <c r="B3066" s="3"/>
      <c r="C3066" s="3"/>
      <c r="D3066" s="3"/>
    </row>
    <row r="3067" spans="1:4" x14ac:dyDescent="0.25">
      <c r="A3067" s="1"/>
      <c r="B3067" s="3"/>
      <c r="C3067" s="3"/>
      <c r="D3067" s="3"/>
    </row>
    <row r="3068" spans="1:4" x14ac:dyDescent="0.25">
      <c r="A3068" s="1"/>
      <c r="B3068" s="3"/>
      <c r="C3068" s="3"/>
      <c r="D3068" s="3"/>
    </row>
    <row r="3069" spans="1:4" x14ac:dyDescent="0.25">
      <c r="A3069" s="1"/>
      <c r="B3069" s="3"/>
      <c r="C3069" s="3"/>
      <c r="D3069" s="3"/>
    </row>
    <row r="3070" spans="1:4" x14ac:dyDescent="0.25">
      <c r="A3070" s="1"/>
      <c r="B3070" s="3"/>
      <c r="C3070" s="3"/>
      <c r="D3070" s="3"/>
    </row>
    <row r="3071" spans="1:4" x14ac:dyDescent="0.25">
      <c r="A3071" s="1"/>
      <c r="B3071" s="3"/>
      <c r="C3071" s="3"/>
      <c r="D3071" s="3"/>
    </row>
    <row r="3072" spans="1:4" x14ac:dyDescent="0.25">
      <c r="A3072" s="1"/>
      <c r="B3072" s="3"/>
      <c r="C3072" s="3"/>
      <c r="D3072" s="3"/>
    </row>
    <row r="3073" spans="1:4" x14ac:dyDescent="0.25">
      <c r="A3073" s="1"/>
      <c r="B3073" s="3"/>
      <c r="C3073" s="3"/>
      <c r="D3073" s="3"/>
    </row>
    <row r="3074" spans="1:4" x14ac:dyDescent="0.25">
      <c r="A3074" s="1"/>
      <c r="B3074" s="3"/>
      <c r="C3074" s="3"/>
      <c r="D3074" s="3"/>
    </row>
    <row r="3075" spans="1:4" x14ac:dyDescent="0.25">
      <c r="A3075" s="1"/>
      <c r="B3075" s="3"/>
      <c r="C3075" s="3"/>
      <c r="D3075" s="3"/>
    </row>
    <row r="3076" spans="1:4" x14ac:dyDescent="0.25">
      <c r="A3076" s="1"/>
      <c r="B3076" s="3"/>
      <c r="C3076" s="3"/>
      <c r="D3076" s="3"/>
    </row>
    <row r="3077" spans="1:4" x14ac:dyDescent="0.25">
      <c r="A3077" s="1"/>
      <c r="B3077" s="3"/>
      <c r="C3077" s="3"/>
      <c r="D3077" s="3"/>
    </row>
    <row r="3078" spans="1:4" x14ac:dyDescent="0.25">
      <c r="A3078" s="1"/>
      <c r="B3078" s="3"/>
      <c r="C3078" s="3"/>
      <c r="D3078" s="3"/>
    </row>
    <row r="3079" spans="1:4" x14ac:dyDescent="0.25">
      <c r="A3079" s="1"/>
      <c r="B3079" s="3"/>
      <c r="C3079" s="3"/>
      <c r="D3079" s="3"/>
    </row>
    <row r="3080" spans="1:4" x14ac:dyDescent="0.25">
      <c r="A3080" s="1"/>
      <c r="B3080" s="3"/>
      <c r="C3080" s="3"/>
      <c r="D3080" s="3"/>
    </row>
    <row r="3081" spans="1:4" x14ac:dyDescent="0.25">
      <c r="A3081" s="1"/>
      <c r="B3081" s="3"/>
      <c r="C3081" s="3"/>
      <c r="D3081" s="3"/>
    </row>
    <row r="3082" spans="1:4" x14ac:dyDescent="0.25">
      <c r="A3082" s="1"/>
      <c r="B3082" s="3"/>
      <c r="C3082" s="3"/>
      <c r="D3082" s="3"/>
    </row>
    <row r="3083" spans="1:4" x14ac:dyDescent="0.25">
      <c r="A3083" s="1"/>
      <c r="B3083" s="3"/>
      <c r="C3083" s="3"/>
      <c r="D3083" s="3"/>
    </row>
    <row r="3084" spans="1:4" x14ac:dyDescent="0.25">
      <c r="A3084" s="1"/>
      <c r="B3084" s="3"/>
      <c r="C3084" s="3"/>
      <c r="D3084" s="3"/>
    </row>
    <row r="3085" spans="1:4" x14ac:dyDescent="0.25">
      <c r="A3085" s="1"/>
      <c r="B3085" s="3"/>
      <c r="C3085" s="3"/>
      <c r="D3085" s="3"/>
    </row>
    <row r="3086" spans="1:4" x14ac:dyDescent="0.25">
      <c r="A3086" s="1"/>
      <c r="B3086" s="3"/>
      <c r="C3086" s="3"/>
      <c r="D3086" s="3"/>
    </row>
    <row r="3087" spans="1:4" x14ac:dyDescent="0.25">
      <c r="A3087" s="1"/>
      <c r="B3087" s="3"/>
      <c r="C3087" s="3"/>
      <c r="D3087" s="3"/>
    </row>
    <row r="3088" spans="1:4" x14ac:dyDescent="0.25">
      <c r="A3088" s="1"/>
      <c r="B3088" s="3"/>
      <c r="C3088" s="3"/>
      <c r="D3088" s="3"/>
    </row>
    <row r="3089" spans="1:4" x14ac:dyDescent="0.25">
      <c r="A3089" s="1"/>
      <c r="B3089" s="3"/>
      <c r="C3089" s="3"/>
      <c r="D3089" s="3"/>
    </row>
    <row r="3090" spans="1:4" x14ac:dyDescent="0.25">
      <c r="A3090" s="1"/>
      <c r="B3090" s="3"/>
      <c r="C3090" s="3"/>
      <c r="D3090" s="3"/>
    </row>
    <row r="3091" spans="1:4" x14ac:dyDescent="0.25">
      <c r="A3091" s="1"/>
      <c r="B3091" s="3"/>
      <c r="C3091" s="3"/>
      <c r="D3091" s="3"/>
    </row>
    <row r="3092" spans="1:4" x14ac:dyDescent="0.25">
      <c r="A3092" s="1"/>
      <c r="B3092" s="3"/>
      <c r="C3092" s="3"/>
      <c r="D3092" s="3"/>
    </row>
    <row r="3093" spans="1:4" x14ac:dyDescent="0.25">
      <c r="A3093" s="1"/>
      <c r="B3093" s="3"/>
      <c r="C3093" s="3"/>
      <c r="D3093" s="3"/>
    </row>
    <row r="3094" spans="1:4" x14ac:dyDescent="0.25">
      <c r="A3094" s="1"/>
      <c r="B3094" s="3"/>
      <c r="C3094" s="3"/>
      <c r="D3094" s="3"/>
    </row>
    <row r="3095" spans="1:4" x14ac:dyDescent="0.25">
      <c r="A3095" s="1"/>
      <c r="B3095" s="3"/>
      <c r="C3095" s="3"/>
      <c r="D3095" s="3"/>
    </row>
    <row r="3096" spans="1:4" x14ac:dyDescent="0.25">
      <c r="A3096" s="1"/>
      <c r="B3096" s="3"/>
      <c r="C3096" s="3"/>
      <c r="D3096" s="3"/>
    </row>
    <row r="3097" spans="1:4" x14ac:dyDescent="0.25">
      <c r="A3097" s="1"/>
      <c r="B3097" s="3"/>
      <c r="C3097" s="3"/>
      <c r="D3097" s="3"/>
    </row>
    <row r="3098" spans="1:4" x14ac:dyDescent="0.25">
      <c r="A3098" s="1"/>
      <c r="B3098" s="3"/>
      <c r="C3098" s="3"/>
      <c r="D3098" s="3"/>
    </row>
    <row r="3099" spans="1:4" x14ac:dyDescent="0.25">
      <c r="A3099" s="1"/>
      <c r="B3099" s="3"/>
      <c r="C3099" s="3"/>
      <c r="D3099" s="3"/>
    </row>
    <row r="3100" spans="1:4" x14ac:dyDescent="0.25">
      <c r="A3100" s="1"/>
      <c r="B3100" s="3"/>
      <c r="C3100" s="3"/>
      <c r="D3100" s="3"/>
    </row>
    <row r="3101" spans="1:4" x14ac:dyDescent="0.25">
      <c r="A3101" s="1"/>
      <c r="B3101" s="3"/>
      <c r="C3101" s="3"/>
      <c r="D3101" s="3"/>
    </row>
    <row r="3102" spans="1:4" x14ac:dyDescent="0.25">
      <c r="A3102" s="1"/>
      <c r="B3102" s="3"/>
      <c r="C3102" s="3"/>
      <c r="D3102" s="3"/>
    </row>
    <row r="3103" spans="1:4" x14ac:dyDescent="0.25">
      <c r="A3103" s="1"/>
      <c r="B3103" s="3"/>
      <c r="C3103" s="3"/>
      <c r="D3103" s="3"/>
    </row>
    <row r="3104" spans="1:4" x14ac:dyDescent="0.25">
      <c r="A3104" s="1"/>
      <c r="B3104" s="3"/>
      <c r="C3104" s="3"/>
      <c r="D3104" s="3"/>
    </row>
    <row r="3105" spans="1:4" x14ac:dyDescent="0.25">
      <c r="A3105" s="1"/>
      <c r="B3105" s="3"/>
      <c r="C3105" s="3"/>
      <c r="D3105" s="3"/>
    </row>
    <row r="3106" spans="1:4" x14ac:dyDescent="0.25">
      <c r="A3106" s="1"/>
      <c r="B3106" s="3"/>
      <c r="C3106" s="3"/>
      <c r="D3106" s="3"/>
    </row>
    <row r="3107" spans="1:4" x14ac:dyDescent="0.25">
      <c r="A3107" s="1"/>
      <c r="B3107" s="3"/>
      <c r="C3107" s="3"/>
      <c r="D3107" s="3"/>
    </row>
    <row r="3108" spans="1:4" x14ac:dyDescent="0.25">
      <c r="A3108" s="1"/>
      <c r="B3108" s="3"/>
      <c r="C3108" s="3"/>
      <c r="D3108" s="3"/>
    </row>
    <row r="3109" spans="1:4" x14ac:dyDescent="0.25">
      <c r="A3109" s="1"/>
      <c r="B3109" s="3"/>
      <c r="C3109" s="3"/>
      <c r="D3109" s="3"/>
    </row>
    <row r="3110" spans="1:4" x14ac:dyDescent="0.25">
      <c r="A3110" s="1"/>
      <c r="B3110" s="3"/>
      <c r="C3110" s="3"/>
      <c r="D3110" s="3"/>
    </row>
    <row r="3111" spans="1:4" x14ac:dyDescent="0.25">
      <c r="A3111" s="1"/>
      <c r="B3111" s="3"/>
      <c r="C3111" s="3"/>
      <c r="D3111" s="3"/>
    </row>
    <row r="3112" spans="1:4" x14ac:dyDescent="0.25">
      <c r="A3112" s="1"/>
      <c r="B3112" s="3"/>
      <c r="C3112" s="3"/>
      <c r="D3112" s="3"/>
    </row>
    <row r="3113" spans="1:4" x14ac:dyDescent="0.25">
      <c r="A3113" s="1"/>
      <c r="B3113" s="3"/>
      <c r="C3113" s="3"/>
      <c r="D3113" s="3"/>
    </row>
    <row r="3114" spans="1:4" x14ac:dyDescent="0.25">
      <c r="A3114" s="1"/>
      <c r="B3114" s="3"/>
      <c r="C3114" s="3"/>
      <c r="D3114" s="3"/>
    </row>
    <row r="3115" spans="1:4" x14ac:dyDescent="0.25">
      <c r="A3115" s="1"/>
      <c r="B3115" s="3"/>
      <c r="C3115" s="3"/>
      <c r="D3115" s="3"/>
    </row>
    <row r="3116" spans="1:4" x14ac:dyDescent="0.25">
      <c r="A3116" s="1"/>
      <c r="B3116" s="3"/>
      <c r="C3116" s="3"/>
      <c r="D3116" s="3"/>
    </row>
    <row r="3117" spans="1:4" x14ac:dyDescent="0.25">
      <c r="A3117" s="1"/>
      <c r="B3117" s="3"/>
      <c r="C3117" s="3"/>
      <c r="D3117" s="3"/>
    </row>
    <row r="3118" spans="1:4" x14ac:dyDescent="0.25">
      <c r="A3118" s="1"/>
      <c r="B3118" s="3"/>
      <c r="C3118" s="3"/>
      <c r="D3118" s="3"/>
    </row>
    <row r="3119" spans="1:4" x14ac:dyDescent="0.25">
      <c r="A3119" s="1"/>
      <c r="B3119" s="3"/>
      <c r="C3119" s="3"/>
      <c r="D3119" s="3"/>
    </row>
    <row r="3120" spans="1:4" x14ac:dyDescent="0.25">
      <c r="A3120" s="1"/>
      <c r="B3120" s="3"/>
      <c r="C3120" s="3"/>
      <c r="D3120" s="3"/>
    </row>
    <row r="3121" spans="1:4" x14ac:dyDescent="0.25">
      <c r="A3121" s="1"/>
      <c r="B3121" s="3"/>
      <c r="C3121" s="3"/>
      <c r="D3121" s="3"/>
    </row>
    <row r="3122" spans="1:4" x14ac:dyDescent="0.25">
      <c r="A3122" s="1"/>
      <c r="B3122" s="3"/>
      <c r="C3122" s="3"/>
      <c r="D3122" s="3"/>
    </row>
    <row r="3123" spans="1:4" x14ac:dyDescent="0.25">
      <c r="A3123" s="1"/>
      <c r="B3123" s="3"/>
      <c r="C3123" s="3"/>
      <c r="D3123" s="3"/>
    </row>
    <row r="3124" spans="1:4" x14ac:dyDescent="0.25">
      <c r="A3124" s="1"/>
      <c r="B3124" s="3"/>
      <c r="C3124" s="3"/>
      <c r="D3124" s="3"/>
    </row>
    <row r="3125" spans="1:4" x14ac:dyDescent="0.25">
      <c r="A3125" s="1"/>
      <c r="B3125" s="3"/>
      <c r="C3125" s="3"/>
      <c r="D3125" s="3"/>
    </row>
    <row r="3126" spans="1:4" x14ac:dyDescent="0.25">
      <c r="A3126" s="1"/>
      <c r="B3126" s="3"/>
      <c r="C3126" s="3"/>
      <c r="D3126" s="3"/>
    </row>
    <row r="3127" spans="1:4" x14ac:dyDescent="0.25">
      <c r="A3127" s="1"/>
      <c r="B3127" s="3"/>
      <c r="C3127" s="3"/>
      <c r="D3127" s="3"/>
    </row>
    <row r="3128" spans="1:4" x14ac:dyDescent="0.25">
      <c r="A3128" s="1"/>
      <c r="B3128" s="3"/>
      <c r="C3128" s="3"/>
      <c r="D3128" s="3"/>
    </row>
    <row r="3129" spans="1:4" x14ac:dyDescent="0.25">
      <c r="A3129" s="1"/>
      <c r="B3129" s="3"/>
      <c r="C3129" s="3"/>
      <c r="D3129" s="3"/>
    </row>
    <row r="3130" spans="1:4" x14ac:dyDescent="0.25">
      <c r="A3130" s="1"/>
      <c r="B3130" s="3"/>
      <c r="C3130" s="3"/>
      <c r="D3130" s="3"/>
    </row>
    <row r="3131" spans="1:4" x14ac:dyDescent="0.25">
      <c r="A3131" s="1"/>
      <c r="B3131" s="3"/>
      <c r="C3131" s="3"/>
      <c r="D3131" s="3"/>
    </row>
    <row r="3132" spans="1:4" x14ac:dyDescent="0.25">
      <c r="A3132" s="1"/>
      <c r="B3132" s="3"/>
      <c r="C3132" s="3"/>
      <c r="D3132" s="3"/>
    </row>
    <row r="3133" spans="1:4" x14ac:dyDescent="0.25">
      <c r="A3133" s="1"/>
      <c r="B3133" s="3"/>
      <c r="C3133" s="3"/>
      <c r="D3133" s="3"/>
    </row>
    <row r="3134" spans="1:4" x14ac:dyDescent="0.25">
      <c r="A3134" s="1"/>
      <c r="B3134" s="3"/>
      <c r="C3134" s="3"/>
      <c r="D3134" s="3"/>
    </row>
    <row r="3135" spans="1:4" x14ac:dyDescent="0.25">
      <c r="A3135" s="1"/>
      <c r="B3135" s="3"/>
      <c r="C3135" s="3"/>
      <c r="D3135" s="3"/>
    </row>
    <row r="3136" spans="1:4" x14ac:dyDescent="0.25">
      <c r="A3136" s="1"/>
      <c r="B3136" s="3"/>
      <c r="C3136" s="3"/>
      <c r="D3136" s="3"/>
    </row>
    <row r="3137" spans="1:4" x14ac:dyDescent="0.25">
      <c r="A3137" s="1"/>
      <c r="B3137" s="3"/>
      <c r="C3137" s="3"/>
      <c r="D3137" s="3"/>
    </row>
    <row r="3138" spans="1:4" x14ac:dyDescent="0.25">
      <c r="A3138" s="1"/>
      <c r="B3138" s="3"/>
      <c r="C3138" s="3"/>
      <c r="D3138" s="3"/>
    </row>
    <row r="3139" spans="1:4" x14ac:dyDescent="0.25">
      <c r="A3139" s="1"/>
      <c r="B3139" s="3"/>
      <c r="C3139" s="3"/>
      <c r="D3139" s="3"/>
    </row>
    <row r="3140" spans="1:4" x14ac:dyDescent="0.25">
      <c r="A3140" s="1"/>
      <c r="B3140" s="3"/>
      <c r="C3140" s="3"/>
      <c r="D3140" s="3"/>
    </row>
    <row r="3141" spans="1:4" x14ac:dyDescent="0.25">
      <c r="A3141" s="1"/>
      <c r="B3141" s="3"/>
      <c r="C3141" s="3"/>
      <c r="D3141" s="3"/>
    </row>
    <row r="3142" spans="1:4" x14ac:dyDescent="0.25">
      <c r="A3142" s="1"/>
      <c r="B3142" s="3"/>
      <c r="C3142" s="3"/>
      <c r="D3142" s="3"/>
    </row>
    <row r="3143" spans="1:4" x14ac:dyDescent="0.25">
      <c r="A3143" s="1"/>
      <c r="B3143" s="3"/>
      <c r="C3143" s="3"/>
      <c r="D3143" s="3"/>
    </row>
    <row r="3144" spans="1:4" x14ac:dyDescent="0.25">
      <c r="A3144" s="1"/>
      <c r="B3144" s="3"/>
      <c r="C3144" s="3"/>
      <c r="D3144" s="3"/>
    </row>
    <row r="3145" spans="1:4" x14ac:dyDescent="0.25">
      <c r="A3145" s="1"/>
      <c r="B3145" s="3"/>
      <c r="C3145" s="3"/>
      <c r="D3145" s="3"/>
    </row>
    <row r="3146" spans="1:4" x14ac:dyDescent="0.25">
      <c r="A3146" s="1"/>
      <c r="B3146" s="3"/>
      <c r="C3146" s="3"/>
      <c r="D3146" s="3"/>
    </row>
    <row r="3147" spans="1:4" x14ac:dyDescent="0.25">
      <c r="A3147" s="1"/>
      <c r="B3147" s="3"/>
      <c r="C3147" s="3"/>
      <c r="D3147" s="3"/>
    </row>
    <row r="3148" spans="1:4" x14ac:dyDescent="0.25">
      <c r="A3148" s="1"/>
      <c r="B3148" s="3"/>
      <c r="C3148" s="3"/>
      <c r="D3148" s="3"/>
    </row>
    <row r="3149" spans="1:4" x14ac:dyDescent="0.25">
      <c r="A3149" s="1"/>
      <c r="B3149" s="3"/>
      <c r="C3149" s="3"/>
      <c r="D3149" s="3"/>
    </row>
    <row r="3150" spans="1:4" x14ac:dyDescent="0.25">
      <c r="A3150" s="1"/>
      <c r="B3150" s="3"/>
      <c r="C3150" s="3"/>
      <c r="D3150" s="3"/>
    </row>
    <row r="3151" spans="1:4" x14ac:dyDescent="0.25">
      <c r="A3151" s="1"/>
      <c r="B3151" s="3"/>
      <c r="C3151" s="3"/>
      <c r="D3151" s="3"/>
    </row>
    <row r="3152" spans="1:4" x14ac:dyDescent="0.25">
      <c r="A3152" s="1"/>
      <c r="B3152" s="3"/>
      <c r="C3152" s="3"/>
      <c r="D3152" s="3"/>
    </row>
    <row r="3153" spans="1:4" x14ac:dyDescent="0.25">
      <c r="A3153" s="1"/>
      <c r="B3153" s="3"/>
      <c r="C3153" s="3"/>
      <c r="D3153" s="3"/>
    </row>
    <row r="3154" spans="1:4" x14ac:dyDescent="0.25">
      <c r="A3154" s="1"/>
      <c r="B3154" s="3"/>
      <c r="C3154" s="3"/>
      <c r="D3154" s="3"/>
    </row>
    <row r="3155" spans="1:4" x14ac:dyDescent="0.25">
      <c r="A3155" s="1"/>
      <c r="B3155" s="3"/>
      <c r="C3155" s="3"/>
      <c r="D3155" s="3"/>
    </row>
    <row r="3156" spans="1:4" x14ac:dyDescent="0.25">
      <c r="A3156" s="1"/>
      <c r="B3156" s="3"/>
      <c r="C3156" s="3"/>
      <c r="D3156" s="3"/>
    </row>
    <row r="3157" spans="1:4" x14ac:dyDescent="0.25">
      <c r="A3157" s="1"/>
      <c r="B3157" s="3"/>
      <c r="C3157" s="3"/>
      <c r="D3157" s="3"/>
    </row>
    <row r="3158" spans="1:4" x14ac:dyDescent="0.25">
      <c r="A3158" s="1"/>
      <c r="B3158" s="3"/>
      <c r="C3158" s="3"/>
      <c r="D3158" s="3"/>
    </row>
    <row r="3159" spans="1:4" x14ac:dyDescent="0.25">
      <c r="A3159" s="1"/>
      <c r="B3159" s="3"/>
      <c r="C3159" s="3"/>
      <c r="D3159" s="3"/>
    </row>
    <row r="3160" spans="1:4" x14ac:dyDescent="0.25">
      <c r="A3160" s="1"/>
      <c r="B3160" s="3"/>
      <c r="C3160" s="3"/>
      <c r="D3160" s="3"/>
    </row>
    <row r="3161" spans="1:4" x14ac:dyDescent="0.25">
      <c r="A3161" s="1"/>
      <c r="B3161" s="3"/>
      <c r="C3161" s="3"/>
      <c r="D3161" s="3"/>
    </row>
    <row r="3162" spans="1:4" x14ac:dyDescent="0.25">
      <c r="A3162" s="1"/>
      <c r="B3162" s="3"/>
      <c r="C3162" s="3"/>
      <c r="D3162" s="3"/>
    </row>
    <row r="3163" spans="1:4" x14ac:dyDescent="0.25">
      <c r="A3163" s="1"/>
      <c r="B3163" s="3"/>
      <c r="C3163" s="3"/>
      <c r="D3163" s="3"/>
    </row>
    <row r="3164" spans="1:4" x14ac:dyDescent="0.25">
      <c r="A3164" s="1"/>
      <c r="B3164" s="3"/>
      <c r="C3164" s="3"/>
      <c r="D3164" s="3"/>
    </row>
    <row r="3165" spans="1:4" x14ac:dyDescent="0.25">
      <c r="A3165" s="1"/>
      <c r="B3165" s="3"/>
      <c r="C3165" s="3"/>
      <c r="D3165" s="3"/>
    </row>
    <row r="3166" spans="1:4" x14ac:dyDescent="0.25">
      <c r="A3166" s="1"/>
      <c r="B3166" s="3"/>
      <c r="C3166" s="3"/>
      <c r="D3166" s="3"/>
    </row>
    <row r="3167" spans="1:4" x14ac:dyDescent="0.25">
      <c r="A3167" s="1"/>
      <c r="B3167" s="3"/>
      <c r="C3167" s="3"/>
      <c r="D3167" s="3"/>
    </row>
    <row r="3168" spans="1:4" x14ac:dyDescent="0.25">
      <c r="A3168" s="1"/>
      <c r="B3168" s="3"/>
      <c r="C3168" s="3"/>
      <c r="D3168" s="3"/>
    </row>
    <row r="3169" spans="1:4" x14ac:dyDescent="0.25">
      <c r="A3169" s="1"/>
      <c r="B3169" s="3"/>
      <c r="C3169" s="3"/>
      <c r="D3169" s="3"/>
    </row>
    <row r="3170" spans="1:4" x14ac:dyDescent="0.25">
      <c r="A3170" s="1"/>
      <c r="B3170" s="3"/>
      <c r="C3170" s="3"/>
      <c r="D3170" s="3"/>
    </row>
    <row r="3171" spans="1:4" x14ac:dyDescent="0.25">
      <c r="A3171" s="1"/>
      <c r="B3171" s="3"/>
      <c r="C3171" s="3"/>
      <c r="D3171" s="3"/>
    </row>
    <row r="3172" spans="1:4" x14ac:dyDescent="0.25">
      <c r="A3172" s="1"/>
      <c r="B3172" s="3"/>
      <c r="C3172" s="3"/>
      <c r="D3172" s="3"/>
    </row>
    <row r="3173" spans="1:4" x14ac:dyDescent="0.25">
      <c r="A3173" s="1"/>
      <c r="B3173" s="3"/>
      <c r="C3173" s="3"/>
      <c r="D3173" s="3"/>
    </row>
    <row r="3174" spans="1:4" x14ac:dyDescent="0.25">
      <c r="A3174" s="1"/>
      <c r="B3174" s="3"/>
      <c r="C3174" s="3"/>
      <c r="D3174" s="3"/>
    </row>
    <row r="3175" spans="1:4" x14ac:dyDescent="0.25">
      <c r="A3175" s="1"/>
      <c r="B3175" s="3"/>
      <c r="C3175" s="3"/>
      <c r="D3175" s="3"/>
    </row>
    <row r="3176" spans="1:4" x14ac:dyDescent="0.25">
      <c r="A3176" s="1"/>
      <c r="B3176" s="3"/>
      <c r="C3176" s="3"/>
      <c r="D3176" s="3"/>
    </row>
    <row r="3177" spans="1:4" x14ac:dyDescent="0.25">
      <c r="A3177" s="1"/>
      <c r="B3177" s="3"/>
      <c r="C3177" s="3"/>
      <c r="D3177" s="3"/>
    </row>
    <row r="3178" spans="1:4" x14ac:dyDescent="0.25">
      <c r="A3178" s="1"/>
      <c r="B3178" s="3"/>
      <c r="C3178" s="3"/>
      <c r="D3178" s="3"/>
    </row>
    <row r="3179" spans="1:4" x14ac:dyDescent="0.25">
      <c r="A3179" s="1"/>
      <c r="B3179" s="3"/>
      <c r="C3179" s="3"/>
      <c r="D3179" s="3"/>
    </row>
    <row r="3180" spans="1:4" x14ac:dyDescent="0.25">
      <c r="A3180" s="1"/>
      <c r="B3180" s="3"/>
      <c r="C3180" s="3"/>
      <c r="D3180" s="3"/>
    </row>
    <row r="3181" spans="1:4" x14ac:dyDescent="0.25">
      <c r="A3181" s="1"/>
      <c r="B3181" s="3"/>
      <c r="C3181" s="3"/>
      <c r="D3181" s="3"/>
    </row>
    <row r="3182" spans="1:4" x14ac:dyDescent="0.25">
      <c r="A3182" s="1"/>
      <c r="B3182" s="3"/>
      <c r="C3182" s="3"/>
      <c r="D3182" s="3"/>
    </row>
    <row r="3183" spans="1:4" x14ac:dyDescent="0.25">
      <c r="A3183" s="1"/>
      <c r="B3183" s="3"/>
      <c r="C3183" s="3"/>
      <c r="D3183" s="3"/>
    </row>
    <row r="3184" spans="1:4" x14ac:dyDescent="0.25">
      <c r="A3184" s="1"/>
      <c r="B3184" s="3"/>
      <c r="C3184" s="3"/>
      <c r="D3184" s="3"/>
    </row>
    <row r="3185" spans="1:4" x14ac:dyDescent="0.25">
      <c r="A3185" s="1"/>
      <c r="B3185" s="3"/>
      <c r="C3185" s="3"/>
      <c r="D3185" s="3"/>
    </row>
    <row r="3186" spans="1:4" x14ac:dyDescent="0.25">
      <c r="A3186" s="1"/>
      <c r="B3186" s="3"/>
      <c r="C3186" s="3"/>
      <c r="D3186" s="3"/>
    </row>
    <row r="3187" spans="1:4" x14ac:dyDescent="0.25">
      <c r="A3187" s="1"/>
      <c r="B3187" s="3"/>
      <c r="C3187" s="3"/>
      <c r="D3187" s="3"/>
    </row>
    <row r="3188" spans="1:4" x14ac:dyDescent="0.25">
      <c r="A3188" s="1"/>
      <c r="B3188" s="3"/>
      <c r="C3188" s="3"/>
      <c r="D3188" s="3"/>
    </row>
    <row r="3189" spans="1:4" x14ac:dyDescent="0.25">
      <c r="A3189" s="1"/>
      <c r="B3189" s="3"/>
      <c r="C3189" s="3"/>
      <c r="D3189" s="3"/>
    </row>
    <row r="3190" spans="1:4" x14ac:dyDescent="0.25">
      <c r="A3190" s="1"/>
      <c r="B3190" s="3"/>
      <c r="C3190" s="3"/>
      <c r="D3190" s="3"/>
    </row>
    <row r="3191" spans="1:4" x14ac:dyDescent="0.25">
      <c r="A3191" s="1"/>
      <c r="B3191" s="3"/>
      <c r="C3191" s="3"/>
      <c r="D3191" s="3"/>
    </row>
    <row r="3192" spans="1:4" x14ac:dyDescent="0.25">
      <c r="A3192" s="1"/>
      <c r="B3192" s="3"/>
      <c r="C3192" s="3"/>
      <c r="D3192" s="3"/>
    </row>
    <row r="3193" spans="1:4" x14ac:dyDescent="0.25">
      <c r="A3193" s="1"/>
      <c r="B3193" s="3"/>
      <c r="C3193" s="3"/>
      <c r="D3193" s="3"/>
    </row>
    <row r="3194" spans="1:4" x14ac:dyDescent="0.25">
      <c r="A3194" s="1"/>
      <c r="B3194" s="3"/>
      <c r="C3194" s="3"/>
      <c r="D3194" s="3"/>
    </row>
    <row r="3195" spans="1:4" x14ac:dyDescent="0.25">
      <c r="A3195" s="1"/>
      <c r="B3195" s="3"/>
      <c r="C3195" s="3"/>
      <c r="D3195" s="3"/>
    </row>
    <row r="3196" spans="1:4" x14ac:dyDescent="0.25">
      <c r="A3196" s="1"/>
      <c r="B3196" s="3"/>
      <c r="C3196" s="3"/>
      <c r="D3196" s="3"/>
    </row>
    <row r="3197" spans="1:4" x14ac:dyDescent="0.25">
      <c r="A3197" s="1"/>
      <c r="B3197" s="3"/>
      <c r="C3197" s="3"/>
      <c r="D3197" s="3"/>
    </row>
    <row r="3198" spans="1:4" x14ac:dyDescent="0.25">
      <c r="A3198" s="1"/>
      <c r="B3198" s="3"/>
      <c r="C3198" s="3"/>
      <c r="D3198" s="3"/>
    </row>
    <row r="3199" spans="1:4" x14ac:dyDescent="0.25">
      <c r="A3199" s="1"/>
      <c r="B3199" s="3"/>
      <c r="C3199" s="3"/>
      <c r="D3199" s="3"/>
    </row>
    <row r="3200" spans="1:4" x14ac:dyDescent="0.25">
      <c r="A3200" s="1"/>
      <c r="B3200" s="3"/>
      <c r="C3200" s="3"/>
      <c r="D3200" s="3"/>
    </row>
    <row r="3201" spans="1:4" x14ac:dyDescent="0.25">
      <c r="A3201" s="1"/>
      <c r="B3201" s="3"/>
      <c r="C3201" s="3"/>
      <c r="D3201" s="3"/>
    </row>
    <row r="3202" spans="1:4" x14ac:dyDescent="0.25">
      <c r="A3202" s="1"/>
      <c r="B3202" s="3"/>
      <c r="C3202" s="3"/>
      <c r="D3202" s="3"/>
    </row>
    <row r="3203" spans="1:4" x14ac:dyDescent="0.25">
      <c r="A3203" s="1"/>
      <c r="B3203" s="3"/>
      <c r="C3203" s="3"/>
      <c r="D3203" s="3"/>
    </row>
    <row r="3204" spans="1:4" x14ac:dyDescent="0.25">
      <c r="A3204" s="1"/>
      <c r="B3204" s="3"/>
      <c r="C3204" s="3"/>
      <c r="D3204" s="3"/>
    </row>
    <row r="3205" spans="1:4" x14ac:dyDescent="0.25">
      <c r="A3205" s="1"/>
      <c r="B3205" s="3"/>
      <c r="C3205" s="3"/>
      <c r="D3205" s="3"/>
    </row>
    <row r="3206" spans="1:4" x14ac:dyDescent="0.25">
      <c r="A3206" s="1"/>
      <c r="B3206" s="3"/>
      <c r="C3206" s="3"/>
      <c r="D3206" s="3"/>
    </row>
    <row r="3207" spans="1:4" x14ac:dyDescent="0.25">
      <c r="A3207" s="1"/>
      <c r="B3207" s="3"/>
      <c r="C3207" s="3"/>
      <c r="D3207" s="3"/>
    </row>
    <row r="3208" spans="1:4" x14ac:dyDescent="0.25">
      <c r="A3208" s="1"/>
      <c r="B3208" s="3"/>
      <c r="C3208" s="3"/>
      <c r="D3208" s="3"/>
    </row>
    <row r="3209" spans="1:4" x14ac:dyDescent="0.25">
      <c r="A3209" s="1"/>
      <c r="B3209" s="3"/>
      <c r="C3209" s="3"/>
      <c r="D3209" s="3"/>
    </row>
    <row r="3210" spans="1:4" x14ac:dyDescent="0.25">
      <c r="A3210" s="1"/>
      <c r="B3210" s="3"/>
      <c r="C3210" s="3"/>
      <c r="D3210" s="3"/>
    </row>
    <row r="3211" spans="1:4" x14ac:dyDescent="0.25">
      <c r="A3211" s="1"/>
      <c r="B3211" s="3"/>
      <c r="C3211" s="3"/>
      <c r="D3211" s="3"/>
    </row>
    <row r="3212" spans="1:4" x14ac:dyDescent="0.25">
      <c r="A3212" s="1"/>
      <c r="B3212" s="3"/>
      <c r="C3212" s="3"/>
      <c r="D3212" s="3"/>
    </row>
    <row r="3213" spans="1:4" x14ac:dyDescent="0.25">
      <c r="A3213" s="1"/>
      <c r="B3213" s="3"/>
      <c r="C3213" s="3"/>
      <c r="D3213" s="3"/>
    </row>
    <row r="3214" spans="1:4" x14ac:dyDescent="0.25">
      <c r="A3214" s="1"/>
      <c r="B3214" s="3"/>
      <c r="C3214" s="3"/>
      <c r="D3214" s="3"/>
    </row>
    <row r="3215" spans="1:4" x14ac:dyDescent="0.25">
      <c r="A3215" s="1"/>
      <c r="B3215" s="3"/>
      <c r="C3215" s="3"/>
      <c r="D3215" s="3"/>
    </row>
    <row r="3216" spans="1:4" x14ac:dyDescent="0.25">
      <c r="A3216" s="1"/>
      <c r="B3216" s="3"/>
      <c r="C3216" s="3"/>
      <c r="D3216" s="3"/>
    </row>
    <row r="3217" spans="1:4" x14ac:dyDescent="0.25">
      <c r="A3217" s="1"/>
      <c r="B3217" s="3"/>
      <c r="C3217" s="3"/>
      <c r="D3217" s="3"/>
    </row>
    <row r="3218" spans="1:4" x14ac:dyDescent="0.25">
      <c r="A3218" s="1"/>
      <c r="B3218" s="3"/>
      <c r="C3218" s="3"/>
      <c r="D3218" s="3"/>
    </row>
    <row r="3219" spans="1:4" x14ac:dyDescent="0.25">
      <c r="A3219" s="1"/>
      <c r="B3219" s="3"/>
      <c r="C3219" s="3"/>
      <c r="D3219" s="3"/>
    </row>
    <row r="3220" spans="1:4" x14ac:dyDescent="0.25">
      <c r="A3220" s="1"/>
      <c r="B3220" s="3"/>
      <c r="C3220" s="3"/>
      <c r="D3220" s="3"/>
    </row>
    <row r="3221" spans="1:4" x14ac:dyDescent="0.25">
      <c r="A3221" s="1"/>
      <c r="B3221" s="3"/>
      <c r="C3221" s="3"/>
      <c r="D3221" s="3"/>
    </row>
    <row r="3222" spans="1:4" x14ac:dyDescent="0.25">
      <c r="A3222" s="1"/>
      <c r="B3222" s="3"/>
      <c r="C3222" s="3"/>
      <c r="D3222" s="3"/>
    </row>
    <row r="3223" spans="1:4" x14ac:dyDescent="0.25">
      <c r="A3223" s="1"/>
      <c r="B3223" s="3"/>
      <c r="C3223" s="3"/>
      <c r="D3223" s="3"/>
    </row>
    <row r="3224" spans="1:4" x14ac:dyDescent="0.25">
      <c r="A3224" s="1"/>
      <c r="B3224" s="3"/>
      <c r="C3224" s="3"/>
      <c r="D3224" s="3"/>
    </row>
    <row r="3225" spans="1:4" x14ac:dyDescent="0.25">
      <c r="A3225" s="1"/>
      <c r="B3225" s="3"/>
      <c r="C3225" s="3"/>
      <c r="D3225" s="3"/>
    </row>
    <row r="3226" spans="1:4" x14ac:dyDescent="0.25">
      <c r="A3226" s="1"/>
      <c r="B3226" s="3"/>
      <c r="C3226" s="3"/>
      <c r="D3226" s="3"/>
    </row>
    <row r="3227" spans="1:4" x14ac:dyDescent="0.25">
      <c r="A3227" s="1"/>
      <c r="B3227" s="3"/>
      <c r="C3227" s="3"/>
      <c r="D3227" s="3"/>
    </row>
    <row r="3228" spans="1:4" x14ac:dyDescent="0.25">
      <c r="A3228" s="1"/>
      <c r="B3228" s="3"/>
      <c r="C3228" s="3"/>
      <c r="D3228" s="3"/>
    </row>
    <row r="3229" spans="1:4" x14ac:dyDescent="0.25">
      <c r="A3229" s="1"/>
      <c r="B3229" s="3"/>
      <c r="C3229" s="3"/>
      <c r="D3229" s="3"/>
    </row>
    <row r="3230" spans="1:4" x14ac:dyDescent="0.25">
      <c r="A3230" s="1"/>
      <c r="B3230" s="3"/>
      <c r="C3230" s="3"/>
      <c r="D3230" s="3"/>
    </row>
    <row r="3231" spans="1:4" x14ac:dyDescent="0.25">
      <c r="A3231" s="1"/>
      <c r="B3231" s="3"/>
      <c r="C3231" s="3"/>
      <c r="D3231" s="3"/>
    </row>
    <row r="3232" spans="1:4" x14ac:dyDescent="0.25">
      <c r="A3232" s="1"/>
      <c r="B3232" s="3"/>
      <c r="C3232" s="3"/>
      <c r="D3232" s="3"/>
    </row>
    <row r="3233" spans="1:4" x14ac:dyDescent="0.25">
      <c r="A3233" s="1"/>
      <c r="B3233" s="3"/>
      <c r="C3233" s="3"/>
      <c r="D3233" s="3"/>
    </row>
    <row r="3234" spans="1:4" x14ac:dyDescent="0.25">
      <c r="A3234" s="1"/>
      <c r="B3234" s="3"/>
      <c r="C3234" s="3"/>
      <c r="D3234" s="3"/>
    </row>
    <row r="3235" spans="1:4" x14ac:dyDescent="0.25">
      <c r="A3235" s="1"/>
      <c r="B3235" s="3"/>
      <c r="C3235" s="3"/>
      <c r="D3235" s="3"/>
    </row>
    <row r="3236" spans="1:4" x14ac:dyDescent="0.25">
      <c r="A3236" s="1"/>
      <c r="B3236" s="3"/>
      <c r="C3236" s="3"/>
      <c r="D3236" s="3"/>
    </row>
    <row r="3237" spans="1:4" x14ac:dyDescent="0.25">
      <c r="A3237" s="1"/>
      <c r="B3237" s="3"/>
      <c r="C3237" s="3"/>
      <c r="D3237" s="3"/>
    </row>
    <row r="3238" spans="1:4" x14ac:dyDescent="0.25">
      <c r="A3238" s="1"/>
      <c r="B3238" s="3"/>
      <c r="C3238" s="3"/>
      <c r="D3238" s="3"/>
    </row>
    <row r="3239" spans="1:4" x14ac:dyDescent="0.25">
      <c r="A3239" s="1"/>
      <c r="B3239" s="3"/>
      <c r="C3239" s="3"/>
      <c r="D3239" s="3"/>
    </row>
    <row r="3240" spans="1:4" x14ac:dyDescent="0.25">
      <c r="A3240" s="1"/>
      <c r="B3240" s="3"/>
      <c r="C3240" s="3"/>
      <c r="D3240" s="3"/>
    </row>
    <row r="3241" spans="1:4" x14ac:dyDescent="0.25">
      <c r="A3241" s="1"/>
      <c r="B3241" s="3"/>
      <c r="C3241" s="3"/>
      <c r="D3241" s="3"/>
    </row>
    <row r="3242" spans="1:4" x14ac:dyDescent="0.25">
      <c r="A3242" s="1"/>
      <c r="B3242" s="3"/>
      <c r="C3242" s="3"/>
      <c r="D3242" s="3"/>
    </row>
    <row r="3243" spans="1:4" x14ac:dyDescent="0.25">
      <c r="A3243" s="1"/>
      <c r="B3243" s="3"/>
      <c r="C3243" s="3"/>
      <c r="D3243" s="3"/>
    </row>
    <row r="3244" spans="1:4" x14ac:dyDescent="0.25">
      <c r="A3244" s="1"/>
      <c r="B3244" s="3"/>
      <c r="C3244" s="3"/>
      <c r="D3244" s="3"/>
    </row>
    <row r="3245" spans="1:4" x14ac:dyDescent="0.25">
      <c r="A3245" s="1"/>
      <c r="B3245" s="3"/>
      <c r="C3245" s="3"/>
      <c r="D3245" s="3"/>
    </row>
    <row r="3246" spans="1:4" x14ac:dyDescent="0.25">
      <c r="A3246" s="1"/>
      <c r="B3246" s="3"/>
      <c r="C3246" s="3"/>
      <c r="D3246" s="3"/>
    </row>
    <row r="3247" spans="1:4" x14ac:dyDescent="0.25">
      <c r="A3247" s="1"/>
      <c r="B3247" s="3"/>
      <c r="C3247" s="3"/>
      <c r="D3247" s="3"/>
    </row>
    <row r="3248" spans="1:4" x14ac:dyDescent="0.25">
      <c r="A3248" s="1"/>
      <c r="B3248" s="3"/>
      <c r="C3248" s="3"/>
      <c r="D3248" s="3"/>
    </row>
    <row r="3249" spans="1:4" x14ac:dyDescent="0.25">
      <c r="A3249" s="1"/>
      <c r="B3249" s="3"/>
      <c r="C3249" s="3"/>
      <c r="D3249" s="3"/>
    </row>
    <row r="3250" spans="1:4" x14ac:dyDescent="0.25">
      <c r="A3250" s="1"/>
      <c r="B3250" s="3"/>
      <c r="C3250" s="3"/>
      <c r="D3250" s="3"/>
    </row>
    <row r="3251" spans="1:4" x14ac:dyDescent="0.25">
      <c r="A3251" s="1"/>
      <c r="B3251" s="3"/>
      <c r="C3251" s="3"/>
      <c r="D3251" s="3"/>
    </row>
    <row r="3252" spans="1:4" x14ac:dyDescent="0.25">
      <c r="A3252" s="1"/>
      <c r="B3252" s="3"/>
      <c r="C3252" s="3"/>
      <c r="D3252" s="3"/>
    </row>
    <row r="3253" spans="1:4" x14ac:dyDescent="0.25">
      <c r="A3253" s="1"/>
      <c r="B3253" s="3"/>
      <c r="C3253" s="3"/>
      <c r="D3253" s="3"/>
    </row>
    <row r="3254" spans="1:4" x14ac:dyDescent="0.25">
      <c r="A3254" s="1"/>
      <c r="B3254" s="3"/>
      <c r="C3254" s="3"/>
      <c r="D3254" s="3"/>
    </row>
    <row r="3255" spans="1:4" x14ac:dyDescent="0.25">
      <c r="A3255" s="1"/>
      <c r="B3255" s="3"/>
      <c r="C3255" s="3"/>
      <c r="D3255" s="3"/>
    </row>
    <row r="3256" spans="1:4" x14ac:dyDescent="0.25">
      <c r="A3256" s="1"/>
      <c r="B3256" s="3"/>
      <c r="C3256" s="3"/>
      <c r="D3256" s="3"/>
    </row>
    <row r="3257" spans="1:4" x14ac:dyDescent="0.25">
      <c r="A3257" s="1"/>
      <c r="B3257" s="3"/>
      <c r="C3257" s="3"/>
      <c r="D3257" s="3"/>
    </row>
    <row r="3258" spans="1:4" x14ac:dyDescent="0.25">
      <c r="A3258" s="1"/>
      <c r="B3258" s="3"/>
      <c r="C3258" s="3"/>
      <c r="D3258" s="3"/>
    </row>
    <row r="3259" spans="1:4" x14ac:dyDescent="0.25">
      <c r="A3259" s="1"/>
      <c r="B3259" s="3"/>
      <c r="C3259" s="3"/>
      <c r="D3259" s="3"/>
    </row>
    <row r="3260" spans="1:4" x14ac:dyDescent="0.25">
      <c r="A3260" s="1"/>
      <c r="B3260" s="3"/>
      <c r="C3260" s="3"/>
      <c r="D3260" s="3"/>
    </row>
    <row r="3261" spans="1:4" x14ac:dyDescent="0.25">
      <c r="A3261" s="1"/>
      <c r="B3261" s="3"/>
      <c r="C3261" s="3"/>
      <c r="D3261" s="3"/>
    </row>
    <row r="3262" spans="1:4" x14ac:dyDescent="0.25">
      <c r="A3262" s="1"/>
      <c r="B3262" s="3"/>
      <c r="C3262" s="3"/>
      <c r="D3262" s="3"/>
    </row>
    <row r="3263" spans="1:4" x14ac:dyDescent="0.25">
      <c r="A3263" s="1"/>
      <c r="B3263" s="3"/>
      <c r="C3263" s="3"/>
      <c r="D3263" s="3"/>
    </row>
    <row r="3264" spans="1:4" x14ac:dyDescent="0.25">
      <c r="A3264" s="1"/>
      <c r="B3264" s="3"/>
      <c r="C3264" s="3"/>
      <c r="D3264" s="3"/>
    </row>
    <row r="3265" spans="1:4" x14ac:dyDescent="0.25">
      <c r="A3265" s="1"/>
      <c r="B3265" s="3"/>
      <c r="C3265" s="3"/>
      <c r="D3265" s="3"/>
    </row>
    <row r="3266" spans="1:4" x14ac:dyDescent="0.25">
      <c r="A3266" s="1"/>
      <c r="B3266" s="3"/>
      <c r="C3266" s="3"/>
      <c r="D3266" s="3"/>
    </row>
    <row r="3267" spans="1:4" x14ac:dyDescent="0.25">
      <c r="A3267" s="1"/>
      <c r="B3267" s="3"/>
      <c r="C3267" s="3"/>
      <c r="D3267" s="3"/>
    </row>
    <row r="3268" spans="1:4" x14ac:dyDescent="0.25">
      <c r="A3268" s="1"/>
      <c r="B3268" s="3"/>
      <c r="C3268" s="3"/>
      <c r="D3268" s="3"/>
    </row>
    <row r="3269" spans="1:4" x14ac:dyDescent="0.25">
      <c r="A3269" s="1"/>
      <c r="B3269" s="3"/>
      <c r="C3269" s="3"/>
      <c r="D3269" s="3"/>
    </row>
    <row r="3270" spans="1:4" x14ac:dyDescent="0.25">
      <c r="A3270" s="1"/>
      <c r="B3270" s="3"/>
      <c r="C3270" s="3"/>
      <c r="D3270" s="3"/>
    </row>
    <row r="3271" spans="1:4" x14ac:dyDescent="0.25">
      <c r="A3271" s="1"/>
      <c r="B3271" s="3"/>
      <c r="C3271" s="3"/>
      <c r="D3271" s="3"/>
    </row>
    <row r="3272" spans="1:4" x14ac:dyDescent="0.25">
      <c r="A3272" s="1"/>
      <c r="B3272" s="3"/>
      <c r="C3272" s="3"/>
      <c r="D3272" s="3"/>
    </row>
    <row r="3273" spans="1:4" x14ac:dyDescent="0.25">
      <c r="A3273" s="1"/>
      <c r="B3273" s="3"/>
      <c r="C3273" s="3"/>
      <c r="D3273" s="3"/>
    </row>
    <row r="3274" spans="1:4" x14ac:dyDescent="0.25">
      <c r="A3274" s="1"/>
      <c r="B3274" s="3"/>
      <c r="C3274" s="3"/>
      <c r="D3274" s="3"/>
    </row>
    <row r="3275" spans="1:4" x14ac:dyDescent="0.25">
      <c r="A3275" s="1"/>
      <c r="B3275" s="3"/>
      <c r="C3275" s="3"/>
      <c r="D3275" s="3"/>
    </row>
    <row r="3276" spans="1:4" x14ac:dyDescent="0.25">
      <c r="A3276" s="1"/>
      <c r="B3276" s="3"/>
      <c r="C3276" s="3"/>
      <c r="D3276" s="3"/>
    </row>
    <row r="3277" spans="1:4" x14ac:dyDescent="0.25">
      <c r="A3277" s="1"/>
      <c r="B3277" s="3"/>
      <c r="C3277" s="3"/>
      <c r="D3277" s="3"/>
    </row>
    <row r="3278" spans="1:4" x14ac:dyDescent="0.25">
      <c r="A3278" s="1"/>
      <c r="B3278" s="3"/>
      <c r="C3278" s="3"/>
      <c r="D3278" s="3"/>
    </row>
    <row r="3279" spans="1:4" x14ac:dyDescent="0.25">
      <c r="A3279" s="1"/>
      <c r="B3279" s="3"/>
      <c r="C3279" s="3"/>
      <c r="D3279" s="3"/>
    </row>
    <row r="3280" spans="1:4" x14ac:dyDescent="0.25">
      <c r="A3280" s="1"/>
      <c r="B3280" s="3"/>
      <c r="C3280" s="3"/>
      <c r="D3280" s="3"/>
    </row>
    <row r="3281" spans="1:4" x14ac:dyDescent="0.25">
      <c r="A3281" s="1"/>
      <c r="B3281" s="3"/>
      <c r="C3281" s="3"/>
      <c r="D3281" s="3"/>
    </row>
    <row r="3282" spans="1:4" x14ac:dyDescent="0.25">
      <c r="A3282" s="1"/>
      <c r="B3282" s="3"/>
      <c r="C3282" s="3"/>
      <c r="D3282" s="3"/>
    </row>
    <row r="3283" spans="1:4" x14ac:dyDescent="0.25">
      <c r="A3283" s="1"/>
      <c r="B3283" s="3"/>
      <c r="C3283" s="3"/>
      <c r="D3283" s="3"/>
    </row>
    <row r="3284" spans="1:4" x14ac:dyDescent="0.25">
      <c r="A3284" s="1"/>
      <c r="B3284" s="3"/>
      <c r="C3284" s="3"/>
      <c r="D3284" s="3"/>
    </row>
    <row r="3285" spans="1:4" x14ac:dyDescent="0.25">
      <c r="A3285" s="1"/>
      <c r="B3285" s="3"/>
      <c r="C3285" s="3"/>
      <c r="D3285" s="3"/>
    </row>
    <row r="3286" spans="1:4" x14ac:dyDescent="0.25">
      <c r="A3286" s="1"/>
      <c r="B3286" s="3"/>
      <c r="C3286" s="3"/>
      <c r="D3286" s="3"/>
    </row>
    <row r="3287" spans="1:4" x14ac:dyDescent="0.25">
      <c r="A3287" s="1"/>
      <c r="B3287" s="3"/>
      <c r="C3287" s="3"/>
      <c r="D3287" s="3"/>
    </row>
    <row r="3288" spans="1:4" x14ac:dyDescent="0.25">
      <c r="A3288" s="1"/>
      <c r="B3288" s="3"/>
      <c r="C3288" s="3"/>
      <c r="D3288" s="3"/>
    </row>
    <row r="3289" spans="1:4" x14ac:dyDescent="0.25">
      <c r="A3289" s="1"/>
      <c r="B3289" s="3"/>
      <c r="C3289" s="3"/>
      <c r="D3289" s="3"/>
    </row>
    <row r="3290" spans="1:4" x14ac:dyDescent="0.25">
      <c r="A3290" s="1"/>
      <c r="B3290" s="3"/>
      <c r="C3290" s="3"/>
      <c r="D3290" s="3"/>
    </row>
    <row r="3291" spans="1:4" x14ac:dyDescent="0.25">
      <c r="A3291" s="1"/>
      <c r="B3291" s="3"/>
      <c r="C3291" s="3"/>
      <c r="D3291" s="3"/>
    </row>
    <row r="3292" spans="1:4" x14ac:dyDescent="0.25">
      <c r="A3292" s="1"/>
      <c r="B3292" s="3"/>
      <c r="C3292" s="3"/>
      <c r="D3292" s="3"/>
    </row>
    <row r="3293" spans="1:4" x14ac:dyDescent="0.25">
      <c r="A3293" s="1"/>
      <c r="B3293" s="3"/>
      <c r="C3293" s="3"/>
      <c r="D3293" s="3"/>
    </row>
    <row r="3294" spans="1:4" x14ac:dyDescent="0.25">
      <c r="A3294" s="1"/>
      <c r="B3294" s="3"/>
      <c r="C3294" s="3"/>
      <c r="D3294" s="3"/>
    </row>
    <row r="3295" spans="1:4" x14ac:dyDescent="0.25">
      <c r="A3295" s="1"/>
      <c r="B3295" s="3"/>
      <c r="C3295" s="3"/>
      <c r="D3295" s="3"/>
    </row>
    <row r="3296" spans="1:4" x14ac:dyDescent="0.25">
      <c r="A3296" s="1"/>
      <c r="B3296" s="3"/>
      <c r="C3296" s="3"/>
      <c r="D3296" s="3"/>
    </row>
    <row r="3297" spans="1:4" x14ac:dyDescent="0.25">
      <c r="A3297" s="1"/>
      <c r="B3297" s="3"/>
      <c r="C3297" s="3"/>
      <c r="D3297" s="3"/>
    </row>
    <row r="3298" spans="1:4" x14ac:dyDescent="0.25">
      <c r="A3298" s="1"/>
      <c r="B3298" s="3"/>
      <c r="C3298" s="3"/>
      <c r="D3298" s="3"/>
    </row>
    <row r="3299" spans="1:4" x14ac:dyDescent="0.25">
      <c r="A3299" s="1"/>
      <c r="B3299" s="3"/>
      <c r="C3299" s="3"/>
      <c r="D3299" s="3"/>
    </row>
    <row r="3300" spans="1:4" x14ac:dyDescent="0.25">
      <c r="A3300" s="1"/>
      <c r="B3300" s="3"/>
      <c r="C3300" s="3"/>
      <c r="D3300" s="3"/>
    </row>
    <row r="3301" spans="1:4" x14ac:dyDescent="0.25">
      <c r="A3301" s="1"/>
      <c r="B3301" s="3"/>
      <c r="C3301" s="3"/>
      <c r="D3301" s="3"/>
    </row>
    <row r="3302" spans="1:4" x14ac:dyDescent="0.25">
      <c r="A3302" s="1"/>
      <c r="B3302" s="3"/>
      <c r="C3302" s="3"/>
      <c r="D3302" s="3"/>
    </row>
    <row r="3303" spans="1:4" x14ac:dyDescent="0.25">
      <c r="A3303" s="1"/>
      <c r="B3303" s="3"/>
      <c r="C3303" s="3"/>
      <c r="D3303" s="3"/>
    </row>
    <row r="3304" spans="1:4" x14ac:dyDescent="0.25">
      <c r="A3304" s="1"/>
      <c r="B3304" s="3"/>
      <c r="C3304" s="3"/>
      <c r="D3304" s="3"/>
    </row>
    <row r="3305" spans="1:4" x14ac:dyDescent="0.25">
      <c r="A3305" s="1"/>
      <c r="B3305" s="3"/>
      <c r="C3305" s="3"/>
      <c r="D3305" s="3"/>
    </row>
    <row r="3306" spans="1:4" x14ac:dyDescent="0.25">
      <c r="A3306" s="1"/>
      <c r="B3306" s="3"/>
      <c r="C3306" s="3"/>
      <c r="D3306" s="3"/>
    </row>
    <row r="3307" spans="1:4" x14ac:dyDescent="0.25">
      <c r="A3307" s="1"/>
      <c r="B3307" s="3"/>
      <c r="C3307" s="3"/>
      <c r="D3307" s="3"/>
    </row>
    <row r="3308" spans="1:4" x14ac:dyDescent="0.25">
      <c r="A3308" s="1"/>
      <c r="B3308" s="3"/>
      <c r="C3308" s="3"/>
      <c r="D3308" s="3"/>
    </row>
    <row r="3309" spans="1:4" x14ac:dyDescent="0.25">
      <c r="A3309" s="1"/>
      <c r="B3309" s="3"/>
      <c r="C3309" s="3"/>
      <c r="D3309" s="3"/>
    </row>
    <row r="3310" spans="1:4" x14ac:dyDescent="0.25">
      <c r="A3310" s="1"/>
      <c r="B3310" s="3"/>
      <c r="C3310" s="3"/>
      <c r="D3310" s="3"/>
    </row>
    <row r="3311" spans="1:4" x14ac:dyDescent="0.25">
      <c r="A3311" s="1"/>
      <c r="B3311" s="3"/>
      <c r="C3311" s="3"/>
      <c r="D3311" s="3"/>
    </row>
    <row r="3312" spans="1:4" x14ac:dyDescent="0.25">
      <c r="A3312" s="1"/>
      <c r="B3312" s="3"/>
      <c r="C3312" s="3"/>
      <c r="D3312" s="3"/>
    </row>
    <row r="3313" spans="1:4" x14ac:dyDescent="0.25">
      <c r="A3313" s="1"/>
      <c r="B3313" s="3"/>
      <c r="C3313" s="3"/>
      <c r="D3313" s="3"/>
    </row>
    <row r="3314" spans="1:4" x14ac:dyDescent="0.25">
      <c r="A3314" s="1"/>
      <c r="B3314" s="3"/>
      <c r="C3314" s="3"/>
      <c r="D3314" s="3"/>
    </row>
    <row r="3315" spans="1:4" x14ac:dyDescent="0.25">
      <c r="A3315" s="1"/>
      <c r="B3315" s="3"/>
      <c r="C3315" s="3"/>
      <c r="D3315" s="3"/>
    </row>
    <row r="3316" spans="1:4" x14ac:dyDescent="0.25">
      <c r="A3316" s="1"/>
      <c r="B3316" s="3"/>
      <c r="C3316" s="3"/>
      <c r="D3316" s="3"/>
    </row>
    <row r="3317" spans="1:4" x14ac:dyDescent="0.25">
      <c r="A3317" s="1"/>
      <c r="B3317" s="3"/>
      <c r="C3317" s="3"/>
      <c r="D3317" s="3"/>
    </row>
    <row r="3318" spans="1:4" x14ac:dyDescent="0.25">
      <c r="A3318" s="1"/>
      <c r="B3318" s="3"/>
      <c r="C3318" s="3"/>
      <c r="D3318" s="3"/>
    </row>
    <row r="3319" spans="1:4" x14ac:dyDescent="0.25">
      <c r="A3319" s="1"/>
      <c r="B3319" s="3"/>
      <c r="C3319" s="3"/>
      <c r="D3319" s="3"/>
    </row>
    <row r="3320" spans="1:4" x14ac:dyDescent="0.25">
      <c r="A3320" s="1"/>
      <c r="B3320" s="3"/>
      <c r="C3320" s="3"/>
      <c r="D3320" s="3"/>
    </row>
    <row r="3321" spans="1:4" x14ac:dyDescent="0.25">
      <c r="A3321" s="1"/>
      <c r="B3321" s="3"/>
      <c r="C3321" s="3"/>
      <c r="D3321" s="3"/>
    </row>
    <row r="3322" spans="1:4" x14ac:dyDescent="0.25">
      <c r="A3322" s="1"/>
      <c r="B3322" s="3"/>
      <c r="C3322" s="3"/>
      <c r="D3322" s="3"/>
    </row>
    <row r="3323" spans="1:4" x14ac:dyDescent="0.25">
      <c r="A3323" s="1"/>
      <c r="B3323" s="3"/>
      <c r="C3323" s="3"/>
      <c r="D3323" s="3"/>
    </row>
    <row r="3324" spans="1:4" x14ac:dyDescent="0.25">
      <c r="A3324" s="1"/>
      <c r="B3324" s="3"/>
      <c r="C3324" s="3"/>
      <c r="D3324" s="3"/>
    </row>
    <row r="3325" spans="1:4" x14ac:dyDescent="0.25">
      <c r="A3325" s="1"/>
      <c r="B3325" s="3"/>
      <c r="C3325" s="3"/>
      <c r="D3325" s="3"/>
    </row>
    <row r="3326" spans="1:4" x14ac:dyDescent="0.25">
      <c r="A3326" s="1"/>
      <c r="B3326" s="3"/>
      <c r="C3326" s="3"/>
      <c r="D3326" s="3"/>
    </row>
    <row r="3327" spans="1:4" x14ac:dyDescent="0.25">
      <c r="A3327" s="1"/>
      <c r="B3327" s="3"/>
      <c r="C3327" s="3"/>
      <c r="D3327" s="3"/>
    </row>
    <row r="3328" spans="1:4" x14ac:dyDescent="0.25">
      <c r="A3328" s="1"/>
      <c r="B3328" s="3"/>
      <c r="C3328" s="3"/>
      <c r="D3328" s="3"/>
    </row>
    <row r="3329" spans="1:4" x14ac:dyDescent="0.25">
      <c r="A3329" s="1"/>
      <c r="B3329" s="3"/>
      <c r="C3329" s="3"/>
      <c r="D3329" s="3"/>
    </row>
    <row r="3330" spans="1:4" x14ac:dyDescent="0.25">
      <c r="A3330" s="1"/>
      <c r="B3330" s="3"/>
      <c r="C3330" s="3"/>
      <c r="D3330" s="3"/>
    </row>
    <row r="3331" spans="1:4" x14ac:dyDescent="0.25">
      <c r="A3331" s="1"/>
      <c r="B3331" s="3"/>
      <c r="C3331" s="3"/>
      <c r="D3331" s="3"/>
    </row>
    <row r="3332" spans="1:4" x14ac:dyDescent="0.25">
      <c r="A3332" s="1"/>
      <c r="B3332" s="3"/>
      <c r="C3332" s="3"/>
      <c r="D3332" s="3"/>
    </row>
    <row r="3333" spans="1:4" x14ac:dyDescent="0.25">
      <c r="A3333" s="1"/>
      <c r="B3333" s="3"/>
      <c r="C3333" s="3"/>
      <c r="D3333" s="3"/>
    </row>
    <row r="3334" spans="1:4" x14ac:dyDescent="0.25">
      <c r="A3334" s="1"/>
      <c r="B3334" s="3"/>
      <c r="C3334" s="3"/>
      <c r="D3334" s="3"/>
    </row>
    <row r="3335" spans="1:4" x14ac:dyDescent="0.25">
      <c r="A3335" s="1"/>
      <c r="B3335" s="3"/>
      <c r="C3335" s="3"/>
      <c r="D3335" s="3"/>
    </row>
    <row r="3336" spans="1:4" x14ac:dyDescent="0.25">
      <c r="A3336" s="1"/>
      <c r="B3336" s="3"/>
      <c r="C3336" s="3"/>
      <c r="D3336" s="3"/>
    </row>
    <row r="3337" spans="1:4" x14ac:dyDescent="0.25">
      <c r="A3337" s="1"/>
      <c r="B3337" s="3"/>
      <c r="C3337" s="3"/>
      <c r="D3337" s="3"/>
    </row>
    <row r="3338" spans="1:4" x14ac:dyDescent="0.25">
      <c r="A3338" s="1"/>
      <c r="B3338" s="3"/>
      <c r="C3338" s="3"/>
      <c r="D3338" s="3"/>
    </row>
    <row r="3339" spans="1:4" x14ac:dyDescent="0.25">
      <c r="A3339" s="1"/>
      <c r="B3339" s="3"/>
      <c r="C3339" s="3"/>
      <c r="D3339" s="3"/>
    </row>
    <row r="3340" spans="1:4" x14ac:dyDescent="0.25">
      <c r="A3340" s="1"/>
      <c r="B3340" s="3"/>
      <c r="C3340" s="3"/>
      <c r="D3340" s="3"/>
    </row>
    <row r="3341" spans="1:4" x14ac:dyDescent="0.25">
      <c r="A3341" s="1"/>
      <c r="B3341" s="3"/>
      <c r="C3341" s="3"/>
      <c r="D3341" s="3"/>
    </row>
    <row r="3342" spans="1:4" x14ac:dyDescent="0.25">
      <c r="A3342" s="1"/>
      <c r="B3342" s="3"/>
      <c r="C3342" s="3"/>
      <c r="D3342" s="3"/>
    </row>
    <row r="3343" spans="1:4" x14ac:dyDescent="0.25">
      <c r="A3343" s="1"/>
      <c r="B3343" s="3"/>
      <c r="C3343" s="3"/>
      <c r="D3343" s="3"/>
    </row>
    <row r="3344" spans="1:4" x14ac:dyDescent="0.25">
      <c r="A3344" s="1"/>
      <c r="B3344" s="3"/>
      <c r="C3344" s="3"/>
      <c r="D3344" s="3"/>
    </row>
    <row r="3345" spans="1:4" x14ac:dyDescent="0.25">
      <c r="A3345" s="1"/>
      <c r="B3345" s="3"/>
      <c r="C3345" s="3"/>
      <c r="D3345" s="3"/>
    </row>
    <row r="3346" spans="1:4" x14ac:dyDescent="0.25">
      <c r="A3346" s="1"/>
      <c r="B3346" s="3"/>
      <c r="C3346" s="3"/>
      <c r="D3346" s="3"/>
    </row>
    <row r="3347" spans="1:4" x14ac:dyDescent="0.25">
      <c r="A3347" s="1"/>
      <c r="B3347" s="3"/>
      <c r="C3347" s="3"/>
      <c r="D3347" s="3"/>
    </row>
    <row r="3348" spans="1:4" x14ac:dyDescent="0.25">
      <c r="A3348" s="1"/>
      <c r="B3348" s="3"/>
      <c r="C3348" s="3"/>
      <c r="D3348" s="3"/>
    </row>
    <row r="3349" spans="1:4" x14ac:dyDescent="0.25">
      <c r="A3349" s="1"/>
      <c r="B3349" s="3"/>
      <c r="C3349" s="3"/>
      <c r="D3349" s="3"/>
    </row>
    <row r="3350" spans="1:4" x14ac:dyDescent="0.25">
      <c r="A3350" s="1"/>
      <c r="B3350" s="3"/>
      <c r="C3350" s="3"/>
      <c r="D3350" s="3"/>
    </row>
    <row r="3351" spans="1:4" x14ac:dyDescent="0.25">
      <c r="A3351" s="1"/>
      <c r="B3351" s="3"/>
      <c r="C3351" s="3"/>
      <c r="D3351" s="3"/>
    </row>
    <row r="3352" spans="1:4" x14ac:dyDescent="0.25">
      <c r="A3352" s="1"/>
      <c r="B3352" s="3"/>
      <c r="C3352" s="3"/>
      <c r="D3352" s="3"/>
    </row>
    <row r="3353" spans="1:4" x14ac:dyDescent="0.25">
      <c r="A3353" s="1"/>
      <c r="B3353" s="3"/>
      <c r="C3353" s="3"/>
      <c r="D3353" s="3"/>
    </row>
    <row r="3354" spans="1:4" x14ac:dyDescent="0.25">
      <c r="A3354" s="1"/>
      <c r="B3354" s="3"/>
      <c r="C3354" s="3"/>
      <c r="D3354" s="3"/>
    </row>
    <row r="3355" spans="1:4" x14ac:dyDescent="0.25">
      <c r="A3355" s="1"/>
      <c r="B3355" s="3"/>
      <c r="C3355" s="3"/>
      <c r="D3355" s="3"/>
    </row>
    <row r="3356" spans="1:4" x14ac:dyDescent="0.25">
      <c r="A3356" s="1"/>
      <c r="B3356" s="3"/>
      <c r="C3356" s="3"/>
      <c r="D3356" s="3"/>
    </row>
    <row r="3357" spans="1:4" x14ac:dyDescent="0.25">
      <c r="A3357" s="1"/>
      <c r="B3357" s="3"/>
      <c r="C3357" s="3"/>
      <c r="D3357" s="3"/>
    </row>
    <row r="3358" spans="1:4" x14ac:dyDescent="0.25">
      <c r="A3358" s="1"/>
      <c r="B3358" s="3"/>
      <c r="C3358" s="3"/>
      <c r="D3358" s="3"/>
    </row>
    <row r="3359" spans="1:4" x14ac:dyDescent="0.25">
      <c r="A3359" s="1"/>
      <c r="B3359" s="3"/>
      <c r="C3359" s="3"/>
      <c r="D3359" s="3"/>
    </row>
    <row r="3360" spans="1:4" x14ac:dyDescent="0.25">
      <c r="A3360" s="1"/>
      <c r="B3360" s="3"/>
      <c r="C3360" s="3"/>
      <c r="D3360" s="3"/>
    </row>
    <row r="3361" spans="1:4" x14ac:dyDescent="0.25">
      <c r="A3361" s="1"/>
      <c r="B3361" s="3"/>
      <c r="C3361" s="3"/>
      <c r="D3361" s="3"/>
    </row>
    <row r="3362" spans="1:4" x14ac:dyDescent="0.25">
      <c r="A3362" s="1"/>
      <c r="B3362" s="3"/>
      <c r="C3362" s="3"/>
      <c r="D3362" s="3"/>
    </row>
    <row r="3363" spans="1:4" x14ac:dyDescent="0.25">
      <c r="A3363" s="1"/>
      <c r="B3363" s="3"/>
      <c r="C3363" s="3"/>
      <c r="D3363" s="3"/>
    </row>
    <row r="3364" spans="1:4" x14ac:dyDescent="0.25">
      <c r="A3364" s="1"/>
      <c r="B3364" s="3"/>
      <c r="C3364" s="3"/>
      <c r="D3364" s="3"/>
    </row>
    <row r="3365" spans="1:4" x14ac:dyDescent="0.25">
      <c r="A3365" s="1"/>
      <c r="B3365" s="3"/>
      <c r="C3365" s="3"/>
      <c r="D3365" s="3"/>
    </row>
    <row r="3366" spans="1:4" x14ac:dyDescent="0.25">
      <c r="A3366" s="1"/>
      <c r="B3366" s="3"/>
      <c r="C3366" s="3"/>
      <c r="D3366" s="3"/>
    </row>
    <row r="3367" spans="1:4" x14ac:dyDescent="0.25">
      <c r="A3367" s="1"/>
      <c r="B3367" s="3"/>
      <c r="C3367" s="3"/>
      <c r="D3367" s="3"/>
    </row>
    <row r="3368" spans="1:4" x14ac:dyDescent="0.25">
      <c r="A3368" s="1"/>
      <c r="B3368" s="3"/>
      <c r="C3368" s="3"/>
      <c r="D3368" s="3"/>
    </row>
    <row r="3369" spans="1:4" x14ac:dyDescent="0.25">
      <c r="A3369" s="1"/>
      <c r="B3369" s="3"/>
      <c r="C3369" s="3"/>
      <c r="D3369" s="3"/>
    </row>
    <row r="3370" spans="1:4" x14ac:dyDescent="0.25">
      <c r="A3370" s="1"/>
      <c r="B3370" s="3"/>
      <c r="C3370" s="3"/>
      <c r="D3370" s="3"/>
    </row>
    <row r="3371" spans="1:4" x14ac:dyDescent="0.25">
      <c r="A3371" s="1"/>
      <c r="B3371" s="3"/>
      <c r="C3371" s="3"/>
      <c r="D3371" s="3"/>
    </row>
    <row r="3372" spans="1:4" x14ac:dyDescent="0.25">
      <c r="A3372" s="1"/>
      <c r="B3372" s="3"/>
      <c r="C3372" s="3"/>
      <c r="D3372" s="3"/>
    </row>
    <row r="3373" spans="1:4" x14ac:dyDescent="0.25">
      <c r="A3373" s="1"/>
      <c r="B3373" s="3"/>
      <c r="C3373" s="3"/>
      <c r="D3373" s="3"/>
    </row>
    <row r="3374" spans="1:4" x14ac:dyDescent="0.25">
      <c r="A3374" s="1"/>
      <c r="B3374" s="3"/>
      <c r="C3374" s="3"/>
      <c r="D3374" s="3"/>
    </row>
    <row r="3375" spans="1:4" x14ac:dyDescent="0.25">
      <c r="A3375" s="1"/>
      <c r="B3375" s="3"/>
      <c r="C3375" s="3"/>
      <c r="D3375" s="3"/>
    </row>
    <row r="3376" spans="1:4" x14ac:dyDescent="0.25">
      <c r="A3376" s="1"/>
      <c r="B3376" s="3"/>
      <c r="C3376" s="3"/>
      <c r="D3376" s="3"/>
    </row>
    <row r="3377" spans="1:4" x14ac:dyDescent="0.25">
      <c r="A3377" s="1"/>
      <c r="B3377" s="3"/>
      <c r="C3377" s="3"/>
      <c r="D3377" s="3"/>
    </row>
    <row r="3378" spans="1:4" x14ac:dyDescent="0.25">
      <c r="A3378" s="1"/>
      <c r="B3378" s="3"/>
      <c r="C3378" s="3"/>
      <c r="D3378" s="3"/>
    </row>
    <row r="3379" spans="1:4" x14ac:dyDescent="0.25">
      <c r="A3379" s="1"/>
      <c r="B3379" s="3"/>
      <c r="C3379" s="3"/>
      <c r="D3379" s="3"/>
    </row>
    <row r="3380" spans="1:4" x14ac:dyDescent="0.25">
      <c r="A3380" s="1"/>
      <c r="B3380" s="3"/>
      <c r="C3380" s="3"/>
      <c r="D3380" s="3"/>
    </row>
    <row r="3381" spans="1:4" x14ac:dyDescent="0.25">
      <c r="A3381" s="1"/>
      <c r="B3381" s="3"/>
      <c r="C3381" s="3"/>
      <c r="D3381" s="3"/>
    </row>
    <row r="3382" spans="1:4" x14ac:dyDescent="0.25">
      <c r="A3382" s="1"/>
      <c r="B3382" s="3"/>
      <c r="C3382" s="3"/>
      <c r="D3382" s="3"/>
    </row>
    <row r="3383" spans="1:4" x14ac:dyDescent="0.25">
      <c r="A3383" s="1"/>
      <c r="B3383" s="3"/>
      <c r="C3383" s="3"/>
      <c r="D3383" s="3"/>
    </row>
    <row r="3384" spans="1:4" x14ac:dyDescent="0.25">
      <c r="A3384" s="1"/>
      <c r="B3384" s="3"/>
      <c r="C3384" s="3"/>
      <c r="D3384" s="3"/>
    </row>
    <row r="3385" spans="1:4" x14ac:dyDescent="0.25">
      <c r="A3385" s="1"/>
      <c r="B3385" s="3"/>
      <c r="C3385" s="3"/>
      <c r="D3385" s="3"/>
    </row>
    <row r="3386" spans="1:4" x14ac:dyDescent="0.25">
      <c r="A3386" s="1"/>
      <c r="B3386" s="3"/>
      <c r="C3386" s="3"/>
      <c r="D3386" s="3"/>
    </row>
    <row r="3387" spans="1:4" x14ac:dyDescent="0.25">
      <c r="A3387" s="1"/>
      <c r="B3387" s="3"/>
      <c r="C3387" s="3"/>
      <c r="D3387" s="3"/>
    </row>
    <row r="3388" spans="1:4" x14ac:dyDescent="0.25">
      <c r="A3388" s="1"/>
      <c r="B3388" s="3"/>
      <c r="C3388" s="3"/>
      <c r="D3388" s="3"/>
    </row>
    <row r="3389" spans="1:4" x14ac:dyDescent="0.25">
      <c r="A3389" s="1"/>
      <c r="B3389" s="3"/>
      <c r="C3389" s="3"/>
      <c r="D3389" s="3"/>
    </row>
    <row r="3390" spans="1:4" x14ac:dyDescent="0.25">
      <c r="A3390" s="1"/>
      <c r="B3390" s="3"/>
      <c r="C3390" s="3"/>
      <c r="D3390" s="3"/>
    </row>
    <row r="3391" spans="1:4" x14ac:dyDescent="0.25">
      <c r="A3391" s="1"/>
      <c r="B3391" s="3"/>
      <c r="C3391" s="3"/>
      <c r="D3391" s="3"/>
    </row>
    <row r="3392" spans="1:4" x14ac:dyDescent="0.25">
      <c r="A3392" s="1"/>
      <c r="B3392" s="3"/>
      <c r="C3392" s="3"/>
      <c r="D3392" s="3"/>
    </row>
    <row r="3393" spans="1:4" x14ac:dyDescent="0.25">
      <c r="A3393" s="1"/>
      <c r="B3393" s="3"/>
      <c r="C3393" s="3"/>
      <c r="D3393" s="3"/>
    </row>
    <row r="3394" spans="1:4" x14ac:dyDescent="0.25">
      <c r="A3394" s="1"/>
      <c r="B3394" s="3"/>
      <c r="C3394" s="3"/>
      <c r="D3394" s="3"/>
    </row>
    <row r="3395" spans="1:4" x14ac:dyDescent="0.25">
      <c r="A3395" s="1"/>
      <c r="B3395" s="3"/>
      <c r="C3395" s="3"/>
      <c r="D3395" s="3"/>
    </row>
    <row r="3396" spans="1:4" x14ac:dyDescent="0.25">
      <c r="A3396" s="1"/>
      <c r="B3396" s="3"/>
      <c r="C3396" s="3"/>
      <c r="D3396" s="3"/>
    </row>
    <row r="3397" spans="1:4" x14ac:dyDescent="0.25">
      <c r="A3397" s="1"/>
      <c r="B3397" s="3"/>
      <c r="C3397" s="3"/>
      <c r="D3397" s="3"/>
    </row>
    <row r="3398" spans="1:4" x14ac:dyDescent="0.25">
      <c r="A3398" s="1"/>
      <c r="B3398" s="3"/>
      <c r="C3398" s="3"/>
      <c r="D3398" s="3"/>
    </row>
    <row r="3399" spans="1:4" x14ac:dyDescent="0.25">
      <c r="A3399" s="1"/>
      <c r="B3399" s="3"/>
      <c r="C3399" s="3"/>
      <c r="D3399" s="3"/>
    </row>
    <row r="3400" spans="1:4" x14ac:dyDescent="0.25">
      <c r="A3400" s="1"/>
      <c r="B3400" s="3"/>
      <c r="C3400" s="3"/>
      <c r="D3400" s="3"/>
    </row>
    <row r="3401" spans="1:4" x14ac:dyDescent="0.25">
      <c r="A3401" s="1"/>
      <c r="B3401" s="3"/>
      <c r="C3401" s="3"/>
      <c r="D3401" s="3"/>
    </row>
    <row r="3402" spans="1:4" x14ac:dyDescent="0.25">
      <c r="A3402" s="1"/>
      <c r="B3402" s="3"/>
      <c r="C3402" s="3"/>
      <c r="D3402" s="3"/>
    </row>
    <row r="3403" spans="1:4" x14ac:dyDescent="0.25">
      <c r="A3403" s="1"/>
      <c r="B3403" s="3"/>
      <c r="C3403" s="3"/>
      <c r="D3403" s="3"/>
    </row>
    <row r="3404" spans="1:4" x14ac:dyDescent="0.25">
      <c r="A3404" s="1"/>
      <c r="B3404" s="3"/>
      <c r="C3404" s="3"/>
      <c r="D3404" s="3"/>
    </row>
    <row r="3405" spans="1:4" x14ac:dyDescent="0.25">
      <c r="A3405" s="1"/>
      <c r="B3405" s="3"/>
      <c r="C3405" s="3"/>
      <c r="D3405" s="3"/>
    </row>
    <row r="3406" spans="1:4" x14ac:dyDescent="0.25">
      <c r="A3406" s="1"/>
      <c r="B3406" s="3"/>
      <c r="C3406" s="3"/>
      <c r="D3406" s="3"/>
    </row>
    <row r="3407" spans="1:4" x14ac:dyDescent="0.25">
      <c r="A3407" s="1"/>
      <c r="B3407" s="3"/>
      <c r="C3407" s="3"/>
      <c r="D3407" s="3"/>
    </row>
    <row r="3408" spans="1:4" x14ac:dyDescent="0.25">
      <c r="A3408" s="1"/>
      <c r="B3408" s="3"/>
      <c r="C3408" s="3"/>
      <c r="D3408" s="3"/>
    </row>
    <row r="3409" spans="1:4" x14ac:dyDescent="0.25">
      <c r="A3409" s="1"/>
      <c r="B3409" s="3"/>
      <c r="C3409" s="3"/>
      <c r="D3409" s="3"/>
    </row>
    <row r="3410" spans="1:4" x14ac:dyDescent="0.25">
      <c r="A3410" s="1"/>
      <c r="B3410" s="3"/>
      <c r="C3410" s="3"/>
      <c r="D3410" s="3"/>
    </row>
    <row r="3411" spans="1:4" x14ac:dyDescent="0.25">
      <c r="A3411" s="1"/>
      <c r="B3411" s="3"/>
      <c r="C3411" s="3"/>
      <c r="D3411" s="3"/>
    </row>
    <row r="3412" spans="1:4" x14ac:dyDescent="0.25">
      <c r="A3412" s="1"/>
      <c r="B3412" s="3"/>
      <c r="C3412" s="3"/>
      <c r="D3412" s="3"/>
    </row>
    <row r="3413" spans="1:4" x14ac:dyDescent="0.25">
      <c r="A3413" s="1"/>
      <c r="B3413" s="3"/>
      <c r="C3413" s="3"/>
      <c r="D3413" s="3"/>
    </row>
    <row r="3414" spans="1:4" x14ac:dyDescent="0.25">
      <c r="A3414" s="1"/>
      <c r="B3414" s="3"/>
      <c r="C3414" s="3"/>
      <c r="D3414" s="3"/>
    </row>
    <row r="3415" spans="1:4" x14ac:dyDescent="0.25">
      <c r="A3415" s="1"/>
      <c r="B3415" s="3"/>
      <c r="C3415" s="3"/>
      <c r="D3415" s="3"/>
    </row>
    <row r="3416" spans="1:4" x14ac:dyDescent="0.25">
      <c r="A3416" s="1"/>
      <c r="B3416" s="3"/>
      <c r="C3416" s="3"/>
      <c r="D3416" s="3"/>
    </row>
    <row r="3417" spans="1:4" x14ac:dyDescent="0.25">
      <c r="A3417" s="1"/>
      <c r="B3417" s="3"/>
      <c r="C3417" s="3"/>
      <c r="D3417" s="3"/>
    </row>
    <row r="3418" spans="1:4" x14ac:dyDescent="0.25">
      <c r="A3418" s="1"/>
      <c r="B3418" s="3"/>
      <c r="C3418" s="3"/>
      <c r="D3418" s="3"/>
    </row>
    <row r="3419" spans="1:4" x14ac:dyDescent="0.25">
      <c r="A3419" s="1"/>
      <c r="B3419" s="3"/>
      <c r="C3419" s="3"/>
      <c r="D3419" s="3"/>
    </row>
    <row r="3420" spans="1:4" x14ac:dyDescent="0.25">
      <c r="A3420" s="1"/>
      <c r="B3420" s="3"/>
      <c r="C3420" s="3"/>
      <c r="D3420" s="3"/>
    </row>
    <row r="3421" spans="1:4" x14ac:dyDescent="0.25">
      <c r="A3421" s="1"/>
      <c r="B3421" s="3"/>
      <c r="C3421" s="3"/>
      <c r="D3421" s="3"/>
    </row>
    <row r="3422" spans="1:4" x14ac:dyDescent="0.25">
      <c r="A3422" s="1"/>
      <c r="B3422" s="3"/>
      <c r="C3422" s="3"/>
      <c r="D3422" s="3"/>
    </row>
    <row r="3423" spans="1:4" x14ac:dyDescent="0.25">
      <c r="A3423" s="1"/>
      <c r="B3423" s="3"/>
      <c r="C3423" s="3"/>
      <c r="D3423" s="3"/>
    </row>
    <row r="3424" spans="1:4" x14ac:dyDescent="0.25">
      <c r="A3424" s="1"/>
      <c r="B3424" s="3"/>
      <c r="C3424" s="3"/>
      <c r="D3424" s="3"/>
    </row>
    <row r="3425" spans="1:4" x14ac:dyDescent="0.25">
      <c r="A3425" s="1"/>
      <c r="B3425" s="3"/>
      <c r="C3425" s="3"/>
      <c r="D3425" s="3"/>
    </row>
    <row r="3426" spans="1:4" x14ac:dyDescent="0.25">
      <c r="A3426" s="1"/>
      <c r="B3426" s="3"/>
      <c r="C3426" s="3"/>
      <c r="D3426" s="3"/>
    </row>
    <row r="3427" spans="1:4" x14ac:dyDescent="0.25">
      <c r="A3427" s="1"/>
      <c r="B3427" s="3"/>
      <c r="C3427" s="3"/>
      <c r="D3427" s="3"/>
    </row>
    <row r="3428" spans="1:4" x14ac:dyDescent="0.25">
      <c r="A3428" s="1"/>
      <c r="B3428" s="3"/>
      <c r="C3428" s="3"/>
      <c r="D3428" s="3"/>
    </row>
    <row r="3429" spans="1:4" x14ac:dyDescent="0.25">
      <c r="A3429" s="1"/>
      <c r="B3429" s="3"/>
      <c r="C3429" s="3"/>
      <c r="D3429" s="3"/>
    </row>
    <row r="3430" spans="1:4" x14ac:dyDescent="0.25">
      <c r="A3430" s="1"/>
      <c r="B3430" s="3"/>
      <c r="C3430" s="3"/>
      <c r="D3430" s="3"/>
    </row>
    <row r="3431" spans="1:4" x14ac:dyDescent="0.25">
      <c r="A3431" s="1"/>
      <c r="B3431" s="3"/>
      <c r="C3431" s="3"/>
      <c r="D3431" s="3"/>
    </row>
    <row r="3432" spans="1:4" x14ac:dyDescent="0.25">
      <c r="A3432" s="1"/>
      <c r="B3432" s="3"/>
      <c r="C3432" s="3"/>
      <c r="D3432" s="3"/>
    </row>
    <row r="3433" spans="1:4" x14ac:dyDescent="0.25">
      <c r="A3433" s="1"/>
      <c r="B3433" s="3"/>
      <c r="C3433" s="3"/>
      <c r="D3433" s="3"/>
    </row>
    <row r="3434" spans="1:4" x14ac:dyDescent="0.25">
      <c r="A3434" s="1"/>
      <c r="B3434" s="3"/>
      <c r="C3434" s="3"/>
      <c r="D3434" s="1"/>
    </row>
    <row r="3435" spans="1:4" x14ac:dyDescent="0.25">
      <c r="A3435" s="1"/>
      <c r="B3435" s="3"/>
      <c r="C3435" s="3"/>
      <c r="D3435" s="3"/>
    </row>
    <row r="3436" spans="1:4" x14ac:dyDescent="0.25">
      <c r="A3436" s="1"/>
      <c r="B3436" s="3"/>
      <c r="C3436" s="3"/>
      <c r="D3436" s="3"/>
    </row>
    <row r="3437" spans="1:4" x14ac:dyDescent="0.25">
      <c r="A3437" s="1"/>
      <c r="B3437" s="3"/>
      <c r="C3437" s="3"/>
      <c r="D3437" s="3"/>
    </row>
    <row r="3438" spans="1:4" x14ac:dyDescent="0.25">
      <c r="A3438" s="1"/>
      <c r="B3438" s="3"/>
      <c r="C3438" s="3"/>
      <c r="D3438" s="3"/>
    </row>
    <row r="3439" spans="1:4" x14ac:dyDescent="0.25">
      <c r="A3439" s="1"/>
      <c r="B3439" s="3"/>
      <c r="C3439" s="3"/>
      <c r="D3439" s="3"/>
    </row>
    <row r="3440" spans="1:4" x14ac:dyDescent="0.25">
      <c r="A3440" s="1"/>
      <c r="B3440" s="3"/>
      <c r="C3440" s="3"/>
      <c r="D3440" s="3"/>
    </row>
    <row r="3441" spans="1:4" x14ac:dyDescent="0.25">
      <c r="A3441" s="1"/>
      <c r="B3441" s="3"/>
      <c r="C3441" s="3"/>
      <c r="D3441" s="3"/>
    </row>
    <row r="3442" spans="1:4" x14ac:dyDescent="0.25">
      <c r="A3442" s="1"/>
      <c r="B3442" s="3"/>
      <c r="C3442" s="3"/>
      <c r="D3442" s="3"/>
    </row>
    <row r="3443" spans="1:4" x14ac:dyDescent="0.25">
      <c r="A3443" s="1"/>
      <c r="B3443" s="3"/>
      <c r="C3443" s="3"/>
      <c r="D3443" s="3"/>
    </row>
    <row r="3444" spans="1:4" x14ac:dyDescent="0.25">
      <c r="A3444" s="1"/>
      <c r="B3444" s="3"/>
      <c r="C3444" s="3"/>
      <c r="D3444" s="3"/>
    </row>
    <row r="3445" spans="1:4" x14ac:dyDescent="0.25">
      <c r="A3445" s="1"/>
      <c r="B3445" s="3"/>
      <c r="C3445" s="3"/>
      <c r="D3445" s="3"/>
    </row>
    <row r="3446" spans="1:4" x14ac:dyDescent="0.25">
      <c r="A3446" s="1"/>
      <c r="B3446" s="3"/>
      <c r="C3446" s="3"/>
      <c r="D3446" s="3"/>
    </row>
    <row r="3447" spans="1:4" x14ac:dyDescent="0.25">
      <c r="A3447" s="1"/>
      <c r="B3447" s="3"/>
      <c r="C3447" s="3"/>
      <c r="D3447" s="3"/>
    </row>
    <row r="3448" spans="1:4" x14ac:dyDescent="0.25">
      <c r="A3448" s="1"/>
      <c r="B3448" s="3"/>
      <c r="C3448" s="3"/>
      <c r="D3448" s="3"/>
    </row>
    <row r="3449" spans="1:4" x14ac:dyDescent="0.25">
      <c r="A3449" s="1"/>
      <c r="B3449" s="3"/>
      <c r="C3449" s="3"/>
      <c r="D3449" s="3"/>
    </row>
    <row r="3450" spans="1:4" x14ac:dyDescent="0.25">
      <c r="A3450" s="1"/>
      <c r="B3450" s="3"/>
      <c r="C3450" s="3"/>
      <c r="D3450" s="3"/>
    </row>
    <row r="3451" spans="1:4" x14ac:dyDescent="0.25">
      <c r="A3451" s="1"/>
      <c r="B3451" s="3"/>
      <c r="C3451" s="3"/>
      <c r="D3451" s="3"/>
    </row>
    <row r="3452" spans="1:4" x14ac:dyDescent="0.25">
      <c r="A3452" s="1"/>
      <c r="B3452" s="3"/>
      <c r="C3452" s="3"/>
      <c r="D3452" s="3"/>
    </row>
    <row r="3453" spans="1:4" x14ac:dyDescent="0.25">
      <c r="A3453" s="1"/>
      <c r="B3453" s="3"/>
      <c r="C3453" s="3"/>
      <c r="D3453" s="3"/>
    </row>
    <row r="3454" spans="1:4" x14ac:dyDescent="0.25">
      <c r="A3454" s="1"/>
      <c r="B3454" s="3"/>
      <c r="C3454" s="3"/>
      <c r="D3454" s="3"/>
    </row>
    <row r="3455" spans="1:4" x14ac:dyDescent="0.25">
      <c r="A3455" s="1"/>
      <c r="B3455" s="3"/>
      <c r="C3455" s="3"/>
      <c r="D3455" s="3"/>
    </row>
    <row r="3456" spans="1:4" x14ac:dyDescent="0.25">
      <c r="A3456" s="1"/>
      <c r="B3456" s="3"/>
      <c r="C3456" s="3"/>
      <c r="D3456" s="3"/>
    </row>
    <row r="3457" spans="1:4" x14ac:dyDescent="0.25">
      <c r="A3457" s="1"/>
      <c r="B3457" s="3"/>
      <c r="C3457" s="3"/>
      <c r="D3457" s="3"/>
    </row>
    <row r="3458" spans="1:4" x14ac:dyDescent="0.25">
      <c r="A3458" s="1"/>
      <c r="B3458" s="3"/>
      <c r="C3458" s="3"/>
      <c r="D3458" s="3"/>
    </row>
    <row r="3459" spans="1:4" x14ac:dyDescent="0.25">
      <c r="A3459" s="1"/>
      <c r="B3459" s="3"/>
      <c r="C3459" s="3"/>
      <c r="D3459" s="3"/>
    </row>
    <row r="3460" spans="1:4" x14ac:dyDescent="0.25">
      <c r="A3460" s="1"/>
      <c r="B3460" s="3"/>
      <c r="C3460" s="3"/>
      <c r="D3460" s="3"/>
    </row>
    <row r="3461" spans="1:4" x14ac:dyDescent="0.25">
      <c r="A3461" s="1"/>
      <c r="B3461" s="3"/>
      <c r="C3461" s="3"/>
      <c r="D3461" s="3"/>
    </row>
    <row r="3462" spans="1:4" x14ac:dyDescent="0.25">
      <c r="A3462" s="1"/>
      <c r="B3462" s="3"/>
      <c r="C3462" s="3"/>
      <c r="D3462" s="3"/>
    </row>
    <row r="3463" spans="1:4" x14ac:dyDescent="0.25">
      <c r="A3463" s="1"/>
      <c r="B3463" s="3"/>
      <c r="C3463" s="3"/>
      <c r="D3463" s="3"/>
    </row>
    <row r="3464" spans="1:4" x14ac:dyDescent="0.25">
      <c r="A3464" s="1"/>
      <c r="B3464" s="3"/>
      <c r="C3464" s="3"/>
      <c r="D3464" s="3"/>
    </row>
    <row r="3465" spans="1:4" x14ac:dyDescent="0.25">
      <c r="A3465" s="1"/>
      <c r="B3465" s="3"/>
      <c r="C3465" s="3"/>
      <c r="D3465" s="3"/>
    </row>
    <row r="3466" spans="1:4" x14ac:dyDescent="0.25">
      <c r="A3466" s="1"/>
      <c r="B3466" s="3"/>
      <c r="C3466" s="3"/>
      <c r="D3466" s="3"/>
    </row>
    <row r="3467" spans="1:4" x14ac:dyDescent="0.25">
      <c r="A3467" s="1"/>
      <c r="B3467" s="3"/>
      <c r="C3467" s="3"/>
      <c r="D3467" s="3"/>
    </row>
    <row r="3468" spans="1:4" x14ac:dyDescent="0.25">
      <c r="A3468" s="1"/>
      <c r="B3468" s="3"/>
      <c r="C3468" s="3"/>
      <c r="D3468" s="3"/>
    </row>
    <row r="3469" spans="1:4" x14ac:dyDescent="0.25">
      <c r="A3469" s="1"/>
      <c r="B3469" s="3"/>
      <c r="C3469" s="3"/>
      <c r="D3469" s="3"/>
    </row>
    <row r="3470" spans="1:4" x14ac:dyDescent="0.25">
      <c r="A3470" s="1"/>
      <c r="B3470" s="3"/>
      <c r="C3470" s="3"/>
      <c r="D3470" s="3"/>
    </row>
    <row r="3471" spans="1:4" x14ac:dyDescent="0.25">
      <c r="A3471" s="1"/>
      <c r="B3471" s="3"/>
      <c r="C3471" s="3"/>
      <c r="D3471" s="3"/>
    </row>
    <row r="3472" spans="1:4" x14ac:dyDescent="0.25">
      <c r="A3472" s="1"/>
      <c r="B3472" s="3"/>
      <c r="C3472" s="3"/>
      <c r="D3472" s="3"/>
    </row>
    <row r="3473" spans="1:4" x14ac:dyDescent="0.25">
      <c r="A3473" s="1"/>
      <c r="B3473" s="3"/>
      <c r="C3473" s="3"/>
      <c r="D3473" s="3"/>
    </row>
    <row r="3474" spans="1:4" x14ac:dyDescent="0.25">
      <c r="A3474" s="1"/>
      <c r="B3474" s="3"/>
      <c r="C3474" s="3"/>
      <c r="D3474" s="3"/>
    </row>
    <row r="3475" spans="1:4" x14ac:dyDescent="0.25">
      <c r="A3475" s="1"/>
      <c r="B3475" s="3"/>
      <c r="C3475" s="3"/>
      <c r="D3475" s="3"/>
    </row>
    <row r="3476" spans="1:4" x14ac:dyDescent="0.25">
      <c r="A3476" s="1"/>
      <c r="B3476" s="3"/>
      <c r="C3476" s="3"/>
      <c r="D3476" s="3"/>
    </row>
    <row r="3477" spans="1:4" x14ac:dyDescent="0.25">
      <c r="A3477" s="1"/>
      <c r="B3477" s="3"/>
      <c r="C3477" s="3"/>
      <c r="D3477" s="3"/>
    </row>
    <row r="3478" spans="1:4" x14ac:dyDescent="0.25">
      <c r="A3478" s="1"/>
      <c r="B3478" s="3"/>
      <c r="C3478" s="3"/>
      <c r="D3478" s="3"/>
    </row>
    <row r="3479" spans="1:4" x14ac:dyDescent="0.25">
      <c r="A3479" s="1"/>
      <c r="B3479" s="3"/>
      <c r="C3479" s="3"/>
      <c r="D3479" s="3"/>
    </row>
    <row r="3480" spans="1:4" x14ac:dyDescent="0.25">
      <c r="A3480" s="1"/>
      <c r="B3480" s="3"/>
      <c r="C3480" s="3"/>
      <c r="D3480" s="3"/>
    </row>
    <row r="3481" spans="1:4" x14ac:dyDescent="0.25">
      <c r="A3481" s="1"/>
      <c r="B3481" s="3"/>
      <c r="C3481" s="3"/>
      <c r="D3481" s="3"/>
    </row>
    <row r="3482" spans="1:4" x14ac:dyDescent="0.25">
      <c r="A3482" s="1"/>
      <c r="B3482" s="3"/>
      <c r="C3482" s="3"/>
      <c r="D3482" s="3"/>
    </row>
    <row r="3483" spans="1:4" x14ac:dyDescent="0.25">
      <c r="A3483" s="1"/>
      <c r="B3483" s="3"/>
      <c r="C3483" s="3"/>
      <c r="D3483" s="3"/>
    </row>
    <row r="3484" spans="1:4" x14ac:dyDescent="0.25">
      <c r="A3484" s="1"/>
      <c r="B3484" s="3"/>
      <c r="C3484" s="3"/>
      <c r="D3484" s="3"/>
    </row>
    <row r="3485" spans="1:4" x14ac:dyDescent="0.25">
      <c r="A3485" s="1"/>
      <c r="B3485" s="3"/>
      <c r="C3485" s="3"/>
      <c r="D3485" s="3"/>
    </row>
    <row r="3486" spans="1:4" x14ac:dyDescent="0.25">
      <c r="A3486" s="1"/>
      <c r="B3486" s="3"/>
      <c r="C3486" s="3"/>
      <c r="D3486" s="3"/>
    </row>
    <row r="3487" spans="1:4" x14ac:dyDescent="0.25">
      <c r="A3487" s="1"/>
      <c r="B3487" s="3"/>
      <c r="C3487" s="3"/>
      <c r="D3487" s="3"/>
    </row>
    <row r="3488" spans="1:4" x14ac:dyDescent="0.25">
      <c r="A3488" s="1"/>
      <c r="B3488" s="3"/>
      <c r="C3488" s="3"/>
      <c r="D3488" s="3"/>
    </row>
    <row r="3489" spans="1:4" x14ac:dyDescent="0.25">
      <c r="A3489" s="1"/>
      <c r="B3489" s="3"/>
      <c r="C3489" s="3"/>
      <c r="D3489" s="3"/>
    </row>
    <row r="3490" spans="1:4" x14ac:dyDescent="0.25">
      <c r="A3490" s="1"/>
      <c r="B3490" s="3"/>
      <c r="C3490" s="3"/>
      <c r="D3490" s="3"/>
    </row>
    <row r="3491" spans="1:4" x14ac:dyDescent="0.25">
      <c r="A3491" s="1"/>
      <c r="B3491" s="3"/>
      <c r="C3491" s="3"/>
      <c r="D3491" s="3"/>
    </row>
    <row r="3492" spans="1:4" x14ac:dyDescent="0.25">
      <c r="A3492" s="1"/>
      <c r="B3492" s="3"/>
      <c r="C3492" s="3"/>
      <c r="D3492" s="3"/>
    </row>
    <row r="3493" spans="1:4" x14ac:dyDescent="0.25">
      <c r="A3493" s="1"/>
      <c r="B3493" s="3"/>
      <c r="C3493" s="3"/>
      <c r="D3493" s="3"/>
    </row>
    <row r="3494" spans="1:4" x14ac:dyDescent="0.25">
      <c r="A3494" s="1"/>
      <c r="B3494" s="3"/>
      <c r="C3494" s="3"/>
      <c r="D3494" s="3"/>
    </row>
    <row r="3495" spans="1:4" x14ac:dyDescent="0.25">
      <c r="A3495" s="1"/>
      <c r="B3495" s="3"/>
      <c r="C3495" s="3"/>
      <c r="D3495" s="3"/>
    </row>
    <row r="3496" spans="1:4" x14ac:dyDescent="0.25">
      <c r="A3496" s="1"/>
      <c r="B3496" s="3"/>
      <c r="C3496" s="3"/>
      <c r="D3496" s="3"/>
    </row>
    <row r="3497" spans="1:4" x14ac:dyDescent="0.25">
      <c r="A3497" s="1"/>
      <c r="B3497" s="3"/>
      <c r="C3497" s="3"/>
      <c r="D3497" s="3"/>
    </row>
    <row r="3498" spans="1:4" x14ac:dyDescent="0.25">
      <c r="A3498" s="1"/>
      <c r="B3498" s="3"/>
      <c r="C3498" s="3"/>
      <c r="D3498" s="3"/>
    </row>
    <row r="3499" spans="1:4" x14ac:dyDescent="0.25">
      <c r="A3499" s="1"/>
      <c r="B3499" s="3"/>
      <c r="C3499" s="3"/>
      <c r="D3499" s="3"/>
    </row>
    <row r="3500" spans="1:4" x14ac:dyDescent="0.25">
      <c r="A3500" s="1"/>
      <c r="B3500" s="3"/>
      <c r="C3500" s="3"/>
      <c r="D3500" s="3"/>
    </row>
    <row r="3501" spans="1:4" x14ac:dyDescent="0.25">
      <c r="A3501" s="1"/>
      <c r="B3501" s="3"/>
      <c r="C3501" s="3"/>
      <c r="D3501" s="3"/>
    </row>
    <row r="3502" spans="1:4" x14ac:dyDescent="0.25">
      <c r="A3502" s="1"/>
      <c r="B3502" s="3"/>
      <c r="C3502" s="3"/>
      <c r="D3502" s="3"/>
    </row>
    <row r="3503" spans="1:4" x14ac:dyDescent="0.25">
      <c r="A3503" s="1"/>
      <c r="B3503" s="3"/>
      <c r="C3503" s="3"/>
      <c r="D3503" s="3"/>
    </row>
    <row r="3504" spans="1:4" x14ac:dyDescent="0.25">
      <c r="A3504" s="1"/>
      <c r="B3504" s="3"/>
      <c r="C3504" s="3"/>
      <c r="D3504" s="3"/>
    </row>
    <row r="3505" spans="1:4" x14ac:dyDescent="0.25">
      <c r="A3505" s="1"/>
      <c r="B3505" s="3"/>
      <c r="C3505" s="3"/>
      <c r="D3505" s="3"/>
    </row>
    <row r="3506" spans="1:4" x14ac:dyDescent="0.25">
      <c r="A3506" s="1"/>
      <c r="B3506" s="3"/>
      <c r="C3506" s="3"/>
      <c r="D3506" s="3"/>
    </row>
    <row r="3507" spans="1:4" x14ac:dyDescent="0.25">
      <c r="A3507" s="1"/>
      <c r="B3507" s="3"/>
      <c r="C3507" s="3"/>
      <c r="D3507" s="3"/>
    </row>
    <row r="3508" spans="1:4" x14ac:dyDescent="0.25">
      <c r="A3508" s="1"/>
      <c r="B3508" s="3"/>
      <c r="C3508" s="3"/>
      <c r="D3508" s="3"/>
    </row>
    <row r="3509" spans="1:4" x14ac:dyDescent="0.25">
      <c r="A3509" s="1"/>
      <c r="B3509" s="3"/>
      <c r="C3509" s="3"/>
      <c r="D3509" s="3"/>
    </row>
    <row r="3510" spans="1:4" x14ac:dyDescent="0.25">
      <c r="A3510" s="1"/>
      <c r="B3510" s="3"/>
      <c r="C3510" s="3"/>
      <c r="D3510" s="3"/>
    </row>
    <row r="3511" spans="1:4" x14ac:dyDescent="0.25">
      <c r="A3511" s="1"/>
      <c r="B3511" s="3"/>
      <c r="C3511" s="3"/>
      <c r="D3511" s="3"/>
    </row>
    <row r="3512" spans="1:4" x14ac:dyDescent="0.25">
      <c r="A3512" s="1"/>
      <c r="B3512" s="3"/>
      <c r="C3512" s="3"/>
      <c r="D3512" s="3"/>
    </row>
    <row r="3513" spans="1:4" x14ac:dyDescent="0.25">
      <c r="A3513" s="1"/>
      <c r="B3513" s="3"/>
      <c r="C3513" s="3"/>
      <c r="D3513" s="3"/>
    </row>
    <row r="3514" spans="1:4" x14ac:dyDescent="0.25">
      <c r="A3514" s="1"/>
      <c r="B3514" s="3"/>
      <c r="C3514" s="3"/>
      <c r="D3514" s="3"/>
    </row>
    <row r="3515" spans="1:4" x14ac:dyDescent="0.25">
      <c r="A3515" s="1"/>
      <c r="B3515" s="3"/>
      <c r="C3515" s="3"/>
      <c r="D3515" s="3"/>
    </row>
    <row r="3516" spans="1:4" x14ac:dyDescent="0.25">
      <c r="A3516" s="1"/>
      <c r="B3516" s="3"/>
      <c r="C3516" s="3"/>
      <c r="D3516" s="3"/>
    </row>
    <row r="3517" spans="1:4" x14ac:dyDescent="0.25">
      <c r="A3517" s="1"/>
      <c r="B3517" s="3"/>
      <c r="C3517" s="3"/>
      <c r="D3517" s="3"/>
    </row>
    <row r="3518" spans="1:4" x14ac:dyDescent="0.25">
      <c r="A3518" s="1"/>
      <c r="B3518" s="3"/>
      <c r="C3518" s="3"/>
      <c r="D3518" s="3"/>
    </row>
    <row r="3519" spans="1:4" x14ac:dyDescent="0.25">
      <c r="A3519" s="1"/>
      <c r="B3519" s="3"/>
      <c r="C3519" s="3"/>
      <c r="D3519" s="3"/>
    </row>
    <row r="3520" spans="1:4" x14ac:dyDescent="0.25">
      <c r="A3520" s="1"/>
      <c r="B3520" s="3"/>
      <c r="C3520" s="3"/>
      <c r="D3520" s="3"/>
    </row>
    <row r="3521" spans="1:4" x14ac:dyDescent="0.25">
      <c r="A3521" s="1"/>
      <c r="B3521" s="3"/>
      <c r="C3521" s="3"/>
      <c r="D3521" s="3"/>
    </row>
    <row r="3522" spans="1:4" x14ac:dyDescent="0.25">
      <c r="A3522" s="1"/>
      <c r="B3522" s="3"/>
      <c r="C3522" s="3"/>
      <c r="D3522" s="3"/>
    </row>
    <row r="3523" spans="1:4" x14ac:dyDescent="0.25">
      <c r="A3523" s="1"/>
      <c r="B3523" s="3"/>
      <c r="C3523" s="3"/>
      <c r="D3523" s="3"/>
    </row>
    <row r="3524" spans="1:4" x14ac:dyDescent="0.25">
      <c r="A3524" s="1"/>
      <c r="B3524" s="3"/>
      <c r="C3524" s="3"/>
      <c r="D3524" s="3"/>
    </row>
    <row r="3525" spans="1:4" x14ac:dyDescent="0.25">
      <c r="A3525" s="1"/>
      <c r="B3525" s="3"/>
      <c r="C3525" s="3"/>
      <c r="D3525" s="3"/>
    </row>
    <row r="3526" spans="1:4" x14ac:dyDescent="0.25">
      <c r="A3526" s="1"/>
      <c r="B3526" s="3"/>
      <c r="C3526" s="3"/>
      <c r="D3526" s="3"/>
    </row>
    <row r="3527" spans="1:4" x14ac:dyDescent="0.25">
      <c r="A3527" s="1"/>
      <c r="B3527" s="3"/>
      <c r="C3527" s="3"/>
      <c r="D3527" s="3"/>
    </row>
    <row r="3528" spans="1:4" x14ac:dyDescent="0.25">
      <c r="A3528" s="1"/>
      <c r="B3528" s="3"/>
      <c r="C3528" s="3"/>
      <c r="D3528" s="3"/>
    </row>
    <row r="3529" spans="1:4" x14ac:dyDescent="0.25">
      <c r="A3529" s="1"/>
      <c r="B3529" s="3"/>
      <c r="C3529" s="3"/>
      <c r="D3529" s="3"/>
    </row>
    <row r="3530" spans="1:4" x14ac:dyDescent="0.25">
      <c r="A3530" s="1"/>
      <c r="B3530" s="3"/>
      <c r="C3530" s="3"/>
      <c r="D3530" s="3"/>
    </row>
    <row r="3531" spans="1:4" x14ac:dyDescent="0.25">
      <c r="A3531" s="1"/>
      <c r="B3531" s="3"/>
      <c r="C3531" s="3"/>
      <c r="D3531" s="3"/>
    </row>
    <row r="3532" spans="1:4" x14ac:dyDescent="0.25">
      <c r="A3532" s="1"/>
      <c r="B3532" s="3"/>
      <c r="C3532" s="3"/>
      <c r="D3532" s="3"/>
    </row>
    <row r="3533" spans="1:4" x14ac:dyDescent="0.25">
      <c r="A3533" s="1"/>
      <c r="B3533" s="3"/>
      <c r="C3533" s="3"/>
      <c r="D3533" s="3"/>
    </row>
    <row r="3534" spans="1:4" x14ac:dyDescent="0.25">
      <c r="A3534" s="1"/>
      <c r="B3534" s="3"/>
      <c r="C3534" s="3"/>
      <c r="D3534" s="3"/>
    </row>
    <row r="3535" spans="1:4" x14ac:dyDescent="0.25">
      <c r="A3535" s="1"/>
      <c r="B3535" s="3"/>
      <c r="C3535" s="3"/>
      <c r="D3535" s="3"/>
    </row>
    <row r="3536" spans="1:4" x14ac:dyDescent="0.25">
      <c r="A3536" s="1"/>
      <c r="B3536" s="3"/>
      <c r="C3536" s="3"/>
      <c r="D3536" s="3"/>
    </row>
    <row r="3537" spans="1:4" x14ac:dyDescent="0.25">
      <c r="A3537" s="1"/>
      <c r="B3537" s="3"/>
      <c r="C3537" s="3"/>
      <c r="D3537" s="3"/>
    </row>
    <row r="3538" spans="1:4" x14ac:dyDescent="0.25">
      <c r="A3538" s="1"/>
      <c r="B3538" s="3"/>
      <c r="C3538" s="3"/>
      <c r="D3538" s="3"/>
    </row>
    <row r="3539" spans="1:4" x14ac:dyDescent="0.25">
      <c r="A3539" s="1"/>
      <c r="B3539" s="3"/>
      <c r="C3539" s="3"/>
      <c r="D3539" s="3"/>
    </row>
    <row r="3540" spans="1:4" x14ac:dyDescent="0.25">
      <c r="A3540" s="1"/>
      <c r="B3540" s="3"/>
      <c r="C3540" s="3"/>
      <c r="D3540" s="3"/>
    </row>
    <row r="3541" spans="1:4" x14ac:dyDescent="0.25">
      <c r="A3541" s="1"/>
      <c r="B3541" s="3"/>
      <c r="C3541" s="3"/>
      <c r="D3541" s="3"/>
    </row>
    <row r="3542" spans="1:4" x14ac:dyDescent="0.25">
      <c r="A3542" s="1"/>
      <c r="B3542" s="3"/>
      <c r="C3542" s="3"/>
      <c r="D3542" s="3"/>
    </row>
    <row r="3543" spans="1:4" x14ac:dyDescent="0.25">
      <c r="A3543" s="1"/>
      <c r="B3543" s="3"/>
      <c r="C3543" s="3"/>
      <c r="D3543" s="3"/>
    </row>
    <row r="3544" spans="1:4" x14ac:dyDescent="0.25">
      <c r="A3544" s="1"/>
      <c r="B3544" s="3"/>
      <c r="C3544" s="3"/>
      <c r="D3544" s="3"/>
    </row>
    <row r="3545" spans="1:4" x14ac:dyDescent="0.25">
      <c r="A3545" s="1"/>
      <c r="B3545" s="3"/>
      <c r="C3545" s="3"/>
      <c r="D3545" s="3"/>
    </row>
    <row r="3546" spans="1:4" x14ac:dyDescent="0.25">
      <c r="A3546" s="1"/>
      <c r="B3546" s="3"/>
      <c r="C3546" s="3"/>
      <c r="D3546" s="3"/>
    </row>
    <row r="3547" spans="1:4" x14ac:dyDescent="0.25">
      <c r="A3547" s="1"/>
      <c r="B3547" s="3"/>
      <c r="C3547" s="3"/>
      <c r="D3547" s="3"/>
    </row>
    <row r="3548" spans="1:4" x14ac:dyDescent="0.25">
      <c r="A3548" s="1"/>
      <c r="B3548" s="3"/>
      <c r="C3548" s="3"/>
      <c r="D3548" s="3"/>
    </row>
    <row r="3549" spans="1:4" x14ac:dyDescent="0.25">
      <c r="A3549" s="1"/>
      <c r="B3549" s="3"/>
      <c r="C3549" s="3"/>
      <c r="D3549" s="3"/>
    </row>
    <row r="3550" spans="1:4" x14ac:dyDescent="0.25">
      <c r="A3550" s="1"/>
      <c r="B3550" s="3"/>
      <c r="C3550" s="3"/>
      <c r="D3550" s="3"/>
    </row>
    <row r="3551" spans="1:4" x14ac:dyDescent="0.25">
      <c r="A3551" s="1"/>
      <c r="B3551" s="3"/>
      <c r="C3551" s="3"/>
      <c r="D3551" s="3"/>
    </row>
    <row r="3552" spans="1:4" x14ac:dyDescent="0.25">
      <c r="A3552" s="1"/>
      <c r="B3552" s="3"/>
      <c r="C3552" s="3"/>
      <c r="D3552" s="3"/>
    </row>
    <row r="3553" spans="1:4" x14ac:dyDescent="0.25">
      <c r="A3553" s="1"/>
      <c r="B3553" s="3"/>
      <c r="C3553" s="3"/>
      <c r="D3553" s="3"/>
    </row>
    <row r="3554" spans="1:4" x14ac:dyDescent="0.25">
      <c r="A3554" s="1"/>
      <c r="B3554" s="3"/>
      <c r="C3554" s="3"/>
      <c r="D3554" s="3"/>
    </row>
    <row r="3555" spans="1:4" x14ac:dyDescent="0.25">
      <c r="A3555" s="1"/>
      <c r="B3555" s="3"/>
      <c r="C3555" s="3"/>
      <c r="D3555" s="3"/>
    </row>
    <row r="3556" spans="1:4" x14ac:dyDescent="0.25">
      <c r="A3556" s="1"/>
      <c r="B3556" s="3"/>
      <c r="C3556" s="3"/>
      <c r="D3556" s="3"/>
    </row>
    <row r="3557" spans="1:4" x14ac:dyDescent="0.25">
      <c r="A3557" s="1"/>
      <c r="B3557" s="3"/>
      <c r="C3557" s="3"/>
      <c r="D3557" s="3"/>
    </row>
    <row r="3558" spans="1:4" x14ac:dyDescent="0.25">
      <c r="A3558" s="1"/>
      <c r="B3558" s="3"/>
      <c r="C3558" s="3"/>
      <c r="D3558" s="3"/>
    </row>
    <row r="3559" spans="1:4" x14ac:dyDescent="0.25">
      <c r="A3559" s="1"/>
      <c r="B3559" s="3"/>
      <c r="C3559" s="3"/>
      <c r="D3559" s="3"/>
    </row>
    <row r="3560" spans="1:4" x14ac:dyDescent="0.25">
      <c r="A3560" s="1"/>
      <c r="B3560" s="3"/>
      <c r="C3560" s="3"/>
      <c r="D3560" s="3"/>
    </row>
    <row r="3561" spans="1:4" x14ac:dyDescent="0.25">
      <c r="A3561" s="1"/>
      <c r="B3561" s="3"/>
      <c r="C3561" s="3"/>
      <c r="D3561" s="3"/>
    </row>
    <row r="3562" spans="1:4" x14ac:dyDescent="0.25">
      <c r="A3562" s="1"/>
      <c r="B3562" s="3"/>
      <c r="C3562" s="3"/>
      <c r="D3562" s="3"/>
    </row>
    <row r="3563" spans="1:4" x14ac:dyDescent="0.25">
      <c r="A3563" s="1"/>
      <c r="B3563" s="3"/>
      <c r="C3563" s="3"/>
      <c r="D3563" s="3"/>
    </row>
    <row r="3564" spans="1:4" x14ac:dyDescent="0.25">
      <c r="A3564" s="1"/>
      <c r="B3564" s="3"/>
      <c r="C3564" s="3"/>
      <c r="D3564" s="3"/>
    </row>
    <row r="3565" spans="1:4" x14ac:dyDescent="0.25">
      <c r="A3565" s="1"/>
      <c r="B3565" s="3"/>
      <c r="C3565" s="3"/>
      <c r="D3565" s="3"/>
    </row>
    <row r="3566" spans="1:4" x14ac:dyDescent="0.25">
      <c r="A3566" s="1"/>
      <c r="B3566" s="3"/>
      <c r="C3566" s="3"/>
      <c r="D3566" s="3"/>
    </row>
    <row r="3567" spans="1:4" x14ac:dyDescent="0.25">
      <c r="A3567" s="1"/>
      <c r="B3567" s="3"/>
      <c r="C3567" s="3"/>
      <c r="D3567" s="3"/>
    </row>
    <row r="3568" spans="1:4" x14ac:dyDescent="0.25">
      <c r="A3568" s="1"/>
      <c r="B3568" s="3"/>
      <c r="C3568" s="3"/>
      <c r="D3568" s="3"/>
    </row>
    <row r="3569" spans="1:4" x14ac:dyDescent="0.25">
      <c r="A3569" s="1"/>
      <c r="B3569" s="3"/>
      <c r="C3569" s="3"/>
      <c r="D3569" s="3"/>
    </row>
    <row r="3570" spans="1:4" x14ac:dyDescent="0.25">
      <c r="A3570" s="1"/>
      <c r="B3570" s="3"/>
      <c r="C3570" s="3"/>
      <c r="D3570" s="3"/>
    </row>
    <row r="3571" spans="1:4" x14ac:dyDescent="0.25">
      <c r="A3571" s="1"/>
      <c r="B3571" s="3"/>
      <c r="C3571" s="3"/>
      <c r="D3571" s="3"/>
    </row>
    <row r="3572" spans="1:4" x14ac:dyDescent="0.25">
      <c r="A3572" s="1"/>
      <c r="B3572" s="3"/>
      <c r="C3572" s="3"/>
      <c r="D3572" s="3"/>
    </row>
    <row r="3573" spans="1:4" x14ac:dyDescent="0.25">
      <c r="A3573" s="1"/>
      <c r="B3573" s="3"/>
      <c r="C3573" s="3"/>
      <c r="D3573" s="3"/>
    </row>
    <row r="3574" spans="1:4" x14ac:dyDescent="0.25">
      <c r="A3574" s="1"/>
      <c r="B3574" s="3"/>
      <c r="C3574" s="3"/>
      <c r="D3574" s="3"/>
    </row>
    <row r="3575" spans="1:4" x14ac:dyDescent="0.25">
      <c r="A3575" s="1"/>
      <c r="B3575" s="3"/>
      <c r="C3575" s="3"/>
      <c r="D3575" s="3"/>
    </row>
    <row r="3576" spans="1:4" x14ac:dyDescent="0.25">
      <c r="A3576" s="1"/>
      <c r="B3576" s="3"/>
      <c r="C3576" s="3"/>
      <c r="D3576" s="3"/>
    </row>
    <row r="3577" spans="1:4" x14ac:dyDescent="0.25">
      <c r="A3577" s="1"/>
      <c r="B3577" s="3"/>
      <c r="C3577" s="3"/>
      <c r="D3577" s="3"/>
    </row>
    <row r="3578" spans="1:4" x14ac:dyDescent="0.25">
      <c r="A3578" s="1"/>
      <c r="B3578" s="3"/>
      <c r="C3578" s="3"/>
      <c r="D3578" s="3"/>
    </row>
    <row r="3579" spans="1:4" x14ac:dyDescent="0.25">
      <c r="A3579" s="1"/>
      <c r="B3579" s="3"/>
      <c r="C3579" s="3"/>
      <c r="D3579" s="3"/>
    </row>
    <row r="3580" spans="1:4" x14ac:dyDescent="0.25">
      <c r="A3580" s="1"/>
      <c r="B3580" s="3"/>
      <c r="C3580" s="3"/>
      <c r="D3580" s="3"/>
    </row>
    <row r="3581" spans="1:4" x14ac:dyDescent="0.25">
      <c r="A3581" s="1"/>
      <c r="B3581" s="3"/>
      <c r="C3581" s="3"/>
      <c r="D3581" s="3"/>
    </row>
    <row r="3582" spans="1:4" x14ac:dyDescent="0.25">
      <c r="A3582" s="1"/>
      <c r="B3582" s="3"/>
      <c r="C3582" s="3"/>
      <c r="D3582" s="3"/>
    </row>
    <row r="3583" spans="1:4" x14ac:dyDescent="0.25">
      <c r="A3583" s="1"/>
      <c r="B3583" s="3"/>
      <c r="C3583" s="3"/>
      <c r="D3583" s="3"/>
    </row>
    <row r="3584" spans="1:4" x14ac:dyDescent="0.25">
      <c r="A3584" s="1"/>
      <c r="B3584" s="3"/>
      <c r="C3584" s="3"/>
      <c r="D3584" s="3"/>
    </row>
    <row r="3585" spans="1:4" x14ac:dyDescent="0.25">
      <c r="A3585" s="1"/>
      <c r="B3585" s="3"/>
      <c r="C3585" s="3"/>
      <c r="D3585" s="3"/>
    </row>
    <row r="3586" spans="1:4" x14ac:dyDescent="0.25">
      <c r="A3586" s="1"/>
      <c r="B3586" s="3"/>
      <c r="C3586" s="3"/>
      <c r="D3586" s="3"/>
    </row>
    <row r="3587" spans="1:4" x14ac:dyDescent="0.25">
      <c r="A3587" s="1"/>
      <c r="B3587" s="3"/>
      <c r="C3587" s="3"/>
      <c r="D3587" s="3"/>
    </row>
    <row r="3588" spans="1:4" x14ac:dyDescent="0.25">
      <c r="A3588" s="1"/>
      <c r="B3588" s="3"/>
      <c r="C3588" s="3"/>
      <c r="D3588" s="3"/>
    </row>
    <row r="3589" spans="1:4" x14ac:dyDescent="0.25">
      <c r="A3589" s="1"/>
      <c r="B3589" s="3"/>
      <c r="C3589" s="3"/>
      <c r="D3589" s="3"/>
    </row>
    <row r="3590" spans="1:4" x14ac:dyDescent="0.25">
      <c r="A3590" s="1"/>
      <c r="B3590" s="3"/>
      <c r="C3590" s="3"/>
      <c r="D3590" s="3"/>
    </row>
    <row r="3591" spans="1:4" x14ac:dyDescent="0.25">
      <c r="A3591" s="1"/>
      <c r="B3591" s="3"/>
      <c r="C3591" s="3"/>
      <c r="D3591" s="3"/>
    </row>
    <row r="3592" spans="1:4" x14ac:dyDescent="0.25">
      <c r="A3592" s="1"/>
      <c r="B3592" s="3"/>
      <c r="C3592" s="3"/>
      <c r="D3592" s="3"/>
    </row>
    <row r="3593" spans="1:4" x14ac:dyDescent="0.25">
      <c r="A3593" s="1"/>
      <c r="B3593" s="3"/>
      <c r="C3593" s="3"/>
      <c r="D3593" s="3"/>
    </row>
    <row r="3594" spans="1:4" x14ac:dyDescent="0.25">
      <c r="A3594" s="1"/>
      <c r="B3594" s="3"/>
      <c r="C3594" s="3"/>
      <c r="D3594" s="3"/>
    </row>
    <row r="3595" spans="1:4" x14ac:dyDescent="0.25">
      <c r="A3595" s="1"/>
      <c r="B3595" s="3"/>
      <c r="C3595" s="3"/>
      <c r="D3595" s="3"/>
    </row>
    <row r="3596" spans="1:4" x14ac:dyDescent="0.25">
      <c r="A3596" s="1"/>
      <c r="B3596" s="3"/>
      <c r="C3596" s="3"/>
      <c r="D3596" s="3"/>
    </row>
    <row r="3597" spans="1:4" x14ac:dyDescent="0.25">
      <c r="A3597" s="1"/>
      <c r="B3597" s="3"/>
      <c r="C3597" s="3"/>
      <c r="D3597" s="3"/>
    </row>
    <row r="3598" spans="1:4" x14ac:dyDescent="0.25">
      <c r="A3598" s="1"/>
      <c r="B3598" s="3"/>
      <c r="C3598" s="3"/>
      <c r="D3598" s="3"/>
    </row>
    <row r="3599" spans="1:4" x14ac:dyDescent="0.25">
      <c r="A3599" s="1"/>
      <c r="B3599" s="3"/>
      <c r="C3599" s="3"/>
      <c r="D3599" s="3"/>
    </row>
    <row r="3600" spans="1:4" x14ac:dyDescent="0.25">
      <c r="A3600" s="1"/>
      <c r="B3600" s="3"/>
      <c r="C3600" s="3"/>
      <c r="D3600" s="3"/>
    </row>
    <row r="3601" spans="1:4" x14ac:dyDescent="0.25">
      <c r="A3601" s="1"/>
      <c r="B3601" s="3"/>
      <c r="C3601" s="3"/>
      <c r="D3601" s="3"/>
    </row>
    <row r="3602" spans="1:4" x14ac:dyDescent="0.25">
      <c r="A3602" s="1"/>
      <c r="B3602" s="3"/>
      <c r="C3602" s="3"/>
      <c r="D3602" s="3"/>
    </row>
    <row r="3603" spans="1:4" x14ac:dyDescent="0.25">
      <c r="A3603" s="1"/>
      <c r="B3603" s="3"/>
      <c r="C3603" s="3"/>
      <c r="D3603" s="3"/>
    </row>
    <row r="3604" spans="1:4" x14ac:dyDescent="0.25">
      <c r="A3604" s="1"/>
      <c r="B3604" s="3"/>
      <c r="C3604" s="3"/>
      <c r="D3604" s="3"/>
    </row>
    <row r="3605" spans="1:4" x14ac:dyDescent="0.25">
      <c r="A3605" s="1"/>
      <c r="B3605" s="3"/>
      <c r="C3605" s="3"/>
      <c r="D3605" s="3"/>
    </row>
    <row r="3606" spans="1:4" x14ac:dyDescent="0.25">
      <c r="A3606" s="1"/>
      <c r="B3606" s="3"/>
      <c r="C3606" s="3"/>
      <c r="D3606" s="3"/>
    </row>
    <row r="3607" spans="1:4" x14ac:dyDescent="0.25">
      <c r="A3607" s="1"/>
      <c r="B3607" s="3"/>
      <c r="C3607" s="3"/>
      <c r="D3607" s="3"/>
    </row>
    <row r="3608" spans="1:4" x14ac:dyDescent="0.25">
      <c r="A3608" s="1"/>
      <c r="B3608" s="3"/>
      <c r="C3608" s="3"/>
      <c r="D3608" s="3"/>
    </row>
    <row r="3609" spans="1:4" x14ac:dyDescent="0.25">
      <c r="A3609" s="1"/>
      <c r="B3609" s="3"/>
      <c r="C3609" s="3"/>
      <c r="D3609" s="3"/>
    </row>
    <row r="3610" spans="1:4" x14ac:dyDescent="0.25">
      <c r="A3610" s="1"/>
      <c r="B3610" s="3"/>
      <c r="C3610" s="3"/>
      <c r="D3610" s="3"/>
    </row>
    <row r="3611" spans="1:4" x14ac:dyDescent="0.25">
      <c r="A3611" s="1"/>
      <c r="B3611" s="3"/>
      <c r="C3611" s="3"/>
      <c r="D3611" s="3"/>
    </row>
    <row r="3612" spans="1:4" x14ac:dyDescent="0.25">
      <c r="A3612" s="1"/>
      <c r="B3612" s="3"/>
      <c r="C3612" s="3"/>
      <c r="D3612" s="3"/>
    </row>
    <row r="3613" spans="1:4" x14ac:dyDescent="0.25">
      <c r="A3613" s="1"/>
      <c r="B3613" s="3"/>
      <c r="C3613" s="3"/>
      <c r="D3613" s="3"/>
    </row>
    <row r="3614" spans="1:4" x14ac:dyDescent="0.25">
      <c r="A3614" s="1"/>
      <c r="B3614" s="3"/>
      <c r="C3614" s="3"/>
      <c r="D3614" s="3"/>
    </row>
    <row r="3615" spans="1:4" x14ac:dyDescent="0.25">
      <c r="A3615" s="1"/>
      <c r="B3615" s="3"/>
      <c r="C3615" s="3"/>
      <c r="D3615" s="3"/>
    </row>
    <row r="3616" spans="1:4" x14ac:dyDescent="0.25">
      <c r="A3616" s="1"/>
      <c r="B3616" s="3"/>
      <c r="C3616" s="3"/>
      <c r="D3616" s="3"/>
    </row>
    <row r="3617" spans="1:4" x14ac:dyDescent="0.25">
      <c r="A3617" s="1"/>
      <c r="B3617" s="3"/>
      <c r="C3617" s="3"/>
      <c r="D3617" s="3"/>
    </row>
    <row r="3618" spans="1:4" x14ac:dyDescent="0.25">
      <c r="A3618" s="1"/>
      <c r="B3618" s="3"/>
      <c r="C3618" s="3"/>
      <c r="D3618" s="3"/>
    </row>
    <row r="3619" spans="1:4" x14ac:dyDescent="0.25">
      <c r="A3619" s="1"/>
      <c r="B3619" s="3"/>
      <c r="C3619" s="3"/>
      <c r="D3619" s="3"/>
    </row>
    <row r="3620" spans="1:4" x14ac:dyDescent="0.25">
      <c r="A3620" s="1"/>
      <c r="B3620" s="3"/>
      <c r="C3620" s="3"/>
      <c r="D3620" s="3"/>
    </row>
    <row r="3621" spans="1:4" x14ac:dyDescent="0.25">
      <c r="A3621" s="1"/>
      <c r="B3621" s="3"/>
      <c r="C3621" s="3"/>
      <c r="D3621" s="3"/>
    </row>
    <row r="3622" spans="1:4" x14ac:dyDescent="0.25">
      <c r="A3622" s="1"/>
      <c r="B3622" s="3"/>
      <c r="C3622" s="3"/>
      <c r="D3622" s="3"/>
    </row>
    <row r="3623" spans="1:4" x14ac:dyDescent="0.25">
      <c r="A3623" s="1"/>
      <c r="B3623" s="3"/>
      <c r="C3623" s="3"/>
      <c r="D3623" s="3"/>
    </row>
    <row r="3624" spans="1:4" x14ac:dyDescent="0.25">
      <c r="A3624" s="1"/>
      <c r="B3624" s="3"/>
      <c r="C3624" s="3"/>
      <c r="D3624" s="3"/>
    </row>
    <row r="3625" spans="1:4" x14ac:dyDescent="0.25">
      <c r="A3625" s="1"/>
      <c r="B3625" s="3"/>
      <c r="C3625" s="3"/>
      <c r="D3625" s="3"/>
    </row>
    <row r="3626" spans="1:4" x14ac:dyDescent="0.25">
      <c r="A3626" s="1"/>
      <c r="B3626" s="3"/>
      <c r="C3626" s="3"/>
      <c r="D3626" s="3"/>
    </row>
    <row r="3627" spans="1:4" x14ac:dyDescent="0.25">
      <c r="A3627" s="1"/>
      <c r="B3627" s="3"/>
      <c r="C3627" s="3"/>
      <c r="D3627" s="3"/>
    </row>
    <row r="3628" spans="1:4" x14ac:dyDescent="0.25">
      <c r="A3628" s="1"/>
      <c r="B3628" s="3"/>
      <c r="C3628" s="3"/>
      <c r="D3628" s="3"/>
    </row>
    <row r="3629" spans="1:4" x14ac:dyDescent="0.25">
      <c r="A3629" s="1"/>
      <c r="B3629" s="3"/>
      <c r="C3629" s="3"/>
      <c r="D3629" s="3"/>
    </row>
    <row r="3630" spans="1:4" x14ac:dyDescent="0.25">
      <c r="A3630" s="1"/>
      <c r="B3630" s="3"/>
      <c r="C3630" s="3"/>
      <c r="D3630" s="3"/>
    </row>
    <row r="3631" spans="1:4" x14ac:dyDescent="0.25">
      <c r="A3631" s="1"/>
      <c r="B3631" s="3"/>
      <c r="C3631" s="3"/>
      <c r="D3631" s="3"/>
    </row>
    <row r="3632" spans="1:4" x14ac:dyDescent="0.25">
      <c r="A3632" s="1"/>
      <c r="B3632" s="3"/>
      <c r="C3632" s="3"/>
      <c r="D3632" s="3"/>
    </row>
    <row r="3633" spans="1:4" x14ac:dyDescent="0.25">
      <c r="A3633" s="1"/>
      <c r="B3633" s="3"/>
      <c r="C3633" s="3"/>
      <c r="D3633" s="3"/>
    </row>
    <row r="3634" spans="1:4" x14ac:dyDescent="0.25">
      <c r="A3634" s="1"/>
      <c r="B3634" s="3"/>
      <c r="C3634" s="3"/>
      <c r="D3634" s="3"/>
    </row>
    <row r="3635" spans="1:4" x14ac:dyDescent="0.25">
      <c r="A3635" s="1"/>
      <c r="B3635" s="3"/>
      <c r="C3635" s="3"/>
      <c r="D3635" s="3"/>
    </row>
    <row r="3636" spans="1:4" x14ac:dyDescent="0.25">
      <c r="A3636" s="1"/>
      <c r="B3636" s="3"/>
      <c r="C3636" s="3"/>
      <c r="D3636" s="3"/>
    </row>
    <row r="3637" spans="1:4" x14ac:dyDescent="0.25">
      <c r="A3637" s="1"/>
      <c r="B3637" s="3"/>
      <c r="C3637" s="3"/>
      <c r="D3637" s="3"/>
    </row>
    <row r="3638" spans="1:4" x14ac:dyDescent="0.25">
      <c r="A3638" s="1"/>
      <c r="B3638" s="3"/>
      <c r="C3638" s="3"/>
      <c r="D3638" s="3"/>
    </row>
    <row r="3639" spans="1:4" x14ac:dyDescent="0.25">
      <c r="A3639" s="1"/>
      <c r="B3639" s="3"/>
      <c r="C3639" s="3"/>
      <c r="D3639" s="3"/>
    </row>
    <row r="3640" spans="1:4" x14ac:dyDescent="0.25">
      <c r="A3640" s="1"/>
      <c r="B3640" s="3"/>
      <c r="C3640" s="3"/>
      <c r="D3640" s="3"/>
    </row>
    <row r="3641" spans="1:4" x14ac:dyDescent="0.25">
      <c r="A3641" s="1"/>
      <c r="B3641" s="3"/>
      <c r="C3641" s="3"/>
      <c r="D3641" s="3"/>
    </row>
    <row r="3642" spans="1:4" x14ac:dyDescent="0.25">
      <c r="A3642" s="1"/>
      <c r="B3642" s="3"/>
      <c r="C3642" s="3"/>
      <c r="D3642" s="3"/>
    </row>
    <row r="3643" spans="1:4" x14ac:dyDescent="0.25">
      <c r="A3643" s="1"/>
      <c r="B3643" s="3"/>
      <c r="C3643" s="3"/>
      <c r="D3643" s="3"/>
    </row>
    <row r="3644" spans="1:4" x14ac:dyDescent="0.25">
      <c r="A3644" s="1"/>
      <c r="B3644" s="3"/>
      <c r="C3644" s="3"/>
      <c r="D3644" s="3"/>
    </row>
    <row r="3645" spans="1:4" x14ac:dyDescent="0.25">
      <c r="A3645" s="1"/>
      <c r="B3645" s="3"/>
      <c r="C3645" s="3"/>
      <c r="D3645" s="3"/>
    </row>
    <row r="3646" spans="1:4" x14ac:dyDescent="0.25">
      <c r="A3646" s="1"/>
      <c r="B3646" s="3"/>
      <c r="C3646" s="3"/>
      <c r="D3646" s="3"/>
    </row>
    <row r="3647" spans="1:4" x14ac:dyDescent="0.25">
      <c r="A3647" s="1"/>
      <c r="B3647" s="3"/>
      <c r="C3647" s="3"/>
      <c r="D3647" s="3"/>
    </row>
    <row r="3648" spans="1:4" x14ac:dyDescent="0.25">
      <c r="A3648" s="1"/>
      <c r="B3648" s="3"/>
      <c r="C3648" s="3"/>
      <c r="D3648" s="3"/>
    </row>
    <row r="3649" spans="1:4" x14ac:dyDescent="0.25">
      <c r="A3649" s="1"/>
      <c r="B3649" s="3"/>
      <c r="C3649" s="3"/>
      <c r="D3649" s="3"/>
    </row>
    <row r="3650" spans="1:4" x14ac:dyDescent="0.25">
      <c r="A3650" s="1"/>
      <c r="B3650" s="3"/>
      <c r="C3650" s="3"/>
      <c r="D3650" s="3"/>
    </row>
    <row r="3651" spans="1:4" x14ac:dyDescent="0.25">
      <c r="A3651" s="1"/>
      <c r="B3651" s="3"/>
      <c r="C3651" s="3"/>
      <c r="D3651" s="3"/>
    </row>
    <row r="3652" spans="1:4" x14ac:dyDescent="0.25">
      <c r="A3652" s="1"/>
      <c r="B3652" s="3"/>
      <c r="C3652" s="3"/>
      <c r="D3652" s="3"/>
    </row>
    <row r="3653" spans="1:4" x14ac:dyDescent="0.25">
      <c r="A3653" s="1"/>
      <c r="B3653" s="3"/>
      <c r="C3653" s="3"/>
      <c r="D3653" s="3"/>
    </row>
    <row r="3654" spans="1:4" x14ac:dyDescent="0.25">
      <c r="A3654" s="1"/>
      <c r="B3654" s="3"/>
      <c r="C3654" s="3"/>
      <c r="D3654" s="3"/>
    </row>
    <row r="3655" spans="1:4" x14ac:dyDescent="0.25">
      <c r="A3655" s="1"/>
      <c r="B3655" s="3"/>
      <c r="C3655" s="3"/>
      <c r="D3655" s="3"/>
    </row>
    <row r="3656" spans="1:4" x14ac:dyDescent="0.25">
      <c r="A3656" s="1"/>
      <c r="B3656" s="3"/>
      <c r="C3656" s="3"/>
      <c r="D3656" s="3"/>
    </row>
    <row r="3657" spans="1:4" x14ac:dyDescent="0.25">
      <c r="A3657" s="1"/>
      <c r="B3657" s="3"/>
      <c r="C3657" s="3"/>
      <c r="D3657" s="3"/>
    </row>
    <row r="3658" spans="1:4" x14ac:dyDescent="0.25">
      <c r="A3658" s="1"/>
      <c r="B3658" s="3"/>
      <c r="C3658" s="3"/>
      <c r="D3658" s="3"/>
    </row>
    <row r="3659" spans="1:4" x14ac:dyDescent="0.25">
      <c r="A3659" s="1"/>
      <c r="B3659" s="3"/>
      <c r="C3659" s="3"/>
      <c r="D3659" s="3"/>
    </row>
    <row r="3660" spans="1:4" x14ac:dyDescent="0.25">
      <c r="A3660" s="1"/>
      <c r="B3660" s="3"/>
      <c r="C3660" s="3"/>
      <c r="D3660" s="3"/>
    </row>
    <row r="3661" spans="1:4" x14ac:dyDescent="0.25">
      <c r="A3661" s="1"/>
      <c r="B3661" s="3"/>
      <c r="C3661" s="3"/>
      <c r="D3661" s="3"/>
    </row>
    <row r="3662" spans="1:4" x14ac:dyDescent="0.25">
      <c r="A3662" s="1"/>
      <c r="B3662" s="3"/>
      <c r="C3662" s="3"/>
      <c r="D3662" s="3"/>
    </row>
    <row r="3663" spans="1:4" x14ac:dyDescent="0.25">
      <c r="A3663" s="1"/>
      <c r="B3663" s="3"/>
      <c r="C3663" s="3"/>
      <c r="D3663" s="1"/>
    </row>
    <row r="3664" spans="1:4" x14ac:dyDescent="0.25">
      <c r="A3664" s="1"/>
      <c r="B3664" s="3"/>
      <c r="C3664" s="3"/>
      <c r="D3664" s="3"/>
    </row>
    <row r="3665" spans="1:4" x14ac:dyDescent="0.25">
      <c r="A3665" s="1"/>
      <c r="B3665" s="3"/>
      <c r="C3665" s="3"/>
      <c r="D3665" s="3"/>
    </row>
    <row r="3666" spans="1:4" x14ac:dyDescent="0.25">
      <c r="A3666" s="1"/>
      <c r="B3666" s="3"/>
      <c r="C3666" s="3"/>
      <c r="D3666" s="3"/>
    </row>
    <row r="3667" spans="1:4" x14ac:dyDescent="0.25">
      <c r="A3667" s="1"/>
      <c r="B3667" s="3"/>
      <c r="C3667" s="3"/>
      <c r="D3667" s="3"/>
    </row>
    <row r="3668" spans="1:4" x14ac:dyDescent="0.25">
      <c r="A3668" s="1"/>
      <c r="B3668" s="3"/>
      <c r="C3668" s="3"/>
      <c r="D3668" s="3"/>
    </row>
    <row r="3669" spans="1:4" x14ac:dyDescent="0.25">
      <c r="A3669" s="1"/>
      <c r="B3669" s="3"/>
      <c r="C3669" s="3"/>
      <c r="D3669" s="3"/>
    </row>
    <row r="3670" spans="1:4" x14ac:dyDescent="0.25">
      <c r="A3670" s="1"/>
      <c r="B3670" s="3"/>
      <c r="C3670" s="3"/>
      <c r="D3670" s="3"/>
    </row>
    <row r="3671" spans="1:4" x14ac:dyDescent="0.25">
      <c r="A3671" s="1"/>
      <c r="B3671" s="3"/>
      <c r="C3671" s="3"/>
      <c r="D3671" s="3"/>
    </row>
    <row r="3672" spans="1:4" x14ac:dyDescent="0.25">
      <c r="A3672" s="1"/>
      <c r="B3672" s="3"/>
      <c r="C3672" s="3"/>
      <c r="D3672" s="3"/>
    </row>
    <row r="3673" spans="1:4" x14ac:dyDescent="0.25">
      <c r="A3673" s="1"/>
      <c r="B3673" s="3"/>
      <c r="C3673" s="3"/>
      <c r="D3673" s="3"/>
    </row>
    <row r="3674" spans="1:4" x14ac:dyDescent="0.25">
      <c r="A3674" s="1"/>
      <c r="B3674" s="3"/>
      <c r="C3674" s="3"/>
      <c r="D3674" s="3"/>
    </row>
    <row r="3675" spans="1:4" x14ac:dyDescent="0.25">
      <c r="A3675" s="1"/>
      <c r="B3675" s="3"/>
      <c r="C3675" s="3"/>
      <c r="D3675" s="3"/>
    </row>
    <row r="3676" spans="1:4" x14ac:dyDescent="0.25">
      <c r="A3676" s="1"/>
      <c r="B3676" s="3"/>
      <c r="C3676" s="3"/>
      <c r="D3676" s="3"/>
    </row>
    <row r="3677" spans="1:4" x14ac:dyDescent="0.25">
      <c r="A3677" s="1"/>
      <c r="B3677" s="3"/>
      <c r="C3677" s="3"/>
      <c r="D3677" s="3"/>
    </row>
    <row r="3678" spans="1:4" x14ac:dyDescent="0.25">
      <c r="A3678" s="1"/>
      <c r="B3678" s="3"/>
      <c r="C3678" s="3"/>
      <c r="D3678" s="3"/>
    </row>
    <row r="3679" spans="1:4" x14ac:dyDescent="0.25">
      <c r="A3679" s="1"/>
      <c r="B3679" s="3"/>
      <c r="C3679" s="3"/>
      <c r="D3679" s="3"/>
    </row>
    <row r="3680" spans="1:4" x14ac:dyDescent="0.25">
      <c r="A3680" s="1"/>
      <c r="B3680" s="3"/>
      <c r="C3680" s="3"/>
      <c r="D3680" s="3"/>
    </row>
    <row r="3681" spans="1:4" x14ac:dyDescent="0.25">
      <c r="A3681" s="1"/>
      <c r="B3681" s="3"/>
      <c r="C3681" s="3"/>
      <c r="D3681" s="3"/>
    </row>
    <row r="3682" spans="1:4" x14ac:dyDescent="0.25">
      <c r="A3682" s="1"/>
      <c r="B3682" s="3"/>
      <c r="C3682" s="3"/>
      <c r="D3682" s="3"/>
    </row>
    <row r="3683" spans="1:4" x14ac:dyDescent="0.25">
      <c r="A3683" s="1"/>
      <c r="B3683" s="3"/>
      <c r="C3683" s="3"/>
      <c r="D3683" s="3"/>
    </row>
    <row r="3684" spans="1:4" x14ac:dyDescent="0.25">
      <c r="A3684" s="1"/>
      <c r="B3684" s="3"/>
      <c r="C3684" s="3"/>
      <c r="D3684" s="3"/>
    </row>
    <row r="3685" spans="1:4" x14ac:dyDescent="0.25">
      <c r="A3685" s="1"/>
      <c r="B3685" s="3"/>
      <c r="C3685" s="3"/>
      <c r="D3685" s="3"/>
    </row>
    <row r="3686" spans="1:4" x14ac:dyDescent="0.25">
      <c r="A3686" s="1"/>
      <c r="B3686" s="3"/>
      <c r="C3686" s="3"/>
      <c r="D3686" s="3"/>
    </row>
    <row r="3687" spans="1:4" x14ac:dyDescent="0.25">
      <c r="A3687" s="1"/>
      <c r="B3687" s="3"/>
      <c r="C3687" s="3"/>
      <c r="D3687" s="3"/>
    </row>
    <row r="3688" spans="1:4" x14ac:dyDescent="0.25">
      <c r="A3688" s="1"/>
      <c r="B3688" s="3"/>
      <c r="C3688" s="3"/>
      <c r="D3688" s="3"/>
    </row>
    <row r="3689" spans="1:4" x14ac:dyDescent="0.25">
      <c r="A3689" s="1"/>
      <c r="B3689" s="3"/>
      <c r="C3689" s="3"/>
      <c r="D3689" s="3"/>
    </row>
    <row r="3690" spans="1:4" x14ac:dyDescent="0.25">
      <c r="A3690" s="1"/>
      <c r="B3690" s="3"/>
      <c r="C3690" s="3"/>
      <c r="D3690" s="3"/>
    </row>
    <row r="3691" spans="1:4" x14ac:dyDescent="0.25">
      <c r="A3691" s="1"/>
      <c r="B3691" s="3"/>
      <c r="C3691" s="3"/>
      <c r="D3691" s="3"/>
    </row>
    <row r="3692" spans="1:4" x14ac:dyDescent="0.25">
      <c r="A3692" s="1"/>
      <c r="B3692" s="3"/>
      <c r="C3692" s="3"/>
      <c r="D3692" s="3"/>
    </row>
    <row r="3693" spans="1:4" x14ac:dyDescent="0.25">
      <c r="A3693" s="1"/>
      <c r="B3693" s="3"/>
      <c r="C3693" s="3"/>
      <c r="D3693" s="3"/>
    </row>
    <row r="3694" spans="1:4" x14ac:dyDescent="0.25">
      <c r="A3694" s="1"/>
      <c r="B3694" s="3"/>
      <c r="C3694" s="3"/>
      <c r="D3694" s="3"/>
    </row>
    <row r="3695" spans="1:4" x14ac:dyDescent="0.25">
      <c r="A3695" s="1"/>
      <c r="B3695" s="3"/>
      <c r="C3695" s="3"/>
      <c r="D3695" s="3"/>
    </row>
    <row r="3696" spans="1:4" x14ac:dyDescent="0.25">
      <c r="A3696" s="1"/>
      <c r="B3696" s="3"/>
      <c r="C3696" s="3"/>
      <c r="D3696" s="3"/>
    </row>
    <row r="3697" spans="1:4" x14ac:dyDescent="0.25">
      <c r="A3697" s="1"/>
      <c r="B3697" s="3"/>
      <c r="C3697" s="3"/>
      <c r="D3697" s="3"/>
    </row>
    <row r="3698" spans="1:4" x14ac:dyDescent="0.25">
      <c r="A3698" s="1"/>
      <c r="B3698" s="3"/>
      <c r="C3698" s="3"/>
      <c r="D3698" s="3"/>
    </row>
    <row r="3699" spans="1:4" x14ac:dyDescent="0.25">
      <c r="A3699" s="1"/>
      <c r="B3699" s="3"/>
      <c r="C3699" s="3"/>
      <c r="D3699" s="3"/>
    </row>
    <row r="3700" spans="1:4" x14ac:dyDescent="0.25">
      <c r="A3700" s="1"/>
      <c r="B3700" s="3"/>
      <c r="C3700" s="3"/>
      <c r="D3700" s="3"/>
    </row>
    <row r="3701" spans="1:4" x14ac:dyDescent="0.25">
      <c r="A3701" s="1"/>
      <c r="B3701" s="3"/>
      <c r="C3701" s="3"/>
      <c r="D3701" s="3"/>
    </row>
    <row r="3702" spans="1:4" x14ac:dyDescent="0.25">
      <c r="A3702" s="1"/>
      <c r="B3702" s="3"/>
      <c r="C3702" s="3"/>
      <c r="D3702" s="3"/>
    </row>
    <row r="3703" spans="1:4" x14ac:dyDescent="0.25">
      <c r="A3703" s="1"/>
      <c r="B3703" s="3"/>
      <c r="C3703" s="3"/>
      <c r="D3703" s="3"/>
    </row>
    <row r="3704" spans="1:4" x14ac:dyDescent="0.25">
      <c r="A3704" s="1"/>
      <c r="B3704" s="3"/>
      <c r="C3704" s="3"/>
      <c r="D3704" s="3"/>
    </row>
    <row r="3705" spans="1:4" x14ac:dyDescent="0.25">
      <c r="A3705" s="1"/>
      <c r="B3705" s="3"/>
      <c r="C3705" s="3"/>
      <c r="D3705" s="3"/>
    </row>
    <row r="3706" spans="1:4" x14ac:dyDescent="0.25">
      <c r="A3706" s="1"/>
      <c r="B3706" s="3"/>
      <c r="C3706" s="3"/>
      <c r="D3706" s="3"/>
    </row>
    <row r="3707" spans="1:4" x14ac:dyDescent="0.25">
      <c r="A3707" s="1"/>
      <c r="B3707" s="3"/>
      <c r="C3707" s="3"/>
      <c r="D3707" s="3"/>
    </row>
    <row r="3708" spans="1:4" x14ac:dyDescent="0.25">
      <c r="A3708" s="1"/>
      <c r="B3708" s="3"/>
      <c r="C3708" s="3"/>
      <c r="D3708" s="3"/>
    </row>
    <row r="3709" spans="1:4" x14ac:dyDescent="0.25">
      <c r="A3709" s="1"/>
      <c r="B3709" s="3"/>
      <c r="C3709" s="3"/>
      <c r="D3709" s="3"/>
    </row>
    <row r="3710" spans="1:4" x14ac:dyDescent="0.25">
      <c r="A3710" s="1"/>
      <c r="B3710" s="3"/>
      <c r="C3710" s="3"/>
      <c r="D3710" s="3"/>
    </row>
    <row r="3711" spans="1:4" x14ac:dyDescent="0.25">
      <c r="A3711" s="1"/>
      <c r="B3711" s="3"/>
      <c r="C3711" s="3"/>
      <c r="D3711" s="3"/>
    </row>
    <row r="3712" spans="1:4" x14ac:dyDescent="0.25">
      <c r="A3712" s="1"/>
      <c r="B3712" s="3"/>
      <c r="C3712" s="3"/>
      <c r="D3712" s="3"/>
    </row>
    <row r="3713" spans="1:4" x14ac:dyDescent="0.25">
      <c r="A3713" s="1"/>
      <c r="B3713" s="3"/>
      <c r="C3713" s="3"/>
      <c r="D3713" s="3"/>
    </row>
    <row r="3714" spans="1:4" x14ac:dyDescent="0.25">
      <c r="A3714" s="1"/>
      <c r="B3714" s="3"/>
      <c r="C3714" s="3"/>
      <c r="D3714" s="3"/>
    </row>
    <row r="3715" spans="1:4" x14ac:dyDescent="0.25">
      <c r="A3715" s="1"/>
      <c r="B3715" s="3"/>
      <c r="C3715" s="3"/>
      <c r="D3715" s="3"/>
    </row>
    <row r="3716" spans="1:4" x14ac:dyDescent="0.25">
      <c r="A3716" s="1"/>
      <c r="B3716" s="3"/>
      <c r="C3716" s="3"/>
      <c r="D3716" s="3"/>
    </row>
    <row r="3717" spans="1:4" x14ac:dyDescent="0.25">
      <c r="A3717" s="1"/>
      <c r="B3717" s="3"/>
      <c r="C3717" s="3"/>
      <c r="D3717" s="3"/>
    </row>
    <row r="3718" spans="1:4" x14ac:dyDescent="0.25">
      <c r="A3718" s="1"/>
      <c r="B3718" s="3"/>
      <c r="C3718" s="3"/>
      <c r="D3718" s="3"/>
    </row>
    <row r="3719" spans="1:4" x14ac:dyDescent="0.25">
      <c r="A3719" s="1"/>
      <c r="B3719" s="3"/>
      <c r="C3719" s="3"/>
      <c r="D3719" s="3"/>
    </row>
    <row r="3720" spans="1:4" x14ac:dyDescent="0.25">
      <c r="A3720" s="1"/>
      <c r="B3720" s="3"/>
      <c r="C3720" s="3"/>
      <c r="D3720" s="3"/>
    </row>
    <row r="3721" spans="1:4" x14ac:dyDescent="0.25">
      <c r="A3721" s="1"/>
      <c r="B3721" s="3"/>
      <c r="C3721" s="3"/>
      <c r="D3721" s="3"/>
    </row>
    <row r="3722" spans="1:4" x14ac:dyDescent="0.25">
      <c r="A3722" s="1"/>
      <c r="B3722" s="3"/>
      <c r="C3722" s="3"/>
      <c r="D3722" s="3"/>
    </row>
    <row r="3723" spans="1:4" x14ac:dyDescent="0.25">
      <c r="A3723" s="1"/>
      <c r="B3723" s="3"/>
      <c r="C3723" s="3"/>
      <c r="D3723" s="3"/>
    </row>
    <row r="3724" spans="1:4" x14ac:dyDescent="0.25">
      <c r="A3724" s="1"/>
      <c r="B3724" s="3"/>
      <c r="C3724" s="3"/>
      <c r="D3724" s="3"/>
    </row>
    <row r="3725" spans="1:4" x14ac:dyDescent="0.25">
      <c r="A3725" s="1"/>
      <c r="B3725" s="3"/>
      <c r="C3725" s="3"/>
      <c r="D3725" s="3"/>
    </row>
    <row r="3726" spans="1:4" x14ac:dyDescent="0.25">
      <c r="A3726" s="1"/>
      <c r="B3726" s="3"/>
      <c r="C3726" s="3"/>
      <c r="D3726" s="3"/>
    </row>
    <row r="3727" spans="1:4" x14ac:dyDescent="0.25">
      <c r="A3727" s="1"/>
      <c r="B3727" s="3"/>
      <c r="C3727" s="3"/>
      <c r="D3727" s="3"/>
    </row>
    <row r="3728" spans="1:4" x14ac:dyDescent="0.25">
      <c r="A3728" s="1"/>
      <c r="B3728" s="3"/>
      <c r="C3728" s="3"/>
      <c r="D3728" s="3"/>
    </row>
    <row r="3729" spans="1:4" x14ac:dyDescent="0.25">
      <c r="A3729" s="1"/>
      <c r="B3729" s="3"/>
      <c r="C3729" s="3"/>
      <c r="D3729" s="3"/>
    </row>
    <row r="3730" spans="1:4" x14ac:dyDescent="0.25">
      <c r="A3730" s="1"/>
      <c r="B3730" s="3"/>
      <c r="C3730" s="3"/>
      <c r="D3730" s="3"/>
    </row>
    <row r="3731" spans="1:4" x14ac:dyDescent="0.25">
      <c r="A3731" s="1"/>
      <c r="B3731" s="3"/>
      <c r="C3731" s="3"/>
      <c r="D3731" s="3"/>
    </row>
    <row r="3732" spans="1:4" x14ac:dyDescent="0.25">
      <c r="A3732" s="1"/>
      <c r="B3732" s="3"/>
      <c r="C3732" s="3"/>
      <c r="D3732" s="3"/>
    </row>
    <row r="3733" spans="1:4" x14ac:dyDescent="0.25">
      <c r="A3733" s="1"/>
      <c r="B3733" s="3"/>
      <c r="C3733" s="3"/>
      <c r="D3733" s="3"/>
    </row>
    <row r="3734" spans="1:4" x14ac:dyDescent="0.25">
      <c r="A3734" s="1"/>
      <c r="B3734" s="3"/>
      <c r="C3734" s="3"/>
      <c r="D3734" s="3"/>
    </row>
    <row r="3735" spans="1:4" x14ac:dyDescent="0.25">
      <c r="A3735" s="1"/>
      <c r="B3735" s="3"/>
      <c r="C3735" s="3"/>
      <c r="D3735" s="3"/>
    </row>
    <row r="3736" spans="1:4" x14ac:dyDescent="0.25">
      <c r="A3736" s="1"/>
      <c r="B3736" s="3"/>
      <c r="C3736" s="3"/>
      <c r="D3736" s="3"/>
    </row>
    <row r="3737" spans="1:4" x14ac:dyDescent="0.25">
      <c r="A3737" s="1"/>
      <c r="B3737" s="3"/>
      <c r="C3737" s="3"/>
      <c r="D3737" s="3"/>
    </row>
    <row r="3738" spans="1:4" x14ac:dyDescent="0.25">
      <c r="A3738" s="1"/>
      <c r="B3738" s="3"/>
      <c r="C3738" s="3"/>
      <c r="D3738" s="3"/>
    </row>
    <row r="3739" spans="1:4" x14ac:dyDescent="0.25">
      <c r="A3739" s="1"/>
      <c r="B3739" s="3"/>
      <c r="C3739" s="3"/>
      <c r="D3739" s="3"/>
    </row>
    <row r="3740" spans="1:4" x14ac:dyDescent="0.25">
      <c r="A3740" s="1"/>
      <c r="B3740" s="3"/>
      <c r="C3740" s="3"/>
      <c r="D3740" s="3"/>
    </row>
    <row r="3741" spans="1:4" x14ac:dyDescent="0.25">
      <c r="A3741" s="1"/>
      <c r="B3741" s="3"/>
      <c r="C3741" s="3"/>
      <c r="D3741" s="3"/>
    </row>
    <row r="3742" spans="1:4" x14ac:dyDescent="0.25">
      <c r="A3742" s="1"/>
      <c r="B3742" s="3"/>
      <c r="C3742" s="3"/>
      <c r="D3742" s="3"/>
    </row>
    <row r="3743" spans="1:4" x14ac:dyDescent="0.25">
      <c r="A3743" s="1"/>
      <c r="B3743" s="3"/>
      <c r="C3743" s="3"/>
      <c r="D3743" s="3"/>
    </row>
    <row r="3744" spans="1:4" x14ac:dyDescent="0.25">
      <c r="A3744" s="1"/>
      <c r="B3744" s="3"/>
      <c r="C3744" s="3"/>
      <c r="D3744" s="3"/>
    </row>
    <row r="3745" spans="1:4" x14ac:dyDescent="0.25">
      <c r="A3745" s="1"/>
      <c r="B3745" s="3"/>
      <c r="C3745" s="3"/>
      <c r="D3745" s="3"/>
    </row>
    <row r="3746" spans="1:4" x14ac:dyDescent="0.25">
      <c r="A3746" s="1"/>
      <c r="B3746" s="3"/>
      <c r="C3746" s="3"/>
      <c r="D3746" s="3"/>
    </row>
    <row r="3747" spans="1:4" x14ac:dyDescent="0.25">
      <c r="A3747" s="1"/>
      <c r="B3747" s="3"/>
      <c r="C3747" s="3"/>
      <c r="D3747" s="3"/>
    </row>
    <row r="3748" spans="1:4" x14ac:dyDescent="0.25">
      <c r="A3748" s="1"/>
      <c r="B3748" s="3"/>
      <c r="C3748" s="3"/>
      <c r="D3748" s="3"/>
    </row>
    <row r="3749" spans="1:4" x14ac:dyDescent="0.25">
      <c r="A3749" s="1"/>
      <c r="B3749" s="3"/>
      <c r="C3749" s="3"/>
      <c r="D3749" s="3"/>
    </row>
    <row r="3750" spans="1:4" x14ac:dyDescent="0.25">
      <c r="A3750" s="1"/>
      <c r="B3750" s="3"/>
      <c r="C3750" s="3"/>
      <c r="D3750" s="3"/>
    </row>
    <row r="3751" spans="1:4" x14ac:dyDescent="0.25">
      <c r="A3751" s="1"/>
      <c r="B3751" s="3"/>
      <c r="C3751" s="3"/>
      <c r="D3751" s="3"/>
    </row>
    <row r="3752" spans="1:4" x14ac:dyDescent="0.25">
      <c r="A3752" s="1"/>
      <c r="B3752" s="3"/>
      <c r="C3752" s="3"/>
      <c r="D3752" s="3"/>
    </row>
    <row r="3753" spans="1:4" x14ac:dyDescent="0.25">
      <c r="A3753" s="1"/>
      <c r="B3753" s="3"/>
      <c r="C3753" s="3"/>
      <c r="D3753" s="3"/>
    </row>
    <row r="3754" spans="1:4" x14ac:dyDescent="0.25">
      <c r="A3754" s="1"/>
      <c r="B3754" s="3"/>
      <c r="C3754" s="3"/>
      <c r="D3754" s="3"/>
    </row>
    <row r="3755" spans="1:4" x14ac:dyDescent="0.25">
      <c r="A3755" s="1"/>
      <c r="B3755" s="3"/>
      <c r="C3755" s="3"/>
      <c r="D3755" s="3"/>
    </row>
    <row r="3756" spans="1:4" x14ac:dyDescent="0.25">
      <c r="A3756" s="1"/>
      <c r="B3756" s="3"/>
      <c r="C3756" s="3"/>
      <c r="D3756" s="3"/>
    </row>
    <row r="3757" spans="1:4" x14ac:dyDescent="0.25">
      <c r="A3757" s="1"/>
      <c r="B3757" s="3"/>
      <c r="C3757" s="3"/>
      <c r="D3757" s="3"/>
    </row>
    <row r="3758" spans="1:4" x14ac:dyDescent="0.25">
      <c r="A3758" s="1"/>
      <c r="B3758" s="3"/>
      <c r="C3758" s="3"/>
      <c r="D3758" s="3"/>
    </row>
    <row r="3759" spans="1:4" x14ac:dyDescent="0.25">
      <c r="A3759" s="1"/>
      <c r="B3759" s="3"/>
      <c r="C3759" s="3"/>
      <c r="D3759" s="3"/>
    </row>
    <row r="3760" spans="1:4" x14ac:dyDescent="0.25">
      <c r="A3760" s="1"/>
      <c r="B3760" s="3"/>
      <c r="C3760" s="3"/>
      <c r="D3760" s="3"/>
    </row>
    <row r="3761" spans="1:4" x14ac:dyDescent="0.25">
      <c r="A3761" s="1"/>
      <c r="B3761" s="3"/>
      <c r="C3761" s="3"/>
      <c r="D3761" s="3"/>
    </row>
    <row r="3762" spans="1:4" x14ac:dyDescent="0.25">
      <c r="A3762" s="1"/>
      <c r="B3762" s="3"/>
      <c r="C3762" s="3"/>
      <c r="D3762" s="3"/>
    </row>
    <row r="3763" spans="1:4" x14ac:dyDescent="0.25">
      <c r="A3763" s="1"/>
      <c r="B3763" s="3"/>
      <c r="C3763" s="3"/>
      <c r="D3763" s="3"/>
    </row>
    <row r="3764" spans="1:4" x14ac:dyDescent="0.25">
      <c r="A3764" s="1"/>
      <c r="B3764" s="3"/>
      <c r="C3764" s="3"/>
      <c r="D3764" s="3"/>
    </row>
    <row r="3765" spans="1:4" x14ac:dyDescent="0.25">
      <c r="A3765" s="1"/>
      <c r="B3765" s="3"/>
      <c r="C3765" s="3"/>
      <c r="D3765" s="3"/>
    </row>
    <row r="3766" spans="1:4" x14ac:dyDescent="0.25">
      <c r="A3766" s="1"/>
      <c r="B3766" s="3"/>
      <c r="C3766" s="3"/>
      <c r="D3766" s="3"/>
    </row>
    <row r="3767" spans="1:4" x14ac:dyDescent="0.25">
      <c r="A3767" s="1"/>
      <c r="B3767" s="3"/>
      <c r="C3767" s="3"/>
      <c r="D3767" s="3"/>
    </row>
    <row r="3768" spans="1:4" x14ac:dyDescent="0.25">
      <c r="A3768" s="1"/>
      <c r="B3768" s="3"/>
      <c r="C3768" s="3"/>
      <c r="D3768" s="3"/>
    </row>
    <row r="3769" spans="1:4" x14ac:dyDescent="0.25">
      <c r="A3769" s="1"/>
      <c r="B3769" s="3"/>
      <c r="C3769" s="3"/>
      <c r="D3769" s="3"/>
    </row>
    <row r="3770" spans="1:4" x14ac:dyDescent="0.25">
      <c r="A3770" s="1"/>
      <c r="B3770" s="3"/>
      <c r="C3770" s="3"/>
      <c r="D3770" s="3"/>
    </row>
    <row r="3771" spans="1:4" x14ac:dyDescent="0.25">
      <c r="A3771" s="1"/>
      <c r="B3771" s="3"/>
      <c r="C3771" s="3"/>
      <c r="D3771" s="3"/>
    </row>
    <row r="3772" spans="1:4" x14ac:dyDescent="0.25">
      <c r="A3772" s="1"/>
      <c r="B3772" s="3"/>
      <c r="C3772" s="3"/>
      <c r="D3772" s="3"/>
    </row>
    <row r="3773" spans="1:4" x14ac:dyDescent="0.25">
      <c r="A3773" s="1"/>
      <c r="B3773" s="3"/>
      <c r="C3773" s="3"/>
      <c r="D3773" s="3"/>
    </row>
    <row r="3774" spans="1:4" x14ac:dyDescent="0.25">
      <c r="A3774" s="1"/>
      <c r="B3774" s="3"/>
      <c r="C3774" s="3"/>
      <c r="D3774" s="3"/>
    </row>
    <row r="3775" spans="1:4" x14ac:dyDescent="0.25">
      <c r="A3775" s="1"/>
      <c r="B3775" s="3"/>
      <c r="C3775" s="3"/>
      <c r="D3775" s="3"/>
    </row>
    <row r="3776" spans="1:4" x14ac:dyDescent="0.25">
      <c r="A3776" s="1"/>
      <c r="B3776" s="3"/>
      <c r="C3776" s="3"/>
      <c r="D3776" s="3"/>
    </row>
    <row r="3777" spans="1:4" x14ac:dyDescent="0.25">
      <c r="A3777" s="1"/>
      <c r="B3777" s="3"/>
      <c r="C3777" s="3"/>
      <c r="D3777" s="3"/>
    </row>
    <row r="3778" spans="1:4" x14ac:dyDescent="0.25">
      <c r="A3778" s="1"/>
      <c r="B3778" s="3"/>
      <c r="C3778" s="3"/>
      <c r="D3778" s="3"/>
    </row>
    <row r="3779" spans="1:4" x14ac:dyDescent="0.25">
      <c r="A3779" s="1"/>
      <c r="B3779" s="3"/>
      <c r="C3779" s="3"/>
      <c r="D3779" s="3"/>
    </row>
    <row r="3780" spans="1:4" x14ac:dyDescent="0.25">
      <c r="A3780" s="1"/>
      <c r="B3780" s="3"/>
      <c r="C3780" s="3"/>
      <c r="D3780" s="3"/>
    </row>
    <row r="3781" spans="1:4" x14ac:dyDescent="0.25">
      <c r="A3781" s="1"/>
      <c r="B3781" s="3"/>
      <c r="C3781" s="3"/>
      <c r="D3781" s="3"/>
    </row>
    <row r="3782" spans="1:4" x14ac:dyDescent="0.25">
      <c r="A3782" s="1"/>
      <c r="B3782" s="3"/>
      <c r="C3782" s="3"/>
      <c r="D3782" s="3"/>
    </row>
    <row r="3783" spans="1:4" x14ac:dyDescent="0.25">
      <c r="A3783" s="1"/>
      <c r="B3783" s="3"/>
      <c r="C3783" s="3"/>
      <c r="D3783" s="3"/>
    </row>
    <row r="3784" spans="1:4" x14ac:dyDescent="0.25">
      <c r="A3784" s="1"/>
      <c r="B3784" s="3"/>
      <c r="C3784" s="3"/>
      <c r="D3784" s="3"/>
    </row>
    <row r="3785" spans="1:4" x14ac:dyDescent="0.25">
      <c r="A3785" s="1"/>
      <c r="B3785" s="3"/>
      <c r="C3785" s="3"/>
      <c r="D3785" s="3"/>
    </row>
    <row r="3786" spans="1:4" x14ac:dyDescent="0.25">
      <c r="A3786" s="1"/>
      <c r="B3786" s="3"/>
      <c r="C3786" s="3"/>
      <c r="D3786" s="3"/>
    </row>
    <row r="3787" spans="1:4" x14ac:dyDescent="0.25">
      <c r="A3787" s="1"/>
      <c r="B3787" s="3"/>
      <c r="C3787" s="3"/>
      <c r="D3787" s="3"/>
    </row>
    <row r="3788" spans="1:4" x14ac:dyDescent="0.25">
      <c r="A3788" s="1"/>
      <c r="B3788" s="3"/>
      <c r="C3788" s="3"/>
      <c r="D3788" s="3"/>
    </row>
    <row r="3789" spans="1:4" x14ac:dyDescent="0.25">
      <c r="A3789" s="1"/>
      <c r="B3789" s="3"/>
      <c r="C3789" s="3"/>
      <c r="D3789" s="3"/>
    </row>
    <row r="3790" spans="1:4" x14ac:dyDescent="0.25">
      <c r="A3790" s="1"/>
      <c r="B3790" s="3"/>
      <c r="C3790" s="3"/>
      <c r="D3790" s="3"/>
    </row>
    <row r="3791" spans="1:4" x14ac:dyDescent="0.25">
      <c r="A3791" s="1"/>
      <c r="B3791" s="3"/>
      <c r="C3791" s="3"/>
      <c r="D3791" s="3"/>
    </row>
    <row r="3792" spans="1:4" x14ac:dyDescent="0.25">
      <c r="A3792" s="1"/>
      <c r="B3792" s="3"/>
      <c r="C3792" s="3"/>
      <c r="D3792" s="3"/>
    </row>
    <row r="3793" spans="1:4" x14ac:dyDescent="0.25">
      <c r="A3793" s="1"/>
      <c r="B3793" s="3"/>
      <c r="C3793" s="3"/>
      <c r="D3793" s="3"/>
    </row>
    <row r="3794" spans="1:4" x14ac:dyDescent="0.25">
      <c r="A3794" s="1"/>
      <c r="B3794" s="3"/>
      <c r="C3794" s="3"/>
      <c r="D3794" s="3"/>
    </row>
    <row r="3795" spans="1:4" x14ac:dyDescent="0.25">
      <c r="A3795" s="1"/>
      <c r="B3795" s="3"/>
      <c r="C3795" s="3"/>
      <c r="D3795" s="3"/>
    </row>
    <row r="3796" spans="1:4" x14ac:dyDescent="0.25">
      <c r="A3796" s="1"/>
      <c r="B3796" s="3"/>
      <c r="C3796" s="3"/>
      <c r="D3796" s="3"/>
    </row>
    <row r="3797" spans="1:4" x14ac:dyDescent="0.25">
      <c r="A3797" s="1"/>
      <c r="B3797" s="3"/>
      <c r="C3797" s="3"/>
      <c r="D3797" s="3"/>
    </row>
    <row r="3798" spans="1:4" x14ac:dyDescent="0.25">
      <c r="A3798" s="1"/>
      <c r="B3798" s="3"/>
      <c r="C3798" s="3"/>
      <c r="D3798" s="3"/>
    </row>
    <row r="3799" spans="1:4" x14ac:dyDescent="0.25">
      <c r="A3799" s="1"/>
      <c r="B3799" s="3"/>
      <c r="C3799" s="3"/>
      <c r="D3799" s="3"/>
    </row>
    <row r="3800" spans="1:4" x14ac:dyDescent="0.25">
      <c r="A3800" s="1"/>
      <c r="B3800" s="3"/>
      <c r="C3800" s="3"/>
      <c r="D3800" s="3"/>
    </row>
    <row r="3801" spans="1:4" x14ac:dyDescent="0.25">
      <c r="A3801" s="1"/>
      <c r="B3801" s="3"/>
      <c r="C3801" s="3"/>
      <c r="D3801" s="3"/>
    </row>
    <row r="3802" spans="1:4" x14ac:dyDescent="0.25">
      <c r="A3802" s="1"/>
      <c r="B3802" s="3"/>
      <c r="C3802" s="3"/>
      <c r="D3802" s="3"/>
    </row>
    <row r="3803" spans="1:4" x14ac:dyDescent="0.25">
      <c r="A3803" s="1"/>
      <c r="B3803" s="3"/>
      <c r="C3803" s="3"/>
      <c r="D3803" s="3"/>
    </row>
    <row r="3804" spans="1:4" x14ac:dyDescent="0.25">
      <c r="A3804" s="1"/>
      <c r="B3804" s="3"/>
      <c r="C3804" s="3"/>
      <c r="D3804" s="3"/>
    </row>
    <row r="3805" spans="1:4" x14ac:dyDescent="0.25">
      <c r="A3805" s="1"/>
      <c r="B3805" s="3"/>
      <c r="C3805" s="3"/>
      <c r="D3805" s="3"/>
    </row>
    <row r="3806" spans="1:4" x14ac:dyDescent="0.25">
      <c r="A3806" s="1"/>
      <c r="B3806" s="3"/>
      <c r="C3806" s="3"/>
      <c r="D3806" s="3"/>
    </row>
    <row r="3807" spans="1:4" x14ac:dyDescent="0.25">
      <c r="A3807" s="1"/>
      <c r="B3807" s="3"/>
      <c r="C3807" s="3"/>
      <c r="D3807" s="3"/>
    </row>
    <row r="3808" spans="1:4" x14ac:dyDescent="0.25">
      <c r="A3808" s="1"/>
      <c r="B3808" s="3"/>
      <c r="C3808" s="3"/>
      <c r="D3808" s="3"/>
    </row>
    <row r="3809" spans="1:4" x14ac:dyDescent="0.25">
      <c r="A3809" s="1"/>
      <c r="B3809" s="3"/>
      <c r="C3809" s="3"/>
      <c r="D3809" s="3"/>
    </row>
    <row r="3810" spans="1:4" x14ac:dyDescent="0.25">
      <c r="A3810" s="1"/>
      <c r="B3810" s="3"/>
      <c r="C3810" s="3"/>
      <c r="D3810" s="3"/>
    </row>
    <row r="3811" spans="1:4" x14ac:dyDescent="0.25">
      <c r="A3811" s="1"/>
      <c r="B3811" s="3"/>
      <c r="C3811" s="3"/>
      <c r="D3811" s="3"/>
    </row>
    <row r="3812" spans="1:4" x14ac:dyDescent="0.25">
      <c r="A3812" s="1"/>
      <c r="B3812" s="3"/>
      <c r="C3812" s="3"/>
      <c r="D3812" s="3"/>
    </row>
    <row r="3813" spans="1:4" x14ac:dyDescent="0.25">
      <c r="A3813" s="1"/>
      <c r="B3813" s="3"/>
      <c r="C3813" s="3"/>
      <c r="D3813" s="3"/>
    </row>
    <row r="3814" spans="1:4" x14ac:dyDescent="0.25">
      <c r="A3814" s="1"/>
      <c r="B3814" s="3"/>
      <c r="C3814" s="3"/>
      <c r="D3814" s="3"/>
    </row>
    <row r="3815" spans="1:4" x14ac:dyDescent="0.25">
      <c r="A3815" s="1"/>
      <c r="B3815" s="3"/>
      <c r="C3815" s="3"/>
      <c r="D3815" s="3"/>
    </row>
    <row r="3816" spans="1:4" x14ac:dyDescent="0.25">
      <c r="A3816" s="1"/>
      <c r="B3816" s="3"/>
      <c r="C3816" s="3"/>
      <c r="D3816" s="3"/>
    </row>
    <row r="3817" spans="1:4" x14ac:dyDescent="0.25">
      <c r="A3817" s="1"/>
      <c r="B3817" s="3"/>
      <c r="C3817" s="3"/>
      <c r="D3817" s="3"/>
    </row>
    <row r="3818" spans="1:4" x14ac:dyDescent="0.25">
      <c r="A3818" s="1"/>
      <c r="B3818" s="3"/>
      <c r="C3818" s="3"/>
      <c r="D3818" s="3"/>
    </row>
    <row r="3819" spans="1:4" x14ac:dyDescent="0.25">
      <c r="A3819" s="1"/>
      <c r="B3819" s="3"/>
      <c r="C3819" s="3"/>
      <c r="D3819" s="3"/>
    </row>
    <row r="3820" spans="1:4" x14ac:dyDescent="0.25">
      <c r="A3820" s="1"/>
      <c r="B3820" s="3"/>
      <c r="C3820" s="3"/>
      <c r="D3820" s="3"/>
    </row>
    <row r="3821" spans="1:4" x14ac:dyDescent="0.25">
      <c r="A3821" s="1"/>
      <c r="B3821" s="3"/>
      <c r="C3821" s="3"/>
      <c r="D3821" s="3"/>
    </row>
    <row r="3822" spans="1:4" x14ac:dyDescent="0.25">
      <c r="A3822" s="1"/>
      <c r="B3822" s="3"/>
      <c r="C3822" s="3"/>
      <c r="D3822" s="3"/>
    </row>
    <row r="3823" spans="1:4" x14ac:dyDescent="0.25">
      <c r="A3823" s="1"/>
      <c r="B3823" s="3"/>
      <c r="C3823" s="3"/>
      <c r="D3823" s="3"/>
    </row>
    <row r="3824" spans="1:4" x14ac:dyDescent="0.25">
      <c r="A3824" s="1"/>
      <c r="B3824" s="3"/>
      <c r="C3824" s="3"/>
      <c r="D3824" s="3"/>
    </row>
    <row r="3825" spans="1:4" x14ac:dyDescent="0.25">
      <c r="A3825" s="1"/>
      <c r="B3825" s="3"/>
      <c r="C3825" s="3"/>
      <c r="D3825" s="3"/>
    </row>
    <row r="3826" spans="1:4" x14ac:dyDescent="0.25">
      <c r="A3826" s="1"/>
      <c r="B3826" s="3"/>
      <c r="C3826" s="3"/>
      <c r="D3826" s="3"/>
    </row>
    <row r="3827" spans="1:4" x14ac:dyDescent="0.25">
      <c r="A3827" s="1"/>
      <c r="B3827" s="3"/>
      <c r="C3827" s="3"/>
      <c r="D3827" s="3"/>
    </row>
    <row r="3828" spans="1:4" x14ac:dyDescent="0.25">
      <c r="A3828" s="1"/>
      <c r="B3828" s="3"/>
      <c r="C3828" s="3"/>
      <c r="D3828" s="3"/>
    </row>
    <row r="3829" spans="1:4" x14ac:dyDescent="0.25">
      <c r="A3829" s="1"/>
      <c r="B3829" s="3"/>
      <c r="C3829" s="3"/>
      <c r="D3829" s="3"/>
    </row>
    <row r="3830" spans="1:4" x14ac:dyDescent="0.25">
      <c r="A3830" s="1"/>
      <c r="B3830" s="3"/>
      <c r="C3830" s="3"/>
      <c r="D3830" s="3"/>
    </row>
    <row r="3831" spans="1:4" x14ac:dyDescent="0.25">
      <c r="A3831" s="1"/>
      <c r="B3831" s="3"/>
      <c r="C3831" s="3"/>
      <c r="D3831" s="3"/>
    </row>
    <row r="3832" spans="1:4" x14ac:dyDescent="0.25">
      <c r="A3832" s="1"/>
      <c r="B3832" s="3"/>
      <c r="C3832" s="3"/>
      <c r="D3832" s="3"/>
    </row>
    <row r="3833" spans="1:4" x14ac:dyDescent="0.25">
      <c r="A3833" s="1"/>
      <c r="B3833" s="3"/>
      <c r="C3833" s="3"/>
      <c r="D3833" s="3"/>
    </row>
    <row r="3834" spans="1:4" x14ac:dyDescent="0.25">
      <c r="A3834" s="1"/>
      <c r="B3834" s="3"/>
      <c r="C3834" s="3"/>
      <c r="D3834" s="3"/>
    </row>
    <row r="3835" spans="1:4" x14ac:dyDescent="0.25">
      <c r="A3835" s="1"/>
      <c r="B3835" s="3"/>
      <c r="C3835" s="3"/>
      <c r="D3835" s="3"/>
    </row>
    <row r="3836" spans="1:4" x14ac:dyDescent="0.25">
      <c r="A3836" s="1"/>
      <c r="B3836" s="3"/>
      <c r="C3836" s="3"/>
      <c r="D3836" s="3"/>
    </row>
    <row r="3837" spans="1:4" x14ac:dyDescent="0.25">
      <c r="A3837" s="1"/>
      <c r="B3837" s="3"/>
      <c r="C3837" s="3"/>
      <c r="D3837" s="3"/>
    </row>
    <row r="3838" spans="1:4" x14ac:dyDescent="0.25">
      <c r="A3838" s="1"/>
      <c r="B3838" s="3"/>
      <c r="C3838" s="3"/>
      <c r="D3838" s="3"/>
    </row>
    <row r="3839" spans="1:4" x14ac:dyDescent="0.25">
      <c r="A3839" s="1"/>
      <c r="B3839" s="3"/>
      <c r="C3839" s="3"/>
      <c r="D3839" s="3"/>
    </row>
    <row r="3840" spans="1:4" x14ac:dyDescent="0.25">
      <c r="A3840" s="1"/>
      <c r="B3840" s="3"/>
      <c r="C3840" s="3"/>
      <c r="D3840" s="3"/>
    </row>
    <row r="3841" spans="1:4" x14ac:dyDescent="0.25">
      <c r="A3841" s="1"/>
      <c r="B3841" s="3"/>
      <c r="C3841" s="3"/>
      <c r="D3841" s="3"/>
    </row>
    <row r="3842" spans="1:4" x14ac:dyDescent="0.25">
      <c r="A3842" s="1"/>
      <c r="B3842" s="3"/>
      <c r="C3842" s="3"/>
      <c r="D3842" s="3"/>
    </row>
    <row r="3843" spans="1:4" x14ac:dyDescent="0.25">
      <c r="A3843" s="1"/>
      <c r="B3843" s="3"/>
      <c r="C3843" s="3"/>
      <c r="D3843" s="3"/>
    </row>
    <row r="3844" spans="1:4" x14ac:dyDescent="0.25">
      <c r="A3844" s="1"/>
      <c r="B3844" s="3"/>
      <c r="C3844" s="3"/>
      <c r="D3844" s="3"/>
    </row>
    <row r="3845" spans="1:4" x14ac:dyDescent="0.25">
      <c r="A3845" s="1"/>
      <c r="B3845" s="3"/>
      <c r="C3845" s="3"/>
      <c r="D3845" s="3"/>
    </row>
    <row r="3846" spans="1:4" x14ac:dyDescent="0.25">
      <c r="A3846" s="1"/>
      <c r="B3846" s="3"/>
      <c r="C3846" s="3"/>
      <c r="D3846" s="3"/>
    </row>
    <row r="3847" spans="1:4" x14ac:dyDescent="0.25">
      <c r="A3847" s="1"/>
      <c r="B3847" s="3"/>
      <c r="C3847" s="3"/>
      <c r="D3847" s="3"/>
    </row>
    <row r="3848" spans="1:4" x14ac:dyDescent="0.25">
      <c r="A3848" s="1"/>
      <c r="B3848" s="3"/>
      <c r="C3848" s="3"/>
      <c r="D3848" s="3"/>
    </row>
    <row r="3849" spans="1:4" x14ac:dyDescent="0.25">
      <c r="A3849" s="1"/>
      <c r="B3849" s="3"/>
      <c r="C3849" s="3"/>
      <c r="D3849" s="3"/>
    </row>
    <row r="3850" spans="1:4" x14ac:dyDescent="0.25">
      <c r="A3850" s="1"/>
      <c r="B3850" s="3"/>
      <c r="C3850" s="3"/>
      <c r="D3850" s="3"/>
    </row>
    <row r="3851" spans="1:4" x14ac:dyDescent="0.25">
      <c r="A3851" s="1"/>
      <c r="B3851" s="3"/>
      <c r="C3851" s="3"/>
      <c r="D3851" s="3"/>
    </row>
    <row r="3852" spans="1:4" x14ac:dyDescent="0.25">
      <c r="A3852" s="1"/>
      <c r="B3852" s="3"/>
      <c r="C3852" s="3"/>
      <c r="D3852" s="3"/>
    </row>
    <row r="3853" spans="1:4" x14ac:dyDescent="0.25">
      <c r="A3853" s="1"/>
      <c r="B3853" s="3"/>
      <c r="C3853" s="3"/>
      <c r="D3853" s="3"/>
    </row>
    <row r="3854" spans="1:4" x14ac:dyDescent="0.25">
      <c r="A3854" s="1"/>
      <c r="B3854" s="3"/>
      <c r="C3854" s="3"/>
      <c r="D3854" s="3"/>
    </row>
    <row r="3855" spans="1:4" x14ac:dyDescent="0.25">
      <c r="A3855" s="1"/>
      <c r="B3855" s="3"/>
      <c r="C3855" s="3"/>
      <c r="D3855" s="3"/>
    </row>
    <row r="3856" spans="1:4" x14ac:dyDescent="0.25">
      <c r="A3856" s="1"/>
      <c r="B3856" s="3"/>
      <c r="C3856" s="3"/>
      <c r="D3856" s="3"/>
    </row>
    <row r="3857" spans="1:4" x14ac:dyDescent="0.25">
      <c r="A3857" s="1"/>
      <c r="B3857" s="3"/>
      <c r="C3857" s="3"/>
      <c r="D3857" s="3"/>
    </row>
    <row r="3858" spans="1:4" x14ac:dyDescent="0.25">
      <c r="A3858" s="1"/>
      <c r="B3858" s="3"/>
      <c r="C3858" s="3"/>
      <c r="D3858" s="3"/>
    </row>
    <row r="3859" spans="1:4" x14ac:dyDescent="0.25">
      <c r="A3859" s="1"/>
      <c r="B3859" s="3"/>
      <c r="C3859" s="3"/>
      <c r="D3859" s="3"/>
    </row>
    <row r="3860" spans="1:4" x14ac:dyDescent="0.25">
      <c r="A3860" s="1"/>
      <c r="B3860" s="3"/>
      <c r="C3860" s="3"/>
      <c r="D3860" s="3"/>
    </row>
    <row r="3861" spans="1:4" x14ac:dyDescent="0.25">
      <c r="A3861" s="1"/>
      <c r="B3861" s="3"/>
      <c r="C3861" s="3"/>
      <c r="D3861" s="3"/>
    </row>
    <row r="3862" spans="1:4" x14ac:dyDescent="0.25">
      <c r="A3862" s="1"/>
      <c r="B3862" s="3"/>
      <c r="C3862" s="3"/>
      <c r="D3862" s="3"/>
    </row>
    <row r="3863" spans="1:4" x14ac:dyDescent="0.25">
      <c r="A3863" s="1"/>
      <c r="B3863" s="3"/>
      <c r="C3863" s="3"/>
      <c r="D3863" s="3"/>
    </row>
    <row r="3864" spans="1:4" x14ac:dyDescent="0.25">
      <c r="A3864" s="1"/>
      <c r="B3864" s="3"/>
      <c r="C3864" s="3"/>
      <c r="D3864" s="3"/>
    </row>
    <row r="3865" spans="1:4" x14ac:dyDescent="0.25">
      <c r="A3865" s="1"/>
      <c r="B3865" s="3"/>
      <c r="C3865" s="3"/>
      <c r="D3865" s="3"/>
    </row>
    <row r="3866" spans="1:4" x14ac:dyDescent="0.25">
      <c r="A3866" s="1"/>
      <c r="B3866" s="3"/>
      <c r="C3866" s="3"/>
      <c r="D3866" s="3"/>
    </row>
    <row r="3867" spans="1:4" x14ac:dyDescent="0.25">
      <c r="A3867" s="1"/>
      <c r="B3867" s="3"/>
      <c r="C3867" s="3"/>
      <c r="D3867" s="3"/>
    </row>
    <row r="3868" spans="1:4" x14ac:dyDescent="0.25">
      <c r="A3868" s="1"/>
      <c r="B3868" s="3"/>
      <c r="C3868" s="3"/>
      <c r="D3868" s="3"/>
    </row>
    <row r="3869" spans="1:4" x14ac:dyDescent="0.25">
      <c r="A3869" s="1"/>
      <c r="B3869" s="3"/>
      <c r="C3869" s="3"/>
      <c r="D3869" s="3"/>
    </row>
    <row r="3870" spans="1:4" x14ac:dyDescent="0.25">
      <c r="A3870" s="1"/>
      <c r="B3870" s="3"/>
      <c r="C3870" s="3"/>
      <c r="D3870" s="3"/>
    </row>
    <row r="3871" spans="1:4" x14ac:dyDescent="0.25">
      <c r="A3871" s="1"/>
      <c r="B3871" s="3"/>
      <c r="C3871" s="3"/>
      <c r="D3871" s="3"/>
    </row>
    <row r="3872" spans="1:4" x14ac:dyDescent="0.25">
      <c r="A3872" s="1"/>
      <c r="B3872" s="3"/>
      <c r="C3872" s="3"/>
      <c r="D3872" s="3"/>
    </row>
    <row r="3873" spans="1:4" x14ac:dyDescent="0.25">
      <c r="A3873" s="1"/>
      <c r="B3873" s="3"/>
      <c r="C3873" s="3"/>
      <c r="D3873" s="3"/>
    </row>
    <row r="3874" spans="1:4" x14ac:dyDescent="0.25">
      <c r="A3874" s="1"/>
      <c r="B3874" s="3"/>
      <c r="C3874" s="3"/>
      <c r="D3874" s="3"/>
    </row>
    <row r="3875" spans="1:4" x14ac:dyDescent="0.25">
      <c r="A3875" s="1"/>
      <c r="B3875" s="3"/>
      <c r="C3875" s="3"/>
      <c r="D3875" s="3"/>
    </row>
    <row r="3876" spans="1:4" x14ac:dyDescent="0.25">
      <c r="A3876" s="1"/>
      <c r="B3876" s="3"/>
      <c r="C3876" s="3"/>
      <c r="D3876" s="3"/>
    </row>
    <row r="3877" spans="1:4" x14ac:dyDescent="0.25">
      <c r="A3877" s="1"/>
      <c r="B3877" s="3"/>
      <c r="C3877" s="3"/>
      <c r="D3877" s="3"/>
    </row>
    <row r="3878" spans="1:4" x14ac:dyDescent="0.25">
      <c r="A3878" s="1"/>
      <c r="B3878" s="3"/>
      <c r="C3878" s="3"/>
      <c r="D3878" s="3"/>
    </row>
    <row r="3879" spans="1:4" x14ac:dyDescent="0.25">
      <c r="A3879" s="1"/>
      <c r="B3879" s="3"/>
      <c r="C3879" s="3"/>
      <c r="D3879" s="3"/>
    </row>
    <row r="3880" spans="1:4" x14ac:dyDescent="0.25">
      <c r="A3880" s="1"/>
      <c r="B3880" s="3"/>
      <c r="C3880" s="3"/>
      <c r="D3880" s="3"/>
    </row>
    <row r="3881" spans="1:4" x14ac:dyDescent="0.25">
      <c r="A3881" s="1"/>
      <c r="B3881" s="3"/>
      <c r="C3881" s="3"/>
      <c r="D3881" s="3"/>
    </row>
    <row r="3882" spans="1:4" x14ac:dyDescent="0.25">
      <c r="A3882" s="1"/>
      <c r="B3882" s="3"/>
      <c r="C3882" s="3"/>
      <c r="D3882" s="3"/>
    </row>
    <row r="3883" spans="1:4" x14ac:dyDescent="0.25">
      <c r="A3883" s="1"/>
      <c r="B3883" s="3"/>
      <c r="C3883" s="3"/>
      <c r="D3883" s="3"/>
    </row>
    <row r="3884" spans="1:4" x14ac:dyDescent="0.25">
      <c r="A3884" s="1"/>
      <c r="B3884" s="3"/>
      <c r="C3884" s="3"/>
      <c r="D3884" s="3"/>
    </row>
    <row r="3885" spans="1:4" x14ac:dyDescent="0.25">
      <c r="A3885" s="1"/>
      <c r="B3885" s="3"/>
      <c r="C3885" s="3"/>
      <c r="D3885" s="3"/>
    </row>
    <row r="3886" spans="1:4" x14ac:dyDescent="0.25">
      <c r="A3886" s="1"/>
      <c r="B3886" s="3"/>
      <c r="C3886" s="3"/>
      <c r="D3886" s="3"/>
    </row>
    <row r="3887" spans="1:4" x14ac:dyDescent="0.25">
      <c r="A3887" s="1"/>
      <c r="B3887" s="3"/>
      <c r="C3887" s="3"/>
      <c r="D3887" s="3"/>
    </row>
    <row r="3888" spans="1:4" x14ac:dyDescent="0.25">
      <c r="A3888" s="1"/>
      <c r="B3888" s="3"/>
      <c r="C3888" s="3"/>
      <c r="D3888" s="3"/>
    </row>
    <row r="3889" spans="1:4" x14ac:dyDescent="0.25">
      <c r="A3889" s="1"/>
      <c r="B3889" s="3"/>
      <c r="C3889" s="3"/>
      <c r="D3889" s="3"/>
    </row>
    <row r="3890" spans="1:4" x14ac:dyDescent="0.25">
      <c r="A3890" s="1"/>
      <c r="B3890" s="3"/>
      <c r="C3890" s="3"/>
      <c r="D3890" s="3"/>
    </row>
    <row r="3891" spans="1:4" x14ac:dyDescent="0.25">
      <c r="A3891" s="1"/>
      <c r="B3891" s="3"/>
      <c r="C3891" s="3"/>
      <c r="D3891" s="3"/>
    </row>
    <row r="3892" spans="1:4" x14ac:dyDescent="0.25">
      <c r="A3892" s="1"/>
      <c r="B3892" s="3"/>
      <c r="C3892" s="3"/>
      <c r="D3892" s="3"/>
    </row>
    <row r="3893" spans="1:4" x14ac:dyDescent="0.25">
      <c r="A3893" s="1"/>
      <c r="B3893" s="3"/>
      <c r="C3893" s="3"/>
      <c r="D3893" s="3"/>
    </row>
    <row r="3894" spans="1:4" x14ac:dyDescent="0.25">
      <c r="A3894" s="1"/>
      <c r="B3894" s="3"/>
      <c r="C3894" s="3"/>
      <c r="D3894" s="3"/>
    </row>
    <row r="3895" spans="1:4" x14ac:dyDescent="0.25">
      <c r="A3895" s="1"/>
      <c r="B3895" s="3"/>
      <c r="C3895" s="3"/>
      <c r="D3895" s="3"/>
    </row>
    <row r="3896" spans="1:4" x14ac:dyDescent="0.25">
      <c r="A3896" s="1"/>
      <c r="B3896" s="3"/>
      <c r="C3896" s="3"/>
      <c r="D3896" s="3"/>
    </row>
    <row r="3897" spans="1:4" x14ac:dyDescent="0.25">
      <c r="A3897" s="1"/>
      <c r="B3897" s="3"/>
      <c r="C3897" s="3"/>
      <c r="D3897" s="3"/>
    </row>
    <row r="3898" spans="1:4" x14ac:dyDescent="0.25">
      <c r="A3898" s="1"/>
      <c r="B3898" s="3"/>
      <c r="C3898" s="3"/>
      <c r="D3898" s="1"/>
    </row>
    <row r="3899" spans="1:4" x14ac:dyDescent="0.25">
      <c r="A3899" s="1"/>
      <c r="B3899" s="3"/>
      <c r="C3899" s="3"/>
      <c r="D3899" s="3"/>
    </row>
    <row r="3900" spans="1:4" x14ac:dyDescent="0.25">
      <c r="A3900" s="1"/>
      <c r="B3900" s="3"/>
      <c r="C3900" s="3"/>
      <c r="D3900" s="3"/>
    </row>
    <row r="3901" spans="1:4" x14ac:dyDescent="0.25">
      <c r="A3901" s="1"/>
      <c r="B3901" s="3"/>
      <c r="C3901" s="3"/>
      <c r="D3901" s="3"/>
    </row>
    <row r="3902" spans="1:4" x14ac:dyDescent="0.25">
      <c r="A3902" s="1"/>
      <c r="B3902" s="3"/>
      <c r="C3902" s="3"/>
      <c r="D3902" s="3"/>
    </row>
    <row r="3903" spans="1:4" x14ac:dyDescent="0.25">
      <c r="A3903" s="1"/>
      <c r="B3903" s="3"/>
      <c r="C3903" s="3"/>
      <c r="D3903" s="3"/>
    </row>
    <row r="3904" spans="1:4" x14ac:dyDescent="0.25">
      <c r="A3904" s="1"/>
      <c r="B3904" s="3"/>
      <c r="C3904" s="3"/>
      <c r="D3904" s="3"/>
    </row>
    <row r="3905" spans="1:4" x14ac:dyDescent="0.25">
      <c r="A3905" s="1"/>
      <c r="B3905" s="3"/>
      <c r="C3905" s="3"/>
      <c r="D3905" s="3"/>
    </row>
    <row r="3906" spans="1:4" x14ac:dyDescent="0.25">
      <c r="A3906" s="1"/>
      <c r="B3906" s="3"/>
      <c r="C3906" s="3"/>
      <c r="D3906" s="3"/>
    </row>
    <row r="3907" spans="1:4" x14ac:dyDescent="0.25">
      <c r="A3907" s="1"/>
      <c r="B3907" s="3"/>
      <c r="C3907" s="3"/>
      <c r="D3907" s="3"/>
    </row>
    <row r="3908" spans="1:4" x14ac:dyDescent="0.25">
      <c r="A3908" s="1"/>
      <c r="B3908" s="3"/>
      <c r="C3908" s="3"/>
      <c r="D3908" s="3"/>
    </row>
    <row r="3909" spans="1:4" x14ac:dyDescent="0.25">
      <c r="A3909" s="1"/>
      <c r="B3909" s="3"/>
      <c r="C3909" s="3"/>
      <c r="D3909" s="3"/>
    </row>
    <row r="3910" spans="1:4" x14ac:dyDescent="0.25">
      <c r="A3910" s="1"/>
      <c r="B3910" s="3"/>
      <c r="C3910" s="3"/>
      <c r="D3910" s="3"/>
    </row>
    <row r="3911" spans="1:4" x14ac:dyDescent="0.25">
      <c r="A3911" s="1"/>
      <c r="B3911" s="3"/>
      <c r="C3911" s="3"/>
      <c r="D3911" s="3"/>
    </row>
    <row r="3912" spans="1:4" x14ac:dyDescent="0.25">
      <c r="A3912" s="1"/>
      <c r="B3912" s="3"/>
      <c r="C3912" s="3"/>
      <c r="D3912" s="3"/>
    </row>
    <row r="3913" spans="1:4" x14ac:dyDescent="0.25">
      <c r="A3913" s="1"/>
      <c r="B3913" s="3"/>
      <c r="C3913" s="3"/>
      <c r="D3913" s="3"/>
    </row>
    <row r="3914" spans="1:4" x14ac:dyDescent="0.25">
      <c r="A3914" s="1"/>
      <c r="B3914" s="3"/>
      <c r="C3914" s="3"/>
      <c r="D3914" s="3"/>
    </row>
    <row r="3915" spans="1:4" x14ac:dyDescent="0.25">
      <c r="A3915" s="1"/>
      <c r="B3915" s="3"/>
      <c r="C3915" s="3"/>
      <c r="D3915" s="3"/>
    </row>
    <row r="3916" spans="1:4" x14ac:dyDescent="0.25">
      <c r="A3916" s="1"/>
      <c r="B3916" s="3"/>
      <c r="C3916" s="3"/>
      <c r="D3916" s="3"/>
    </row>
    <row r="3917" spans="1:4" x14ac:dyDescent="0.25">
      <c r="A3917" s="1"/>
      <c r="B3917" s="3"/>
      <c r="C3917" s="3"/>
      <c r="D3917" s="3"/>
    </row>
    <row r="3918" spans="1:4" x14ac:dyDescent="0.25">
      <c r="A3918" s="1"/>
      <c r="B3918" s="3"/>
      <c r="C3918" s="3"/>
      <c r="D3918" s="3"/>
    </row>
    <row r="3919" spans="1:4" x14ac:dyDescent="0.25">
      <c r="A3919" s="1"/>
      <c r="B3919" s="3"/>
      <c r="C3919" s="3"/>
      <c r="D3919" s="3"/>
    </row>
    <row r="3920" spans="1:4" x14ac:dyDescent="0.25">
      <c r="A3920" s="1"/>
      <c r="B3920" s="3"/>
      <c r="C3920" s="3"/>
      <c r="D3920" s="3"/>
    </row>
    <row r="3921" spans="1:4" x14ac:dyDescent="0.25">
      <c r="A3921" s="1"/>
      <c r="B3921" s="3"/>
      <c r="C3921" s="3"/>
      <c r="D3921" s="3"/>
    </row>
    <row r="3922" spans="1:4" x14ac:dyDescent="0.25">
      <c r="A3922" s="1"/>
      <c r="B3922" s="3"/>
      <c r="C3922" s="3"/>
      <c r="D3922" s="3"/>
    </row>
    <row r="3923" spans="1:4" x14ac:dyDescent="0.25">
      <c r="A3923" s="1"/>
      <c r="B3923" s="3"/>
      <c r="C3923" s="3"/>
      <c r="D3923" s="3"/>
    </row>
    <row r="3924" spans="1:4" x14ac:dyDescent="0.25">
      <c r="A3924" s="1"/>
      <c r="B3924" s="3"/>
      <c r="C3924" s="3"/>
      <c r="D3924" s="3"/>
    </row>
    <row r="3925" spans="1:4" x14ac:dyDescent="0.25">
      <c r="A3925" s="1"/>
      <c r="B3925" s="3"/>
      <c r="C3925" s="3"/>
      <c r="D3925" s="3"/>
    </row>
    <row r="3926" spans="1:4" x14ac:dyDescent="0.25">
      <c r="A3926" s="1"/>
      <c r="B3926" s="3"/>
      <c r="C3926" s="3"/>
      <c r="D3926" s="3"/>
    </row>
    <row r="3927" spans="1:4" x14ac:dyDescent="0.25">
      <c r="A3927" s="1"/>
      <c r="B3927" s="3"/>
      <c r="C3927" s="3"/>
      <c r="D3927" s="3"/>
    </row>
    <row r="3928" spans="1:4" x14ac:dyDescent="0.25">
      <c r="A3928" s="1"/>
      <c r="B3928" s="3"/>
      <c r="C3928" s="3"/>
      <c r="D3928" s="3"/>
    </row>
    <row r="3929" spans="1:4" x14ac:dyDescent="0.25">
      <c r="A3929" s="1"/>
      <c r="B3929" s="3"/>
      <c r="C3929" s="3"/>
      <c r="D3929" s="3"/>
    </row>
    <row r="3930" spans="1:4" x14ac:dyDescent="0.25">
      <c r="A3930" s="1"/>
      <c r="B3930" s="3"/>
      <c r="C3930" s="3"/>
      <c r="D3930" s="3"/>
    </row>
    <row r="3931" spans="1:4" x14ac:dyDescent="0.25">
      <c r="A3931" s="1"/>
      <c r="B3931" s="3"/>
      <c r="C3931" s="3"/>
      <c r="D3931" s="3"/>
    </row>
    <row r="3932" spans="1:4" x14ac:dyDescent="0.25">
      <c r="A3932" s="1"/>
      <c r="B3932" s="3"/>
      <c r="C3932" s="3"/>
      <c r="D3932" s="3"/>
    </row>
    <row r="3933" spans="1:4" x14ac:dyDescent="0.25">
      <c r="A3933" s="1"/>
      <c r="B3933" s="3"/>
      <c r="C3933" s="3"/>
      <c r="D3933" s="3"/>
    </row>
    <row r="3934" spans="1:4" x14ac:dyDescent="0.25">
      <c r="A3934" s="1"/>
      <c r="B3934" s="3"/>
      <c r="C3934" s="3"/>
      <c r="D3934" s="3"/>
    </row>
    <row r="3935" spans="1:4" x14ac:dyDescent="0.25">
      <c r="A3935" s="1"/>
      <c r="B3935" s="3"/>
      <c r="C3935" s="3"/>
      <c r="D3935" s="3"/>
    </row>
    <row r="3936" spans="1:4" x14ac:dyDescent="0.25">
      <c r="A3936" s="1"/>
      <c r="B3936" s="3"/>
      <c r="C3936" s="3"/>
      <c r="D3936" s="3"/>
    </row>
    <row r="3937" spans="1:4" x14ac:dyDescent="0.25">
      <c r="A3937" s="1"/>
      <c r="B3937" s="3"/>
      <c r="C3937" s="3"/>
      <c r="D3937" s="3"/>
    </row>
    <row r="3938" spans="1:4" x14ac:dyDescent="0.25">
      <c r="A3938" s="1"/>
      <c r="B3938" s="3"/>
      <c r="C3938" s="3"/>
      <c r="D3938" s="3"/>
    </row>
    <row r="3939" spans="1:4" x14ac:dyDescent="0.25">
      <c r="A3939" s="1"/>
      <c r="B3939" s="3"/>
      <c r="C3939" s="3"/>
      <c r="D3939" s="3"/>
    </row>
    <row r="3940" spans="1:4" x14ac:dyDescent="0.25">
      <c r="A3940" s="1"/>
      <c r="B3940" s="3"/>
      <c r="C3940" s="3"/>
      <c r="D3940" s="3"/>
    </row>
    <row r="3941" spans="1:4" x14ac:dyDescent="0.25">
      <c r="A3941" s="1"/>
      <c r="B3941" s="3"/>
      <c r="C3941" s="3"/>
      <c r="D3941" s="3"/>
    </row>
    <row r="3942" spans="1:4" x14ac:dyDescent="0.25">
      <c r="A3942" s="1"/>
      <c r="B3942" s="3"/>
      <c r="C3942" s="3"/>
      <c r="D3942" s="3"/>
    </row>
    <row r="3943" spans="1:4" x14ac:dyDescent="0.25">
      <c r="A3943" s="1"/>
      <c r="B3943" s="3"/>
      <c r="C3943" s="3"/>
      <c r="D3943" s="3"/>
    </row>
    <row r="3944" spans="1:4" x14ac:dyDescent="0.25">
      <c r="A3944" s="1"/>
      <c r="B3944" s="3"/>
      <c r="C3944" s="3"/>
      <c r="D3944" s="3"/>
    </row>
    <row r="3945" spans="1:4" x14ac:dyDescent="0.25">
      <c r="A3945" s="1"/>
      <c r="B3945" s="3"/>
      <c r="C3945" s="3"/>
      <c r="D3945" s="3"/>
    </row>
    <row r="3946" spans="1:4" x14ac:dyDescent="0.25">
      <c r="A3946" s="1"/>
      <c r="B3946" s="3"/>
      <c r="C3946" s="3"/>
      <c r="D3946" s="3"/>
    </row>
    <row r="3947" spans="1:4" x14ac:dyDescent="0.25">
      <c r="A3947" s="1"/>
      <c r="B3947" s="3"/>
      <c r="C3947" s="3"/>
      <c r="D3947" s="3"/>
    </row>
    <row r="3948" spans="1:4" x14ac:dyDescent="0.25">
      <c r="A3948" s="1"/>
      <c r="B3948" s="3"/>
      <c r="C3948" s="3"/>
      <c r="D3948" s="3"/>
    </row>
    <row r="3949" spans="1:4" x14ac:dyDescent="0.25">
      <c r="A3949" s="1"/>
      <c r="B3949" s="3"/>
      <c r="C3949" s="3"/>
      <c r="D3949" s="3"/>
    </row>
    <row r="3950" spans="1:4" x14ac:dyDescent="0.25">
      <c r="A3950" s="1"/>
      <c r="B3950" s="3"/>
      <c r="C3950" s="3"/>
      <c r="D3950" s="3"/>
    </row>
    <row r="3951" spans="1:4" x14ac:dyDescent="0.25">
      <c r="A3951" s="1"/>
      <c r="B3951" s="3"/>
      <c r="C3951" s="3"/>
      <c r="D3951" s="3"/>
    </row>
    <row r="3952" spans="1:4" x14ac:dyDescent="0.25">
      <c r="A3952" s="1"/>
      <c r="B3952" s="3"/>
      <c r="C3952" s="3"/>
      <c r="D3952" s="3"/>
    </row>
    <row r="3953" spans="1:4" x14ac:dyDescent="0.25">
      <c r="A3953" s="1"/>
      <c r="B3953" s="3"/>
      <c r="C3953" s="3"/>
      <c r="D3953" s="3"/>
    </row>
    <row r="3954" spans="1:4" x14ac:dyDescent="0.25">
      <c r="A3954" s="1"/>
      <c r="B3954" s="3"/>
      <c r="C3954" s="3"/>
      <c r="D3954" s="3"/>
    </row>
    <row r="3955" spans="1:4" x14ac:dyDescent="0.25">
      <c r="A3955" s="1"/>
      <c r="B3955" s="3"/>
      <c r="C3955" s="3"/>
      <c r="D3955" s="3"/>
    </row>
    <row r="3956" spans="1:4" x14ac:dyDescent="0.25">
      <c r="A3956" s="1"/>
      <c r="B3956" s="3"/>
      <c r="C3956" s="3"/>
      <c r="D3956" s="3"/>
    </row>
    <row r="3957" spans="1:4" x14ac:dyDescent="0.25">
      <c r="A3957" s="1"/>
      <c r="B3957" s="3"/>
      <c r="C3957" s="3"/>
      <c r="D3957" s="3"/>
    </row>
    <row r="3958" spans="1:4" x14ac:dyDescent="0.25">
      <c r="A3958" s="1"/>
      <c r="B3958" s="3"/>
      <c r="C3958" s="3"/>
      <c r="D3958" s="3"/>
    </row>
    <row r="3959" spans="1:4" x14ac:dyDescent="0.25">
      <c r="A3959" s="1"/>
      <c r="B3959" s="3"/>
      <c r="C3959" s="3"/>
      <c r="D3959" s="3"/>
    </row>
    <row r="3960" spans="1:4" x14ac:dyDescent="0.25">
      <c r="A3960" s="1"/>
      <c r="B3960" s="3"/>
      <c r="C3960" s="3"/>
      <c r="D3960" s="3"/>
    </row>
    <row r="3961" spans="1:4" x14ac:dyDescent="0.25">
      <c r="A3961" s="1"/>
      <c r="B3961" s="3"/>
      <c r="C3961" s="3"/>
      <c r="D3961" s="3"/>
    </row>
    <row r="3962" spans="1:4" x14ac:dyDescent="0.25">
      <c r="A3962" s="1"/>
      <c r="B3962" s="3"/>
      <c r="C3962" s="3"/>
      <c r="D3962" s="3"/>
    </row>
    <row r="3963" spans="1:4" x14ac:dyDescent="0.25">
      <c r="A3963" s="1"/>
      <c r="B3963" s="3"/>
      <c r="C3963" s="3"/>
      <c r="D3963" s="3"/>
    </row>
    <row r="3964" spans="1:4" x14ac:dyDescent="0.25">
      <c r="A3964" s="1"/>
      <c r="B3964" s="3"/>
      <c r="C3964" s="3"/>
      <c r="D3964" s="3"/>
    </row>
    <row r="3965" spans="1:4" x14ac:dyDescent="0.25">
      <c r="A3965" s="1"/>
      <c r="B3965" s="3"/>
      <c r="C3965" s="3"/>
      <c r="D3965" s="3"/>
    </row>
    <row r="3966" spans="1:4" x14ac:dyDescent="0.25">
      <c r="A3966" s="1"/>
      <c r="B3966" s="3"/>
      <c r="C3966" s="3"/>
      <c r="D3966" s="3"/>
    </row>
    <row r="3967" spans="1:4" x14ac:dyDescent="0.25">
      <c r="A3967" s="1"/>
      <c r="B3967" s="3"/>
      <c r="C3967" s="3"/>
      <c r="D3967" s="3"/>
    </row>
    <row r="3968" spans="1:4" x14ac:dyDescent="0.25">
      <c r="A3968" s="1"/>
      <c r="B3968" s="3"/>
      <c r="C3968" s="3"/>
      <c r="D3968" s="3"/>
    </row>
    <row r="3969" spans="1:4" x14ac:dyDescent="0.25">
      <c r="A3969" s="1"/>
      <c r="B3969" s="3"/>
      <c r="C3969" s="3"/>
      <c r="D3969" s="3"/>
    </row>
    <row r="3970" spans="1:4" x14ac:dyDescent="0.25">
      <c r="A3970" s="1"/>
      <c r="B3970" s="3"/>
      <c r="C3970" s="3"/>
      <c r="D3970" s="3"/>
    </row>
    <row r="3971" spans="1:4" x14ac:dyDescent="0.25">
      <c r="A3971" s="1"/>
      <c r="B3971" s="3"/>
      <c r="C3971" s="3"/>
      <c r="D3971" s="3"/>
    </row>
    <row r="3972" spans="1:4" x14ac:dyDescent="0.25">
      <c r="A3972" s="1"/>
      <c r="B3972" s="3"/>
      <c r="C3972" s="3"/>
      <c r="D3972" s="3"/>
    </row>
    <row r="3973" spans="1:4" x14ac:dyDescent="0.25">
      <c r="A3973" s="1"/>
      <c r="B3973" s="3"/>
      <c r="C3973" s="3"/>
      <c r="D3973" s="3"/>
    </row>
    <row r="3974" spans="1:4" x14ac:dyDescent="0.25">
      <c r="A3974" s="1"/>
      <c r="B3974" s="3"/>
      <c r="C3974" s="3"/>
      <c r="D3974" s="3"/>
    </row>
    <row r="3975" spans="1:4" x14ac:dyDescent="0.25">
      <c r="A3975" s="1"/>
      <c r="B3975" s="3"/>
      <c r="C3975" s="3"/>
      <c r="D3975" s="3"/>
    </row>
    <row r="3976" spans="1:4" x14ac:dyDescent="0.25">
      <c r="A3976" s="1"/>
      <c r="B3976" s="3"/>
      <c r="C3976" s="3"/>
      <c r="D3976" s="3"/>
    </row>
    <row r="3977" spans="1:4" x14ac:dyDescent="0.25">
      <c r="A3977" s="1"/>
      <c r="B3977" s="3"/>
      <c r="C3977" s="3"/>
      <c r="D3977" s="3"/>
    </row>
    <row r="3978" spans="1:4" x14ac:dyDescent="0.25">
      <c r="A3978" s="1"/>
      <c r="B3978" s="3"/>
      <c r="C3978" s="3"/>
      <c r="D3978" s="3"/>
    </row>
    <row r="3979" spans="1:4" x14ac:dyDescent="0.25">
      <c r="A3979" s="1"/>
      <c r="B3979" s="3"/>
      <c r="C3979" s="3"/>
      <c r="D3979" s="3"/>
    </row>
    <row r="3980" spans="1:4" x14ac:dyDescent="0.25">
      <c r="A3980" s="1"/>
      <c r="B3980" s="3"/>
      <c r="C3980" s="3"/>
      <c r="D3980" s="3"/>
    </row>
    <row r="3981" spans="1:4" x14ac:dyDescent="0.25">
      <c r="A3981" s="1"/>
      <c r="B3981" s="3"/>
      <c r="C3981" s="3"/>
      <c r="D3981" s="3"/>
    </row>
    <row r="3982" spans="1:4" x14ac:dyDescent="0.25">
      <c r="A3982" s="1"/>
      <c r="B3982" s="3"/>
      <c r="C3982" s="3"/>
      <c r="D3982" s="3"/>
    </row>
    <row r="3983" spans="1:4" x14ac:dyDescent="0.25">
      <c r="A3983" s="1"/>
      <c r="B3983" s="3"/>
      <c r="C3983" s="3"/>
      <c r="D3983" s="3"/>
    </row>
    <row r="3984" spans="1:4" x14ac:dyDescent="0.25">
      <c r="A3984" s="1"/>
      <c r="B3984" s="3"/>
      <c r="C3984" s="3"/>
      <c r="D3984" s="3"/>
    </row>
    <row r="3985" spans="1:4" x14ac:dyDescent="0.25">
      <c r="A3985" s="1"/>
      <c r="B3985" s="3"/>
      <c r="C3985" s="3"/>
      <c r="D3985" s="3"/>
    </row>
    <row r="3986" spans="1:4" x14ac:dyDescent="0.25">
      <c r="A3986" s="1"/>
      <c r="B3986" s="3"/>
      <c r="C3986" s="3"/>
      <c r="D3986" s="3"/>
    </row>
    <row r="3987" spans="1:4" x14ac:dyDescent="0.25">
      <c r="A3987" s="1"/>
      <c r="B3987" s="3"/>
      <c r="C3987" s="3"/>
      <c r="D3987" s="3"/>
    </row>
    <row r="3988" spans="1:4" x14ac:dyDescent="0.25">
      <c r="A3988" s="1"/>
      <c r="B3988" s="3"/>
      <c r="C3988" s="3"/>
      <c r="D3988" s="3"/>
    </row>
    <row r="3989" spans="1:4" x14ac:dyDescent="0.25">
      <c r="A3989" s="1"/>
      <c r="B3989" s="3"/>
      <c r="C3989" s="3"/>
      <c r="D3989" s="3"/>
    </row>
    <row r="3990" spans="1:4" x14ac:dyDescent="0.25">
      <c r="A3990" s="1"/>
      <c r="B3990" s="3"/>
      <c r="C3990" s="3"/>
      <c r="D3990" s="3"/>
    </row>
    <row r="3991" spans="1:4" x14ac:dyDescent="0.25">
      <c r="A3991" s="1"/>
      <c r="B3991" s="3"/>
      <c r="C3991" s="3"/>
      <c r="D3991" s="3"/>
    </row>
    <row r="3992" spans="1:4" x14ac:dyDescent="0.25">
      <c r="A3992" s="1"/>
      <c r="B3992" s="3"/>
      <c r="C3992" s="3"/>
      <c r="D3992" s="3"/>
    </row>
    <row r="3993" spans="1:4" x14ac:dyDescent="0.25">
      <c r="A3993" s="1"/>
      <c r="B3993" s="3"/>
      <c r="C3993" s="3"/>
      <c r="D3993" s="3"/>
    </row>
    <row r="3994" spans="1:4" x14ac:dyDescent="0.25">
      <c r="A3994" s="1"/>
      <c r="B3994" s="3"/>
      <c r="C3994" s="3"/>
      <c r="D3994" s="3"/>
    </row>
    <row r="3995" spans="1:4" x14ac:dyDescent="0.25">
      <c r="A3995" s="1"/>
      <c r="B3995" s="3"/>
      <c r="C3995" s="3"/>
      <c r="D3995" s="3"/>
    </row>
    <row r="3996" spans="1:4" x14ac:dyDescent="0.25">
      <c r="A3996" s="1"/>
      <c r="B3996" s="3"/>
      <c r="C3996" s="3"/>
      <c r="D3996" s="3"/>
    </row>
    <row r="3997" spans="1:4" x14ac:dyDescent="0.25">
      <c r="A3997" s="1"/>
      <c r="B3997" s="3"/>
      <c r="C3997" s="3"/>
      <c r="D3997" s="3"/>
    </row>
    <row r="3998" spans="1:4" x14ac:dyDescent="0.25">
      <c r="A3998" s="1"/>
      <c r="B3998" s="3"/>
      <c r="C3998" s="3"/>
      <c r="D3998" s="3"/>
    </row>
    <row r="3999" spans="1:4" x14ac:dyDescent="0.25">
      <c r="A3999" s="1"/>
      <c r="B3999" s="3"/>
      <c r="C3999" s="3"/>
      <c r="D3999" s="3"/>
    </row>
    <row r="4000" spans="1:4" x14ac:dyDescent="0.25">
      <c r="A4000" s="1"/>
      <c r="B4000" s="3"/>
      <c r="C4000" s="3"/>
      <c r="D4000" s="3"/>
    </row>
    <row r="4001" spans="1:4" x14ac:dyDescent="0.25">
      <c r="A4001" s="1"/>
      <c r="B4001" s="3"/>
      <c r="C4001" s="3"/>
      <c r="D4001" s="3"/>
    </row>
    <row r="4002" spans="1:4" x14ac:dyDescent="0.25">
      <c r="A4002" s="1"/>
      <c r="B4002" s="3"/>
      <c r="C4002" s="3"/>
      <c r="D4002" s="3"/>
    </row>
    <row r="4003" spans="1:4" x14ac:dyDescent="0.25">
      <c r="A4003" s="1"/>
      <c r="B4003" s="3"/>
      <c r="C4003" s="3"/>
      <c r="D4003" s="3"/>
    </row>
    <row r="4004" spans="1:4" x14ac:dyDescent="0.25">
      <c r="A4004" s="1"/>
      <c r="B4004" s="3"/>
      <c r="C4004" s="3"/>
      <c r="D4004" s="3"/>
    </row>
    <row r="4005" spans="1:4" x14ac:dyDescent="0.25">
      <c r="A4005" s="1"/>
      <c r="B4005" s="3"/>
      <c r="C4005" s="3"/>
      <c r="D4005" s="3"/>
    </row>
    <row r="4006" spans="1:4" x14ac:dyDescent="0.25">
      <c r="A4006" s="1"/>
      <c r="B4006" s="3"/>
      <c r="C4006" s="3"/>
      <c r="D4006" s="3"/>
    </row>
    <row r="4007" spans="1:4" x14ac:dyDescent="0.25">
      <c r="A4007" s="1"/>
      <c r="B4007" s="3"/>
      <c r="C4007" s="3"/>
      <c r="D4007" s="3"/>
    </row>
    <row r="4008" spans="1:4" x14ac:dyDescent="0.25">
      <c r="A4008" s="1"/>
      <c r="B4008" s="3"/>
      <c r="C4008" s="3"/>
      <c r="D4008" s="3"/>
    </row>
    <row r="4009" spans="1:4" x14ac:dyDescent="0.25">
      <c r="A4009" s="1"/>
      <c r="B4009" s="3"/>
      <c r="C4009" s="3"/>
      <c r="D4009" s="3"/>
    </row>
    <row r="4010" spans="1:4" x14ac:dyDescent="0.25">
      <c r="A4010" s="1"/>
      <c r="B4010" s="3"/>
      <c r="C4010" s="3"/>
      <c r="D4010" s="3"/>
    </row>
    <row r="4011" spans="1:4" x14ac:dyDescent="0.25">
      <c r="A4011" s="1"/>
      <c r="B4011" s="3"/>
      <c r="C4011" s="3"/>
      <c r="D4011" s="3"/>
    </row>
    <row r="4012" spans="1:4" x14ac:dyDescent="0.25">
      <c r="A4012" s="1"/>
      <c r="B4012" s="3"/>
      <c r="C4012" s="3"/>
      <c r="D4012" s="3"/>
    </row>
    <row r="4013" spans="1:4" x14ac:dyDescent="0.25">
      <c r="A4013" s="1"/>
      <c r="B4013" s="3"/>
      <c r="C4013" s="3"/>
      <c r="D4013" s="3"/>
    </row>
    <row r="4014" spans="1:4" x14ac:dyDescent="0.25">
      <c r="A4014" s="1"/>
      <c r="B4014" s="3"/>
      <c r="C4014" s="3"/>
      <c r="D4014" s="3"/>
    </row>
    <row r="4015" spans="1:4" x14ac:dyDescent="0.25">
      <c r="A4015" s="1"/>
      <c r="B4015" s="3"/>
      <c r="C4015" s="3"/>
      <c r="D4015" s="3"/>
    </row>
    <row r="4016" spans="1:4" x14ac:dyDescent="0.25">
      <c r="A4016" s="1"/>
      <c r="B4016" s="3"/>
      <c r="C4016" s="3"/>
      <c r="D4016" s="3"/>
    </row>
    <row r="4017" spans="1:4" x14ac:dyDescent="0.25">
      <c r="A4017" s="1"/>
      <c r="B4017" s="3"/>
      <c r="C4017" s="3"/>
      <c r="D4017" s="3"/>
    </row>
    <row r="4018" spans="1:4" x14ac:dyDescent="0.25">
      <c r="A4018" s="1"/>
      <c r="B4018" s="3"/>
      <c r="C4018" s="3"/>
      <c r="D4018" s="3"/>
    </row>
    <row r="4019" spans="1:4" x14ac:dyDescent="0.25">
      <c r="A4019" s="1"/>
      <c r="B4019" s="3"/>
      <c r="C4019" s="3"/>
      <c r="D4019" s="3"/>
    </row>
    <row r="4020" spans="1:4" x14ac:dyDescent="0.25">
      <c r="A4020" s="1"/>
      <c r="B4020" s="3"/>
      <c r="C4020" s="3"/>
      <c r="D4020" s="3"/>
    </row>
    <row r="4021" spans="1:4" x14ac:dyDescent="0.25">
      <c r="A4021" s="1"/>
      <c r="B4021" s="3"/>
      <c r="C4021" s="3"/>
      <c r="D4021" s="3"/>
    </row>
    <row r="4022" spans="1:4" x14ac:dyDescent="0.25">
      <c r="A4022" s="1"/>
      <c r="B4022" s="3"/>
      <c r="C4022" s="3"/>
      <c r="D4022" s="3"/>
    </row>
    <row r="4023" spans="1:4" x14ac:dyDescent="0.25">
      <c r="A4023" s="1"/>
      <c r="B4023" s="3"/>
      <c r="C4023" s="3"/>
      <c r="D4023" s="3"/>
    </row>
    <row r="4024" spans="1:4" x14ac:dyDescent="0.25">
      <c r="A4024" s="1"/>
      <c r="B4024" s="3"/>
      <c r="C4024" s="3"/>
      <c r="D4024" s="3"/>
    </row>
    <row r="4025" spans="1:4" x14ac:dyDescent="0.25">
      <c r="A4025" s="1"/>
      <c r="B4025" s="3"/>
      <c r="C4025" s="3"/>
      <c r="D4025" s="3"/>
    </row>
    <row r="4026" spans="1:4" x14ac:dyDescent="0.25">
      <c r="A4026" s="1"/>
      <c r="B4026" s="3"/>
      <c r="C4026" s="3"/>
      <c r="D4026" s="3"/>
    </row>
    <row r="4027" spans="1:4" x14ac:dyDescent="0.25">
      <c r="A4027" s="1"/>
      <c r="B4027" s="3"/>
      <c r="C4027" s="3"/>
      <c r="D4027" s="3"/>
    </row>
    <row r="4028" spans="1:4" x14ac:dyDescent="0.25">
      <c r="A4028" s="1"/>
      <c r="B4028" s="3"/>
      <c r="C4028" s="3"/>
      <c r="D4028" s="3"/>
    </row>
    <row r="4029" spans="1:4" x14ac:dyDescent="0.25">
      <c r="A4029" s="1"/>
      <c r="B4029" s="3"/>
      <c r="C4029" s="3"/>
      <c r="D4029" s="3"/>
    </row>
    <row r="4030" spans="1:4" x14ac:dyDescent="0.25">
      <c r="A4030" s="1"/>
      <c r="B4030" s="3"/>
      <c r="C4030" s="3"/>
      <c r="D4030" s="3"/>
    </row>
    <row r="4031" spans="1:4" x14ac:dyDescent="0.25">
      <c r="A4031" s="1"/>
      <c r="B4031" s="3"/>
      <c r="C4031" s="3"/>
      <c r="D4031" s="3"/>
    </row>
    <row r="4032" spans="1:4" x14ac:dyDescent="0.25">
      <c r="A4032" s="1"/>
      <c r="B4032" s="3"/>
      <c r="C4032" s="3"/>
      <c r="D4032" s="3"/>
    </row>
    <row r="4033" spans="1:4" x14ac:dyDescent="0.25">
      <c r="A4033" s="1"/>
      <c r="B4033" s="3"/>
      <c r="C4033" s="3"/>
      <c r="D4033" s="3"/>
    </row>
    <row r="4034" spans="1:4" x14ac:dyDescent="0.25">
      <c r="A4034" s="1"/>
      <c r="B4034" s="3"/>
      <c r="C4034" s="3"/>
      <c r="D4034" s="3"/>
    </row>
    <row r="4035" spans="1:4" x14ac:dyDescent="0.25">
      <c r="A4035" s="1"/>
      <c r="B4035" s="3"/>
      <c r="C4035" s="3"/>
      <c r="D4035" s="3"/>
    </row>
    <row r="4036" spans="1:4" x14ac:dyDescent="0.25">
      <c r="A4036" s="1"/>
      <c r="B4036" s="3"/>
      <c r="C4036" s="3"/>
      <c r="D4036" s="3"/>
    </row>
    <row r="4037" spans="1:4" x14ac:dyDescent="0.25">
      <c r="A4037" s="1"/>
      <c r="B4037" s="3"/>
      <c r="C4037" s="3"/>
      <c r="D4037" s="3"/>
    </row>
    <row r="4038" spans="1:4" x14ac:dyDescent="0.25">
      <c r="A4038" s="1"/>
      <c r="B4038" s="3"/>
      <c r="C4038" s="3"/>
      <c r="D4038" s="3"/>
    </row>
    <row r="4039" spans="1:4" x14ac:dyDescent="0.25">
      <c r="A4039" s="1"/>
      <c r="B4039" s="3"/>
      <c r="C4039" s="3"/>
      <c r="D4039" s="3"/>
    </row>
    <row r="4040" spans="1:4" x14ac:dyDescent="0.25">
      <c r="A4040" s="1"/>
      <c r="B4040" s="3"/>
      <c r="C4040" s="3"/>
      <c r="D4040" s="3"/>
    </row>
    <row r="4041" spans="1:4" x14ac:dyDescent="0.25">
      <c r="A4041" s="1"/>
      <c r="B4041" s="3"/>
      <c r="C4041" s="3"/>
      <c r="D4041" s="3"/>
    </row>
    <row r="4042" spans="1:4" x14ac:dyDescent="0.25">
      <c r="A4042" s="1"/>
      <c r="B4042" s="3"/>
      <c r="C4042" s="3"/>
      <c r="D4042" s="3"/>
    </row>
    <row r="4043" spans="1:4" x14ac:dyDescent="0.25">
      <c r="A4043" s="1"/>
      <c r="B4043" s="3"/>
      <c r="C4043" s="3"/>
      <c r="D4043" s="3"/>
    </row>
    <row r="4044" spans="1:4" x14ac:dyDescent="0.25">
      <c r="A4044" s="1"/>
      <c r="B4044" s="3"/>
      <c r="C4044" s="3"/>
      <c r="D4044" s="3"/>
    </row>
    <row r="4045" spans="1:4" x14ac:dyDescent="0.25">
      <c r="A4045" s="1"/>
      <c r="B4045" s="3"/>
      <c r="C4045" s="3"/>
      <c r="D4045" s="3"/>
    </row>
    <row r="4046" spans="1:4" x14ac:dyDescent="0.25">
      <c r="A4046" s="1"/>
      <c r="B4046" s="3"/>
      <c r="C4046" s="3"/>
      <c r="D4046" s="3"/>
    </row>
    <row r="4047" spans="1:4" x14ac:dyDescent="0.25">
      <c r="A4047" s="1"/>
      <c r="B4047" s="3"/>
      <c r="C4047" s="3"/>
      <c r="D4047" s="3"/>
    </row>
    <row r="4048" spans="1:4" x14ac:dyDescent="0.25">
      <c r="A4048" s="1"/>
      <c r="B4048" s="3"/>
      <c r="C4048" s="3"/>
      <c r="D4048" s="3"/>
    </row>
    <row r="4049" spans="1:4" x14ac:dyDescent="0.25">
      <c r="A4049" s="1"/>
      <c r="B4049" s="3"/>
      <c r="C4049" s="3"/>
      <c r="D4049" s="3"/>
    </row>
    <row r="4050" spans="1:4" x14ac:dyDescent="0.25">
      <c r="A4050" s="1"/>
      <c r="B4050" s="3"/>
      <c r="C4050" s="3"/>
      <c r="D4050" s="3"/>
    </row>
    <row r="4051" spans="1:4" x14ac:dyDescent="0.25">
      <c r="A4051" s="1"/>
      <c r="B4051" s="3"/>
      <c r="C4051" s="3"/>
      <c r="D4051" s="3"/>
    </row>
    <row r="4052" spans="1:4" x14ac:dyDescent="0.25">
      <c r="A4052" s="1"/>
      <c r="B4052" s="3"/>
      <c r="C4052" s="3"/>
      <c r="D4052" s="3"/>
    </row>
    <row r="4053" spans="1:4" x14ac:dyDescent="0.25">
      <c r="A4053" s="1"/>
      <c r="B4053" s="3"/>
      <c r="C4053" s="3"/>
      <c r="D4053" s="3"/>
    </row>
    <row r="4054" spans="1:4" x14ac:dyDescent="0.25">
      <c r="A4054" s="1"/>
      <c r="B4054" s="3"/>
      <c r="C4054" s="3"/>
      <c r="D4054" s="3"/>
    </row>
    <row r="4055" spans="1:4" x14ac:dyDescent="0.25">
      <c r="A4055" s="1"/>
      <c r="B4055" s="3"/>
      <c r="C4055" s="3"/>
      <c r="D4055" s="3"/>
    </row>
    <row r="4056" spans="1:4" x14ac:dyDescent="0.25">
      <c r="A4056" s="1"/>
      <c r="B4056" s="3"/>
      <c r="C4056" s="3"/>
      <c r="D4056" s="3"/>
    </row>
    <row r="4057" spans="1:4" x14ac:dyDescent="0.25">
      <c r="A4057" s="1"/>
      <c r="B4057" s="3"/>
      <c r="C4057" s="3"/>
      <c r="D4057" s="3"/>
    </row>
    <row r="4058" spans="1:4" x14ac:dyDescent="0.25">
      <c r="A4058" s="1"/>
      <c r="B4058" s="3"/>
      <c r="C4058" s="3"/>
      <c r="D4058" s="3"/>
    </row>
    <row r="4059" spans="1:4" x14ac:dyDescent="0.25">
      <c r="A4059" s="1"/>
      <c r="B4059" s="3"/>
      <c r="C4059" s="3"/>
      <c r="D4059" s="3"/>
    </row>
    <row r="4060" spans="1:4" x14ac:dyDescent="0.25">
      <c r="A4060" s="1"/>
      <c r="B4060" s="3"/>
      <c r="C4060" s="3"/>
      <c r="D4060" s="3"/>
    </row>
    <row r="4061" spans="1:4" x14ac:dyDescent="0.25">
      <c r="A4061" s="1"/>
      <c r="B4061" s="3"/>
      <c r="C4061" s="3"/>
      <c r="D4061" s="3"/>
    </row>
    <row r="4062" spans="1:4" x14ac:dyDescent="0.25">
      <c r="A4062" s="1"/>
      <c r="B4062" s="3"/>
      <c r="C4062" s="3"/>
      <c r="D4062" s="3"/>
    </row>
    <row r="4063" spans="1:4" x14ac:dyDescent="0.25">
      <c r="A4063" s="1"/>
      <c r="B4063" s="3"/>
      <c r="C4063" s="3"/>
      <c r="D4063" s="3"/>
    </row>
    <row r="4064" spans="1:4" x14ac:dyDescent="0.25">
      <c r="A4064" s="1"/>
      <c r="B4064" s="3"/>
      <c r="C4064" s="3"/>
      <c r="D4064" s="3"/>
    </row>
    <row r="4065" spans="1:4" x14ac:dyDescent="0.25">
      <c r="A4065" s="1"/>
      <c r="B4065" s="3"/>
      <c r="C4065" s="3"/>
      <c r="D4065" s="3"/>
    </row>
    <row r="4066" spans="1:4" x14ac:dyDescent="0.25">
      <c r="A4066" s="1"/>
      <c r="B4066" s="3"/>
      <c r="C4066" s="3"/>
      <c r="D4066" s="3"/>
    </row>
    <row r="4067" spans="1:4" x14ac:dyDescent="0.25">
      <c r="A4067" s="1"/>
      <c r="B4067" s="3"/>
      <c r="C4067" s="3"/>
      <c r="D4067" s="3"/>
    </row>
    <row r="4068" spans="1:4" x14ac:dyDescent="0.25">
      <c r="A4068" s="1"/>
      <c r="B4068" s="3"/>
      <c r="C4068" s="3"/>
      <c r="D4068" s="3"/>
    </row>
    <row r="4069" spans="1:4" x14ac:dyDescent="0.25">
      <c r="A4069" s="1"/>
      <c r="B4069" s="3"/>
      <c r="C4069" s="3"/>
      <c r="D4069" s="3"/>
    </row>
    <row r="4070" spans="1:4" x14ac:dyDescent="0.25">
      <c r="A4070" s="1"/>
      <c r="B4070" s="3"/>
      <c r="C4070" s="3"/>
      <c r="D4070" s="3"/>
    </row>
    <row r="4071" spans="1:4" x14ac:dyDescent="0.25">
      <c r="A4071" s="1"/>
      <c r="B4071" s="3"/>
      <c r="C4071" s="3"/>
      <c r="D4071" s="3"/>
    </row>
    <row r="4072" spans="1:4" x14ac:dyDescent="0.25">
      <c r="A4072" s="1"/>
      <c r="B4072" s="3"/>
      <c r="C4072" s="3"/>
      <c r="D4072" s="3"/>
    </row>
    <row r="4073" spans="1:4" x14ac:dyDescent="0.25">
      <c r="A4073" s="1"/>
      <c r="B4073" s="3"/>
      <c r="C4073" s="3"/>
      <c r="D4073" s="3"/>
    </row>
    <row r="4074" spans="1:4" x14ac:dyDescent="0.25">
      <c r="A4074" s="1"/>
      <c r="B4074" s="3"/>
      <c r="C4074" s="3"/>
      <c r="D4074" s="3"/>
    </row>
    <row r="4075" spans="1:4" x14ac:dyDescent="0.25">
      <c r="A4075" s="1"/>
      <c r="B4075" s="3"/>
      <c r="C4075" s="3"/>
      <c r="D4075" s="3"/>
    </row>
    <row r="4076" spans="1:4" x14ac:dyDescent="0.25">
      <c r="A4076" s="1"/>
      <c r="B4076" s="3"/>
      <c r="C4076" s="3"/>
      <c r="D4076" s="3"/>
    </row>
    <row r="4077" spans="1:4" x14ac:dyDescent="0.25">
      <c r="A4077" s="1"/>
      <c r="B4077" s="3"/>
      <c r="C4077" s="3"/>
      <c r="D4077" s="3"/>
    </row>
    <row r="4078" spans="1:4" x14ac:dyDescent="0.25">
      <c r="A4078" s="1"/>
      <c r="B4078" s="3"/>
      <c r="C4078" s="3"/>
      <c r="D4078" s="3"/>
    </row>
    <row r="4079" spans="1:4" x14ac:dyDescent="0.25">
      <c r="A4079" s="1"/>
      <c r="B4079" s="3"/>
      <c r="C4079" s="3"/>
      <c r="D4079" s="3"/>
    </row>
    <row r="4080" spans="1:4" x14ac:dyDescent="0.25">
      <c r="A4080" s="1"/>
      <c r="B4080" s="3"/>
      <c r="C4080" s="3"/>
      <c r="D4080" s="3"/>
    </row>
    <row r="4081" spans="1:4" x14ac:dyDescent="0.25">
      <c r="A4081" s="1"/>
      <c r="B4081" s="3"/>
      <c r="C4081" s="3"/>
      <c r="D4081" s="3"/>
    </row>
    <row r="4082" spans="1:4" x14ac:dyDescent="0.25">
      <c r="A4082" s="1"/>
      <c r="B4082" s="3"/>
      <c r="C4082" s="3"/>
      <c r="D4082" s="3"/>
    </row>
    <row r="4083" spans="1:4" x14ac:dyDescent="0.25">
      <c r="A4083" s="1"/>
      <c r="B4083" s="3"/>
      <c r="C4083" s="3"/>
      <c r="D4083" s="3"/>
    </row>
    <row r="4084" spans="1:4" x14ac:dyDescent="0.25">
      <c r="A4084" s="1"/>
      <c r="B4084" s="3"/>
      <c r="C4084" s="3"/>
      <c r="D4084" s="3"/>
    </row>
    <row r="4085" spans="1:4" x14ac:dyDescent="0.25">
      <c r="A4085" s="1"/>
      <c r="B4085" s="3"/>
      <c r="C4085" s="3"/>
      <c r="D4085" s="3"/>
    </row>
    <row r="4086" spans="1:4" x14ac:dyDescent="0.25">
      <c r="A4086" s="1"/>
      <c r="B4086" s="3"/>
      <c r="C4086" s="3"/>
      <c r="D4086" s="3"/>
    </row>
    <row r="4087" spans="1:4" x14ac:dyDescent="0.25">
      <c r="A4087" s="1"/>
      <c r="B4087" s="3"/>
      <c r="C4087" s="3"/>
      <c r="D4087" s="3"/>
    </row>
    <row r="4088" spans="1:4" x14ac:dyDescent="0.25">
      <c r="A4088" s="1"/>
      <c r="B4088" s="3"/>
      <c r="C4088" s="3"/>
      <c r="D4088" s="3"/>
    </row>
    <row r="4089" spans="1:4" x14ac:dyDescent="0.25">
      <c r="A4089" s="1"/>
      <c r="B4089" s="3"/>
      <c r="C4089" s="3"/>
      <c r="D4089" s="3"/>
    </row>
    <row r="4090" spans="1:4" x14ac:dyDescent="0.25">
      <c r="A4090" s="1"/>
      <c r="B4090" s="3"/>
      <c r="C4090" s="3"/>
      <c r="D4090" s="3"/>
    </row>
    <row r="4091" spans="1:4" x14ac:dyDescent="0.25">
      <c r="A4091" s="1"/>
      <c r="B4091" s="3"/>
      <c r="C4091" s="3"/>
      <c r="D4091" s="3"/>
    </row>
    <row r="4092" spans="1:4" x14ac:dyDescent="0.25">
      <c r="A4092" s="1"/>
      <c r="B4092" s="3"/>
      <c r="C4092" s="3"/>
      <c r="D4092" s="3"/>
    </row>
    <row r="4093" spans="1:4" x14ac:dyDescent="0.25">
      <c r="A4093" s="1"/>
      <c r="B4093" s="3"/>
      <c r="C4093" s="3"/>
      <c r="D4093" s="3"/>
    </row>
    <row r="4094" spans="1:4" x14ac:dyDescent="0.25">
      <c r="A4094" s="1"/>
      <c r="B4094" s="3"/>
      <c r="C4094" s="3"/>
      <c r="D4094" s="3"/>
    </row>
    <row r="4095" spans="1:4" x14ac:dyDescent="0.25">
      <c r="A4095" s="1"/>
      <c r="B4095" s="3"/>
      <c r="C4095" s="3"/>
      <c r="D4095" s="3"/>
    </row>
    <row r="4096" spans="1:4" x14ac:dyDescent="0.25">
      <c r="A4096" s="1"/>
      <c r="B4096" s="3"/>
      <c r="C4096" s="3"/>
      <c r="D4096" s="3"/>
    </row>
    <row r="4097" spans="1:4" x14ac:dyDescent="0.25">
      <c r="A4097" s="1"/>
      <c r="B4097" s="3"/>
      <c r="C4097" s="3"/>
      <c r="D4097" s="3"/>
    </row>
    <row r="4098" spans="1:4" x14ac:dyDescent="0.25">
      <c r="A4098" s="1"/>
      <c r="B4098" s="3"/>
      <c r="C4098" s="3"/>
      <c r="D4098" s="3"/>
    </row>
    <row r="4099" spans="1:4" x14ac:dyDescent="0.25">
      <c r="A4099" s="1"/>
      <c r="B4099" s="3"/>
      <c r="C4099" s="3"/>
      <c r="D4099" s="3"/>
    </row>
    <row r="4100" spans="1:4" x14ac:dyDescent="0.25">
      <c r="A4100" s="1"/>
      <c r="B4100" s="3"/>
      <c r="C4100" s="3"/>
      <c r="D4100" s="3"/>
    </row>
    <row r="4101" spans="1:4" x14ac:dyDescent="0.25">
      <c r="A4101" s="1"/>
      <c r="B4101" s="3"/>
      <c r="C4101" s="3"/>
      <c r="D4101" s="3"/>
    </row>
    <row r="4102" spans="1:4" x14ac:dyDescent="0.25">
      <c r="A4102" s="1"/>
      <c r="B4102" s="3"/>
      <c r="C4102" s="3"/>
      <c r="D4102" s="3"/>
    </row>
    <row r="4103" spans="1:4" x14ac:dyDescent="0.25">
      <c r="A4103" s="1"/>
      <c r="B4103" s="3"/>
      <c r="C4103" s="3"/>
      <c r="D4103" s="3"/>
    </row>
    <row r="4104" spans="1:4" x14ac:dyDescent="0.25">
      <c r="A4104" s="1"/>
      <c r="B4104" s="3"/>
      <c r="C4104" s="3"/>
      <c r="D4104" s="3"/>
    </row>
    <row r="4105" spans="1:4" x14ac:dyDescent="0.25">
      <c r="A4105" s="1"/>
      <c r="B4105" s="3"/>
      <c r="C4105" s="3"/>
      <c r="D4105" s="3"/>
    </row>
    <row r="4106" spans="1:4" x14ac:dyDescent="0.25">
      <c r="A4106" s="1"/>
      <c r="B4106" s="3"/>
      <c r="C4106" s="3"/>
      <c r="D4106" s="3"/>
    </row>
    <row r="4107" spans="1:4" x14ac:dyDescent="0.25">
      <c r="A4107" s="1"/>
      <c r="B4107" s="3"/>
      <c r="C4107" s="3"/>
      <c r="D4107" s="3"/>
    </row>
    <row r="4108" spans="1:4" x14ac:dyDescent="0.25">
      <c r="A4108" s="1"/>
      <c r="B4108" s="3"/>
      <c r="C4108" s="3"/>
      <c r="D4108" s="3"/>
    </row>
    <row r="4109" spans="1:4" x14ac:dyDescent="0.25">
      <c r="A4109" s="1"/>
      <c r="B4109" s="3"/>
      <c r="C4109" s="3"/>
      <c r="D4109" s="3"/>
    </row>
    <row r="4110" spans="1:4" x14ac:dyDescent="0.25">
      <c r="A4110" s="1"/>
      <c r="B4110" s="3"/>
      <c r="C4110" s="3"/>
      <c r="D4110" s="3"/>
    </row>
    <row r="4111" spans="1:4" x14ac:dyDescent="0.25">
      <c r="A4111" s="1"/>
      <c r="B4111" s="3"/>
      <c r="C4111" s="3"/>
      <c r="D4111" s="3"/>
    </row>
    <row r="4112" spans="1:4" x14ac:dyDescent="0.25">
      <c r="A4112" s="1"/>
      <c r="B4112" s="3"/>
      <c r="C4112" s="3"/>
      <c r="D4112" s="3"/>
    </row>
    <row r="4113" spans="1:4" x14ac:dyDescent="0.25">
      <c r="A4113" s="1"/>
      <c r="B4113" s="3"/>
      <c r="C4113" s="3"/>
      <c r="D4113" s="3"/>
    </row>
    <row r="4114" spans="1:4" x14ac:dyDescent="0.25">
      <c r="A4114" s="1"/>
      <c r="B4114" s="3"/>
      <c r="C4114" s="3"/>
      <c r="D4114" s="3"/>
    </row>
    <row r="4115" spans="1:4" x14ac:dyDescent="0.25">
      <c r="A4115" s="1"/>
      <c r="B4115" s="3"/>
      <c r="C4115" s="3"/>
      <c r="D4115" s="3"/>
    </row>
    <row r="4116" spans="1:4" x14ac:dyDescent="0.25">
      <c r="A4116" s="1"/>
      <c r="B4116" s="3"/>
      <c r="C4116" s="3"/>
      <c r="D4116" s="3"/>
    </row>
    <row r="4117" spans="1:4" x14ac:dyDescent="0.25">
      <c r="A4117" s="1"/>
      <c r="B4117" s="3"/>
      <c r="C4117" s="3"/>
      <c r="D4117" s="3"/>
    </row>
    <row r="4118" spans="1:4" x14ac:dyDescent="0.25">
      <c r="A4118" s="1"/>
      <c r="B4118" s="3"/>
      <c r="C4118" s="3"/>
      <c r="D4118" s="3"/>
    </row>
    <row r="4119" spans="1:4" x14ac:dyDescent="0.25">
      <c r="A4119" s="1"/>
      <c r="B4119" s="3"/>
      <c r="C4119" s="3"/>
      <c r="D4119" s="3"/>
    </row>
    <row r="4120" spans="1:4" x14ac:dyDescent="0.25">
      <c r="A4120" s="1"/>
      <c r="B4120" s="3"/>
      <c r="C4120" s="3"/>
      <c r="D4120" s="3"/>
    </row>
    <row r="4121" spans="1:4" x14ac:dyDescent="0.25">
      <c r="A4121" s="1"/>
      <c r="B4121" s="3"/>
      <c r="C4121" s="3"/>
      <c r="D4121" s="3"/>
    </row>
    <row r="4122" spans="1:4" x14ac:dyDescent="0.25">
      <c r="A4122" s="1"/>
      <c r="B4122" s="3"/>
      <c r="C4122" s="3"/>
      <c r="D4122" s="3"/>
    </row>
    <row r="4123" spans="1:4" x14ac:dyDescent="0.25">
      <c r="A4123" s="1"/>
      <c r="B4123" s="3"/>
      <c r="C4123" s="3"/>
      <c r="D4123" s="3"/>
    </row>
    <row r="4124" spans="1:4" x14ac:dyDescent="0.25">
      <c r="A4124" s="1"/>
      <c r="B4124" s="3"/>
      <c r="C4124" s="3"/>
      <c r="D4124" s="3"/>
    </row>
    <row r="4125" spans="1:4" x14ac:dyDescent="0.25">
      <c r="A4125" s="1"/>
      <c r="B4125" s="3"/>
      <c r="C4125" s="3"/>
      <c r="D4125" s="3"/>
    </row>
    <row r="4126" spans="1:4" x14ac:dyDescent="0.25">
      <c r="A4126" s="1"/>
      <c r="B4126" s="3"/>
      <c r="C4126" s="3"/>
      <c r="D4126" s="3"/>
    </row>
    <row r="4127" spans="1:4" x14ac:dyDescent="0.25">
      <c r="A4127" s="1"/>
      <c r="B4127" s="3"/>
      <c r="C4127" s="3"/>
      <c r="D4127" s="3"/>
    </row>
    <row r="4128" spans="1:4" x14ac:dyDescent="0.25">
      <c r="A4128" s="1"/>
      <c r="B4128" s="3"/>
      <c r="C4128" s="3"/>
      <c r="D4128" s="3"/>
    </row>
    <row r="4129" spans="1:4" x14ac:dyDescent="0.25">
      <c r="A4129" s="1"/>
      <c r="B4129" s="3"/>
      <c r="C4129" s="3"/>
      <c r="D4129" s="3"/>
    </row>
    <row r="4130" spans="1:4" x14ac:dyDescent="0.25">
      <c r="A4130" s="1"/>
      <c r="B4130" s="3"/>
      <c r="C4130" s="3"/>
      <c r="D4130" s="3"/>
    </row>
    <row r="4131" spans="1:4" x14ac:dyDescent="0.25">
      <c r="A4131" s="1"/>
      <c r="B4131" s="3"/>
      <c r="C4131" s="3"/>
      <c r="D4131" s="3"/>
    </row>
    <row r="4132" spans="1:4" x14ac:dyDescent="0.25">
      <c r="A4132" s="1"/>
      <c r="B4132" s="3"/>
      <c r="C4132" s="3"/>
      <c r="D4132" s="3"/>
    </row>
    <row r="4133" spans="1:4" x14ac:dyDescent="0.25">
      <c r="A4133" s="1"/>
      <c r="B4133" s="3"/>
      <c r="C4133" s="3"/>
      <c r="D4133" s="3"/>
    </row>
    <row r="4134" spans="1:4" x14ac:dyDescent="0.25">
      <c r="A4134" s="1"/>
      <c r="B4134" s="3"/>
      <c r="C4134" s="3"/>
      <c r="D4134" s="3"/>
    </row>
    <row r="4135" spans="1:4" x14ac:dyDescent="0.25">
      <c r="A4135" s="1"/>
      <c r="B4135" s="3"/>
      <c r="C4135" s="3"/>
      <c r="D4135" s="3"/>
    </row>
    <row r="4136" spans="1:4" x14ac:dyDescent="0.25">
      <c r="A4136" s="1"/>
      <c r="B4136" s="3"/>
      <c r="C4136" s="3"/>
      <c r="D4136" s="3"/>
    </row>
    <row r="4137" spans="1:4" x14ac:dyDescent="0.25">
      <c r="A4137" s="1"/>
      <c r="B4137" s="3"/>
      <c r="C4137" s="3"/>
      <c r="D4137" s="3"/>
    </row>
    <row r="4138" spans="1:4" x14ac:dyDescent="0.25">
      <c r="A4138" s="1"/>
      <c r="B4138" s="3"/>
      <c r="C4138" s="3"/>
      <c r="D4138" s="3"/>
    </row>
    <row r="4139" spans="1:4" x14ac:dyDescent="0.25">
      <c r="A4139" s="1"/>
      <c r="B4139" s="3"/>
      <c r="C4139" s="3"/>
      <c r="D4139" s="3"/>
    </row>
    <row r="4140" spans="1:4" x14ac:dyDescent="0.25">
      <c r="A4140" s="1"/>
      <c r="B4140" s="3"/>
      <c r="C4140" s="3"/>
      <c r="D4140" s="3"/>
    </row>
    <row r="4141" spans="1:4" x14ac:dyDescent="0.25">
      <c r="A4141" s="1"/>
      <c r="B4141" s="3"/>
      <c r="C4141" s="3"/>
      <c r="D4141" s="3"/>
    </row>
    <row r="4142" spans="1:4" x14ac:dyDescent="0.25">
      <c r="A4142" s="1"/>
      <c r="B4142" s="3"/>
      <c r="C4142" s="3"/>
      <c r="D4142" s="3"/>
    </row>
    <row r="4143" spans="1:4" x14ac:dyDescent="0.25">
      <c r="A4143" s="1"/>
      <c r="B4143" s="3"/>
      <c r="C4143" s="3"/>
      <c r="D4143" s="3"/>
    </row>
    <row r="4144" spans="1:4" x14ac:dyDescent="0.25">
      <c r="A4144" s="1"/>
      <c r="B4144" s="3"/>
      <c r="C4144" s="3"/>
      <c r="D4144" s="3"/>
    </row>
    <row r="4145" spans="1:4" x14ac:dyDescent="0.25">
      <c r="A4145" s="1"/>
      <c r="B4145" s="3"/>
      <c r="C4145" s="3"/>
      <c r="D4145" s="3"/>
    </row>
    <row r="4146" spans="1:4" x14ac:dyDescent="0.25">
      <c r="A4146" s="1"/>
      <c r="B4146" s="3"/>
      <c r="C4146" s="3"/>
      <c r="D4146" s="3"/>
    </row>
    <row r="4147" spans="1:4" x14ac:dyDescent="0.25">
      <c r="A4147" s="1"/>
      <c r="B4147" s="3"/>
      <c r="C4147" s="3"/>
      <c r="D4147" s="3"/>
    </row>
    <row r="4148" spans="1:4" x14ac:dyDescent="0.25">
      <c r="A4148" s="1"/>
      <c r="B4148" s="3"/>
      <c r="C4148" s="3"/>
      <c r="D4148" s="3"/>
    </row>
    <row r="4149" spans="1:4" x14ac:dyDescent="0.25">
      <c r="A4149" s="1"/>
      <c r="B4149" s="3"/>
      <c r="C4149" s="3"/>
      <c r="D4149" s="3"/>
    </row>
    <row r="4150" spans="1:4" x14ac:dyDescent="0.25">
      <c r="A4150" s="1"/>
      <c r="B4150" s="3"/>
      <c r="C4150" s="3"/>
      <c r="D4150" s="3"/>
    </row>
    <row r="4151" spans="1:4" x14ac:dyDescent="0.25">
      <c r="A4151" s="1"/>
      <c r="B4151" s="3"/>
      <c r="C4151" s="3"/>
      <c r="D4151" s="3"/>
    </row>
    <row r="4152" spans="1:4" x14ac:dyDescent="0.25">
      <c r="A4152" s="1"/>
      <c r="B4152" s="3"/>
      <c r="C4152" s="3"/>
      <c r="D4152" s="3"/>
    </row>
    <row r="4153" spans="1:4" x14ac:dyDescent="0.25">
      <c r="A4153" s="1"/>
      <c r="B4153" s="3"/>
      <c r="C4153" s="3"/>
      <c r="D4153" s="3"/>
    </row>
    <row r="4154" spans="1:4" x14ac:dyDescent="0.25">
      <c r="A4154" s="1"/>
      <c r="B4154" s="3"/>
      <c r="C4154" s="3"/>
      <c r="D4154" s="3"/>
    </row>
    <row r="4155" spans="1:4" x14ac:dyDescent="0.25">
      <c r="A4155" s="1"/>
      <c r="B4155" s="3"/>
      <c r="C4155" s="3"/>
      <c r="D4155" s="3"/>
    </row>
    <row r="4156" spans="1:4" x14ac:dyDescent="0.25">
      <c r="A4156" s="1"/>
      <c r="B4156" s="3"/>
      <c r="C4156" s="3"/>
      <c r="D4156" s="3"/>
    </row>
    <row r="4157" spans="1:4" x14ac:dyDescent="0.25">
      <c r="A4157" s="1"/>
      <c r="B4157" s="3"/>
      <c r="C4157" s="3"/>
      <c r="D4157" s="3"/>
    </row>
    <row r="4158" spans="1:4" x14ac:dyDescent="0.25">
      <c r="A4158" s="1"/>
      <c r="B4158" s="3"/>
      <c r="C4158" s="3"/>
      <c r="D4158" s="3"/>
    </row>
    <row r="4159" spans="1:4" x14ac:dyDescent="0.25">
      <c r="A4159" s="1"/>
      <c r="B4159" s="3"/>
      <c r="C4159" s="3"/>
      <c r="D4159" s="3"/>
    </row>
    <row r="4160" spans="1:4" x14ac:dyDescent="0.25">
      <c r="A4160" s="1"/>
      <c r="B4160" s="3"/>
      <c r="C4160" s="3"/>
      <c r="D4160" s="3"/>
    </row>
    <row r="4161" spans="1:4" x14ac:dyDescent="0.25">
      <c r="A4161" s="1"/>
      <c r="B4161" s="3"/>
      <c r="C4161" s="3"/>
      <c r="D4161" s="3"/>
    </row>
    <row r="4162" spans="1:4" x14ac:dyDescent="0.25">
      <c r="A4162" s="1"/>
      <c r="B4162" s="3"/>
      <c r="C4162" s="3"/>
      <c r="D4162" s="3"/>
    </row>
    <row r="4163" spans="1:4" x14ac:dyDescent="0.25">
      <c r="A4163" s="1"/>
      <c r="B4163" s="3"/>
      <c r="C4163" s="3"/>
      <c r="D4163" s="3"/>
    </row>
    <row r="4164" spans="1:4" x14ac:dyDescent="0.25">
      <c r="A4164" s="1"/>
      <c r="B4164" s="3"/>
      <c r="C4164" s="3"/>
      <c r="D4164" s="3"/>
    </row>
    <row r="4165" spans="1:4" x14ac:dyDescent="0.25">
      <c r="A4165" s="1"/>
      <c r="B4165" s="3"/>
      <c r="C4165" s="3"/>
      <c r="D4165" s="3"/>
    </row>
    <row r="4166" spans="1:4" x14ac:dyDescent="0.25">
      <c r="A4166" s="1"/>
      <c r="B4166" s="3"/>
      <c r="C4166" s="3"/>
      <c r="D4166" s="3"/>
    </row>
    <row r="4167" spans="1:4" x14ac:dyDescent="0.25">
      <c r="A4167" s="1"/>
      <c r="B4167" s="3"/>
      <c r="C4167" s="3"/>
      <c r="D4167" s="3"/>
    </row>
    <row r="4168" spans="1:4" x14ac:dyDescent="0.25">
      <c r="A4168" s="1"/>
      <c r="B4168" s="3"/>
      <c r="C4168" s="3"/>
      <c r="D4168" s="3"/>
    </row>
    <row r="4169" spans="1:4" x14ac:dyDescent="0.25">
      <c r="A4169" s="1"/>
      <c r="B4169" s="3"/>
      <c r="C4169" s="3"/>
      <c r="D4169" s="3"/>
    </row>
    <row r="4170" spans="1:4" x14ac:dyDescent="0.25">
      <c r="A4170" s="1"/>
      <c r="B4170" s="3"/>
      <c r="C4170" s="3"/>
      <c r="D4170" s="3"/>
    </row>
    <row r="4171" spans="1:4" x14ac:dyDescent="0.25">
      <c r="A4171" s="1"/>
      <c r="B4171" s="3"/>
      <c r="C4171" s="3"/>
      <c r="D4171" s="3"/>
    </row>
    <row r="4172" spans="1:4" x14ac:dyDescent="0.25">
      <c r="A4172" s="1"/>
      <c r="B4172" s="3"/>
      <c r="C4172" s="3"/>
      <c r="D4172" s="3"/>
    </row>
    <row r="4173" spans="1:4" x14ac:dyDescent="0.25">
      <c r="A4173" s="1"/>
      <c r="B4173" s="3"/>
      <c r="C4173" s="3"/>
      <c r="D4173" s="3"/>
    </row>
    <row r="4174" spans="1:4" x14ac:dyDescent="0.25">
      <c r="A4174" s="1"/>
      <c r="B4174" s="3"/>
      <c r="C4174" s="3"/>
      <c r="D4174" s="3"/>
    </row>
    <row r="4175" spans="1:4" x14ac:dyDescent="0.25">
      <c r="A4175" s="1"/>
      <c r="B4175" s="3"/>
      <c r="C4175" s="3"/>
      <c r="D4175" s="3"/>
    </row>
    <row r="4176" spans="1:4" x14ac:dyDescent="0.25">
      <c r="A4176" s="1"/>
      <c r="B4176" s="3"/>
      <c r="C4176" s="3"/>
      <c r="D4176" s="3"/>
    </row>
    <row r="4177" spans="1:4" x14ac:dyDescent="0.25">
      <c r="A4177" s="1"/>
      <c r="B4177" s="3"/>
      <c r="C4177" s="3"/>
      <c r="D4177" s="3"/>
    </row>
    <row r="4178" spans="1:4" x14ac:dyDescent="0.25">
      <c r="A4178" s="1"/>
      <c r="B4178" s="3"/>
      <c r="C4178" s="3"/>
      <c r="D4178" s="3"/>
    </row>
    <row r="4179" spans="1:4" x14ac:dyDescent="0.25">
      <c r="A4179" s="1"/>
      <c r="B4179" s="3"/>
      <c r="C4179" s="3"/>
      <c r="D4179" s="3"/>
    </row>
    <row r="4180" spans="1:4" x14ac:dyDescent="0.25">
      <c r="A4180" s="1"/>
      <c r="B4180" s="3"/>
      <c r="C4180" s="3"/>
      <c r="D4180" s="3"/>
    </row>
    <row r="4181" spans="1:4" x14ac:dyDescent="0.25">
      <c r="A4181" s="1"/>
      <c r="B4181" s="3"/>
      <c r="C4181" s="3"/>
      <c r="D4181" s="3"/>
    </row>
    <row r="4182" spans="1:4" x14ac:dyDescent="0.25">
      <c r="A4182" s="1"/>
      <c r="B4182" s="3"/>
      <c r="C4182" s="3"/>
      <c r="D4182" s="3"/>
    </row>
    <row r="4183" spans="1:4" x14ac:dyDescent="0.25">
      <c r="A4183" s="1"/>
      <c r="B4183" s="3"/>
      <c r="C4183" s="3"/>
      <c r="D4183" s="3"/>
    </row>
    <row r="4184" spans="1:4" x14ac:dyDescent="0.25">
      <c r="A4184" s="1"/>
      <c r="B4184" s="3"/>
      <c r="C4184" s="3"/>
      <c r="D4184" s="3"/>
    </row>
    <row r="4185" spans="1:4" x14ac:dyDescent="0.25">
      <c r="A4185" s="1"/>
      <c r="B4185" s="3"/>
      <c r="C4185" s="3"/>
      <c r="D4185" s="3"/>
    </row>
    <row r="4186" spans="1:4" x14ac:dyDescent="0.25">
      <c r="A4186" s="1"/>
      <c r="B4186" s="3"/>
      <c r="C4186" s="3"/>
      <c r="D4186" s="3"/>
    </row>
    <row r="4187" spans="1:4" x14ac:dyDescent="0.25">
      <c r="A4187" s="1"/>
      <c r="B4187" s="3"/>
      <c r="C4187" s="3"/>
      <c r="D4187" s="3"/>
    </row>
    <row r="4188" spans="1:4" x14ac:dyDescent="0.25">
      <c r="A4188" s="1"/>
      <c r="B4188" s="3"/>
      <c r="C4188" s="3"/>
      <c r="D4188" s="3"/>
    </row>
    <row r="4189" spans="1:4" x14ac:dyDescent="0.25">
      <c r="A4189" s="1"/>
      <c r="B4189" s="3"/>
      <c r="C4189" s="3"/>
      <c r="D4189" s="3"/>
    </row>
    <row r="4190" spans="1:4" x14ac:dyDescent="0.25">
      <c r="A4190" s="1"/>
      <c r="B4190" s="3"/>
      <c r="C4190" s="3"/>
      <c r="D4190" s="3"/>
    </row>
    <row r="4191" spans="1:4" x14ac:dyDescent="0.25">
      <c r="A4191" s="1"/>
      <c r="B4191" s="3"/>
      <c r="C4191" s="3"/>
      <c r="D4191" s="3"/>
    </row>
    <row r="4192" spans="1:4" x14ac:dyDescent="0.25">
      <c r="A4192" s="1"/>
      <c r="B4192" s="3"/>
      <c r="C4192" s="3"/>
      <c r="D4192" s="3"/>
    </row>
    <row r="4193" spans="1:4" x14ac:dyDescent="0.25">
      <c r="A4193" s="1"/>
      <c r="B4193" s="3"/>
      <c r="C4193" s="3"/>
      <c r="D4193" s="3"/>
    </row>
    <row r="4194" spans="1:4" x14ac:dyDescent="0.25">
      <c r="A4194" s="1"/>
      <c r="B4194" s="3"/>
      <c r="C4194" s="3"/>
      <c r="D4194" s="3"/>
    </row>
    <row r="4195" spans="1:4" x14ac:dyDescent="0.25">
      <c r="A4195" s="1"/>
      <c r="B4195" s="3"/>
      <c r="C4195" s="3"/>
      <c r="D4195" s="3"/>
    </row>
    <row r="4196" spans="1:4" x14ac:dyDescent="0.25">
      <c r="A4196" s="1"/>
      <c r="B4196" s="3"/>
      <c r="C4196" s="3"/>
      <c r="D4196" s="3"/>
    </row>
    <row r="4197" spans="1:4" x14ac:dyDescent="0.25">
      <c r="A4197" s="1"/>
      <c r="B4197" s="3"/>
      <c r="C4197" s="3"/>
      <c r="D4197" s="3"/>
    </row>
    <row r="4198" spans="1:4" x14ac:dyDescent="0.25">
      <c r="A4198" s="1"/>
      <c r="B4198" s="3"/>
      <c r="C4198" s="3"/>
      <c r="D4198" s="3"/>
    </row>
    <row r="4199" spans="1:4" x14ac:dyDescent="0.25">
      <c r="A4199" s="1"/>
      <c r="B4199" s="3"/>
      <c r="C4199" s="3"/>
      <c r="D4199" s="3"/>
    </row>
    <row r="4200" spans="1:4" x14ac:dyDescent="0.25">
      <c r="A4200" s="1"/>
      <c r="B4200" s="3"/>
      <c r="C4200" s="3"/>
      <c r="D4200" s="3"/>
    </row>
    <row r="4201" spans="1:4" x14ac:dyDescent="0.25">
      <c r="A4201" s="1"/>
      <c r="B4201" s="3"/>
      <c r="C4201" s="3"/>
      <c r="D4201" s="3"/>
    </row>
    <row r="4202" spans="1:4" x14ac:dyDescent="0.25">
      <c r="A4202" s="1"/>
      <c r="B4202" s="3"/>
      <c r="C4202" s="3"/>
      <c r="D4202" s="3"/>
    </row>
    <row r="4203" spans="1:4" x14ac:dyDescent="0.25">
      <c r="A4203" s="1"/>
      <c r="B4203" s="3"/>
      <c r="C4203" s="3"/>
      <c r="D4203" s="3"/>
    </row>
    <row r="4204" spans="1:4" x14ac:dyDescent="0.25">
      <c r="A4204" s="1"/>
      <c r="B4204" s="3"/>
      <c r="C4204" s="3"/>
      <c r="D4204" s="3"/>
    </row>
    <row r="4205" spans="1:4" x14ac:dyDescent="0.25">
      <c r="A4205" s="1"/>
      <c r="B4205" s="3"/>
      <c r="C4205" s="3"/>
      <c r="D4205" s="3"/>
    </row>
    <row r="4206" spans="1:4" x14ac:dyDescent="0.25">
      <c r="A4206" s="1"/>
      <c r="B4206" s="3"/>
      <c r="C4206" s="3"/>
      <c r="D4206" s="3"/>
    </row>
    <row r="4207" spans="1:4" x14ac:dyDescent="0.25">
      <c r="A4207" s="1"/>
      <c r="B4207" s="3"/>
      <c r="C4207" s="3"/>
      <c r="D4207" s="3"/>
    </row>
    <row r="4208" spans="1:4" x14ac:dyDescent="0.25">
      <c r="A4208" s="1"/>
      <c r="B4208" s="3"/>
      <c r="C4208" s="3"/>
      <c r="D4208" s="3"/>
    </row>
    <row r="4209" spans="1:4" x14ac:dyDescent="0.25">
      <c r="A4209" s="1"/>
      <c r="B4209" s="3"/>
      <c r="C4209" s="3"/>
      <c r="D4209" s="3"/>
    </row>
    <row r="4210" spans="1:4" x14ac:dyDescent="0.25">
      <c r="A4210" s="1"/>
      <c r="B4210" s="3"/>
      <c r="C4210" s="3"/>
      <c r="D4210" s="3"/>
    </row>
    <row r="4211" spans="1:4" x14ac:dyDescent="0.25">
      <c r="A4211" s="1"/>
      <c r="B4211" s="3"/>
      <c r="C4211" s="3"/>
      <c r="D4211" s="3"/>
    </row>
    <row r="4212" spans="1:4" x14ac:dyDescent="0.25">
      <c r="A4212" s="1"/>
      <c r="B4212" s="3"/>
      <c r="C4212" s="3"/>
      <c r="D4212" s="3"/>
    </row>
    <row r="4213" spans="1:4" x14ac:dyDescent="0.25">
      <c r="A4213" s="1"/>
      <c r="B4213" s="3"/>
      <c r="C4213" s="3"/>
      <c r="D4213" s="3"/>
    </row>
    <row r="4214" spans="1:4" x14ac:dyDescent="0.25">
      <c r="A4214" s="1"/>
      <c r="B4214" s="3"/>
      <c r="C4214" s="3"/>
      <c r="D4214" s="3"/>
    </row>
    <row r="4215" spans="1:4" x14ac:dyDescent="0.25">
      <c r="A4215" s="1"/>
      <c r="B4215" s="3"/>
      <c r="C4215" s="3"/>
      <c r="D4215" s="3"/>
    </row>
    <row r="4216" spans="1:4" x14ac:dyDescent="0.25">
      <c r="A4216" s="1"/>
      <c r="B4216" s="3"/>
      <c r="C4216" s="3"/>
      <c r="D4216" s="3"/>
    </row>
    <row r="4217" spans="1:4" x14ac:dyDescent="0.25">
      <c r="A4217" s="1"/>
      <c r="B4217" s="3"/>
      <c r="C4217" s="3"/>
      <c r="D4217" s="3"/>
    </row>
    <row r="4218" spans="1:4" x14ac:dyDescent="0.25">
      <c r="A4218" s="1"/>
      <c r="B4218" s="3"/>
      <c r="C4218" s="3"/>
      <c r="D4218" s="3"/>
    </row>
    <row r="4219" spans="1:4" x14ac:dyDescent="0.25">
      <c r="A4219" s="1"/>
      <c r="B4219" s="3"/>
      <c r="C4219" s="3"/>
      <c r="D4219" s="3"/>
    </row>
    <row r="4220" spans="1:4" x14ac:dyDescent="0.25">
      <c r="A4220" s="1"/>
      <c r="B4220" s="3"/>
      <c r="C4220" s="3"/>
      <c r="D4220" s="3"/>
    </row>
    <row r="4221" spans="1:4" x14ac:dyDescent="0.25">
      <c r="A4221" s="1"/>
      <c r="B4221" s="3"/>
      <c r="C4221" s="3"/>
      <c r="D4221" s="3"/>
    </row>
    <row r="4222" spans="1:4" x14ac:dyDescent="0.25">
      <c r="A4222" s="1"/>
      <c r="B4222" s="3"/>
      <c r="C4222" s="3"/>
      <c r="D4222" s="3"/>
    </row>
    <row r="4223" spans="1:4" x14ac:dyDescent="0.25">
      <c r="A4223" s="1"/>
      <c r="B4223" s="3"/>
      <c r="C4223" s="3"/>
      <c r="D4223" s="3"/>
    </row>
    <row r="4224" spans="1:4" x14ac:dyDescent="0.25">
      <c r="A4224" s="1"/>
      <c r="B4224" s="3"/>
      <c r="C4224" s="3"/>
      <c r="D4224" s="3"/>
    </row>
    <row r="4225" spans="1:4" x14ac:dyDescent="0.25">
      <c r="A4225" s="1"/>
      <c r="B4225" s="3"/>
      <c r="C4225" s="3"/>
      <c r="D4225" s="3"/>
    </row>
    <row r="4226" spans="1:4" x14ac:dyDescent="0.25">
      <c r="A4226" s="1"/>
      <c r="B4226" s="3"/>
      <c r="C4226" s="3"/>
      <c r="D4226" s="3"/>
    </row>
    <row r="4227" spans="1:4" x14ac:dyDescent="0.25">
      <c r="A4227" s="1"/>
      <c r="B4227" s="3"/>
      <c r="C4227" s="3"/>
      <c r="D4227" s="3"/>
    </row>
    <row r="4228" spans="1:4" x14ac:dyDescent="0.25">
      <c r="A4228" s="1"/>
      <c r="B4228" s="3"/>
      <c r="C4228" s="3"/>
      <c r="D4228" s="3"/>
    </row>
    <row r="4229" spans="1:4" x14ac:dyDescent="0.25">
      <c r="A4229" s="1"/>
      <c r="B4229" s="3"/>
      <c r="C4229" s="3"/>
      <c r="D4229" s="3"/>
    </row>
    <row r="4230" spans="1:4" x14ac:dyDescent="0.25">
      <c r="A4230" s="1"/>
      <c r="B4230" s="3"/>
      <c r="C4230" s="3"/>
      <c r="D4230" s="3"/>
    </row>
    <row r="4231" spans="1:4" x14ac:dyDescent="0.25">
      <c r="A4231" s="1"/>
      <c r="B4231" s="3"/>
      <c r="C4231" s="3"/>
      <c r="D4231" s="3"/>
    </row>
    <row r="4232" spans="1:4" x14ac:dyDescent="0.25">
      <c r="A4232" s="1"/>
      <c r="B4232" s="3"/>
      <c r="C4232" s="3"/>
      <c r="D4232" s="3"/>
    </row>
    <row r="4233" spans="1:4" x14ac:dyDescent="0.25">
      <c r="A4233" s="1"/>
      <c r="B4233" s="3"/>
      <c r="C4233" s="3"/>
      <c r="D4233" s="3"/>
    </row>
    <row r="4234" spans="1:4" x14ac:dyDescent="0.25">
      <c r="A4234" s="1"/>
      <c r="B4234" s="3"/>
      <c r="C4234" s="3"/>
      <c r="D4234" s="3"/>
    </row>
    <row r="4235" spans="1:4" x14ac:dyDescent="0.25">
      <c r="A4235" s="1"/>
      <c r="B4235" s="3"/>
      <c r="C4235" s="3"/>
      <c r="D4235" s="3"/>
    </row>
    <row r="4236" spans="1:4" x14ac:dyDescent="0.25">
      <c r="A4236" s="1"/>
      <c r="B4236" s="3"/>
      <c r="C4236" s="3"/>
      <c r="D4236" s="3"/>
    </row>
    <row r="4237" spans="1:4" x14ac:dyDescent="0.25">
      <c r="A4237" s="1"/>
      <c r="B4237" s="3"/>
      <c r="C4237" s="3"/>
      <c r="D4237" s="3"/>
    </row>
    <row r="4238" spans="1:4" x14ac:dyDescent="0.25">
      <c r="A4238" s="1"/>
      <c r="B4238" s="3"/>
      <c r="C4238" s="3"/>
      <c r="D4238" s="3"/>
    </row>
    <row r="4239" spans="1:4" x14ac:dyDescent="0.25">
      <c r="A4239" s="1"/>
      <c r="B4239" s="3"/>
      <c r="C4239" s="3"/>
      <c r="D4239" s="3"/>
    </row>
    <row r="4240" spans="1:4" x14ac:dyDescent="0.25">
      <c r="A4240" s="1"/>
      <c r="B4240" s="3"/>
      <c r="C4240" s="3"/>
      <c r="D4240" s="3"/>
    </row>
    <row r="4241" spans="1:4" x14ac:dyDescent="0.25">
      <c r="A4241" s="1"/>
      <c r="B4241" s="3"/>
      <c r="C4241" s="3"/>
      <c r="D4241" s="3"/>
    </row>
    <row r="4242" spans="1:4" x14ac:dyDescent="0.25">
      <c r="A4242" s="1"/>
      <c r="B4242" s="3"/>
      <c r="C4242" s="3"/>
      <c r="D4242" s="3"/>
    </row>
    <row r="4243" spans="1:4" x14ac:dyDescent="0.25">
      <c r="A4243" s="1"/>
      <c r="B4243" s="3"/>
      <c r="C4243" s="3"/>
      <c r="D4243" s="3"/>
    </row>
    <row r="4244" spans="1:4" x14ac:dyDescent="0.25">
      <c r="A4244" s="1"/>
      <c r="B4244" s="3"/>
      <c r="C4244" s="3"/>
      <c r="D4244" s="3"/>
    </row>
    <row r="4245" spans="1:4" x14ac:dyDescent="0.25">
      <c r="A4245" s="1"/>
      <c r="B4245" s="3"/>
      <c r="C4245" s="3"/>
      <c r="D4245" s="3"/>
    </row>
    <row r="4246" spans="1:4" x14ac:dyDescent="0.25">
      <c r="A4246" s="1"/>
      <c r="B4246" s="3"/>
      <c r="C4246" s="3"/>
      <c r="D4246" s="3"/>
    </row>
    <row r="4247" spans="1:4" x14ac:dyDescent="0.25">
      <c r="A4247" s="1"/>
      <c r="B4247" s="3"/>
      <c r="C4247" s="3"/>
      <c r="D4247" s="3"/>
    </row>
    <row r="4248" spans="1:4" x14ac:dyDescent="0.25">
      <c r="A4248" s="1"/>
      <c r="B4248" s="3"/>
      <c r="C4248" s="3"/>
      <c r="D4248" s="3"/>
    </row>
    <row r="4249" spans="1:4" x14ac:dyDescent="0.25">
      <c r="A4249" s="1"/>
      <c r="B4249" s="3"/>
      <c r="C4249" s="3"/>
      <c r="D4249" s="3"/>
    </row>
    <row r="4250" spans="1:4" x14ac:dyDescent="0.25">
      <c r="A4250" s="1"/>
      <c r="B4250" s="3"/>
      <c r="C4250" s="3"/>
      <c r="D4250" s="3"/>
    </row>
    <row r="4251" spans="1:4" x14ac:dyDescent="0.25">
      <c r="A4251" s="1"/>
      <c r="B4251" s="3"/>
      <c r="C4251" s="3"/>
      <c r="D4251" s="3"/>
    </row>
    <row r="4252" spans="1:4" x14ac:dyDescent="0.25">
      <c r="A4252" s="1"/>
      <c r="B4252" s="3"/>
      <c r="C4252" s="3"/>
      <c r="D4252" s="3"/>
    </row>
    <row r="4253" spans="1:4" x14ac:dyDescent="0.25">
      <c r="A4253" s="1"/>
      <c r="B4253" s="3"/>
      <c r="C4253" s="3"/>
      <c r="D4253" s="3"/>
    </row>
    <row r="4254" spans="1:4" x14ac:dyDescent="0.25">
      <c r="A4254" s="1"/>
      <c r="B4254" s="3"/>
      <c r="C4254" s="3"/>
      <c r="D4254" s="3"/>
    </row>
    <row r="4255" spans="1:4" x14ac:dyDescent="0.25">
      <c r="A4255" s="1"/>
      <c r="B4255" s="3"/>
      <c r="C4255" s="3"/>
      <c r="D4255" s="3"/>
    </row>
    <row r="4256" spans="1:4" x14ac:dyDescent="0.25">
      <c r="A4256" s="1"/>
      <c r="B4256" s="3"/>
      <c r="C4256" s="3"/>
      <c r="D4256" s="3"/>
    </row>
    <row r="4257" spans="1:4" x14ac:dyDescent="0.25">
      <c r="A4257" s="1"/>
      <c r="B4257" s="3"/>
      <c r="C4257" s="3"/>
      <c r="D4257" s="3"/>
    </row>
    <row r="4258" spans="1:4" x14ac:dyDescent="0.25">
      <c r="A4258" s="1"/>
      <c r="B4258" s="3"/>
      <c r="C4258" s="3"/>
      <c r="D4258" s="3"/>
    </row>
    <row r="4259" spans="1:4" x14ac:dyDescent="0.25">
      <c r="A4259" s="1"/>
      <c r="B4259" s="3"/>
      <c r="C4259" s="3"/>
      <c r="D4259" s="3"/>
    </row>
    <row r="4260" spans="1:4" x14ac:dyDescent="0.25">
      <c r="A4260" s="1"/>
      <c r="B4260" s="3"/>
      <c r="C4260" s="3"/>
      <c r="D4260" s="3"/>
    </row>
    <row r="4261" spans="1:4" x14ac:dyDescent="0.25">
      <c r="A4261" s="1"/>
      <c r="B4261" s="3"/>
      <c r="C4261" s="3"/>
      <c r="D4261" s="3"/>
    </row>
    <row r="4262" spans="1:4" x14ac:dyDescent="0.25">
      <c r="A4262" s="1"/>
      <c r="B4262" s="3"/>
      <c r="C4262" s="3"/>
      <c r="D4262" s="3"/>
    </row>
    <row r="4263" spans="1:4" x14ac:dyDescent="0.25">
      <c r="A4263" s="1"/>
      <c r="B4263" s="3"/>
      <c r="C4263" s="3"/>
      <c r="D4263" s="3"/>
    </row>
    <row r="4264" spans="1:4" x14ac:dyDescent="0.25">
      <c r="A4264" s="1"/>
      <c r="B4264" s="3"/>
      <c r="C4264" s="3"/>
      <c r="D4264" s="3"/>
    </row>
    <row r="4265" spans="1:4" x14ac:dyDescent="0.25">
      <c r="A4265" s="1"/>
      <c r="B4265" s="3"/>
      <c r="C4265" s="3"/>
      <c r="D4265" s="3"/>
    </row>
    <row r="4266" spans="1:4" x14ac:dyDescent="0.25">
      <c r="A4266" s="1"/>
      <c r="B4266" s="3"/>
      <c r="C4266" s="3"/>
      <c r="D4266" s="3"/>
    </row>
    <row r="4267" spans="1:4" x14ac:dyDescent="0.25">
      <c r="A4267" s="1"/>
      <c r="B4267" s="3"/>
      <c r="C4267" s="3"/>
      <c r="D4267" s="3"/>
    </row>
    <row r="4268" spans="1:4" x14ac:dyDescent="0.25">
      <c r="A4268" s="1"/>
      <c r="B4268" s="3"/>
      <c r="C4268" s="3"/>
      <c r="D4268" s="3"/>
    </row>
    <row r="4269" spans="1:4" x14ac:dyDescent="0.25">
      <c r="A4269" s="1"/>
      <c r="B4269" s="3"/>
      <c r="C4269" s="3"/>
      <c r="D4269" s="3"/>
    </row>
    <row r="4270" spans="1:4" x14ac:dyDescent="0.25">
      <c r="A4270" s="1"/>
      <c r="B4270" s="3"/>
      <c r="C4270" s="3"/>
      <c r="D4270" s="3"/>
    </row>
    <row r="4271" spans="1:4" x14ac:dyDescent="0.25">
      <c r="A4271" s="1"/>
      <c r="B4271" s="3"/>
      <c r="C4271" s="3"/>
      <c r="D4271" s="3"/>
    </row>
    <row r="4272" spans="1:4" x14ac:dyDescent="0.25">
      <c r="A4272" s="1"/>
      <c r="B4272" s="3"/>
      <c r="C4272" s="3"/>
      <c r="D4272" s="3"/>
    </row>
    <row r="4273" spans="1:4" x14ac:dyDescent="0.25">
      <c r="A4273" s="1"/>
      <c r="B4273" s="3"/>
      <c r="C4273" s="3"/>
      <c r="D4273" s="3"/>
    </row>
    <row r="4274" spans="1:4" x14ac:dyDescent="0.25">
      <c r="A4274" s="1"/>
      <c r="B4274" s="3"/>
      <c r="C4274" s="3"/>
      <c r="D4274" s="3"/>
    </row>
    <row r="4275" spans="1:4" x14ac:dyDescent="0.25">
      <c r="A4275" s="1"/>
      <c r="B4275" s="3"/>
      <c r="C4275" s="3"/>
      <c r="D4275" s="3"/>
    </row>
    <row r="4276" spans="1:4" x14ac:dyDescent="0.25">
      <c r="A4276" s="1"/>
      <c r="B4276" s="3"/>
      <c r="C4276" s="3"/>
      <c r="D4276" s="3"/>
    </row>
    <row r="4277" spans="1:4" x14ac:dyDescent="0.25">
      <c r="A4277" s="1"/>
      <c r="B4277" s="3"/>
      <c r="C4277" s="3"/>
      <c r="D4277" s="3"/>
    </row>
    <row r="4278" spans="1:4" x14ac:dyDescent="0.25">
      <c r="A4278" s="1"/>
      <c r="B4278" s="3"/>
      <c r="C4278" s="3"/>
      <c r="D4278" s="3"/>
    </row>
    <row r="4279" spans="1:4" x14ac:dyDescent="0.25">
      <c r="A4279" s="1"/>
      <c r="B4279" s="3"/>
      <c r="C4279" s="3"/>
      <c r="D4279" s="3"/>
    </row>
    <row r="4280" spans="1:4" x14ac:dyDescent="0.25">
      <c r="A4280" s="1"/>
      <c r="B4280" s="3"/>
      <c r="C4280" s="3"/>
      <c r="D4280" s="3"/>
    </row>
    <row r="4281" spans="1:4" x14ac:dyDescent="0.25">
      <c r="A4281" s="1"/>
      <c r="B4281" s="3"/>
      <c r="C4281" s="3"/>
      <c r="D4281" s="3"/>
    </row>
    <row r="4282" spans="1:4" x14ac:dyDescent="0.25">
      <c r="A4282" s="1"/>
      <c r="B4282" s="3"/>
      <c r="C4282" s="3"/>
      <c r="D4282" s="3"/>
    </row>
    <row r="4283" spans="1:4" x14ac:dyDescent="0.25">
      <c r="A4283" s="1"/>
      <c r="B4283" s="3"/>
      <c r="C4283" s="3"/>
      <c r="D4283" s="3"/>
    </row>
    <row r="4284" spans="1:4" x14ac:dyDescent="0.25">
      <c r="A4284" s="1"/>
      <c r="B4284" s="3"/>
      <c r="C4284" s="3"/>
      <c r="D4284" s="3"/>
    </row>
    <row r="4285" spans="1:4" x14ac:dyDescent="0.25">
      <c r="A4285" s="1"/>
      <c r="B4285" s="3"/>
      <c r="C4285" s="3"/>
      <c r="D4285" s="3"/>
    </row>
    <row r="4286" spans="1:4" x14ac:dyDescent="0.25">
      <c r="A4286" s="1"/>
      <c r="B4286" s="3"/>
      <c r="C4286" s="3"/>
      <c r="D4286" s="3"/>
    </row>
    <row r="4287" spans="1:4" x14ac:dyDescent="0.25">
      <c r="A4287" s="1"/>
      <c r="B4287" s="3"/>
      <c r="C4287" s="3"/>
      <c r="D4287" s="3"/>
    </row>
    <row r="4288" spans="1:4" x14ac:dyDescent="0.25">
      <c r="A4288" s="1"/>
      <c r="B4288" s="3"/>
      <c r="C4288" s="3"/>
      <c r="D4288" s="3"/>
    </row>
    <row r="4289" spans="1:4" x14ac:dyDescent="0.25">
      <c r="A4289" s="1"/>
      <c r="B4289" s="3"/>
      <c r="C4289" s="3"/>
      <c r="D4289" s="3"/>
    </row>
    <row r="4290" spans="1:4" x14ac:dyDescent="0.25">
      <c r="A4290" s="1"/>
      <c r="B4290" s="3"/>
      <c r="C4290" s="3"/>
      <c r="D4290" s="3"/>
    </row>
    <row r="4291" spans="1:4" x14ac:dyDescent="0.25">
      <c r="A4291" s="1"/>
      <c r="B4291" s="3"/>
      <c r="C4291" s="3"/>
      <c r="D4291" s="3"/>
    </row>
    <row r="4292" spans="1:4" x14ac:dyDescent="0.25">
      <c r="A4292" s="1"/>
      <c r="B4292" s="3"/>
      <c r="C4292" s="3"/>
      <c r="D4292" s="3"/>
    </row>
    <row r="4293" spans="1:4" x14ac:dyDescent="0.25">
      <c r="A4293" s="1"/>
      <c r="B4293" s="3"/>
      <c r="C4293" s="3"/>
      <c r="D4293" s="3"/>
    </row>
    <row r="4294" spans="1:4" x14ac:dyDescent="0.25">
      <c r="A4294" s="1"/>
      <c r="B4294" s="3"/>
      <c r="C4294" s="3"/>
      <c r="D4294" s="3"/>
    </row>
    <row r="4295" spans="1:4" x14ac:dyDescent="0.25">
      <c r="A4295" s="1"/>
      <c r="B4295" s="3"/>
      <c r="C4295" s="3"/>
      <c r="D4295" s="3"/>
    </row>
    <row r="4296" spans="1:4" x14ac:dyDescent="0.25">
      <c r="A4296" s="1"/>
      <c r="B4296" s="3"/>
      <c r="C4296" s="3"/>
      <c r="D4296" s="3"/>
    </row>
    <row r="4297" spans="1:4" x14ac:dyDescent="0.25">
      <c r="A4297" s="1"/>
      <c r="B4297" s="3"/>
      <c r="C4297" s="3"/>
      <c r="D4297" s="3"/>
    </row>
    <row r="4298" spans="1:4" x14ac:dyDescent="0.25">
      <c r="A4298" s="1"/>
      <c r="B4298" s="3"/>
      <c r="C4298" s="3"/>
      <c r="D4298" s="3"/>
    </row>
    <row r="4299" spans="1:4" x14ac:dyDescent="0.25">
      <c r="A4299" s="1"/>
      <c r="B4299" s="3"/>
      <c r="C4299" s="3"/>
      <c r="D4299" s="3"/>
    </row>
    <row r="4300" spans="1:4" x14ac:dyDescent="0.25">
      <c r="A4300" s="1"/>
      <c r="B4300" s="3"/>
      <c r="C4300" s="3"/>
      <c r="D4300" s="3"/>
    </row>
    <row r="4301" spans="1:4" x14ac:dyDescent="0.25">
      <c r="A4301" s="1"/>
      <c r="B4301" s="3"/>
      <c r="C4301" s="3"/>
      <c r="D4301" s="3"/>
    </row>
    <row r="4302" spans="1:4" x14ac:dyDescent="0.25">
      <c r="A4302" s="1"/>
      <c r="B4302" s="3"/>
      <c r="C4302" s="3"/>
      <c r="D4302" s="3"/>
    </row>
    <row r="4303" spans="1:4" x14ac:dyDescent="0.25">
      <c r="A4303" s="1"/>
      <c r="B4303" s="3"/>
      <c r="C4303" s="3"/>
      <c r="D4303" s="3"/>
    </row>
    <row r="4304" spans="1:4" x14ac:dyDescent="0.25">
      <c r="A4304" s="1"/>
      <c r="B4304" s="3"/>
      <c r="C4304" s="3"/>
      <c r="D4304" s="3"/>
    </row>
    <row r="4305" spans="1:4" x14ac:dyDescent="0.25">
      <c r="A4305" s="1"/>
      <c r="B4305" s="3"/>
      <c r="C4305" s="3"/>
      <c r="D4305" s="3"/>
    </row>
    <row r="4306" spans="1:4" x14ac:dyDescent="0.25">
      <c r="A4306" s="1"/>
      <c r="B4306" s="3"/>
      <c r="C4306" s="3"/>
      <c r="D4306" s="3"/>
    </row>
    <row r="4307" spans="1:4" x14ac:dyDescent="0.25">
      <c r="A4307" s="1"/>
      <c r="B4307" s="3"/>
      <c r="C4307" s="3"/>
      <c r="D4307" s="3"/>
    </row>
    <row r="4308" spans="1:4" x14ac:dyDescent="0.25">
      <c r="A4308" s="1"/>
      <c r="B4308" s="3"/>
      <c r="C4308" s="3"/>
      <c r="D4308" s="3"/>
    </row>
    <row r="4309" spans="1:4" x14ac:dyDescent="0.25">
      <c r="A4309" s="1"/>
      <c r="B4309" s="3"/>
      <c r="C4309" s="3"/>
      <c r="D4309" s="3"/>
    </row>
    <row r="4310" spans="1:4" x14ac:dyDescent="0.25">
      <c r="A4310" s="1"/>
      <c r="B4310" s="3"/>
      <c r="C4310" s="3"/>
      <c r="D4310" s="3"/>
    </row>
    <row r="4311" spans="1:4" x14ac:dyDescent="0.25">
      <c r="A4311" s="1"/>
      <c r="B4311" s="3"/>
      <c r="C4311" s="3"/>
      <c r="D4311" s="3"/>
    </row>
    <row r="4312" spans="1:4" x14ac:dyDescent="0.25">
      <c r="A4312" s="1"/>
      <c r="B4312" s="3"/>
      <c r="C4312" s="3"/>
      <c r="D4312" s="3"/>
    </row>
    <row r="4313" spans="1:4" x14ac:dyDescent="0.25">
      <c r="A4313" s="1"/>
      <c r="B4313" s="3"/>
      <c r="C4313" s="3"/>
      <c r="D4313" s="3"/>
    </row>
    <row r="4314" spans="1:4" x14ac:dyDescent="0.25">
      <c r="A4314" s="1"/>
      <c r="B4314" s="3"/>
      <c r="C4314" s="3"/>
      <c r="D4314" s="3"/>
    </row>
    <row r="4315" spans="1:4" x14ac:dyDescent="0.25">
      <c r="A4315" s="1"/>
      <c r="B4315" s="3"/>
      <c r="C4315" s="3"/>
      <c r="D4315" s="3"/>
    </row>
    <row r="4316" spans="1:4" x14ac:dyDescent="0.25">
      <c r="A4316" s="1"/>
      <c r="B4316" s="3"/>
      <c r="C4316" s="3"/>
      <c r="D4316" s="3"/>
    </row>
    <row r="4317" spans="1:4" x14ac:dyDescent="0.25">
      <c r="A4317" s="1"/>
      <c r="B4317" s="3"/>
      <c r="C4317" s="3"/>
      <c r="D4317" s="3"/>
    </row>
    <row r="4318" spans="1:4" x14ac:dyDescent="0.25">
      <c r="A4318" s="1"/>
      <c r="B4318" s="3"/>
      <c r="C4318" s="3"/>
      <c r="D4318" s="3"/>
    </row>
    <row r="4319" spans="1:4" x14ac:dyDescent="0.25">
      <c r="A4319" s="1"/>
      <c r="B4319" s="3"/>
      <c r="C4319" s="3"/>
      <c r="D4319" s="3"/>
    </row>
    <row r="4320" spans="1:4" x14ac:dyDescent="0.25">
      <c r="A4320" s="1"/>
      <c r="B4320" s="3"/>
      <c r="C4320" s="3"/>
      <c r="D4320" s="3"/>
    </row>
    <row r="4321" spans="1:4" x14ac:dyDescent="0.25">
      <c r="A4321" s="1"/>
      <c r="B4321" s="3"/>
      <c r="C4321" s="3"/>
      <c r="D4321" s="3"/>
    </row>
    <row r="4322" spans="1:4" x14ac:dyDescent="0.25">
      <c r="A4322" s="1"/>
      <c r="B4322" s="3"/>
      <c r="C4322" s="3"/>
      <c r="D4322" s="3"/>
    </row>
    <row r="4323" spans="1:4" x14ac:dyDescent="0.25">
      <c r="A4323" s="1"/>
      <c r="B4323" s="3"/>
      <c r="C4323" s="3"/>
      <c r="D4323" s="3"/>
    </row>
    <row r="4324" spans="1:4" x14ac:dyDescent="0.25">
      <c r="A4324" s="1"/>
      <c r="B4324" s="3"/>
      <c r="C4324" s="3"/>
      <c r="D4324" s="3"/>
    </row>
    <row r="4325" spans="1:4" x14ac:dyDescent="0.25">
      <c r="A4325" s="1"/>
      <c r="B4325" s="3"/>
      <c r="C4325" s="3"/>
      <c r="D4325" s="3"/>
    </row>
    <row r="4326" spans="1:4" x14ac:dyDescent="0.25">
      <c r="A4326" s="1"/>
      <c r="B4326" s="3"/>
      <c r="C4326" s="3"/>
      <c r="D4326" s="3"/>
    </row>
    <row r="4327" spans="1:4" x14ac:dyDescent="0.25">
      <c r="A4327" s="1"/>
      <c r="B4327" s="3"/>
      <c r="C4327" s="3"/>
      <c r="D4327" s="3"/>
    </row>
    <row r="4328" spans="1:4" x14ac:dyDescent="0.25">
      <c r="A4328" s="1"/>
      <c r="B4328" s="3"/>
      <c r="C4328" s="3"/>
      <c r="D4328" s="3"/>
    </row>
    <row r="4329" spans="1:4" x14ac:dyDescent="0.25">
      <c r="A4329" s="1"/>
      <c r="B4329" s="3"/>
      <c r="C4329" s="3"/>
      <c r="D4329" s="3"/>
    </row>
    <row r="4330" spans="1:4" x14ac:dyDescent="0.25">
      <c r="A4330" s="1"/>
      <c r="B4330" s="3"/>
      <c r="C4330" s="3"/>
      <c r="D4330" s="3"/>
    </row>
    <row r="4331" spans="1:4" x14ac:dyDescent="0.25">
      <c r="A4331" s="1"/>
      <c r="B4331" s="3"/>
      <c r="C4331" s="3"/>
      <c r="D4331" s="3"/>
    </row>
    <row r="4332" spans="1:4" x14ac:dyDescent="0.25">
      <c r="A4332" s="1"/>
      <c r="B4332" s="3"/>
      <c r="C4332" s="3"/>
      <c r="D4332" s="3"/>
    </row>
    <row r="4333" spans="1:4" x14ac:dyDescent="0.25">
      <c r="A4333" s="1"/>
      <c r="B4333" s="3"/>
      <c r="C4333" s="3"/>
      <c r="D4333" s="3"/>
    </row>
    <row r="4334" spans="1:4" x14ac:dyDescent="0.25">
      <c r="A4334" s="1"/>
      <c r="B4334" s="3"/>
      <c r="C4334" s="3"/>
      <c r="D4334" s="3"/>
    </row>
    <row r="4335" spans="1:4" x14ac:dyDescent="0.25">
      <c r="A4335" s="1"/>
      <c r="B4335" s="3"/>
      <c r="C4335" s="3"/>
      <c r="D4335" s="3"/>
    </row>
    <row r="4336" spans="1:4" x14ac:dyDescent="0.25">
      <c r="A4336" s="1"/>
      <c r="B4336" s="3"/>
      <c r="C4336" s="3"/>
      <c r="D4336" s="3"/>
    </row>
    <row r="4337" spans="1:4" x14ac:dyDescent="0.25">
      <c r="A4337" s="1"/>
      <c r="B4337" s="3"/>
      <c r="C4337" s="3"/>
      <c r="D4337" s="3"/>
    </row>
    <row r="4338" spans="1:4" x14ac:dyDescent="0.25">
      <c r="A4338" s="1"/>
      <c r="B4338" s="3"/>
      <c r="C4338" s="3"/>
      <c r="D4338" s="3"/>
    </row>
    <row r="4339" spans="1:4" x14ac:dyDescent="0.25">
      <c r="A4339" s="1"/>
      <c r="B4339" s="3"/>
      <c r="C4339" s="3"/>
      <c r="D4339" s="3"/>
    </row>
    <row r="4340" spans="1:4" x14ac:dyDescent="0.25">
      <c r="A4340" s="1"/>
      <c r="B4340" s="3"/>
      <c r="C4340" s="3"/>
      <c r="D4340" s="3"/>
    </row>
    <row r="4341" spans="1:4" x14ac:dyDescent="0.25">
      <c r="A4341" s="1"/>
      <c r="B4341" s="3"/>
      <c r="C4341" s="3"/>
      <c r="D4341" s="3"/>
    </row>
    <row r="4342" spans="1:4" x14ac:dyDescent="0.25">
      <c r="A4342" s="1"/>
      <c r="B4342" s="3"/>
      <c r="C4342" s="3"/>
      <c r="D4342" s="3"/>
    </row>
    <row r="4343" spans="1:4" x14ac:dyDescent="0.25">
      <c r="A4343" s="1"/>
      <c r="B4343" s="3"/>
      <c r="C4343" s="3"/>
      <c r="D4343" s="3"/>
    </row>
    <row r="4344" spans="1:4" x14ac:dyDescent="0.25">
      <c r="A4344" s="1"/>
      <c r="B4344" s="3"/>
      <c r="C4344" s="3"/>
      <c r="D4344" s="3"/>
    </row>
    <row r="4345" spans="1:4" x14ac:dyDescent="0.25">
      <c r="A4345" s="1"/>
      <c r="B4345" s="3"/>
      <c r="C4345" s="3"/>
      <c r="D4345" s="3"/>
    </row>
    <row r="4346" spans="1:4" x14ac:dyDescent="0.25">
      <c r="A4346" s="1"/>
      <c r="B4346" s="3"/>
      <c r="C4346" s="3"/>
      <c r="D4346" s="3"/>
    </row>
    <row r="4347" spans="1:4" x14ac:dyDescent="0.25">
      <c r="A4347" s="1"/>
      <c r="B4347" s="3"/>
      <c r="C4347" s="3"/>
      <c r="D4347" s="3"/>
    </row>
    <row r="4348" spans="1:4" x14ac:dyDescent="0.25">
      <c r="A4348" s="1"/>
      <c r="B4348" s="3"/>
      <c r="C4348" s="3"/>
      <c r="D4348" s="3"/>
    </row>
    <row r="4349" spans="1:4" x14ac:dyDescent="0.25">
      <c r="A4349" s="1"/>
      <c r="B4349" s="3"/>
      <c r="C4349" s="3"/>
      <c r="D4349" s="3"/>
    </row>
    <row r="4350" spans="1:4" x14ac:dyDescent="0.25">
      <c r="A4350" s="1"/>
      <c r="B4350" s="3"/>
      <c r="C4350" s="3"/>
      <c r="D4350" s="3"/>
    </row>
    <row r="4351" spans="1:4" x14ac:dyDescent="0.25">
      <c r="A4351" s="1"/>
      <c r="B4351" s="3"/>
      <c r="C4351" s="3"/>
      <c r="D4351" s="3"/>
    </row>
    <row r="4352" spans="1:4" x14ac:dyDescent="0.25">
      <c r="A4352" s="1"/>
      <c r="B4352" s="3"/>
      <c r="C4352" s="3"/>
      <c r="D4352" s="3"/>
    </row>
    <row r="4353" spans="1:4" x14ac:dyDescent="0.25">
      <c r="A4353" s="1"/>
      <c r="B4353" s="3"/>
      <c r="C4353" s="3"/>
      <c r="D4353" s="3"/>
    </row>
    <row r="4354" spans="1:4" x14ac:dyDescent="0.25">
      <c r="A4354" s="1"/>
      <c r="B4354" s="3"/>
      <c r="C4354" s="3"/>
      <c r="D4354" s="3"/>
    </row>
    <row r="4355" spans="1:4" x14ac:dyDescent="0.25">
      <c r="A4355" s="1"/>
      <c r="B4355" s="3"/>
      <c r="C4355" s="3"/>
      <c r="D4355" s="3"/>
    </row>
    <row r="4356" spans="1:4" x14ac:dyDescent="0.25">
      <c r="A4356" s="1"/>
      <c r="B4356" s="3"/>
      <c r="C4356" s="3"/>
      <c r="D4356" s="3"/>
    </row>
    <row r="4357" spans="1:4" x14ac:dyDescent="0.25">
      <c r="A4357" s="1"/>
      <c r="B4357" s="3"/>
      <c r="C4357" s="3"/>
      <c r="D4357" s="3"/>
    </row>
    <row r="4358" spans="1:4" x14ac:dyDescent="0.25">
      <c r="A4358" s="1"/>
      <c r="B4358" s="3"/>
      <c r="C4358" s="3"/>
      <c r="D4358" s="3"/>
    </row>
    <row r="4359" spans="1:4" x14ac:dyDescent="0.25">
      <c r="A4359" s="1"/>
      <c r="B4359" s="3"/>
      <c r="C4359" s="3"/>
      <c r="D4359" s="3"/>
    </row>
    <row r="4360" spans="1:4" x14ac:dyDescent="0.25">
      <c r="A4360" s="1"/>
      <c r="B4360" s="3"/>
      <c r="C4360" s="3"/>
      <c r="D4360" s="3"/>
    </row>
    <row r="4361" spans="1:4" x14ac:dyDescent="0.25">
      <c r="A4361" s="1"/>
      <c r="B4361" s="3"/>
      <c r="C4361" s="3"/>
      <c r="D4361" s="3"/>
    </row>
    <row r="4362" spans="1:4" x14ac:dyDescent="0.25">
      <c r="A4362" s="1"/>
      <c r="B4362" s="3"/>
      <c r="C4362" s="3"/>
      <c r="D4362" s="3"/>
    </row>
    <row r="4363" spans="1:4" x14ac:dyDescent="0.25">
      <c r="A4363" s="1"/>
      <c r="B4363" s="3"/>
      <c r="C4363" s="3"/>
      <c r="D4363" s="3"/>
    </row>
    <row r="4364" spans="1:4" x14ac:dyDescent="0.25">
      <c r="A4364" s="1"/>
      <c r="B4364" s="3"/>
      <c r="C4364" s="3"/>
      <c r="D4364" s="3"/>
    </row>
    <row r="4365" spans="1:4" x14ac:dyDescent="0.25">
      <c r="A4365" s="1"/>
      <c r="B4365" s="3"/>
      <c r="C4365" s="3"/>
      <c r="D4365" s="3"/>
    </row>
    <row r="4366" spans="1:4" x14ac:dyDescent="0.25">
      <c r="A4366" s="1"/>
      <c r="B4366" s="3"/>
      <c r="C4366" s="3"/>
      <c r="D4366" s="3"/>
    </row>
    <row r="4367" spans="1:4" x14ac:dyDescent="0.25">
      <c r="A4367" s="1"/>
      <c r="B4367" s="3"/>
      <c r="C4367" s="3"/>
      <c r="D4367" s="3"/>
    </row>
    <row r="4368" spans="1:4" x14ac:dyDescent="0.25">
      <c r="A4368" s="1"/>
      <c r="B4368" s="3"/>
      <c r="C4368" s="3"/>
      <c r="D4368" s="3"/>
    </row>
    <row r="4369" spans="1:4" x14ac:dyDescent="0.25">
      <c r="A4369" s="1"/>
      <c r="B4369" s="3"/>
      <c r="C4369" s="3"/>
      <c r="D4369" s="3"/>
    </row>
    <row r="4370" spans="1:4" x14ac:dyDescent="0.25">
      <c r="A4370" s="1"/>
      <c r="B4370" s="3"/>
      <c r="C4370" s="3"/>
      <c r="D4370" s="3"/>
    </row>
    <row r="4371" spans="1:4" x14ac:dyDescent="0.25">
      <c r="A4371" s="1"/>
      <c r="B4371" s="3"/>
      <c r="C4371" s="3"/>
      <c r="D4371" s="3"/>
    </row>
    <row r="4372" spans="1:4" x14ac:dyDescent="0.25">
      <c r="A4372" s="1"/>
      <c r="B4372" s="3"/>
      <c r="C4372" s="3"/>
      <c r="D4372" s="3"/>
    </row>
    <row r="4373" spans="1:4" x14ac:dyDescent="0.25">
      <c r="A4373" s="1"/>
      <c r="B4373" s="3"/>
      <c r="C4373" s="3"/>
      <c r="D4373" s="3"/>
    </row>
    <row r="4374" spans="1:4" x14ac:dyDescent="0.25">
      <c r="A4374" s="1"/>
      <c r="B4374" s="3"/>
      <c r="C4374" s="3"/>
      <c r="D4374" s="3"/>
    </row>
    <row r="4375" spans="1:4" x14ac:dyDescent="0.25">
      <c r="A4375" s="1"/>
      <c r="B4375" s="3"/>
      <c r="C4375" s="3"/>
      <c r="D4375" s="3"/>
    </row>
    <row r="4376" spans="1:4" x14ac:dyDescent="0.25">
      <c r="A4376" s="1"/>
      <c r="B4376" s="3"/>
      <c r="C4376" s="3"/>
      <c r="D4376" s="3"/>
    </row>
    <row r="4377" spans="1:4" x14ac:dyDescent="0.25">
      <c r="A4377" s="1"/>
      <c r="B4377" s="3"/>
      <c r="C4377" s="3"/>
      <c r="D4377" s="3"/>
    </row>
    <row r="4378" spans="1:4" x14ac:dyDescent="0.25">
      <c r="A4378" s="1"/>
      <c r="B4378" s="3"/>
      <c r="C4378" s="3"/>
      <c r="D4378" s="3"/>
    </row>
    <row r="4379" spans="1:4" x14ac:dyDescent="0.25">
      <c r="A4379" s="1"/>
      <c r="B4379" s="3"/>
      <c r="C4379" s="3"/>
      <c r="D4379" s="3"/>
    </row>
    <row r="4380" spans="1:4" x14ac:dyDescent="0.25">
      <c r="A4380" s="1"/>
      <c r="B4380" s="3"/>
      <c r="C4380" s="3"/>
      <c r="D4380" s="3"/>
    </row>
    <row r="4381" spans="1:4" x14ac:dyDescent="0.25">
      <c r="A4381" s="1"/>
      <c r="B4381" s="3"/>
      <c r="C4381" s="3"/>
      <c r="D4381" s="3"/>
    </row>
    <row r="4382" spans="1:4" x14ac:dyDescent="0.25">
      <c r="A4382" s="1"/>
      <c r="B4382" s="3"/>
      <c r="C4382" s="3"/>
      <c r="D4382" s="3"/>
    </row>
    <row r="4383" spans="1:4" x14ac:dyDescent="0.25">
      <c r="A4383" s="1"/>
      <c r="B4383" s="3"/>
      <c r="C4383" s="3"/>
      <c r="D4383" s="3"/>
    </row>
    <row r="4384" spans="1:4" x14ac:dyDescent="0.25">
      <c r="A4384" s="1"/>
      <c r="B4384" s="3"/>
      <c r="C4384" s="3"/>
      <c r="D4384" s="3"/>
    </row>
    <row r="4385" spans="1:4" x14ac:dyDescent="0.25">
      <c r="A4385" s="1"/>
      <c r="B4385" s="3"/>
      <c r="C4385" s="3"/>
      <c r="D4385" s="3"/>
    </row>
    <row r="4386" spans="1:4" x14ac:dyDescent="0.25">
      <c r="A4386" s="1"/>
      <c r="B4386" s="3"/>
      <c r="C4386" s="3"/>
      <c r="D4386" s="3"/>
    </row>
    <row r="4387" spans="1:4" x14ac:dyDescent="0.25">
      <c r="A4387" s="1"/>
      <c r="B4387" s="3"/>
      <c r="C4387" s="3"/>
      <c r="D4387" s="3"/>
    </row>
    <row r="4388" spans="1:4" x14ac:dyDescent="0.25">
      <c r="A4388" s="1"/>
      <c r="B4388" s="3"/>
      <c r="C4388" s="3"/>
      <c r="D4388" s="3"/>
    </row>
    <row r="4389" spans="1:4" x14ac:dyDescent="0.25">
      <c r="A4389" s="1"/>
      <c r="B4389" s="3"/>
      <c r="C4389" s="3"/>
      <c r="D4389" s="3"/>
    </row>
    <row r="4390" spans="1:4" x14ac:dyDescent="0.25">
      <c r="A4390" s="1"/>
      <c r="B4390" s="3"/>
      <c r="C4390" s="3"/>
      <c r="D4390" s="3"/>
    </row>
    <row r="4391" spans="1:4" x14ac:dyDescent="0.25">
      <c r="A4391" s="1"/>
      <c r="B4391" s="3"/>
      <c r="C4391" s="3"/>
      <c r="D4391" s="3"/>
    </row>
    <row r="4392" spans="1:4" x14ac:dyDescent="0.25">
      <c r="A4392" s="1"/>
      <c r="B4392" s="3"/>
      <c r="C4392" s="3"/>
      <c r="D4392" s="3"/>
    </row>
    <row r="4393" spans="1:4" x14ac:dyDescent="0.25">
      <c r="A4393" s="1"/>
      <c r="B4393" s="3"/>
      <c r="C4393" s="3"/>
      <c r="D4393" s="3"/>
    </row>
    <row r="4394" spans="1:4" x14ac:dyDescent="0.25">
      <c r="A4394" s="1"/>
      <c r="B4394" s="3"/>
      <c r="C4394" s="3"/>
      <c r="D4394" s="3"/>
    </row>
    <row r="4395" spans="1:4" x14ac:dyDescent="0.25">
      <c r="A4395" s="1"/>
      <c r="B4395" s="3"/>
      <c r="C4395" s="3"/>
      <c r="D4395" s="3"/>
    </row>
    <row r="4396" spans="1:4" x14ac:dyDescent="0.25">
      <c r="A4396" s="1"/>
      <c r="B4396" s="3"/>
      <c r="C4396" s="3"/>
      <c r="D4396" s="3"/>
    </row>
    <row r="4397" spans="1:4" x14ac:dyDescent="0.25">
      <c r="A4397" s="1"/>
      <c r="B4397" s="3"/>
      <c r="C4397" s="3"/>
      <c r="D4397" s="3"/>
    </row>
    <row r="4398" spans="1:4" x14ac:dyDescent="0.25">
      <c r="A4398" s="1"/>
      <c r="B4398" s="3"/>
      <c r="C4398" s="3"/>
      <c r="D4398" s="3"/>
    </row>
    <row r="4399" spans="1:4" x14ac:dyDescent="0.25">
      <c r="A4399" s="1"/>
      <c r="B4399" s="3"/>
      <c r="C4399" s="3"/>
      <c r="D4399" s="3"/>
    </row>
    <row r="4400" spans="1:4" x14ac:dyDescent="0.25">
      <c r="A4400" s="1"/>
      <c r="B4400" s="3"/>
      <c r="C4400" s="3"/>
      <c r="D4400" s="3"/>
    </row>
    <row r="4401" spans="1:4" x14ac:dyDescent="0.25">
      <c r="A4401" s="1"/>
      <c r="B4401" s="3"/>
      <c r="C4401" s="3"/>
      <c r="D4401" s="3"/>
    </row>
    <row r="4402" spans="1:4" x14ac:dyDescent="0.25">
      <c r="A4402" s="1"/>
      <c r="B4402" s="3"/>
      <c r="C4402" s="3"/>
      <c r="D4402" s="3"/>
    </row>
    <row r="4403" spans="1:4" x14ac:dyDescent="0.25">
      <c r="A4403" s="1"/>
      <c r="B4403" s="3"/>
      <c r="C4403" s="3"/>
      <c r="D4403" s="3"/>
    </row>
    <row r="4404" spans="1:4" x14ac:dyDescent="0.25">
      <c r="A4404" s="1"/>
      <c r="B4404" s="3"/>
      <c r="C4404" s="3"/>
      <c r="D4404" s="3"/>
    </row>
    <row r="4405" spans="1:4" x14ac:dyDescent="0.25">
      <c r="A4405" s="1"/>
      <c r="B4405" s="3"/>
      <c r="C4405" s="3"/>
      <c r="D4405" s="3"/>
    </row>
    <row r="4406" spans="1:4" x14ac:dyDescent="0.25">
      <c r="A4406" s="1"/>
      <c r="B4406" s="3"/>
      <c r="C4406" s="3"/>
      <c r="D4406" s="3"/>
    </row>
    <row r="4407" spans="1:4" x14ac:dyDescent="0.25">
      <c r="A4407" s="1"/>
      <c r="B4407" s="3"/>
      <c r="C4407" s="3"/>
      <c r="D4407" s="3"/>
    </row>
    <row r="4408" spans="1:4" x14ac:dyDescent="0.25">
      <c r="A4408" s="1"/>
      <c r="B4408" s="3"/>
      <c r="C4408" s="3"/>
      <c r="D4408" s="3"/>
    </row>
    <row r="4409" spans="1:4" x14ac:dyDescent="0.25">
      <c r="A4409" s="1"/>
      <c r="B4409" s="3"/>
      <c r="C4409" s="3"/>
      <c r="D4409" s="3"/>
    </row>
    <row r="4410" spans="1:4" x14ac:dyDescent="0.25">
      <c r="A4410" s="1"/>
      <c r="B4410" s="3"/>
      <c r="C4410" s="3"/>
      <c r="D4410" s="3"/>
    </row>
    <row r="4411" spans="1:4" x14ac:dyDescent="0.25">
      <c r="A4411" s="1"/>
      <c r="B4411" s="3"/>
      <c r="C4411" s="3"/>
      <c r="D4411" s="3"/>
    </row>
    <row r="4412" spans="1:4" x14ac:dyDescent="0.25">
      <c r="A4412" s="1"/>
      <c r="B4412" s="3"/>
      <c r="C4412" s="3"/>
      <c r="D4412" s="3"/>
    </row>
    <row r="4413" spans="1:4" x14ac:dyDescent="0.25">
      <c r="A4413" s="1"/>
      <c r="B4413" s="3"/>
      <c r="C4413" s="3"/>
      <c r="D4413" s="3"/>
    </row>
    <row r="4414" spans="1:4" x14ac:dyDescent="0.25">
      <c r="A4414" s="1"/>
      <c r="B4414" s="3"/>
      <c r="C4414" s="3"/>
      <c r="D4414" s="3"/>
    </row>
    <row r="4415" spans="1:4" x14ac:dyDescent="0.25">
      <c r="A4415" s="1"/>
      <c r="B4415" s="3"/>
      <c r="C4415" s="3"/>
      <c r="D4415" s="3"/>
    </row>
    <row r="4416" spans="1:4" x14ac:dyDescent="0.25">
      <c r="A4416" s="1"/>
      <c r="B4416" s="3"/>
      <c r="C4416" s="3"/>
      <c r="D4416" s="3"/>
    </row>
    <row r="4417" spans="1:4" x14ac:dyDescent="0.25">
      <c r="A4417" s="1"/>
      <c r="B4417" s="3"/>
      <c r="C4417" s="3"/>
      <c r="D4417" s="3"/>
    </row>
    <row r="4418" spans="1:4" x14ac:dyDescent="0.25">
      <c r="A4418" s="1"/>
      <c r="B4418" s="3"/>
      <c r="C4418" s="3"/>
      <c r="D4418" s="3"/>
    </row>
    <row r="4419" spans="1:4" x14ac:dyDescent="0.25">
      <c r="A4419" s="1"/>
      <c r="B4419" s="3"/>
      <c r="C4419" s="3"/>
      <c r="D4419" s="3"/>
    </row>
    <row r="4420" spans="1:4" x14ac:dyDescent="0.25">
      <c r="A4420" s="1"/>
      <c r="B4420" s="3"/>
      <c r="C4420" s="3"/>
      <c r="D4420" s="3"/>
    </row>
    <row r="4421" spans="1:4" x14ac:dyDescent="0.25">
      <c r="A4421" s="1"/>
      <c r="B4421" s="3"/>
      <c r="C4421" s="3"/>
      <c r="D4421" s="3"/>
    </row>
    <row r="4422" spans="1:4" x14ac:dyDescent="0.25">
      <c r="A4422" s="1"/>
      <c r="B4422" s="3"/>
      <c r="C4422" s="3"/>
      <c r="D4422" s="3"/>
    </row>
    <row r="4423" spans="1:4" x14ac:dyDescent="0.25">
      <c r="A4423" s="1"/>
      <c r="B4423" s="3"/>
      <c r="C4423" s="3"/>
      <c r="D4423" s="3"/>
    </row>
    <row r="4424" spans="1:4" x14ac:dyDescent="0.25">
      <c r="A4424" s="1"/>
      <c r="B4424" s="3"/>
      <c r="C4424" s="3"/>
      <c r="D4424" s="3"/>
    </row>
    <row r="4425" spans="1:4" x14ac:dyDescent="0.25">
      <c r="A4425" s="1"/>
      <c r="B4425" s="3"/>
      <c r="C4425" s="3"/>
      <c r="D4425" s="3"/>
    </row>
    <row r="4426" spans="1:4" x14ac:dyDescent="0.25">
      <c r="A4426" s="1"/>
      <c r="B4426" s="3"/>
      <c r="C4426" s="3"/>
      <c r="D4426" s="3"/>
    </row>
    <row r="4427" spans="1:4" x14ac:dyDescent="0.25">
      <c r="A4427" s="1"/>
      <c r="B4427" s="3"/>
      <c r="C4427" s="3"/>
      <c r="D4427" s="3"/>
    </row>
    <row r="4428" spans="1:4" x14ac:dyDescent="0.25">
      <c r="A4428" s="1"/>
      <c r="B4428" s="3"/>
      <c r="C4428" s="3"/>
      <c r="D4428" s="3"/>
    </row>
    <row r="4429" spans="1:4" x14ac:dyDescent="0.25">
      <c r="A4429" s="1"/>
      <c r="B4429" s="3"/>
      <c r="C4429" s="3"/>
      <c r="D4429" s="3"/>
    </row>
    <row r="4430" spans="1:4" x14ac:dyDescent="0.25">
      <c r="A4430" s="1"/>
      <c r="B4430" s="3"/>
      <c r="C4430" s="3"/>
      <c r="D4430" s="3"/>
    </row>
    <row r="4431" spans="1:4" x14ac:dyDescent="0.25">
      <c r="A4431" s="1"/>
      <c r="B4431" s="3"/>
      <c r="C4431" s="3"/>
      <c r="D4431" s="3"/>
    </row>
    <row r="4432" spans="1:4" x14ac:dyDescent="0.25">
      <c r="A4432" s="1"/>
      <c r="B4432" s="3"/>
      <c r="C4432" s="3"/>
      <c r="D4432" s="3"/>
    </row>
    <row r="4433" spans="1:4" x14ac:dyDescent="0.25">
      <c r="A4433" s="1"/>
      <c r="B4433" s="3"/>
      <c r="C4433" s="3"/>
      <c r="D4433" s="3"/>
    </row>
    <row r="4434" spans="1:4" x14ac:dyDescent="0.25">
      <c r="A4434" s="1"/>
      <c r="B4434" s="3"/>
      <c r="C4434" s="3"/>
      <c r="D4434" s="3"/>
    </row>
    <row r="4435" spans="1:4" x14ac:dyDescent="0.25">
      <c r="A4435" s="1"/>
      <c r="B4435" s="3"/>
      <c r="C4435" s="3"/>
      <c r="D4435" s="3"/>
    </row>
    <row r="4436" spans="1:4" x14ac:dyDescent="0.25">
      <c r="A4436" s="1"/>
      <c r="B4436" s="3"/>
      <c r="C4436" s="3"/>
      <c r="D4436" s="3"/>
    </row>
    <row r="4437" spans="1:4" x14ac:dyDescent="0.25">
      <c r="A4437" s="1"/>
      <c r="B4437" s="3"/>
      <c r="C4437" s="3"/>
      <c r="D4437" s="3"/>
    </row>
    <row r="4438" spans="1:4" x14ac:dyDescent="0.25">
      <c r="A4438" s="1"/>
      <c r="B4438" s="3"/>
      <c r="C4438" s="3"/>
      <c r="D4438" s="3"/>
    </row>
    <row r="4439" spans="1:4" x14ac:dyDescent="0.25">
      <c r="A4439" s="1"/>
      <c r="B4439" s="3"/>
      <c r="C4439" s="3"/>
      <c r="D4439" s="3"/>
    </row>
    <row r="4440" spans="1:4" x14ac:dyDescent="0.25">
      <c r="A4440" s="1"/>
      <c r="B4440" s="3"/>
      <c r="C4440" s="3"/>
      <c r="D4440" s="3"/>
    </row>
    <row r="4441" spans="1:4" x14ac:dyDescent="0.25">
      <c r="A4441" s="1"/>
      <c r="B4441" s="3"/>
      <c r="C4441" s="3"/>
      <c r="D4441" s="3"/>
    </row>
    <row r="4442" spans="1:4" x14ac:dyDescent="0.25">
      <c r="A4442" s="1"/>
      <c r="B4442" s="3"/>
      <c r="C4442" s="3"/>
      <c r="D4442" s="3"/>
    </row>
    <row r="4443" spans="1:4" x14ac:dyDescent="0.25">
      <c r="A4443" s="1"/>
      <c r="B4443" s="3"/>
      <c r="C4443" s="3"/>
      <c r="D4443" s="3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2"/>
  <sheetViews>
    <sheetView zoomScaleNormal="100" workbookViewId="0">
      <selection activeCell="D8" sqref="D8"/>
    </sheetView>
  </sheetViews>
  <sheetFormatPr defaultRowHeight="16.5" x14ac:dyDescent="0.25"/>
  <cols>
    <col min="1" max="1" width="23.25" style="102" customWidth="1"/>
    <col min="2" max="2" width="17.625" style="102" customWidth="1"/>
    <col min="3" max="3" width="24.125" style="49" bestFit="1" customWidth="1"/>
    <col min="4" max="4" width="19.75" style="100" bestFit="1" customWidth="1"/>
    <col min="5" max="5" width="15.875" style="100" bestFit="1" customWidth="1"/>
    <col min="6" max="6" width="21.25" style="49" bestFit="1" customWidth="1"/>
    <col min="7" max="7" width="19.125" style="49" bestFit="1" customWidth="1"/>
    <col min="8" max="8" width="9" style="49"/>
    <col min="9" max="9" width="15.5" bestFit="1" customWidth="1"/>
  </cols>
  <sheetData>
    <row r="1" spans="1:8" x14ac:dyDescent="0.25">
      <c r="A1" s="102" t="s">
        <v>339</v>
      </c>
      <c r="B1" s="102" t="s">
        <v>6525</v>
      </c>
      <c r="C1" s="86"/>
      <c r="D1" s="116"/>
      <c r="E1" s="116"/>
      <c r="F1" s="86"/>
      <c r="G1" s="117"/>
      <c r="H1" s="117"/>
    </row>
    <row r="2" spans="1:8" x14ac:dyDescent="0.25">
      <c r="A2" s="102" t="s">
        <v>1366</v>
      </c>
      <c r="B2" s="102" t="s">
        <v>6526</v>
      </c>
      <c r="C2" s="86"/>
      <c r="D2" s="116"/>
      <c r="E2" s="116"/>
      <c r="F2" s="86"/>
      <c r="G2" s="117"/>
      <c r="H2" s="117"/>
    </row>
    <row r="3" spans="1:8" x14ac:dyDescent="0.25">
      <c r="A3" s="102" t="s">
        <v>1367</v>
      </c>
      <c r="B3" s="102" t="s">
        <v>6527</v>
      </c>
      <c r="C3" s="86"/>
      <c r="D3" s="116"/>
      <c r="E3" s="116"/>
      <c r="F3" s="86"/>
      <c r="G3" s="117"/>
      <c r="H3" s="117"/>
    </row>
    <row r="4" spans="1:8" x14ac:dyDescent="0.25">
      <c r="A4" s="102" t="s">
        <v>1346</v>
      </c>
      <c r="B4" s="102" t="s">
        <v>6528</v>
      </c>
      <c r="C4" s="86"/>
      <c r="D4" s="116"/>
      <c r="E4" s="116"/>
      <c r="F4" s="86"/>
      <c r="G4" s="117"/>
      <c r="H4" s="117"/>
    </row>
    <row r="5" spans="1:8" x14ac:dyDescent="0.25">
      <c r="A5" s="102" t="s">
        <v>1345</v>
      </c>
      <c r="B5" s="102" t="s">
        <v>6529</v>
      </c>
      <c r="C5" s="86"/>
      <c r="D5" s="116"/>
      <c r="E5" s="116"/>
      <c r="F5" s="86"/>
      <c r="G5" s="117"/>
      <c r="H5" s="117"/>
    </row>
    <row r="6" spans="1:8" x14ac:dyDescent="0.25">
      <c r="A6" s="102" t="s">
        <v>346</v>
      </c>
      <c r="B6" s="102" t="s">
        <v>6530</v>
      </c>
      <c r="C6" s="86"/>
      <c r="D6" s="116"/>
      <c r="E6" s="116"/>
      <c r="F6" s="86"/>
      <c r="G6" s="117"/>
      <c r="H6" s="117"/>
    </row>
    <row r="7" spans="1:8" x14ac:dyDescent="0.25">
      <c r="A7" s="102" t="s">
        <v>1365</v>
      </c>
      <c r="B7" s="102" t="s">
        <v>6531</v>
      </c>
      <c r="C7" s="86"/>
      <c r="D7" s="116"/>
      <c r="E7" s="116"/>
      <c r="F7" s="86"/>
      <c r="G7" s="117"/>
      <c r="H7" s="117"/>
    </row>
    <row r="8" spans="1:8" x14ac:dyDescent="0.25">
      <c r="A8" s="102" t="s">
        <v>795</v>
      </c>
      <c r="B8" s="102" t="s">
        <v>6532</v>
      </c>
      <c r="C8" s="86"/>
      <c r="D8" s="116"/>
      <c r="E8" s="116"/>
      <c r="F8" s="86"/>
      <c r="G8" s="117"/>
      <c r="H8" s="117"/>
    </row>
    <row r="9" spans="1:8" x14ac:dyDescent="0.25">
      <c r="A9" s="102" t="s">
        <v>794</v>
      </c>
      <c r="B9" s="102" t="s">
        <v>6533</v>
      </c>
      <c r="C9" s="86"/>
      <c r="D9" s="116"/>
      <c r="E9" s="116"/>
      <c r="F9" s="86"/>
      <c r="G9" s="117"/>
      <c r="H9" s="117"/>
    </row>
    <row r="10" spans="1:8" x14ac:dyDescent="0.25">
      <c r="A10" s="102" t="s">
        <v>2386</v>
      </c>
      <c r="B10" s="102" t="s">
        <v>6534</v>
      </c>
      <c r="C10" s="86"/>
      <c r="D10" s="116"/>
      <c r="E10" s="116"/>
      <c r="F10" s="86"/>
      <c r="G10" s="116"/>
      <c r="H10" s="116"/>
    </row>
    <row r="11" spans="1:8" x14ac:dyDescent="0.25">
      <c r="A11" s="102" t="s">
        <v>2381</v>
      </c>
      <c r="B11" s="102" t="s">
        <v>6535</v>
      </c>
      <c r="C11" s="86"/>
      <c r="D11" s="116"/>
      <c r="E11" s="116"/>
      <c r="F11" s="86"/>
      <c r="G11" s="117"/>
      <c r="H11" s="117"/>
    </row>
    <row r="12" spans="1:8" x14ac:dyDescent="0.25">
      <c r="A12" s="102" t="s">
        <v>2393</v>
      </c>
      <c r="B12" s="102" t="s">
        <v>6536</v>
      </c>
      <c r="C12" s="86"/>
      <c r="D12" s="116"/>
      <c r="E12" s="116"/>
      <c r="F12" s="86"/>
      <c r="G12" s="117"/>
      <c r="H12" s="117"/>
    </row>
    <row r="13" spans="1:8" x14ac:dyDescent="0.25">
      <c r="A13" s="102" t="s">
        <v>2388</v>
      </c>
      <c r="B13" s="102" t="s">
        <v>6537</v>
      </c>
      <c r="C13" s="86"/>
      <c r="D13" s="116"/>
      <c r="E13" s="116"/>
      <c r="F13" s="86"/>
      <c r="G13" s="117"/>
      <c r="H13" s="117"/>
    </row>
    <row r="14" spans="1:8" x14ac:dyDescent="0.25">
      <c r="A14" s="102" t="s">
        <v>2379</v>
      </c>
      <c r="B14" s="102" t="s">
        <v>6538</v>
      </c>
      <c r="C14" s="86"/>
      <c r="D14" s="116"/>
      <c r="E14" s="116"/>
      <c r="F14" s="86"/>
      <c r="G14" s="117"/>
      <c r="H14" s="117"/>
    </row>
    <row r="15" spans="1:8" x14ac:dyDescent="0.25">
      <c r="A15" s="102" t="s">
        <v>2374</v>
      </c>
      <c r="B15" s="102" t="s">
        <v>6539</v>
      </c>
      <c r="C15" s="86"/>
      <c r="D15" s="116"/>
      <c r="E15" s="116"/>
      <c r="F15" s="86"/>
      <c r="G15" s="117"/>
      <c r="H15" s="117"/>
    </row>
    <row r="16" spans="1:8" x14ac:dyDescent="0.25">
      <c r="A16" s="102" t="s">
        <v>1354</v>
      </c>
      <c r="B16" s="102" t="s">
        <v>6540</v>
      </c>
      <c r="C16" s="86"/>
      <c r="D16" s="116"/>
      <c r="E16" s="116"/>
      <c r="F16" s="86"/>
      <c r="G16" s="117"/>
      <c r="H16" s="117"/>
    </row>
    <row r="17" spans="1:8" x14ac:dyDescent="0.25">
      <c r="A17" s="102" t="s">
        <v>6241</v>
      </c>
      <c r="B17" s="102" t="s">
        <v>6541</v>
      </c>
      <c r="C17" s="86"/>
      <c r="D17" s="116"/>
      <c r="E17" s="116"/>
      <c r="F17" s="86"/>
      <c r="G17" s="117"/>
      <c r="H17" s="117"/>
    </row>
    <row r="18" spans="1:8" x14ac:dyDescent="0.25">
      <c r="A18" s="102" t="s">
        <v>120</v>
      </c>
      <c r="B18" s="102" t="s">
        <v>6542</v>
      </c>
      <c r="C18" s="86"/>
      <c r="D18" s="116"/>
      <c r="E18" s="116"/>
      <c r="F18" s="86"/>
      <c r="G18" s="117"/>
      <c r="H18" s="117"/>
    </row>
    <row r="19" spans="1:8" x14ac:dyDescent="0.25">
      <c r="A19" s="102" t="s">
        <v>819</v>
      </c>
      <c r="B19" s="102" t="s">
        <v>6543</v>
      </c>
      <c r="C19" s="86"/>
      <c r="D19" s="116"/>
      <c r="E19" s="116"/>
      <c r="F19" s="86"/>
      <c r="G19" s="117"/>
      <c r="H19" s="117"/>
    </row>
    <row r="20" spans="1:8" x14ac:dyDescent="0.25">
      <c r="A20" s="102" t="s">
        <v>119</v>
      </c>
      <c r="B20" s="102" t="s">
        <v>6544</v>
      </c>
      <c r="C20" s="86"/>
      <c r="D20" s="116"/>
      <c r="E20" s="116"/>
      <c r="F20" s="86"/>
      <c r="G20" s="117"/>
      <c r="H20" s="117"/>
    </row>
    <row r="21" spans="1:8" x14ac:dyDescent="0.25">
      <c r="A21" s="102" t="s">
        <v>118</v>
      </c>
      <c r="B21" s="102" t="s">
        <v>6545</v>
      </c>
      <c r="C21" s="86"/>
      <c r="D21" s="116"/>
      <c r="E21" s="116"/>
      <c r="F21" s="86"/>
      <c r="G21" s="117"/>
      <c r="H21" s="117"/>
    </row>
    <row r="22" spans="1:8" x14ac:dyDescent="0.25">
      <c r="A22" s="102" t="s">
        <v>818</v>
      </c>
      <c r="B22" s="102" t="s">
        <v>6546</v>
      </c>
      <c r="C22" s="86"/>
      <c r="D22" s="116"/>
      <c r="E22" s="116"/>
      <c r="F22" s="86"/>
      <c r="G22" s="117"/>
      <c r="H22" s="117"/>
    </row>
    <row r="23" spans="1:8" x14ac:dyDescent="0.25">
      <c r="A23" s="102" t="s">
        <v>804</v>
      </c>
      <c r="B23" s="102" t="s">
        <v>6547</v>
      </c>
      <c r="C23" s="86"/>
      <c r="D23" s="116"/>
      <c r="E23" s="116"/>
      <c r="F23" s="86"/>
      <c r="G23" s="117"/>
      <c r="H23" s="117"/>
    </row>
    <row r="24" spans="1:8" x14ac:dyDescent="0.25">
      <c r="A24" s="102" t="s">
        <v>803</v>
      </c>
      <c r="B24" s="102" t="s">
        <v>6548</v>
      </c>
      <c r="C24" s="86"/>
      <c r="D24" s="116"/>
      <c r="E24" s="116"/>
      <c r="F24" s="86"/>
      <c r="G24" s="117"/>
      <c r="H24" s="117"/>
    </row>
    <row r="25" spans="1:8" x14ac:dyDescent="0.25">
      <c r="A25" s="102" t="s">
        <v>802</v>
      </c>
      <c r="B25" s="102" t="s">
        <v>6549</v>
      </c>
      <c r="C25" s="86"/>
      <c r="D25" s="116"/>
      <c r="E25" s="116"/>
      <c r="F25" s="86"/>
      <c r="G25" s="117"/>
      <c r="H25" s="117"/>
    </row>
    <row r="26" spans="1:8" x14ac:dyDescent="0.25">
      <c r="A26" s="102" t="s">
        <v>801</v>
      </c>
      <c r="B26" s="102" t="s">
        <v>6550</v>
      </c>
      <c r="C26" s="86"/>
      <c r="D26" s="116"/>
      <c r="E26" s="116"/>
      <c r="F26" s="86"/>
      <c r="G26" s="117"/>
      <c r="H26" s="117"/>
    </row>
    <row r="27" spans="1:8" x14ac:dyDescent="0.25">
      <c r="A27" s="102" t="s">
        <v>140</v>
      </c>
      <c r="B27" s="102" t="s">
        <v>6551</v>
      </c>
      <c r="C27" s="86"/>
      <c r="D27" s="116"/>
      <c r="E27" s="116"/>
      <c r="F27" s="86"/>
      <c r="G27" s="117"/>
      <c r="H27" s="117"/>
    </row>
    <row r="28" spans="1:8" x14ac:dyDescent="0.25">
      <c r="A28" s="102" t="s">
        <v>1036</v>
      </c>
      <c r="B28" s="102" t="s">
        <v>6552</v>
      </c>
      <c r="C28" s="86"/>
      <c r="D28" s="116"/>
      <c r="E28" s="116"/>
      <c r="F28" s="86"/>
      <c r="G28" s="117"/>
      <c r="H28" s="117"/>
    </row>
    <row r="29" spans="1:8" x14ac:dyDescent="0.25">
      <c r="A29" s="102" t="s">
        <v>1037</v>
      </c>
      <c r="B29" s="102" t="s">
        <v>6553</v>
      </c>
      <c r="C29" s="86"/>
      <c r="D29" s="116"/>
      <c r="E29" s="116"/>
      <c r="F29" s="86"/>
      <c r="G29" s="117"/>
      <c r="H29" s="117"/>
    </row>
    <row r="30" spans="1:8" x14ac:dyDescent="0.25">
      <c r="A30" s="102" t="s">
        <v>1045</v>
      </c>
      <c r="B30" s="102" t="s">
        <v>6554</v>
      </c>
      <c r="C30" s="86"/>
      <c r="D30" s="116"/>
      <c r="E30" s="116"/>
      <c r="F30" s="86"/>
      <c r="G30" s="117"/>
      <c r="H30" s="117"/>
    </row>
    <row r="31" spans="1:8" x14ac:dyDescent="0.25">
      <c r="A31" s="102" t="s">
        <v>1046</v>
      </c>
      <c r="B31" s="102" t="s">
        <v>6555</v>
      </c>
      <c r="C31" s="86"/>
      <c r="D31" s="116"/>
      <c r="E31" s="116"/>
      <c r="F31" s="86"/>
      <c r="G31" s="117"/>
      <c r="H31" s="117"/>
    </row>
    <row r="32" spans="1:8" x14ac:dyDescent="0.25">
      <c r="A32" s="102" t="s">
        <v>812</v>
      </c>
      <c r="B32" s="102" t="s">
        <v>6556</v>
      </c>
      <c r="C32" s="86"/>
      <c r="D32" s="116"/>
      <c r="E32" s="116"/>
      <c r="F32" s="86"/>
      <c r="G32" s="117"/>
      <c r="H32" s="117"/>
    </row>
    <row r="33" spans="1:8" x14ac:dyDescent="0.25">
      <c r="A33" s="102" t="s">
        <v>5422</v>
      </c>
      <c r="B33" s="102" t="s">
        <v>6557</v>
      </c>
      <c r="C33" s="86"/>
      <c r="D33" s="116"/>
      <c r="E33" s="116"/>
      <c r="F33" s="86"/>
      <c r="G33" s="117"/>
      <c r="H33" s="117"/>
    </row>
    <row r="34" spans="1:8" x14ac:dyDescent="0.25">
      <c r="A34" s="102" t="s">
        <v>5424</v>
      </c>
      <c r="B34" s="102" t="s">
        <v>6558</v>
      </c>
      <c r="C34" s="86"/>
      <c r="D34" s="116"/>
      <c r="E34" s="116"/>
      <c r="F34" s="86"/>
      <c r="G34" s="117"/>
      <c r="H34" s="117"/>
    </row>
    <row r="35" spans="1:8" x14ac:dyDescent="0.25">
      <c r="A35" s="102" t="s">
        <v>5429</v>
      </c>
      <c r="B35" s="102" t="s">
        <v>6559</v>
      </c>
      <c r="C35" s="86"/>
      <c r="D35" s="116"/>
      <c r="E35" s="116"/>
      <c r="F35" s="86"/>
      <c r="G35" s="117"/>
      <c r="H35" s="117"/>
    </row>
    <row r="36" spans="1:8" x14ac:dyDescent="0.25">
      <c r="A36" s="102" t="s">
        <v>5413</v>
      </c>
      <c r="B36" s="102" t="s">
        <v>6560</v>
      </c>
      <c r="C36" s="86"/>
      <c r="D36" s="116"/>
      <c r="E36" s="116"/>
      <c r="F36" s="86"/>
      <c r="G36" s="117"/>
      <c r="H36" s="117"/>
    </row>
    <row r="37" spans="1:8" x14ac:dyDescent="0.25">
      <c r="A37" s="102" t="s">
        <v>5418</v>
      </c>
      <c r="B37" s="102" t="s">
        <v>6561</v>
      </c>
      <c r="C37" s="86"/>
      <c r="D37" s="116"/>
      <c r="E37" s="116"/>
      <c r="F37" s="86"/>
      <c r="G37" s="117"/>
      <c r="H37" s="117"/>
    </row>
    <row r="38" spans="1:8" x14ac:dyDescent="0.25">
      <c r="A38" s="102" t="s">
        <v>813</v>
      </c>
      <c r="B38" s="102" t="s">
        <v>6562</v>
      </c>
      <c r="C38" s="86"/>
      <c r="D38" s="116"/>
      <c r="E38" s="116"/>
      <c r="F38" s="86"/>
      <c r="G38" s="117"/>
      <c r="H38" s="117"/>
    </row>
    <row r="39" spans="1:8" x14ac:dyDescent="0.25">
      <c r="A39" s="102" t="s">
        <v>5400</v>
      </c>
      <c r="B39" s="102" t="s">
        <v>6563</v>
      </c>
      <c r="C39" s="86"/>
      <c r="D39" s="116"/>
      <c r="E39" s="116"/>
      <c r="F39" s="86"/>
      <c r="G39" s="117"/>
      <c r="H39" s="117"/>
    </row>
    <row r="40" spans="1:8" x14ac:dyDescent="0.25">
      <c r="A40" s="102" t="s">
        <v>5406</v>
      </c>
      <c r="B40" s="102" t="s">
        <v>6564</v>
      </c>
      <c r="C40" s="86"/>
      <c r="D40" s="116"/>
      <c r="E40" s="116"/>
      <c r="F40" s="86"/>
      <c r="G40" s="117"/>
      <c r="H40" s="117"/>
    </row>
    <row r="41" spans="1:8" x14ac:dyDescent="0.25">
      <c r="A41" s="102" t="s">
        <v>5411</v>
      </c>
      <c r="B41" s="102" t="s">
        <v>6565</v>
      </c>
      <c r="C41" s="86"/>
      <c r="D41" s="116"/>
      <c r="E41" s="116"/>
      <c r="F41" s="86"/>
      <c r="G41" s="117"/>
      <c r="H41" s="117"/>
    </row>
    <row r="42" spans="1:8" x14ac:dyDescent="0.25">
      <c r="A42" s="102" t="s">
        <v>1146</v>
      </c>
      <c r="B42" s="102" t="s">
        <v>6566</v>
      </c>
      <c r="C42" s="86"/>
      <c r="D42" s="116"/>
      <c r="E42" s="116"/>
      <c r="F42" s="86"/>
      <c r="G42" s="117"/>
      <c r="H42" s="117"/>
    </row>
    <row r="43" spans="1:8" x14ac:dyDescent="0.25">
      <c r="A43" s="102" t="s">
        <v>1291</v>
      </c>
      <c r="B43" s="102" t="s">
        <v>6567</v>
      </c>
      <c r="C43" s="86"/>
      <c r="D43" s="116"/>
      <c r="E43" s="116"/>
      <c r="F43" s="86"/>
      <c r="G43" s="117"/>
      <c r="H43" s="117"/>
    </row>
    <row r="44" spans="1:8" x14ac:dyDescent="0.25">
      <c r="A44" s="102" t="s">
        <v>1292</v>
      </c>
      <c r="B44" s="102" t="s">
        <v>6568</v>
      </c>
      <c r="C44" s="86"/>
      <c r="D44" s="116"/>
      <c r="E44" s="116"/>
      <c r="F44" s="86"/>
      <c r="G44" s="117"/>
      <c r="H44" s="117"/>
    </row>
    <row r="45" spans="1:8" x14ac:dyDescent="0.25">
      <c r="A45" s="102" t="s">
        <v>1293</v>
      </c>
      <c r="B45" s="102" t="s">
        <v>6569</v>
      </c>
      <c r="C45" s="86"/>
      <c r="D45" s="116"/>
      <c r="E45" s="116"/>
      <c r="F45" s="86"/>
      <c r="G45" s="117"/>
      <c r="H45" s="117"/>
    </row>
    <row r="46" spans="1:8" x14ac:dyDescent="0.25">
      <c r="A46" s="102" t="s">
        <v>1294</v>
      </c>
      <c r="B46" s="102" t="s">
        <v>6570</v>
      </c>
      <c r="C46" s="86"/>
      <c r="D46" s="116"/>
      <c r="E46" s="116"/>
      <c r="F46" s="86"/>
      <c r="G46" s="117"/>
      <c r="H46" s="117"/>
    </row>
    <row r="47" spans="1:8" x14ac:dyDescent="0.25">
      <c r="A47" s="102" t="s">
        <v>1325</v>
      </c>
      <c r="B47" s="102" t="s">
        <v>6571</v>
      </c>
      <c r="C47" s="86"/>
      <c r="D47" s="116"/>
      <c r="E47" s="116"/>
      <c r="F47" s="86"/>
      <c r="G47" s="117"/>
      <c r="H47" s="117"/>
    </row>
    <row r="48" spans="1:8" x14ac:dyDescent="0.25">
      <c r="A48" s="102" t="s">
        <v>1324</v>
      </c>
      <c r="B48" s="102" t="s">
        <v>6572</v>
      </c>
      <c r="C48" s="86"/>
      <c r="D48" s="116"/>
      <c r="E48" s="116"/>
      <c r="F48" s="86"/>
      <c r="G48" s="117"/>
      <c r="H48" s="117"/>
    </row>
    <row r="49" spans="1:8" x14ac:dyDescent="0.25">
      <c r="A49" s="102" t="s">
        <v>1326</v>
      </c>
      <c r="B49" s="102" t="s">
        <v>6573</v>
      </c>
      <c r="C49" s="86"/>
      <c r="D49" s="116"/>
      <c r="E49" s="116"/>
      <c r="F49" s="86"/>
      <c r="G49" s="117"/>
      <c r="H49" s="117"/>
    </row>
    <row r="50" spans="1:8" x14ac:dyDescent="0.25">
      <c r="A50" s="102" t="s">
        <v>1327</v>
      </c>
      <c r="B50" s="102" t="s">
        <v>6574</v>
      </c>
      <c r="C50" s="86"/>
      <c r="D50" s="116"/>
      <c r="E50" s="116"/>
      <c r="F50" s="86"/>
      <c r="G50" s="117"/>
      <c r="H50" s="117"/>
    </row>
    <row r="51" spans="1:8" x14ac:dyDescent="0.25">
      <c r="A51" s="102" t="s">
        <v>1320</v>
      </c>
      <c r="B51" s="102" t="s">
        <v>6575</v>
      </c>
      <c r="C51" s="86"/>
      <c r="D51" s="116"/>
      <c r="E51" s="116"/>
      <c r="F51" s="86"/>
      <c r="G51" s="117"/>
      <c r="H51" s="117"/>
    </row>
    <row r="52" spans="1:8" x14ac:dyDescent="0.25">
      <c r="A52" s="102" t="s">
        <v>1319</v>
      </c>
      <c r="B52" s="102" t="s">
        <v>6576</v>
      </c>
      <c r="C52" s="86"/>
      <c r="D52" s="116"/>
      <c r="E52" s="116"/>
      <c r="F52" s="86"/>
      <c r="G52" s="117"/>
      <c r="H52" s="117"/>
    </row>
    <row r="53" spans="1:8" x14ac:dyDescent="0.25">
      <c r="A53" s="102" t="s">
        <v>1321</v>
      </c>
      <c r="B53" s="102" t="s">
        <v>6577</v>
      </c>
      <c r="C53" s="86"/>
      <c r="D53" s="116"/>
      <c r="E53" s="116"/>
      <c r="F53" s="86"/>
      <c r="G53" s="117"/>
      <c r="H53" s="117"/>
    </row>
    <row r="54" spans="1:8" x14ac:dyDescent="0.25">
      <c r="A54" s="102" t="s">
        <v>1322</v>
      </c>
      <c r="B54" s="102" t="s">
        <v>6578</v>
      </c>
      <c r="C54" s="86"/>
      <c r="D54" s="116"/>
      <c r="E54" s="116"/>
      <c r="F54" s="86"/>
      <c r="G54" s="117"/>
      <c r="H54" s="117"/>
    </row>
    <row r="55" spans="1:8" x14ac:dyDescent="0.25">
      <c r="A55" s="102" t="s">
        <v>1350</v>
      </c>
      <c r="B55" s="102" t="s">
        <v>6579</v>
      </c>
      <c r="C55" s="86"/>
      <c r="D55" s="116"/>
      <c r="E55" s="116"/>
      <c r="F55" s="86"/>
      <c r="G55" s="117"/>
      <c r="H55" s="117"/>
    </row>
    <row r="56" spans="1:8" x14ac:dyDescent="0.25">
      <c r="A56" s="102" t="s">
        <v>1352</v>
      </c>
      <c r="B56" s="102" t="s">
        <v>6580</v>
      </c>
      <c r="C56" s="86"/>
      <c r="D56" s="116"/>
      <c r="E56" s="116"/>
      <c r="F56" s="86"/>
      <c r="G56" s="117"/>
      <c r="H56" s="117"/>
    </row>
    <row r="57" spans="1:8" x14ac:dyDescent="0.25">
      <c r="A57" s="102" t="s">
        <v>1353</v>
      </c>
      <c r="B57" s="102" t="s">
        <v>6581</v>
      </c>
      <c r="C57" s="86"/>
      <c r="D57" s="116"/>
      <c r="E57" s="116"/>
      <c r="F57" s="86"/>
      <c r="G57" s="117"/>
      <c r="H57" s="117"/>
    </row>
    <row r="58" spans="1:8" x14ac:dyDescent="0.25">
      <c r="A58" s="102" t="s">
        <v>1356</v>
      </c>
      <c r="B58" s="102" t="s">
        <v>6582</v>
      </c>
      <c r="C58" s="86"/>
      <c r="D58" s="116"/>
      <c r="E58" s="116"/>
      <c r="F58" s="86"/>
      <c r="G58" s="116"/>
      <c r="H58" s="116"/>
    </row>
    <row r="59" spans="1:8" x14ac:dyDescent="0.25">
      <c r="A59" s="102" t="s">
        <v>1351</v>
      </c>
      <c r="B59" s="102" t="s">
        <v>6583</v>
      </c>
      <c r="C59" s="86"/>
      <c r="D59" s="116"/>
      <c r="E59" s="116"/>
      <c r="F59" s="86"/>
      <c r="G59" s="116"/>
      <c r="H59" s="116"/>
    </row>
    <row r="60" spans="1:8" x14ac:dyDescent="0.25">
      <c r="A60" s="102" t="s">
        <v>1349</v>
      </c>
      <c r="B60" s="102" t="s">
        <v>6584</v>
      </c>
      <c r="C60" s="86"/>
      <c r="D60" s="116"/>
      <c r="E60" s="116"/>
      <c r="F60" s="86"/>
      <c r="G60" s="86"/>
      <c r="H60" s="86"/>
    </row>
    <row r="61" spans="1:8" x14ac:dyDescent="0.25">
      <c r="A61" s="102" t="s">
        <v>1176</v>
      </c>
      <c r="B61" s="102" t="s">
        <v>6585</v>
      </c>
      <c r="C61" s="86"/>
      <c r="D61" s="116"/>
      <c r="E61" s="116"/>
      <c r="F61" s="86"/>
      <c r="G61" s="117"/>
      <c r="H61" s="117"/>
    </row>
    <row r="62" spans="1:8" x14ac:dyDescent="0.25">
      <c r="A62" s="102" t="s">
        <v>1178</v>
      </c>
      <c r="B62" s="102" t="s">
        <v>6586</v>
      </c>
      <c r="C62" s="86"/>
      <c r="D62" s="116"/>
      <c r="E62" s="116"/>
      <c r="F62" s="86"/>
      <c r="G62" s="99"/>
      <c r="H62" s="99"/>
    </row>
    <row r="63" spans="1:8" x14ac:dyDescent="0.25">
      <c r="A63" s="102" t="s">
        <v>1236</v>
      </c>
      <c r="B63" s="102" t="s">
        <v>6587</v>
      </c>
      <c r="C63" s="86"/>
      <c r="D63" s="116"/>
      <c r="E63" s="116"/>
      <c r="F63" s="86"/>
      <c r="G63" s="99"/>
      <c r="H63" s="99"/>
    </row>
    <row r="64" spans="1:8" x14ac:dyDescent="0.25">
      <c r="A64" s="102" t="s">
        <v>1238</v>
      </c>
      <c r="B64" s="102" t="s">
        <v>6588</v>
      </c>
      <c r="C64" s="86"/>
      <c r="D64" s="116"/>
      <c r="E64" s="116"/>
      <c r="F64" s="86"/>
      <c r="G64" s="99"/>
      <c r="H64" s="99"/>
    </row>
    <row r="65" spans="1:8" x14ac:dyDescent="0.25">
      <c r="A65" s="102" t="s">
        <v>5440</v>
      </c>
      <c r="B65" s="102" t="s">
        <v>6589</v>
      </c>
      <c r="C65" s="86"/>
      <c r="D65" s="116"/>
      <c r="E65" s="116"/>
      <c r="F65" s="86"/>
      <c r="G65" s="99"/>
      <c r="H65" s="99"/>
    </row>
    <row r="66" spans="1:8" x14ac:dyDescent="0.25">
      <c r="A66" s="102" t="s">
        <v>5442</v>
      </c>
      <c r="B66" s="102" t="s">
        <v>6590</v>
      </c>
      <c r="C66" s="86"/>
      <c r="D66" s="116"/>
      <c r="E66" s="116"/>
      <c r="F66" s="86"/>
      <c r="G66" s="99"/>
      <c r="H66" s="99"/>
    </row>
    <row r="67" spans="1:8" x14ac:dyDescent="0.25">
      <c r="A67" s="102" t="s">
        <v>6309</v>
      </c>
      <c r="B67" s="102" t="s">
        <v>6591</v>
      </c>
      <c r="C67" s="86"/>
      <c r="D67" s="116"/>
      <c r="E67" s="116"/>
      <c r="F67" s="86"/>
      <c r="G67" s="99"/>
      <c r="H67" s="99"/>
    </row>
    <row r="68" spans="1:8" x14ac:dyDescent="0.25">
      <c r="A68" s="102" t="s">
        <v>6310</v>
      </c>
      <c r="B68" s="102" t="s">
        <v>6592</v>
      </c>
      <c r="C68" s="86"/>
      <c r="D68" s="116"/>
      <c r="E68" s="116"/>
      <c r="F68" s="86"/>
      <c r="G68" s="99"/>
      <c r="H68" s="99"/>
    </row>
    <row r="69" spans="1:8" x14ac:dyDescent="0.25">
      <c r="A69" s="102" t="s">
        <v>6311</v>
      </c>
      <c r="B69" s="102" t="s">
        <v>6593</v>
      </c>
      <c r="C69" s="86"/>
      <c r="D69" s="116"/>
      <c r="E69" s="116"/>
      <c r="F69" s="86"/>
      <c r="G69" s="99"/>
      <c r="H69" s="99"/>
    </row>
    <row r="70" spans="1:8" x14ac:dyDescent="0.25">
      <c r="A70" s="102" t="s">
        <v>6312</v>
      </c>
      <c r="B70" s="102" t="s">
        <v>6594</v>
      </c>
      <c r="C70" s="86"/>
      <c r="D70" s="116"/>
      <c r="E70" s="116"/>
      <c r="F70" s="86"/>
      <c r="G70" s="99"/>
      <c r="H70" s="99"/>
    </row>
    <row r="71" spans="1:8" x14ac:dyDescent="0.25">
      <c r="A71" s="102" t="s">
        <v>6313</v>
      </c>
      <c r="B71" s="102" t="s">
        <v>6595</v>
      </c>
      <c r="C71" s="86"/>
      <c r="D71" s="116"/>
      <c r="E71" s="116"/>
      <c r="F71" s="86"/>
      <c r="G71" s="99"/>
      <c r="H71" s="99"/>
    </row>
    <row r="72" spans="1:8" x14ac:dyDescent="0.25">
      <c r="A72" s="102" t="s">
        <v>1180</v>
      </c>
      <c r="B72" s="102" t="s">
        <v>6596</v>
      </c>
      <c r="C72" s="86"/>
      <c r="D72" s="116"/>
      <c r="E72" s="116"/>
      <c r="F72" s="86"/>
      <c r="G72" s="99"/>
      <c r="H72" s="99"/>
    </row>
    <row r="73" spans="1:8" x14ac:dyDescent="0.25">
      <c r="A73" s="102" t="s">
        <v>1185</v>
      </c>
      <c r="B73" s="102" t="s">
        <v>6597</v>
      </c>
      <c r="C73" s="86"/>
      <c r="D73" s="116"/>
      <c r="E73" s="116"/>
      <c r="F73" s="86"/>
      <c r="G73" s="99"/>
      <c r="H73" s="99"/>
    </row>
    <row r="74" spans="1:8" x14ac:dyDescent="0.25">
      <c r="A74" s="102" t="s">
        <v>1187</v>
      </c>
      <c r="B74" s="102" t="s">
        <v>6598</v>
      </c>
      <c r="C74" s="86"/>
      <c r="D74" s="116"/>
      <c r="E74" s="116"/>
      <c r="F74" s="86"/>
      <c r="G74" s="99"/>
      <c r="H74" s="99"/>
    </row>
    <row r="75" spans="1:8" x14ac:dyDescent="0.25">
      <c r="A75" s="102" t="s">
        <v>6308</v>
      </c>
      <c r="B75" s="102" t="s">
        <v>6599</v>
      </c>
      <c r="C75" s="86"/>
      <c r="D75" s="116"/>
      <c r="E75" s="116"/>
      <c r="F75" s="86"/>
      <c r="G75" s="99"/>
      <c r="H75" s="99"/>
    </row>
    <row r="76" spans="1:8" x14ac:dyDescent="0.25">
      <c r="A76" s="102" t="s">
        <v>6246</v>
      </c>
      <c r="B76" s="102" t="s">
        <v>6600</v>
      </c>
      <c r="C76" s="86"/>
      <c r="D76" s="116"/>
      <c r="E76" s="116"/>
      <c r="F76" s="86"/>
      <c r="G76" s="99"/>
      <c r="H76" s="99"/>
    </row>
    <row r="77" spans="1:8" x14ac:dyDescent="0.25">
      <c r="A77" s="102" t="s">
        <v>1205</v>
      </c>
      <c r="B77" s="102" t="s">
        <v>6601</v>
      </c>
      <c r="C77" s="86"/>
      <c r="D77" s="116"/>
      <c r="E77" s="116"/>
      <c r="F77" s="86"/>
      <c r="G77" s="99"/>
      <c r="H77" s="99"/>
    </row>
    <row r="78" spans="1:8" x14ac:dyDescent="0.25">
      <c r="A78" s="102" t="s">
        <v>1191</v>
      </c>
      <c r="B78" s="102" t="s">
        <v>6602</v>
      </c>
      <c r="C78" s="86"/>
      <c r="D78" s="116"/>
      <c r="E78" s="116"/>
      <c r="F78" s="86"/>
      <c r="G78" s="99"/>
      <c r="H78" s="99"/>
    </row>
    <row r="79" spans="1:8" x14ac:dyDescent="0.25">
      <c r="A79" s="102" t="s">
        <v>1193</v>
      </c>
      <c r="B79" s="102" t="s">
        <v>6603</v>
      </c>
      <c r="C79" s="86"/>
      <c r="D79" s="116"/>
      <c r="E79" s="116"/>
      <c r="F79" s="86"/>
      <c r="G79" s="99"/>
      <c r="H79" s="99"/>
    </row>
    <row r="80" spans="1:8" x14ac:dyDescent="0.25">
      <c r="A80" s="102" t="s">
        <v>1200</v>
      </c>
      <c r="B80" s="102" t="s">
        <v>6604</v>
      </c>
      <c r="C80" s="86"/>
      <c r="D80" s="116"/>
      <c r="E80" s="116"/>
      <c r="F80" s="86"/>
      <c r="G80" s="99"/>
      <c r="H80" s="99"/>
    </row>
    <row r="81" spans="1:8" x14ac:dyDescent="0.25">
      <c r="A81" s="102" t="s">
        <v>1240</v>
      </c>
      <c r="B81" s="102" t="s">
        <v>6605</v>
      </c>
      <c r="C81" s="86"/>
      <c r="D81" s="116"/>
      <c r="E81" s="116"/>
      <c r="F81" s="86"/>
      <c r="G81" s="99"/>
      <c r="H81" s="99"/>
    </row>
    <row r="82" spans="1:8" x14ac:dyDescent="0.25">
      <c r="A82" s="102" t="s">
        <v>1242</v>
      </c>
      <c r="B82" s="102" t="s">
        <v>6606</v>
      </c>
      <c r="C82" s="86"/>
      <c r="D82" s="116"/>
      <c r="E82" s="116"/>
      <c r="F82" s="86"/>
      <c r="G82" s="99"/>
      <c r="H82" s="99"/>
    </row>
    <row r="83" spans="1:8" x14ac:dyDescent="0.25">
      <c r="A83" s="102" t="s">
        <v>1244</v>
      </c>
      <c r="B83" s="102" t="s">
        <v>6607</v>
      </c>
      <c r="C83" s="86"/>
      <c r="D83" s="116"/>
      <c r="E83" s="116"/>
      <c r="F83" s="86"/>
      <c r="G83" s="99"/>
      <c r="H83" s="99"/>
    </row>
    <row r="84" spans="1:8" x14ac:dyDescent="0.25">
      <c r="A84" s="102" t="s">
        <v>1246</v>
      </c>
      <c r="B84" s="102" t="s">
        <v>6608</v>
      </c>
      <c r="C84" s="86"/>
      <c r="D84" s="116"/>
      <c r="E84" s="116"/>
      <c r="F84" s="86"/>
      <c r="G84" s="99"/>
      <c r="H84" s="99"/>
    </row>
    <row r="85" spans="1:8" x14ac:dyDescent="0.25">
      <c r="A85" s="102" t="s">
        <v>1156</v>
      </c>
      <c r="B85" s="102" t="s">
        <v>6609</v>
      </c>
      <c r="C85" s="86"/>
      <c r="D85" s="101"/>
      <c r="E85" s="101"/>
      <c r="F85" s="86"/>
      <c r="G85" s="99"/>
      <c r="H85" s="99"/>
    </row>
    <row r="86" spans="1:8" x14ac:dyDescent="0.25">
      <c r="A86" s="102" t="s">
        <v>1125</v>
      </c>
      <c r="B86" s="102" t="s">
        <v>6610</v>
      </c>
      <c r="C86" s="86"/>
      <c r="D86" s="101"/>
      <c r="E86" s="101"/>
      <c r="F86" s="86"/>
      <c r="G86" s="99"/>
      <c r="H86" s="99"/>
    </row>
    <row r="87" spans="1:8" x14ac:dyDescent="0.25">
      <c r="A87" s="102" t="s">
        <v>1130</v>
      </c>
      <c r="B87" s="102" t="s">
        <v>6611</v>
      </c>
      <c r="C87" s="86"/>
      <c r="D87" s="101"/>
      <c r="E87" s="101"/>
      <c r="F87" s="86"/>
      <c r="G87" s="99"/>
      <c r="H87" s="99"/>
    </row>
    <row r="88" spans="1:8" x14ac:dyDescent="0.25">
      <c r="A88" s="102" t="s">
        <v>1131</v>
      </c>
      <c r="B88" s="102" t="s">
        <v>6612</v>
      </c>
      <c r="C88" s="86"/>
      <c r="D88" s="101"/>
      <c r="E88" s="101"/>
      <c r="F88" s="86"/>
      <c r="G88" s="99"/>
      <c r="H88" s="99"/>
    </row>
    <row r="89" spans="1:8" x14ac:dyDescent="0.25">
      <c r="A89" s="102" t="s">
        <v>1135</v>
      </c>
      <c r="B89" s="102" t="s">
        <v>6613</v>
      </c>
      <c r="C89" s="86"/>
      <c r="D89" s="101"/>
      <c r="E89" s="101"/>
      <c r="F89" s="86"/>
      <c r="G89" s="99"/>
      <c r="H89" s="99"/>
    </row>
    <row r="90" spans="1:8" x14ac:dyDescent="0.25">
      <c r="A90" s="102" t="s">
        <v>1136</v>
      </c>
      <c r="B90" s="102" t="s">
        <v>6614</v>
      </c>
      <c r="C90" s="86"/>
      <c r="D90" s="101"/>
      <c r="E90" s="101"/>
      <c r="F90" s="86"/>
      <c r="G90" s="99"/>
      <c r="H90" s="99"/>
    </row>
    <row r="91" spans="1:8" x14ac:dyDescent="0.25">
      <c r="A91" s="102" t="s">
        <v>1142</v>
      </c>
      <c r="B91" s="102" t="s">
        <v>6615</v>
      </c>
      <c r="C91" s="86"/>
      <c r="D91" s="101"/>
      <c r="E91" s="101"/>
      <c r="F91" s="86"/>
      <c r="G91" s="99"/>
      <c r="H91" s="99"/>
    </row>
    <row r="92" spans="1:8" x14ac:dyDescent="0.25">
      <c r="A92" s="102" t="s">
        <v>1343</v>
      </c>
      <c r="B92" s="102" t="s">
        <v>6616</v>
      </c>
      <c r="C92" s="86"/>
      <c r="D92" s="101"/>
      <c r="E92" s="101"/>
      <c r="F92" s="86"/>
      <c r="G92" s="99"/>
      <c r="H92" s="99"/>
    </row>
    <row r="93" spans="1:8" x14ac:dyDescent="0.25">
      <c r="A93" s="102" t="s">
        <v>1344</v>
      </c>
      <c r="B93" s="102" t="s">
        <v>6617</v>
      </c>
      <c r="C93" s="86"/>
      <c r="D93" s="101"/>
      <c r="E93" s="101"/>
      <c r="F93" s="86"/>
      <c r="G93" s="99"/>
      <c r="H93" s="99"/>
    </row>
    <row r="94" spans="1:8" x14ac:dyDescent="0.25">
      <c r="A94" s="102" t="s">
        <v>1355</v>
      </c>
      <c r="B94" s="102" t="s">
        <v>6618</v>
      </c>
      <c r="C94" s="86"/>
      <c r="D94" s="101"/>
      <c r="E94" s="101"/>
      <c r="F94" s="86"/>
      <c r="G94" s="99"/>
      <c r="H94" s="99"/>
    </row>
    <row r="95" spans="1:8" x14ac:dyDescent="0.25">
      <c r="A95" s="102" t="s">
        <v>1348</v>
      </c>
      <c r="B95" s="102" t="s">
        <v>6619</v>
      </c>
      <c r="C95" s="86"/>
      <c r="D95" s="101"/>
      <c r="E95" s="101"/>
      <c r="F95" s="86"/>
      <c r="G95" s="99"/>
      <c r="H95" s="99"/>
    </row>
    <row r="96" spans="1:8" x14ac:dyDescent="0.25">
      <c r="A96" s="102" t="s">
        <v>1347</v>
      </c>
      <c r="B96" s="102" t="s">
        <v>6620</v>
      </c>
      <c r="C96" s="86"/>
      <c r="D96" s="101"/>
      <c r="E96" s="101"/>
      <c r="F96" s="86"/>
      <c r="G96" s="99"/>
      <c r="H96" s="99"/>
    </row>
    <row r="97" spans="1:8" x14ac:dyDescent="0.25">
      <c r="A97" s="102" t="s">
        <v>1361</v>
      </c>
      <c r="B97" s="102" t="s">
        <v>6621</v>
      </c>
      <c r="C97" s="86"/>
      <c r="D97" s="99"/>
      <c r="E97" s="99"/>
      <c r="F97" s="86"/>
      <c r="G97" s="99"/>
      <c r="H97" s="99"/>
    </row>
    <row r="98" spans="1:8" x14ac:dyDescent="0.25">
      <c r="A98" s="102" t="s">
        <v>1357</v>
      </c>
      <c r="B98" s="102" t="s">
        <v>6622</v>
      </c>
      <c r="C98" s="86"/>
      <c r="D98" s="99"/>
      <c r="E98" s="99"/>
      <c r="F98" s="86"/>
      <c r="G98" s="99"/>
      <c r="H98" s="99"/>
    </row>
    <row r="99" spans="1:8" x14ac:dyDescent="0.25">
      <c r="A99" s="102" t="s">
        <v>1363</v>
      </c>
      <c r="B99" s="102" t="s">
        <v>6623</v>
      </c>
      <c r="C99" s="86"/>
      <c r="D99" s="99"/>
      <c r="E99" s="99"/>
      <c r="F99" s="86"/>
      <c r="G99" s="99"/>
      <c r="H99" s="99"/>
    </row>
    <row r="100" spans="1:8" x14ac:dyDescent="0.25">
      <c r="A100" s="102" t="s">
        <v>1373</v>
      </c>
      <c r="B100" s="102" t="s">
        <v>6624</v>
      </c>
      <c r="C100" s="86"/>
      <c r="D100" s="99"/>
      <c r="E100" s="99"/>
      <c r="F100" s="86"/>
      <c r="G100" s="99"/>
      <c r="H100" s="99"/>
    </row>
    <row r="101" spans="1:8" x14ac:dyDescent="0.25">
      <c r="A101" s="102" t="s">
        <v>6305</v>
      </c>
      <c r="B101" s="102" t="s">
        <v>6625</v>
      </c>
      <c r="C101" s="86"/>
      <c r="D101" s="99"/>
      <c r="E101" s="99"/>
      <c r="F101" s="86"/>
      <c r="G101" s="99"/>
      <c r="H101" s="99"/>
    </row>
    <row r="102" spans="1:8" x14ac:dyDescent="0.25">
      <c r="A102" s="102" t="s">
        <v>5328</v>
      </c>
      <c r="B102" s="102" t="s">
        <v>6626</v>
      </c>
      <c r="C102" s="86"/>
      <c r="D102" s="99"/>
      <c r="E102" s="99"/>
      <c r="F102" s="86"/>
      <c r="G102" s="99"/>
      <c r="H102" s="99"/>
    </row>
    <row r="103" spans="1:8" x14ac:dyDescent="0.25">
      <c r="A103" s="102" t="s">
        <v>1369</v>
      </c>
      <c r="B103" s="102" t="s">
        <v>6627</v>
      </c>
      <c r="C103" s="86"/>
      <c r="D103" s="99"/>
      <c r="E103" s="99"/>
      <c r="F103" s="86"/>
      <c r="G103" s="99"/>
      <c r="H103" s="99"/>
    </row>
    <row r="104" spans="1:8" x14ac:dyDescent="0.25">
      <c r="A104" s="102" t="s">
        <v>1371</v>
      </c>
      <c r="B104" s="102" t="s">
        <v>6628</v>
      </c>
      <c r="C104" s="86"/>
      <c r="D104" s="99"/>
      <c r="E104" s="99"/>
      <c r="F104" s="86"/>
      <c r="G104" s="99"/>
      <c r="H104" s="99"/>
    </row>
    <row r="105" spans="1:8" x14ac:dyDescent="0.25">
      <c r="A105" s="102" t="s">
        <v>1370</v>
      </c>
      <c r="B105" s="102" t="s">
        <v>6629</v>
      </c>
      <c r="C105" s="86"/>
      <c r="D105" s="99"/>
      <c r="E105" s="99"/>
      <c r="F105" s="86"/>
      <c r="G105" s="99"/>
      <c r="H105" s="99"/>
    </row>
    <row r="106" spans="1:8" x14ac:dyDescent="0.25">
      <c r="A106" s="102" t="s">
        <v>1368</v>
      </c>
      <c r="B106" s="102" t="s">
        <v>6630</v>
      </c>
      <c r="C106" s="86"/>
      <c r="D106" s="99"/>
      <c r="E106" s="99"/>
      <c r="F106" s="86"/>
      <c r="G106" s="99"/>
      <c r="H106" s="99"/>
    </row>
    <row r="107" spans="1:8" x14ac:dyDescent="0.25">
      <c r="A107" s="102" t="s">
        <v>1214</v>
      </c>
      <c r="B107" s="102" t="s">
        <v>6631</v>
      </c>
      <c r="C107" s="86"/>
      <c r="D107" s="99"/>
      <c r="E107" s="99"/>
      <c r="F107" s="86"/>
      <c r="G107" s="99"/>
      <c r="H107" s="99"/>
    </row>
    <row r="108" spans="1:8" x14ac:dyDescent="0.25">
      <c r="A108" s="102" t="s">
        <v>1216</v>
      </c>
      <c r="B108" s="102" t="s">
        <v>6632</v>
      </c>
      <c r="C108" s="86"/>
      <c r="D108" s="99"/>
      <c r="E108" s="99"/>
      <c r="F108" s="86"/>
      <c r="G108" s="99"/>
      <c r="H108" s="99"/>
    </row>
    <row r="109" spans="1:8" x14ac:dyDescent="0.25">
      <c r="A109" s="102" t="s">
        <v>1221</v>
      </c>
      <c r="B109" s="102" t="s">
        <v>6633</v>
      </c>
      <c r="C109" s="86"/>
      <c r="D109" s="99"/>
      <c r="E109" s="99"/>
      <c r="F109" s="86"/>
      <c r="G109" s="99"/>
      <c r="H109" s="99"/>
    </row>
    <row r="110" spans="1:8" x14ac:dyDescent="0.25">
      <c r="A110" s="102" t="s">
        <v>1210</v>
      </c>
      <c r="B110" s="102" t="s">
        <v>6634</v>
      </c>
      <c r="C110" s="86"/>
      <c r="D110" s="99"/>
      <c r="E110" s="99"/>
      <c r="F110" s="86"/>
      <c r="G110" s="99"/>
      <c r="H110" s="99"/>
    </row>
    <row r="111" spans="1:8" x14ac:dyDescent="0.25">
      <c r="A111" s="102" t="s">
        <v>1198</v>
      </c>
      <c r="B111" s="102" t="s">
        <v>6635</v>
      </c>
      <c r="C111" s="86"/>
      <c r="D111" s="99"/>
      <c r="E111" s="99"/>
      <c r="F111" s="86"/>
      <c r="G111" s="99"/>
      <c r="H111" s="99"/>
    </row>
    <row r="112" spans="1:8" x14ac:dyDescent="0.25">
      <c r="A112" s="102" t="s">
        <v>1149</v>
      </c>
      <c r="B112" s="102" t="s">
        <v>6636</v>
      </c>
      <c r="C112" s="86"/>
      <c r="D112" s="99"/>
      <c r="E112" s="99"/>
      <c r="F112" s="86"/>
      <c r="G112" s="99"/>
      <c r="H112" s="99"/>
    </row>
    <row r="113" spans="1:8" x14ac:dyDescent="0.25">
      <c r="A113" s="102" t="s">
        <v>1150</v>
      </c>
      <c r="B113" s="102" t="s">
        <v>6637</v>
      </c>
      <c r="C113" s="86"/>
      <c r="D113" s="99"/>
      <c r="E113" s="99"/>
      <c r="F113" s="86"/>
      <c r="G113" s="99"/>
      <c r="H113" s="99"/>
    </row>
    <row r="114" spans="1:8" x14ac:dyDescent="0.25">
      <c r="A114" s="102" t="s">
        <v>1155</v>
      </c>
      <c r="B114" s="102" t="s">
        <v>6638</v>
      </c>
      <c r="C114" s="86"/>
      <c r="D114" s="99"/>
      <c r="E114" s="99"/>
      <c r="F114" s="86"/>
      <c r="G114" s="99"/>
      <c r="H114" s="99"/>
    </row>
    <row r="115" spans="1:8" x14ac:dyDescent="0.25">
      <c r="A115" s="102" t="s">
        <v>1161</v>
      </c>
      <c r="B115" s="102" t="s">
        <v>6639</v>
      </c>
      <c r="C115" s="86"/>
      <c r="D115" s="99"/>
      <c r="E115" s="99"/>
      <c r="F115" s="86"/>
      <c r="G115" s="99"/>
      <c r="H115" s="99"/>
    </row>
    <row r="116" spans="1:8" x14ac:dyDescent="0.25">
      <c r="A116" s="102" t="s">
        <v>1141</v>
      </c>
      <c r="B116" s="102" t="s">
        <v>6640</v>
      </c>
      <c r="C116" s="86"/>
      <c r="D116" s="99"/>
      <c r="E116" s="99"/>
      <c r="F116" s="86"/>
      <c r="G116" s="99"/>
      <c r="H116" s="99"/>
    </row>
    <row r="117" spans="1:8" x14ac:dyDescent="0.25">
      <c r="A117" s="102" t="s">
        <v>1372</v>
      </c>
      <c r="B117" s="102" t="s">
        <v>6641</v>
      </c>
      <c r="C117" s="86"/>
      <c r="D117" s="99"/>
      <c r="E117" s="99"/>
      <c r="F117" s="86"/>
      <c r="G117" s="86"/>
      <c r="H117" s="86"/>
    </row>
    <row r="118" spans="1:8" x14ac:dyDescent="0.25">
      <c r="A118" s="102" t="s">
        <v>2343</v>
      </c>
      <c r="B118" s="102" t="s">
        <v>6642</v>
      </c>
      <c r="C118" s="86"/>
      <c r="D118" s="99"/>
      <c r="E118" s="99"/>
      <c r="F118" s="86"/>
      <c r="G118" s="86"/>
      <c r="H118" s="86"/>
    </row>
    <row r="119" spans="1:8" x14ac:dyDescent="0.25">
      <c r="A119" s="102" t="s">
        <v>6233</v>
      </c>
      <c r="B119" s="102" t="s">
        <v>6643</v>
      </c>
      <c r="C119" s="86"/>
      <c r="D119" s="99"/>
      <c r="E119" s="99"/>
      <c r="F119" s="86"/>
      <c r="G119" s="86"/>
      <c r="H119" s="86"/>
    </row>
    <row r="120" spans="1:8" x14ac:dyDescent="0.25">
      <c r="A120" s="102" t="s">
        <v>6237</v>
      </c>
      <c r="B120" s="102" t="s">
        <v>6644</v>
      </c>
      <c r="C120" s="86"/>
      <c r="D120" s="99"/>
      <c r="E120" s="99"/>
      <c r="F120" s="86"/>
      <c r="G120" s="86"/>
      <c r="H120" s="86"/>
    </row>
    <row r="121" spans="1:8" x14ac:dyDescent="0.25">
      <c r="A121" s="102" t="s">
        <v>393</v>
      </c>
      <c r="B121" s="102" t="s">
        <v>6645</v>
      </c>
      <c r="C121" s="86"/>
      <c r="D121" s="99"/>
      <c r="E121" s="99"/>
      <c r="F121" s="86"/>
      <c r="G121" s="86"/>
      <c r="H121" s="86"/>
    </row>
    <row r="122" spans="1:8" x14ac:dyDescent="0.25">
      <c r="A122" s="102" t="s">
        <v>1691</v>
      </c>
      <c r="B122" s="102" t="s">
        <v>6646</v>
      </c>
      <c r="C122" s="86"/>
      <c r="D122" s="99"/>
      <c r="E122" s="99"/>
      <c r="F122" s="86"/>
      <c r="G122" s="86"/>
      <c r="H122" s="86"/>
    </row>
    <row r="123" spans="1:8" x14ac:dyDescent="0.25">
      <c r="A123" s="102" t="s">
        <v>1692</v>
      </c>
      <c r="B123" s="102" t="s">
        <v>6647</v>
      </c>
      <c r="C123" s="86"/>
      <c r="D123" s="99"/>
      <c r="E123" s="99"/>
      <c r="F123" s="86"/>
      <c r="G123" s="86"/>
      <c r="H123" s="86"/>
    </row>
    <row r="124" spans="1:8" x14ac:dyDescent="0.25">
      <c r="A124" s="102" t="s">
        <v>1672</v>
      </c>
      <c r="B124" s="102" t="s">
        <v>6648</v>
      </c>
      <c r="C124" s="86"/>
      <c r="D124" s="99"/>
      <c r="E124" s="99"/>
      <c r="F124" s="86"/>
      <c r="G124" s="86"/>
      <c r="H124" s="86"/>
    </row>
    <row r="125" spans="1:8" x14ac:dyDescent="0.25">
      <c r="A125" s="102" t="s">
        <v>1671</v>
      </c>
      <c r="B125" s="102" t="s">
        <v>6649</v>
      </c>
      <c r="C125" s="86"/>
      <c r="D125" s="99"/>
      <c r="E125" s="99"/>
      <c r="F125" s="86"/>
      <c r="G125" s="86"/>
      <c r="H125" s="86"/>
    </row>
    <row r="126" spans="1:8" x14ac:dyDescent="0.25">
      <c r="A126" s="102" t="s">
        <v>396</v>
      </c>
      <c r="B126" s="102" t="s">
        <v>6650</v>
      </c>
      <c r="C126" s="86"/>
      <c r="D126" s="99"/>
      <c r="E126" s="99"/>
      <c r="F126" s="86"/>
      <c r="G126" s="86"/>
      <c r="H126" s="86"/>
    </row>
    <row r="127" spans="1:8" x14ac:dyDescent="0.25">
      <c r="A127" s="102" t="s">
        <v>1690</v>
      </c>
      <c r="B127" s="102" t="s">
        <v>6651</v>
      </c>
      <c r="C127" s="86"/>
      <c r="D127" s="99"/>
      <c r="E127" s="99"/>
      <c r="F127" s="86"/>
      <c r="G127" s="86"/>
      <c r="H127" s="86"/>
    </row>
    <row r="128" spans="1:8" x14ac:dyDescent="0.25">
      <c r="A128" s="102" t="s">
        <v>822</v>
      </c>
      <c r="B128" s="102" t="s">
        <v>6652</v>
      </c>
      <c r="C128" s="86"/>
      <c r="D128" s="99"/>
      <c r="E128" s="99"/>
      <c r="F128" s="86"/>
      <c r="G128" s="86"/>
      <c r="H128" s="86"/>
    </row>
    <row r="129" spans="1:8" x14ac:dyDescent="0.25">
      <c r="A129" s="102" t="s">
        <v>821</v>
      </c>
      <c r="B129" s="102" t="s">
        <v>6653</v>
      </c>
      <c r="C129" s="86"/>
      <c r="D129" s="99"/>
      <c r="E129" s="99"/>
      <c r="F129" s="86"/>
      <c r="G129" s="86"/>
      <c r="H129" s="86"/>
    </row>
    <row r="130" spans="1:8" x14ac:dyDescent="0.25">
      <c r="A130" s="102" t="s">
        <v>2469</v>
      </c>
      <c r="B130" s="102" t="s">
        <v>6654</v>
      </c>
      <c r="C130" s="86"/>
      <c r="D130" s="99"/>
      <c r="E130" s="99"/>
      <c r="F130" s="86"/>
      <c r="G130" s="86"/>
      <c r="H130" s="86"/>
    </row>
    <row r="131" spans="1:8" x14ac:dyDescent="0.25">
      <c r="A131" s="102" t="s">
        <v>2464</v>
      </c>
      <c r="B131" s="102" t="s">
        <v>6655</v>
      </c>
      <c r="C131" s="86"/>
      <c r="D131" s="99"/>
      <c r="E131" s="99"/>
      <c r="F131" s="86"/>
      <c r="G131" s="86"/>
      <c r="H131" s="86"/>
    </row>
    <row r="132" spans="1:8" x14ac:dyDescent="0.25">
      <c r="A132" s="102" t="s">
        <v>2475</v>
      </c>
      <c r="B132" s="102" t="s">
        <v>6656</v>
      </c>
      <c r="C132" s="86"/>
      <c r="D132" s="99"/>
      <c r="E132" s="99"/>
      <c r="F132" s="86"/>
      <c r="G132" s="86"/>
      <c r="H132" s="86"/>
    </row>
    <row r="133" spans="1:8" x14ac:dyDescent="0.25">
      <c r="A133" s="102" t="s">
        <v>2470</v>
      </c>
      <c r="B133" s="102" t="s">
        <v>6657</v>
      </c>
      <c r="C133" s="86"/>
      <c r="D133" s="99"/>
      <c r="E133" s="99"/>
      <c r="F133" s="86"/>
      <c r="G133" s="86"/>
      <c r="H133" s="86"/>
    </row>
    <row r="134" spans="1:8" x14ac:dyDescent="0.25">
      <c r="A134" s="102" t="s">
        <v>2463</v>
      </c>
      <c r="B134" s="102" t="s">
        <v>6658</v>
      </c>
      <c r="C134" s="86"/>
      <c r="D134" s="99"/>
      <c r="E134" s="99"/>
      <c r="F134" s="86"/>
      <c r="G134" s="86"/>
      <c r="H134" s="86"/>
    </row>
    <row r="135" spans="1:8" x14ac:dyDescent="0.25">
      <c r="A135" s="102" t="s">
        <v>2458</v>
      </c>
      <c r="B135" s="102" t="s">
        <v>6659</v>
      </c>
      <c r="C135" s="86"/>
      <c r="D135" s="99"/>
      <c r="E135" s="99"/>
      <c r="F135" s="86"/>
      <c r="G135" s="86"/>
      <c r="H135" s="86"/>
    </row>
    <row r="136" spans="1:8" x14ac:dyDescent="0.25">
      <c r="A136" s="102" t="s">
        <v>1680</v>
      </c>
      <c r="B136" s="102" t="s">
        <v>6660</v>
      </c>
      <c r="C136" s="86"/>
      <c r="D136" s="99"/>
      <c r="E136" s="99"/>
      <c r="F136" s="86"/>
      <c r="G136" s="86"/>
      <c r="H136" s="86"/>
    </row>
    <row r="137" spans="1:8" x14ac:dyDescent="0.25">
      <c r="A137" s="102" t="s">
        <v>6242</v>
      </c>
      <c r="B137" s="102" t="s">
        <v>6661</v>
      </c>
      <c r="C137" s="86"/>
      <c r="D137" s="99"/>
      <c r="E137" s="99"/>
      <c r="F137" s="86"/>
      <c r="G137" s="86"/>
      <c r="H137" s="86"/>
    </row>
    <row r="138" spans="1:8" x14ac:dyDescent="0.25">
      <c r="A138" s="102" t="s">
        <v>187</v>
      </c>
      <c r="B138" s="102" t="s">
        <v>6662</v>
      </c>
      <c r="C138" s="86"/>
      <c r="D138" s="99"/>
      <c r="E138" s="99"/>
      <c r="F138" s="86"/>
      <c r="G138" s="86"/>
      <c r="H138" s="86"/>
    </row>
    <row r="139" spans="1:8" x14ac:dyDescent="0.25">
      <c r="A139" s="102" t="s">
        <v>835</v>
      </c>
      <c r="B139" s="102" t="s">
        <v>6663</v>
      </c>
      <c r="C139" s="86"/>
      <c r="D139" s="99"/>
      <c r="E139" s="99"/>
      <c r="F139" s="86"/>
      <c r="G139" s="86"/>
      <c r="H139" s="86"/>
    </row>
    <row r="140" spans="1:8" x14ac:dyDescent="0.25">
      <c r="A140" s="102" t="s">
        <v>186</v>
      </c>
      <c r="B140" s="102" t="s">
        <v>6664</v>
      </c>
      <c r="C140" s="86"/>
      <c r="D140" s="99"/>
      <c r="E140" s="99"/>
      <c r="F140" s="86"/>
      <c r="G140" s="86"/>
      <c r="H140" s="86"/>
    </row>
    <row r="141" spans="1:8" x14ac:dyDescent="0.25">
      <c r="A141" s="102" t="s">
        <v>185</v>
      </c>
      <c r="B141" s="102" t="s">
        <v>6665</v>
      </c>
      <c r="C141" s="86"/>
      <c r="D141" s="99"/>
      <c r="E141" s="99"/>
      <c r="F141" s="86"/>
      <c r="G141" s="86"/>
      <c r="H141" s="86"/>
    </row>
    <row r="142" spans="1:8" x14ac:dyDescent="0.25">
      <c r="A142" s="102" t="s">
        <v>834</v>
      </c>
      <c r="B142" s="102" t="s">
        <v>6666</v>
      </c>
      <c r="C142" s="86"/>
      <c r="D142" s="99"/>
      <c r="E142" s="99"/>
      <c r="F142" s="86"/>
      <c r="G142" s="86"/>
      <c r="H142" s="86"/>
    </row>
    <row r="143" spans="1:8" x14ac:dyDescent="0.25">
      <c r="A143" s="102" t="s">
        <v>830</v>
      </c>
      <c r="B143" s="102" t="s">
        <v>6667</v>
      </c>
      <c r="C143" s="86"/>
      <c r="D143" s="99"/>
      <c r="E143" s="99"/>
      <c r="F143" s="86"/>
      <c r="G143" s="86"/>
      <c r="H143" s="86"/>
    </row>
    <row r="144" spans="1:8" x14ac:dyDescent="0.25">
      <c r="A144" s="102" t="s">
        <v>829</v>
      </c>
      <c r="B144" s="102" t="s">
        <v>6668</v>
      </c>
      <c r="C144" s="86"/>
      <c r="D144" s="99"/>
      <c r="E144" s="99"/>
      <c r="F144" s="86"/>
      <c r="G144" s="86"/>
      <c r="H144" s="86"/>
    </row>
    <row r="145" spans="1:8" x14ac:dyDescent="0.25">
      <c r="A145" s="102" t="s">
        <v>828</v>
      </c>
      <c r="B145" s="102" t="s">
        <v>6669</v>
      </c>
      <c r="C145" s="86"/>
      <c r="D145" s="99"/>
      <c r="E145" s="99"/>
      <c r="F145" s="86"/>
      <c r="G145" s="86"/>
      <c r="H145" s="86"/>
    </row>
    <row r="146" spans="1:8" x14ac:dyDescent="0.25">
      <c r="A146" s="102" t="s">
        <v>827</v>
      </c>
      <c r="B146" s="102" t="s">
        <v>6670</v>
      </c>
      <c r="C146" s="86"/>
      <c r="D146" s="99"/>
      <c r="E146" s="99"/>
      <c r="F146" s="86"/>
      <c r="G146" s="86"/>
      <c r="H146" s="86"/>
    </row>
    <row r="147" spans="1:8" x14ac:dyDescent="0.25">
      <c r="A147" s="102" t="s">
        <v>205</v>
      </c>
      <c r="B147" s="102" t="s">
        <v>6671</v>
      </c>
      <c r="C147" s="86"/>
      <c r="D147" s="99"/>
      <c r="E147" s="99"/>
      <c r="F147" s="86"/>
      <c r="G147" s="86"/>
      <c r="H147" s="86"/>
    </row>
    <row r="148" spans="1:8" x14ac:dyDescent="0.25">
      <c r="A148" s="102" t="s">
        <v>1446</v>
      </c>
      <c r="B148" s="102" t="s">
        <v>6672</v>
      </c>
      <c r="C148" s="86"/>
      <c r="D148" s="99"/>
      <c r="E148" s="99"/>
      <c r="F148" s="86"/>
      <c r="G148" s="86"/>
      <c r="H148" s="86"/>
    </row>
    <row r="149" spans="1:8" x14ac:dyDescent="0.25">
      <c r="A149" s="102" t="s">
        <v>1447</v>
      </c>
      <c r="B149" s="102" t="s">
        <v>6673</v>
      </c>
      <c r="C149" s="86"/>
      <c r="D149" s="99"/>
      <c r="E149" s="99"/>
      <c r="F149" s="86"/>
      <c r="G149" s="86"/>
      <c r="H149" s="86"/>
    </row>
    <row r="150" spans="1:8" x14ac:dyDescent="0.25">
      <c r="A150" s="102" t="s">
        <v>1452</v>
      </c>
      <c r="B150" s="102" t="s">
        <v>6674</v>
      </c>
      <c r="C150" s="86"/>
      <c r="D150" s="99"/>
      <c r="E150" s="99"/>
      <c r="F150" s="86"/>
      <c r="G150" s="86"/>
      <c r="H150" s="86"/>
    </row>
    <row r="151" spans="1:8" x14ac:dyDescent="0.25">
      <c r="A151" s="102" t="s">
        <v>1453</v>
      </c>
      <c r="B151" s="102" t="s">
        <v>6675</v>
      </c>
      <c r="C151" s="86"/>
      <c r="D151" s="99"/>
      <c r="E151" s="99"/>
      <c r="F151" s="86"/>
      <c r="G151" s="86"/>
      <c r="H151" s="86"/>
    </row>
    <row r="152" spans="1:8" x14ac:dyDescent="0.25">
      <c r="A152" s="102" t="s">
        <v>831</v>
      </c>
      <c r="B152" s="102" t="s">
        <v>6676</v>
      </c>
      <c r="C152" s="86"/>
      <c r="D152" s="99"/>
      <c r="E152" s="99"/>
      <c r="F152" s="86"/>
      <c r="G152" s="86"/>
      <c r="H152" s="86"/>
    </row>
    <row r="153" spans="1:8" x14ac:dyDescent="0.25">
      <c r="A153" s="102" t="s">
        <v>5517</v>
      </c>
      <c r="B153" s="102" t="s">
        <v>6677</v>
      </c>
      <c r="C153" s="86"/>
      <c r="D153" s="99"/>
      <c r="E153" s="99"/>
      <c r="F153" s="86"/>
      <c r="G153" s="86"/>
      <c r="H153" s="86"/>
    </row>
    <row r="154" spans="1:8" x14ac:dyDescent="0.25">
      <c r="A154" s="102" t="s">
        <v>5518</v>
      </c>
      <c r="B154" s="102" t="s">
        <v>6678</v>
      </c>
      <c r="C154" s="86"/>
      <c r="D154" s="99"/>
      <c r="E154" s="99"/>
      <c r="F154" s="86"/>
      <c r="G154" s="86"/>
      <c r="H154" s="86"/>
    </row>
    <row r="155" spans="1:8" x14ac:dyDescent="0.25">
      <c r="A155" s="102" t="s">
        <v>5523</v>
      </c>
      <c r="B155" s="102" t="s">
        <v>6679</v>
      </c>
      <c r="C155" s="86"/>
      <c r="D155" s="99"/>
      <c r="E155" s="99"/>
      <c r="F155" s="86"/>
      <c r="G155" s="86"/>
      <c r="H155" s="86"/>
    </row>
    <row r="156" spans="1:8" x14ac:dyDescent="0.25">
      <c r="A156" s="102" t="s">
        <v>5509</v>
      </c>
      <c r="B156" s="102" t="s">
        <v>6680</v>
      </c>
      <c r="C156" s="86"/>
      <c r="D156" s="99"/>
      <c r="E156" s="99"/>
      <c r="F156" s="86"/>
      <c r="G156" s="86"/>
      <c r="H156" s="86"/>
    </row>
    <row r="157" spans="1:8" x14ac:dyDescent="0.25">
      <c r="A157" s="102" t="s">
        <v>5514</v>
      </c>
      <c r="B157" s="102" t="s">
        <v>6681</v>
      </c>
      <c r="C157" s="86"/>
      <c r="D157" s="99"/>
      <c r="E157" s="99"/>
      <c r="F157" s="86"/>
      <c r="G157" s="86"/>
      <c r="H157" s="86"/>
    </row>
    <row r="158" spans="1:8" x14ac:dyDescent="0.25">
      <c r="A158" s="102" t="s">
        <v>832</v>
      </c>
      <c r="B158" s="102" t="s">
        <v>6682</v>
      </c>
      <c r="C158" s="86"/>
      <c r="D158" s="99"/>
      <c r="E158" s="99"/>
      <c r="F158" s="86"/>
      <c r="G158" s="86"/>
      <c r="H158" s="86"/>
    </row>
    <row r="159" spans="1:8" x14ac:dyDescent="0.25">
      <c r="A159" s="102" t="s">
        <v>5499</v>
      </c>
      <c r="B159" s="102" t="s">
        <v>6683</v>
      </c>
      <c r="C159" s="86"/>
      <c r="D159" s="99"/>
      <c r="E159" s="99"/>
      <c r="F159" s="86"/>
      <c r="G159" s="86"/>
      <c r="H159" s="86"/>
    </row>
    <row r="160" spans="1:8" x14ac:dyDescent="0.25">
      <c r="A160" s="102" t="s">
        <v>5504</v>
      </c>
      <c r="B160" s="102" t="s">
        <v>6684</v>
      </c>
      <c r="C160" s="86"/>
      <c r="D160" s="99"/>
      <c r="E160" s="99"/>
      <c r="F160" s="86"/>
      <c r="G160" s="86"/>
      <c r="H160" s="86"/>
    </row>
    <row r="161" spans="1:8" x14ac:dyDescent="0.25">
      <c r="A161" s="102" t="s">
        <v>5508</v>
      </c>
      <c r="B161" s="102" t="s">
        <v>6685</v>
      </c>
      <c r="C161" s="86"/>
      <c r="D161" s="99"/>
      <c r="E161" s="99"/>
      <c r="F161" s="86"/>
      <c r="G161" s="86"/>
      <c r="H161" s="86"/>
    </row>
    <row r="162" spans="1:8" x14ac:dyDescent="0.25">
      <c r="A162" s="102" t="s">
        <v>1495</v>
      </c>
      <c r="B162" s="102" t="s">
        <v>6686</v>
      </c>
      <c r="C162" s="86"/>
      <c r="D162" s="99"/>
      <c r="E162" s="99"/>
      <c r="F162" s="86"/>
      <c r="G162" s="86"/>
      <c r="H162" s="86"/>
    </row>
    <row r="163" spans="1:8" x14ac:dyDescent="0.25">
      <c r="A163" s="102" t="s">
        <v>1629</v>
      </c>
      <c r="B163" s="102" t="s">
        <v>6687</v>
      </c>
      <c r="C163" s="86"/>
      <c r="D163" s="99"/>
      <c r="E163" s="99"/>
      <c r="F163" s="86"/>
      <c r="G163" s="86"/>
      <c r="H163" s="86"/>
    </row>
    <row r="164" spans="1:8" x14ac:dyDescent="0.25">
      <c r="A164" s="102" t="s">
        <v>1630</v>
      </c>
      <c r="B164" s="102" t="s">
        <v>6688</v>
      </c>
      <c r="C164" s="86"/>
      <c r="D164" s="99"/>
      <c r="E164" s="99"/>
      <c r="F164" s="86"/>
      <c r="G164" s="86"/>
      <c r="H164" s="86"/>
    </row>
    <row r="165" spans="1:8" x14ac:dyDescent="0.25">
      <c r="A165" s="102" t="s">
        <v>1631</v>
      </c>
      <c r="B165" s="102" t="s">
        <v>6689</v>
      </c>
      <c r="C165" s="86"/>
      <c r="D165" s="99"/>
      <c r="E165" s="99"/>
      <c r="F165" s="86"/>
      <c r="G165" s="86"/>
      <c r="H165" s="86"/>
    </row>
    <row r="166" spans="1:8" x14ac:dyDescent="0.25">
      <c r="A166" s="102" t="s">
        <v>1632</v>
      </c>
      <c r="B166" s="102" t="s">
        <v>6690</v>
      </c>
      <c r="C166" s="86"/>
      <c r="D166" s="99"/>
      <c r="E166" s="99"/>
      <c r="F166" s="86"/>
      <c r="G166" s="86"/>
      <c r="H166" s="86"/>
    </row>
    <row r="167" spans="1:8" x14ac:dyDescent="0.25">
      <c r="A167" s="102" t="s">
        <v>1663</v>
      </c>
      <c r="B167" s="102" t="s">
        <v>6691</v>
      </c>
      <c r="C167" s="86"/>
      <c r="D167" s="99"/>
      <c r="E167" s="99"/>
      <c r="F167" s="86"/>
      <c r="G167" s="86"/>
      <c r="H167" s="86"/>
    </row>
    <row r="168" spans="1:8" x14ac:dyDescent="0.25">
      <c r="A168" s="102" t="s">
        <v>1662</v>
      </c>
      <c r="B168" s="102" t="s">
        <v>6692</v>
      </c>
      <c r="C168" s="86"/>
      <c r="D168" s="99"/>
      <c r="E168" s="99"/>
      <c r="F168" s="86"/>
      <c r="G168" s="86"/>
      <c r="H168" s="86"/>
    </row>
    <row r="169" spans="1:8" x14ac:dyDescent="0.25">
      <c r="A169" s="102" t="s">
        <v>1664</v>
      </c>
      <c r="B169" s="102" t="s">
        <v>6693</v>
      </c>
      <c r="C169" s="86"/>
      <c r="D169" s="99"/>
      <c r="E169" s="99"/>
      <c r="F169" s="86"/>
      <c r="G169" s="86"/>
      <c r="H169" s="86"/>
    </row>
    <row r="170" spans="1:8" x14ac:dyDescent="0.25">
      <c r="A170" s="102" t="s">
        <v>1665</v>
      </c>
      <c r="B170" s="102" t="s">
        <v>6694</v>
      </c>
      <c r="C170" s="86"/>
      <c r="D170" s="99"/>
      <c r="E170" s="99"/>
      <c r="F170" s="86"/>
      <c r="G170" s="86"/>
      <c r="H170" s="86"/>
    </row>
    <row r="171" spans="1:8" x14ac:dyDescent="0.25">
      <c r="A171" s="102" t="s">
        <v>1658</v>
      </c>
      <c r="B171" s="102" t="s">
        <v>6695</v>
      </c>
      <c r="C171" s="86"/>
      <c r="D171" s="99"/>
      <c r="E171" s="99"/>
      <c r="F171" s="86"/>
      <c r="G171" s="86"/>
      <c r="H171" s="86"/>
    </row>
    <row r="172" spans="1:8" x14ac:dyDescent="0.25">
      <c r="A172" s="102" t="s">
        <v>1657</v>
      </c>
      <c r="B172" s="102" t="s">
        <v>6696</v>
      </c>
      <c r="C172" s="86"/>
      <c r="D172" s="99"/>
      <c r="E172" s="99"/>
      <c r="F172" s="86"/>
      <c r="G172" s="86"/>
      <c r="H172" s="86"/>
    </row>
    <row r="173" spans="1:8" x14ac:dyDescent="0.25">
      <c r="A173" s="102" t="s">
        <v>1659</v>
      </c>
      <c r="B173" s="102" t="s">
        <v>6697</v>
      </c>
      <c r="C173" s="86"/>
      <c r="D173" s="99"/>
      <c r="E173" s="99"/>
      <c r="F173" s="86"/>
      <c r="G173" s="86"/>
      <c r="H173" s="86"/>
    </row>
    <row r="174" spans="1:8" x14ac:dyDescent="0.25">
      <c r="A174" s="102" t="s">
        <v>1660</v>
      </c>
      <c r="B174" s="102" t="s">
        <v>6698</v>
      </c>
      <c r="C174" s="86"/>
      <c r="D174" s="99"/>
      <c r="E174" s="99"/>
      <c r="F174" s="86"/>
      <c r="G174" s="86"/>
      <c r="H174" s="86"/>
    </row>
    <row r="175" spans="1:8" x14ac:dyDescent="0.25">
      <c r="A175" s="102" t="s">
        <v>1676</v>
      </c>
      <c r="B175" s="102" t="s">
        <v>6699</v>
      </c>
      <c r="C175" s="86"/>
      <c r="D175" s="99"/>
      <c r="E175" s="99"/>
      <c r="F175" s="86"/>
      <c r="G175" s="86"/>
      <c r="H175" s="86"/>
    </row>
    <row r="176" spans="1:8" x14ac:dyDescent="0.25">
      <c r="A176" s="102" t="s">
        <v>1678</v>
      </c>
      <c r="B176" s="102" t="s">
        <v>6700</v>
      </c>
      <c r="C176" s="86"/>
      <c r="D176" s="99"/>
      <c r="E176" s="99"/>
      <c r="F176" s="86"/>
      <c r="G176" s="86"/>
      <c r="H176" s="86"/>
    </row>
    <row r="177" spans="1:8" x14ac:dyDescent="0.25">
      <c r="A177" s="102" t="s">
        <v>1679</v>
      </c>
      <c r="B177" s="102" t="s">
        <v>6701</v>
      </c>
      <c r="C177" s="86"/>
      <c r="D177" s="99"/>
      <c r="E177" s="99"/>
      <c r="F177" s="86"/>
      <c r="G177" s="86"/>
      <c r="H177" s="86"/>
    </row>
    <row r="178" spans="1:8" x14ac:dyDescent="0.25">
      <c r="A178" s="102" t="s">
        <v>1682</v>
      </c>
      <c r="B178" s="102" t="s">
        <v>6702</v>
      </c>
      <c r="C178" s="86"/>
      <c r="D178" s="99"/>
      <c r="E178" s="99"/>
      <c r="F178" s="86"/>
      <c r="G178" s="86"/>
      <c r="H178" s="86"/>
    </row>
    <row r="179" spans="1:8" x14ac:dyDescent="0.25">
      <c r="A179" s="102" t="s">
        <v>1677</v>
      </c>
      <c r="B179" s="102" t="s">
        <v>6703</v>
      </c>
      <c r="C179" s="86"/>
      <c r="D179" s="99"/>
      <c r="E179" s="99"/>
      <c r="F179" s="86"/>
      <c r="G179" s="86"/>
      <c r="H179" s="86"/>
    </row>
    <row r="180" spans="1:8" x14ac:dyDescent="0.25">
      <c r="A180" s="102" t="s">
        <v>1675</v>
      </c>
      <c r="B180" s="102" t="s">
        <v>6704</v>
      </c>
      <c r="C180" s="86"/>
      <c r="D180" s="99"/>
      <c r="E180" s="99"/>
      <c r="F180" s="86"/>
      <c r="G180" s="86"/>
      <c r="H180" s="86"/>
    </row>
    <row r="181" spans="1:8" x14ac:dyDescent="0.25">
      <c r="A181" s="102" t="s">
        <v>1525</v>
      </c>
      <c r="B181" s="102" t="s">
        <v>6705</v>
      </c>
      <c r="C181" s="86"/>
      <c r="D181" s="99"/>
      <c r="E181" s="99"/>
      <c r="F181" s="86"/>
      <c r="G181" s="86"/>
      <c r="H181" s="86"/>
    </row>
    <row r="182" spans="1:8" x14ac:dyDescent="0.25">
      <c r="A182" s="102" t="s">
        <v>1527</v>
      </c>
      <c r="B182" s="102" t="s">
        <v>6706</v>
      </c>
      <c r="C182" s="86"/>
      <c r="D182" s="99"/>
      <c r="E182" s="99"/>
      <c r="F182" s="86"/>
      <c r="G182" s="86"/>
      <c r="H182" s="86"/>
    </row>
    <row r="183" spans="1:8" x14ac:dyDescent="0.25">
      <c r="A183" s="102" t="s">
        <v>1578</v>
      </c>
      <c r="B183" s="102" t="s">
        <v>6707</v>
      </c>
      <c r="C183" s="86"/>
      <c r="D183" s="99"/>
      <c r="E183" s="99"/>
      <c r="F183" s="86"/>
      <c r="G183" s="86"/>
      <c r="H183" s="86"/>
    </row>
    <row r="184" spans="1:8" x14ac:dyDescent="0.25">
      <c r="A184" s="102" t="s">
        <v>1580</v>
      </c>
      <c r="B184" s="102" t="s">
        <v>6708</v>
      </c>
      <c r="C184" s="86"/>
      <c r="D184" s="99"/>
      <c r="E184" s="99"/>
      <c r="F184" s="86"/>
      <c r="G184" s="86"/>
      <c r="H184" s="86"/>
    </row>
    <row r="185" spans="1:8" x14ac:dyDescent="0.25">
      <c r="A185" s="102" t="s">
        <v>5533</v>
      </c>
      <c r="B185" s="102" t="s">
        <v>6709</v>
      </c>
      <c r="C185" s="86"/>
      <c r="D185" s="99"/>
      <c r="E185" s="99"/>
      <c r="F185" s="86"/>
      <c r="G185" s="86"/>
      <c r="H185" s="86"/>
    </row>
    <row r="186" spans="1:8" x14ac:dyDescent="0.25">
      <c r="A186" s="102" t="s">
        <v>5535</v>
      </c>
      <c r="B186" s="102" t="s">
        <v>6710</v>
      </c>
      <c r="C186" s="86"/>
      <c r="D186" s="99"/>
      <c r="E186" s="99"/>
      <c r="F186" s="86"/>
      <c r="G186" s="86"/>
      <c r="H186" s="86"/>
    </row>
    <row r="187" spans="1:8" x14ac:dyDescent="0.25">
      <c r="A187" s="102" t="s">
        <v>6353</v>
      </c>
      <c r="B187" s="102" t="s">
        <v>6711</v>
      </c>
      <c r="C187" s="86"/>
      <c r="D187" s="99"/>
      <c r="E187" s="99"/>
      <c r="F187" s="86"/>
      <c r="G187" s="86"/>
      <c r="H187" s="86"/>
    </row>
    <row r="188" spans="1:8" x14ac:dyDescent="0.25">
      <c r="A188" s="102" t="s">
        <v>6354</v>
      </c>
      <c r="B188" s="102" t="s">
        <v>6712</v>
      </c>
      <c r="C188" s="86"/>
      <c r="D188" s="99"/>
      <c r="E188" s="99"/>
      <c r="F188" s="86"/>
      <c r="G188" s="86"/>
      <c r="H188" s="86"/>
    </row>
    <row r="189" spans="1:8" x14ac:dyDescent="0.25">
      <c r="A189" s="102" t="s">
        <v>6355</v>
      </c>
      <c r="B189" s="102" t="s">
        <v>6713</v>
      </c>
      <c r="C189" s="86"/>
      <c r="D189" s="99"/>
      <c r="E189" s="99"/>
      <c r="F189" s="86"/>
      <c r="G189" s="86"/>
      <c r="H189" s="86"/>
    </row>
    <row r="190" spans="1:8" x14ac:dyDescent="0.25">
      <c r="A190" s="102" t="s">
        <v>6356</v>
      </c>
      <c r="B190" s="102" t="s">
        <v>6714</v>
      </c>
      <c r="C190" s="86"/>
      <c r="D190" s="99"/>
      <c r="E190" s="99"/>
      <c r="F190" s="86"/>
      <c r="G190" s="86"/>
      <c r="H190" s="86"/>
    </row>
    <row r="191" spans="1:8" x14ac:dyDescent="0.25">
      <c r="A191" s="102" t="s">
        <v>6357</v>
      </c>
      <c r="B191" s="102" t="s">
        <v>6715</v>
      </c>
      <c r="C191" s="86"/>
      <c r="D191" s="99"/>
      <c r="E191" s="99"/>
      <c r="F191" s="86"/>
      <c r="G191" s="86"/>
      <c r="H191" s="86"/>
    </row>
    <row r="192" spans="1:8" x14ac:dyDescent="0.25">
      <c r="A192" s="102" t="s">
        <v>1529</v>
      </c>
      <c r="B192" s="102" t="s">
        <v>6716</v>
      </c>
      <c r="C192" s="86"/>
      <c r="D192" s="99"/>
      <c r="E192" s="99"/>
      <c r="F192" s="86"/>
      <c r="G192" s="86"/>
      <c r="H192" s="86"/>
    </row>
    <row r="193" spans="1:8" x14ac:dyDescent="0.25">
      <c r="A193" s="102" t="s">
        <v>1534</v>
      </c>
      <c r="B193" s="102" t="s">
        <v>6717</v>
      </c>
      <c r="C193" s="86"/>
      <c r="D193" s="99"/>
      <c r="E193" s="99"/>
      <c r="F193" s="86"/>
      <c r="G193" s="86"/>
      <c r="H193" s="86"/>
    </row>
    <row r="194" spans="1:8" x14ac:dyDescent="0.25">
      <c r="A194" s="102" t="s">
        <v>1535</v>
      </c>
      <c r="B194" s="102" t="s">
        <v>6718</v>
      </c>
      <c r="C194" s="86"/>
      <c r="D194" s="99"/>
      <c r="E194" s="99"/>
      <c r="F194" s="86"/>
      <c r="G194" s="86"/>
      <c r="H194" s="86"/>
    </row>
    <row r="195" spans="1:8" x14ac:dyDescent="0.25">
      <c r="A195" s="102" t="s">
        <v>6326</v>
      </c>
      <c r="B195" s="102" t="s">
        <v>6719</v>
      </c>
      <c r="C195" s="86"/>
      <c r="D195" s="99"/>
      <c r="E195" s="99"/>
      <c r="F195" s="86"/>
      <c r="G195" s="86"/>
      <c r="H195" s="86"/>
    </row>
    <row r="196" spans="1:8" x14ac:dyDescent="0.25">
      <c r="A196" s="102" t="s">
        <v>6248</v>
      </c>
      <c r="B196" s="102" t="s">
        <v>6720</v>
      </c>
      <c r="C196" s="86"/>
      <c r="D196" s="99"/>
      <c r="E196" s="99"/>
      <c r="F196" s="86"/>
      <c r="G196" s="86"/>
      <c r="H196" s="86"/>
    </row>
    <row r="197" spans="1:8" x14ac:dyDescent="0.25">
      <c r="A197" s="102" t="s">
        <v>1550</v>
      </c>
      <c r="B197" s="102" t="s">
        <v>6721</v>
      </c>
      <c r="C197" s="86"/>
      <c r="D197" s="99"/>
      <c r="E197" s="99"/>
      <c r="F197" s="86"/>
      <c r="G197" s="86"/>
      <c r="H197" s="86"/>
    </row>
    <row r="198" spans="1:8" x14ac:dyDescent="0.25">
      <c r="A198" s="102" t="s">
        <v>1539</v>
      </c>
      <c r="B198" s="102" t="s">
        <v>6722</v>
      </c>
      <c r="C198" s="86"/>
      <c r="D198" s="99"/>
      <c r="E198" s="99"/>
      <c r="F198" s="86"/>
      <c r="G198" s="86"/>
      <c r="H198" s="86"/>
    </row>
    <row r="199" spans="1:8" x14ac:dyDescent="0.25">
      <c r="A199" s="102" t="s">
        <v>1540</v>
      </c>
      <c r="B199" s="102" t="s">
        <v>6723</v>
      </c>
      <c r="C199" s="86"/>
      <c r="D199" s="99"/>
      <c r="E199" s="99"/>
      <c r="F199" s="86"/>
      <c r="G199" s="86"/>
      <c r="H199" s="86"/>
    </row>
    <row r="200" spans="1:8" x14ac:dyDescent="0.25">
      <c r="A200" s="102" t="s">
        <v>1546</v>
      </c>
      <c r="B200" s="102" t="s">
        <v>6724</v>
      </c>
      <c r="C200" s="86"/>
      <c r="D200" s="99"/>
      <c r="E200" s="99"/>
      <c r="F200" s="86"/>
      <c r="G200" s="86"/>
      <c r="H200" s="86"/>
    </row>
    <row r="201" spans="1:8" x14ac:dyDescent="0.25">
      <c r="A201" s="102" t="s">
        <v>1582</v>
      </c>
      <c r="B201" s="102" t="s">
        <v>6725</v>
      </c>
      <c r="C201" s="86"/>
      <c r="D201" s="99"/>
      <c r="E201" s="99"/>
      <c r="F201" s="86"/>
      <c r="G201" s="86"/>
      <c r="H201" s="86"/>
    </row>
    <row r="202" spans="1:8" x14ac:dyDescent="0.25">
      <c r="A202" s="102" t="s">
        <v>1584</v>
      </c>
      <c r="B202" s="102" t="s">
        <v>6726</v>
      </c>
      <c r="C202" s="86"/>
      <c r="D202" s="99"/>
      <c r="E202" s="99"/>
      <c r="F202" s="86"/>
      <c r="G202" s="86"/>
      <c r="H202" s="86"/>
    </row>
    <row r="203" spans="1:8" x14ac:dyDescent="0.25">
      <c r="A203" s="102" t="s">
        <v>1586</v>
      </c>
      <c r="B203" s="102" t="s">
        <v>6727</v>
      </c>
      <c r="C203" s="86"/>
      <c r="D203" s="99"/>
      <c r="E203" s="99"/>
      <c r="F203" s="86"/>
      <c r="G203" s="86"/>
      <c r="H203" s="86"/>
    </row>
    <row r="204" spans="1:8" x14ac:dyDescent="0.25">
      <c r="A204" s="102" t="s">
        <v>1588</v>
      </c>
      <c r="B204" s="102" t="s">
        <v>6728</v>
      </c>
      <c r="C204" s="86"/>
      <c r="D204" s="99"/>
      <c r="E204" s="99"/>
      <c r="F204" s="86"/>
      <c r="G204" s="86"/>
      <c r="H204" s="86"/>
    </row>
    <row r="205" spans="1:8" x14ac:dyDescent="0.25">
      <c r="A205" s="102" t="s">
        <v>1505</v>
      </c>
      <c r="B205" s="102" t="s">
        <v>6729</v>
      </c>
      <c r="C205" s="86"/>
      <c r="D205" s="99"/>
      <c r="E205" s="99"/>
      <c r="F205" s="86"/>
      <c r="G205" s="86"/>
      <c r="H205" s="86"/>
    </row>
    <row r="206" spans="1:8" x14ac:dyDescent="0.25">
      <c r="A206" s="102" t="s">
        <v>1474</v>
      </c>
      <c r="B206" s="102" t="s">
        <v>6730</v>
      </c>
      <c r="C206" s="86"/>
      <c r="D206" s="99"/>
      <c r="E206" s="99"/>
      <c r="F206" s="86"/>
      <c r="G206" s="86"/>
      <c r="H206" s="86"/>
    </row>
    <row r="207" spans="1:8" x14ac:dyDescent="0.25">
      <c r="A207" s="102" t="s">
        <v>1479</v>
      </c>
      <c r="B207" s="102" t="s">
        <v>6731</v>
      </c>
      <c r="C207" s="86"/>
      <c r="D207" s="99"/>
      <c r="E207" s="99"/>
      <c r="F207" s="86"/>
      <c r="G207" s="86"/>
      <c r="H207" s="86"/>
    </row>
    <row r="208" spans="1:8" x14ac:dyDescent="0.25">
      <c r="A208" s="102" t="s">
        <v>1480</v>
      </c>
      <c r="B208" s="102" t="s">
        <v>6732</v>
      </c>
      <c r="C208" s="86"/>
      <c r="D208" s="99"/>
      <c r="E208" s="99"/>
      <c r="F208" s="86"/>
      <c r="G208" s="86"/>
      <c r="H208" s="86"/>
    </row>
    <row r="209" spans="1:8" x14ac:dyDescent="0.25">
      <c r="A209" s="102" t="s">
        <v>1484</v>
      </c>
      <c r="B209" s="102" t="s">
        <v>6733</v>
      </c>
      <c r="C209" s="86"/>
      <c r="D209" s="99"/>
      <c r="E209" s="99"/>
      <c r="F209" s="86"/>
      <c r="G209" s="86"/>
      <c r="H209" s="86"/>
    </row>
    <row r="210" spans="1:8" x14ac:dyDescent="0.25">
      <c r="A210" s="102" t="s">
        <v>1485</v>
      </c>
      <c r="B210" s="102" t="s">
        <v>6734</v>
      </c>
      <c r="C210" s="86"/>
      <c r="D210" s="99"/>
      <c r="E210" s="99"/>
      <c r="F210" s="86"/>
      <c r="G210" s="86"/>
      <c r="H210" s="86"/>
    </row>
    <row r="211" spans="1:8" x14ac:dyDescent="0.25">
      <c r="A211" s="102" t="s">
        <v>1491</v>
      </c>
      <c r="B211" s="102" t="s">
        <v>6735</v>
      </c>
      <c r="C211" s="86"/>
      <c r="D211" s="99"/>
      <c r="E211" s="99"/>
      <c r="F211" s="86"/>
      <c r="G211" s="86"/>
      <c r="H211" s="86"/>
    </row>
    <row r="212" spans="1:8" x14ac:dyDescent="0.25">
      <c r="A212" s="102" t="s">
        <v>1669</v>
      </c>
      <c r="B212" s="102" t="s">
        <v>6736</v>
      </c>
      <c r="C212" s="86"/>
      <c r="D212" s="99"/>
      <c r="E212" s="99"/>
      <c r="F212" s="86"/>
      <c r="G212" s="86"/>
      <c r="H212" s="86"/>
    </row>
    <row r="213" spans="1:8" x14ac:dyDescent="0.25">
      <c r="A213" s="102" t="s">
        <v>1670</v>
      </c>
      <c r="B213" s="102" t="s">
        <v>6737</v>
      </c>
      <c r="C213" s="86"/>
      <c r="D213" s="99"/>
      <c r="E213" s="99"/>
      <c r="F213" s="86"/>
      <c r="G213" s="86"/>
      <c r="H213" s="86"/>
    </row>
    <row r="214" spans="1:8" x14ac:dyDescent="0.25">
      <c r="A214" s="102" t="s">
        <v>1681</v>
      </c>
      <c r="B214" s="102" t="s">
        <v>6738</v>
      </c>
      <c r="C214" s="86"/>
      <c r="D214" s="99"/>
      <c r="E214" s="99"/>
      <c r="F214" s="86"/>
      <c r="G214" s="86"/>
      <c r="H214" s="86"/>
    </row>
    <row r="215" spans="1:8" x14ac:dyDescent="0.25">
      <c r="A215" s="102" t="s">
        <v>1674</v>
      </c>
      <c r="B215" s="102" t="s">
        <v>6739</v>
      </c>
      <c r="C215" s="86"/>
      <c r="D215" s="99"/>
      <c r="E215" s="99"/>
      <c r="F215" s="86"/>
      <c r="G215" s="86"/>
      <c r="H215" s="86"/>
    </row>
    <row r="216" spans="1:8" x14ac:dyDescent="0.25">
      <c r="A216" s="102" t="s">
        <v>1673</v>
      </c>
      <c r="B216" s="102" t="s">
        <v>6740</v>
      </c>
      <c r="C216" s="86"/>
      <c r="D216" s="99"/>
      <c r="E216" s="99"/>
      <c r="F216" s="86"/>
      <c r="G216" s="86"/>
      <c r="H216" s="86"/>
    </row>
    <row r="217" spans="1:8" x14ac:dyDescent="0.25">
      <c r="A217" s="102" t="s">
        <v>1687</v>
      </c>
      <c r="B217" s="102" t="s">
        <v>6741</v>
      </c>
      <c r="C217" s="86"/>
      <c r="D217" s="99"/>
      <c r="E217" s="99"/>
      <c r="F217" s="86"/>
      <c r="G217" s="86"/>
      <c r="H217" s="86"/>
    </row>
    <row r="218" spans="1:8" x14ac:dyDescent="0.25">
      <c r="A218" s="102" t="s">
        <v>1683</v>
      </c>
      <c r="B218" s="102" t="s">
        <v>6742</v>
      </c>
      <c r="C218" s="86"/>
      <c r="D218" s="99"/>
      <c r="E218" s="99"/>
      <c r="F218" s="86"/>
      <c r="G218" s="86"/>
      <c r="H218" s="86"/>
    </row>
    <row r="219" spans="1:8" x14ac:dyDescent="0.25">
      <c r="A219" s="102" t="s">
        <v>1689</v>
      </c>
      <c r="B219" s="102" t="s">
        <v>6743</v>
      </c>
      <c r="C219" s="86"/>
      <c r="D219" s="99"/>
      <c r="E219" s="99"/>
      <c r="F219" s="86"/>
      <c r="G219" s="86"/>
      <c r="H219" s="86"/>
    </row>
    <row r="220" spans="1:8" x14ac:dyDescent="0.25">
      <c r="A220" s="102" t="s">
        <v>1699</v>
      </c>
      <c r="B220" s="102" t="s">
        <v>6744</v>
      </c>
      <c r="C220" s="86"/>
      <c r="D220" s="99"/>
      <c r="E220" s="99"/>
      <c r="F220" s="86"/>
      <c r="G220" s="86"/>
      <c r="H220" s="86"/>
    </row>
    <row r="221" spans="1:8" x14ac:dyDescent="0.25">
      <c r="A221" s="102" t="s">
        <v>6323</v>
      </c>
      <c r="B221" s="102" t="s">
        <v>6745</v>
      </c>
      <c r="C221" s="86"/>
      <c r="D221" s="99"/>
      <c r="E221" s="99"/>
      <c r="F221" s="86"/>
      <c r="G221" s="86"/>
      <c r="H221" s="86"/>
    </row>
    <row r="222" spans="1:8" x14ac:dyDescent="0.25">
      <c r="A222" s="102" t="s">
        <v>5329</v>
      </c>
      <c r="B222" s="102" t="s">
        <v>6746</v>
      </c>
      <c r="C222" s="86"/>
      <c r="D222" s="99"/>
      <c r="E222" s="99"/>
      <c r="F222" s="86"/>
      <c r="G222" s="86"/>
      <c r="H222" s="86"/>
    </row>
    <row r="223" spans="1:8" x14ac:dyDescent="0.25">
      <c r="A223" s="102" t="s">
        <v>1695</v>
      </c>
      <c r="B223" s="102" t="s">
        <v>6747</v>
      </c>
      <c r="C223" s="86"/>
      <c r="D223" s="99"/>
      <c r="E223" s="99"/>
      <c r="F223" s="86"/>
      <c r="G223" s="86"/>
      <c r="H223" s="86"/>
    </row>
    <row r="224" spans="1:8" x14ac:dyDescent="0.25">
      <c r="A224" s="102" t="s">
        <v>1697</v>
      </c>
      <c r="B224" s="102" t="s">
        <v>6748</v>
      </c>
      <c r="C224" s="86"/>
      <c r="D224" s="99"/>
      <c r="E224" s="99"/>
      <c r="F224" s="86"/>
      <c r="G224" s="86"/>
      <c r="H224" s="86"/>
    </row>
    <row r="225" spans="1:8" x14ac:dyDescent="0.25">
      <c r="A225" s="102" t="s">
        <v>1696</v>
      </c>
      <c r="B225" s="102" t="s">
        <v>6749</v>
      </c>
      <c r="C225" s="86"/>
      <c r="D225" s="99"/>
      <c r="E225" s="99"/>
      <c r="F225" s="86"/>
      <c r="G225" s="86"/>
      <c r="H225" s="86"/>
    </row>
    <row r="226" spans="1:8" x14ac:dyDescent="0.25">
      <c r="A226" s="102" t="s">
        <v>1694</v>
      </c>
      <c r="B226" s="102" t="s">
        <v>6750</v>
      </c>
      <c r="C226" s="86"/>
      <c r="D226" s="99"/>
      <c r="E226" s="99"/>
      <c r="F226" s="86"/>
      <c r="G226" s="86"/>
      <c r="H226" s="86"/>
    </row>
    <row r="227" spans="1:8" x14ac:dyDescent="0.25">
      <c r="A227" s="102" t="s">
        <v>1558</v>
      </c>
      <c r="B227" s="102" t="s">
        <v>6751</v>
      </c>
      <c r="C227" s="86"/>
      <c r="D227" s="99"/>
      <c r="E227" s="99"/>
      <c r="F227" s="86"/>
      <c r="G227" s="86"/>
      <c r="H227" s="86"/>
    </row>
    <row r="228" spans="1:8" x14ac:dyDescent="0.25">
      <c r="A228" s="102" t="s">
        <v>1559</v>
      </c>
      <c r="B228" s="102" t="s">
        <v>6752</v>
      </c>
      <c r="C228" s="86"/>
      <c r="D228" s="99"/>
      <c r="E228" s="99"/>
      <c r="F228" s="86"/>
      <c r="G228" s="86"/>
      <c r="H228" s="86"/>
    </row>
    <row r="229" spans="1:8" x14ac:dyDescent="0.25">
      <c r="A229" s="102" t="s">
        <v>1564</v>
      </c>
      <c r="B229" s="102" t="s">
        <v>6753</v>
      </c>
      <c r="C229" s="86"/>
      <c r="D229" s="99"/>
      <c r="E229" s="99"/>
      <c r="F229" s="86"/>
      <c r="G229" s="86"/>
      <c r="H229" s="86"/>
    </row>
    <row r="230" spans="1:8" x14ac:dyDescent="0.25">
      <c r="A230" s="102" t="s">
        <v>1555</v>
      </c>
      <c r="B230" s="102" t="s">
        <v>6754</v>
      </c>
      <c r="C230" s="86"/>
      <c r="D230" s="99"/>
      <c r="E230" s="99"/>
      <c r="F230" s="86"/>
      <c r="G230" s="86"/>
      <c r="H230" s="86"/>
    </row>
    <row r="231" spans="1:8" x14ac:dyDescent="0.25">
      <c r="A231" s="102" t="s">
        <v>1545</v>
      </c>
      <c r="B231" s="102" t="s">
        <v>6755</v>
      </c>
      <c r="C231" s="86"/>
      <c r="D231" s="99"/>
      <c r="E231" s="99"/>
      <c r="F231" s="86"/>
      <c r="G231" s="86"/>
      <c r="H231" s="86"/>
    </row>
    <row r="232" spans="1:8" x14ac:dyDescent="0.25">
      <c r="A232" s="102" t="s">
        <v>1498</v>
      </c>
      <c r="B232" s="102" t="s">
        <v>6756</v>
      </c>
      <c r="C232" s="86"/>
      <c r="D232" s="99"/>
      <c r="E232" s="99"/>
      <c r="F232" s="86"/>
      <c r="G232" s="86"/>
      <c r="H232" s="86"/>
    </row>
    <row r="233" spans="1:8" x14ac:dyDescent="0.25">
      <c r="A233" s="102" t="s">
        <v>1499</v>
      </c>
      <c r="B233" s="102" t="s">
        <v>6757</v>
      </c>
      <c r="C233" s="86"/>
      <c r="D233" s="99"/>
      <c r="E233" s="99"/>
      <c r="F233" s="86"/>
      <c r="G233" s="86"/>
      <c r="H233" s="86"/>
    </row>
    <row r="234" spans="1:8" x14ac:dyDescent="0.25">
      <c r="A234" s="102" t="s">
        <v>1504</v>
      </c>
      <c r="B234" s="102" t="s">
        <v>6758</v>
      </c>
      <c r="C234" s="86"/>
      <c r="D234" s="99"/>
      <c r="E234" s="99"/>
      <c r="F234" s="86"/>
      <c r="G234" s="86"/>
      <c r="H234" s="86"/>
    </row>
    <row r="235" spans="1:8" x14ac:dyDescent="0.25">
      <c r="A235" s="102" t="s">
        <v>1510</v>
      </c>
      <c r="B235" s="102" t="s">
        <v>6759</v>
      </c>
      <c r="C235" s="86"/>
      <c r="D235" s="99"/>
      <c r="E235" s="99"/>
      <c r="F235" s="86"/>
      <c r="G235" s="86"/>
      <c r="H235" s="86"/>
    </row>
    <row r="236" spans="1:8" x14ac:dyDescent="0.25">
      <c r="A236" s="102" t="s">
        <v>1490</v>
      </c>
      <c r="B236" s="102" t="s">
        <v>6760</v>
      </c>
      <c r="C236" s="86"/>
      <c r="D236" s="99"/>
      <c r="E236" s="99"/>
      <c r="F236" s="86"/>
      <c r="G236" s="86"/>
      <c r="H236" s="86"/>
    </row>
    <row r="237" spans="1:8" x14ac:dyDescent="0.25">
      <c r="A237" s="102" t="s">
        <v>1698</v>
      </c>
      <c r="B237" s="102" t="s">
        <v>6761</v>
      </c>
      <c r="C237" s="86"/>
      <c r="D237" s="99"/>
      <c r="E237" s="99"/>
      <c r="F237" s="86"/>
      <c r="G237" s="86"/>
      <c r="H237" s="86"/>
    </row>
    <row r="238" spans="1:8" x14ac:dyDescent="0.25">
      <c r="A238" s="102" t="s">
        <v>2435</v>
      </c>
      <c r="B238" s="102" t="s">
        <v>6762</v>
      </c>
      <c r="C238" s="86"/>
      <c r="D238" s="99"/>
      <c r="E238" s="99"/>
      <c r="F238" s="86"/>
      <c r="G238" s="86"/>
      <c r="H238" s="86"/>
    </row>
    <row r="239" spans="1:8" x14ac:dyDescent="0.25">
      <c r="A239" s="102" t="s">
        <v>6234</v>
      </c>
      <c r="B239" s="102" t="s">
        <v>6763</v>
      </c>
      <c r="C239" s="86"/>
      <c r="D239" s="99"/>
      <c r="E239" s="99"/>
      <c r="F239" s="86"/>
      <c r="G239" s="86"/>
      <c r="H239" s="86"/>
    </row>
    <row r="240" spans="1:8" x14ac:dyDescent="0.25">
      <c r="A240" s="102" t="s">
        <v>6238</v>
      </c>
      <c r="B240" s="102" t="s">
        <v>6764</v>
      </c>
      <c r="C240" s="86"/>
      <c r="D240" s="99"/>
      <c r="E240" s="99"/>
      <c r="F240" s="86"/>
      <c r="G240" s="86"/>
      <c r="H240" s="86"/>
    </row>
    <row r="241" spans="1:8" x14ac:dyDescent="0.25">
      <c r="A241" s="102" t="s">
        <v>537</v>
      </c>
      <c r="B241" s="102" t="s">
        <v>6765</v>
      </c>
      <c r="C241" s="86"/>
      <c r="D241" s="99"/>
      <c r="E241" s="99"/>
      <c r="F241" s="86"/>
      <c r="G241" s="86"/>
      <c r="H241" s="86"/>
    </row>
    <row r="242" spans="1:8" x14ac:dyDescent="0.25">
      <c r="A242" s="102" t="s">
        <v>2013</v>
      </c>
      <c r="B242" s="102" t="s">
        <v>6766</v>
      </c>
      <c r="C242" s="86"/>
      <c r="D242" s="99"/>
      <c r="E242" s="99"/>
      <c r="F242" s="86"/>
      <c r="G242" s="86"/>
      <c r="H242" s="86"/>
    </row>
    <row r="243" spans="1:8" x14ac:dyDescent="0.25">
      <c r="A243" s="102" t="s">
        <v>2014</v>
      </c>
      <c r="B243" s="102" t="s">
        <v>6767</v>
      </c>
      <c r="C243" s="86"/>
      <c r="D243" s="99"/>
      <c r="E243" s="99"/>
      <c r="F243" s="86"/>
      <c r="G243" s="86"/>
      <c r="H243" s="86"/>
    </row>
    <row r="244" spans="1:8" x14ac:dyDescent="0.25">
      <c r="A244" s="102" t="s">
        <v>1994</v>
      </c>
      <c r="B244" s="102" t="s">
        <v>6768</v>
      </c>
      <c r="C244" s="86"/>
      <c r="D244" s="99"/>
      <c r="E244" s="99"/>
      <c r="F244" s="86"/>
      <c r="G244" s="86"/>
      <c r="H244" s="86"/>
    </row>
    <row r="245" spans="1:8" x14ac:dyDescent="0.25">
      <c r="A245" s="102" t="s">
        <v>1993</v>
      </c>
      <c r="B245" s="102" t="s">
        <v>6769</v>
      </c>
      <c r="C245" s="86"/>
      <c r="D245" s="99"/>
      <c r="E245" s="99"/>
      <c r="F245" s="86"/>
      <c r="G245" s="86"/>
      <c r="H245" s="86"/>
    </row>
    <row r="246" spans="1:8" x14ac:dyDescent="0.25">
      <c r="A246" s="102" t="s">
        <v>555</v>
      </c>
      <c r="B246" s="102" t="s">
        <v>6770</v>
      </c>
      <c r="C246" s="86"/>
      <c r="D246" s="99"/>
      <c r="E246" s="99"/>
      <c r="F246" s="86"/>
      <c r="G246" s="86"/>
      <c r="H246" s="86"/>
    </row>
    <row r="247" spans="1:8" x14ac:dyDescent="0.25">
      <c r="A247" s="102" t="s">
        <v>2012</v>
      </c>
      <c r="B247" s="102" t="s">
        <v>6771</v>
      </c>
      <c r="C247" s="86"/>
      <c r="D247" s="99"/>
      <c r="E247" s="99"/>
      <c r="F247" s="86"/>
      <c r="G247" s="86"/>
      <c r="H247" s="86"/>
    </row>
    <row r="248" spans="1:8" x14ac:dyDescent="0.25">
      <c r="A248" s="102" t="s">
        <v>837</v>
      </c>
      <c r="B248" s="102" t="s">
        <v>6772</v>
      </c>
      <c r="C248" s="86"/>
      <c r="D248" s="99"/>
      <c r="E248" s="99"/>
      <c r="F248" s="86"/>
      <c r="G248" s="86"/>
      <c r="H248" s="86"/>
    </row>
    <row r="249" spans="1:8" x14ac:dyDescent="0.25">
      <c r="A249" s="102" t="s">
        <v>836</v>
      </c>
      <c r="B249" s="102" t="s">
        <v>6773</v>
      </c>
      <c r="C249" s="86"/>
      <c r="D249" s="99"/>
      <c r="E249" s="99"/>
      <c r="F249" s="86"/>
      <c r="G249" s="86"/>
      <c r="H249" s="86"/>
    </row>
    <row r="250" spans="1:8" x14ac:dyDescent="0.25">
      <c r="A250" s="102" t="s">
        <v>2550</v>
      </c>
      <c r="B250" s="102" t="s">
        <v>6774</v>
      </c>
      <c r="C250" s="86"/>
      <c r="D250" s="99"/>
      <c r="E250" s="99"/>
      <c r="F250" s="86"/>
      <c r="G250" s="86"/>
      <c r="H250" s="86"/>
    </row>
    <row r="251" spans="1:8" x14ac:dyDescent="0.25">
      <c r="A251" s="102" t="s">
        <v>2545</v>
      </c>
      <c r="B251" s="102" t="s">
        <v>6775</v>
      </c>
      <c r="C251" s="86"/>
      <c r="D251" s="99"/>
      <c r="E251" s="99"/>
      <c r="F251" s="86"/>
      <c r="G251" s="86"/>
      <c r="H251" s="86"/>
    </row>
    <row r="252" spans="1:8" x14ac:dyDescent="0.25">
      <c r="A252" s="102" t="s">
        <v>2556</v>
      </c>
      <c r="B252" s="102" t="s">
        <v>6776</v>
      </c>
      <c r="C252" s="86"/>
      <c r="D252" s="99"/>
      <c r="E252" s="99"/>
      <c r="F252" s="86"/>
      <c r="G252" s="86"/>
      <c r="H252" s="86"/>
    </row>
    <row r="253" spans="1:8" x14ac:dyDescent="0.25">
      <c r="A253" s="102" t="s">
        <v>2551</v>
      </c>
      <c r="B253" s="102" t="s">
        <v>6777</v>
      </c>
      <c r="C253" s="86"/>
      <c r="D253" s="99"/>
      <c r="E253" s="99"/>
      <c r="F253" s="86"/>
      <c r="G253" s="86"/>
      <c r="H253" s="86"/>
    </row>
    <row r="254" spans="1:8" x14ac:dyDescent="0.25">
      <c r="A254" s="102" t="s">
        <v>2544</v>
      </c>
      <c r="B254" s="102" t="s">
        <v>6778</v>
      </c>
      <c r="C254" s="86"/>
      <c r="D254" s="99"/>
      <c r="E254" s="99"/>
      <c r="F254" s="86"/>
      <c r="G254" s="86"/>
      <c r="H254" s="86"/>
    </row>
    <row r="255" spans="1:8" x14ac:dyDescent="0.25">
      <c r="A255" s="102" t="s">
        <v>2539</v>
      </c>
      <c r="B255" s="102" t="s">
        <v>6779</v>
      </c>
      <c r="C255" s="86"/>
      <c r="D255" s="99"/>
      <c r="E255" s="99"/>
      <c r="F255" s="86"/>
      <c r="G255" s="86"/>
      <c r="H255" s="86"/>
    </row>
    <row r="256" spans="1:8" x14ac:dyDescent="0.25">
      <c r="A256" s="102" t="s">
        <v>2002</v>
      </c>
      <c r="B256" s="102" t="s">
        <v>6780</v>
      </c>
      <c r="C256" s="86"/>
      <c r="D256" s="99"/>
      <c r="E256" s="99"/>
      <c r="F256" s="86"/>
      <c r="G256" s="86"/>
      <c r="H256" s="86"/>
    </row>
    <row r="257" spans="1:8" x14ac:dyDescent="0.25">
      <c r="A257" s="102" t="s">
        <v>6243</v>
      </c>
      <c r="B257" s="102" t="s">
        <v>6781</v>
      </c>
      <c r="C257" s="86"/>
      <c r="D257" s="99"/>
      <c r="E257" s="99"/>
      <c r="F257" s="86"/>
      <c r="G257" s="86"/>
      <c r="H257" s="86"/>
    </row>
    <row r="258" spans="1:8" x14ac:dyDescent="0.25">
      <c r="A258" s="102" t="s">
        <v>532</v>
      </c>
      <c r="B258" s="102" t="s">
        <v>6782</v>
      </c>
      <c r="C258" s="86"/>
      <c r="D258" s="99"/>
      <c r="E258" s="99"/>
      <c r="F258" s="86"/>
      <c r="G258" s="86"/>
      <c r="H258" s="86"/>
    </row>
    <row r="259" spans="1:8" x14ac:dyDescent="0.25">
      <c r="A259" s="102" t="s">
        <v>850</v>
      </c>
      <c r="B259" s="102" t="s">
        <v>6783</v>
      </c>
      <c r="C259" s="86"/>
      <c r="D259" s="99"/>
      <c r="E259" s="99"/>
      <c r="F259" s="86"/>
      <c r="G259" s="86"/>
      <c r="H259" s="86"/>
    </row>
    <row r="260" spans="1:8" x14ac:dyDescent="0.25">
      <c r="A260" s="102" t="s">
        <v>533</v>
      </c>
      <c r="B260" s="102" t="s">
        <v>6784</v>
      </c>
      <c r="C260" s="86"/>
      <c r="D260" s="99"/>
      <c r="E260" s="99"/>
      <c r="F260" s="86"/>
      <c r="G260" s="86"/>
      <c r="H260" s="86"/>
    </row>
    <row r="261" spans="1:8" x14ac:dyDescent="0.25">
      <c r="A261" s="102" t="s">
        <v>536</v>
      </c>
      <c r="B261" s="102" t="s">
        <v>6785</v>
      </c>
      <c r="C261" s="86"/>
      <c r="D261" s="99"/>
      <c r="E261" s="99"/>
      <c r="F261" s="86"/>
      <c r="G261" s="86"/>
      <c r="H261" s="86"/>
    </row>
    <row r="262" spans="1:8" x14ac:dyDescent="0.25">
      <c r="A262" s="102" t="s">
        <v>849</v>
      </c>
      <c r="B262" s="102" t="s">
        <v>6786</v>
      </c>
      <c r="C262" s="86"/>
      <c r="D262" s="99"/>
      <c r="E262" s="99"/>
      <c r="F262" s="86"/>
      <c r="G262" s="86"/>
      <c r="H262" s="86"/>
    </row>
    <row r="263" spans="1:8" x14ac:dyDescent="0.25">
      <c r="A263" s="102" t="s">
        <v>845</v>
      </c>
      <c r="B263" s="102" t="s">
        <v>6787</v>
      </c>
      <c r="C263" s="86"/>
      <c r="D263" s="99"/>
      <c r="E263" s="99"/>
      <c r="F263" s="86"/>
      <c r="G263" s="86"/>
      <c r="H263" s="86"/>
    </row>
    <row r="264" spans="1:8" x14ac:dyDescent="0.25">
      <c r="A264" s="102" t="s">
        <v>844</v>
      </c>
      <c r="B264" s="102" t="s">
        <v>6788</v>
      </c>
      <c r="C264" s="86"/>
      <c r="D264" s="99"/>
      <c r="E264" s="99"/>
      <c r="F264" s="86"/>
      <c r="G264" s="86"/>
      <c r="H264" s="86"/>
    </row>
    <row r="265" spans="1:8" x14ac:dyDescent="0.25">
      <c r="A265" s="102" t="s">
        <v>843</v>
      </c>
      <c r="B265" s="102" t="s">
        <v>6789</v>
      </c>
      <c r="C265" s="86"/>
      <c r="D265" s="99"/>
      <c r="E265" s="99"/>
      <c r="F265" s="86"/>
      <c r="G265" s="86"/>
      <c r="H265" s="86"/>
    </row>
    <row r="266" spans="1:8" x14ac:dyDescent="0.25">
      <c r="A266" s="102" t="s">
        <v>842</v>
      </c>
      <c r="B266" s="102" t="s">
        <v>6790</v>
      </c>
      <c r="C266" s="86"/>
      <c r="D266" s="99"/>
      <c r="E266" s="99"/>
      <c r="F266" s="86"/>
      <c r="G266" s="86"/>
      <c r="H266" s="86"/>
    </row>
    <row r="267" spans="1:8" x14ac:dyDescent="0.25">
      <c r="A267" s="102" t="s">
        <v>566</v>
      </c>
      <c r="B267" s="102" t="s">
        <v>6791</v>
      </c>
      <c r="C267" s="86"/>
      <c r="D267" s="99"/>
      <c r="E267" s="99"/>
      <c r="F267" s="86"/>
      <c r="G267" s="86"/>
      <c r="H267" s="86"/>
    </row>
    <row r="268" spans="1:8" x14ac:dyDescent="0.25">
      <c r="A268" s="102" t="s">
        <v>1768</v>
      </c>
      <c r="B268" s="102" t="s">
        <v>6792</v>
      </c>
      <c r="C268" s="86"/>
      <c r="D268" s="99"/>
      <c r="E268" s="99"/>
      <c r="F268" s="86"/>
      <c r="G268" s="86"/>
      <c r="H268" s="86"/>
    </row>
    <row r="269" spans="1:8" x14ac:dyDescent="0.25">
      <c r="A269" s="102" t="s">
        <v>1769</v>
      </c>
      <c r="B269" s="102" t="s">
        <v>6793</v>
      </c>
      <c r="C269" s="86"/>
      <c r="D269" s="99"/>
      <c r="E269" s="99"/>
      <c r="F269" s="86"/>
      <c r="G269" s="86"/>
      <c r="H269" s="86"/>
    </row>
    <row r="270" spans="1:8" x14ac:dyDescent="0.25">
      <c r="A270" s="102" t="s">
        <v>1774</v>
      </c>
      <c r="B270" s="102" t="s">
        <v>6794</v>
      </c>
      <c r="C270" s="86"/>
      <c r="D270" s="99"/>
      <c r="E270" s="99"/>
      <c r="F270" s="86"/>
      <c r="G270" s="86"/>
      <c r="H270" s="86"/>
    </row>
    <row r="271" spans="1:8" x14ac:dyDescent="0.25">
      <c r="A271" s="102" t="s">
        <v>1775</v>
      </c>
      <c r="B271" s="102" t="s">
        <v>6795</v>
      </c>
      <c r="C271" s="86"/>
      <c r="D271" s="99"/>
      <c r="E271" s="99"/>
      <c r="F271" s="86"/>
      <c r="G271" s="86"/>
      <c r="H271" s="86"/>
    </row>
    <row r="272" spans="1:8" x14ac:dyDescent="0.25">
      <c r="A272" s="102" t="s">
        <v>846</v>
      </c>
      <c r="B272" s="102" t="s">
        <v>6796</v>
      </c>
      <c r="C272" s="86"/>
      <c r="D272" s="99"/>
      <c r="E272" s="99"/>
      <c r="F272" s="86"/>
      <c r="G272" s="86"/>
      <c r="H272" s="86"/>
    </row>
    <row r="273" spans="1:8" x14ac:dyDescent="0.25">
      <c r="A273" s="102" t="s">
        <v>5607</v>
      </c>
      <c r="B273" s="102" t="s">
        <v>6797</v>
      </c>
      <c r="C273" s="86"/>
      <c r="D273" s="99"/>
      <c r="E273" s="99"/>
      <c r="F273" s="86"/>
      <c r="G273" s="86"/>
      <c r="H273" s="86"/>
    </row>
    <row r="274" spans="1:8" x14ac:dyDescent="0.25">
      <c r="A274" s="102" t="s">
        <v>5608</v>
      </c>
      <c r="B274" s="102" t="s">
        <v>6798</v>
      </c>
      <c r="C274" s="86"/>
      <c r="D274" s="99"/>
      <c r="E274" s="99"/>
      <c r="F274" s="86"/>
      <c r="G274" s="86"/>
      <c r="H274" s="86"/>
    </row>
    <row r="275" spans="1:8" x14ac:dyDescent="0.25">
      <c r="A275" s="102" t="s">
        <v>5613</v>
      </c>
      <c r="B275" s="102" t="s">
        <v>6799</v>
      </c>
      <c r="C275" s="86"/>
      <c r="D275" s="99"/>
      <c r="E275" s="99"/>
      <c r="F275" s="86"/>
      <c r="G275" s="86"/>
      <c r="H275" s="86"/>
    </row>
    <row r="276" spans="1:8" x14ac:dyDescent="0.25">
      <c r="A276" s="102" t="s">
        <v>5599</v>
      </c>
      <c r="B276" s="102" t="s">
        <v>6800</v>
      </c>
      <c r="C276" s="86"/>
      <c r="D276" s="99"/>
      <c r="E276" s="99"/>
      <c r="F276" s="86"/>
      <c r="G276" s="86"/>
      <c r="H276" s="86"/>
    </row>
    <row r="277" spans="1:8" x14ac:dyDescent="0.25">
      <c r="A277" s="102" t="s">
        <v>5604</v>
      </c>
      <c r="B277" s="102" t="s">
        <v>6801</v>
      </c>
      <c r="C277" s="86"/>
      <c r="D277" s="99"/>
      <c r="E277" s="99"/>
      <c r="F277" s="86"/>
      <c r="G277" s="86"/>
      <c r="H277" s="86"/>
    </row>
    <row r="278" spans="1:8" x14ac:dyDescent="0.25">
      <c r="A278" s="102" t="s">
        <v>847</v>
      </c>
      <c r="B278" s="102" t="s">
        <v>6802</v>
      </c>
      <c r="C278" s="86"/>
      <c r="D278" s="99"/>
      <c r="E278" s="99"/>
      <c r="F278" s="86"/>
      <c r="G278" s="86"/>
      <c r="H278" s="86"/>
    </row>
    <row r="279" spans="1:8" x14ac:dyDescent="0.25">
      <c r="A279" s="102" t="s">
        <v>5589</v>
      </c>
      <c r="B279" s="102" t="s">
        <v>6803</v>
      </c>
      <c r="C279" s="86"/>
      <c r="D279" s="99"/>
      <c r="E279" s="99"/>
      <c r="F279" s="86"/>
      <c r="G279" s="86"/>
      <c r="H279" s="86"/>
    </row>
    <row r="280" spans="1:8" x14ac:dyDescent="0.25">
      <c r="A280" s="102" t="s">
        <v>5594</v>
      </c>
      <c r="B280" s="102" t="s">
        <v>6804</v>
      </c>
      <c r="C280" s="86"/>
      <c r="D280" s="99"/>
      <c r="E280" s="99"/>
      <c r="F280" s="86"/>
      <c r="G280" s="86"/>
      <c r="H280" s="86"/>
    </row>
    <row r="281" spans="1:8" x14ac:dyDescent="0.25">
      <c r="A281" s="102" t="s">
        <v>5598</v>
      </c>
      <c r="B281" s="102" t="s">
        <v>6805</v>
      </c>
      <c r="C281" s="86"/>
      <c r="D281" s="99"/>
      <c r="E281" s="99"/>
      <c r="F281" s="86"/>
      <c r="G281" s="86"/>
      <c r="H281" s="86"/>
    </row>
    <row r="282" spans="1:8" x14ac:dyDescent="0.25">
      <c r="A282" s="102" t="s">
        <v>1817</v>
      </c>
      <c r="B282" s="102" t="s">
        <v>6806</v>
      </c>
      <c r="C282" s="86"/>
      <c r="D282" s="99"/>
      <c r="E282" s="99"/>
      <c r="F282" s="86"/>
      <c r="G282" s="86"/>
      <c r="H282" s="86"/>
    </row>
    <row r="283" spans="1:8" x14ac:dyDescent="0.25">
      <c r="A283" s="102" t="s">
        <v>1951</v>
      </c>
      <c r="B283" s="102" t="s">
        <v>6807</v>
      </c>
      <c r="C283" s="86"/>
      <c r="D283" s="99"/>
      <c r="E283" s="99"/>
      <c r="F283" s="86"/>
      <c r="G283" s="86"/>
      <c r="H283" s="86"/>
    </row>
    <row r="284" spans="1:8" x14ac:dyDescent="0.25">
      <c r="A284" s="102" t="s">
        <v>1952</v>
      </c>
      <c r="B284" s="102" t="s">
        <v>6808</v>
      </c>
      <c r="C284" s="86"/>
      <c r="D284" s="99"/>
      <c r="E284" s="99"/>
      <c r="F284" s="86"/>
      <c r="G284" s="86"/>
      <c r="H284" s="86"/>
    </row>
    <row r="285" spans="1:8" x14ac:dyDescent="0.25">
      <c r="A285" s="102" t="s">
        <v>1953</v>
      </c>
      <c r="B285" s="102" t="s">
        <v>6809</v>
      </c>
      <c r="C285" s="86"/>
      <c r="D285" s="99"/>
      <c r="E285" s="99"/>
      <c r="F285" s="86"/>
      <c r="G285" s="86"/>
      <c r="H285" s="86"/>
    </row>
    <row r="286" spans="1:8" x14ac:dyDescent="0.25">
      <c r="A286" s="102" t="s">
        <v>1954</v>
      </c>
      <c r="B286" s="102" t="s">
        <v>6810</v>
      </c>
      <c r="C286" s="86"/>
      <c r="D286" s="99"/>
      <c r="E286" s="99"/>
      <c r="F286" s="86"/>
      <c r="G286" s="86"/>
      <c r="H286" s="86"/>
    </row>
    <row r="287" spans="1:8" x14ac:dyDescent="0.25">
      <c r="A287" s="102" t="s">
        <v>1985</v>
      </c>
      <c r="B287" s="102" t="s">
        <v>6811</v>
      </c>
      <c r="C287" s="86"/>
      <c r="D287" s="99"/>
      <c r="E287" s="99"/>
      <c r="F287" s="86"/>
      <c r="G287" s="86"/>
      <c r="H287" s="86"/>
    </row>
    <row r="288" spans="1:8" x14ac:dyDescent="0.25">
      <c r="A288" s="102" t="s">
        <v>1984</v>
      </c>
      <c r="B288" s="102" t="s">
        <v>6812</v>
      </c>
      <c r="C288" s="86"/>
      <c r="D288" s="99"/>
      <c r="E288" s="99"/>
      <c r="F288" s="86"/>
      <c r="G288" s="86"/>
      <c r="H288" s="86"/>
    </row>
    <row r="289" spans="1:8" x14ac:dyDescent="0.25">
      <c r="A289" s="102" t="s">
        <v>1986</v>
      </c>
      <c r="B289" s="102" t="s">
        <v>6813</v>
      </c>
      <c r="C289" s="86"/>
      <c r="D289" s="99"/>
      <c r="E289" s="99"/>
      <c r="F289" s="86"/>
      <c r="G289" s="86"/>
      <c r="H289" s="86"/>
    </row>
    <row r="290" spans="1:8" x14ac:dyDescent="0.25">
      <c r="A290" s="102" t="s">
        <v>1987</v>
      </c>
      <c r="B290" s="102" t="s">
        <v>6814</v>
      </c>
      <c r="C290" s="86"/>
      <c r="D290" s="99"/>
      <c r="E290" s="99"/>
      <c r="F290" s="86"/>
      <c r="G290" s="86"/>
      <c r="H290" s="86"/>
    </row>
    <row r="291" spans="1:8" x14ac:dyDescent="0.25">
      <c r="A291" s="102" t="s">
        <v>1980</v>
      </c>
      <c r="B291" s="102" t="s">
        <v>6815</v>
      </c>
      <c r="C291" s="86"/>
      <c r="D291" s="99"/>
      <c r="E291" s="99"/>
      <c r="F291" s="86"/>
      <c r="G291" s="86"/>
      <c r="H291" s="86"/>
    </row>
    <row r="292" spans="1:8" x14ac:dyDescent="0.25">
      <c r="A292" s="102" t="s">
        <v>1979</v>
      </c>
      <c r="B292" s="102" t="s">
        <v>6816</v>
      </c>
      <c r="C292" s="86"/>
      <c r="D292" s="99"/>
      <c r="E292" s="99"/>
      <c r="F292" s="86"/>
      <c r="G292" s="86"/>
      <c r="H292" s="86"/>
    </row>
    <row r="293" spans="1:8" x14ac:dyDescent="0.25">
      <c r="A293" s="102" t="s">
        <v>1981</v>
      </c>
      <c r="B293" s="102" t="s">
        <v>6817</v>
      </c>
      <c r="C293" s="86"/>
      <c r="D293" s="99"/>
      <c r="E293" s="99"/>
      <c r="F293" s="86"/>
      <c r="G293" s="86"/>
      <c r="H293" s="86"/>
    </row>
    <row r="294" spans="1:8" x14ac:dyDescent="0.25">
      <c r="A294" s="102" t="s">
        <v>1982</v>
      </c>
      <c r="B294" s="102" t="s">
        <v>6818</v>
      </c>
      <c r="C294" s="86"/>
      <c r="D294" s="99"/>
      <c r="E294" s="99"/>
      <c r="F294" s="86"/>
      <c r="G294" s="86"/>
      <c r="H294" s="86"/>
    </row>
    <row r="295" spans="1:8" x14ac:dyDescent="0.25">
      <c r="A295" s="102" t="s">
        <v>1998</v>
      </c>
      <c r="B295" s="102" t="s">
        <v>6819</v>
      </c>
      <c r="C295" s="86"/>
      <c r="D295" s="99"/>
      <c r="E295" s="99"/>
      <c r="F295" s="86"/>
      <c r="G295" s="86"/>
      <c r="H295" s="86"/>
    </row>
    <row r="296" spans="1:8" x14ac:dyDescent="0.25">
      <c r="A296" s="102" t="s">
        <v>2000</v>
      </c>
      <c r="B296" s="102" t="s">
        <v>6820</v>
      </c>
      <c r="C296" s="86"/>
      <c r="D296" s="99"/>
      <c r="E296" s="99"/>
      <c r="F296" s="86"/>
      <c r="G296" s="86"/>
      <c r="H296" s="86"/>
    </row>
    <row r="297" spans="1:8" x14ac:dyDescent="0.25">
      <c r="A297" s="102" t="s">
        <v>2001</v>
      </c>
      <c r="B297" s="102" t="s">
        <v>6821</v>
      </c>
      <c r="C297" s="86"/>
      <c r="D297" s="99"/>
      <c r="E297" s="99"/>
      <c r="F297" s="86"/>
      <c r="G297" s="86"/>
      <c r="H297" s="86"/>
    </row>
    <row r="298" spans="1:8" x14ac:dyDescent="0.25">
      <c r="A298" s="102" t="s">
        <v>2004</v>
      </c>
      <c r="B298" s="102" t="s">
        <v>6822</v>
      </c>
      <c r="C298" s="86"/>
      <c r="D298" s="99"/>
      <c r="E298" s="99"/>
      <c r="F298" s="86"/>
      <c r="G298" s="86"/>
      <c r="H298" s="86"/>
    </row>
    <row r="299" spans="1:8" x14ac:dyDescent="0.25">
      <c r="A299" s="102" t="s">
        <v>1999</v>
      </c>
      <c r="B299" s="102" t="s">
        <v>6823</v>
      </c>
      <c r="C299" s="86"/>
      <c r="D299" s="99"/>
      <c r="E299" s="99"/>
      <c r="F299" s="86"/>
      <c r="G299" s="86"/>
      <c r="H299" s="86"/>
    </row>
    <row r="300" spans="1:8" x14ac:dyDescent="0.25">
      <c r="A300" s="102" t="s">
        <v>1997</v>
      </c>
      <c r="B300" s="102" t="s">
        <v>6824</v>
      </c>
      <c r="C300" s="86"/>
      <c r="D300" s="99"/>
      <c r="E300" s="99"/>
      <c r="F300" s="86"/>
      <c r="G300" s="86"/>
      <c r="H300" s="86"/>
    </row>
    <row r="301" spans="1:8" x14ac:dyDescent="0.25">
      <c r="A301" s="102" t="s">
        <v>1847</v>
      </c>
      <c r="B301" s="102" t="s">
        <v>6825</v>
      </c>
      <c r="C301" s="86"/>
      <c r="D301" s="99"/>
      <c r="E301" s="99"/>
      <c r="F301" s="86"/>
      <c r="G301" s="86"/>
      <c r="H301" s="86"/>
    </row>
    <row r="302" spans="1:8" x14ac:dyDescent="0.25">
      <c r="A302" s="102" t="s">
        <v>1849</v>
      </c>
      <c r="B302" s="102" t="s">
        <v>6826</v>
      </c>
      <c r="C302" s="86"/>
      <c r="D302" s="99"/>
      <c r="E302" s="99"/>
      <c r="F302" s="86"/>
      <c r="G302" s="86"/>
      <c r="H302" s="86"/>
    </row>
    <row r="303" spans="1:8" x14ac:dyDescent="0.25">
      <c r="A303" s="102" t="s">
        <v>1900</v>
      </c>
      <c r="B303" s="102" t="s">
        <v>6827</v>
      </c>
      <c r="C303" s="86"/>
      <c r="D303" s="99"/>
      <c r="E303" s="99"/>
      <c r="F303" s="86"/>
      <c r="G303" s="86"/>
      <c r="H303" s="86"/>
    </row>
    <row r="304" spans="1:8" x14ac:dyDescent="0.25">
      <c r="A304" s="102" t="s">
        <v>1902</v>
      </c>
      <c r="B304" s="102" t="s">
        <v>6828</v>
      </c>
      <c r="C304" s="86"/>
      <c r="D304" s="99"/>
      <c r="E304" s="99"/>
      <c r="F304" s="86"/>
      <c r="G304" s="86"/>
      <c r="H304" s="86"/>
    </row>
    <row r="305" spans="1:8" x14ac:dyDescent="0.25">
      <c r="A305" s="102" t="s">
        <v>5623</v>
      </c>
      <c r="B305" s="102" t="s">
        <v>6829</v>
      </c>
      <c r="C305" s="86"/>
      <c r="D305" s="99"/>
      <c r="E305" s="99"/>
      <c r="F305" s="86"/>
      <c r="G305" s="86"/>
      <c r="H305" s="86"/>
    </row>
    <row r="306" spans="1:8" x14ac:dyDescent="0.25">
      <c r="A306" s="102" t="s">
        <v>5625</v>
      </c>
      <c r="B306" s="102" t="s">
        <v>6830</v>
      </c>
      <c r="C306" s="86"/>
      <c r="D306" s="99"/>
      <c r="E306" s="99"/>
      <c r="F306" s="86"/>
      <c r="G306" s="86"/>
      <c r="H306" s="86"/>
    </row>
    <row r="307" spans="1:8" x14ac:dyDescent="0.25">
      <c r="A307" s="102" t="s">
        <v>6358</v>
      </c>
      <c r="B307" s="102" t="s">
        <v>6831</v>
      </c>
      <c r="C307" s="86"/>
      <c r="D307" s="99"/>
      <c r="E307" s="99"/>
      <c r="F307" s="86"/>
      <c r="G307" s="86"/>
      <c r="H307" s="86"/>
    </row>
    <row r="308" spans="1:8" x14ac:dyDescent="0.25">
      <c r="A308" s="102" t="s">
        <v>6359</v>
      </c>
      <c r="B308" s="102" t="s">
        <v>6832</v>
      </c>
      <c r="C308" s="86"/>
      <c r="D308" s="99"/>
      <c r="E308" s="99"/>
      <c r="F308" s="86"/>
      <c r="G308" s="86"/>
      <c r="H308" s="86"/>
    </row>
    <row r="309" spans="1:8" x14ac:dyDescent="0.25">
      <c r="A309" s="102" t="s">
        <v>6360</v>
      </c>
      <c r="B309" s="102" t="s">
        <v>6833</v>
      </c>
      <c r="C309" s="86"/>
      <c r="D309" s="99"/>
      <c r="E309" s="99"/>
      <c r="F309" s="86"/>
      <c r="G309" s="86"/>
      <c r="H309" s="86"/>
    </row>
    <row r="310" spans="1:8" x14ac:dyDescent="0.25">
      <c r="A310" s="102" t="s">
        <v>6361</v>
      </c>
      <c r="B310" s="102" t="s">
        <v>6834</v>
      </c>
      <c r="C310" s="86"/>
      <c r="D310" s="99"/>
      <c r="E310" s="99"/>
      <c r="F310" s="86"/>
      <c r="G310" s="86"/>
      <c r="H310" s="86"/>
    </row>
    <row r="311" spans="1:8" x14ac:dyDescent="0.25">
      <c r="A311" s="102" t="s">
        <v>6362</v>
      </c>
      <c r="B311" s="102" t="s">
        <v>6835</v>
      </c>
      <c r="C311" s="86"/>
      <c r="D311" s="99"/>
      <c r="E311" s="99"/>
      <c r="F311" s="86"/>
      <c r="G311" s="86"/>
      <c r="H311" s="86"/>
    </row>
    <row r="312" spans="1:8" x14ac:dyDescent="0.25">
      <c r="A312" s="102" t="s">
        <v>1851</v>
      </c>
      <c r="B312" s="102" t="s">
        <v>6836</v>
      </c>
      <c r="C312" s="86"/>
      <c r="D312" s="99"/>
      <c r="E312" s="99"/>
      <c r="F312" s="86"/>
      <c r="G312" s="86"/>
      <c r="H312" s="86"/>
    </row>
    <row r="313" spans="1:8" x14ac:dyDescent="0.25">
      <c r="A313" s="102" t="s">
        <v>1856</v>
      </c>
      <c r="B313" s="102" t="s">
        <v>6837</v>
      </c>
      <c r="C313" s="86"/>
      <c r="D313" s="99"/>
      <c r="E313" s="99"/>
      <c r="F313" s="86"/>
      <c r="G313" s="86"/>
      <c r="H313" s="86"/>
    </row>
    <row r="314" spans="1:8" x14ac:dyDescent="0.25">
      <c r="A314" s="102" t="s">
        <v>1857</v>
      </c>
      <c r="B314" s="102" t="s">
        <v>6838</v>
      </c>
      <c r="C314" s="86"/>
      <c r="D314" s="86"/>
      <c r="E314" s="86"/>
      <c r="F314" s="86"/>
      <c r="G314" s="86"/>
      <c r="H314" s="86"/>
    </row>
    <row r="315" spans="1:8" x14ac:dyDescent="0.25">
      <c r="A315" s="102" t="s">
        <v>6339</v>
      </c>
      <c r="B315" s="102" t="s">
        <v>6839</v>
      </c>
      <c r="C315" s="86"/>
      <c r="D315" s="86"/>
      <c r="E315" s="86"/>
      <c r="F315" s="86"/>
      <c r="G315" s="86"/>
      <c r="H315" s="86"/>
    </row>
    <row r="316" spans="1:8" x14ac:dyDescent="0.25">
      <c r="A316" s="102" t="s">
        <v>6247</v>
      </c>
      <c r="B316" s="102" t="s">
        <v>6840</v>
      </c>
      <c r="C316" s="86"/>
      <c r="D316" s="86"/>
      <c r="E316" s="86"/>
      <c r="F316" s="86"/>
      <c r="G316" s="86"/>
      <c r="H316" s="86"/>
    </row>
    <row r="317" spans="1:8" x14ac:dyDescent="0.25">
      <c r="A317" s="102" t="s">
        <v>1872</v>
      </c>
      <c r="B317" s="102" t="s">
        <v>6841</v>
      </c>
      <c r="C317" s="86"/>
      <c r="D317" s="86"/>
      <c r="E317" s="86"/>
      <c r="F317" s="86"/>
      <c r="G317" s="86"/>
      <c r="H317" s="86"/>
    </row>
    <row r="318" spans="1:8" x14ac:dyDescent="0.25">
      <c r="A318" s="102" t="s">
        <v>1861</v>
      </c>
      <c r="B318" s="102" t="s">
        <v>6842</v>
      </c>
      <c r="C318" s="86"/>
      <c r="D318" s="86"/>
      <c r="E318" s="86"/>
      <c r="F318" s="86"/>
      <c r="G318" s="86"/>
      <c r="H318" s="86"/>
    </row>
    <row r="319" spans="1:8" x14ac:dyDescent="0.25">
      <c r="A319" s="102" t="s">
        <v>1862</v>
      </c>
      <c r="B319" s="102" t="s">
        <v>6843</v>
      </c>
      <c r="C319" s="86"/>
      <c r="D319" s="86"/>
      <c r="E319" s="86"/>
      <c r="F319" s="86"/>
      <c r="G319" s="86"/>
      <c r="H319" s="86"/>
    </row>
    <row r="320" spans="1:8" x14ac:dyDescent="0.25">
      <c r="A320" s="102" t="s">
        <v>1868</v>
      </c>
      <c r="B320" s="102" t="s">
        <v>6844</v>
      </c>
      <c r="C320" s="86"/>
      <c r="D320" s="86"/>
      <c r="E320" s="86"/>
      <c r="F320" s="86"/>
      <c r="G320" s="86"/>
      <c r="H320" s="86"/>
    </row>
    <row r="321" spans="1:8" x14ac:dyDescent="0.25">
      <c r="A321" s="102" t="s">
        <v>1904</v>
      </c>
      <c r="B321" s="102" t="s">
        <v>6845</v>
      </c>
      <c r="C321" s="86"/>
      <c r="D321" s="86"/>
      <c r="E321" s="86"/>
      <c r="F321" s="86"/>
      <c r="G321" s="86"/>
      <c r="H321" s="86"/>
    </row>
    <row r="322" spans="1:8" x14ac:dyDescent="0.25">
      <c r="A322" s="102" t="s">
        <v>1906</v>
      </c>
      <c r="B322" s="102" t="s">
        <v>6846</v>
      </c>
      <c r="C322" s="86"/>
      <c r="D322" s="86"/>
      <c r="E322" s="86"/>
      <c r="F322" s="86"/>
      <c r="G322" s="86"/>
      <c r="H322" s="86"/>
    </row>
    <row r="323" spans="1:8" x14ac:dyDescent="0.25">
      <c r="A323" s="102" t="s">
        <v>1908</v>
      </c>
      <c r="B323" s="102" t="s">
        <v>6847</v>
      </c>
      <c r="C323" s="86"/>
      <c r="D323" s="99"/>
      <c r="E323" s="99"/>
      <c r="F323" s="86"/>
      <c r="G323" s="86"/>
      <c r="H323" s="86"/>
    </row>
    <row r="324" spans="1:8" x14ac:dyDescent="0.25">
      <c r="A324" s="102" t="s">
        <v>1910</v>
      </c>
      <c r="B324" s="102" t="s">
        <v>6848</v>
      </c>
      <c r="C324" s="86"/>
      <c r="D324" s="99"/>
      <c r="E324" s="99"/>
      <c r="F324" s="86"/>
      <c r="G324" s="86"/>
      <c r="H324" s="86"/>
    </row>
    <row r="325" spans="1:8" x14ac:dyDescent="0.25">
      <c r="A325" s="102" t="s">
        <v>1827</v>
      </c>
      <c r="B325" s="102" t="s">
        <v>6849</v>
      </c>
      <c r="C325" s="86"/>
      <c r="D325" s="99"/>
      <c r="E325" s="99"/>
      <c r="F325" s="86"/>
      <c r="G325" s="86"/>
      <c r="H325" s="86"/>
    </row>
    <row r="326" spans="1:8" x14ac:dyDescent="0.25">
      <c r="A326" s="102" t="s">
        <v>1796</v>
      </c>
      <c r="B326" s="102" t="s">
        <v>6850</v>
      </c>
      <c r="C326" s="86"/>
      <c r="D326" s="99"/>
      <c r="E326" s="99"/>
      <c r="F326" s="86"/>
      <c r="G326" s="86"/>
      <c r="H326" s="86"/>
    </row>
    <row r="327" spans="1:8" x14ac:dyDescent="0.25">
      <c r="A327" s="102" t="s">
        <v>1801</v>
      </c>
      <c r="B327" s="102" t="s">
        <v>6851</v>
      </c>
      <c r="C327" s="86"/>
      <c r="D327" s="99"/>
      <c r="E327" s="99"/>
      <c r="F327" s="86"/>
      <c r="G327" s="86"/>
      <c r="H327" s="86"/>
    </row>
    <row r="328" spans="1:8" x14ac:dyDescent="0.25">
      <c r="A328" s="102" t="s">
        <v>1802</v>
      </c>
      <c r="B328" s="102" t="s">
        <v>6852</v>
      </c>
      <c r="C328" s="86"/>
      <c r="D328" s="99"/>
      <c r="E328" s="99"/>
      <c r="F328" s="86"/>
      <c r="G328" s="86"/>
      <c r="H328" s="86"/>
    </row>
    <row r="329" spans="1:8" x14ac:dyDescent="0.25">
      <c r="A329" s="102" t="s">
        <v>1806</v>
      </c>
      <c r="B329" s="102" t="s">
        <v>6853</v>
      </c>
      <c r="C329" s="86"/>
      <c r="D329" s="99"/>
      <c r="E329" s="99"/>
      <c r="F329" s="86"/>
      <c r="G329" s="86"/>
      <c r="H329" s="86"/>
    </row>
    <row r="330" spans="1:8" x14ac:dyDescent="0.25">
      <c r="A330" s="102" t="s">
        <v>1807</v>
      </c>
      <c r="B330" s="102" t="s">
        <v>6854</v>
      </c>
      <c r="C330" s="86"/>
      <c r="D330" s="99"/>
      <c r="E330" s="99"/>
      <c r="F330" s="86"/>
      <c r="G330" s="86"/>
      <c r="H330" s="86"/>
    </row>
    <row r="331" spans="1:8" x14ac:dyDescent="0.25">
      <c r="A331" s="102" t="s">
        <v>1813</v>
      </c>
      <c r="B331" s="102" t="s">
        <v>6855</v>
      </c>
      <c r="C331" s="86"/>
      <c r="D331" s="99"/>
      <c r="E331" s="99"/>
      <c r="F331" s="86"/>
      <c r="G331" s="86"/>
      <c r="H331" s="86"/>
    </row>
    <row r="332" spans="1:8" x14ac:dyDescent="0.25">
      <c r="A332" s="102" t="s">
        <v>1991</v>
      </c>
      <c r="B332" s="102" t="s">
        <v>6856</v>
      </c>
      <c r="C332" s="86"/>
      <c r="D332" s="99"/>
      <c r="E332" s="99"/>
      <c r="F332" s="86"/>
      <c r="G332" s="86"/>
      <c r="H332" s="86"/>
    </row>
    <row r="333" spans="1:8" x14ac:dyDescent="0.25">
      <c r="A333" s="102" t="s">
        <v>1992</v>
      </c>
      <c r="B333" s="102" t="s">
        <v>6857</v>
      </c>
      <c r="C333" s="86"/>
      <c r="D333" s="99"/>
      <c r="E333" s="99"/>
      <c r="F333" s="86"/>
      <c r="G333" s="86"/>
      <c r="H333" s="86"/>
    </row>
    <row r="334" spans="1:8" x14ac:dyDescent="0.25">
      <c r="A334" s="102" t="s">
        <v>2003</v>
      </c>
      <c r="B334" s="102" t="s">
        <v>6858</v>
      </c>
      <c r="C334" s="86"/>
      <c r="D334" s="99"/>
      <c r="E334" s="99"/>
      <c r="F334" s="86"/>
      <c r="G334" s="86"/>
      <c r="H334" s="86"/>
    </row>
    <row r="335" spans="1:8" x14ac:dyDescent="0.25">
      <c r="A335" s="102" t="s">
        <v>1996</v>
      </c>
      <c r="B335" s="102" t="s">
        <v>6859</v>
      </c>
      <c r="C335" s="86"/>
      <c r="D335" s="99"/>
      <c r="E335" s="99"/>
      <c r="F335" s="86"/>
      <c r="G335" s="86"/>
      <c r="H335" s="86"/>
    </row>
    <row r="336" spans="1:8" x14ac:dyDescent="0.25">
      <c r="A336" s="102" t="s">
        <v>1995</v>
      </c>
      <c r="B336" s="102" t="s">
        <v>6860</v>
      </c>
      <c r="C336" s="86"/>
      <c r="D336" s="99"/>
      <c r="E336" s="99"/>
      <c r="F336" s="86"/>
      <c r="G336" s="86"/>
      <c r="H336" s="86"/>
    </row>
    <row r="337" spans="1:8" x14ac:dyDescent="0.25">
      <c r="A337" s="102" t="s">
        <v>2009</v>
      </c>
      <c r="B337" s="102" t="s">
        <v>6861</v>
      </c>
      <c r="C337" s="86"/>
      <c r="D337" s="99"/>
      <c r="E337" s="99"/>
      <c r="F337" s="86"/>
      <c r="G337" s="86"/>
      <c r="H337" s="86"/>
    </row>
    <row r="338" spans="1:8" x14ac:dyDescent="0.25">
      <c r="A338" s="102" t="s">
        <v>2005</v>
      </c>
      <c r="B338" s="102" t="s">
        <v>6862</v>
      </c>
      <c r="C338" s="86"/>
      <c r="D338" s="99"/>
      <c r="E338" s="99"/>
      <c r="F338" s="86"/>
      <c r="G338" s="86"/>
      <c r="H338" s="86"/>
    </row>
    <row r="339" spans="1:8" x14ac:dyDescent="0.25">
      <c r="A339" s="102" t="s">
        <v>2011</v>
      </c>
      <c r="B339" s="102" t="s">
        <v>6863</v>
      </c>
      <c r="C339" s="86"/>
      <c r="D339" s="99"/>
      <c r="E339" s="99"/>
      <c r="F339" s="86"/>
      <c r="G339" s="86"/>
      <c r="H339" s="86"/>
    </row>
    <row r="340" spans="1:8" x14ac:dyDescent="0.25">
      <c r="A340" s="102" t="s">
        <v>2021</v>
      </c>
      <c r="B340" s="102" t="s">
        <v>6864</v>
      </c>
      <c r="C340" s="86"/>
      <c r="D340" s="99"/>
      <c r="E340" s="99"/>
      <c r="F340" s="86"/>
      <c r="G340" s="86"/>
      <c r="H340" s="86"/>
    </row>
    <row r="341" spans="1:8" x14ac:dyDescent="0.25">
      <c r="A341" s="102" t="s">
        <v>6336</v>
      </c>
      <c r="B341" s="102" t="s">
        <v>6865</v>
      </c>
      <c r="C341" s="86"/>
      <c r="D341" s="99"/>
      <c r="E341" s="99"/>
      <c r="F341" s="86"/>
      <c r="G341" s="86"/>
      <c r="H341" s="86"/>
    </row>
    <row r="342" spans="1:8" x14ac:dyDescent="0.25">
      <c r="A342" s="102" t="s">
        <v>5330</v>
      </c>
      <c r="B342" s="102" t="s">
        <v>6866</v>
      </c>
      <c r="C342" s="86"/>
      <c r="D342" s="99"/>
      <c r="E342" s="99"/>
      <c r="F342" s="86"/>
      <c r="G342" s="86"/>
      <c r="H342" s="86"/>
    </row>
    <row r="343" spans="1:8" x14ac:dyDescent="0.25">
      <c r="A343" s="102" t="s">
        <v>2017</v>
      </c>
      <c r="B343" s="102" t="s">
        <v>6867</v>
      </c>
      <c r="C343" s="86"/>
      <c r="D343" s="99"/>
      <c r="E343" s="99"/>
      <c r="F343" s="86"/>
      <c r="G343" s="86"/>
      <c r="H343" s="86"/>
    </row>
    <row r="344" spans="1:8" x14ac:dyDescent="0.25">
      <c r="A344" s="102" t="s">
        <v>2019</v>
      </c>
      <c r="B344" s="102" t="s">
        <v>6868</v>
      </c>
      <c r="C344" s="86"/>
      <c r="D344" s="99"/>
      <c r="E344" s="99"/>
      <c r="F344" s="86"/>
      <c r="G344" s="86"/>
      <c r="H344" s="86"/>
    </row>
    <row r="345" spans="1:8" x14ac:dyDescent="0.25">
      <c r="A345" s="102" t="s">
        <v>2018</v>
      </c>
      <c r="B345" s="102" t="s">
        <v>6869</v>
      </c>
      <c r="C345" s="86"/>
      <c r="D345" s="99"/>
      <c r="E345" s="99"/>
      <c r="F345" s="86"/>
      <c r="G345" s="86"/>
      <c r="H345" s="86"/>
    </row>
    <row r="346" spans="1:8" x14ac:dyDescent="0.25">
      <c r="A346" s="102" t="s">
        <v>2016</v>
      </c>
      <c r="B346" s="102" t="s">
        <v>6870</v>
      </c>
      <c r="C346" s="86"/>
      <c r="D346" s="99"/>
      <c r="E346" s="99"/>
      <c r="F346" s="86"/>
      <c r="G346" s="86"/>
      <c r="H346" s="86"/>
    </row>
    <row r="347" spans="1:8" x14ac:dyDescent="0.25">
      <c r="A347" s="102" t="s">
        <v>1880</v>
      </c>
      <c r="B347" s="102" t="s">
        <v>6871</v>
      </c>
      <c r="C347" s="86"/>
      <c r="D347" s="99"/>
      <c r="E347" s="99"/>
      <c r="F347" s="86"/>
      <c r="G347" s="86"/>
      <c r="H347" s="86"/>
    </row>
    <row r="348" spans="1:8" x14ac:dyDescent="0.25">
      <c r="A348" s="102" t="s">
        <v>1881</v>
      </c>
      <c r="B348" s="102" t="s">
        <v>6872</v>
      </c>
      <c r="C348" s="86"/>
      <c r="D348" s="99"/>
      <c r="E348" s="99"/>
      <c r="F348" s="86"/>
      <c r="G348" s="86"/>
      <c r="H348" s="86"/>
    </row>
    <row r="349" spans="1:8" x14ac:dyDescent="0.25">
      <c r="A349" s="102" t="s">
        <v>1886</v>
      </c>
      <c r="B349" s="102" t="s">
        <v>6873</v>
      </c>
      <c r="C349" s="86"/>
      <c r="D349" s="99"/>
      <c r="E349" s="99"/>
      <c r="F349" s="86"/>
      <c r="G349" s="86"/>
      <c r="H349" s="86"/>
    </row>
    <row r="350" spans="1:8" x14ac:dyDescent="0.25">
      <c r="A350" s="102" t="s">
        <v>1877</v>
      </c>
      <c r="B350" s="102" t="s">
        <v>6874</v>
      </c>
      <c r="C350" s="86"/>
      <c r="D350" s="99"/>
      <c r="E350" s="99"/>
      <c r="F350" s="86"/>
      <c r="G350" s="86"/>
      <c r="H350" s="86"/>
    </row>
    <row r="351" spans="1:8" x14ac:dyDescent="0.25">
      <c r="A351" s="102" t="s">
        <v>1867</v>
      </c>
      <c r="B351" s="102" t="s">
        <v>6875</v>
      </c>
      <c r="C351" s="86"/>
      <c r="D351" s="99"/>
      <c r="E351" s="99"/>
      <c r="F351" s="86"/>
      <c r="G351" s="86"/>
      <c r="H351" s="86"/>
    </row>
    <row r="352" spans="1:8" x14ac:dyDescent="0.25">
      <c r="A352" s="102" t="s">
        <v>1820</v>
      </c>
      <c r="B352" s="102" t="s">
        <v>6876</v>
      </c>
      <c r="C352" s="86"/>
      <c r="D352" s="99"/>
      <c r="E352" s="99"/>
      <c r="F352" s="86"/>
      <c r="G352" s="86"/>
      <c r="H352" s="86"/>
    </row>
    <row r="353" spans="1:8" x14ac:dyDescent="0.25">
      <c r="A353" s="102" t="s">
        <v>1821</v>
      </c>
      <c r="B353" s="102" t="s">
        <v>6877</v>
      </c>
      <c r="C353" s="86"/>
      <c r="D353" s="99"/>
      <c r="E353" s="99"/>
      <c r="F353" s="86"/>
      <c r="G353" s="86"/>
      <c r="H353" s="86"/>
    </row>
    <row r="354" spans="1:8" x14ac:dyDescent="0.25">
      <c r="A354" s="102" t="s">
        <v>1826</v>
      </c>
      <c r="B354" s="102" t="s">
        <v>6878</v>
      </c>
      <c r="C354" s="86"/>
      <c r="D354" s="99"/>
      <c r="E354" s="99"/>
      <c r="F354" s="86"/>
      <c r="G354" s="86"/>
      <c r="H354" s="86"/>
    </row>
    <row r="355" spans="1:8" x14ac:dyDescent="0.25">
      <c r="A355" s="102" t="s">
        <v>1832</v>
      </c>
      <c r="B355" s="102" t="s">
        <v>6879</v>
      </c>
      <c r="C355" s="86"/>
      <c r="D355" s="99"/>
      <c r="E355" s="99"/>
      <c r="F355" s="86"/>
      <c r="G355" s="86"/>
      <c r="H355" s="86"/>
    </row>
    <row r="356" spans="1:8" x14ac:dyDescent="0.25">
      <c r="A356" s="102" t="s">
        <v>1812</v>
      </c>
      <c r="B356" s="102" t="s">
        <v>6880</v>
      </c>
      <c r="C356" s="86"/>
      <c r="D356" s="99"/>
      <c r="E356" s="99"/>
      <c r="F356" s="86"/>
      <c r="G356" s="86"/>
      <c r="H356" s="86"/>
    </row>
    <row r="357" spans="1:8" x14ac:dyDescent="0.25">
      <c r="A357" s="102" t="s">
        <v>2020</v>
      </c>
      <c r="B357" s="102" t="s">
        <v>6881</v>
      </c>
      <c r="C357" s="86"/>
      <c r="D357" s="99"/>
      <c r="E357" s="99"/>
      <c r="F357" s="86"/>
      <c r="G357" s="86"/>
      <c r="H357" s="86"/>
    </row>
    <row r="358" spans="1:8" x14ac:dyDescent="0.25">
      <c r="A358" s="102" t="s">
        <v>2516</v>
      </c>
      <c r="B358" s="102" t="s">
        <v>6882</v>
      </c>
      <c r="C358" s="86"/>
      <c r="D358" s="99"/>
      <c r="E358" s="99"/>
      <c r="F358" s="86"/>
      <c r="G358" s="86"/>
      <c r="H358" s="86"/>
    </row>
    <row r="359" spans="1:8" x14ac:dyDescent="0.25">
      <c r="A359" s="102" t="s">
        <v>6235</v>
      </c>
      <c r="B359" s="102" t="s">
        <v>6883</v>
      </c>
      <c r="C359" s="86"/>
      <c r="D359" s="99"/>
      <c r="E359" s="99"/>
      <c r="F359" s="86"/>
      <c r="G359" s="86"/>
      <c r="H359" s="86"/>
    </row>
    <row r="360" spans="1:8" x14ac:dyDescent="0.25">
      <c r="A360" s="102" t="s">
        <v>6239</v>
      </c>
      <c r="B360" s="102" t="s">
        <v>6884</v>
      </c>
      <c r="C360" s="86"/>
      <c r="D360" s="99"/>
      <c r="E360" s="99"/>
      <c r="F360" s="86"/>
      <c r="G360" s="86"/>
      <c r="H360" s="86"/>
    </row>
    <row r="361" spans="1:8" x14ac:dyDescent="0.25">
      <c r="A361" s="102" t="s">
        <v>655</v>
      </c>
      <c r="B361" s="102" t="s">
        <v>6885</v>
      </c>
      <c r="C361" s="86"/>
      <c r="D361" s="99"/>
      <c r="E361" s="99"/>
      <c r="F361" s="86"/>
      <c r="G361" s="86"/>
      <c r="H361" s="86"/>
    </row>
    <row r="362" spans="1:8" x14ac:dyDescent="0.25">
      <c r="A362" s="102" t="s">
        <v>2334</v>
      </c>
      <c r="B362" s="102" t="s">
        <v>6886</v>
      </c>
      <c r="C362" s="86"/>
      <c r="D362" s="99"/>
      <c r="E362" s="99"/>
      <c r="F362" s="86"/>
      <c r="G362" s="86"/>
      <c r="H362" s="86"/>
    </row>
    <row r="363" spans="1:8" x14ac:dyDescent="0.25">
      <c r="A363" s="102" t="s">
        <v>2335</v>
      </c>
      <c r="B363" s="102" t="s">
        <v>6887</v>
      </c>
      <c r="C363" s="86"/>
      <c r="D363" s="99"/>
      <c r="E363" s="99"/>
      <c r="F363" s="86"/>
      <c r="G363" s="86"/>
      <c r="H363" s="86"/>
    </row>
    <row r="364" spans="1:8" x14ac:dyDescent="0.25">
      <c r="A364" s="102" t="s">
        <v>2315</v>
      </c>
      <c r="B364" s="102" t="s">
        <v>6888</v>
      </c>
      <c r="C364" s="86"/>
      <c r="D364" s="99"/>
      <c r="E364" s="99"/>
      <c r="F364" s="86"/>
      <c r="G364" s="86"/>
      <c r="H364" s="86"/>
    </row>
    <row r="365" spans="1:8" x14ac:dyDescent="0.25">
      <c r="A365" s="102" t="s">
        <v>2314</v>
      </c>
      <c r="B365" s="102" t="s">
        <v>6889</v>
      </c>
      <c r="C365" s="86"/>
      <c r="D365" s="99"/>
      <c r="E365" s="99"/>
      <c r="F365" s="86"/>
      <c r="G365" s="86"/>
      <c r="H365" s="86"/>
    </row>
    <row r="366" spans="1:8" x14ac:dyDescent="0.25">
      <c r="A366" s="102" t="s">
        <v>673</v>
      </c>
      <c r="B366" s="102" t="s">
        <v>6890</v>
      </c>
      <c r="C366" s="86"/>
      <c r="D366" s="99"/>
      <c r="E366" s="99"/>
      <c r="F366" s="86"/>
      <c r="G366" s="86"/>
      <c r="H366" s="86"/>
    </row>
    <row r="367" spans="1:8" x14ac:dyDescent="0.25">
      <c r="A367" s="102" t="s">
        <v>2333</v>
      </c>
      <c r="B367" s="102" t="s">
        <v>6891</v>
      </c>
      <c r="C367" s="86"/>
      <c r="D367" s="99"/>
      <c r="E367" s="99"/>
      <c r="F367" s="86"/>
      <c r="G367" s="86"/>
      <c r="H367" s="86"/>
    </row>
    <row r="368" spans="1:8" x14ac:dyDescent="0.25">
      <c r="A368" s="102" t="s">
        <v>852</v>
      </c>
      <c r="B368" s="102" t="s">
        <v>6892</v>
      </c>
      <c r="C368" s="86"/>
      <c r="D368" s="99"/>
      <c r="E368" s="99"/>
      <c r="F368" s="86"/>
      <c r="G368" s="86"/>
      <c r="H368" s="86"/>
    </row>
    <row r="369" spans="1:8" x14ac:dyDescent="0.25">
      <c r="A369" s="102" t="s">
        <v>851</v>
      </c>
      <c r="B369" s="102" t="s">
        <v>6893</v>
      </c>
      <c r="C369" s="86"/>
      <c r="D369" s="99"/>
      <c r="E369" s="99"/>
      <c r="F369" s="86"/>
      <c r="G369" s="86"/>
      <c r="H369" s="86"/>
    </row>
    <row r="370" spans="1:8" x14ac:dyDescent="0.25">
      <c r="A370" s="102" t="s">
        <v>2631</v>
      </c>
      <c r="B370" s="102" t="s">
        <v>6894</v>
      </c>
      <c r="C370" s="86"/>
      <c r="D370" s="99"/>
      <c r="E370" s="99"/>
      <c r="F370" s="86"/>
      <c r="G370" s="86"/>
      <c r="H370" s="86"/>
    </row>
    <row r="371" spans="1:8" x14ac:dyDescent="0.25">
      <c r="A371" s="102" t="s">
        <v>2626</v>
      </c>
      <c r="B371" s="102" t="s">
        <v>6895</v>
      </c>
      <c r="C371" s="86"/>
      <c r="D371" s="99"/>
      <c r="E371" s="99"/>
      <c r="F371" s="86"/>
      <c r="G371" s="86"/>
      <c r="H371" s="86"/>
    </row>
    <row r="372" spans="1:8" x14ac:dyDescent="0.25">
      <c r="A372" s="102" t="s">
        <v>2637</v>
      </c>
      <c r="B372" s="102" t="s">
        <v>6896</v>
      </c>
      <c r="C372" s="86"/>
      <c r="D372" s="99"/>
      <c r="E372" s="99"/>
      <c r="F372" s="86"/>
      <c r="G372" s="86"/>
      <c r="H372" s="86"/>
    </row>
    <row r="373" spans="1:8" x14ac:dyDescent="0.25">
      <c r="A373" s="102" t="s">
        <v>2632</v>
      </c>
      <c r="B373" s="102" t="s">
        <v>6897</v>
      </c>
      <c r="C373" s="86"/>
      <c r="D373" s="99"/>
      <c r="E373" s="99"/>
      <c r="F373" s="86"/>
      <c r="G373" s="86"/>
      <c r="H373" s="86"/>
    </row>
    <row r="374" spans="1:8" x14ac:dyDescent="0.25">
      <c r="A374" s="102" t="s">
        <v>2625</v>
      </c>
      <c r="B374" s="102" t="s">
        <v>6898</v>
      </c>
      <c r="C374" s="86"/>
      <c r="D374" s="99"/>
      <c r="E374" s="99"/>
      <c r="F374" s="86"/>
      <c r="G374" s="86"/>
      <c r="H374" s="86"/>
    </row>
    <row r="375" spans="1:8" x14ac:dyDescent="0.25">
      <c r="A375" s="102" t="s">
        <v>2620</v>
      </c>
      <c r="B375" s="102" t="s">
        <v>6899</v>
      </c>
      <c r="C375" s="86"/>
      <c r="D375" s="99"/>
      <c r="E375" s="99"/>
      <c r="F375" s="86"/>
      <c r="G375" s="86"/>
      <c r="H375" s="86"/>
    </row>
    <row r="376" spans="1:8" x14ac:dyDescent="0.25">
      <c r="A376" s="102" t="s">
        <v>2323</v>
      </c>
      <c r="B376" s="102" t="s">
        <v>6900</v>
      </c>
      <c r="C376" s="86"/>
      <c r="D376" s="99"/>
      <c r="E376" s="99"/>
      <c r="F376" s="86"/>
      <c r="G376" s="86"/>
      <c r="H376" s="86"/>
    </row>
    <row r="377" spans="1:8" x14ac:dyDescent="0.25">
      <c r="A377" s="102" t="s">
        <v>6244</v>
      </c>
      <c r="B377" s="102" t="s">
        <v>6901</v>
      </c>
      <c r="C377" s="86"/>
      <c r="D377" s="99"/>
      <c r="E377" s="99"/>
      <c r="F377" s="86"/>
      <c r="G377" s="86"/>
      <c r="H377" s="86"/>
    </row>
    <row r="378" spans="1:8" x14ac:dyDescent="0.25">
      <c r="A378" s="102" t="s">
        <v>650</v>
      </c>
      <c r="B378" s="102" t="s">
        <v>6902</v>
      </c>
      <c r="C378" s="86"/>
      <c r="D378" s="99"/>
      <c r="E378" s="99"/>
      <c r="F378" s="86"/>
      <c r="G378" s="86"/>
      <c r="H378" s="86"/>
    </row>
    <row r="379" spans="1:8" x14ac:dyDescent="0.25">
      <c r="A379" s="102" t="s">
        <v>865</v>
      </c>
      <c r="B379" s="102" t="s">
        <v>6903</v>
      </c>
      <c r="C379" s="86"/>
      <c r="D379" s="99"/>
      <c r="E379" s="99"/>
      <c r="F379" s="86"/>
      <c r="G379" s="86"/>
      <c r="H379" s="86"/>
    </row>
    <row r="380" spans="1:8" x14ac:dyDescent="0.25">
      <c r="A380" s="102" t="s">
        <v>651</v>
      </c>
      <c r="B380" s="102" t="s">
        <v>6904</v>
      </c>
      <c r="C380" s="86"/>
      <c r="D380" s="99"/>
      <c r="E380" s="99"/>
      <c r="F380" s="86"/>
      <c r="G380" s="86"/>
      <c r="H380" s="86"/>
    </row>
    <row r="381" spans="1:8" x14ac:dyDescent="0.25">
      <c r="A381" s="102" t="s">
        <v>654</v>
      </c>
      <c r="B381" s="102" t="s">
        <v>6905</v>
      </c>
      <c r="C381" s="86"/>
      <c r="D381" s="99"/>
      <c r="E381" s="99"/>
      <c r="F381" s="86"/>
      <c r="G381" s="86"/>
      <c r="H381" s="86"/>
    </row>
    <row r="382" spans="1:8" x14ac:dyDescent="0.25">
      <c r="A382" s="102" t="s">
        <v>864</v>
      </c>
      <c r="B382" s="102" t="s">
        <v>6906</v>
      </c>
      <c r="C382" s="86"/>
      <c r="D382" s="99"/>
      <c r="E382" s="99"/>
      <c r="F382" s="86"/>
      <c r="G382" s="86"/>
      <c r="H382" s="86"/>
    </row>
    <row r="383" spans="1:8" x14ac:dyDescent="0.25">
      <c r="A383" s="102" t="s">
        <v>860</v>
      </c>
      <c r="B383" s="102" t="s">
        <v>6907</v>
      </c>
      <c r="C383" s="86"/>
      <c r="D383" s="99"/>
      <c r="E383" s="99"/>
      <c r="F383" s="86"/>
      <c r="G383" s="86"/>
      <c r="H383" s="86"/>
    </row>
    <row r="384" spans="1:8" x14ac:dyDescent="0.25">
      <c r="A384" s="102" t="s">
        <v>859</v>
      </c>
      <c r="B384" s="102" t="s">
        <v>6908</v>
      </c>
      <c r="C384" s="86"/>
      <c r="D384" s="99"/>
      <c r="E384" s="99"/>
      <c r="F384" s="86"/>
      <c r="G384" s="86"/>
      <c r="H384" s="86"/>
    </row>
    <row r="385" spans="1:8" x14ac:dyDescent="0.25">
      <c r="A385" s="102" t="s">
        <v>858</v>
      </c>
      <c r="B385" s="102" t="s">
        <v>6909</v>
      </c>
      <c r="C385" s="86"/>
      <c r="D385" s="99"/>
      <c r="E385" s="99"/>
      <c r="F385" s="86"/>
      <c r="G385" s="86"/>
      <c r="H385" s="86"/>
    </row>
    <row r="386" spans="1:8" x14ac:dyDescent="0.25">
      <c r="A386" s="102" t="s">
        <v>857</v>
      </c>
      <c r="B386" s="102" t="s">
        <v>6910</v>
      </c>
      <c r="C386" s="86"/>
      <c r="D386" s="99"/>
      <c r="E386" s="99"/>
      <c r="F386" s="86"/>
      <c r="G386" s="86"/>
      <c r="H386" s="86"/>
    </row>
    <row r="387" spans="1:8" x14ac:dyDescent="0.25">
      <c r="A387" s="102" t="s">
        <v>684</v>
      </c>
      <c r="B387" s="102" t="s">
        <v>6911</v>
      </c>
      <c r="C387" s="86"/>
      <c r="D387" s="99"/>
      <c r="E387" s="99"/>
      <c r="F387" s="86"/>
      <c r="G387" s="86"/>
      <c r="H387" s="86"/>
    </row>
    <row r="388" spans="1:8" x14ac:dyDescent="0.25">
      <c r="A388" s="102" t="s">
        <v>2089</v>
      </c>
      <c r="B388" s="102" t="s">
        <v>6912</v>
      </c>
      <c r="C388" s="86"/>
      <c r="D388" s="99"/>
      <c r="E388" s="99"/>
      <c r="F388" s="86"/>
      <c r="G388" s="86"/>
      <c r="H388" s="86"/>
    </row>
    <row r="389" spans="1:8" x14ac:dyDescent="0.25">
      <c r="A389" s="102" t="s">
        <v>2090</v>
      </c>
      <c r="B389" s="102" t="s">
        <v>6913</v>
      </c>
      <c r="C389" s="86"/>
      <c r="D389" s="99"/>
      <c r="E389" s="99"/>
      <c r="F389" s="86"/>
      <c r="G389" s="86"/>
      <c r="H389" s="86"/>
    </row>
    <row r="390" spans="1:8" x14ac:dyDescent="0.25">
      <c r="A390" s="102" t="s">
        <v>2095</v>
      </c>
      <c r="B390" s="102" t="s">
        <v>6914</v>
      </c>
      <c r="C390" s="86"/>
      <c r="D390" s="99"/>
      <c r="E390" s="99"/>
      <c r="F390" s="86"/>
      <c r="G390" s="86"/>
      <c r="H390" s="86"/>
    </row>
    <row r="391" spans="1:8" x14ac:dyDescent="0.25">
      <c r="A391" s="102" t="s">
        <v>2096</v>
      </c>
      <c r="B391" s="102" t="s">
        <v>6915</v>
      </c>
      <c r="C391" s="86"/>
      <c r="D391" s="99"/>
      <c r="E391" s="99"/>
      <c r="F391" s="86"/>
      <c r="G391" s="86"/>
      <c r="H391" s="86"/>
    </row>
    <row r="392" spans="1:8" x14ac:dyDescent="0.25">
      <c r="A392" s="102" t="s">
        <v>861</v>
      </c>
      <c r="B392" s="102" t="s">
        <v>6916</v>
      </c>
      <c r="C392" s="86"/>
      <c r="D392" s="99"/>
      <c r="E392" s="99"/>
      <c r="F392" s="86"/>
      <c r="G392" s="86"/>
      <c r="H392" s="86"/>
    </row>
    <row r="393" spans="1:8" x14ac:dyDescent="0.25">
      <c r="A393" s="102" t="s">
        <v>5695</v>
      </c>
      <c r="B393" s="102" t="s">
        <v>6917</v>
      </c>
      <c r="C393" s="86"/>
      <c r="D393" s="99"/>
      <c r="E393" s="99"/>
      <c r="F393" s="86"/>
      <c r="G393" s="86"/>
      <c r="H393" s="86"/>
    </row>
    <row r="394" spans="1:8" x14ac:dyDescent="0.25">
      <c r="A394" s="102" t="s">
        <v>5696</v>
      </c>
      <c r="B394" s="102" t="s">
        <v>6918</v>
      </c>
      <c r="C394" s="86"/>
      <c r="D394" s="99"/>
      <c r="E394" s="99"/>
      <c r="F394" s="86"/>
      <c r="G394" s="86"/>
      <c r="H394" s="86"/>
    </row>
    <row r="395" spans="1:8" x14ac:dyDescent="0.25">
      <c r="A395" s="102" t="s">
        <v>5701</v>
      </c>
      <c r="B395" s="102" t="s">
        <v>6919</v>
      </c>
      <c r="C395" s="86"/>
      <c r="D395" s="99"/>
      <c r="E395" s="99"/>
      <c r="F395" s="86"/>
      <c r="G395" s="86"/>
      <c r="H395" s="86"/>
    </row>
    <row r="396" spans="1:8" x14ac:dyDescent="0.25">
      <c r="A396" s="102" t="s">
        <v>5687</v>
      </c>
      <c r="B396" s="102" t="s">
        <v>6920</v>
      </c>
      <c r="C396" s="86"/>
      <c r="D396" s="99"/>
      <c r="E396" s="99"/>
      <c r="F396" s="86"/>
      <c r="G396" s="86"/>
      <c r="H396" s="86"/>
    </row>
    <row r="397" spans="1:8" x14ac:dyDescent="0.25">
      <c r="A397" s="102" t="s">
        <v>5692</v>
      </c>
      <c r="B397" s="102" t="s">
        <v>6921</v>
      </c>
      <c r="C397" s="86"/>
      <c r="D397" s="99"/>
      <c r="E397" s="99"/>
      <c r="F397" s="86"/>
      <c r="G397" s="86"/>
      <c r="H397" s="86"/>
    </row>
    <row r="398" spans="1:8" x14ac:dyDescent="0.25">
      <c r="A398" s="102" t="s">
        <v>862</v>
      </c>
      <c r="B398" s="102" t="s">
        <v>6922</v>
      </c>
      <c r="C398" s="86"/>
      <c r="D398" s="99"/>
      <c r="E398" s="99"/>
      <c r="F398" s="86"/>
      <c r="G398" s="86"/>
      <c r="H398" s="86"/>
    </row>
    <row r="399" spans="1:8" x14ac:dyDescent="0.25">
      <c r="A399" s="102" t="s">
        <v>5677</v>
      </c>
      <c r="B399" s="102" t="s">
        <v>6923</v>
      </c>
      <c r="C399" s="86"/>
      <c r="D399" s="99"/>
      <c r="E399" s="99"/>
      <c r="F399" s="86"/>
      <c r="G399" s="86"/>
      <c r="H399" s="86"/>
    </row>
    <row r="400" spans="1:8" x14ac:dyDescent="0.25">
      <c r="A400" s="102" t="s">
        <v>5682</v>
      </c>
      <c r="B400" s="102" t="s">
        <v>6924</v>
      </c>
      <c r="C400" s="86"/>
      <c r="D400" s="99"/>
      <c r="E400" s="99"/>
      <c r="F400" s="86"/>
      <c r="G400" s="86"/>
      <c r="H400" s="86"/>
    </row>
    <row r="401" spans="1:8" x14ac:dyDescent="0.25">
      <c r="A401" s="102" t="s">
        <v>5686</v>
      </c>
      <c r="B401" s="102" t="s">
        <v>6925</v>
      </c>
      <c r="C401" s="86"/>
      <c r="D401" s="99"/>
      <c r="E401" s="99"/>
      <c r="F401" s="86"/>
      <c r="G401" s="86"/>
      <c r="H401" s="86"/>
    </row>
    <row r="402" spans="1:8" x14ac:dyDescent="0.25">
      <c r="A402" s="102" t="s">
        <v>2138</v>
      </c>
      <c r="B402" s="102" t="s">
        <v>6926</v>
      </c>
      <c r="C402" s="86"/>
      <c r="D402" s="99"/>
      <c r="E402" s="99"/>
      <c r="F402" s="86"/>
      <c r="G402" s="86"/>
      <c r="H402" s="86"/>
    </row>
    <row r="403" spans="1:8" x14ac:dyDescent="0.25">
      <c r="A403" s="102" t="s">
        <v>2272</v>
      </c>
      <c r="B403" s="102" t="s">
        <v>6927</v>
      </c>
      <c r="C403" s="86"/>
      <c r="D403" s="99"/>
      <c r="E403" s="99"/>
      <c r="F403" s="86"/>
      <c r="G403" s="86"/>
      <c r="H403" s="86"/>
    </row>
    <row r="404" spans="1:8" x14ac:dyDescent="0.25">
      <c r="A404" s="102" t="s">
        <v>2273</v>
      </c>
      <c r="B404" s="102" t="s">
        <v>6928</v>
      </c>
      <c r="C404" s="86"/>
      <c r="D404" s="99"/>
      <c r="E404" s="99"/>
      <c r="F404" s="86"/>
      <c r="G404" s="86"/>
      <c r="H404" s="86"/>
    </row>
    <row r="405" spans="1:8" x14ac:dyDescent="0.25">
      <c r="A405" s="102" t="s">
        <v>2274</v>
      </c>
      <c r="B405" s="102" t="s">
        <v>6929</v>
      </c>
      <c r="C405" s="86"/>
      <c r="D405" s="99"/>
      <c r="E405" s="99"/>
      <c r="F405" s="86"/>
      <c r="G405" s="86"/>
      <c r="H405" s="86"/>
    </row>
    <row r="406" spans="1:8" x14ac:dyDescent="0.25">
      <c r="A406" s="102" t="s">
        <v>2275</v>
      </c>
      <c r="B406" s="102" t="s">
        <v>6930</v>
      </c>
      <c r="C406" s="86"/>
      <c r="D406" s="99"/>
      <c r="E406" s="99"/>
      <c r="F406" s="86"/>
      <c r="G406" s="86"/>
      <c r="H406" s="86"/>
    </row>
    <row r="407" spans="1:8" x14ac:dyDescent="0.25">
      <c r="A407" s="102" t="s">
        <v>2306</v>
      </c>
      <c r="B407" s="102" t="s">
        <v>6931</v>
      </c>
      <c r="C407" s="86"/>
      <c r="D407" s="99"/>
      <c r="E407" s="99"/>
      <c r="F407" s="86"/>
      <c r="G407" s="86"/>
      <c r="H407" s="86"/>
    </row>
    <row r="408" spans="1:8" x14ac:dyDescent="0.25">
      <c r="A408" s="102" t="s">
        <v>2305</v>
      </c>
      <c r="B408" s="102" t="s">
        <v>6932</v>
      </c>
      <c r="C408" s="86"/>
      <c r="D408" s="99"/>
      <c r="E408" s="99"/>
      <c r="F408" s="86"/>
      <c r="G408" s="86"/>
      <c r="H408" s="86"/>
    </row>
    <row r="409" spans="1:8" x14ac:dyDescent="0.25">
      <c r="A409" s="102" t="s">
        <v>2307</v>
      </c>
      <c r="B409" s="102" t="s">
        <v>6933</v>
      </c>
      <c r="C409" s="86"/>
      <c r="D409" s="99"/>
      <c r="E409" s="99"/>
      <c r="F409" s="86"/>
      <c r="G409" s="86"/>
      <c r="H409" s="86"/>
    </row>
    <row r="410" spans="1:8" x14ac:dyDescent="0.25">
      <c r="A410" s="102" t="s">
        <v>2308</v>
      </c>
      <c r="B410" s="102" t="s">
        <v>6934</v>
      </c>
      <c r="C410" s="86"/>
      <c r="D410" s="99"/>
      <c r="E410" s="99"/>
      <c r="F410" s="86"/>
      <c r="G410" s="86"/>
      <c r="H410" s="86"/>
    </row>
    <row r="411" spans="1:8" x14ac:dyDescent="0.25">
      <c r="A411" s="102" t="s">
        <v>2301</v>
      </c>
      <c r="B411" s="102" t="s">
        <v>6935</v>
      </c>
      <c r="C411" s="86"/>
      <c r="D411" s="99"/>
      <c r="E411" s="99"/>
      <c r="F411" s="86"/>
      <c r="G411" s="86"/>
      <c r="H411" s="86"/>
    </row>
    <row r="412" spans="1:8" x14ac:dyDescent="0.25">
      <c r="A412" s="102" t="s">
        <v>2300</v>
      </c>
      <c r="B412" s="102" t="s">
        <v>6936</v>
      </c>
      <c r="C412" s="86"/>
      <c r="D412" s="99"/>
      <c r="E412" s="99"/>
      <c r="F412" s="86"/>
      <c r="G412" s="86"/>
      <c r="H412" s="86"/>
    </row>
    <row r="413" spans="1:8" x14ac:dyDescent="0.25">
      <c r="A413" s="102" t="s">
        <v>2302</v>
      </c>
      <c r="B413" s="102" t="s">
        <v>6937</v>
      </c>
      <c r="C413" s="86"/>
      <c r="D413" s="99"/>
      <c r="E413" s="99"/>
      <c r="F413" s="86"/>
      <c r="G413" s="86"/>
      <c r="H413" s="86"/>
    </row>
    <row r="414" spans="1:8" x14ac:dyDescent="0.25">
      <c r="A414" s="102" t="s">
        <v>2303</v>
      </c>
      <c r="B414" s="102" t="s">
        <v>6938</v>
      </c>
      <c r="C414" s="86"/>
      <c r="D414" s="99"/>
      <c r="E414" s="99"/>
      <c r="F414" s="86"/>
      <c r="G414" s="86"/>
      <c r="H414" s="86"/>
    </row>
    <row r="415" spans="1:8" x14ac:dyDescent="0.25">
      <c r="A415" s="102" t="s">
        <v>2319</v>
      </c>
      <c r="B415" s="102" t="s">
        <v>6939</v>
      </c>
      <c r="C415" s="86"/>
      <c r="D415" s="99"/>
      <c r="E415" s="99"/>
      <c r="F415" s="86"/>
      <c r="G415" s="86"/>
      <c r="H415" s="86"/>
    </row>
    <row r="416" spans="1:8" x14ac:dyDescent="0.25">
      <c r="A416" s="102" t="s">
        <v>2321</v>
      </c>
      <c r="B416" s="102" t="s">
        <v>6940</v>
      </c>
      <c r="C416" s="86"/>
      <c r="D416" s="99"/>
      <c r="E416" s="99"/>
      <c r="F416" s="86"/>
      <c r="G416" s="86"/>
      <c r="H416" s="86"/>
    </row>
    <row r="417" spans="1:8" x14ac:dyDescent="0.25">
      <c r="A417" s="102" t="s">
        <v>2322</v>
      </c>
      <c r="B417" s="102" t="s">
        <v>6941</v>
      </c>
      <c r="C417" s="86"/>
      <c r="D417" s="99"/>
      <c r="E417" s="99"/>
      <c r="F417" s="86"/>
      <c r="G417" s="86"/>
      <c r="H417" s="86"/>
    </row>
    <row r="418" spans="1:8" x14ac:dyDescent="0.25">
      <c r="A418" s="102" t="s">
        <v>2325</v>
      </c>
      <c r="B418" s="102" t="s">
        <v>6942</v>
      </c>
      <c r="C418" s="86"/>
      <c r="D418" s="99"/>
      <c r="E418" s="99"/>
      <c r="F418" s="86"/>
      <c r="G418" s="86"/>
      <c r="H418" s="86"/>
    </row>
    <row r="419" spans="1:8" x14ac:dyDescent="0.25">
      <c r="A419" s="102" t="s">
        <v>2320</v>
      </c>
      <c r="B419" s="102" t="s">
        <v>6943</v>
      </c>
      <c r="C419" s="86"/>
      <c r="D419" s="99"/>
      <c r="E419" s="99"/>
      <c r="F419" s="86"/>
      <c r="G419" s="86"/>
      <c r="H419" s="86"/>
    </row>
    <row r="420" spans="1:8" x14ac:dyDescent="0.25">
      <c r="A420" s="102" t="s">
        <v>2318</v>
      </c>
      <c r="B420" s="102" t="s">
        <v>6944</v>
      </c>
      <c r="C420" s="86"/>
      <c r="D420" s="99"/>
      <c r="E420" s="99"/>
      <c r="F420" s="86"/>
      <c r="G420" s="86"/>
      <c r="H420" s="86"/>
    </row>
    <row r="421" spans="1:8" x14ac:dyDescent="0.25">
      <c r="A421" s="102" t="s">
        <v>2168</v>
      </c>
      <c r="B421" s="102" t="s">
        <v>6945</v>
      </c>
      <c r="C421" s="86"/>
      <c r="D421" s="99"/>
      <c r="E421" s="99"/>
      <c r="F421" s="86"/>
      <c r="G421" s="86"/>
      <c r="H421" s="86"/>
    </row>
    <row r="422" spans="1:8" x14ac:dyDescent="0.25">
      <c r="A422" s="102" t="s">
        <v>2170</v>
      </c>
      <c r="B422" s="102" t="s">
        <v>6946</v>
      </c>
      <c r="C422" s="86"/>
      <c r="D422" s="99"/>
      <c r="E422" s="99"/>
      <c r="F422" s="86"/>
      <c r="G422" s="86"/>
      <c r="H422" s="86"/>
    </row>
    <row r="423" spans="1:8" x14ac:dyDescent="0.25">
      <c r="A423" s="102" t="s">
        <v>2221</v>
      </c>
      <c r="B423" s="102" t="s">
        <v>6947</v>
      </c>
      <c r="C423" s="86"/>
      <c r="D423" s="99"/>
      <c r="E423" s="99"/>
      <c r="F423" s="86"/>
      <c r="G423" s="86"/>
      <c r="H423" s="86"/>
    </row>
    <row r="424" spans="1:8" x14ac:dyDescent="0.25">
      <c r="A424" s="102" t="s">
        <v>2223</v>
      </c>
      <c r="B424" s="102" t="s">
        <v>6948</v>
      </c>
      <c r="C424" s="86"/>
      <c r="D424" s="99"/>
      <c r="E424" s="99"/>
      <c r="F424" s="86"/>
      <c r="G424" s="86"/>
      <c r="H424" s="86"/>
    </row>
    <row r="425" spans="1:8" x14ac:dyDescent="0.25">
      <c r="A425" s="102" t="s">
        <v>5711</v>
      </c>
      <c r="B425" s="102" t="s">
        <v>6949</v>
      </c>
      <c r="C425" s="86"/>
      <c r="D425" s="99"/>
      <c r="E425" s="99"/>
      <c r="F425" s="86"/>
      <c r="G425" s="86"/>
      <c r="H425" s="86"/>
    </row>
    <row r="426" spans="1:8" x14ac:dyDescent="0.25">
      <c r="A426" s="102" t="s">
        <v>5713</v>
      </c>
      <c r="B426" s="102" t="s">
        <v>6950</v>
      </c>
      <c r="C426" s="86"/>
      <c r="D426" s="99"/>
      <c r="E426" s="99"/>
      <c r="F426" s="86"/>
      <c r="G426" s="86"/>
      <c r="H426" s="86"/>
    </row>
    <row r="427" spans="1:8" x14ac:dyDescent="0.25">
      <c r="A427" s="102" t="s">
        <v>6363</v>
      </c>
      <c r="B427" s="102" t="s">
        <v>6951</v>
      </c>
      <c r="C427" s="86"/>
      <c r="D427" s="99"/>
      <c r="E427" s="99"/>
      <c r="F427" s="86"/>
      <c r="G427" s="86"/>
      <c r="H427" s="86"/>
    </row>
    <row r="428" spans="1:8" x14ac:dyDescent="0.25">
      <c r="A428" s="102" t="s">
        <v>6364</v>
      </c>
      <c r="B428" s="102" t="s">
        <v>6952</v>
      </c>
      <c r="C428" s="86"/>
      <c r="D428" s="99"/>
      <c r="E428" s="99"/>
      <c r="F428" s="86"/>
      <c r="G428" s="86"/>
      <c r="H428" s="86"/>
    </row>
    <row r="429" spans="1:8" x14ac:dyDescent="0.25">
      <c r="A429" s="102" t="s">
        <v>6365</v>
      </c>
      <c r="B429" s="102" t="s">
        <v>6953</v>
      </c>
      <c r="C429" s="86"/>
      <c r="D429" s="99"/>
      <c r="E429" s="99"/>
      <c r="F429" s="86"/>
      <c r="G429" s="86"/>
      <c r="H429" s="86"/>
    </row>
    <row r="430" spans="1:8" x14ac:dyDescent="0.25">
      <c r="A430" s="102" t="s">
        <v>6366</v>
      </c>
      <c r="B430" s="102" t="s">
        <v>6954</v>
      </c>
      <c r="C430" s="86"/>
      <c r="D430" s="99"/>
      <c r="E430" s="99"/>
      <c r="F430" s="86"/>
      <c r="G430" s="86"/>
      <c r="H430" s="86"/>
    </row>
    <row r="431" spans="1:8" x14ac:dyDescent="0.25">
      <c r="A431" s="102" t="s">
        <v>6367</v>
      </c>
      <c r="B431" s="102" t="s">
        <v>6955</v>
      </c>
      <c r="C431" s="86"/>
      <c r="D431" s="99"/>
      <c r="E431" s="99"/>
      <c r="F431" s="86"/>
      <c r="G431" s="86"/>
      <c r="H431" s="86"/>
    </row>
    <row r="432" spans="1:8" x14ac:dyDescent="0.25">
      <c r="A432" s="102" t="s">
        <v>2172</v>
      </c>
      <c r="B432" s="102" t="s">
        <v>6956</v>
      </c>
      <c r="C432" s="86"/>
      <c r="D432" s="99"/>
      <c r="E432" s="99"/>
      <c r="F432" s="86"/>
      <c r="G432" s="86"/>
      <c r="H432" s="86"/>
    </row>
    <row r="433" spans="1:8" x14ac:dyDescent="0.25">
      <c r="A433" s="102" t="s">
        <v>2177</v>
      </c>
      <c r="B433" s="102" t="s">
        <v>6957</v>
      </c>
      <c r="C433" s="86"/>
      <c r="D433" s="99"/>
      <c r="E433" s="99"/>
      <c r="F433" s="86"/>
      <c r="G433" s="86"/>
      <c r="H433" s="86"/>
    </row>
    <row r="434" spans="1:8" x14ac:dyDescent="0.25">
      <c r="A434" s="102" t="s">
        <v>2178</v>
      </c>
      <c r="B434" s="102" t="s">
        <v>6958</v>
      </c>
      <c r="C434" s="86"/>
      <c r="D434" s="99"/>
      <c r="E434" s="99"/>
      <c r="F434" s="86"/>
      <c r="G434" s="86"/>
      <c r="H434" s="86"/>
    </row>
    <row r="435" spans="1:8" x14ac:dyDescent="0.25">
      <c r="A435" s="102" t="s">
        <v>6352</v>
      </c>
      <c r="B435" s="102" t="s">
        <v>6959</v>
      </c>
      <c r="C435" s="86"/>
      <c r="D435" s="99"/>
      <c r="E435" s="99"/>
      <c r="F435" s="86"/>
      <c r="G435" s="86"/>
      <c r="H435" s="86"/>
    </row>
    <row r="436" spans="1:8" x14ac:dyDescent="0.25">
      <c r="A436" s="102" t="s">
        <v>6245</v>
      </c>
      <c r="B436" s="102" t="s">
        <v>6960</v>
      </c>
      <c r="C436" s="86"/>
      <c r="D436" s="99"/>
      <c r="E436" s="99"/>
      <c r="F436" s="86"/>
      <c r="G436" s="86"/>
      <c r="H436" s="86"/>
    </row>
    <row r="437" spans="1:8" x14ac:dyDescent="0.25">
      <c r="A437" s="102" t="s">
        <v>2193</v>
      </c>
      <c r="B437" s="102" t="s">
        <v>6961</v>
      </c>
      <c r="C437" s="86"/>
      <c r="D437" s="99"/>
      <c r="E437" s="99"/>
      <c r="F437" s="86"/>
      <c r="G437" s="86"/>
      <c r="H437" s="86"/>
    </row>
    <row r="438" spans="1:8" x14ac:dyDescent="0.25">
      <c r="A438" s="102" t="s">
        <v>2182</v>
      </c>
      <c r="B438" s="102" t="s">
        <v>6962</v>
      </c>
      <c r="C438" s="86"/>
      <c r="D438" s="99"/>
      <c r="E438" s="99"/>
      <c r="F438" s="86"/>
      <c r="G438" s="86"/>
      <c r="H438" s="86"/>
    </row>
    <row r="439" spans="1:8" x14ac:dyDescent="0.25">
      <c r="A439" s="102" t="s">
        <v>2183</v>
      </c>
      <c r="B439" s="102" t="s">
        <v>6963</v>
      </c>
      <c r="C439" s="86"/>
      <c r="D439" s="99"/>
      <c r="E439" s="99"/>
      <c r="F439" s="86"/>
      <c r="G439" s="86"/>
      <c r="H439" s="86"/>
    </row>
    <row r="440" spans="1:8" x14ac:dyDescent="0.25">
      <c r="A440" s="102" t="s">
        <v>2189</v>
      </c>
      <c r="B440" s="102" t="s">
        <v>6964</v>
      </c>
      <c r="C440" s="86"/>
      <c r="D440" s="99"/>
      <c r="E440" s="99"/>
      <c r="F440" s="86"/>
      <c r="G440" s="86"/>
      <c r="H440" s="86"/>
    </row>
    <row r="441" spans="1:8" x14ac:dyDescent="0.25">
      <c r="A441" s="102" t="s">
        <v>2225</v>
      </c>
      <c r="B441" s="102" t="s">
        <v>6965</v>
      </c>
      <c r="C441" s="86"/>
      <c r="D441" s="99"/>
      <c r="E441" s="99"/>
      <c r="F441" s="86"/>
      <c r="G441" s="86"/>
      <c r="H441" s="86"/>
    </row>
    <row r="442" spans="1:8" x14ac:dyDescent="0.25">
      <c r="A442" s="102" t="s">
        <v>2227</v>
      </c>
      <c r="B442" s="102" t="s">
        <v>6966</v>
      </c>
      <c r="C442" s="86"/>
      <c r="D442" s="99"/>
      <c r="E442" s="99"/>
      <c r="F442" s="86"/>
      <c r="G442" s="86"/>
      <c r="H442" s="86"/>
    </row>
    <row r="443" spans="1:8" x14ac:dyDescent="0.25">
      <c r="A443" s="102" t="s">
        <v>2229</v>
      </c>
      <c r="B443" s="102" t="s">
        <v>6967</v>
      </c>
      <c r="C443" s="86"/>
      <c r="D443" s="99"/>
      <c r="E443" s="99"/>
      <c r="F443" s="86"/>
      <c r="G443" s="86"/>
      <c r="H443" s="86"/>
    </row>
    <row r="444" spans="1:8" x14ac:dyDescent="0.25">
      <c r="A444" s="102" t="s">
        <v>2231</v>
      </c>
      <c r="B444" s="102" t="s">
        <v>6968</v>
      </c>
      <c r="C444" s="86"/>
      <c r="D444" s="99"/>
      <c r="E444" s="99"/>
      <c r="F444" s="86"/>
      <c r="G444" s="86"/>
      <c r="H444" s="86"/>
    </row>
    <row r="445" spans="1:8" x14ac:dyDescent="0.25">
      <c r="A445" s="102" t="s">
        <v>2148</v>
      </c>
      <c r="B445" s="102" t="s">
        <v>6969</v>
      </c>
      <c r="C445" s="86"/>
      <c r="D445" s="99"/>
      <c r="E445" s="99"/>
      <c r="F445" s="86"/>
      <c r="G445" s="86"/>
      <c r="H445" s="86"/>
    </row>
    <row r="446" spans="1:8" x14ac:dyDescent="0.25">
      <c r="A446" s="102" t="s">
        <v>2117</v>
      </c>
      <c r="B446" s="102" t="s">
        <v>6970</v>
      </c>
      <c r="C446" s="86"/>
      <c r="D446" s="99"/>
      <c r="E446" s="99"/>
      <c r="F446" s="86"/>
      <c r="G446" s="86"/>
      <c r="H446" s="86"/>
    </row>
    <row r="447" spans="1:8" x14ac:dyDescent="0.25">
      <c r="A447" s="102" t="s">
        <v>2122</v>
      </c>
      <c r="B447" s="102" t="s">
        <v>6971</v>
      </c>
      <c r="C447" s="86"/>
      <c r="D447" s="99"/>
      <c r="E447" s="99"/>
      <c r="F447" s="86"/>
      <c r="G447" s="86"/>
      <c r="H447" s="86"/>
    </row>
    <row r="448" spans="1:8" x14ac:dyDescent="0.25">
      <c r="A448" s="102" t="s">
        <v>2123</v>
      </c>
      <c r="B448" s="102" t="s">
        <v>6972</v>
      </c>
      <c r="C448" s="86"/>
      <c r="D448" s="99"/>
      <c r="E448" s="99"/>
      <c r="F448" s="86"/>
      <c r="G448" s="86"/>
      <c r="H448" s="86"/>
    </row>
    <row r="449" spans="1:8" x14ac:dyDescent="0.25">
      <c r="A449" s="102" t="s">
        <v>2127</v>
      </c>
      <c r="B449" s="102" t="s">
        <v>6973</v>
      </c>
      <c r="C449" s="86"/>
      <c r="D449" s="99"/>
      <c r="E449" s="99"/>
      <c r="F449" s="86"/>
      <c r="G449" s="86"/>
      <c r="H449" s="86"/>
    </row>
    <row r="450" spans="1:8" x14ac:dyDescent="0.25">
      <c r="A450" s="102" t="s">
        <v>2128</v>
      </c>
      <c r="B450" s="102" t="s">
        <v>6974</v>
      </c>
      <c r="C450" s="86"/>
      <c r="D450" s="99"/>
      <c r="E450" s="99"/>
      <c r="F450" s="86"/>
      <c r="G450" s="86"/>
      <c r="H450" s="86"/>
    </row>
    <row r="451" spans="1:8" x14ac:dyDescent="0.25">
      <c r="A451" s="102" t="s">
        <v>2134</v>
      </c>
      <c r="B451" s="102" t="s">
        <v>6975</v>
      </c>
      <c r="C451" s="86"/>
      <c r="D451" s="99"/>
      <c r="E451" s="99"/>
      <c r="F451" s="86"/>
      <c r="G451" s="86"/>
      <c r="H451" s="86"/>
    </row>
    <row r="452" spans="1:8" x14ac:dyDescent="0.25">
      <c r="A452" s="102" t="s">
        <v>2312</v>
      </c>
      <c r="B452" s="102" t="s">
        <v>6976</v>
      </c>
      <c r="C452" s="86"/>
      <c r="D452" s="99"/>
      <c r="E452" s="99"/>
      <c r="F452" s="86"/>
      <c r="G452" s="86"/>
      <c r="H452" s="86"/>
    </row>
    <row r="453" spans="1:8" x14ac:dyDescent="0.25">
      <c r="A453" s="102" t="s">
        <v>2313</v>
      </c>
      <c r="B453" s="102" t="s">
        <v>6977</v>
      </c>
      <c r="C453" s="86"/>
      <c r="D453" s="99"/>
      <c r="E453" s="99"/>
      <c r="F453" s="86"/>
      <c r="G453" s="86"/>
      <c r="H453" s="86"/>
    </row>
    <row r="454" spans="1:8" x14ac:dyDescent="0.25">
      <c r="A454" s="102" t="s">
        <v>2324</v>
      </c>
      <c r="B454" s="102" t="s">
        <v>6978</v>
      </c>
      <c r="C454" s="86"/>
      <c r="D454" s="99"/>
      <c r="E454" s="99"/>
      <c r="F454" s="86"/>
      <c r="G454" s="86"/>
      <c r="H454" s="86"/>
    </row>
    <row r="455" spans="1:8" x14ac:dyDescent="0.25">
      <c r="A455" s="102" t="s">
        <v>2317</v>
      </c>
      <c r="B455" s="102" t="s">
        <v>6979</v>
      </c>
      <c r="C455" s="86"/>
      <c r="D455" s="99"/>
      <c r="E455" s="99"/>
      <c r="F455" s="86"/>
      <c r="G455" s="86"/>
      <c r="H455" s="86"/>
    </row>
    <row r="456" spans="1:8" x14ac:dyDescent="0.25">
      <c r="A456" s="102" t="s">
        <v>2316</v>
      </c>
      <c r="B456" s="102" t="s">
        <v>6980</v>
      </c>
      <c r="C456" s="86"/>
      <c r="D456" s="99"/>
      <c r="E456" s="99"/>
      <c r="F456" s="86"/>
      <c r="G456" s="86"/>
      <c r="H456" s="86"/>
    </row>
    <row r="457" spans="1:8" x14ac:dyDescent="0.25">
      <c r="A457" s="102" t="s">
        <v>2330</v>
      </c>
      <c r="B457" s="102" t="s">
        <v>6981</v>
      </c>
      <c r="C457" s="86"/>
      <c r="D457" s="99"/>
      <c r="E457" s="99"/>
      <c r="F457" s="86"/>
      <c r="G457" s="86"/>
      <c r="H457" s="86"/>
    </row>
    <row r="458" spans="1:8" x14ac:dyDescent="0.25">
      <c r="A458" s="102" t="s">
        <v>2326</v>
      </c>
      <c r="B458" s="102" t="s">
        <v>6982</v>
      </c>
      <c r="C458" s="86"/>
      <c r="D458" s="99"/>
      <c r="E458" s="99"/>
      <c r="F458" s="86"/>
      <c r="G458" s="86"/>
      <c r="H458" s="86"/>
    </row>
    <row r="459" spans="1:8" x14ac:dyDescent="0.25">
      <c r="A459" s="102" t="s">
        <v>2332</v>
      </c>
      <c r="B459" s="102" t="s">
        <v>6983</v>
      </c>
      <c r="C459" s="86"/>
      <c r="D459" s="99"/>
      <c r="E459" s="99"/>
      <c r="F459" s="86"/>
      <c r="G459" s="86"/>
      <c r="H459" s="86"/>
    </row>
    <row r="460" spans="1:8" x14ac:dyDescent="0.25">
      <c r="A460" s="102" t="s">
        <v>2342</v>
      </c>
      <c r="B460" s="102" t="s">
        <v>6984</v>
      </c>
      <c r="C460" s="86"/>
      <c r="D460" s="99"/>
      <c r="E460" s="99"/>
      <c r="F460" s="86"/>
      <c r="G460" s="86"/>
      <c r="H460" s="86"/>
    </row>
    <row r="461" spans="1:8" x14ac:dyDescent="0.25">
      <c r="A461" s="102" t="s">
        <v>6349</v>
      </c>
      <c r="B461" s="102" t="s">
        <v>6985</v>
      </c>
      <c r="C461" s="86"/>
      <c r="D461" s="99"/>
      <c r="E461" s="99"/>
      <c r="F461" s="86"/>
      <c r="G461" s="86"/>
      <c r="H461" s="86"/>
    </row>
    <row r="462" spans="1:8" x14ac:dyDescent="0.25">
      <c r="A462" s="102" t="s">
        <v>5331</v>
      </c>
      <c r="B462" s="102" t="s">
        <v>6986</v>
      </c>
      <c r="C462" s="86"/>
      <c r="D462" s="99"/>
      <c r="E462" s="99"/>
      <c r="F462" s="86"/>
      <c r="G462" s="86"/>
      <c r="H462" s="86"/>
    </row>
    <row r="463" spans="1:8" x14ac:dyDescent="0.25">
      <c r="A463" s="102" t="s">
        <v>2338</v>
      </c>
      <c r="B463" s="102" t="s">
        <v>6987</v>
      </c>
      <c r="C463" s="86"/>
      <c r="D463" s="99"/>
      <c r="E463" s="99"/>
      <c r="F463" s="86"/>
      <c r="G463" s="86"/>
      <c r="H463" s="86"/>
    </row>
    <row r="464" spans="1:8" x14ac:dyDescent="0.25">
      <c r="A464" s="102" t="s">
        <v>2340</v>
      </c>
      <c r="B464" s="102" t="s">
        <v>6988</v>
      </c>
      <c r="C464" s="86"/>
      <c r="D464" s="99"/>
      <c r="E464" s="99"/>
      <c r="F464" s="86"/>
      <c r="G464" s="86"/>
      <c r="H464" s="86"/>
    </row>
    <row r="465" spans="1:8" x14ac:dyDescent="0.25">
      <c r="A465" s="102" t="s">
        <v>2339</v>
      </c>
      <c r="B465" s="102" t="s">
        <v>6989</v>
      </c>
      <c r="C465" s="86"/>
      <c r="D465" s="99"/>
      <c r="E465" s="99"/>
      <c r="F465" s="86"/>
      <c r="G465" s="86"/>
      <c r="H465" s="86"/>
    </row>
    <row r="466" spans="1:8" x14ac:dyDescent="0.25">
      <c r="A466" s="102" t="s">
        <v>2337</v>
      </c>
      <c r="B466" s="102" t="s">
        <v>6990</v>
      </c>
    </row>
    <row r="467" spans="1:8" x14ac:dyDescent="0.25">
      <c r="A467" s="102" t="s">
        <v>2201</v>
      </c>
      <c r="B467" s="102" t="s">
        <v>6991</v>
      </c>
    </row>
    <row r="468" spans="1:8" x14ac:dyDescent="0.25">
      <c r="A468" s="102" t="s">
        <v>2202</v>
      </c>
      <c r="B468" s="102" t="s">
        <v>6992</v>
      </c>
    </row>
    <row r="469" spans="1:8" x14ac:dyDescent="0.25">
      <c r="A469" s="102" t="s">
        <v>2207</v>
      </c>
      <c r="B469" s="102" t="s">
        <v>6993</v>
      </c>
    </row>
    <row r="470" spans="1:8" x14ac:dyDescent="0.25">
      <c r="A470" s="102" t="s">
        <v>2198</v>
      </c>
      <c r="B470" s="102" t="s">
        <v>6994</v>
      </c>
    </row>
    <row r="471" spans="1:8" x14ac:dyDescent="0.25">
      <c r="A471" s="102" t="s">
        <v>2188</v>
      </c>
      <c r="B471" s="102" t="s">
        <v>6995</v>
      </c>
    </row>
    <row r="472" spans="1:8" x14ac:dyDescent="0.25">
      <c r="A472" s="102" t="s">
        <v>2141</v>
      </c>
      <c r="B472" s="102" t="s">
        <v>6996</v>
      </c>
    </row>
    <row r="473" spans="1:8" x14ac:dyDescent="0.25">
      <c r="A473" s="102" t="s">
        <v>2142</v>
      </c>
      <c r="B473" s="102" t="s">
        <v>6997</v>
      </c>
    </row>
    <row r="474" spans="1:8" x14ac:dyDescent="0.25">
      <c r="A474" s="102" t="s">
        <v>2147</v>
      </c>
      <c r="B474" s="102" t="s">
        <v>6998</v>
      </c>
    </row>
    <row r="475" spans="1:8" x14ac:dyDescent="0.25">
      <c r="A475" s="102" t="s">
        <v>2153</v>
      </c>
      <c r="B475" s="102" t="s">
        <v>6999</v>
      </c>
    </row>
    <row r="476" spans="1:8" x14ac:dyDescent="0.25">
      <c r="A476" s="102" t="s">
        <v>2133</v>
      </c>
      <c r="B476" s="102" t="s">
        <v>7000</v>
      </c>
    </row>
    <row r="477" spans="1:8" x14ac:dyDescent="0.25">
      <c r="A477" s="102" t="s">
        <v>2341</v>
      </c>
      <c r="B477" s="102" t="s">
        <v>7001</v>
      </c>
    </row>
    <row r="478" spans="1:8" x14ac:dyDescent="0.25">
      <c r="A478" s="102" t="s">
        <v>2597</v>
      </c>
      <c r="B478" s="102" t="s">
        <v>7002</v>
      </c>
    </row>
    <row r="479" spans="1:8" x14ac:dyDescent="0.25">
      <c r="A479" s="102" t="s">
        <v>6236</v>
      </c>
      <c r="B479" s="102" t="s">
        <v>7003</v>
      </c>
    </row>
    <row r="480" spans="1:8" x14ac:dyDescent="0.25">
      <c r="A480" s="102" t="s">
        <v>6240</v>
      </c>
      <c r="B480" s="102" t="s">
        <v>7004</v>
      </c>
    </row>
    <row r="481" spans="1:2" x14ac:dyDescent="0.25">
      <c r="A481" s="102" t="s">
        <v>439</v>
      </c>
      <c r="B481" s="102" t="s">
        <v>7005</v>
      </c>
    </row>
    <row r="482" spans="1:2" x14ac:dyDescent="0.25">
      <c r="A482" s="102" t="s">
        <v>866</v>
      </c>
      <c r="B482" s="102" t="s">
        <v>7006</v>
      </c>
    </row>
  </sheetData>
  <phoneticPr fontId="1" type="noConversion"/>
  <conditionalFormatting sqref="G1:I1 G390:I1048576 G61:H389 G2:H59 I2:I389">
    <cfRule type="duplicateValues" dxfId="256" priority="2"/>
  </conditionalFormatting>
  <conditionalFormatting sqref="A1:B483">
    <cfRule type="duplicateValues" dxfId="255" priority="1"/>
  </conditionalFormatting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C308"/>
  <sheetViews>
    <sheetView topLeftCell="H22" zoomScale="55" zoomScaleNormal="55" workbookViewId="0">
      <selection activeCell="X31" sqref="X31"/>
    </sheetView>
  </sheetViews>
  <sheetFormatPr defaultRowHeight="16.5" x14ac:dyDescent="0.25"/>
  <cols>
    <col min="1" max="1" width="9.5" style="27" customWidth="1"/>
    <col min="2" max="2" width="7.5" style="27" bestFit="1" customWidth="1"/>
    <col min="3" max="3" width="20.125" style="27" bestFit="1" customWidth="1"/>
    <col min="4" max="4" width="23.5" style="27" bestFit="1" customWidth="1"/>
    <col min="5" max="5" width="11" style="28" bestFit="1" customWidth="1"/>
    <col min="6" max="6" width="28.5" style="28" bestFit="1" customWidth="1"/>
    <col min="7" max="7" width="12.5" style="28" bestFit="1" customWidth="1"/>
    <col min="8" max="8" width="23.25" style="28" bestFit="1" customWidth="1"/>
    <col min="9" max="9" width="29.75" style="28" customWidth="1"/>
    <col min="10" max="10" width="12.5" style="28" bestFit="1" customWidth="1"/>
    <col min="11" max="11" width="25.75" style="28" customWidth="1"/>
    <col min="12" max="12" width="15.125" style="28" customWidth="1"/>
    <col min="13" max="13" width="31" style="28" customWidth="1"/>
    <col min="14" max="14" width="15.125" style="28" customWidth="1"/>
    <col min="15" max="15" width="37.625" style="28" bestFit="1" customWidth="1"/>
    <col min="16" max="16" width="10.25" style="28" bestFit="1" customWidth="1"/>
    <col min="17" max="17" width="26.375" style="28" bestFit="1" customWidth="1"/>
    <col min="18" max="18" width="10.125" style="28" bestFit="1" customWidth="1"/>
    <col min="19" max="19" width="28.75" style="28" bestFit="1" customWidth="1"/>
    <col min="20" max="20" width="11.25" style="28" customWidth="1"/>
    <col min="21" max="21" width="16.125" style="28" bestFit="1" customWidth="1"/>
    <col min="22" max="22" width="29.75" style="28" bestFit="1" customWidth="1"/>
    <col min="23" max="23" width="12.875" style="28" customWidth="1"/>
    <col min="24" max="24" width="40.625" style="28" customWidth="1"/>
    <col min="25" max="25" width="27.375" style="28" bestFit="1" customWidth="1"/>
    <col min="26" max="26" width="13.25" style="28" customWidth="1"/>
    <col min="27" max="27" width="8" style="28" bestFit="1" customWidth="1"/>
    <col min="28" max="28" width="18.25" style="28" bestFit="1" customWidth="1"/>
    <col min="29" max="29" width="82.125" style="28" customWidth="1"/>
  </cols>
  <sheetData>
    <row r="1" spans="1:29" ht="32.25" x14ac:dyDescent="0.45">
      <c r="A1" s="26" t="s">
        <v>5226</v>
      </c>
      <c r="B1" s="12"/>
      <c r="C1" s="12"/>
      <c r="D1" s="12"/>
      <c r="E1" s="13"/>
      <c r="F1" s="38"/>
      <c r="G1" s="13"/>
      <c r="H1" s="13"/>
      <c r="I1" s="51" t="s">
        <v>424</v>
      </c>
      <c r="J1" s="14"/>
      <c r="K1" s="14"/>
      <c r="L1" s="14"/>
      <c r="M1" s="104" t="s">
        <v>878</v>
      </c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</row>
    <row r="2" spans="1:29" s="85" customFormat="1" ht="32.25" x14ac:dyDescent="0.25">
      <c r="A2" s="76" t="s">
        <v>3</v>
      </c>
      <c r="B2" s="76" t="s">
        <v>4</v>
      </c>
      <c r="C2" s="76" t="s">
        <v>5</v>
      </c>
      <c r="D2" s="63" t="s">
        <v>0</v>
      </c>
      <c r="E2" s="77" t="s">
        <v>2</v>
      </c>
      <c r="F2" s="78" t="s">
        <v>0</v>
      </c>
      <c r="G2" s="79" t="s">
        <v>2</v>
      </c>
      <c r="H2" s="80" t="s">
        <v>415</v>
      </c>
      <c r="I2" s="63" t="s">
        <v>0</v>
      </c>
      <c r="J2" s="77" t="s">
        <v>2</v>
      </c>
      <c r="K2" s="78" t="s">
        <v>0</v>
      </c>
      <c r="L2" s="79" t="s">
        <v>2</v>
      </c>
      <c r="M2" s="78" t="s">
        <v>0</v>
      </c>
      <c r="N2" s="79" t="s">
        <v>2</v>
      </c>
      <c r="O2" s="63" t="s">
        <v>0</v>
      </c>
      <c r="P2" s="77" t="s">
        <v>2</v>
      </c>
      <c r="Q2" s="78" t="s">
        <v>0</v>
      </c>
      <c r="R2" s="79" t="s">
        <v>2</v>
      </c>
      <c r="S2" s="63" t="s">
        <v>0</v>
      </c>
      <c r="T2" s="77" t="s">
        <v>2</v>
      </c>
      <c r="U2" s="83"/>
      <c r="V2" s="81" t="s">
        <v>422</v>
      </c>
      <c r="W2" s="84" t="s">
        <v>2</v>
      </c>
      <c r="X2" s="82" t="s">
        <v>875</v>
      </c>
      <c r="Y2" s="29" t="s">
        <v>420</v>
      </c>
      <c r="Z2" s="63" t="s">
        <v>226</v>
      </c>
      <c r="AA2" s="63" t="s">
        <v>4</v>
      </c>
      <c r="AB2" s="76" t="s">
        <v>5</v>
      </c>
      <c r="AC2" s="76" t="s">
        <v>229</v>
      </c>
    </row>
    <row r="3" spans="1:29" ht="16.149999999999999" customHeight="1" x14ac:dyDescent="0.25">
      <c r="A3" s="23" t="s">
        <v>8</v>
      </c>
      <c r="B3" s="5">
        <f>VLOOKUP(C3,PinNo!$B:$C,2,0)</f>
        <v>175</v>
      </c>
      <c r="C3" s="5" t="s">
        <v>63</v>
      </c>
      <c r="D3" s="5" t="str">
        <f>VLOOKUP(CONCATENATE($A3,".",$B3),Netlist_VTable!$H:$I,2,0)</f>
        <v>S0_P1_MDI-</v>
      </c>
      <c r="E3" s="19">
        <f>VLOOKUP(D3,EtchLengthFromLayout!$A:$B,2,0)</f>
        <v>2372.75</v>
      </c>
      <c r="F3" s="19" t="str">
        <f>CONCATENATE("S",MID($A3,5,1),"_U1_",SUBSTITUTE($C3,"IN","I-") )</f>
        <v>S0_U1_P1_MDI-</v>
      </c>
      <c r="G3" s="19">
        <f>VLOOKUP(F3,EtchLengthFromLayout!$A:$B,2,0)</f>
        <v>487.03</v>
      </c>
      <c r="H3" s="13">
        <f>E3+G3</f>
        <v>2859.7799999999997</v>
      </c>
      <c r="I3" s="19" t="str">
        <f>CONCATENATE("S",MID($A3,5,1),"_U2_",SUBSTITUTE($C3,"IN","I-") )</f>
        <v>S0_U2_P1_MDI-</v>
      </c>
      <c r="J3" s="19">
        <f>VLOOKUP(I3,EtchLengthFromLayout!$A:$B,2,0)</f>
        <v>104.67</v>
      </c>
      <c r="K3" s="19" t="str">
        <f>CONCATENATE("S",MID($A3,5,1),"_U3_",SUBSTITUTE($C3,"IN","I-") )</f>
        <v>S0_U3_P1_MDI-</v>
      </c>
      <c r="L3" s="19">
        <f>VLOOKUP(K3,EtchLengthFromLayout!$A:$B,2,0)</f>
        <v>9372.74</v>
      </c>
      <c r="M3" s="14" t="str">
        <f>CONCATENATE("S",MID($A3,5,1),"_U4PILB_",SUBSTITUTE($C3,"IN","I-") )</f>
        <v>S0_U4PILB_P1_MDI-</v>
      </c>
      <c r="N3" s="19">
        <f>VLOOKUP(M3,EtchLengthFromLayout!$A:$B,2,0)</f>
        <v>8552.4</v>
      </c>
      <c r="O3" s="19"/>
      <c r="P3" s="19"/>
      <c r="Q3" s="19" t="str">
        <f t="shared" ref="Q3:Q10" si="0">SUBSTITUTE($V3,"_P","_2_P")</f>
        <v>SG0_2_P1_MDI-</v>
      </c>
      <c r="R3" s="19">
        <f>VLOOKUP(Q3,EtchLengthFromLayout!$A:$B,2,0)</f>
        <v>3375.36</v>
      </c>
      <c r="S3" s="19" t="str">
        <f t="shared" ref="S3:S10" si="1">SUBSTITUTE($V3,"_P","_1_P")</f>
        <v>SG0_1_P1_MDI-</v>
      </c>
      <c r="T3" s="19">
        <f>VLOOKUP(S3,EtchLengthFromLayout!$A:$B,2,0)</f>
        <v>104.67</v>
      </c>
      <c r="U3" s="5"/>
      <c r="V3" s="5" t="str">
        <f>VLOOKUP(CONCATENATE($Z3,".",$AA3),Netlist_VTable!$H:$I,2,0)</f>
        <v>SG0_P1_MDI-</v>
      </c>
      <c r="W3" s="19">
        <f>VLOOKUP(V3,EtchLengthFromLayout!$A:$B,2,0)</f>
        <v>1215.8800000000001</v>
      </c>
      <c r="X3" s="19">
        <f>E3+G3+J3+L3+N3+P3+R3+T3+W3</f>
        <v>25585.499999999996</v>
      </c>
      <c r="Y3" s="19">
        <f>ABS(X3-X4)</f>
        <v>6.9999999999708962E-2</v>
      </c>
      <c r="Z3" s="23" t="s">
        <v>871</v>
      </c>
      <c r="AA3" s="5">
        <f>VLOOKUP(AB3,PinNo!$B:$C,2,0)</f>
        <v>175</v>
      </c>
      <c r="AB3" s="7" t="str">
        <f t="shared" ref="AB3:AB10" si="2">C3</f>
        <v>P1_MDIN</v>
      </c>
      <c r="AC3" s="118" t="s">
        <v>6144</v>
      </c>
    </row>
    <row r="4" spans="1:29" x14ac:dyDescent="0.25">
      <c r="A4" s="23" t="s">
        <v>8</v>
      </c>
      <c r="B4" s="5">
        <f>VLOOKUP(C4,PinNo!$B:$C,2,0)</f>
        <v>174</v>
      </c>
      <c r="C4" s="5" t="s">
        <v>62</v>
      </c>
      <c r="D4" s="5" t="str">
        <f>VLOOKUP(CONCATENATE($A4,".",$B4),Netlist_VTable!$H:$I,2,0)</f>
        <v>S0_P1_MDI+</v>
      </c>
      <c r="E4" s="19">
        <f>VLOOKUP(D4,EtchLengthFromLayout!$A:$B,2,0)</f>
        <v>2372.77</v>
      </c>
      <c r="F4" s="19" t="str">
        <f>CONCATENATE("S",MID($A4,5,1),"_U1_",SUBSTITUTE($C4,"IP","I+") )</f>
        <v>S0_U1_P1_MDI+</v>
      </c>
      <c r="G4" s="19">
        <f>VLOOKUP(F4,EtchLengthFromLayout!$A:$B,2,0)</f>
        <v>487.03</v>
      </c>
      <c r="H4" s="13">
        <f t="shared" ref="H4:H10" si="3">E4+G4</f>
        <v>2859.8</v>
      </c>
      <c r="I4" s="19" t="str">
        <f>CONCATENATE("S",MID($A4,5,1),"_U2_",SUBSTITUTE($C4,"IP","I+") )</f>
        <v>S0_U2_P1_MDI+</v>
      </c>
      <c r="J4" s="19">
        <f>VLOOKUP(I4,EtchLengthFromLayout!$A:$B,2,0)</f>
        <v>104.67</v>
      </c>
      <c r="K4" s="19" t="str">
        <f>CONCATENATE("S",MID($A4,5,1),"_U3_",SUBSTITUTE($C4,"IP","I+") )</f>
        <v>S0_U3_P1_MDI+</v>
      </c>
      <c r="L4" s="19">
        <f>VLOOKUP(K4,EtchLengthFromLayout!$A:$B,2,0)</f>
        <v>9372.74</v>
      </c>
      <c r="M4" s="14" t="str">
        <f>CONCATENATE("S",MID($A4,5,1),"_U4PILB_",SUBSTITUTE($C4,"IP","I+") )</f>
        <v>S0_U4PILB_P1_MDI+</v>
      </c>
      <c r="N4" s="19">
        <f>VLOOKUP(M4,EtchLengthFromLayout!$A:$B,2,0)</f>
        <v>8552.41</v>
      </c>
      <c r="O4" s="19"/>
      <c r="P4" s="19"/>
      <c r="Q4" s="19" t="str">
        <f t="shared" si="0"/>
        <v>SG0_2_P1_MDI+</v>
      </c>
      <c r="R4" s="19">
        <f>VLOOKUP(Q4,EtchLengthFromLayout!$A:$B,2,0)</f>
        <v>3375.37</v>
      </c>
      <c r="S4" s="19" t="str">
        <f t="shared" si="1"/>
        <v>SG0_1_P1_MDI+</v>
      </c>
      <c r="T4" s="19">
        <f>VLOOKUP(S4,EtchLengthFromLayout!$A:$B,2,0)</f>
        <v>104.67</v>
      </c>
      <c r="U4" s="5"/>
      <c r="V4" s="5" t="str">
        <f>VLOOKUP(CONCATENATE($Z4,".",$AA4),Netlist_VTable!$H:$I,2,0)</f>
        <v>SG0_P1_MDI+</v>
      </c>
      <c r="W4" s="19">
        <f>VLOOKUP(V4,EtchLengthFromLayout!$A:$B,2,0)</f>
        <v>1215.9100000000001</v>
      </c>
      <c r="X4" s="19">
        <f t="shared" ref="X4:X10" si="4">E4+G4+J4+L4+N4+P4+R4+T4+W4</f>
        <v>25585.569999999996</v>
      </c>
      <c r="Y4" s="15" t="str">
        <f>IF(Y3&lt;=5,"OK, Tolerance&lt;= 5 mils", "Fail, Tolerance &gt;  5 mils")</f>
        <v>OK, Tolerance&lt;= 5 mils</v>
      </c>
      <c r="Z4" s="23" t="s">
        <v>871</v>
      </c>
      <c r="AA4" s="5">
        <f>VLOOKUP(AB4,PinNo!$B:$C,2,0)</f>
        <v>174</v>
      </c>
      <c r="AB4" s="7" t="str">
        <f t="shared" si="2"/>
        <v>P1_MDIP</v>
      </c>
      <c r="AC4" s="118"/>
    </row>
    <row r="5" spans="1:29" x14ac:dyDescent="0.25">
      <c r="A5" s="24" t="s">
        <v>9</v>
      </c>
      <c r="B5" s="5">
        <f>VLOOKUP(C5,PinNo!$B:$C,2,0)</f>
        <v>175</v>
      </c>
      <c r="C5" s="5" t="s">
        <v>63</v>
      </c>
      <c r="D5" s="5" t="str">
        <f>VLOOKUP(CONCATENATE($A5,".",$B5),Netlist_VTable!$H:$I,2,0)</f>
        <v>S1_P1_MDI-</v>
      </c>
      <c r="E5" s="19">
        <f>VLOOKUP(D5,EtchLengthFromLayout!$A:$B,2,0)</f>
        <v>1569.13</v>
      </c>
      <c r="F5" s="19" t="str">
        <f>CONCATENATE("S",MID($A5,5,1),"_U1_",SUBSTITUTE($C5,"IN","I-") )</f>
        <v>S1_U1_P1_MDI-</v>
      </c>
      <c r="G5" s="19">
        <f>VLOOKUP(F5,EtchLengthFromLayout!$A:$B,2,0)</f>
        <v>487.03</v>
      </c>
      <c r="H5" s="13">
        <f t="shared" ref="H5:H6" si="5">E5+G5</f>
        <v>2056.16</v>
      </c>
      <c r="I5" s="19" t="str">
        <f>CONCATENATE("S",MID($A5,5,1),"_U2_",SUBSTITUTE($C5,"IN","I-") )</f>
        <v>S1_U2_P1_MDI-</v>
      </c>
      <c r="J5" s="19">
        <f>VLOOKUP(I5,EtchLengthFromLayout!$A:$B,2,0)</f>
        <v>104.67</v>
      </c>
      <c r="K5" s="19" t="str">
        <f>CONCATENATE("S",MID($A5,5,1),"_U3_",SUBSTITUTE($C5,"IN","I-") )</f>
        <v>S1_U3_P1_MDI-</v>
      </c>
      <c r="L5" s="19">
        <f>VLOOKUP(K5,EtchLengthFromLayout!$A:$B,2,0)</f>
        <v>14139.99</v>
      </c>
      <c r="M5" s="14" t="str">
        <f t="shared" ref="M5" si="6">CONCATENATE("S",MID($A5,5,1),"_U4PILB_",SUBSTITUTE($C5,"IN","I-") )</f>
        <v>S1_U4PILB_P1_MDI-</v>
      </c>
      <c r="N5" s="19">
        <f>VLOOKUP(M5,EtchLengthFromLayout!$A:$B,2,0)</f>
        <v>1541.46</v>
      </c>
      <c r="O5" s="19"/>
      <c r="P5" s="19"/>
      <c r="Q5" s="19" t="str">
        <f t="shared" si="0"/>
        <v>SG1_2_P1_MDI-</v>
      </c>
      <c r="R5" s="19">
        <f>VLOOKUP(Q5,EtchLengthFromLayout!$A:$B,2,0)</f>
        <v>5161.8900000000003</v>
      </c>
      <c r="S5" s="19" t="str">
        <f t="shared" si="1"/>
        <v>SG1_1_P1_MDI-</v>
      </c>
      <c r="T5" s="19">
        <f>VLOOKUP(S5,EtchLengthFromLayout!$A:$B,2,0)</f>
        <v>104.67</v>
      </c>
      <c r="U5" s="5"/>
      <c r="V5" s="5" t="str">
        <f>VLOOKUP(CONCATENATE($Z5,".",$AA5),Netlist_VTable!$H:$I,2,0)</f>
        <v>SG1_P1_MDI-</v>
      </c>
      <c r="W5" s="19">
        <f>VLOOKUP(V5,EtchLengthFromLayout!$A:$B,2,0)</f>
        <v>2476.73</v>
      </c>
      <c r="X5" s="19">
        <f t="shared" si="4"/>
        <v>25585.569999999996</v>
      </c>
      <c r="Y5" s="19">
        <f>ABS(X5-X6)</f>
        <v>6.9999999996070983E-2</v>
      </c>
      <c r="Z5" s="24" t="s">
        <v>872</v>
      </c>
      <c r="AA5" s="5">
        <f>VLOOKUP(AB5,PinNo!$B:$C,2,0)</f>
        <v>175</v>
      </c>
      <c r="AB5" s="7" t="str">
        <f t="shared" si="2"/>
        <v>P1_MDIN</v>
      </c>
      <c r="AC5" s="118"/>
    </row>
    <row r="6" spans="1:29" x14ac:dyDescent="0.25">
      <c r="A6" s="24" t="s">
        <v>9</v>
      </c>
      <c r="B6" s="5">
        <f>VLOOKUP(C6,PinNo!$B:$C,2,0)</f>
        <v>174</v>
      </c>
      <c r="C6" s="5" t="s">
        <v>62</v>
      </c>
      <c r="D6" s="5" t="str">
        <f>VLOOKUP(CONCATENATE($A6,".",$B6),Netlist_VTable!$H:$I,2,0)</f>
        <v>S1_P1_MDI+</v>
      </c>
      <c r="E6" s="19">
        <f>VLOOKUP(D6,EtchLengthFromLayout!$A:$B,2,0)</f>
        <v>1569.16</v>
      </c>
      <c r="F6" s="19" t="str">
        <f>CONCATENATE("S",MID($A6,5,1),"_U1_",SUBSTITUTE($C6,"IP","I+") )</f>
        <v>S1_U1_P1_MDI+</v>
      </c>
      <c r="G6" s="19">
        <f>VLOOKUP(F6,EtchLengthFromLayout!$A:$B,2,0)</f>
        <v>487.03</v>
      </c>
      <c r="H6" s="13">
        <f t="shared" si="5"/>
        <v>2056.19</v>
      </c>
      <c r="I6" s="19" t="str">
        <f>CONCATENATE("S",MID($A6,5,1),"_U2_",SUBSTITUTE($C6,"IP","I+") )</f>
        <v>S1_U2_P1_MDI+</v>
      </c>
      <c r="J6" s="19">
        <f>VLOOKUP(I6,EtchLengthFromLayout!$A:$B,2,0)</f>
        <v>104.67</v>
      </c>
      <c r="K6" s="19" t="str">
        <f>CONCATENATE("S",MID($A6,5,1),"_U3_",SUBSTITUTE($C6,"IP","I+") )</f>
        <v>S1_U3_P1_MDI+</v>
      </c>
      <c r="L6" s="19">
        <f>VLOOKUP(K6,EtchLengthFromLayout!$A:$B,2,0)</f>
        <v>14139.95</v>
      </c>
      <c r="M6" s="14" t="str">
        <f t="shared" ref="M6" si="7">CONCATENATE("S",MID($A6,5,1),"_U4PILB_",SUBSTITUTE($C6,"IP","I+") )</f>
        <v>S1_U4PILB_P1_MDI+</v>
      </c>
      <c r="N6" s="19">
        <f>VLOOKUP(M6,EtchLengthFromLayout!$A:$B,2,0)</f>
        <v>1541.47</v>
      </c>
      <c r="O6" s="19"/>
      <c r="P6" s="19"/>
      <c r="Q6" s="19" t="str">
        <f t="shared" si="0"/>
        <v>SG1_2_P1_MDI+</v>
      </c>
      <c r="R6" s="19">
        <f>VLOOKUP(Q6,EtchLengthFromLayout!$A:$B,2,0)</f>
        <v>5161.88</v>
      </c>
      <c r="S6" s="19" t="str">
        <f t="shared" si="1"/>
        <v>SG1_1_P1_MDI+</v>
      </c>
      <c r="T6" s="19">
        <f>VLOOKUP(S6,EtchLengthFromLayout!$A:$B,2,0)</f>
        <v>104.67</v>
      </c>
      <c r="U6" s="5"/>
      <c r="V6" s="5" t="str">
        <f>VLOOKUP(CONCATENATE($Z6,".",$AA6),Netlist_VTable!$H:$I,2,0)</f>
        <v>SG1_P1_MDI+</v>
      </c>
      <c r="W6" s="19">
        <f>VLOOKUP(V6,EtchLengthFromLayout!$A:$B,2,0)</f>
        <v>2476.67</v>
      </c>
      <c r="X6" s="19">
        <f t="shared" si="4"/>
        <v>25585.5</v>
      </c>
      <c r="Y6" s="15" t="str">
        <f>IF(Y5&lt;=5,"OK, Tolerance&lt;= 5 mils", "Fail, Tolerance &gt;  5 mils")</f>
        <v>OK, Tolerance&lt;= 5 mils</v>
      </c>
      <c r="Z6" s="24" t="s">
        <v>872</v>
      </c>
      <c r="AA6" s="5">
        <f>VLOOKUP(AB6,PinNo!$B:$C,2,0)</f>
        <v>174</v>
      </c>
      <c r="AB6" s="7" t="str">
        <f t="shared" si="2"/>
        <v>P1_MDIP</v>
      </c>
      <c r="AC6" s="118"/>
    </row>
    <row r="7" spans="1:29" ht="16.149999999999999" customHeight="1" x14ac:dyDescent="0.25">
      <c r="A7" s="23" t="s">
        <v>441</v>
      </c>
      <c r="B7" s="5">
        <f>VLOOKUP(C7,PinNo!$B:$C,2,0)</f>
        <v>175</v>
      </c>
      <c r="C7" s="5" t="s">
        <v>63</v>
      </c>
      <c r="D7" s="5" t="str">
        <f>VLOOKUP(CONCATENATE($A7,".",$B7),Netlist_VTable!$H:$I,2,0)</f>
        <v>S2_P1_MDI-</v>
      </c>
      <c r="E7" s="19">
        <f>VLOOKUP(D7,EtchLengthFromLayout!$A:$B,2,0)</f>
        <v>2375.98</v>
      </c>
      <c r="F7" s="19" t="str">
        <f>CONCATENATE("S",MID($A7,5,1),"_U1_",SUBSTITUTE($C7,"IN","I-") )</f>
        <v>S2_U1_P1_MDI-</v>
      </c>
      <c r="G7" s="19">
        <f>VLOOKUP(F7,EtchLengthFromLayout!$A:$B,2,0)</f>
        <v>487.03</v>
      </c>
      <c r="H7" s="13">
        <f>E7+G7</f>
        <v>2863.01</v>
      </c>
      <c r="I7" s="19" t="str">
        <f>CONCATENATE("S",MID($A7,5,1),"_U2_",SUBSTITUTE($C7,"IN","I-") )</f>
        <v>S2_U2_P1_MDI-</v>
      </c>
      <c r="J7" s="19">
        <f>VLOOKUP(I7,EtchLengthFromLayout!$A:$B,2,0)</f>
        <v>104.67</v>
      </c>
      <c r="K7" s="19" t="str">
        <f>CONCATENATE("S",MID($A7,5,1),"_U3_",SUBSTITUTE($C7,"IN","I-") )</f>
        <v>S2_U3_P1_MDI-</v>
      </c>
      <c r="L7" s="19">
        <f>VLOOKUP(K7,EtchLengthFromLayout!$A:$B,2,0)</f>
        <v>10379.469999999999</v>
      </c>
      <c r="M7" s="14" t="str">
        <f t="shared" ref="M7" si="8">CONCATENATE("S",MID($A7,5,1),"_U4PILB_",SUBSTITUTE($C7,"IN","I-") )</f>
        <v>S2_U4PILB_P1_MDI-</v>
      </c>
      <c r="N7" s="19">
        <f>VLOOKUP(M7,EtchLengthFromLayout!$A:$B,2,0)</f>
        <v>4929.91</v>
      </c>
      <c r="O7" s="19"/>
      <c r="P7" s="19"/>
      <c r="Q7" s="19" t="str">
        <f t="shared" si="0"/>
        <v>SG2_2_P1_MDI-</v>
      </c>
      <c r="R7" s="19">
        <f>VLOOKUP(Q7,EtchLengthFromLayout!$A:$B,2,0)</f>
        <v>4884.37</v>
      </c>
      <c r="S7" s="19" t="str">
        <f t="shared" si="1"/>
        <v>SG2_1_P1_MDI-</v>
      </c>
      <c r="T7" s="19">
        <f>VLOOKUP(S7,EtchLengthFromLayout!$A:$B,2,0)</f>
        <v>104.67</v>
      </c>
      <c r="U7" s="5"/>
      <c r="V7" s="5" t="str">
        <f>VLOOKUP(CONCATENATE($Z7,".",$AA7),Netlist_VTable!$H:$I,2,0)</f>
        <v>SG2_P1_MDI-</v>
      </c>
      <c r="W7" s="19">
        <f>VLOOKUP(V7,EtchLengthFromLayout!$A:$B,2,0)</f>
        <v>2319.5</v>
      </c>
      <c r="X7" s="19">
        <f t="shared" si="4"/>
        <v>25585.599999999995</v>
      </c>
      <c r="Y7" s="19">
        <f>ABS(X7-X8)</f>
        <v>0.11999999999898137</v>
      </c>
      <c r="Z7" s="23" t="s">
        <v>873</v>
      </c>
      <c r="AA7" s="5">
        <f>VLOOKUP(AB7,PinNo!$B:$C,2,0)</f>
        <v>175</v>
      </c>
      <c r="AB7" s="7" t="str">
        <f t="shared" si="2"/>
        <v>P1_MDIN</v>
      </c>
      <c r="AC7" s="118"/>
    </row>
    <row r="8" spans="1:29" x14ac:dyDescent="0.25">
      <c r="A8" s="23" t="s">
        <v>441</v>
      </c>
      <c r="B8" s="5">
        <f>VLOOKUP(C8,PinNo!$B:$C,2,0)</f>
        <v>174</v>
      </c>
      <c r="C8" s="5" t="s">
        <v>62</v>
      </c>
      <c r="D8" s="5" t="str">
        <f>VLOOKUP(CONCATENATE($A8,".",$B8),Netlist_VTable!$H:$I,2,0)</f>
        <v>S2_P1_MDI+</v>
      </c>
      <c r="E8" s="19">
        <f>VLOOKUP(D8,EtchLengthFromLayout!$A:$B,2,0)</f>
        <v>2375.9499999999998</v>
      </c>
      <c r="F8" s="19" t="str">
        <f>CONCATENATE("S",MID($A8,5,1),"_U1_",SUBSTITUTE($C8,"IP","I+") )</f>
        <v>S2_U1_P1_MDI+</v>
      </c>
      <c r="G8" s="19">
        <f>VLOOKUP(F8,EtchLengthFromLayout!$A:$B,2,0)</f>
        <v>487.03</v>
      </c>
      <c r="H8" s="13">
        <f t="shared" ref="H8" si="9">E8+G8</f>
        <v>2862.9799999999996</v>
      </c>
      <c r="I8" s="19" t="str">
        <f>CONCATENATE("S",MID($A8,5,1),"_U2_",SUBSTITUTE($C8,"IP","I+") )</f>
        <v>S2_U2_P1_MDI+</v>
      </c>
      <c r="J8" s="19">
        <f>VLOOKUP(I8,EtchLengthFromLayout!$A:$B,2,0)</f>
        <v>104.67</v>
      </c>
      <c r="K8" s="19" t="str">
        <f>CONCATENATE("S",MID($A8,5,1),"_U3_",SUBSTITUTE($C8,"IP","I+") )</f>
        <v>S2_U3_P1_MDI+</v>
      </c>
      <c r="L8" s="19">
        <f>VLOOKUP(K8,EtchLengthFromLayout!$A:$B,2,0)</f>
        <v>10379.4</v>
      </c>
      <c r="M8" s="14" t="str">
        <f t="shared" ref="M8" si="10">CONCATENATE("S",MID($A8,5,1),"_U4PILB_",SUBSTITUTE($C8,"IP","I+") )</f>
        <v>S2_U4PILB_P1_MDI+</v>
      </c>
      <c r="N8" s="19">
        <f>VLOOKUP(M8,EtchLengthFromLayout!$A:$B,2,0)</f>
        <v>4929.8900000000003</v>
      </c>
      <c r="O8" s="19"/>
      <c r="P8" s="19"/>
      <c r="Q8" s="19" t="str">
        <f t="shared" si="0"/>
        <v>SG2_2_P1_MDI+</v>
      </c>
      <c r="R8" s="19">
        <f>VLOOKUP(Q8,EtchLengthFromLayout!$A:$B,2,0)</f>
        <v>4884.3599999999997</v>
      </c>
      <c r="S8" s="19" t="str">
        <f t="shared" si="1"/>
        <v>SG2_1_P1_MDI+</v>
      </c>
      <c r="T8" s="19">
        <f>VLOOKUP(S8,EtchLengthFromLayout!$A:$B,2,0)</f>
        <v>104.67</v>
      </c>
      <c r="U8" s="5"/>
      <c r="V8" s="5" t="str">
        <f>VLOOKUP(CONCATENATE($Z8,".",$AA8),Netlist_VTable!$H:$I,2,0)</f>
        <v>SG2_P1_MDI+</v>
      </c>
      <c r="W8" s="19">
        <f>VLOOKUP(V8,EtchLengthFromLayout!$A:$B,2,0)</f>
        <v>2319.5100000000002</v>
      </c>
      <c r="X8" s="19">
        <f t="shared" si="4"/>
        <v>25585.479999999996</v>
      </c>
      <c r="Y8" s="15" t="str">
        <f>IF(Y7&lt;=5,"OK, Tolerance&lt;= 5 mils", "Fail, Tolerance &gt;  5 mils")</f>
        <v>OK, Tolerance&lt;= 5 mils</v>
      </c>
      <c r="Z8" s="23" t="s">
        <v>873</v>
      </c>
      <c r="AA8" s="5">
        <f>VLOOKUP(AB8,PinNo!$B:$C,2,0)</f>
        <v>174</v>
      </c>
      <c r="AB8" s="7" t="str">
        <f t="shared" si="2"/>
        <v>P1_MDIP</v>
      </c>
      <c r="AC8" s="118"/>
    </row>
    <row r="9" spans="1:29" x14ac:dyDescent="0.25">
      <c r="A9" s="24" t="s">
        <v>442</v>
      </c>
      <c r="B9" s="5">
        <f>VLOOKUP(C9,PinNo!$B:$C,2,0)</f>
        <v>175</v>
      </c>
      <c r="C9" s="5" t="s">
        <v>63</v>
      </c>
      <c r="D9" s="5" t="str">
        <f>VLOOKUP(CONCATENATE($A9,".",$B9),Netlist_VTable!$H:$I,2,0)</f>
        <v>S3_P1_MDI-</v>
      </c>
      <c r="E9" s="19">
        <f>VLOOKUP(D9,EtchLengthFromLayout!$A:$B,2,0)</f>
        <v>1569.13</v>
      </c>
      <c r="F9" s="19" t="str">
        <f>CONCATENATE("S",MID($A9,5,1),"_U1_",SUBSTITUTE($C9,"IN","I-") )</f>
        <v>S3_U1_P1_MDI-</v>
      </c>
      <c r="G9" s="19">
        <f>VLOOKUP(F9,EtchLengthFromLayout!$A:$B,2,0)</f>
        <v>487.03</v>
      </c>
      <c r="H9" s="13">
        <f t="shared" si="3"/>
        <v>2056.16</v>
      </c>
      <c r="I9" s="19" t="str">
        <f>CONCATENATE("S",MID($A9,5,1),"_U2_",SUBSTITUTE($C9,"IN","I-") )</f>
        <v>S3_U2_P1_MDI-</v>
      </c>
      <c r="J9" s="19">
        <f>VLOOKUP(I9,EtchLengthFromLayout!$A:$B,2,0)</f>
        <v>104.67</v>
      </c>
      <c r="K9" s="19" t="str">
        <f>CONCATENATE("S",MID($A9,5,1),"_U3_",SUBSTITUTE($C9,"IN","I-") )</f>
        <v>S3_U3_P1_MDI-</v>
      </c>
      <c r="L9" s="19">
        <f>VLOOKUP(K9,EtchLengthFromLayout!$A:$B,2,0)</f>
        <v>14542.03</v>
      </c>
      <c r="M9" s="14" t="str">
        <f t="shared" ref="M9" si="11">CONCATENATE("S",MID($A9,5,1),"_U4PILB_",SUBSTITUTE($C9,"IN","I-") )</f>
        <v>S3_U4PILB_P1_MDI-</v>
      </c>
      <c r="N9" s="19">
        <f>VLOOKUP(M9,EtchLengthFromLayout!$A:$B,2,0)</f>
        <v>4041.43</v>
      </c>
      <c r="O9" s="19"/>
      <c r="P9" s="19"/>
      <c r="Q9" s="19" t="str">
        <f t="shared" si="0"/>
        <v>SG3_2_P1_MDI-</v>
      </c>
      <c r="R9" s="19">
        <f>VLOOKUP(Q9,EtchLengthFromLayout!$A:$B,2,0)</f>
        <v>3226.2</v>
      </c>
      <c r="S9" s="19" t="str">
        <f t="shared" si="1"/>
        <v>SG3_1_P1_MDI-</v>
      </c>
      <c r="T9" s="19">
        <f>VLOOKUP(S9,EtchLengthFromLayout!$A:$B,2,0)</f>
        <v>104.67</v>
      </c>
      <c r="U9" s="5"/>
      <c r="V9" s="5" t="str">
        <f>VLOOKUP(CONCATENATE($Z9,".",$AA9),Netlist_VTable!$H:$I,2,0)</f>
        <v>SG3_P1_MDI-</v>
      </c>
      <c r="W9" s="19">
        <f>VLOOKUP(V9,EtchLengthFromLayout!$A:$B,2,0)</f>
        <v>1510.29</v>
      </c>
      <c r="X9" s="19">
        <f t="shared" si="4"/>
        <v>25585.45</v>
      </c>
      <c r="Y9" s="19">
        <f>ABS(X9-X10)</f>
        <v>0.11999999999534339</v>
      </c>
      <c r="Z9" s="24" t="s">
        <v>874</v>
      </c>
      <c r="AA9" s="5">
        <f>VLOOKUP(AB9,PinNo!$B:$C,2,0)</f>
        <v>175</v>
      </c>
      <c r="AB9" s="7" t="str">
        <f t="shared" si="2"/>
        <v>P1_MDIN</v>
      </c>
      <c r="AC9" s="118"/>
    </row>
    <row r="10" spans="1:29" x14ac:dyDescent="0.25">
      <c r="A10" s="24" t="s">
        <v>442</v>
      </c>
      <c r="B10" s="5">
        <f>VLOOKUP(C10,PinNo!$B:$C,2,0)</f>
        <v>174</v>
      </c>
      <c r="C10" s="5" t="s">
        <v>62</v>
      </c>
      <c r="D10" s="5" t="str">
        <f>VLOOKUP(CONCATENATE($A10,".",$B10),Netlist_VTable!$H:$I,2,0)</f>
        <v>S3_P1_MDI+</v>
      </c>
      <c r="E10" s="19">
        <f>VLOOKUP(D10,EtchLengthFromLayout!$A:$B,2,0)</f>
        <v>1569.16</v>
      </c>
      <c r="F10" s="19" t="str">
        <f>CONCATENATE("S",MID($A10,5,1),"_U1_",SUBSTITUTE($C10,"IP","I+") )</f>
        <v>S3_U1_P1_MDI+</v>
      </c>
      <c r="G10" s="19">
        <f>VLOOKUP(F10,EtchLengthFromLayout!$A:$B,2,0)</f>
        <v>487.03</v>
      </c>
      <c r="H10" s="13">
        <f t="shared" si="3"/>
        <v>2056.19</v>
      </c>
      <c r="I10" s="19" t="str">
        <f>CONCATENATE("S",MID($A10,5,1),"_U2_",SUBSTITUTE($C10,"IP","I+") )</f>
        <v>S3_U2_P1_MDI+</v>
      </c>
      <c r="J10" s="19">
        <f>VLOOKUP(I10,EtchLengthFromLayout!$A:$B,2,0)</f>
        <v>104.67</v>
      </c>
      <c r="K10" s="19" t="str">
        <f>CONCATENATE("S",MID($A10,5,1),"_U3_",SUBSTITUTE($C10,"IP","I+") )</f>
        <v>S3_U3_P1_MDI+</v>
      </c>
      <c r="L10" s="19">
        <f>VLOOKUP(K10,EtchLengthFromLayout!$A:$B,2,0)</f>
        <v>14542.05</v>
      </c>
      <c r="M10" s="14" t="str">
        <f t="shared" ref="M10" si="12">CONCATENATE("S",MID($A10,5,1),"_U4PILB_",SUBSTITUTE($C10,"IP","I+") )</f>
        <v>S3_U4PILB_P1_MDI+</v>
      </c>
      <c r="N10" s="19">
        <f>VLOOKUP(M10,EtchLengthFromLayout!$A:$B,2,0)</f>
        <v>4041.44</v>
      </c>
      <c r="O10" s="19"/>
      <c r="P10" s="19"/>
      <c r="Q10" s="19" t="str">
        <f t="shared" si="0"/>
        <v>SG3_2_P1_MDI+</v>
      </c>
      <c r="R10" s="19">
        <f>VLOOKUP(Q10,EtchLengthFromLayout!$A:$B,2,0)</f>
        <v>3226.24</v>
      </c>
      <c r="S10" s="19" t="str">
        <f t="shared" si="1"/>
        <v>SG3_1_P1_MDI+</v>
      </c>
      <c r="T10" s="19">
        <f>VLOOKUP(S10,EtchLengthFromLayout!$A:$B,2,0)</f>
        <v>104.67</v>
      </c>
      <c r="U10" s="5"/>
      <c r="V10" s="5" t="str">
        <f>VLOOKUP(CONCATENATE($Z10,".",$AA10),Netlist_VTable!$H:$I,2,0)</f>
        <v>SG3_P1_MDI+</v>
      </c>
      <c r="W10" s="19">
        <f>VLOOKUP(V10,EtchLengthFromLayout!$A:$B,2,0)</f>
        <v>1510.31</v>
      </c>
      <c r="X10" s="19">
        <f t="shared" si="4"/>
        <v>25585.569999999996</v>
      </c>
      <c r="Y10" s="15" t="str">
        <f>IF(Y9&lt;=5,"OK, Tolerance&lt;= 5 mils", "Fail, Tolerance &gt;  5 mils")</f>
        <v>OK, Tolerance&lt;= 5 mils</v>
      </c>
      <c r="Z10" s="24" t="s">
        <v>874</v>
      </c>
      <c r="AA10" s="5">
        <f>VLOOKUP(AB10,PinNo!$B:$C,2,0)</f>
        <v>174</v>
      </c>
      <c r="AB10" s="7" t="str">
        <f t="shared" si="2"/>
        <v>P1_MDIP</v>
      </c>
      <c r="AC10" s="118"/>
    </row>
    <row r="11" spans="1:29" x14ac:dyDescent="0.25">
      <c r="A11" s="44"/>
      <c r="B11" s="12"/>
      <c r="C11" s="12"/>
      <c r="D11" s="12"/>
      <c r="E11" s="13"/>
      <c r="F11" s="12" t="s">
        <v>227</v>
      </c>
      <c r="G11" s="13"/>
      <c r="H11" s="13">
        <f>MAX(H3:H10)</f>
        <v>2863.01</v>
      </c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0" t="s">
        <v>227</v>
      </c>
      <c r="W11" s="15"/>
      <c r="X11" s="15">
        <f>MAX(X3:X10)</f>
        <v>25585.599999999995</v>
      </c>
      <c r="Y11" s="10"/>
      <c r="Z11" s="10"/>
      <c r="AA11" s="10"/>
      <c r="AB11" s="10"/>
      <c r="AC11" s="10"/>
    </row>
    <row r="12" spans="1:29" x14ac:dyDescent="0.25">
      <c r="A12" s="44"/>
      <c r="B12" s="12"/>
      <c r="C12" s="12"/>
      <c r="D12" s="12"/>
      <c r="E12" s="13"/>
      <c r="F12" s="12" t="s">
        <v>228</v>
      </c>
      <c r="G12" s="13"/>
      <c r="H12" s="13">
        <f>MIN(H3:H10)</f>
        <v>2056.16</v>
      </c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0" t="s">
        <v>228</v>
      </c>
      <c r="W12" s="15"/>
      <c r="X12" s="15">
        <f>MIN(X3:X10)</f>
        <v>25585.45</v>
      </c>
      <c r="Y12" s="10"/>
      <c r="Z12" s="10"/>
      <c r="AA12" s="10"/>
      <c r="AB12" s="10"/>
      <c r="AC12" s="10"/>
    </row>
    <row r="13" spans="1:29" x14ac:dyDescent="0.25">
      <c r="A13" s="44"/>
      <c r="B13" s="12"/>
      <c r="C13" s="12"/>
      <c r="D13" s="12"/>
      <c r="E13" s="13"/>
      <c r="F13" s="12" t="s">
        <v>1</v>
      </c>
      <c r="G13" s="13"/>
      <c r="H13" s="13">
        <f>ABS(H11-H12)</f>
        <v>806.85000000000036</v>
      </c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0"/>
      <c r="V13" s="10" t="s">
        <v>1</v>
      </c>
      <c r="W13" s="15"/>
      <c r="X13" s="15">
        <f>ABS(X11-X12)</f>
        <v>0.14999999999417923</v>
      </c>
      <c r="Y13" s="10"/>
      <c r="Z13" s="10"/>
      <c r="AA13" s="10"/>
      <c r="AB13" s="10"/>
      <c r="AC13" s="10"/>
    </row>
    <row r="14" spans="1:29" x14ac:dyDescent="0.25">
      <c r="A14" s="25"/>
      <c r="B14" s="10"/>
      <c r="C14" s="10"/>
      <c r="D14" s="10"/>
      <c r="E14" s="15"/>
      <c r="F14" s="10"/>
      <c r="G14" s="10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0"/>
      <c r="V14" s="15"/>
      <c r="W14" s="15"/>
      <c r="X14" s="10"/>
      <c r="Y14" s="10"/>
      <c r="Z14" s="10"/>
      <c r="AA14" s="10"/>
      <c r="AB14" s="10"/>
      <c r="AC14" s="10"/>
    </row>
    <row r="15" spans="1:29" x14ac:dyDescent="0.25">
      <c r="A15" s="20"/>
      <c r="B15" s="5"/>
      <c r="C15" s="5"/>
      <c r="D15" s="5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5"/>
      <c r="V15" s="5"/>
      <c r="W15" s="19"/>
      <c r="X15" s="19"/>
      <c r="Y15" s="5"/>
      <c r="Z15" s="5"/>
      <c r="AA15" s="5"/>
      <c r="AB15" s="5"/>
      <c r="AC15" s="5"/>
    </row>
    <row r="16" spans="1:29" ht="32.25" x14ac:dyDescent="0.25">
      <c r="A16" s="46" t="s">
        <v>3</v>
      </c>
      <c r="B16" s="46" t="s">
        <v>4</v>
      </c>
      <c r="C16" s="46" t="s">
        <v>5</v>
      </c>
      <c r="D16" s="10" t="s">
        <v>0</v>
      </c>
      <c r="E16" s="15" t="s">
        <v>2</v>
      </c>
      <c r="F16" s="16" t="s">
        <v>0</v>
      </c>
      <c r="G16" s="17" t="s">
        <v>2</v>
      </c>
      <c r="H16" s="52" t="s">
        <v>415</v>
      </c>
      <c r="I16" s="10" t="s">
        <v>0</v>
      </c>
      <c r="J16" s="15" t="s">
        <v>2</v>
      </c>
      <c r="K16" s="16" t="s">
        <v>0</v>
      </c>
      <c r="L16" s="17" t="s">
        <v>2</v>
      </c>
      <c r="M16" s="16" t="s">
        <v>0</v>
      </c>
      <c r="N16" s="17" t="s">
        <v>2</v>
      </c>
      <c r="O16" s="10" t="s">
        <v>0</v>
      </c>
      <c r="P16" s="15" t="s">
        <v>2</v>
      </c>
      <c r="Q16" s="16" t="s">
        <v>0</v>
      </c>
      <c r="R16" s="17" t="s">
        <v>2</v>
      </c>
      <c r="S16" s="10" t="s">
        <v>0</v>
      </c>
      <c r="T16" s="15" t="s">
        <v>2</v>
      </c>
      <c r="U16" s="12"/>
      <c r="V16" s="53" t="s">
        <v>422</v>
      </c>
      <c r="W16" s="13" t="s">
        <v>2</v>
      </c>
      <c r="X16" s="82" t="s">
        <v>875</v>
      </c>
      <c r="Y16" s="29" t="s">
        <v>420</v>
      </c>
      <c r="Z16" s="10" t="s">
        <v>226</v>
      </c>
      <c r="AA16" s="10" t="s">
        <v>4</v>
      </c>
      <c r="AB16" s="46" t="s">
        <v>5</v>
      </c>
      <c r="AC16" s="46" t="s">
        <v>229</v>
      </c>
    </row>
    <row r="17" spans="1:29" ht="16.149999999999999" customHeight="1" x14ac:dyDescent="0.25">
      <c r="A17" s="23" t="s">
        <v>8</v>
      </c>
      <c r="B17" s="5">
        <f>VLOOKUP(C17,PinNo!$B:$C,2,0)</f>
        <v>172</v>
      </c>
      <c r="C17" s="5" t="s">
        <v>898</v>
      </c>
      <c r="D17" s="5" t="str">
        <f>VLOOKUP(CONCATENATE($A17,".",$B17),Netlist_VTable!$H:$I,2,0)</f>
        <v>S0_P2_MDI-</v>
      </c>
      <c r="E17" s="19">
        <f>VLOOKUP(D17,EtchLengthFromLayout!$A:$B,2,0)</f>
        <v>2539.1799999999998</v>
      </c>
      <c r="F17" s="19" t="str">
        <f>CONCATENATE("S",MID($A17,5,1),"_U1_",SUBSTITUTE($C17,"IN","I-") )</f>
        <v>S0_U1_P2_MDI-</v>
      </c>
      <c r="G17" s="19">
        <f>VLOOKUP(F17,EtchLengthFromLayout!$A:$B,2,0)</f>
        <v>487.03</v>
      </c>
      <c r="H17" s="13">
        <f>E17+G17</f>
        <v>3026.21</v>
      </c>
      <c r="I17" s="19" t="str">
        <f>CONCATENATE("S",MID($A17,5,1),"_U2_",SUBSTITUTE($C17,"IN","I-") )</f>
        <v>S0_U2_P2_MDI-</v>
      </c>
      <c r="J17" s="19">
        <f>VLOOKUP(I17,EtchLengthFromLayout!$A:$B,2,0)</f>
        <v>104.67</v>
      </c>
      <c r="K17" s="19" t="str">
        <f>CONCATENATE("S",MID($A17,5,1),"_U3_",SUBSTITUTE($C17,"IN","I-") )</f>
        <v>S0_U3_P2_MDI-</v>
      </c>
      <c r="L17" s="19">
        <f>VLOOKUP(K17,EtchLengthFromLayout!$A:$B,2,0)</f>
        <v>9673.1</v>
      </c>
      <c r="M17" s="14" t="str">
        <f>CONCATENATE("S",MID($A17,5,1),"_U4PILB_",SUBSTITUTE($C17,"IN","I-") )</f>
        <v>S0_U4PILB_P2_MDI-</v>
      </c>
      <c r="N17" s="19">
        <f>VLOOKUP(M17,EtchLengthFromLayout!$A:$B,2,0)</f>
        <v>7918.85</v>
      </c>
      <c r="O17" s="19"/>
      <c r="P17" s="19"/>
      <c r="Q17" s="19" t="str">
        <f t="shared" ref="Q17:Q24" si="13">SUBSTITUTE($V17,"_P","_2_P")</f>
        <v>SG0_2_P2_MDI-</v>
      </c>
      <c r="R17" s="19">
        <f>VLOOKUP(Q17,EtchLengthFromLayout!$A:$B,2,0)</f>
        <v>3571.19</v>
      </c>
      <c r="S17" s="19" t="str">
        <f t="shared" ref="S17:S24" si="14">SUBSTITUTE($V17,"_P","_1_P")</f>
        <v>SG0_1_P2_MDI-</v>
      </c>
      <c r="T17" s="19">
        <f>VLOOKUP(S17,EtchLengthFromLayout!$A:$B,2,0)</f>
        <v>104.67</v>
      </c>
      <c r="U17" s="5"/>
      <c r="V17" s="5" t="str">
        <f>VLOOKUP(CONCATENATE($Z17,".",$AA17),Netlist_VTable!$H:$I,2,0)</f>
        <v>SG0_P2_MDI-</v>
      </c>
      <c r="W17" s="19">
        <f>VLOOKUP(V17,EtchLengthFromLayout!$A:$B,2,0)</f>
        <v>1186.77</v>
      </c>
      <c r="X17" s="19">
        <f>E17+G17+J17+L17+N17+P17+R17+T17+W17</f>
        <v>25585.46</v>
      </c>
      <c r="Y17" s="19">
        <f>ABS(X17-X18)</f>
        <v>4.0000000000873115E-2</v>
      </c>
      <c r="Z17" s="23" t="s">
        <v>871</v>
      </c>
      <c r="AA17" s="5">
        <f>VLOOKUP(AB17,PinNo!$B:$C,2,0)</f>
        <v>172</v>
      </c>
      <c r="AB17" s="7" t="str">
        <f t="shared" ref="AB17:AB24" si="15">C17</f>
        <v>P2_MDIN</v>
      </c>
      <c r="AC17" s="118" t="s">
        <v>6139</v>
      </c>
    </row>
    <row r="18" spans="1:29" x14ac:dyDescent="0.25">
      <c r="A18" s="23" t="s">
        <v>8</v>
      </c>
      <c r="B18" s="5">
        <f>VLOOKUP(C18,PinNo!$B:$C,2,0)</f>
        <v>171</v>
      </c>
      <c r="C18" s="5" t="s">
        <v>897</v>
      </c>
      <c r="D18" s="5" t="str">
        <f>VLOOKUP(CONCATENATE($A18,".",$B18),Netlist_VTable!$H:$I,2,0)</f>
        <v>S0_P2_MDI+</v>
      </c>
      <c r="E18" s="19">
        <f>VLOOKUP(D18,EtchLengthFromLayout!$A:$B,2,0)</f>
        <v>2539.13</v>
      </c>
      <c r="F18" s="19" t="str">
        <f>CONCATENATE("S",MID($A18,5,1),"_U1_",SUBSTITUTE($C18,"IP","I+") )</f>
        <v>S0_U1_P2_MDI+</v>
      </c>
      <c r="G18" s="19">
        <f>VLOOKUP(F18,EtchLengthFromLayout!$A:$B,2,0)</f>
        <v>487.03</v>
      </c>
      <c r="H18" s="13">
        <f t="shared" ref="H18:H24" si="16">E18+G18</f>
        <v>3026.16</v>
      </c>
      <c r="I18" s="19" t="str">
        <f>CONCATENATE("S",MID($A18,5,1),"_U2_",SUBSTITUTE($C18,"IP","I+") )</f>
        <v>S0_U2_P2_MDI+</v>
      </c>
      <c r="J18" s="19">
        <f>VLOOKUP(I18,EtchLengthFromLayout!$A:$B,2,0)</f>
        <v>104.67</v>
      </c>
      <c r="K18" s="19" t="str">
        <f>CONCATENATE("S",MID($A18,5,1),"_U3_",SUBSTITUTE($C18,"IP","I+") )</f>
        <v>S0_U3_P2_MDI+</v>
      </c>
      <c r="L18" s="19">
        <f>VLOOKUP(K18,EtchLengthFromLayout!$A:$B,2,0)</f>
        <v>9673.06</v>
      </c>
      <c r="M18" s="14" t="str">
        <f>CONCATENATE("S",MID($A18,5,1),"_U4PILB_",SUBSTITUTE($C18,"IP","I+") )</f>
        <v>S0_U4PILB_P2_MDI+</v>
      </c>
      <c r="N18" s="19">
        <f>VLOOKUP(M18,EtchLengthFromLayout!$A:$B,2,0)</f>
        <v>7918.85</v>
      </c>
      <c r="O18" s="19"/>
      <c r="P18" s="19"/>
      <c r="Q18" s="19" t="str">
        <f t="shared" si="13"/>
        <v>SG0_2_P2_MDI+</v>
      </c>
      <c r="R18" s="19">
        <f>VLOOKUP(Q18,EtchLengthFromLayout!$A:$B,2,0)</f>
        <v>3571.22</v>
      </c>
      <c r="S18" s="19" t="str">
        <f t="shared" si="14"/>
        <v>SG0_1_P2_MDI+</v>
      </c>
      <c r="T18" s="19">
        <f>VLOOKUP(S18,EtchLengthFromLayout!$A:$B,2,0)</f>
        <v>104.67</v>
      </c>
      <c r="U18" s="5"/>
      <c r="V18" s="5" t="str">
        <f>VLOOKUP(CONCATENATE($Z18,".",$AA18),Netlist_VTable!$H:$I,2,0)</f>
        <v>SG0_P2_MDI+</v>
      </c>
      <c r="W18" s="19">
        <f>VLOOKUP(V18,EtchLengthFromLayout!$A:$B,2,0)</f>
        <v>1186.79</v>
      </c>
      <c r="X18" s="19">
        <f t="shared" ref="X18:X24" si="17">E18+G18+J18+L18+N18+P18+R18+T18+W18</f>
        <v>25585.42</v>
      </c>
      <c r="Y18" s="15" t="str">
        <f>IF(Y17&lt;=5,"OK, Tolerance&lt;= 5 mils", "Fail, Tolerance &gt;  5 mils")</f>
        <v>OK, Tolerance&lt;= 5 mils</v>
      </c>
      <c r="Z18" s="23" t="s">
        <v>871</v>
      </c>
      <c r="AA18" s="5">
        <f>VLOOKUP(AB18,PinNo!$B:$C,2,0)</f>
        <v>171</v>
      </c>
      <c r="AB18" s="7" t="str">
        <f t="shared" si="15"/>
        <v>P2_MDIP</v>
      </c>
      <c r="AC18" s="118"/>
    </row>
    <row r="19" spans="1:29" x14ac:dyDescent="0.25">
      <c r="A19" s="24" t="s">
        <v>9</v>
      </c>
      <c r="B19" s="5">
        <f>VLOOKUP(C19,PinNo!$B:$C,2,0)</f>
        <v>172</v>
      </c>
      <c r="C19" s="5" t="s">
        <v>898</v>
      </c>
      <c r="D19" s="5" t="str">
        <f>VLOOKUP(CONCATENATE($A19,".",$B19),Netlist_VTable!$H:$I,2,0)</f>
        <v>S1_P2_MDI-</v>
      </c>
      <c r="E19" s="19">
        <f>VLOOKUP(D19,EtchLengthFromLayout!$A:$B,2,0)</f>
        <v>1739.8</v>
      </c>
      <c r="F19" s="19" t="str">
        <f>CONCATENATE("S",MID($A19,5,1),"_U1_",SUBSTITUTE($C19,"IN","I-") )</f>
        <v>S1_U1_P2_MDI-</v>
      </c>
      <c r="G19" s="19">
        <f>VLOOKUP(F19,EtchLengthFromLayout!$A:$B,2,0)</f>
        <v>487.03</v>
      </c>
      <c r="H19" s="13">
        <f t="shared" ref="H19:H20" si="18">E19+G19</f>
        <v>2226.83</v>
      </c>
      <c r="I19" s="19" t="str">
        <f>CONCATENATE("S",MID($A19,5,1),"_U2_",SUBSTITUTE($C19,"IN","I-") )</f>
        <v>S1_U2_P2_MDI-</v>
      </c>
      <c r="J19" s="19">
        <f>VLOOKUP(I19,EtchLengthFromLayout!$A:$B,2,0)</f>
        <v>104.67</v>
      </c>
      <c r="K19" s="19" t="str">
        <f>CONCATENATE("S",MID($A19,5,1),"_U3_",SUBSTITUTE($C19,"IN","I-") )</f>
        <v>S1_U3_P2_MDI-</v>
      </c>
      <c r="L19" s="19">
        <f>VLOOKUP(K19,EtchLengthFromLayout!$A:$B,2,0)</f>
        <v>14140.83</v>
      </c>
      <c r="M19" s="14" t="str">
        <f t="shared" ref="M19" si="19">CONCATENATE("S",MID($A19,5,1),"_U4PILB_",SUBSTITUTE($C19,"IN","I-") )</f>
        <v>S1_U4PILB_P2_MDI-</v>
      </c>
      <c r="N19" s="19">
        <f>VLOOKUP(M19,EtchLengthFromLayout!$A:$B,2,0)</f>
        <v>1848.6</v>
      </c>
      <c r="O19" s="19"/>
      <c r="P19" s="19"/>
      <c r="Q19" s="19" t="str">
        <f t="shared" si="13"/>
        <v>SG1_2_P2_MDI-</v>
      </c>
      <c r="R19" s="19">
        <f>VLOOKUP(Q19,EtchLengthFromLayout!$A:$B,2,0)</f>
        <v>4698.68</v>
      </c>
      <c r="S19" s="19" t="str">
        <f t="shared" si="14"/>
        <v>SG1_1_P2_MDI-</v>
      </c>
      <c r="T19" s="19">
        <f>VLOOKUP(S19,EtchLengthFromLayout!$A:$B,2,0)</f>
        <v>104.67</v>
      </c>
      <c r="U19" s="5"/>
      <c r="V19" s="5" t="str">
        <f>VLOOKUP(CONCATENATE($Z19,".",$AA19),Netlist_VTable!$H:$I,2,0)</f>
        <v>SG1_P2_MDI-</v>
      </c>
      <c r="W19" s="19">
        <f>VLOOKUP(V19,EtchLengthFromLayout!$A:$B,2,0)</f>
        <v>2461.23</v>
      </c>
      <c r="X19" s="19">
        <f t="shared" si="17"/>
        <v>25585.51</v>
      </c>
      <c r="Y19" s="19">
        <f>ABS(X19-X20)</f>
        <v>7.9999999994470272E-2</v>
      </c>
      <c r="Z19" s="24" t="s">
        <v>872</v>
      </c>
      <c r="AA19" s="5">
        <f>VLOOKUP(AB19,PinNo!$B:$C,2,0)</f>
        <v>172</v>
      </c>
      <c r="AB19" s="7" t="str">
        <f t="shared" si="15"/>
        <v>P2_MDIN</v>
      </c>
      <c r="AC19" s="118"/>
    </row>
    <row r="20" spans="1:29" x14ac:dyDescent="0.25">
      <c r="A20" s="24" t="s">
        <v>9</v>
      </c>
      <c r="B20" s="5">
        <f>VLOOKUP(C20,PinNo!$B:$C,2,0)</f>
        <v>171</v>
      </c>
      <c r="C20" s="5" t="s">
        <v>897</v>
      </c>
      <c r="D20" s="5" t="str">
        <f>VLOOKUP(CONCATENATE($A20,".",$B20),Netlist_VTable!$H:$I,2,0)</f>
        <v>S1_P2_MDI+</v>
      </c>
      <c r="E20" s="19">
        <f>VLOOKUP(D20,EtchLengthFromLayout!$A:$B,2,0)</f>
        <v>1739.83</v>
      </c>
      <c r="F20" s="19" t="str">
        <f>CONCATENATE("S",MID($A20,5,1),"_U1_",SUBSTITUTE($C20,"IP","I+") )</f>
        <v>S1_U1_P2_MDI+</v>
      </c>
      <c r="G20" s="19">
        <f>VLOOKUP(F20,EtchLengthFromLayout!$A:$B,2,0)</f>
        <v>487.03</v>
      </c>
      <c r="H20" s="13">
        <f t="shared" si="18"/>
        <v>2226.8599999999997</v>
      </c>
      <c r="I20" s="19" t="str">
        <f>CONCATENATE("S",MID($A20,5,1),"_U2_",SUBSTITUTE($C20,"IP","I+") )</f>
        <v>S1_U2_P2_MDI+</v>
      </c>
      <c r="J20" s="19">
        <f>VLOOKUP(I20,EtchLengthFromLayout!$A:$B,2,0)</f>
        <v>104.67</v>
      </c>
      <c r="K20" s="19" t="str">
        <f>CONCATENATE("S",MID($A20,5,1),"_U3_",SUBSTITUTE($C20,"IP","I+") )</f>
        <v>S1_U3_P2_MDI+</v>
      </c>
      <c r="L20" s="19">
        <f>VLOOKUP(K20,EtchLengthFromLayout!$A:$B,2,0)</f>
        <v>14140.91</v>
      </c>
      <c r="M20" s="14" t="str">
        <f t="shared" ref="M20" si="20">CONCATENATE("S",MID($A20,5,1),"_U4PILB_",SUBSTITUTE($C20,"IP","I+") )</f>
        <v>S1_U4PILB_P2_MDI+</v>
      </c>
      <c r="N20" s="19">
        <f>VLOOKUP(M20,EtchLengthFromLayout!$A:$B,2,0)</f>
        <v>1848.6</v>
      </c>
      <c r="O20" s="19"/>
      <c r="P20" s="19"/>
      <c r="Q20" s="19" t="str">
        <f t="shared" si="13"/>
        <v>SG1_2_P2_MDI+</v>
      </c>
      <c r="R20" s="19">
        <f>VLOOKUP(Q20,EtchLengthFromLayout!$A:$B,2,0)</f>
        <v>4698.6499999999996</v>
      </c>
      <c r="S20" s="19" t="str">
        <f t="shared" si="14"/>
        <v>SG1_1_P2_MDI+</v>
      </c>
      <c r="T20" s="19">
        <f>VLOOKUP(S20,EtchLengthFromLayout!$A:$B,2,0)</f>
        <v>104.67</v>
      </c>
      <c r="U20" s="5"/>
      <c r="V20" s="5" t="str">
        <f>VLOOKUP(CONCATENATE($Z20,".",$AA20),Netlist_VTable!$H:$I,2,0)</f>
        <v>SG1_P2_MDI+</v>
      </c>
      <c r="W20" s="19">
        <f>VLOOKUP(V20,EtchLengthFromLayout!$A:$B,2,0)</f>
        <v>2461.23</v>
      </c>
      <c r="X20" s="19">
        <f t="shared" si="17"/>
        <v>25585.589999999993</v>
      </c>
      <c r="Y20" s="15" t="str">
        <f>IF(Y19&lt;=5,"OK, Tolerance&lt;= 5 mils", "Fail, Tolerance &gt;  5 mils")</f>
        <v>OK, Tolerance&lt;= 5 mils</v>
      </c>
      <c r="Z20" s="24" t="s">
        <v>872</v>
      </c>
      <c r="AA20" s="5">
        <f>VLOOKUP(AB20,PinNo!$B:$C,2,0)</f>
        <v>171</v>
      </c>
      <c r="AB20" s="7" t="str">
        <f t="shared" si="15"/>
        <v>P2_MDIP</v>
      </c>
      <c r="AC20" s="118"/>
    </row>
    <row r="21" spans="1:29" ht="16.149999999999999" customHeight="1" x14ac:dyDescent="0.25">
      <c r="A21" s="23" t="s">
        <v>441</v>
      </c>
      <c r="B21" s="5">
        <f>VLOOKUP(C21,PinNo!$B:$C,2,0)</f>
        <v>172</v>
      </c>
      <c r="C21" s="5" t="s">
        <v>898</v>
      </c>
      <c r="D21" s="5" t="str">
        <f>VLOOKUP(CONCATENATE($A21,".",$B21),Netlist_VTable!$H:$I,2,0)</f>
        <v>S2_P2_MDI-</v>
      </c>
      <c r="E21" s="19">
        <f>VLOOKUP(D21,EtchLengthFromLayout!$A:$B,2,0)</f>
        <v>2539.1799999999998</v>
      </c>
      <c r="F21" s="19" t="str">
        <f>CONCATENATE("S",MID($A21,5,1),"_U1_",SUBSTITUTE($C21,"IN","I-") )</f>
        <v>S2_U1_P2_MDI-</v>
      </c>
      <c r="G21" s="19">
        <f>VLOOKUP(F21,EtchLengthFromLayout!$A:$B,2,0)</f>
        <v>487.03</v>
      </c>
      <c r="H21" s="13">
        <f>E21+G21</f>
        <v>3026.21</v>
      </c>
      <c r="I21" s="19" t="str">
        <f>CONCATENATE("S",MID($A21,5,1),"_U2_",SUBSTITUTE($C21,"IN","I-") )</f>
        <v>S2_U2_P2_MDI-</v>
      </c>
      <c r="J21" s="19">
        <f>VLOOKUP(I21,EtchLengthFromLayout!$A:$B,2,0)</f>
        <v>104.67</v>
      </c>
      <c r="K21" s="19" t="str">
        <f>CONCATENATE("S",MID($A21,5,1),"_U3_",SUBSTITUTE($C21,"IN","I-") )</f>
        <v>S2_U3_P2_MDI-</v>
      </c>
      <c r="L21" s="19">
        <f>VLOOKUP(K21,EtchLengthFromLayout!$A:$B,2,0)</f>
        <v>9810.2999999999993</v>
      </c>
      <c r="M21" s="14" t="str">
        <f t="shared" ref="M21" si="21">CONCATENATE("S",MID($A21,5,1),"_U4PILB_",SUBSTITUTE($C21,"IN","I-") )</f>
        <v>S2_U4PILB_P2_MDI-</v>
      </c>
      <c r="N21" s="19">
        <f>VLOOKUP(M21,EtchLengthFromLayout!$A:$B,2,0)</f>
        <v>5849.14</v>
      </c>
      <c r="O21" s="19"/>
      <c r="P21" s="19"/>
      <c r="Q21" s="19" t="str">
        <f t="shared" si="13"/>
        <v>SG2_2_P2_MDI-</v>
      </c>
      <c r="R21" s="19">
        <f>VLOOKUP(Q21,EtchLengthFromLayout!$A:$B,2,0)</f>
        <v>4362.5600000000004</v>
      </c>
      <c r="S21" s="19" t="str">
        <f t="shared" si="14"/>
        <v>SG2_1_P2_MDI-</v>
      </c>
      <c r="T21" s="19">
        <f>VLOOKUP(S21,EtchLengthFromLayout!$A:$B,2,0)</f>
        <v>104.67</v>
      </c>
      <c r="U21" s="5"/>
      <c r="V21" s="5" t="str">
        <f>VLOOKUP(CONCATENATE($Z21,".",$AA21),Netlist_VTable!$H:$I,2,0)</f>
        <v>SG2_P2_MDI-</v>
      </c>
      <c r="W21" s="19">
        <f>VLOOKUP(V21,EtchLengthFromLayout!$A:$B,2,0)</f>
        <v>2328.06</v>
      </c>
      <c r="X21" s="19">
        <f t="shared" si="17"/>
        <v>25585.61</v>
      </c>
      <c r="Y21" s="19">
        <f>ABS(X21-X22)</f>
        <v>0.11000000000058208</v>
      </c>
      <c r="Z21" s="23" t="s">
        <v>873</v>
      </c>
      <c r="AA21" s="5">
        <f>VLOOKUP(AB21,PinNo!$B:$C,2,0)</f>
        <v>172</v>
      </c>
      <c r="AB21" s="7" t="str">
        <f t="shared" si="15"/>
        <v>P2_MDIN</v>
      </c>
      <c r="AC21" s="118"/>
    </row>
    <row r="22" spans="1:29" x14ac:dyDescent="0.25">
      <c r="A22" s="23" t="s">
        <v>441</v>
      </c>
      <c r="B22" s="5">
        <f>VLOOKUP(C22,PinNo!$B:$C,2,0)</f>
        <v>171</v>
      </c>
      <c r="C22" s="5" t="s">
        <v>897</v>
      </c>
      <c r="D22" s="5" t="str">
        <f>VLOOKUP(CONCATENATE($A22,".",$B22),Netlist_VTable!$H:$I,2,0)</f>
        <v>S2_P2_MDI+</v>
      </c>
      <c r="E22" s="19">
        <f>VLOOKUP(D22,EtchLengthFromLayout!$A:$B,2,0)</f>
        <v>2539.13</v>
      </c>
      <c r="F22" s="19" t="str">
        <f>CONCATENATE("S",MID($A22,5,1),"_U1_",SUBSTITUTE($C22,"IP","I+") )</f>
        <v>S2_U1_P2_MDI+</v>
      </c>
      <c r="G22" s="19">
        <f>VLOOKUP(F22,EtchLengthFromLayout!$A:$B,2,0)</f>
        <v>487.03</v>
      </c>
      <c r="H22" s="13">
        <f t="shared" ref="H22" si="22">E22+G22</f>
        <v>3026.16</v>
      </c>
      <c r="I22" s="19" t="str">
        <f>CONCATENATE("S",MID($A22,5,1),"_U2_",SUBSTITUTE($C22,"IP","I+") )</f>
        <v>S2_U2_P2_MDI+</v>
      </c>
      <c r="J22" s="19">
        <f>VLOOKUP(I22,EtchLengthFromLayout!$A:$B,2,0)</f>
        <v>104.67</v>
      </c>
      <c r="K22" s="19" t="str">
        <f>CONCATENATE("S",MID($A22,5,1),"_U3_",SUBSTITUTE($C22,"IP","I+") )</f>
        <v>S2_U3_P2_MDI+</v>
      </c>
      <c r="L22" s="19">
        <f>VLOOKUP(K22,EtchLengthFromLayout!$A:$B,2,0)</f>
        <v>9810.27</v>
      </c>
      <c r="M22" s="14" t="str">
        <f t="shared" ref="M22" si="23">CONCATENATE("S",MID($A22,5,1),"_U4PILB_",SUBSTITUTE($C22,"IP","I+") )</f>
        <v>S2_U4PILB_P2_MDI+</v>
      </c>
      <c r="N22" s="19">
        <f>VLOOKUP(M22,EtchLengthFromLayout!$A:$B,2,0)</f>
        <v>5849.13</v>
      </c>
      <c r="O22" s="19"/>
      <c r="P22" s="19"/>
      <c r="Q22" s="19" t="str">
        <f t="shared" si="13"/>
        <v>SG2_2_P2_MDI+</v>
      </c>
      <c r="R22" s="19">
        <f>VLOOKUP(Q22,EtchLengthFromLayout!$A:$B,2,0)</f>
        <v>4362.5200000000004</v>
      </c>
      <c r="S22" s="19" t="str">
        <f t="shared" si="14"/>
        <v>SG2_1_P2_MDI+</v>
      </c>
      <c r="T22" s="19">
        <f>VLOOKUP(S22,EtchLengthFromLayout!$A:$B,2,0)</f>
        <v>104.67</v>
      </c>
      <c r="U22" s="5"/>
      <c r="V22" s="5" t="str">
        <f>VLOOKUP(CONCATENATE($Z22,".",$AA22),Netlist_VTable!$H:$I,2,0)</f>
        <v>SG2_P2_MDI+</v>
      </c>
      <c r="W22" s="19">
        <f>VLOOKUP(V22,EtchLengthFromLayout!$A:$B,2,0)</f>
        <v>2328.08</v>
      </c>
      <c r="X22" s="19">
        <f t="shared" si="17"/>
        <v>25585.5</v>
      </c>
      <c r="Y22" s="15" t="str">
        <f>IF(Y21&lt;=5,"OK, Tolerance&lt;= 5 mils", "Fail, Tolerance &gt;  5 mils")</f>
        <v>OK, Tolerance&lt;= 5 mils</v>
      </c>
      <c r="Z22" s="23" t="s">
        <v>873</v>
      </c>
      <c r="AA22" s="5">
        <f>VLOOKUP(AB22,PinNo!$B:$C,2,0)</f>
        <v>171</v>
      </c>
      <c r="AB22" s="7" t="str">
        <f t="shared" si="15"/>
        <v>P2_MDIP</v>
      </c>
      <c r="AC22" s="118"/>
    </row>
    <row r="23" spans="1:29" ht="18" customHeight="1" x14ac:dyDescent="0.25">
      <c r="A23" s="24" t="s">
        <v>442</v>
      </c>
      <c r="B23" s="5">
        <f>VLOOKUP(C23,PinNo!$B:$C,2,0)</f>
        <v>172</v>
      </c>
      <c r="C23" s="5" t="s">
        <v>898</v>
      </c>
      <c r="D23" s="5" t="str">
        <f>VLOOKUP(CONCATENATE($A23,".",$B23),Netlist_VTable!$H:$I,2,0)</f>
        <v>S3_P2_MDI-</v>
      </c>
      <c r="E23" s="19">
        <f>VLOOKUP(D23,EtchLengthFromLayout!$A:$B,2,0)</f>
        <v>1739.8</v>
      </c>
      <c r="F23" s="19" t="str">
        <f>CONCATENATE("S",MID($A23,5,1),"_U1_",SUBSTITUTE($C23,"IN","I-") )</f>
        <v>S3_U1_P2_MDI-</v>
      </c>
      <c r="G23" s="19">
        <f>VLOOKUP(F23,EtchLengthFromLayout!$A:$B,2,0)</f>
        <v>487.03</v>
      </c>
      <c r="H23" s="13">
        <f t="shared" si="16"/>
        <v>2226.83</v>
      </c>
      <c r="I23" s="19" t="str">
        <f>CONCATENATE("S",MID($A23,5,1),"_U2_",SUBSTITUTE($C23,"IN","I-") )</f>
        <v>S3_U2_P2_MDI-</v>
      </c>
      <c r="J23" s="19">
        <f>VLOOKUP(I23,EtchLengthFromLayout!$A:$B,2,0)</f>
        <v>104.67</v>
      </c>
      <c r="K23" s="19" t="str">
        <f>CONCATENATE("S",MID($A23,5,1),"_U3_",SUBSTITUTE($C23,"IN","I-") )</f>
        <v>S3_U3_P2_MDI-</v>
      </c>
      <c r="L23" s="19">
        <f>VLOOKUP(K23,EtchLengthFromLayout!$A:$B,2,0)</f>
        <v>14204.14</v>
      </c>
      <c r="M23" s="14" t="str">
        <f t="shared" ref="M23" si="24">CONCATENATE("S",MID($A23,5,1),"_U4PILB_",SUBSTITUTE($C23,"IN","I-") )</f>
        <v>S3_U4PILB_P2_MDI-</v>
      </c>
      <c r="N23" s="19">
        <f>VLOOKUP(M23,EtchLengthFromLayout!$A:$B,2,0)</f>
        <v>4063.18</v>
      </c>
      <c r="O23" s="19"/>
      <c r="P23" s="19"/>
      <c r="Q23" s="19" t="str">
        <f t="shared" si="13"/>
        <v>SG3_2_P2_MDI-</v>
      </c>
      <c r="R23" s="19">
        <f>VLOOKUP(Q23,EtchLengthFromLayout!$A:$B,2,0)</f>
        <v>3427.8</v>
      </c>
      <c r="S23" s="19" t="str">
        <f t="shared" si="14"/>
        <v>SG3_1_P2_MDI-</v>
      </c>
      <c r="T23" s="19">
        <f>VLOOKUP(S23,EtchLengthFromLayout!$A:$B,2,0)</f>
        <v>104.67</v>
      </c>
      <c r="U23" s="5"/>
      <c r="V23" s="5" t="str">
        <f>VLOOKUP(CONCATENATE($Z23,".",$AA23),Netlist_VTable!$H:$I,2,0)</f>
        <v>SG3_P2_MDI-</v>
      </c>
      <c r="W23" s="19">
        <f>VLOOKUP(V23,EtchLengthFromLayout!$A:$B,2,0)</f>
        <v>1454.2</v>
      </c>
      <c r="X23" s="19">
        <f t="shared" si="17"/>
        <v>25585.489999999998</v>
      </c>
      <c r="Y23" s="19">
        <f>ABS(X23-X24)</f>
        <v>5.9999999997671694E-2</v>
      </c>
      <c r="Z23" s="24" t="s">
        <v>874</v>
      </c>
      <c r="AA23" s="5">
        <f>VLOOKUP(AB23,PinNo!$B:$C,2,0)</f>
        <v>172</v>
      </c>
      <c r="AB23" s="7" t="str">
        <f t="shared" si="15"/>
        <v>P2_MDIN</v>
      </c>
      <c r="AC23" s="118"/>
    </row>
    <row r="24" spans="1:29" x14ac:dyDescent="0.25">
      <c r="A24" s="24" t="s">
        <v>442</v>
      </c>
      <c r="B24" s="5">
        <f>VLOOKUP(C24,PinNo!$B:$C,2,0)</f>
        <v>171</v>
      </c>
      <c r="C24" s="5" t="s">
        <v>897</v>
      </c>
      <c r="D24" s="5" t="str">
        <f>VLOOKUP(CONCATENATE($A24,".",$B24),Netlist_VTable!$H:$I,2,0)</f>
        <v>S3_P2_MDI+</v>
      </c>
      <c r="E24" s="19">
        <f>VLOOKUP(D24,EtchLengthFromLayout!$A:$B,2,0)</f>
        <v>1739.83</v>
      </c>
      <c r="F24" s="19" t="str">
        <f>CONCATENATE("S",MID($A24,5,1),"_U1_",SUBSTITUTE($C24,"IP","I+") )</f>
        <v>S3_U1_P2_MDI+</v>
      </c>
      <c r="G24" s="19">
        <f>VLOOKUP(F24,EtchLengthFromLayout!$A:$B,2,0)</f>
        <v>487.03</v>
      </c>
      <c r="H24" s="13">
        <f t="shared" si="16"/>
        <v>2226.8599999999997</v>
      </c>
      <c r="I24" s="19" t="str">
        <f>CONCATENATE("S",MID($A24,5,1),"_U2_",SUBSTITUTE($C24,"IP","I+") )</f>
        <v>S3_U2_P2_MDI+</v>
      </c>
      <c r="J24" s="19">
        <f>VLOOKUP(I24,EtchLengthFromLayout!$A:$B,2,0)</f>
        <v>104.67</v>
      </c>
      <c r="K24" s="19" t="str">
        <f>CONCATENATE("S",MID($A24,5,1),"_U3_",SUBSTITUTE($C24,"IP","I+") )</f>
        <v>S3_U3_P2_MDI+</v>
      </c>
      <c r="L24" s="19">
        <f>VLOOKUP(K24,EtchLengthFromLayout!$A:$B,2,0)</f>
        <v>14204.12</v>
      </c>
      <c r="M24" s="14" t="str">
        <f t="shared" ref="M24" si="25">CONCATENATE("S",MID($A24,5,1),"_U4PILB_",SUBSTITUTE($C24,"IP","I+") )</f>
        <v>S3_U4PILB_P2_MDI+</v>
      </c>
      <c r="N24" s="19">
        <f>VLOOKUP(M24,EtchLengthFromLayout!$A:$B,2,0)</f>
        <v>4063.18</v>
      </c>
      <c r="O24" s="19"/>
      <c r="P24" s="19"/>
      <c r="Q24" s="19" t="str">
        <f t="shared" si="13"/>
        <v>SG3_2_P2_MDI+</v>
      </c>
      <c r="R24" s="19">
        <f>VLOOKUP(Q24,EtchLengthFromLayout!$A:$B,2,0)</f>
        <v>3427.73</v>
      </c>
      <c r="S24" s="19" t="str">
        <f t="shared" si="14"/>
        <v>SG3_1_P2_MDI+</v>
      </c>
      <c r="T24" s="19">
        <f>VLOOKUP(S24,EtchLengthFromLayout!$A:$B,2,0)</f>
        <v>104.67</v>
      </c>
      <c r="U24" s="5"/>
      <c r="V24" s="5" t="str">
        <f>VLOOKUP(CONCATENATE($Z24,".",$AA24),Netlist_VTable!$H:$I,2,0)</f>
        <v>SG3_P2_MDI+</v>
      </c>
      <c r="W24" s="19">
        <f>VLOOKUP(V24,EtchLengthFromLayout!$A:$B,2,0)</f>
        <v>1454.2</v>
      </c>
      <c r="X24" s="19">
        <f t="shared" si="17"/>
        <v>25585.43</v>
      </c>
      <c r="Y24" s="15" t="str">
        <f>IF(Y23&lt;=5,"OK, Tolerance&lt;= 5 mils", "Fail, Tolerance &gt;  5 mils")</f>
        <v>OK, Tolerance&lt;= 5 mils</v>
      </c>
      <c r="Z24" s="24" t="s">
        <v>874</v>
      </c>
      <c r="AA24" s="5">
        <f>VLOOKUP(AB24,PinNo!$B:$C,2,0)</f>
        <v>171</v>
      </c>
      <c r="AB24" s="7" t="str">
        <f t="shared" si="15"/>
        <v>P2_MDIP</v>
      </c>
      <c r="AC24" s="118"/>
    </row>
    <row r="25" spans="1:29" x14ac:dyDescent="0.25">
      <c r="A25" s="44"/>
      <c r="B25" s="12"/>
      <c r="C25" s="12"/>
      <c r="D25" s="12"/>
      <c r="E25" s="13"/>
      <c r="F25" s="12" t="s">
        <v>227</v>
      </c>
      <c r="G25" s="13"/>
      <c r="H25" s="13">
        <f>MAX(H17:H24)</f>
        <v>3026.21</v>
      </c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0" t="s">
        <v>227</v>
      </c>
      <c r="W25" s="15"/>
      <c r="X25" s="15">
        <f>MAX(X17:X24)</f>
        <v>25585.61</v>
      </c>
      <c r="Y25" s="10"/>
      <c r="Z25" s="10"/>
      <c r="AA25" s="10"/>
      <c r="AB25" s="10"/>
      <c r="AC25" s="10"/>
    </row>
    <row r="26" spans="1:29" x14ac:dyDescent="0.25">
      <c r="A26" s="44"/>
      <c r="B26" s="12"/>
      <c r="C26" s="12"/>
      <c r="D26" s="12"/>
      <c r="E26" s="13"/>
      <c r="F26" s="12" t="s">
        <v>228</v>
      </c>
      <c r="G26" s="13"/>
      <c r="H26" s="13">
        <f>MIN(H17:H24)</f>
        <v>2226.83</v>
      </c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0" t="s">
        <v>228</v>
      </c>
      <c r="W26" s="15"/>
      <c r="X26" s="15">
        <f>MIN(X17:X24)</f>
        <v>25585.42</v>
      </c>
      <c r="Y26" s="10"/>
      <c r="Z26" s="10"/>
      <c r="AA26" s="10"/>
      <c r="AB26" s="10"/>
      <c r="AC26" s="10"/>
    </row>
    <row r="27" spans="1:29" x14ac:dyDescent="0.25">
      <c r="A27" s="44"/>
      <c r="B27" s="12"/>
      <c r="C27" s="12"/>
      <c r="D27" s="12"/>
      <c r="E27" s="13"/>
      <c r="F27" s="12" t="s">
        <v>1</v>
      </c>
      <c r="G27" s="13"/>
      <c r="H27" s="13">
        <f>ABS(H25-H26)</f>
        <v>799.38000000000011</v>
      </c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0"/>
      <c r="V27" s="10" t="s">
        <v>1</v>
      </c>
      <c r="W27" s="15"/>
      <c r="X27" s="15">
        <f>ABS(X25-X26)</f>
        <v>0.19000000000232831</v>
      </c>
      <c r="Y27" s="10"/>
      <c r="Z27" s="10"/>
      <c r="AA27" s="10"/>
      <c r="AB27" s="10"/>
      <c r="AC27" s="10"/>
    </row>
    <row r="28" spans="1:29" x14ac:dyDescent="0.25">
      <c r="A28" s="25"/>
      <c r="B28" s="10"/>
      <c r="C28" s="10"/>
      <c r="D28" s="10"/>
      <c r="E28" s="15"/>
      <c r="F28" s="10"/>
      <c r="G28" s="10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0"/>
      <c r="V28" s="15"/>
      <c r="W28" s="15"/>
      <c r="X28" s="10"/>
      <c r="Y28" s="10"/>
      <c r="Z28" s="10"/>
      <c r="AA28" s="10"/>
      <c r="AB28" s="10"/>
      <c r="AC28" s="10"/>
    </row>
    <row r="29" spans="1:29" x14ac:dyDescent="0.25">
      <c r="A29" s="20"/>
      <c r="B29" s="5"/>
      <c r="C29" s="5"/>
      <c r="D29" s="5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5"/>
      <c r="V29" s="5"/>
      <c r="W29" s="19"/>
      <c r="X29" s="19"/>
      <c r="Y29" s="5"/>
      <c r="Z29" s="5"/>
      <c r="AA29" s="5"/>
      <c r="AB29" s="5"/>
      <c r="AC29" s="5"/>
    </row>
    <row r="30" spans="1:29" ht="32.25" x14ac:dyDescent="0.25">
      <c r="A30" s="46" t="s">
        <v>3</v>
      </c>
      <c r="B30" s="46" t="s">
        <v>4</v>
      </c>
      <c r="C30" s="46" t="s">
        <v>5</v>
      </c>
      <c r="D30" s="10" t="s">
        <v>0</v>
      </c>
      <c r="E30" s="15" t="s">
        <v>2</v>
      </c>
      <c r="F30" s="16" t="s">
        <v>0</v>
      </c>
      <c r="G30" s="17" t="s">
        <v>2</v>
      </c>
      <c r="H30" s="52" t="s">
        <v>415</v>
      </c>
      <c r="I30" s="10" t="s">
        <v>0</v>
      </c>
      <c r="J30" s="15" t="s">
        <v>2</v>
      </c>
      <c r="K30" s="16" t="s">
        <v>0</v>
      </c>
      <c r="L30" s="17" t="s">
        <v>2</v>
      </c>
      <c r="M30" s="16" t="s">
        <v>0</v>
      </c>
      <c r="N30" s="17" t="s">
        <v>2</v>
      </c>
      <c r="O30" s="10" t="s">
        <v>0</v>
      </c>
      <c r="P30" s="15" t="s">
        <v>2</v>
      </c>
      <c r="Q30" s="16" t="s">
        <v>0</v>
      </c>
      <c r="R30" s="17" t="s">
        <v>2</v>
      </c>
      <c r="S30" s="10" t="s">
        <v>0</v>
      </c>
      <c r="T30" s="15" t="s">
        <v>2</v>
      </c>
      <c r="U30" s="12"/>
      <c r="V30" s="53" t="s">
        <v>422</v>
      </c>
      <c r="W30" s="13" t="s">
        <v>2</v>
      </c>
      <c r="X30" s="82" t="s">
        <v>875</v>
      </c>
      <c r="Y30" s="29" t="s">
        <v>420</v>
      </c>
      <c r="Z30" s="10" t="s">
        <v>226</v>
      </c>
      <c r="AA30" s="10" t="s">
        <v>4</v>
      </c>
      <c r="AB30" s="46" t="s">
        <v>5</v>
      </c>
      <c r="AC30" s="46" t="s">
        <v>229</v>
      </c>
    </row>
    <row r="31" spans="1:29" ht="16.149999999999999" customHeight="1" x14ac:dyDescent="0.25">
      <c r="A31" s="23" t="s">
        <v>8</v>
      </c>
      <c r="B31" s="5">
        <f>VLOOKUP(C31,PinNo!$B:$C,2,0)</f>
        <v>168</v>
      </c>
      <c r="C31" s="7" t="s">
        <v>900</v>
      </c>
      <c r="D31" s="5" t="str">
        <f>VLOOKUP(CONCATENATE($A31,".",$B31),Netlist_VTable!$H:$I,2,0)</f>
        <v>S0_P3_MDI-</v>
      </c>
      <c r="E31" s="19">
        <f>VLOOKUP(D31,EtchLengthFromLayout!$A:$B,2,0)</f>
        <v>2588.65</v>
      </c>
      <c r="F31" s="19" t="str">
        <f>CONCATENATE("S",MID($A31,5,1),"_U1_",SUBSTITUTE($C31,"IN","I-") )</f>
        <v>S0_U1_P3_MDI-</v>
      </c>
      <c r="G31" s="19">
        <f>VLOOKUP(F31,EtchLengthFromLayout!$A:$B,2,0)</f>
        <v>487.03</v>
      </c>
      <c r="H31" s="13">
        <f>E31+G31</f>
        <v>3075.6800000000003</v>
      </c>
      <c r="I31" s="19" t="str">
        <f>CONCATENATE("S",MID($A31,5,1),"_U2_",SUBSTITUTE($C31,"IN","I-") )</f>
        <v>S0_U2_P3_MDI-</v>
      </c>
      <c r="J31" s="19">
        <f>VLOOKUP(I31,EtchLengthFromLayout!$A:$B,2,0)</f>
        <v>104.67</v>
      </c>
      <c r="K31" s="19" t="str">
        <f>CONCATENATE("S",MID($A31,5,1),"_U3_",SUBSTITUTE($C31,"IN","I-") )</f>
        <v>S0_U3_P3_MDI-</v>
      </c>
      <c r="L31" s="19">
        <f>VLOOKUP(K31,EtchLengthFromLayout!$A:$B,2,0)</f>
        <v>10350.43</v>
      </c>
      <c r="M31" s="14" t="str">
        <f>CONCATENATE("S",MID($A31,5,1),"_U4PILB_",SUBSTITUTE($C31,"IN","I-") )</f>
        <v>S0_U4PILB_P3_MDI-</v>
      </c>
      <c r="N31" s="19">
        <f>VLOOKUP(M31,EtchLengthFromLayout!$A:$B,2,0)</f>
        <v>7040.09</v>
      </c>
      <c r="O31" s="19"/>
      <c r="P31" s="19"/>
      <c r="Q31" s="19" t="str">
        <f t="shared" ref="Q31:Q38" si="26">SUBSTITUTE($V31,"_P","_2_P")</f>
        <v>SG0_2_P3_MDI-</v>
      </c>
      <c r="R31" s="19">
        <f>VLOOKUP(Q31,EtchLengthFromLayout!$A:$B,2,0)</f>
        <v>3799.67</v>
      </c>
      <c r="S31" s="19" t="str">
        <f t="shared" ref="S31:S38" si="27">SUBSTITUTE($V31,"_P","_1_P")</f>
        <v>SG0_1_P3_MDI-</v>
      </c>
      <c r="T31" s="19">
        <f>VLOOKUP(S31,EtchLengthFromLayout!$A:$B,2,0)</f>
        <v>104.67</v>
      </c>
      <c r="U31" s="5"/>
      <c r="V31" s="5" t="str">
        <f>VLOOKUP(CONCATENATE($Z31,".",$AA31),Netlist_VTable!$H:$I,2,0)</f>
        <v>SG0_P3_MDI-</v>
      </c>
      <c r="W31" s="19">
        <f>VLOOKUP(V31,EtchLengthFromLayout!$A:$B,2,0)</f>
        <v>1110.21</v>
      </c>
      <c r="X31" s="19">
        <f>E31+G31+J31+L31+N31+P31+R31+T31+W31</f>
        <v>25585.42</v>
      </c>
      <c r="Y31" s="19">
        <f>ABS(X31-X32)</f>
        <v>0.10000000000218279</v>
      </c>
      <c r="Z31" s="23" t="s">
        <v>871</v>
      </c>
      <c r="AA31" s="5">
        <f>VLOOKUP(AB31,PinNo!$B:$C,2,0)</f>
        <v>168</v>
      </c>
      <c r="AB31" s="7" t="str">
        <f t="shared" ref="AB31:AB38" si="28">C31</f>
        <v>P3_MDIN</v>
      </c>
      <c r="AC31" s="118" t="s">
        <v>6145</v>
      </c>
    </row>
    <row r="32" spans="1:29" x14ac:dyDescent="0.25">
      <c r="A32" s="23" t="s">
        <v>8</v>
      </c>
      <c r="B32" s="5">
        <f>VLOOKUP(C32,PinNo!$B:$C,2,0)</f>
        <v>167</v>
      </c>
      <c r="C32" s="7" t="s">
        <v>899</v>
      </c>
      <c r="D32" s="5" t="str">
        <f>VLOOKUP(CONCATENATE($A32,".",$B32),Netlist_VTable!$H:$I,2,0)</f>
        <v>S0_P3_MDI+</v>
      </c>
      <c r="E32" s="19">
        <f>VLOOKUP(D32,EtchLengthFromLayout!$A:$B,2,0)</f>
        <v>2588.66</v>
      </c>
      <c r="F32" s="19" t="str">
        <f>CONCATENATE("S",MID($A32,5,1),"_U1_",SUBSTITUTE($C32,"IP","I+") )</f>
        <v>S0_U1_P3_MDI+</v>
      </c>
      <c r="G32" s="19">
        <f>VLOOKUP(F32,EtchLengthFromLayout!$A:$B,2,0)</f>
        <v>487.03</v>
      </c>
      <c r="H32" s="13">
        <f t="shared" ref="H32:H38" si="29">E32+G32</f>
        <v>3075.6899999999996</v>
      </c>
      <c r="I32" s="19" t="str">
        <f>CONCATENATE("S",MID($A32,5,1),"_U2_",SUBSTITUTE($C32,"IP","I+") )</f>
        <v>S0_U2_P3_MDI+</v>
      </c>
      <c r="J32" s="19">
        <f>VLOOKUP(I32,EtchLengthFromLayout!$A:$B,2,0)</f>
        <v>104.67</v>
      </c>
      <c r="K32" s="19" t="str">
        <f>CONCATENATE("S",MID($A32,5,1),"_U3_",SUBSTITUTE($C32,"IP","I+") )</f>
        <v>S0_U3_P3_MDI+</v>
      </c>
      <c r="L32" s="19">
        <f>VLOOKUP(K32,EtchLengthFromLayout!$A:$B,2,0)</f>
        <v>10350.52</v>
      </c>
      <c r="M32" s="14" t="str">
        <f>CONCATENATE("S",MID($A32,5,1),"_U4PILB_",SUBSTITUTE($C32,"IP","I+") )</f>
        <v>S0_U4PILB_P3_MDI+</v>
      </c>
      <c r="N32" s="19">
        <f>VLOOKUP(M32,EtchLengthFromLayout!$A:$B,2,0)</f>
        <v>7040.07</v>
      </c>
      <c r="O32" s="19"/>
      <c r="P32" s="19"/>
      <c r="Q32" s="19" t="str">
        <f t="shared" si="26"/>
        <v>SG0_2_P3_MDI+</v>
      </c>
      <c r="R32" s="19">
        <f>VLOOKUP(Q32,EtchLengthFromLayout!$A:$B,2,0)</f>
        <v>3799.66</v>
      </c>
      <c r="S32" s="19" t="str">
        <f t="shared" si="27"/>
        <v>SG0_1_P3_MDI+</v>
      </c>
      <c r="T32" s="19">
        <f>VLOOKUP(S32,EtchLengthFromLayout!$A:$B,2,0)</f>
        <v>104.67</v>
      </c>
      <c r="U32" s="5"/>
      <c r="V32" s="5" t="str">
        <f>VLOOKUP(CONCATENATE($Z32,".",$AA32),Netlist_VTable!$H:$I,2,0)</f>
        <v>SG0_P3_MDI+</v>
      </c>
      <c r="W32" s="19">
        <f>VLOOKUP(V32,EtchLengthFromLayout!$A:$B,2,0)</f>
        <v>1110.24</v>
      </c>
      <c r="X32" s="19">
        <f t="shared" ref="X32:X38" si="30">E32+G32+J32+L32+N32+P32+R32+T32+W32</f>
        <v>25585.52</v>
      </c>
      <c r="Y32" s="15" t="str">
        <f>IF(Y31&lt;=5,"OK, Tolerance&lt;= 5 mils", "Fail, Tolerance &gt;  5 mils")</f>
        <v>OK, Tolerance&lt;= 5 mils</v>
      </c>
      <c r="Z32" s="23" t="s">
        <v>871</v>
      </c>
      <c r="AA32" s="5">
        <f>VLOOKUP(AB32,PinNo!$B:$C,2,0)</f>
        <v>167</v>
      </c>
      <c r="AB32" s="7" t="str">
        <f t="shared" si="28"/>
        <v>P3_MDIP</v>
      </c>
      <c r="AC32" s="118"/>
    </row>
    <row r="33" spans="1:29" x14ac:dyDescent="0.25">
      <c r="A33" s="24" t="s">
        <v>9</v>
      </c>
      <c r="B33" s="5">
        <f>VLOOKUP(C33,PinNo!$B:$C,2,0)</f>
        <v>168</v>
      </c>
      <c r="C33" s="7" t="s">
        <v>900</v>
      </c>
      <c r="D33" s="5" t="str">
        <f>VLOOKUP(CONCATENATE($A33,".",$B33),Netlist_VTable!$H:$I,2,0)</f>
        <v>S1_P3_MDI-</v>
      </c>
      <c r="E33" s="19">
        <f>VLOOKUP(D33,EtchLengthFromLayout!$A:$B,2,0)</f>
        <v>1671.04</v>
      </c>
      <c r="F33" s="19" t="str">
        <f>CONCATENATE("S",MID($A33,5,1),"_U1_",SUBSTITUTE($C33,"IN","I-") )</f>
        <v>S1_U1_P3_MDI-</v>
      </c>
      <c r="G33" s="19">
        <f>VLOOKUP(F33,EtchLengthFromLayout!$A:$B,2,0)</f>
        <v>487.03</v>
      </c>
      <c r="H33" s="13">
        <f t="shared" ref="H33:H34" si="31">E33+G33</f>
        <v>2158.0699999999997</v>
      </c>
      <c r="I33" s="19" t="str">
        <f>CONCATENATE("S",MID($A33,5,1),"_U2_",SUBSTITUTE($C33,"IN","I-") )</f>
        <v>S1_U2_P3_MDI-</v>
      </c>
      <c r="J33" s="19">
        <f>VLOOKUP(I33,EtchLengthFromLayout!$A:$B,2,0)</f>
        <v>104.67</v>
      </c>
      <c r="K33" s="19" t="str">
        <f>CONCATENATE("S",MID($A33,5,1),"_U3_",SUBSTITUTE($C33,"IN","I-") )</f>
        <v>S1_U3_P3_MDI-</v>
      </c>
      <c r="L33" s="19">
        <f>VLOOKUP(K33,EtchLengthFromLayout!$A:$B,2,0)</f>
        <v>14414.03</v>
      </c>
      <c r="M33" s="14" t="str">
        <f t="shared" ref="M33" si="32">CONCATENATE("S",MID($A33,5,1),"_U4PILB_",SUBSTITUTE($C33,"IN","I-") )</f>
        <v>S1_U4PILB_P3_MDI-</v>
      </c>
      <c r="N33" s="19">
        <f>VLOOKUP(M33,EtchLengthFromLayout!$A:$B,2,0)</f>
        <v>1743.8</v>
      </c>
      <c r="O33" s="19"/>
      <c r="P33" s="19"/>
      <c r="Q33" s="19" t="str">
        <f t="shared" si="26"/>
        <v>SG1_2_P3_MDI-</v>
      </c>
      <c r="R33" s="19">
        <f>VLOOKUP(Q33,EtchLengthFromLayout!$A:$B,2,0)</f>
        <v>4608.3599999999997</v>
      </c>
      <c r="S33" s="19" t="str">
        <f t="shared" si="27"/>
        <v>SG1_1_P3_MDI-</v>
      </c>
      <c r="T33" s="19">
        <f>VLOOKUP(S33,EtchLengthFromLayout!$A:$B,2,0)</f>
        <v>104.67</v>
      </c>
      <c r="U33" s="5"/>
      <c r="V33" s="5" t="str">
        <f>VLOOKUP(CONCATENATE($Z33,".",$AA33),Netlist_VTable!$H:$I,2,0)</f>
        <v>SG1_P3_MDI-</v>
      </c>
      <c r="W33" s="19">
        <f>VLOOKUP(V33,EtchLengthFromLayout!$A:$B,2,0)</f>
        <v>2451.8200000000002</v>
      </c>
      <c r="X33" s="19">
        <f t="shared" si="30"/>
        <v>25585.42</v>
      </c>
      <c r="Y33" s="19">
        <f>ABS(X33-X34)</f>
        <v>1.9999999996798579E-2</v>
      </c>
      <c r="Z33" s="24" t="s">
        <v>872</v>
      </c>
      <c r="AA33" s="5">
        <f>VLOOKUP(AB33,PinNo!$B:$C,2,0)</f>
        <v>168</v>
      </c>
      <c r="AB33" s="7" t="str">
        <f t="shared" si="28"/>
        <v>P3_MDIN</v>
      </c>
      <c r="AC33" s="118"/>
    </row>
    <row r="34" spans="1:29" x14ac:dyDescent="0.25">
      <c r="A34" s="24" t="s">
        <v>9</v>
      </c>
      <c r="B34" s="5">
        <f>VLOOKUP(C34,PinNo!$B:$C,2,0)</f>
        <v>167</v>
      </c>
      <c r="C34" s="7" t="s">
        <v>899</v>
      </c>
      <c r="D34" s="5" t="str">
        <f>VLOOKUP(CONCATENATE($A34,".",$B34),Netlist_VTable!$H:$I,2,0)</f>
        <v>S1_P3_MDI+</v>
      </c>
      <c r="E34" s="19">
        <f>VLOOKUP(D34,EtchLengthFromLayout!$A:$B,2,0)</f>
        <v>1671.04</v>
      </c>
      <c r="F34" s="19" t="str">
        <f>CONCATENATE("S",MID($A34,5,1),"_U1_",SUBSTITUTE($C34,"IP","I+") )</f>
        <v>S1_U1_P3_MDI+</v>
      </c>
      <c r="G34" s="19">
        <f>VLOOKUP(F34,EtchLengthFromLayout!$A:$B,2,0)</f>
        <v>487.03</v>
      </c>
      <c r="H34" s="13">
        <f t="shared" si="31"/>
        <v>2158.0699999999997</v>
      </c>
      <c r="I34" s="19" t="str">
        <f>CONCATENATE("S",MID($A34,5,1),"_U2_",SUBSTITUTE($C34,"IP","I+") )</f>
        <v>S1_U2_P3_MDI+</v>
      </c>
      <c r="J34" s="19">
        <f>VLOOKUP(I34,EtchLengthFromLayout!$A:$B,2,0)</f>
        <v>104.67</v>
      </c>
      <c r="K34" s="19" t="str">
        <f>CONCATENATE("S",MID($A34,5,1),"_U3_",SUBSTITUTE($C34,"IP","I+") )</f>
        <v>S1_U3_P3_MDI+</v>
      </c>
      <c r="L34" s="19">
        <f>VLOOKUP(K34,EtchLengthFromLayout!$A:$B,2,0)</f>
        <v>14414.02</v>
      </c>
      <c r="M34" s="14" t="str">
        <f t="shared" ref="M34" si="33">CONCATENATE("S",MID($A34,5,1),"_U4PILB_",SUBSTITUTE($C34,"IP","I+") )</f>
        <v>S1_U4PILB_P3_MDI+</v>
      </c>
      <c r="N34" s="19">
        <f>VLOOKUP(M34,EtchLengthFromLayout!$A:$B,2,0)</f>
        <v>1743.79</v>
      </c>
      <c r="O34" s="19"/>
      <c r="P34" s="19"/>
      <c r="Q34" s="19" t="str">
        <f t="shared" si="26"/>
        <v>SG1_2_P3_MDI+</v>
      </c>
      <c r="R34" s="19">
        <f>VLOOKUP(Q34,EtchLengthFromLayout!$A:$B,2,0)</f>
        <v>4608.38</v>
      </c>
      <c r="S34" s="19" t="str">
        <f t="shared" si="27"/>
        <v>SG1_1_P3_MDI+</v>
      </c>
      <c r="T34" s="19">
        <f>VLOOKUP(S34,EtchLengthFromLayout!$A:$B,2,0)</f>
        <v>104.67</v>
      </c>
      <c r="U34" s="5"/>
      <c r="V34" s="5" t="str">
        <f>VLOOKUP(CONCATENATE($Z34,".",$AA34),Netlist_VTable!$H:$I,2,0)</f>
        <v>SG1_P3_MDI+</v>
      </c>
      <c r="W34" s="19">
        <f>VLOOKUP(V34,EtchLengthFromLayout!$A:$B,2,0)</f>
        <v>2451.8000000000002</v>
      </c>
      <c r="X34" s="19">
        <f t="shared" si="30"/>
        <v>25585.4</v>
      </c>
      <c r="Y34" s="15" t="str">
        <f>IF(Y33&lt;=5,"OK, Tolerance&lt;= 5 mils", "Fail, Tolerance &gt;  5 mils")</f>
        <v>OK, Tolerance&lt;= 5 mils</v>
      </c>
      <c r="Z34" s="24" t="s">
        <v>872</v>
      </c>
      <c r="AA34" s="5">
        <f>VLOOKUP(AB34,PinNo!$B:$C,2,0)</f>
        <v>167</v>
      </c>
      <c r="AB34" s="7" t="str">
        <f t="shared" si="28"/>
        <v>P3_MDIP</v>
      </c>
      <c r="AC34" s="118"/>
    </row>
    <row r="35" spans="1:29" ht="16.149999999999999" customHeight="1" x14ac:dyDescent="0.25">
      <c r="A35" s="23" t="s">
        <v>441</v>
      </c>
      <c r="B35" s="5">
        <f>VLOOKUP(C35,PinNo!$B:$C,2,0)</f>
        <v>168</v>
      </c>
      <c r="C35" s="7" t="s">
        <v>900</v>
      </c>
      <c r="D35" s="5" t="str">
        <f>VLOOKUP(CONCATENATE($A35,".",$B35),Netlist_VTable!$H:$I,2,0)</f>
        <v>S2_P3_MDI-</v>
      </c>
      <c r="E35" s="19">
        <f>VLOOKUP(D35,EtchLengthFromLayout!$A:$B,2,0)</f>
        <v>2593.96</v>
      </c>
      <c r="F35" s="19" t="str">
        <f>CONCATENATE("S",MID($A35,5,1),"_U1_",SUBSTITUTE($C35,"IN","I-") )</f>
        <v>S2_U1_P3_MDI-</v>
      </c>
      <c r="G35" s="19">
        <f>VLOOKUP(F35,EtchLengthFromLayout!$A:$B,2,0)</f>
        <v>487.03</v>
      </c>
      <c r="H35" s="13">
        <f>E35+G35</f>
        <v>3080.99</v>
      </c>
      <c r="I35" s="19" t="str">
        <f>CONCATENATE("S",MID($A35,5,1),"_U2_",SUBSTITUTE($C35,"IN","I-") )</f>
        <v>S2_U2_P3_MDI-</v>
      </c>
      <c r="J35" s="19">
        <f>VLOOKUP(I35,EtchLengthFromLayout!$A:$B,2,0)</f>
        <v>104.67</v>
      </c>
      <c r="K35" s="19" t="str">
        <f>CONCATENATE("S",MID($A35,5,1),"_U3_",SUBSTITUTE($C35,"IN","I-") )</f>
        <v>S2_U3_P3_MDI-</v>
      </c>
      <c r="L35" s="19">
        <f>VLOOKUP(K35,EtchLengthFromLayout!$A:$B,2,0)</f>
        <v>9524.4500000000007</v>
      </c>
      <c r="M35" s="14" t="str">
        <f t="shared" ref="M35" si="34">CONCATENATE("S",MID($A35,5,1),"_U4PILB_",SUBSTITUTE($C35,"IN","I-") )</f>
        <v>S2_U4PILB_P3_MDI-</v>
      </c>
      <c r="N35" s="19">
        <f>VLOOKUP(M35,EtchLengthFromLayout!$A:$B,2,0)</f>
        <v>6051.26</v>
      </c>
      <c r="O35" s="19"/>
      <c r="P35" s="19"/>
      <c r="Q35" s="19" t="str">
        <f t="shared" si="26"/>
        <v>SG2_2_P3_MDI-</v>
      </c>
      <c r="R35" s="19">
        <f>VLOOKUP(Q35,EtchLengthFromLayout!$A:$B,2,0)</f>
        <v>4342.97</v>
      </c>
      <c r="S35" s="19" t="str">
        <f t="shared" si="27"/>
        <v>SG2_1_P3_MDI-</v>
      </c>
      <c r="T35" s="19">
        <f>VLOOKUP(S35,EtchLengthFromLayout!$A:$B,2,0)</f>
        <v>104.67</v>
      </c>
      <c r="U35" s="5"/>
      <c r="V35" s="5" t="str">
        <f>VLOOKUP(CONCATENATE($Z35,".",$AA35),Netlist_VTable!$H:$I,2,0)</f>
        <v>SG2_P3_MDI-</v>
      </c>
      <c r="W35" s="19">
        <f>VLOOKUP(V35,EtchLengthFromLayout!$A:$B,2,0)</f>
        <v>2376.5700000000002</v>
      </c>
      <c r="X35" s="19">
        <f t="shared" si="30"/>
        <v>25585.58</v>
      </c>
      <c r="Y35" s="19">
        <f>ABS(X35-X36)</f>
        <v>2.9999999998835847E-2</v>
      </c>
      <c r="Z35" s="23" t="s">
        <v>873</v>
      </c>
      <c r="AA35" s="5">
        <f>VLOOKUP(AB35,PinNo!$B:$C,2,0)</f>
        <v>168</v>
      </c>
      <c r="AB35" s="7" t="str">
        <f t="shared" si="28"/>
        <v>P3_MDIN</v>
      </c>
      <c r="AC35" s="118"/>
    </row>
    <row r="36" spans="1:29" x14ac:dyDescent="0.25">
      <c r="A36" s="23" t="s">
        <v>441</v>
      </c>
      <c r="B36" s="5">
        <f>VLOOKUP(C36,PinNo!$B:$C,2,0)</f>
        <v>167</v>
      </c>
      <c r="C36" s="7" t="s">
        <v>899</v>
      </c>
      <c r="D36" s="5" t="str">
        <f>VLOOKUP(CONCATENATE($A36,".",$B36),Netlist_VTable!$H:$I,2,0)</f>
        <v>S2_P3_MDI+</v>
      </c>
      <c r="E36" s="19">
        <f>VLOOKUP(D36,EtchLengthFromLayout!$A:$B,2,0)</f>
        <v>2593.96</v>
      </c>
      <c r="F36" s="19" t="str">
        <f>CONCATENATE("S",MID($A36,5,1),"_U1_",SUBSTITUTE($C36,"IP","I+") )</f>
        <v>S2_U1_P3_MDI+</v>
      </c>
      <c r="G36" s="19">
        <f>VLOOKUP(F36,EtchLengthFromLayout!$A:$B,2,0)</f>
        <v>487.03</v>
      </c>
      <c r="H36" s="13">
        <f t="shared" ref="H36" si="35">E36+G36</f>
        <v>3080.99</v>
      </c>
      <c r="I36" s="19" t="str">
        <f>CONCATENATE("S",MID($A36,5,1),"_U2_",SUBSTITUTE($C36,"IP","I+") )</f>
        <v>S2_U2_P3_MDI+</v>
      </c>
      <c r="J36" s="19">
        <f>VLOOKUP(I36,EtchLengthFromLayout!$A:$B,2,0)</f>
        <v>104.67</v>
      </c>
      <c r="K36" s="19" t="str">
        <f>CONCATENATE("S",MID($A36,5,1),"_U3_",SUBSTITUTE($C36,"IP","I+") )</f>
        <v>S2_U3_P3_MDI+</v>
      </c>
      <c r="L36" s="19">
        <f>VLOOKUP(K36,EtchLengthFromLayout!$A:$B,2,0)</f>
        <v>9524.5</v>
      </c>
      <c r="M36" s="14" t="str">
        <f t="shared" ref="M36" si="36">CONCATENATE("S",MID($A36,5,1),"_U4PILB_",SUBSTITUTE($C36,"IP","I+") )</f>
        <v>S2_U4PILB_P3_MDI+</v>
      </c>
      <c r="N36" s="19">
        <f>VLOOKUP(M36,EtchLengthFromLayout!$A:$B,2,0)</f>
        <v>6051.24</v>
      </c>
      <c r="O36" s="19"/>
      <c r="P36" s="19"/>
      <c r="Q36" s="19" t="str">
        <f t="shared" si="26"/>
        <v>SG2_2_P3_MDI+</v>
      </c>
      <c r="R36" s="19">
        <f>VLOOKUP(Q36,EtchLengthFromLayout!$A:$B,2,0)</f>
        <v>4342.9799999999996</v>
      </c>
      <c r="S36" s="19" t="str">
        <f t="shared" si="27"/>
        <v>SG2_1_P3_MDI+</v>
      </c>
      <c r="T36" s="19">
        <f>VLOOKUP(S36,EtchLengthFromLayout!$A:$B,2,0)</f>
        <v>104.67</v>
      </c>
      <c r="U36" s="5"/>
      <c r="V36" s="5" t="str">
        <f>VLOOKUP(CONCATENATE($Z36,".",$AA36),Netlist_VTable!$H:$I,2,0)</f>
        <v>SG2_P3_MDI+</v>
      </c>
      <c r="W36" s="19">
        <f>VLOOKUP(V36,EtchLengthFromLayout!$A:$B,2,0)</f>
        <v>2376.56</v>
      </c>
      <c r="X36" s="19">
        <f t="shared" si="30"/>
        <v>25585.61</v>
      </c>
      <c r="Y36" s="15" t="str">
        <f>IF(Y35&lt;=5,"OK, Tolerance&lt;= 5 mils", "Fail, Tolerance &gt;  5 mils")</f>
        <v>OK, Tolerance&lt;= 5 mils</v>
      </c>
      <c r="Z36" s="23" t="s">
        <v>873</v>
      </c>
      <c r="AA36" s="5">
        <f>VLOOKUP(AB36,PinNo!$B:$C,2,0)</f>
        <v>167</v>
      </c>
      <c r="AB36" s="7" t="str">
        <f t="shared" si="28"/>
        <v>P3_MDIP</v>
      </c>
      <c r="AC36" s="118"/>
    </row>
    <row r="37" spans="1:29" x14ac:dyDescent="0.25">
      <c r="A37" s="24" t="s">
        <v>442</v>
      </c>
      <c r="B37" s="5">
        <f>VLOOKUP(C37,PinNo!$B:$C,2,0)</f>
        <v>168</v>
      </c>
      <c r="C37" s="7" t="s">
        <v>900</v>
      </c>
      <c r="D37" s="5" t="str">
        <f>VLOOKUP(CONCATENATE($A37,".",$B37),Netlist_VTable!$H:$I,2,0)</f>
        <v>S3_P3_MDI-</v>
      </c>
      <c r="E37" s="19">
        <f>VLOOKUP(D37,EtchLengthFromLayout!$A:$B,2,0)</f>
        <v>1671.04</v>
      </c>
      <c r="F37" s="19" t="str">
        <f>CONCATENATE("S",MID($A37,5,1),"_U1_",SUBSTITUTE($C37,"IN","I-") )</f>
        <v>S3_U1_P3_MDI-</v>
      </c>
      <c r="G37" s="19">
        <f>VLOOKUP(F37,EtchLengthFromLayout!$A:$B,2,0)</f>
        <v>487.03</v>
      </c>
      <c r="H37" s="13">
        <f t="shared" si="29"/>
        <v>2158.0699999999997</v>
      </c>
      <c r="I37" s="19" t="str">
        <f>CONCATENATE("S",MID($A37,5,1),"_U2_",SUBSTITUTE($C37,"IN","I-") )</f>
        <v>S3_U2_P3_MDI-</v>
      </c>
      <c r="J37" s="19">
        <f>VLOOKUP(I37,EtchLengthFromLayout!$A:$B,2,0)</f>
        <v>104.67</v>
      </c>
      <c r="K37" s="19" t="str">
        <f>CONCATENATE("S",MID($A37,5,1),"_U3_",SUBSTITUTE($C37,"IN","I-") )</f>
        <v>S3_U3_P3_MDI-</v>
      </c>
      <c r="L37" s="19">
        <f>VLOOKUP(K37,EtchLengthFromLayout!$A:$B,2,0)</f>
        <v>14275.72</v>
      </c>
      <c r="M37" s="14" t="str">
        <f t="shared" ref="M37" si="37">CONCATENATE("S",MID($A37,5,1),"_U4PILB_",SUBSTITUTE($C37,"IN","I-") )</f>
        <v>S3_U4PILB_P3_MDI-</v>
      </c>
      <c r="N37" s="19">
        <f>VLOOKUP(M37,EtchLengthFromLayout!$A:$B,2,0)</f>
        <v>3885.98</v>
      </c>
      <c r="O37" s="19"/>
      <c r="P37" s="19"/>
      <c r="Q37" s="19" t="str">
        <f t="shared" si="26"/>
        <v>SG3_2_P3_MDI-</v>
      </c>
      <c r="R37" s="19">
        <f>VLOOKUP(Q37,EtchLengthFromLayout!$A:$B,2,0)</f>
        <v>3651.65</v>
      </c>
      <c r="S37" s="19" t="str">
        <f t="shared" si="27"/>
        <v>SG3_1_P3_MDI-</v>
      </c>
      <c r="T37" s="19">
        <f>VLOOKUP(S37,EtchLengthFromLayout!$A:$B,2,0)</f>
        <v>104.67</v>
      </c>
      <c r="U37" s="5"/>
      <c r="V37" s="5" t="str">
        <f>VLOOKUP(CONCATENATE($Z37,".",$AA37),Netlist_VTable!$H:$I,2,0)</f>
        <v>SG3_P3_MDI-</v>
      </c>
      <c r="W37" s="19">
        <f>VLOOKUP(V37,EtchLengthFromLayout!$A:$B,2,0)</f>
        <v>1404.62</v>
      </c>
      <c r="X37" s="19">
        <f t="shared" si="30"/>
        <v>25585.379999999997</v>
      </c>
      <c r="Y37" s="19">
        <f>ABS(X37-X38)</f>
        <v>2.0000000000436557E-2</v>
      </c>
      <c r="Z37" s="24" t="s">
        <v>874</v>
      </c>
      <c r="AA37" s="5">
        <f>VLOOKUP(AB37,PinNo!$B:$C,2,0)</f>
        <v>168</v>
      </c>
      <c r="AB37" s="7" t="str">
        <f t="shared" si="28"/>
        <v>P3_MDIN</v>
      </c>
      <c r="AC37" s="118"/>
    </row>
    <row r="38" spans="1:29" x14ac:dyDescent="0.25">
      <c r="A38" s="24" t="s">
        <v>442</v>
      </c>
      <c r="B38" s="5">
        <f>VLOOKUP(C38,PinNo!$B:$C,2,0)</f>
        <v>167</v>
      </c>
      <c r="C38" s="7" t="s">
        <v>899</v>
      </c>
      <c r="D38" s="5" t="str">
        <f>VLOOKUP(CONCATENATE($A38,".",$B38),Netlist_VTable!$H:$I,2,0)</f>
        <v>S3_P3_MDI+</v>
      </c>
      <c r="E38" s="19">
        <f>VLOOKUP(D38,EtchLengthFromLayout!$A:$B,2,0)</f>
        <v>1671.04</v>
      </c>
      <c r="F38" s="19" t="str">
        <f>CONCATENATE("S",MID($A38,5,1),"_U1_",SUBSTITUTE($C38,"IP","I+") )</f>
        <v>S3_U1_P3_MDI+</v>
      </c>
      <c r="G38" s="19">
        <f>VLOOKUP(F38,EtchLengthFromLayout!$A:$B,2,0)</f>
        <v>487.03</v>
      </c>
      <c r="H38" s="13">
        <f t="shared" si="29"/>
        <v>2158.0699999999997</v>
      </c>
      <c r="I38" s="19" t="str">
        <f>CONCATENATE("S",MID($A38,5,1),"_U2_",SUBSTITUTE($C38,"IP","I+") )</f>
        <v>S3_U2_P3_MDI+</v>
      </c>
      <c r="J38" s="19">
        <f>VLOOKUP(I38,EtchLengthFromLayout!$A:$B,2,0)</f>
        <v>104.67</v>
      </c>
      <c r="K38" s="19" t="str">
        <f>CONCATENATE("S",MID($A38,5,1),"_U3_",SUBSTITUTE($C38,"IP","I+") )</f>
        <v>S3_U3_P3_MDI+</v>
      </c>
      <c r="L38" s="19">
        <f>VLOOKUP(K38,EtchLengthFromLayout!$A:$B,2,0)</f>
        <v>14275.73</v>
      </c>
      <c r="M38" s="14" t="str">
        <f t="shared" ref="M38" si="38">CONCATENATE("S",MID($A38,5,1),"_U4PILB_",SUBSTITUTE($C38,"IP","I+") )</f>
        <v>S3_U4PILB_P3_MDI+</v>
      </c>
      <c r="N38" s="19">
        <f>VLOOKUP(M38,EtchLengthFromLayout!$A:$B,2,0)</f>
        <v>3885.96</v>
      </c>
      <c r="O38" s="19"/>
      <c r="P38" s="19"/>
      <c r="Q38" s="19" t="str">
        <f t="shared" si="26"/>
        <v>SG3_2_P3_MDI+</v>
      </c>
      <c r="R38" s="19">
        <f>VLOOKUP(Q38,EtchLengthFromLayout!$A:$B,2,0)</f>
        <v>3651.71</v>
      </c>
      <c r="S38" s="19" t="str">
        <f t="shared" si="27"/>
        <v>SG3_1_P3_MDI+</v>
      </c>
      <c r="T38" s="19">
        <f>VLOOKUP(S38,EtchLengthFromLayout!$A:$B,2,0)</f>
        <v>104.67</v>
      </c>
      <c r="U38" s="5"/>
      <c r="V38" s="5" t="str">
        <f>VLOOKUP(CONCATENATE($Z38,".",$AA38),Netlist_VTable!$H:$I,2,0)</f>
        <v>SG3_P3_MDI+</v>
      </c>
      <c r="W38" s="19">
        <f>VLOOKUP(V38,EtchLengthFromLayout!$A:$B,2,0)</f>
        <v>1404.59</v>
      </c>
      <c r="X38" s="19">
        <f t="shared" si="30"/>
        <v>25585.399999999998</v>
      </c>
      <c r="Y38" s="15" t="str">
        <f>IF(Y37&lt;=5,"OK, Tolerance&lt;= 5 mils", "Fail, Tolerance &gt;  5 mils")</f>
        <v>OK, Tolerance&lt;= 5 mils</v>
      </c>
      <c r="Z38" s="24" t="s">
        <v>874</v>
      </c>
      <c r="AA38" s="5">
        <f>VLOOKUP(AB38,PinNo!$B:$C,2,0)</f>
        <v>167</v>
      </c>
      <c r="AB38" s="7" t="str">
        <f t="shared" si="28"/>
        <v>P3_MDIP</v>
      </c>
      <c r="AC38" s="118"/>
    </row>
    <row r="39" spans="1:29" x14ac:dyDescent="0.25">
      <c r="A39" s="44"/>
      <c r="B39" s="12"/>
      <c r="C39" s="12"/>
      <c r="D39" s="12"/>
      <c r="E39" s="13"/>
      <c r="F39" s="12" t="s">
        <v>227</v>
      </c>
      <c r="G39" s="13"/>
      <c r="H39" s="13">
        <f>MAX(H31:H38)</f>
        <v>3080.99</v>
      </c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0" t="s">
        <v>227</v>
      </c>
      <c r="W39" s="15"/>
      <c r="X39" s="15">
        <f>MAX(X31:X38)</f>
        <v>25585.61</v>
      </c>
      <c r="Y39" s="10"/>
      <c r="Z39" s="10"/>
      <c r="AA39" s="10"/>
      <c r="AB39" s="10"/>
      <c r="AC39" s="10"/>
    </row>
    <row r="40" spans="1:29" x14ac:dyDescent="0.25">
      <c r="A40" s="44"/>
      <c r="B40" s="12"/>
      <c r="C40" s="12"/>
      <c r="D40" s="12"/>
      <c r="E40" s="13"/>
      <c r="F40" s="12" t="s">
        <v>228</v>
      </c>
      <c r="G40" s="13"/>
      <c r="H40" s="13">
        <f>MIN(H31:H38)</f>
        <v>2158.0699999999997</v>
      </c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0" t="s">
        <v>228</v>
      </c>
      <c r="W40" s="15"/>
      <c r="X40" s="15">
        <f>MIN(X31:X38)</f>
        <v>25585.379999999997</v>
      </c>
      <c r="Y40" s="10"/>
      <c r="Z40" s="10"/>
      <c r="AA40" s="10"/>
      <c r="AB40" s="10"/>
      <c r="AC40" s="10"/>
    </row>
    <row r="41" spans="1:29" x14ac:dyDescent="0.25">
      <c r="A41" s="44"/>
      <c r="B41" s="12"/>
      <c r="C41" s="12"/>
      <c r="D41" s="12"/>
      <c r="E41" s="13"/>
      <c r="F41" s="12" t="s">
        <v>1</v>
      </c>
      <c r="G41" s="13"/>
      <c r="H41" s="13">
        <f>ABS(H39-H40)</f>
        <v>922.92000000000007</v>
      </c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0"/>
      <c r="V41" s="10" t="s">
        <v>1</v>
      </c>
      <c r="W41" s="15"/>
      <c r="X41" s="15">
        <f>ABS(X39-X40)</f>
        <v>0.23000000000320142</v>
      </c>
      <c r="Y41" s="10"/>
      <c r="Z41" s="10"/>
      <c r="AA41" s="10"/>
      <c r="AB41" s="10"/>
      <c r="AC41" s="10"/>
    </row>
    <row r="42" spans="1:29" x14ac:dyDescent="0.25">
      <c r="A42" s="25"/>
      <c r="B42" s="10"/>
      <c r="C42" s="10"/>
      <c r="D42" s="10"/>
      <c r="E42" s="15"/>
      <c r="F42" s="10"/>
      <c r="G42" s="10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0"/>
      <c r="V42" s="15"/>
      <c r="W42" s="15"/>
      <c r="X42" s="10"/>
      <c r="Y42" s="10"/>
      <c r="Z42" s="10"/>
      <c r="AA42" s="10"/>
      <c r="AB42" s="10"/>
      <c r="AC42" s="10"/>
    </row>
    <row r="43" spans="1:29" x14ac:dyDescent="0.25">
      <c r="A43" s="20"/>
      <c r="B43" s="5"/>
      <c r="C43" s="5"/>
      <c r="D43" s="5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5"/>
      <c r="V43" s="5"/>
      <c r="W43" s="19"/>
      <c r="X43" s="19"/>
      <c r="Y43" s="5"/>
      <c r="Z43" s="5"/>
      <c r="AA43" s="5"/>
      <c r="AB43" s="5"/>
      <c r="AC43" s="5"/>
    </row>
    <row r="44" spans="1:29" ht="32.25" x14ac:dyDescent="0.25">
      <c r="A44" s="46" t="s">
        <v>3</v>
      </c>
      <c r="B44" s="46" t="s">
        <v>4</v>
      </c>
      <c r="C44" s="46" t="s">
        <v>5</v>
      </c>
      <c r="D44" s="10" t="s">
        <v>0</v>
      </c>
      <c r="E44" s="15" t="s">
        <v>2</v>
      </c>
      <c r="F44" s="16" t="s">
        <v>0</v>
      </c>
      <c r="G44" s="17" t="s">
        <v>2</v>
      </c>
      <c r="H44" s="52" t="s">
        <v>415</v>
      </c>
      <c r="I44" s="10" t="s">
        <v>0</v>
      </c>
      <c r="J44" s="15" t="s">
        <v>2</v>
      </c>
      <c r="K44" s="16" t="s">
        <v>0</v>
      </c>
      <c r="L44" s="17" t="s">
        <v>2</v>
      </c>
      <c r="M44" s="16" t="s">
        <v>0</v>
      </c>
      <c r="N44" s="17" t="s">
        <v>2</v>
      </c>
      <c r="O44" s="10" t="s">
        <v>0</v>
      </c>
      <c r="P44" s="15" t="s">
        <v>2</v>
      </c>
      <c r="Q44" s="16" t="s">
        <v>0</v>
      </c>
      <c r="R44" s="17" t="s">
        <v>2</v>
      </c>
      <c r="S44" s="10" t="s">
        <v>0</v>
      </c>
      <c r="T44" s="15" t="s">
        <v>2</v>
      </c>
      <c r="U44" s="12"/>
      <c r="V44" s="53" t="s">
        <v>422</v>
      </c>
      <c r="W44" s="13" t="s">
        <v>2</v>
      </c>
      <c r="X44" s="82" t="s">
        <v>875</v>
      </c>
      <c r="Y44" s="29" t="s">
        <v>420</v>
      </c>
      <c r="Z44" s="10" t="s">
        <v>226</v>
      </c>
      <c r="AA44" s="10" t="s">
        <v>4</v>
      </c>
      <c r="AB44" s="46" t="s">
        <v>5</v>
      </c>
      <c r="AC44" s="46" t="s">
        <v>229</v>
      </c>
    </row>
    <row r="45" spans="1:29" ht="16.149999999999999" customHeight="1" x14ac:dyDescent="0.25">
      <c r="A45" s="23" t="s">
        <v>8</v>
      </c>
      <c r="B45" s="5">
        <f>VLOOKUP(C45,PinNo!$B:$C,2,0)</f>
        <v>165</v>
      </c>
      <c r="C45" s="7" t="s">
        <v>902</v>
      </c>
      <c r="D45" s="5" t="str">
        <f>VLOOKUP(CONCATENATE($A45,".",$B45),Netlist_VTable!$H:$I,2,0)</f>
        <v>S0_P4_MDI-</v>
      </c>
      <c r="E45" s="19">
        <f>VLOOKUP(D45,EtchLengthFromLayout!$A:$B,2,0)</f>
        <v>2730.04</v>
      </c>
      <c r="F45" s="19" t="str">
        <f>CONCATENATE("S",MID($A45,5,1),"_U1_",SUBSTITUTE($C45,"IN","I-") )</f>
        <v>S0_U1_P4_MDI-</v>
      </c>
      <c r="G45" s="19">
        <f>VLOOKUP(F45,EtchLengthFromLayout!$A:$B,2,0)</f>
        <v>487.03</v>
      </c>
      <c r="H45" s="13">
        <f>E45+G45</f>
        <v>3217.0699999999997</v>
      </c>
      <c r="I45" s="19" t="str">
        <f>CONCATENATE("S",MID($A45,5,1),"_U2_",SUBSTITUTE($C45,"IN","I-") )</f>
        <v>S0_U2_P4_MDI-</v>
      </c>
      <c r="J45" s="19">
        <f>VLOOKUP(I45,EtchLengthFromLayout!$A:$B,2,0)</f>
        <v>104.67</v>
      </c>
      <c r="K45" s="19" t="str">
        <f>CONCATENATE("S",MID($A45,5,1),"_U3_",SUBSTITUTE($C45,"IN","I-") )</f>
        <v>S0_U3_P4_MDI-</v>
      </c>
      <c r="L45" s="19">
        <f>VLOOKUP(K45,EtchLengthFromLayout!$A:$B,2,0)</f>
        <v>11098.88</v>
      </c>
      <c r="M45" s="14" t="str">
        <f>CONCATENATE("S",MID($A45,5,1),"_U4PILB_",SUBSTITUTE($C45,"IN","I-") )</f>
        <v>S0_U4PILB_P4_MDI-</v>
      </c>
      <c r="N45" s="19">
        <f>VLOOKUP(M45,EtchLengthFromLayout!$A:$B,2,0)</f>
        <v>5878.63</v>
      </c>
      <c r="O45" s="19"/>
      <c r="P45" s="19"/>
      <c r="Q45" s="19" t="str">
        <f t="shared" ref="Q45:Q52" si="39">SUBSTITUTE($V45,"_P","_2_P")</f>
        <v>SG0_2_P4_MDI-</v>
      </c>
      <c r="R45" s="19">
        <f>VLOOKUP(Q45,EtchLengthFromLayout!$A:$B,2,0)</f>
        <v>4072.44</v>
      </c>
      <c r="S45" s="19" t="str">
        <f t="shared" ref="S45:S52" si="40">SUBSTITUTE($V45,"_P","_1_P")</f>
        <v>SG0_1_P4_MDI-</v>
      </c>
      <c r="T45" s="19">
        <f>VLOOKUP(S45,EtchLengthFromLayout!$A:$B,2,0)</f>
        <v>104.67</v>
      </c>
      <c r="U45" s="5"/>
      <c r="V45" s="5" t="str">
        <f>VLOOKUP(CONCATENATE($Z45,".",$AA45),Netlist_VTable!$H:$I,2,0)</f>
        <v>SG0_P4_MDI-</v>
      </c>
      <c r="W45" s="19">
        <f>VLOOKUP(V45,EtchLengthFromLayout!$A:$B,2,0)</f>
        <v>1109.19</v>
      </c>
      <c r="X45" s="19">
        <f>E45+G45+J45+L45+N45+P45+R45+T45+W45</f>
        <v>25585.549999999996</v>
      </c>
      <c r="Y45" s="19">
        <f>ABS(X45-X46)</f>
        <v>5.9999999997671694E-2</v>
      </c>
      <c r="Z45" s="23" t="s">
        <v>871</v>
      </c>
      <c r="AA45" s="5">
        <f>VLOOKUP(AB45,PinNo!$B:$C,2,0)</f>
        <v>165</v>
      </c>
      <c r="AB45" s="7" t="str">
        <f t="shared" ref="AB45:AB52" si="41">C45</f>
        <v>P4_MDIN</v>
      </c>
      <c r="AC45" s="118" t="s">
        <v>6146</v>
      </c>
    </row>
    <row r="46" spans="1:29" x14ac:dyDescent="0.25">
      <c r="A46" s="23" t="s">
        <v>8</v>
      </c>
      <c r="B46" s="5">
        <f>VLOOKUP(C46,PinNo!$B:$C,2,0)</f>
        <v>164</v>
      </c>
      <c r="C46" s="7" t="s">
        <v>901</v>
      </c>
      <c r="D46" s="5" t="str">
        <f>VLOOKUP(CONCATENATE($A46,".",$B46),Netlist_VTable!$H:$I,2,0)</f>
        <v>S0_P4_MDI+</v>
      </c>
      <c r="E46" s="19">
        <f>VLOOKUP(D46,EtchLengthFromLayout!$A:$B,2,0)</f>
        <v>2730.06</v>
      </c>
      <c r="F46" s="19" t="str">
        <f>CONCATENATE("S",MID($A46,5,1),"_U1_",SUBSTITUTE($C46,"IP","I+") )</f>
        <v>S0_U1_P4_MDI+</v>
      </c>
      <c r="G46" s="19">
        <f>VLOOKUP(F46,EtchLengthFromLayout!$A:$B,2,0)</f>
        <v>487.03</v>
      </c>
      <c r="H46" s="13">
        <f t="shared" ref="H46:H52" si="42">E46+G46</f>
        <v>3217.09</v>
      </c>
      <c r="I46" s="19" t="str">
        <f>CONCATENATE("S",MID($A46,5,1),"_U2_",SUBSTITUTE($C46,"IP","I+") )</f>
        <v>S0_U2_P4_MDI+</v>
      </c>
      <c r="J46" s="19">
        <f>VLOOKUP(I46,EtchLengthFromLayout!$A:$B,2,0)</f>
        <v>104.67</v>
      </c>
      <c r="K46" s="19" t="str">
        <f>CONCATENATE("S",MID($A46,5,1),"_U3_",SUBSTITUTE($C46,"IP","I+") )</f>
        <v>S0_U3_P4_MDI+</v>
      </c>
      <c r="L46" s="19">
        <f>VLOOKUP(K46,EtchLengthFromLayout!$A:$B,2,0)</f>
        <v>11098.82</v>
      </c>
      <c r="M46" s="14" t="str">
        <f>CONCATENATE("S",MID($A46,5,1),"_U4PILB_",SUBSTITUTE($C46,"IP","I+") )</f>
        <v>S0_U4PILB_P4_MDI+</v>
      </c>
      <c r="N46" s="19">
        <f>VLOOKUP(M46,EtchLengthFromLayout!$A:$B,2,0)</f>
        <v>5878.63</v>
      </c>
      <c r="O46" s="19"/>
      <c r="P46" s="19"/>
      <c r="Q46" s="19" t="str">
        <f t="shared" si="39"/>
        <v>SG0_2_P4_MDI+</v>
      </c>
      <c r="R46" s="19">
        <f>VLOOKUP(Q46,EtchLengthFromLayout!$A:$B,2,0)</f>
        <v>4072.4</v>
      </c>
      <c r="S46" s="19" t="str">
        <f t="shared" si="40"/>
        <v>SG0_1_P4_MDI+</v>
      </c>
      <c r="T46" s="19">
        <f>VLOOKUP(S46,EtchLengthFromLayout!$A:$B,2,0)</f>
        <v>104.67</v>
      </c>
      <c r="U46" s="5"/>
      <c r="V46" s="5" t="str">
        <f>VLOOKUP(CONCATENATE($Z46,".",$AA46),Netlist_VTable!$H:$I,2,0)</f>
        <v>SG0_P4_MDI+</v>
      </c>
      <c r="W46" s="19">
        <f>VLOOKUP(V46,EtchLengthFromLayout!$A:$B,2,0)</f>
        <v>1109.21</v>
      </c>
      <c r="X46" s="19">
        <f t="shared" ref="X46:X52" si="43">E46+G46+J46+L46+N46+P46+R46+T46+W46</f>
        <v>25585.489999999998</v>
      </c>
      <c r="Y46" s="15" t="str">
        <f>IF(Y45&lt;=5,"OK, Tolerance&lt;= 5 mils", "Fail, Tolerance &gt;  5 mils")</f>
        <v>OK, Tolerance&lt;= 5 mils</v>
      </c>
      <c r="Z46" s="23" t="s">
        <v>871</v>
      </c>
      <c r="AA46" s="5">
        <f>VLOOKUP(AB46,PinNo!$B:$C,2,0)</f>
        <v>164</v>
      </c>
      <c r="AB46" s="7" t="str">
        <f t="shared" si="41"/>
        <v>P4_MDIP</v>
      </c>
      <c r="AC46" s="118"/>
    </row>
    <row r="47" spans="1:29" x14ac:dyDescent="0.25">
      <c r="A47" s="24" t="s">
        <v>9</v>
      </c>
      <c r="B47" s="5">
        <f>VLOOKUP(C47,PinNo!$B:$C,2,0)</f>
        <v>165</v>
      </c>
      <c r="C47" s="7" t="s">
        <v>902</v>
      </c>
      <c r="D47" s="5" t="str">
        <f>VLOOKUP(CONCATENATE($A47,".",$B47),Netlist_VTable!$H:$I,2,0)</f>
        <v>S1_P4_MDI-</v>
      </c>
      <c r="E47" s="19">
        <f>VLOOKUP(D47,EtchLengthFromLayout!$A:$B,2,0)</f>
        <v>1713.27</v>
      </c>
      <c r="F47" s="19" t="str">
        <f>CONCATENATE("S",MID($A47,5,1),"_U1_",SUBSTITUTE($C47,"IN","I-") )</f>
        <v>S1_U1_P4_MDI-</v>
      </c>
      <c r="G47" s="19">
        <f>VLOOKUP(F47,EtchLengthFromLayout!$A:$B,2,0)</f>
        <v>487.03</v>
      </c>
      <c r="H47" s="13">
        <f t="shared" ref="H47:H48" si="44">E47+G47</f>
        <v>2200.3000000000002</v>
      </c>
      <c r="I47" s="19" t="str">
        <f>CONCATENATE("S",MID($A47,5,1),"_U2_",SUBSTITUTE($C47,"IN","I-") )</f>
        <v>S1_U2_P4_MDI-</v>
      </c>
      <c r="J47" s="19">
        <f>VLOOKUP(I47,EtchLengthFromLayout!$A:$B,2,0)</f>
        <v>104.67</v>
      </c>
      <c r="K47" s="19" t="str">
        <f>CONCATENATE("S",MID($A47,5,1),"_U3_",SUBSTITUTE($C47,"IN","I-") )</f>
        <v>S1_U3_P4_MDI-</v>
      </c>
      <c r="L47" s="19">
        <f>VLOOKUP(K47,EtchLengthFromLayout!$A:$B,2,0)</f>
        <v>14913.64</v>
      </c>
      <c r="M47" s="14" t="str">
        <f t="shared" ref="M47" si="45">CONCATENATE("S",MID($A47,5,1),"_U4PILB_",SUBSTITUTE($C47,"IN","I-") )</f>
        <v>S1_U4PILB_P4_MDI-</v>
      </c>
      <c r="N47" s="19">
        <f>VLOOKUP(M47,EtchLengthFromLayout!$A:$B,2,0)</f>
        <v>1526.11</v>
      </c>
      <c r="O47" s="19"/>
      <c r="P47" s="19"/>
      <c r="Q47" s="19" t="str">
        <f t="shared" si="39"/>
        <v>SG1_2_P4_MDI-</v>
      </c>
      <c r="R47" s="19">
        <f>VLOOKUP(Q47,EtchLengthFromLayout!$A:$B,2,0)</f>
        <v>4219.99</v>
      </c>
      <c r="S47" s="19" t="str">
        <f t="shared" si="40"/>
        <v>SG1_1_P4_MDI-</v>
      </c>
      <c r="T47" s="19">
        <f>VLOOKUP(S47,EtchLengthFromLayout!$A:$B,2,0)</f>
        <v>104.67</v>
      </c>
      <c r="U47" s="5"/>
      <c r="V47" s="5" t="str">
        <f>VLOOKUP(CONCATENATE($Z47,".",$AA47),Netlist_VTable!$H:$I,2,0)</f>
        <v>SG1_P4_MDI-</v>
      </c>
      <c r="W47" s="19">
        <f>VLOOKUP(V47,EtchLengthFromLayout!$A:$B,2,0)</f>
        <v>2516.16</v>
      </c>
      <c r="X47" s="19">
        <f t="shared" si="43"/>
        <v>25585.539999999997</v>
      </c>
      <c r="Y47" s="19">
        <f>ABS(X47-X48)</f>
        <v>7.9999999998108251E-2</v>
      </c>
      <c r="Z47" s="24" t="s">
        <v>872</v>
      </c>
      <c r="AA47" s="5">
        <f>VLOOKUP(AB47,PinNo!$B:$C,2,0)</f>
        <v>165</v>
      </c>
      <c r="AB47" s="7" t="str">
        <f t="shared" si="41"/>
        <v>P4_MDIN</v>
      </c>
      <c r="AC47" s="118"/>
    </row>
    <row r="48" spans="1:29" x14ac:dyDescent="0.25">
      <c r="A48" s="24" t="s">
        <v>9</v>
      </c>
      <c r="B48" s="5">
        <f>VLOOKUP(C48,PinNo!$B:$C,2,0)</f>
        <v>164</v>
      </c>
      <c r="C48" s="7" t="s">
        <v>901</v>
      </c>
      <c r="D48" s="5" t="str">
        <f>VLOOKUP(CONCATENATE($A48,".",$B48),Netlist_VTable!$H:$I,2,0)</f>
        <v>S1_P4_MDI+</v>
      </c>
      <c r="E48" s="19">
        <f>VLOOKUP(D48,EtchLengthFromLayout!$A:$B,2,0)</f>
        <v>1713.21</v>
      </c>
      <c r="F48" s="19" t="str">
        <f>CONCATENATE("S",MID($A48,5,1),"_U1_",SUBSTITUTE($C48,"IP","I+") )</f>
        <v>S1_U1_P4_MDI+</v>
      </c>
      <c r="G48" s="19">
        <f>VLOOKUP(F48,EtchLengthFromLayout!$A:$B,2,0)</f>
        <v>487.03</v>
      </c>
      <c r="H48" s="13">
        <f t="shared" si="44"/>
        <v>2200.2399999999998</v>
      </c>
      <c r="I48" s="19" t="str">
        <f>CONCATENATE("S",MID($A48,5,1),"_U2_",SUBSTITUTE($C48,"IP","I+") )</f>
        <v>S1_U2_P4_MDI+</v>
      </c>
      <c r="J48" s="19">
        <f>VLOOKUP(I48,EtchLengthFromLayout!$A:$B,2,0)</f>
        <v>104.67</v>
      </c>
      <c r="K48" s="19" t="str">
        <f>CONCATENATE("S",MID($A48,5,1),"_U3_",SUBSTITUTE($C48,"IP","I+") )</f>
        <v>S1_U3_P4_MDI+</v>
      </c>
      <c r="L48" s="19">
        <f>VLOOKUP(K48,EtchLengthFromLayout!$A:$B,2,0)</f>
        <v>14913.64</v>
      </c>
      <c r="M48" s="14" t="str">
        <f t="shared" ref="M48" si="46">CONCATENATE("S",MID($A48,5,1),"_U4PILB_",SUBSTITUTE($C48,"IP","I+") )</f>
        <v>S1_U4PILB_P4_MDI+</v>
      </c>
      <c r="N48" s="19">
        <f>VLOOKUP(M48,EtchLengthFromLayout!$A:$B,2,0)</f>
        <v>1526.11</v>
      </c>
      <c r="O48" s="19"/>
      <c r="P48" s="19"/>
      <c r="Q48" s="19" t="str">
        <f t="shared" si="39"/>
        <v>SG1_2_P4_MDI+</v>
      </c>
      <c r="R48" s="19">
        <f>VLOOKUP(Q48,EtchLengthFromLayout!$A:$B,2,0)</f>
        <v>4219.97</v>
      </c>
      <c r="S48" s="19" t="str">
        <f t="shared" si="40"/>
        <v>SG1_1_P4_MDI+</v>
      </c>
      <c r="T48" s="19">
        <f>VLOOKUP(S48,EtchLengthFromLayout!$A:$B,2,0)</f>
        <v>104.67</v>
      </c>
      <c r="U48" s="5"/>
      <c r="V48" s="5" t="str">
        <f>VLOOKUP(CONCATENATE($Z48,".",$AA48),Netlist_VTable!$H:$I,2,0)</f>
        <v>SG1_P4_MDI+</v>
      </c>
      <c r="W48" s="19">
        <f>VLOOKUP(V48,EtchLengthFromLayout!$A:$B,2,0)</f>
        <v>2516.16</v>
      </c>
      <c r="X48" s="19">
        <f t="shared" si="43"/>
        <v>25585.46</v>
      </c>
      <c r="Y48" s="15" t="str">
        <f>IF(Y47&lt;=5,"OK, Tolerance&lt;= 5 mils", "Fail, Tolerance &gt;  5 mils")</f>
        <v>OK, Tolerance&lt;= 5 mils</v>
      </c>
      <c r="Z48" s="24" t="s">
        <v>872</v>
      </c>
      <c r="AA48" s="5">
        <f>VLOOKUP(AB48,PinNo!$B:$C,2,0)</f>
        <v>164</v>
      </c>
      <c r="AB48" s="7" t="str">
        <f t="shared" si="41"/>
        <v>P4_MDIP</v>
      </c>
      <c r="AC48" s="118"/>
    </row>
    <row r="49" spans="1:29" ht="16.149999999999999" customHeight="1" x14ac:dyDescent="0.25">
      <c r="A49" s="23" t="s">
        <v>441</v>
      </c>
      <c r="B49" s="5">
        <f>VLOOKUP(C49,PinNo!$B:$C,2,0)</f>
        <v>165</v>
      </c>
      <c r="C49" s="7" t="s">
        <v>902</v>
      </c>
      <c r="D49" s="5" t="str">
        <f>VLOOKUP(CONCATENATE($A49,".",$B49),Netlist_VTable!$H:$I,2,0)</f>
        <v>S2_P4_MDI-</v>
      </c>
      <c r="E49" s="19">
        <f>VLOOKUP(D49,EtchLengthFromLayout!$A:$B,2,0)</f>
        <v>2730.07</v>
      </c>
      <c r="F49" s="19" t="str">
        <f>CONCATENATE("S",MID($A49,5,1),"_U1_",SUBSTITUTE($C49,"IN","I-") )</f>
        <v>S2_U1_P4_MDI-</v>
      </c>
      <c r="G49" s="19">
        <f>VLOOKUP(F49,EtchLengthFromLayout!$A:$B,2,0)</f>
        <v>487.03</v>
      </c>
      <c r="H49" s="13">
        <f>E49+G49</f>
        <v>3217.1000000000004</v>
      </c>
      <c r="I49" s="19" t="str">
        <f>CONCATENATE("S",MID($A49,5,1),"_U2_",SUBSTITUTE($C49,"IN","I-") )</f>
        <v>S2_U2_P4_MDI-</v>
      </c>
      <c r="J49" s="19">
        <f>VLOOKUP(I49,EtchLengthFromLayout!$A:$B,2,0)</f>
        <v>104.67</v>
      </c>
      <c r="K49" s="19" t="str">
        <f>CONCATENATE("S",MID($A49,5,1),"_U3_",SUBSTITUTE($C49,"IN","I-") )</f>
        <v>S2_U3_P4_MDI-</v>
      </c>
      <c r="L49" s="19">
        <f>VLOOKUP(K49,EtchLengthFromLayout!$A:$B,2,0)</f>
        <v>9248.84</v>
      </c>
      <c r="M49" s="14" t="str">
        <f t="shared" ref="M49" si="47">CONCATENATE("S",MID($A49,5,1),"_U4PILB_",SUBSTITUTE($C49,"IN","I-") )</f>
        <v>S2_U4PILB_P4_MDI-</v>
      </c>
      <c r="N49" s="19">
        <f>VLOOKUP(M49,EtchLengthFromLayout!$A:$B,2,0)</f>
        <v>6435</v>
      </c>
      <c r="O49" s="19"/>
      <c r="P49" s="19"/>
      <c r="Q49" s="19" t="str">
        <f t="shared" si="39"/>
        <v>SG2_2_P4_MDI-</v>
      </c>
      <c r="R49" s="19">
        <f>VLOOKUP(Q49,EtchLengthFromLayout!$A:$B,2,0)</f>
        <v>4020.21</v>
      </c>
      <c r="S49" s="19" t="str">
        <f t="shared" si="40"/>
        <v>SG2_1_P4_MDI-</v>
      </c>
      <c r="T49" s="19">
        <f>VLOOKUP(S49,EtchLengthFromLayout!$A:$B,2,0)</f>
        <v>104.67</v>
      </c>
      <c r="U49" s="5"/>
      <c r="V49" s="5" t="str">
        <f>VLOOKUP(CONCATENATE($Z49,".",$AA49),Netlist_VTable!$H:$I,2,0)</f>
        <v>SG2_P4_MDI-</v>
      </c>
      <c r="W49" s="19">
        <f>VLOOKUP(V49,EtchLengthFromLayout!$A:$B,2,0)</f>
        <v>2455.0700000000002</v>
      </c>
      <c r="X49" s="19">
        <f t="shared" si="43"/>
        <v>25585.559999999998</v>
      </c>
      <c r="Y49" s="19">
        <f>ABS(X49-X50)</f>
        <v>2.0000000000436557E-2</v>
      </c>
      <c r="Z49" s="23" t="s">
        <v>873</v>
      </c>
      <c r="AA49" s="5">
        <f>VLOOKUP(AB49,PinNo!$B:$C,2,0)</f>
        <v>165</v>
      </c>
      <c r="AB49" s="7" t="str">
        <f t="shared" si="41"/>
        <v>P4_MDIN</v>
      </c>
      <c r="AC49" s="118"/>
    </row>
    <row r="50" spans="1:29" x14ac:dyDescent="0.25">
      <c r="A50" s="23" t="s">
        <v>441</v>
      </c>
      <c r="B50" s="5">
        <f>VLOOKUP(C50,PinNo!$B:$C,2,0)</f>
        <v>164</v>
      </c>
      <c r="C50" s="7" t="s">
        <v>901</v>
      </c>
      <c r="D50" s="5" t="str">
        <f>VLOOKUP(CONCATENATE($A50,".",$B50),Netlist_VTable!$H:$I,2,0)</f>
        <v>S2_P4_MDI+</v>
      </c>
      <c r="E50" s="19">
        <f>VLOOKUP(D50,EtchLengthFromLayout!$A:$B,2,0)</f>
        <v>2730.06</v>
      </c>
      <c r="F50" s="19" t="str">
        <f>CONCATENATE("S",MID($A50,5,1),"_U1_",SUBSTITUTE($C50,"IP","I+") )</f>
        <v>S2_U1_P4_MDI+</v>
      </c>
      <c r="G50" s="19">
        <f>VLOOKUP(F50,EtchLengthFromLayout!$A:$B,2,0)</f>
        <v>487.03</v>
      </c>
      <c r="H50" s="13">
        <f t="shared" ref="H50" si="48">E50+G50</f>
        <v>3217.09</v>
      </c>
      <c r="I50" s="19" t="str">
        <f>CONCATENATE("S",MID($A50,5,1),"_U2_",SUBSTITUTE($C50,"IP","I+") )</f>
        <v>S2_U2_P4_MDI+</v>
      </c>
      <c r="J50" s="19">
        <f>VLOOKUP(I50,EtchLengthFromLayout!$A:$B,2,0)</f>
        <v>104.67</v>
      </c>
      <c r="K50" s="19" t="str">
        <f>CONCATENATE("S",MID($A50,5,1),"_U3_",SUBSTITUTE($C50,"IP","I+") )</f>
        <v>S2_U3_P4_MDI+</v>
      </c>
      <c r="L50" s="19">
        <f>VLOOKUP(K50,EtchLengthFromLayout!$A:$B,2,0)</f>
        <v>9248.81</v>
      </c>
      <c r="M50" s="14" t="str">
        <f t="shared" ref="M50" si="49">CONCATENATE("S",MID($A50,5,1),"_U4PILB_",SUBSTITUTE($C50,"IP","I+") )</f>
        <v>S2_U4PILB_P4_MDI+</v>
      </c>
      <c r="N50" s="19">
        <f>VLOOKUP(M50,EtchLengthFromLayout!$A:$B,2,0)</f>
        <v>6435</v>
      </c>
      <c r="O50" s="19"/>
      <c r="P50" s="19"/>
      <c r="Q50" s="19" t="str">
        <f t="shared" si="39"/>
        <v>SG2_2_P4_MDI+</v>
      </c>
      <c r="R50" s="19">
        <f>VLOOKUP(Q50,EtchLengthFromLayout!$A:$B,2,0)</f>
        <v>4020.21</v>
      </c>
      <c r="S50" s="19" t="str">
        <f t="shared" si="40"/>
        <v>SG2_1_P4_MDI+</v>
      </c>
      <c r="T50" s="19">
        <f>VLOOKUP(S50,EtchLengthFromLayout!$A:$B,2,0)</f>
        <v>104.67</v>
      </c>
      <c r="U50" s="5"/>
      <c r="V50" s="5" t="str">
        <f>VLOOKUP(CONCATENATE($Z50,".",$AA50),Netlist_VTable!$H:$I,2,0)</f>
        <v>SG2_P4_MDI+</v>
      </c>
      <c r="W50" s="19">
        <f>VLOOKUP(V50,EtchLengthFromLayout!$A:$B,2,0)</f>
        <v>2455.09</v>
      </c>
      <c r="X50" s="19">
        <f t="shared" si="43"/>
        <v>25585.539999999997</v>
      </c>
      <c r="Y50" s="15" t="str">
        <f>IF(Y49&lt;=5,"OK, Tolerance&lt;= 5 mils", "Fail, Tolerance &gt;  5 mils")</f>
        <v>OK, Tolerance&lt;= 5 mils</v>
      </c>
      <c r="Z50" s="23" t="s">
        <v>873</v>
      </c>
      <c r="AA50" s="5">
        <f>VLOOKUP(AB50,PinNo!$B:$C,2,0)</f>
        <v>164</v>
      </c>
      <c r="AB50" s="7" t="str">
        <f t="shared" si="41"/>
        <v>P4_MDIP</v>
      </c>
      <c r="AC50" s="118"/>
    </row>
    <row r="51" spans="1:29" x14ac:dyDescent="0.25">
      <c r="A51" s="24" t="s">
        <v>442</v>
      </c>
      <c r="B51" s="5">
        <f>VLOOKUP(C51,PinNo!$B:$C,2,0)</f>
        <v>165</v>
      </c>
      <c r="C51" s="7" t="s">
        <v>902</v>
      </c>
      <c r="D51" s="5" t="str">
        <f>VLOOKUP(CONCATENATE($A51,".",$B51),Netlist_VTable!$H:$I,2,0)</f>
        <v>S3_P4_MDI-</v>
      </c>
      <c r="E51" s="19">
        <f>VLOOKUP(D51,EtchLengthFromLayout!$A:$B,2,0)</f>
        <v>1713.27</v>
      </c>
      <c r="F51" s="19" t="str">
        <f>CONCATENATE("S",MID($A51,5,1),"_U1_",SUBSTITUTE($C51,"IN","I-") )</f>
        <v>S3_U1_P4_MDI-</v>
      </c>
      <c r="G51" s="19">
        <f>VLOOKUP(F51,EtchLengthFromLayout!$A:$B,2,0)</f>
        <v>487.03</v>
      </c>
      <c r="H51" s="13">
        <f t="shared" si="42"/>
        <v>2200.3000000000002</v>
      </c>
      <c r="I51" s="19" t="str">
        <f>CONCATENATE("S",MID($A51,5,1),"_U2_",SUBSTITUTE($C51,"IN","I-") )</f>
        <v>S3_U2_P4_MDI-</v>
      </c>
      <c r="J51" s="19">
        <f>VLOOKUP(I51,EtchLengthFromLayout!$A:$B,2,0)</f>
        <v>104.67</v>
      </c>
      <c r="K51" s="19" t="str">
        <f>CONCATENATE("S",MID($A51,5,1),"_U3_",SUBSTITUTE($C51,"IN","I-") )</f>
        <v>S3_U3_P4_MDI-</v>
      </c>
      <c r="L51" s="19">
        <f>VLOOKUP(K51,EtchLengthFromLayout!$A:$B,2,0)</f>
        <v>14433.21</v>
      </c>
      <c r="M51" s="14" t="str">
        <f t="shared" ref="M51" si="50">CONCATENATE("S",MID($A51,5,1),"_U4PILB_",SUBSTITUTE($C51,"IN","I-") )</f>
        <v>S3_U4PILB_P4_MDI-</v>
      </c>
      <c r="N51" s="19">
        <f>VLOOKUP(M51,EtchLengthFromLayout!$A:$B,2,0)</f>
        <v>3436.64</v>
      </c>
      <c r="O51" s="19"/>
      <c r="P51" s="19"/>
      <c r="Q51" s="19" t="str">
        <f t="shared" si="39"/>
        <v>SG3_2_P4_MDI-</v>
      </c>
      <c r="R51" s="19">
        <f>VLOOKUP(Q51,EtchLengthFromLayout!$A:$B,2,0)</f>
        <v>3910.52</v>
      </c>
      <c r="S51" s="19" t="str">
        <f t="shared" si="40"/>
        <v>SG3_1_P4_MDI-</v>
      </c>
      <c r="T51" s="19">
        <f>VLOOKUP(S51,EtchLengthFromLayout!$A:$B,2,0)</f>
        <v>104.67</v>
      </c>
      <c r="U51" s="5"/>
      <c r="V51" s="5" t="str">
        <f>VLOOKUP(CONCATENATE($Z51,".",$AA51),Netlist_VTable!$H:$I,2,0)</f>
        <v>SG3_P4_MDI-</v>
      </c>
      <c r="W51" s="19">
        <f>VLOOKUP(V51,EtchLengthFromLayout!$A:$B,2,0)</f>
        <v>1395.41</v>
      </c>
      <c r="X51" s="19">
        <f t="shared" si="43"/>
        <v>25585.42</v>
      </c>
      <c r="Y51" s="19">
        <f>ABS(X51-X52)</f>
        <v>9.9999999983992893E-3</v>
      </c>
      <c r="Z51" s="24" t="s">
        <v>874</v>
      </c>
      <c r="AA51" s="5">
        <f>VLOOKUP(AB51,PinNo!$B:$C,2,0)</f>
        <v>165</v>
      </c>
      <c r="AB51" s="7" t="str">
        <f t="shared" si="41"/>
        <v>P4_MDIN</v>
      </c>
      <c r="AC51" s="118"/>
    </row>
    <row r="52" spans="1:29" x14ac:dyDescent="0.25">
      <c r="A52" s="24" t="s">
        <v>442</v>
      </c>
      <c r="B52" s="5">
        <f>VLOOKUP(C52,PinNo!$B:$C,2,0)</f>
        <v>164</v>
      </c>
      <c r="C52" s="7" t="s">
        <v>901</v>
      </c>
      <c r="D52" s="5" t="str">
        <f>VLOOKUP(CONCATENATE($A52,".",$B52),Netlist_VTable!$H:$I,2,0)</f>
        <v>S3_P4_MDI+</v>
      </c>
      <c r="E52" s="19">
        <f>VLOOKUP(D52,EtchLengthFromLayout!$A:$B,2,0)</f>
        <v>1713.21</v>
      </c>
      <c r="F52" s="19" t="str">
        <f>CONCATENATE("S",MID($A52,5,1),"_U1_",SUBSTITUTE($C52,"IP","I+") )</f>
        <v>S3_U1_P4_MDI+</v>
      </c>
      <c r="G52" s="19">
        <f>VLOOKUP(F52,EtchLengthFromLayout!$A:$B,2,0)</f>
        <v>487.03</v>
      </c>
      <c r="H52" s="13">
        <f t="shared" si="42"/>
        <v>2200.2399999999998</v>
      </c>
      <c r="I52" s="19" t="str">
        <f>CONCATENATE("S",MID($A52,5,1),"_U2_",SUBSTITUTE($C52,"IP","I+") )</f>
        <v>S3_U2_P4_MDI+</v>
      </c>
      <c r="J52" s="19">
        <f>VLOOKUP(I52,EtchLengthFromLayout!$A:$B,2,0)</f>
        <v>104.67</v>
      </c>
      <c r="K52" s="19" t="str">
        <f>CONCATENATE("S",MID($A52,5,1),"_U3_",SUBSTITUTE($C52,"IP","I+") )</f>
        <v>S3_U3_P4_MDI+</v>
      </c>
      <c r="L52" s="19">
        <f>VLOOKUP(K52,EtchLengthFromLayout!$A:$B,2,0)</f>
        <v>14433.21</v>
      </c>
      <c r="M52" s="14" t="str">
        <f t="shared" ref="M52" si="51">CONCATENATE("S",MID($A52,5,1),"_U4PILB_",SUBSTITUTE($C52,"IP","I+") )</f>
        <v>S3_U4PILB_P4_MDI+</v>
      </c>
      <c r="N52" s="19">
        <f>VLOOKUP(M52,EtchLengthFromLayout!$A:$B,2,0)</f>
        <v>3436.64</v>
      </c>
      <c r="O52" s="19"/>
      <c r="P52" s="19"/>
      <c r="Q52" s="19" t="str">
        <f t="shared" si="39"/>
        <v>SG3_2_P4_MDI+</v>
      </c>
      <c r="R52" s="19">
        <f>VLOOKUP(Q52,EtchLengthFromLayout!$A:$B,2,0)</f>
        <v>3910.59</v>
      </c>
      <c r="S52" s="19" t="str">
        <f t="shared" si="40"/>
        <v>SG3_1_P4_MDI+</v>
      </c>
      <c r="T52" s="19">
        <f>VLOOKUP(S52,EtchLengthFromLayout!$A:$B,2,0)</f>
        <v>104.67</v>
      </c>
      <c r="U52" s="5"/>
      <c r="V52" s="5" t="str">
        <f>VLOOKUP(CONCATENATE($Z52,".",$AA52),Netlist_VTable!$H:$I,2,0)</f>
        <v>SG3_P4_MDI+</v>
      </c>
      <c r="W52" s="19">
        <f>VLOOKUP(V52,EtchLengthFromLayout!$A:$B,2,0)</f>
        <v>1395.41</v>
      </c>
      <c r="X52" s="19">
        <f t="shared" si="43"/>
        <v>25585.429999999997</v>
      </c>
      <c r="Y52" s="15" t="str">
        <f>IF(Y51&lt;=5,"OK, Tolerance&lt;= 5 mils", "Fail, Tolerance &gt;  5 mils")</f>
        <v>OK, Tolerance&lt;= 5 mils</v>
      </c>
      <c r="Z52" s="24" t="s">
        <v>874</v>
      </c>
      <c r="AA52" s="5">
        <f>VLOOKUP(AB52,PinNo!$B:$C,2,0)</f>
        <v>164</v>
      </c>
      <c r="AB52" s="7" t="str">
        <f t="shared" si="41"/>
        <v>P4_MDIP</v>
      </c>
      <c r="AC52" s="118"/>
    </row>
    <row r="53" spans="1:29" x14ac:dyDescent="0.25">
      <c r="A53" s="44"/>
      <c r="B53" s="12"/>
      <c r="C53" s="12"/>
      <c r="D53" s="12"/>
      <c r="E53" s="13"/>
      <c r="F53" s="12" t="s">
        <v>227</v>
      </c>
      <c r="G53" s="13"/>
      <c r="H53" s="13">
        <f>MAX(H45:H52)</f>
        <v>3217.1000000000004</v>
      </c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0" t="s">
        <v>227</v>
      </c>
      <c r="W53" s="15"/>
      <c r="X53" s="15">
        <f>MAX(X45:X52)</f>
        <v>25585.559999999998</v>
      </c>
      <c r="Y53" s="10"/>
      <c r="Z53" s="10"/>
      <c r="AA53" s="10"/>
      <c r="AB53" s="10"/>
      <c r="AC53" s="10"/>
    </row>
    <row r="54" spans="1:29" x14ac:dyDescent="0.25">
      <c r="A54" s="44"/>
      <c r="B54" s="12"/>
      <c r="C54" s="12"/>
      <c r="D54" s="12"/>
      <c r="E54" s="13"/>
      <c r="F54" s="12" t="s">
        <v>228</v>
      </c>
      <c r="G54" s="13"/>
      <c r="H54" s="13">
        <f>MIN(H45:H52)</f>
        <v>2200.2399999999998</v>
      </c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0" t="s">
        <v>228</v>
      </c>
      <c r="W54" s="15"/>
      <c r="X54" s="15">
        <f>MIN(X45:X52)</f>
        <v>25585.42</v>
      </c>
      <c r="Y54" s="10"/>
      <c r="Z54" s="10"/>
      <c r="AA54" s="10"/>
      <c r="AB54" s="10"/>
      <c r="AC54" s="10"/>
    </row>
    <row r="55" spans="1:29" x14ac:dyDescent="0.25">
      <c r="A55" s="44"/>
      <c r="B55" s="12"/>
      <c r="C55" s="12"/>
      <c r="D55" s="12"/>
      <c r="E55" s="13"/>
      <c r="F55" s="12" t="s">
        <v>1</v>
      </c>
      <c r="G55" s="13"/>
      <c r="H55" s="13">
        <f>ABS(H53-H54)</f>
        <v>1016.8600000000006</v>
      </c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0"/>
      <c r="V55" s="10" t="s">
        <v>1</v>
      </c>
      <c r="W55" s="15"/>
      <c r="X55" s="15">
        <f>ABS(X53-X54)</f>
        <v>0.13999999999941792</v>
      </c>
      <c r="Y55" s="10"/>
      <c r="Z55" s="10"/>
      <c r="AA55" s="10"/>
      <c r="AB55" s="10"/>
      <c r="AC55" s="10"/>
    </row>
    <row r="56" spans="1:29" x14ac:dyDescent="0.25">
      <c r="A56" s="25"/>
      <c r="B56" s="10"/>
      <c r="C56" s="10"/>
      <c r="D56" s="10"/>
      <c r="E56" s="15"/>
      <c r="F56" s="10"/>
      <c r="G56" s="10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0"/>
      <c r="V56" s="15"/>
      <c r="W56" s="15"/>
      <c r="X56" s="10"/>
      <c r="Y56" s="10"/>
      <c r="Z56" s="10"/>
      <c r="AA56" s="10"/>
      <c r="AB56" s="10"/>
      <c r="AC56" s="10"/>
    </row>
    <row r="57" spans="1:29" x14ac:dyDescent="0.25">
      <c r="A57" s="20"/>
      <c r="B57" s="5"/>
      <c r="C57" s="5"/>
      <c r="D57" s="5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5"/>
      <c r="V57" s="5"/>
      <c r="W57" s="19"/>
      <c r="X57" s="19"/>
      <c r="Y57" s="5"/>
      <c r="Z57" s="5"/>
      <c r="AA57" s="5"/>
      <c r="AB57" s="5"/>
      <c r="AC57" s="5"/>
    </row>
    <row r="58" spans="1:29" x14ac:dyDescent="0.25">
      <c r="A58" s="25"/>
      <c r="B58" s="10"/>
      <c r="C58" s="10"/>
      <c r="D58" s="10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0"/>
      <c r="V58" s="21"/>
      <c r="W58" s="22"/>
      <c r="X58" s="22"/>
      <c r="Y58" s="10"/>
      <c r="Z58" s="10"/>
      <c r="AA58" s="10"/>
      <c r="AB58" s="10"/>
      <c r="AC58" s="10"/>
    </row>
    <row r="59" spans="1:29" x14ac:dyDescent="0.25">
      <c r="A59" s="25"/>
      <c r="B59" s="10"/>
      <c r="C59" s="10"/>
      <c r="D59" s="10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0"/>
      <c r="V59" s="10" t="s">
        <v>230</v>
      </c>
      <c r="W59" s="15"/>
      <c r="X59" s="15"/>
      <c r="Y59" s="10"/>
      <c r="Z59" s="10"/>
      <c r="AA59" s="10"/>
      <c r="AB59" s="10"/>
      <c r="AC59" s="10"/>
    </row>
    <row r="60" spans="1:29" x14ac:dyDescent="0.25">
      <c r="A60" s="25"/>
      <c r="B60" s="10"/>
      <c r="C60" s="10"/>
      <c r="D60" s="10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0"/>
      <c r="V60" s="10" t="s">
        <v>227</v>
      </c>
      <c r="W60" s="15"/>
      <c r="X60" s="15">
        <f>MAX(X11,X25,X39,X53)</f>
        <v>25585.61</v>
      </c>
      <c r="Y60" s="10"/>
      <c r="Z60" s="10"/>
      <c r="AA60" s="10"/>
      <c r="AB60" s="10"/>
      <c r="AC60" s="10"/>
    </row>
    <row r="61" spans="1:29" x14ac:dyDescent="0.25">
      <c r="A61" s="25"/>
      <c r="B61" s="10"/>
      <c r="C61" s="10"/>
      <c r="D61" s="10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0"/>
      <c r="V61" s="10" t="s">
        <v>228</v>
      </c>
      <c r="W61" s="15"/>
      <c r="X61" s="15">
        <f>MIN(X12,X26,X40,X54)</f>
        <v>25585.379999999997</v>
      </c>
      <c r="Y61" s="10"/>
      <c r="Z61" s="10"/>
      <c r="AA61" s="10"/>
      <c r="AB61" s="10"/>
      <c r="AC61" s="10"/>
    </row>
    <row r="62" spans="1:29" x14ac:dyDescent="0.25">
      <c r="A62" s="25"/>
      <c r="B62" s="10"/>
      <c r="C62" s="10"/>
      <c r="D62" s="10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0"/>
      <c r="V62" s="10" t="s">
        <v>1</v>
      </c>
      <c r="W62" s="15"/>
      <c r="X62" s="15">
        <f>ABS(X60-X61)</f>
        <v>0.23000000000320142</v>
      </c>
      <c r="Y62" s="10"/>
      <c r="Z62" s="10"/>
      <c r="AA62" s="10"/>
      <c r="AB62" s="10"/>
      <c r="AC62" s="10"/>
    </row>
    <row r="63" spans="1:29" x14ac:dyDescent="0.25">
      <c r="A63" s="25"/>
      <c r="B63" s="10"/>
      <c r="C63" s="10"/>
      <c r="D63" s="10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0"/>
      <c r="V63" s="103" t="s">
        <v>6</v>
      </c>
      <c r="W63" s="15"/>
      <c r="X63" s="15" t="str">
        <f>IF(X62&lt;=1000,"OK, Tolerance&lt;= 1000 mils", "Fail, Tolerance &gt;  1000 mils")</f>
        <v>OK, Tolerance&lt;= 1000 mils</v>
      </c>
      <c r="Y63" s="10"/>
      <c r="Z63" s="10"/>
      <c r="AA63" s="10"/>
      <c r="AB63" s="10"/>
      <c r="AC63" s="10"/>
    </row>
    <row r="64" spans="1:29" x14ac:dyDescent="0.25">
      <c r="A64" s="20"/>
      <c r="B64" s="5"/>
      <c r="C64" s="5"/>
      <c r="D64" s="5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5"/>
      <c r="V64" s="5"/>
      <c r="W64" s="19"/>
      <c r="X64" s="19"/>
      <c r="Y64" s="5"/>
      <c r="Z64" s="5"/>
      <c r="AA64" s="5"/>
      <c r="AB64" s="5"/>
      <c r="AC64" s="5"/>
    </row>
    <row r="65" spans="1:29" x14ac:dyDescent="0.25">
      <c r="A65" s="5"/>
      <c r="B65" s="5"/>
      <c r="C65" s="5"/>
      <c r="D65" s="5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5"/>
      <c r="Y65" s="5"/>
      <c r="Z65" s="5"/>
      <c r="AA65" s="5"/>
      <c r="AB65" s="5"/>
      <c r="AC65" s="5"/>
    </row>
    <row r="66" spans="1:29" x14ac:dyDescent="0.25">
      <c r="A66" s="105"/>
      <c r="B66" s="105"/>
      <c r="C66" s="105"/>
      <c r="D66" s="105"/>
      <c r="E66" s="105"/>
      <c r="F66" s="105"/>
      <c r="G66" s="105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5"/>
    </row>
    <row r="67" spans="1:29" x14ac:dyDescent="0.25">
      <c r="A67" s="105"/>
      <c r="B67" s="105"/>
      <c r="C67" s="105"/>
      <c r="D67" s="105"/>
      <c r="E67" s="105"/>
      <c r="F67" s="105"/>
      <c r="G67" s="105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  <c r="AA67" s="105"/>
      <c r="AB67" s="105"/>
      <c r="AC67" s="105"/>
    </row>
    <row r="68" spans="1:29" ht="32.25" x14ac:dyDescent="0.45">
      <c r="A68" s="26" t="s">
        <v>5227</v>
      </c>
      <c r="B68" s="12"/>
      <c r="C68" s="12"/>
      <c r="D68" s="12"/>
      <c r="E68" s="13"/>
      <c r="F68" s="38"/>
      <c r="G68" s="13"/>
      <c r="H68" s="13"/>
      <c r="I68" s="51" t="s">
        <v>424</v>
      </c>
      <c r="J68" s="14"/>
      <c r="K68" s="14"/>
      <c r="L68" s="14"/>
      <c r="M68" s="104" t="s">
        <v>878</v>
      </c>
      <c r="N68" s="14"/>
      <c r="O68" s="104" t="s">
        <v>878</v>
      </c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46"/>
    </row>
    <row r="69" spans="1:29" ht="32.25" x14ac:dyDescent="0.25">
      <c r="A69" s="46" t="s">
        <v>3</v>
      </c>
      <c r="B69" s="46" t="s">
        <v>4</v>
      </c>
      <c r="C69" s="46" t="s">
        <v>5</v>
      </c>
      <c r="D69" s="10" t="s">
        <v>0</v>
      </c>
      <c r="E69" s="15" t="s">
        <v>2</v>
      </c>
      <c r="F69" s="16" t="s">
        <v>0</v>
      </c>
      <c r="G69" s="17" t="s">
        <v>2</v>
      </c>
      <c r="H69" s="52" t="s">
        <v>415</v>
      </c>
      <c r="I69" s="10" t="s">
        <v>0</v>
      </c>
      <c r="J69" s="15" t="s">
        <v>2</v>
      </c>
      <c r="K69" s="16" t="s">
        <v>0</v>
      </c>
      <c r="L69" s="17" t="s">
        <v>2</v>
      </c>
      <c r="M69" s="16" t="s">
        <v>0</v>
      </c>
      <c r="N69" s="17" t="s">
        <v>2</v>
      </c>
      <c r="O69" s="10" t="s">
        <v>0</v>
      </c>
      <c r="P69" s="15" t="s">
        <v>2</v>
      </c>
      <c r="Q69" s="16" t="s">
        <v>0</v>
      </c>
      <c r="R69" s="17" t="s">
        <v>2</v>
      </c>
      <c r="S69" s="10" t="s">
        <v>0</v>
      </c>
      <c r="T69" s="15" t="s">
        <v>2</v>
      </c>
      <c r="U69" s="12"/>
      <c r="V69" s="53" t="s">
        <v>422</v>
      </c>
      <c r="W69" s="13" t="s">
        <v>2</v>
      </c>
      <c r="X69" s="82" t="s">
        <v>875</v>
      </c>
      <c r="Y69" s="29" t="s">
        <v>420</v>
      </c>
      <c r="Z69" s="63" t="s">
        <v>226</v>
      </c>
      <c r="AA69" s="10" t="s">
        <v>4</v>
      </c>
      <c r="AB69" s="46" t="s">
        <v>5</v>
      </c>
      <c r="AC69" s="46" t="s">
        <v>229</v>
      </c>
    </row>
    <row r="70" spans="1:29" ht="16.149999999999999" customHeight="1" x14ac:dyDescent="0.25">
      <c r="A70" s="23" t="s">
        <v>8</v>
      </c>
      <c r="B70" s="5">
        <f>VLOOKUP(C70,PinNo!$B:$C,2,0)</f>
        <v>175</v>
      </c>
      <c r="C70" s="7" t="s">
        <v>63</v>
      </c>
      <c r="D70" s="5" t="str">
        <f>VLOOKUP(CONCATENATE($A70,".",$B70),Netlist_VTable!$H:$I,2,0)</f>
        <v>S0_P1_MDI-</v>
      </c>
      <c r="E70" s="19">
        <f>VLOOKUP(D70,EtchLengthFromLayout!$A:$B,2,0)</f>
        <v>2372.75</v>
      </c>
      <c r="F70" s="19" t="str">
        <f>CONCATENATE("S",MID($A70,5,1),"_U1_",SUBSTITUTE($C70,"IN","I-") )</f>
        <v>S0_U1_P1_MDI-</v>
      </c>
      <c r="G70" s="19">
        <f>VLOOKUP(F70,EtchLengthFromLayout!$A:$B,2,0)</f>
        <v>487.03</v>
      </c>
      <c r="H70" s="13">
        <f>E70+G70</f>
        <v>2859.7799999999997</v>
      </c>
      <c r="I70" s="19" t="str">
        <f>CONCATENATE("S",MID($A70,5,1),"_U2_",SUBSTITUTE($C70,"IN","I-") )</f>
        <v>S0_U2_P1_MDI-</v>
      </c>
      <c r="J70" s="19">
        <f>VLOOKUP(I70,EtchLengthFromLayout!$A:$B,2,0)</f>
        <v>104.67</v>
      </c>
      <c r="K70" s="19" t="str">
        <f>CONCATENATE("S",MID($A70,5,1),"_U3_",SUBSTITUTE($C70,"IN","I-") )</f>
        <v>S0_U3_P1_MDI-</v>
      </c>
      <c r="L70" s="19">
        <f>VLOOKUP(K70,EtchLengthFromLayout!$A:$B,2,0)</f>
        <v>9372.74</v>
      </c>
      <c r="M70" s="14" t="str">
        <f>CONCATENATE("S",MID($A70,5,1),"_U4PI_",SUBSTITUTE($C70,"IN","I-") )</f>
        <v>S0_U4PI_P1_MDI-</v>
      </c>
      <c r="N70" s="19">
        <f>VLOOKUP(M70,EtchLengthFromLayout!$A:$B,2,0)</f>
        <v>6003.11</v>
      </c>
      <c r="O70" s="14" t="str">
        <f t="shared" ref="O70:O77" si="52">SUBSTITUTE($V70,"_P","_3PI_P")</f>
        <v>SG0_3PI_P1_MDI-</v>
      </c>
      <c r="P70" s="19">
        <f>VLOOKUP(O70,EtchLengthFromLayout!$A:$B,2,0)</f>
        <v>4436.8</v>
      </c>
      <c r="Q70" s="19" t="str">
        <f t="shared" ref="Q70:Q77" si="53">SUBSTITUTE($V70,"_P","_2_P")</f>
        <v>SG0_2_P1_MDI-</v>
      </c>
      <c r="R70" s="19">
        <f>VLOOKUP(Q70,EtchLengthFromLayout!$A:$B,2,0)</f>
        <v>3375.36</v>
      </c>
      <c r="S70" s="19" t="str">
        <f t="shared" ref="S70:S77" si="54">SUBSTITUTE($V70,"_P","_1_P")</f>
        <v>SG0_1_P1_MDI-</v>
      </c>
      <c r="T70" s="19">
        <f>VLOOKUP(S70,EtchLengthFromLayout!$A:$B,2,0)</f>
        <v>104.67</v>
      </c>
      <c r="U70" s="5"/>
      <c r="V70" s="5" t="str">
        <f>VLOOKUP(CONCATENATE($Z70,".",$AA70),Netlist_VTable!$H:$I,2,0)</f>
        <v>SG0_P1_MDI-</v>
      </c>
      <c r="W70" s="19">
        <f>VLOOKUP(V70,EtchLengthFromLayout!$A:$B,2,0)</f>
        <v>1215.8800000000001</v>
      </c>
      <c r="X70" s="19">
        <f>E70+G70+J70+L70+N70+P70+R70+T70+W70</f>
        <v>27473.01</v>
      </c>
      <c r="Y70" s="19">
        <f>ABS(X70-X71)</f>
        <v>0</v>
      </c>
      <c r="Z70" s="23" t="s">
        <v>871</v>
      </c>
      <c r="AA70" s="5">
        <f>VLOOKUP(AB70,PinNo!$B:$C,2,0)</f>
        <v>175</v>
      </c>
      <c r="AB70" s="7" t="str">
        <f t="shared" ref="AB70:AB77" si="55">C70</f>
        <v>P1_MDIN</v>
      </c>
      <c r="AC70" s="119" t="s">
        <v>6147</v>
      </c>
    </row>
    <row r="71" spans="1:29" ht="16.149999999999999" customHeight="1" x14ac:dyDescent="0.25">
      <c r="A71" s="23" t="s">
        <v>8</v>
      </c>
      <c r="B71" s="5">
        <f>VLOOKUP(C71,PinNo!$B:$C,2,0)</f>
        <v>174</v>
      </c>
      <c r="C71" s="7" t="s">
        <v>62</v>
      </c>
      <c r="D71" s="5" t="str">
        <f>VLOOKUP(CONCATENATE($A71,".",$B71),Netlist_VTable!$H:$I,2,0)</f>
        <v>S0_P1_MDI+</v>
      </c>
      <c r="E71" s="19">
        <f>VLOOKUP(D71,EtchLengthFromLayout!$A:$B,2,0)</f>
        <v>2372.77</v>
      </c>
      <c r="F71" s="19" t="str">
        <f>CONCATENATE("S",MID($A71,5,1),"_U1_",SUBSTITUTE($C71,"IP","I+") )</f>
        <v>S0_U1_P1_MDI+</v>
      </c>
      <c r="G71" s="19">
        <f>VLOOKUP(F71,EtchLengthFromLayout!$A:$B,2,0)</f>
        <v>487.03</v>
      </c>
      <c r="H71" s="13">
        <f t="shared" ref="H71:H77" si="56">E71+G71</f>
        <v>2859.8</v>
      </c>
      <c r="I71" s="19" t="str">
        <f>CONCATENATE("S",MID($A71,5,1),"_U2_",SUBSTITUTE($C71,"IP","I+") )</f>
        <v>S0_U2_P1_MDI+</v>
      </c>
      <c r="J71" s="19">
        <f>VLOOKUP(I71,EtchLengthFromLayout!$A:$B,2,0)</f>
        <v>104.67</v>
      </c>
      <c r="K71" s="19" t="str">
        <f>CONCATENATE("S",MID($A71,5,1),"_U3_",SUBSTITUTE($C71,"IP","I+") )</f>
        <v>S0_U3_P1_MDI+</v>
      </c>
      <c r="L71" s="19">
        <f>VLOOKUP(K71,EtchLengthFromLayout!$A:$B,2,0)</f>
        <v>9372.74</v>
      </c>
      <c r="M71" s="14" t="str">
        <f>CONCATENATE("S",MID($A71,5,1),"_U4PI_",SUBSTITUTE($C71,"IP","I+") )</f>
        <v>S0_U4PI_P1_MDI+</v>
      </c>
      <c r="N71" s="19">
        <f>VLOOKUP(M71,EtchLengthFromLayout!$A:$B,2,0)</f>
        <v>6003.06</v>
      </c>
      <c r="O71" s="14" t="str">
        <f t="shared" si="52"/>
        <v>SG0_3PI_P1_MDI+</v>
      </c>
      <c r="P71" s="19">
        <f>VLOOKUP(O71,EtchLengthFromLayout!$A:$B,2,0)</f>
        <v>4436.79</v>
      </c>
      <c r="Q71" s="19" t="str">
        <f t="shared" si="53"/>
        <v>SG0_2_P1_MDI+</v>
      </c>
      <c r="R71" s="19">
        <f>VLOOKUP(Q71,EtchLengthFromLayout!$A:$B,2,0)</f>
        <v>3375.37</v>
      </c>
      <c r="S71" s="19" t="str">
        <f t="shared" si="54"/>
        <v>SG0_1_P1_MDI+</v>
      </c>
      <c r="T71" s="19">
        <f>VLOOKUP(S71,EtchLengthFromLayout!$A:$B,2,0)</f>
        <v>104.67</v>
      </c>
      <c r="U71" s="5"/>
      <c r="V71" s="5" t="str">
        <f>VLOOKUP(CONCATENATE($Z71,".",$AA71),Netlist_VTable!$H:$I,2,0)</f>
        <v>SG0_P1_MDI+</v>
      </c>
      <c r="W71" s="19">
        <f>VLOOKUP(V71,EtchLengthFromLayout!$A:$B,2,0)</f>
        <v>1215.9100000000001</v>
      </c>
      <c r="X71" s="19">
        <f t="shared" ref="X71:X77" si="57">E71+G71+J71+L71+N71+P71+R71+T71+W71</f>
        <v>27473.01</v>
      </c>
      <c r="Y71" s="15" t="str">
        <f>IF(Y70&lt;=5,"OK, Tolerance&lt;= 5 mils", "Fail, Tolerance &gt;  5 mils")</f>
        <v>OK, Tolerance&lt;= 5 mils</v>
      </c>
      <c r="Z71" s="23" t="s">
        <v>871</v>
      </c>
      <c r="AA71" s="5">
        <f>VLOOKUP(AB71,PinNo!$B:$C,2,0)</f>
        <v>174</v>
      </c>
      <c r="AB71" s="7" t="str">
        <f t="shared" si="55"/>
        <v>P1_MDIP</v>
      </c>
      <c r="AC71" s="119"/>
    </row>
    <row r="72" spans="1:29" ht="16.149999999999999" customHeight="1" x14ac:dyDescent="0.25">
      <c r="A72" s="24" t="s">
        <v>9</v>
      </c>
      <c r="B72" s="5">
        <f>VLOOKUP(C72,PinNo!$B:$C,2,0)</f>
        <v>175</v>
      </c>
      <c r="C72" s="7" t="s">
        <v>63</v>
      </c>
      <c r="D72" s="5" t="str">
        <f>VLOOKUP(CONCATENATE($A72,".",$B72),Netlist_VTable!$H:$I,2,0)</f>
        <v>S1_P1_MDI-</v>
      </c>
      <c r="E72" s="19">
        <f>VLOOKUP(D72,EtchLengthFromLayout!$A:$B,2,0)</f>
        <v>1569.13</v>
      </c>
      <c r="F72" s="19" t="str">
        <f>CONCATENATE("S",MID($A72,5,1),"_U1_",SUBSTITUTE($C72,"IN","I-") )</f>
        <v>S1_U1_P1_MDI-</v>
      </c>
      <c r="G72" s="19">
        <f>VLOOKUP(F72,EtchLengthFromLayout!$A:$B,2,0)</f>
        <v>487.03</v>
      </c>
      <c r="H72" s="13">
        <f t="shared" ref="H72:H73" si="58">E72+G72</f>
        <v>2056.16</v>
      </c>
      <c r="I72" s="19" t="str">
        <f>CONCATENATE("S",MID($A72,5,1),"_U2_",SUBSTITUTE($C72,"IN","I-") )</f>
        <v>S1_U2_P1_MDI-</v>
      </c>
      <c r="J72" s="19">
        <f>VLOOKUP(I72,EtchLengthFromLayout!$A:$B,2,0)</f>
        <v>104.67</v>
      </c>
      <c r="K72" s="19" t="str">
        <f>CONCATENATE("S",MID($A72,5,1),"_U3_",SUBSTITUTE($C72,"IN","I-") )</f>
        <v>S1_U3_P1_MDI-</v>
      </c>
      <c r="L72" s="19">
        <f>VLOOKUP(K72,EtchLengthFromLayout!$A:$B,2,0)</f>
        <v>14139.99</v>
      </c>
      <c r="M72" s="14" t="str">
        <f t="shared" ref="M72" si="59">CONCATENATE("S",MID($A72,5,1),"_U4PI_",SUBSTITUTE($C72,"IN","I-") )</f>
        <v>S1_U4PI_P1_MDI-</v>
      </c>
      <c r="N72" s="19">
        <f>VLOOKUP(M72,EtchLengthFromLayout!$A:$B,2,0)</f>
        <v>2037.41</v>
      </c>
      <c r="O72" s="14" t="str">
        <f t="shared" si="52"/>
        <v>SG1_3PI_P1_MDI-</v>
      </c>
      <c r="P72" s="19">
        <f>VLOOKUP(O72,EtchLengthFromLayout!$A:$B,2,0)</f>
        <v>1448.92</v>
      </c>
      <c r="Q72" s="19" t="str">
        <f t="shared" si="53"/>
        <v>SG1_2_P1_MDI-</v>
      </c>
      <c r="R72" s="19">
        <f>VLOOKUP(Q72,EtchLengthFromLayout!$A:$B,2,0)</f>
        <v>5161.8900000000003</v>
      </c>
      <c r="S72" s="19" t="str">
        <f t="shared" si="54"/>
        <v>SG1_1_P1_MDI-</v>
      </c>
      <c r="T72" s="19">
        <f>VLOOKUP(S72,EtchLengthFromLayout!$A:$B,2,0)</f>
        <v>104.67</v>
      </c>
      <c r="U72" s="5"/>
      <c r="V72" s="5" t="str">
        <f>VLOOKUP(CONCATENATE($Z72,".",$AA72),Netlist_VTable!$H:$I,2,0)</f>
        <v>SG1_P1_MDI-</v>
      </c>
      <c r="W72" s="19">
        <f>VLOOKUP(V72,EtchLengthFromLayout!$A:$B,2,0)</f>
        <v>2476.73</v>
      </c>
      <c r="X72" s="19">
        <f t="shared" si="57"/>
        <v>27530.44</v>
      </c>
      <c r="Y72" s="19">
        <f>ABS(X72-X73)</f>
        <v>0.14999999999781721</v>
      </c>
      <c r="Z72" s="24" t="s">
        <v>872</v>
      </c>
      <c r="AA72" s="5">
        <f>VLOOKUP(AB72,PinNo!$B:$C,2,0)</f>
        <v>175</v>
      </c>
      <c r="AB72" s="7" t="str">
        <f t="shared" si="55"/>
        <v>P1_MDIN</v>
      </c>
      <c r="AC72" s="119"/>
    </row>
    <row r="73" spans="1:29" ht="16.149999999999999" customHeight="1" x14ac:dyDescent="0.25">
      <c r="A73" s="24" t="s">
        <v>9</v>
      </c>
      <c r="B73" s="5">
        <f>VLOOKUP(C73,PinNo!$B:$C,2,0)</f>
        <v>174</v>
      </c>
      <c r="C73" s="7" t="s">
        <v>62</v>
      </c>
      <c r="D73" s="5" t="str">
        <f>VLOOKUP(CONCATENATE($A73,".",$B73),Netlist_VTable!$H:$I,2,0)</f>
        <v>S1_P1_MDI+</v>
      </c>
      <c r="E73" s="19">
        <f>VLOOKUP(D73,EtchLengthFromLayout!$A:$B,2,0)</f>
        <v>1569.16</v>
      </c>
      <c r="F73" s="19" t="str">
        <f>CONCATENATE("S",MID($A73,5,1),"_U1_",SUBSTITUTE($C73,"IP","I+") )</f>
        <v>S1_U1_P1_MDI+</v>
      </c>
      <c r="G73" s="19">
        <f>VLOOKUP(F73,EtchLengthFromLayout!$A:$B,2,0)</f>
        <v>487.03</v>
      </c>
      <c r="H73" s="13">
        <f t="shared" si="58"/>
        <v>2056.19</v>
      </c>
      <c r="I73" s="19" t="str">
        <f>CONCATENATE("S",MID($A73,5,1),"_U2_",SUBSTITUTE($C73,"IP","I+") )</f>
        <v>S1_U2_P1_MDI+</v>
      </c>
      <c r="J73" s="19">
        <f>VLOOKUP(I73,EtchLengthFromLayout!$A:$B,2,0)</f>
        <v>104.67</v>
      </c>
      <c r="K73" s="19" t="str">
        <f>CONCATENATE("S",MID($A73,5,1),"_U3_",SUBSTITUTE($C73,"IP","I+") )</f>
        <v>S1_U3_P1_MDI+</v>
      </c>
      <c r="L73" s="19">
        <f>VLOOKUP(K73,EtchLengthFromLayout!$A:$B,2,0)</f>
        <v>14139.95</v>
      </c>
      <c r="M73" s="14" t="str">
        <f t="shared" ref="M73" si="60">CONCATENATE("S",MID($A73,5,1),"_U4PI_",SUBSTITUTE($C73,"IP","I+") )</f>
        <v>S1_U4PI_P1_MDI+</v>
      </c>
      <c r="N73" s="19">
        <f>VLOOKUP(M73,EtchLengthFromLayout!$A:$B,2,0)</f>
        <v>2037.36</v>
      </c>
      <c r="O73" s="14" t="str">
        <f t="shared" si="52"/>
        <v>SG1_3PI_P1_MDI+</v>
      </c>
      <c r="P73" s="19">
        <f>VLOOKUP(O73,EtchLengthFromLayout!$A:$B,2,0)</f>
        <v>1448.9</v>
      </c>
      <c r="Q73" s="19" t="str">
        <f t="shared" si="53"/>
        <v>SG1_2_P1_MDI+</v>
      </c>
      <c r="R73" s="19">
        <f>VLOOKUP(Q73,EtchLengthFromLayout!$A:$B,2,0)</f>
        <v>5161.88</v>
      </c>
      <c r="S73" s="19" t="str">
        <f t="shared" si="54"/>
        <v>SG1_1_P1_MDI+</v>
      </c>
      <c r="T73" s="19">
        <f>VLOOKUP(S73,EtchLengthFromLayout!$A:$B,2,0)</f>
        <v>104.67</v>
      </c>
      <c r="U73" s="5"/>
      <c r="V73" s="5" t="str">
        <f>VLOOKUP(CONCATENATE($Z73,".",$AA73),Netlist_VTable!$H:$I,2,0)</f>
        <v>SG1_P1_MDI+</v>
      </c>
      <c r="W73" s="19">
        <f>VLOOKUP(V73,EtchLengthFromLayout!$A:$B,2,0)</f>
        <v>2476.67</v>
      </c>
      <c r="X73" s="19">
        <f t="shared" si="57"/>
        <v>27530.29</v>
      </c>
      <c r="Y73" s="15" t="str">
        <f>IF(Y72&lt;=5,"OK, Tolerance&lt;= 5 mils", "Fail, Tolerance &gt;  5 mils")</f>
        <v>OK, Tolerance&lt;= 5 mils</v>
      </c>
      <c r="Z73" s="24" t="s">
        <v>872</v>
      </c>
      <c r="AA73" s="5">
        <f>VLOOKUP(AB73,PinNo!$B:$C,2,0)</f>
        <v>174</v>
      </c>
      <c r="AB73" s="7" t="str">
        <f t="shared" si="55"/>
        <v>P1_MDIP</v>
      </c>
      <c r="AC73" s="119"/>
    </row>
    <row r="74" spans="1:29" ht="16.149999999999999" customHeight="1" x14ac:dyDescent="0.25">
      <c r="A74" s="23" t="s">
        <v>441</v>
      </c>
      <c r="B74" s="5">
        <f>VLOOKUP(C74,PinNo!$B:$C,2,0)</f>
        <v>175</v>
      </c>
      <c r="C74" s="7" t="s">
        <v>63</v>
      </c>
      <c r="D74" s="5" t="str">
        <f>VLOOKUP(CONCATENATE($A74,".",$B74),Netlist_VTable!$H:$I,2,0)</f>
        <v>S2_P1_MDI-</v>
      </c>
      <c r="E74" s="19">
        <f>VLOOKUP(D74,EtchLengthFromLayout!$A:$B,2,0)</f>
        <v>2375.98</v>
      </c>
      <c r="F74" s="19" t="str">
        <f>CONCATENATE("S",MID($A74,5,1),"_U1_",SUBSTITUTE($C74,"IN","I-") )</f>
        <v>S2_U1_P1_MDI-</v>
      </c>
      <c r="G74" s="19">
        <f>VLOOKUP(F74,EtchLengthFromLayout!$A:$B,2,0)</f>
        <v>487.03</v>
      </c>
      <c r="H74" s="13">
        <f>E74+G74</f>
        <v>2863.01</v>
      </c>
      <c r="I74" s="19" t="str">
        <f>CONCATENATE("S",MID($A74,5,1),"_U2_",SUBSTITUTE($C74,"IN","I-") )</f>
        <v>S2_U2_P1_MDI-</v>
      </c>
      <c r="J74" s="19">
        <f>VLOOKUP(I74,EtchLengthFromLayout!$A:$B,2,0)</f>
        <v>104.67</v>
      </c>
      <c r="K74" s="19" t="str">
        <f>CONCATENATE("S",MID($A74,5,1),"_U3_",SUBSTITUTE($C74,"IN","I-") )</f>
        <v>S2_U3_P1_MDI-</v>
      </c>
      <c r="L74" s="19">
        <f>VLOOKUP(K74,EtchLengthFromLayout!$A:$B,2,0)</f>
        <v>10379.469999999999</v>
      </c>
      <c r="M74" s="14" t="str">
        <f t="shared" ref="M74" si="61">CONCATENATE("S",MID($A74,5,1),"_U4PI_",SUBSTITUTE($C74,"IN","I-") )</f>
        <v>S2_U4PI_P1_MDI-</v>
      </c>
      <c r="N74" s="19">
        <f>VLOOKUP(M74,EtchLengthFromLayout!$A:$B,2,0)</f>
        <v>5130.46</v>
      </c>
      <c r="O74" s="14" t="str">
        <f t="shared" si="52"/>
        <v>SG2_3PI_P1_MDI-</v>
      </c>
      <c r="P74" s="19">
        <f>VLOOKUP(O74,EtchLengthFromLayout!$A:$B,2,0)</f>
        <v>1929.05</v>
      </c>
      <c r="Q74" s="19" t="str">
        <f t="shared" si="53"/>
        <v>SG2_2_P1_MDI-</v>
      </c>
      <c r="R74" s="19">
        <f>VLOOKUP(Q74,EtchLengthFromLayout!$A:$B,2,0)</f>
        <v>4884.37</v>
      </c>
      <c r="S74" s="19" t="str">
        <f t="shared" si="54"/>
        <v>SG2_1_P1_MDI-</v>
      </c>
      <c r="T74" s="19">
        <f>VLOOKUP(S74,EtchLengthFromLayout!$A:$B,2,0)</f>
        <v>104.67</v>
      </c>
      <c r="U74" s="5"/>
      <c r="V74" s="5" t="str">
        <f>VLOOKUP(CONCATENATE($Z74,".",$AA74),Netlist_VTable!$H:$I,2,0)</f>
        <v>SG2_P1_MDI-</v>
      </c>
      <c r="W74" s="19">
        <f>VLOOKUP(V74,EtchLengthFromLayout!$A:$B,2,0)</f>
        <v>2319.5</v>
      </c>
      <c r="X74" s="19">
        <f t="shared" si="57"/>
        <v>27715.199999999997</v>
      </c>
      <c r="Y74" s="19">
        <f>ABS(X74-X75)</f>
        <v>0.16999999999825377</v>
      </c>
      <c r="Z74" s="23" t="s">
        <v>873</v>
      </c>
      <c r="AA74" s="5">
        <f>VLOOKUP(AB74,PinNo!$B:$C,2,0)</f>
        <v>175</v>
      </c>
      <c r="AB74" s="7" t="str">
        <f t="shared" si="55"/>
        <v>P1_MDIN</v>
      </c>
      <c r="AC74" s="119"/>
    </row>
    <row r="75" spans="1:29" ht="16.149999999999999" customHeight="1" x14ac:dyDescent="0.25">
      <c r="A75" s="23" t="s">
        <v>441</v>
      </c>
      <c r="B75" s="5">
        <f>VLOOKUP(C75,PinNo!$B:$C,2,0)</f>
        <v>174</v>
      </c>
      <c r="C75" s="7" t="s">
        <v>62</v>
      </c>
      <c r="D75" s="5" t="str">
        <f>VLOOKUP(CONCATENATE($A75,".",$B75),Netlist_VTable!$H:$I,2,0)</f>
        <v>S2_P1_MDI+</v>
      </c>
      <c r="E75" s="19">
        <f>VLOOKUP(D75,EtchLengthFromLayout!$A:$B,2,0)</f>
        <v>2375.9499999999998</v>
      </c>
      <c r="F75" s="19" t="str">
        <f>CONCATENATE("S",MID($A75,5,1),"_U1_",SUBSTITUTE($C75,"IP","I+") )</f>
        <v>S2_U1_P1_MDI+</v>
      </c>
      <c r="G75" s="19">
        <f>VLOOKUP(F75,EtchLengthFromLayout!$A:$B,2,0)</f>
        <v>487.03</v>
      </c>
      <c r="H75" s="13">
        <f t="shared" ref="H75" si="62">E75+G75</f>
        <v>2862.9799999999996</v>
      </c>
      <c r="I75" s="19" t="str">
        <f>CONCATENATE("S",MID($A75,5,1),"_U2_",SUBSTITUTE($C75,"IP","I+") )</f>
        <v>S2_U2_P1_MDI+</v>
      </c>
      <c r="J75" s="19">
        <f>VLOOKUP(I75,EtchLengthFromLayout!$A:$B,2,0)</f>
        <v>104.67</v>
      </c>
      <c r="K75" s="19" t="str">
        <f>CONCATENATE("S",MID($A75,5,1),"_U3_",SUBSTITUTE($C75,"IP","I+") )</f>
        <v>S2_U3_P1_MDI+</v>
      </c>
      <c r="L75" s="19">
        <f>VLOOKUP(K75,EtchLengthFromLayout!$A:$B,2,0)</f>
        <v>10379.4</v>
      </c>
      <c r="M75" s="14" t="str">
        <f t="shared" ref="M75" si="63">CONCATENATE("S",MID($A75,5,1),"_U4PI_",SUBSTITUTE($C75,"IP","I+") )</f>
        <v>S2_U4PI_P1_MDI+</v>
      </c>
      <c r="N75" s="19">
        <f>VLOOKUP(M75,EtchLengthFromLayout!$A:$B,2,0)</f>
        <v>5130.3999999999996</v>
      </c>
      <c r="O75" s="14" t="str">
        <f t="shared" si="52"/>
        <v>SG2_3PI_P1_MDI+</v>
      </c>
      <c r="P75" s="19">
        <f>VLOOKUP(O75,EtchLengthFromLayout!$A:$B,2,0)</f>
        <v>1929.04</v>
      </c>
      <c r="Q75" s="19" t="str">
        <f t="shared" si="53"/>
        <v>SG2_2_P1_MDI+</v>
      </c>
      <c r="R75" s="19">
        <f>VLOOKUP(Q75,EtchLengthFromLayout!$A:$B,2,0)</f>
        <v>4884.3599999999997</v>
      </c>
      <c r="S75" s="19" t="str">
        <f t="shared" si="54"/>
        <v>SG2_1_P1_MDI+</v>
      </c>
      <c r="T75" s="19">
        <f>VLOOKUP(S75,EtchLengthFromLayout!$A:$B,2,0)</f>
        <v>104.67</v>
      </c>
      <c r="U75" s="5"/>
      <c r="V75" s="5" t="str">
        <f>VLOOKUP(CONCATENATE($Z75,".",$AA75),Netlist_VTable!$H:$I,2,0)</f>
        <v>SG2_P1_MDI+</v>
      </c>
      <c r="W75" s="19">
        <f>VLOOKUP(V75,EtchLengthFromLayout!$A:$B,2,0)</f>
        <v>2319.5100000000002</v>
      </c>
      <c r="X75" s="19">
        <f t="shared" si="57"/>
        <v>27715.03</v>
      </c>
      <c r="Y75" s="15" t="str">
        <f>IF(Y74&lt;=5,"OK, Tolerance&lt;= 5 mils", "Fail, Tolerance &gt;  5 mils")</f>
        <v>OK, Tolerance&lt;= 5 mils</v>
      </c>
      <c r="Z75" s="23" t="s">
        <v>873</v>
      </c>
      <c r="AA75" s="5">
        <f>VLOOKUP(AB75,PinNo!$B:$C,2,0)</f>
        <v>174</v>
      </c>
      <c r="AB75" s="7" t="str">
        <f t="shared" si="55"/>
        <v>P1_MDIP</v>
      </c>
      <c r="AC75" s="119"/>
    </row>
    <row r="76" spans="1:29" ht="16.149999999999999" customHeight="1" x14ac:dyDescent="0.25">
      <c r="A76" s="24" t="s">
        <v>442</v>
      </c>
      <c r="B76" s="5">
        <f>VLOOKUP(C76,PinNo!$B:$C,2,0)</f>
        <v>175</v>
      </c>
      <c r="C76" s="7" t="s">
        <v>63</v>
      </c>
      <c r="D76" s="5" t="str">
        <f>VLOOKUP(CONCATENATE($A76,".",$B76),Netlist_VTable!$H:$I,2,0)</f>
        <v>S3_P1_MDI-</v>
      </c>
      <c r="E76" s="19">
        <f>VLOOKUP(D76,EtchLengthFromLayout!$A:$B,2,0)</f>
        <v>1569.13</v>
      </c>
      <c r="F76" s="19" t="str">
        <f>CONCATENATE("S",MID($A76,5,1),"_U1_",SUBSTITUTE($C76,"IN","I-") )</f>
        <v>S3_U1_P1_MDI-</v>
      </c>
      <c r="G76" s="19">
        <f>VLOOKUP(F76,EtchLengthFromLayout!$A:$B,2,0)</f>
        <v>487.03</v>
      </c>
      <c r="H76" s="13">
        <f t="shared" si="56"/>
        <v>2056.16</v>
      </c>
      <c r="I76" s="19" t="str">
        <f>CONCATENATE("S",MID($A76,5,1),"_U2_",SUBSTITUTE($C76,"IN","I-") )</f>
        <v>S3_U2_P1_MDI-</v>
      </c>
      <c r="J76" s="19">
        <f>VLOOKUP(I76,EtchLengthFromLayout!$A:$B,2,0)</f>
        <v>104.67</v>
      </c>
      <c r="K76" s="19" t="str">
        <f>CONCATENATE("S",MID($A76,5,1),"_U3_",SUBSTITUTE($C76,"IN","I-") )</f>
        <v>S3_U3_P1_MDI-</v>
      </c>
      <c r="L76" s="19">
        <f>VLOOKUP(K76,EtchLengthFromLayout!$A:$B,2,0)</f>
        <v>14542.03</v>
      </c>
      <c r="M76" s="14" t="str">
        <f t="shared" ref="M76" si="64">CONCATENATE("S",MID($A76,5,1),"_U4PI_",SUBSTITUTE($C76,"IN","I-") )</f>
        <v>S3_U4PI_P1_MDI-</v>
      </c>
      <c r="N76" s="19">
        <f>VLOOKUP(M76,EtchLengthFromLayout!$A:$B,2,0)</f>
        <v>1635.35</v>
      </c>
      <c r="O76" s="14" t="str">
        <f t="shared" si="52"/>
        <v>SG3_3PI_P1_MDI-</v>
      </c>
      <c r="P76" s="19">
        <f>VLOOKUP(O76,EtchLengthFromLayout!$A:$B,2,0)</f>
        <v>4227.99</v>
      </c>
      <c r="Q76" s="19" t="str">
        <f t="shared" si="53"/>
        <v>SG3_2_P1_MDI-</v>
      </c>
      <c r="R76" s="19">
        <f>VLOOKUP(Q76,EtchLengthFromLayout!$A:$B,2,0)</f>
        <v>3226.2</v>
      </c>
      <c r="S76" s="19" t="str">
        <f t="shared" si="54"/>
        <v>SG3_1_P1_MDI-</v>
      </c>
      <c r="T76" s="19">
        <f>VLOOKUP(S76,EtchLengthFromLayout!$A:$B,2,0)</f>
        <v>104.67</v>
      </c>
      <c r="U76" s="5"/>
      <c r="V76" s="5" t="str">
        <f>VLOOKUP(CONCATENATE($Z76,".",$AA76),Netlist_VTable!$H:$I,2,0)</f>
        <v>SG3_P1_MDI-</v>
      </c>
      <c r="W76" s="19">
        <f>VLOOKUP(V76,EtchLengthFromLayout!$A:$B,2,0)</f>
        <v>1510.29</v>
      </c>
      <c r="X76" s="19">
        <f t="shared" si="57"/>
        <v>27407.359999999997</v>
      </c>
      <c r="Y76" s="19">
        <f>ABS(X76-X77)</f>
        <v>4.0000000000873115E-2</v>
      </c>
      <c r="Z76" s="24" t="s">
        <v>874</v>
      </c>
      <c r="AA76" s="5">
        <f>VLOOKUP(AB76,PinNo!$B:$C,2,0)</f>
        <v>175</v>
      </c>
      <c r="AB76" s="7" t="str">
        <f t="shared" si="55"/>
        <v>P1_MDIN</v>
      </c>
      <c r="AC76" s="119"/>
    </row>
    <row r="77" spans="1:29" ht="16.149999999999999" customHeight="1" x14ac:dyDescent="0.25">
      <c r="A77" s="24" t="s">
        <v>442</v>
      </c>
      <c r="B77" s="5">
        <f>VLOOKUP(C77,PinNo!$B:$C,2,0)</f>
        <v>174</v>
      </c>
      <c r="C77" s="7" t="s">
        <v>62</v>
      </c>
      <c r="D77" s="5" t="str">
        <f>VLOOKUP(CONCATENATE($A77,".",$B77),Netlist_VTable!$H:$I,2,0)</f>
        <v>S3_P1_MDI+</v>
      </c>
      <c r="E77" s="19">
        <f>VLOOKUP(D77,EtchLengthFromLayout!$A:$B,2,0)</f>
        <v>1569.16</v>
      </c>
      <c r="F77" s="19" t="str">
        <f>CONCATENATE("S",MID($A77,5,1),"_U1_",SUBSTITUTE($C77,"IP","I+") )</f>
        <v>S3_U1_P1_MDI+</v>
      </c>
      <c r="G77" s="19">
        <f>VLOOKUP(F77,EtchLengthFromLayout!$A:$B,2,0)</f>
        <v>487.03</v>
      </c>
      <c r="H77" s="13">
        <f t="shared" si="56"/>
        <v>2056.19</v>
      </c>
      <c r="I77" s="19" t="str">
        <f>CONCATENATE("S",MID($A77,5,1),"_U2_",SUBSTITUTE($C77,"IP","I+") )</f>
        <v>S3_U2_P1_MDI+</v>
      </c>
      <c r="J77" s="19">
        <f>VLOOKUP(I77,EtchLengthFromLayout!$A:$B,2,0)</f>
        <v>104.67</v>
      </c>
      <c r="K77" s="19" t="str">
        <f>CONCATENATE("S",MID($A77,5,1),"_U3_",SUBSTITUTE($C77,"IP","I+") )</f>
        <v>S3_U3_P1_MDI+</v>
      </c>
      <c r="L77" s="19">
        <f>VLOOKUP(K77,EtchLengthFromLayout!$A:$B,2,0)</f>
        <v>14542.05</v>
      </c>
      <c r="M77" s="14" t="str">
        <f t="shared" ref="M77" si="65">CONCATENATE("S",MID($A77,5,1),"_U4PI_",SUBSTITUTE($C77,"IP","I+") )</f>
        <v>S3_U4PI_P1_MDI+</v>
      </c>
      <c r="N77" s="19">
        <f>VLOOKUP(M77,EtchLengthFromLayout!$A:$B,2,0)</f>
        <v>1635.3</v>
      </c>
      <c r="O77" s="14" t="str">
        <f t="shared" si="52"/>
        <v>SG3_3PI_P1_MDI+</v>
      </c>
      <c r="P77" s="19">
        <f>VLOOKUP(O77,EtchLengthFromLayout!$A:$B,2,0)</f>
        <v>4227.97</v>
      </c>
      <c r="Q77" s="19" t="str">
        <f t="shared" si="53"/>
        <v>SG3_2_P1_MDI+</v>
      </c>
      <c r="R77" s="19">
        <f>VLOOKUP(Q77,EtchLengthFromLayout!$A:$B,2,0)</f>
        <v>3226.24</v>
      </c>
      <c r="S77" s="19" t="str">
        <f t="shared" si="54"/>
        <v>SG3_1_P1_MDI+</v>
      </c>
      <c r="T77" s="19">
        <f>VLOOKUP(S77,EtchLengthFromLayout!$A:$B,2,0)</f>
        <v>104.67</v>
      </c>
      <c r="U77" s="5"/>
      <c r="V77" s="5" t="str">
        <f>VLOOKUP(CONCATENATE($Z77,".",$AA77),Netlist_VTable!$H:$I,2,0)</f>
        <v>SG3_P1_MDI+</v>
      </c>
      <c r="W77" s="19">
        <f>VLOOKUP(V77,EtchLengthFromLayout!$A:$B,2,0)</f>
        <v>1510.31</v>
      </c>
      <c r="X77" s="19">
        <f t="shared" si="57"/>
        <v>27407.399999999998</v>
      </c>
      <c r="Y77" s="15" t="str">
        <f>IF(Y76&lt;=5,"OK, Tolerance&lt;= 5 mils", "Fail, Tolerance &gt;  5 mils")</f>
        <v>OK, Tolerance&lt;= 5 mils</v>
      </c>
      <c r="Z77" s="24" t="s">
        <v>874</v>
      </c>
      <c r="AA77" s="5">
        <f>VLOOKUP(AB77,PinNo!$B:$C,2,0)</f>
        <v>174</v>
      </c>
      <c r="AB77" s="7" t="str">
        <f t="shared" si="55"/>
        <v>P1_MDIP</v>
      </c>
      <c r="AC77" s="119"/>
    </row>
    <row r="78" spans="1:29" x14ac:dyDescent="0.25">
      <c r="A78" s="44"/>
      <c r="B78" s="12"/>
      <c r="C78" s="12"/>
      <c r="D78" s="12"/>
      <c r="E78" s="13"/>
      <c r="F78" s="12" t="s">
        <v>227</v>
      </c>
      <c r="G78" s="13"/>
      <c r="H78" s="13">
        <f>MAX(H70:H77)</f>
        <v>2863.01</v>
      </c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0" t="s">
        <v>227</v>
      </c>
      <c r="W78" s="15"/>
      <c r="X78" s="15">
        <f>MAX(X70:X77)</f>
        <v>27715.199999999997</v>
      </c>
      <c r="Y78" s="10"/>
      <c r="Z78" s="10"/>
      <c r="AA78" s="10"/>
      <c r="AB78" s="10"/>
      <c r="AC78" s="10"/>
    </row>
    <row r="79" spans="1:29" x14ac:dyDescent="0.25">
      <c r="A79" s="44"/>
      <c r="B79" s="12"/>
      <c r="C79" s="12"/>
      <c r="D79" s="12"/>
      <c r="E79" s="13"/>
      <c r="F79" s="12" t="s">
        <v>228</v>
      </c>
      <c r="G79" s="13"/>
      <c r="H79" s="13">
        <f>MIN(H70:H77)</f>
        <v>2056.16</v>
      </c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0" t="s">
        <v>228</v>
      </c>
      <c r="W79" s="15"/>
      <c r="X79" s="15">
        <f>MIN(X70:X77)</f>
        <v>27407.359999999997</v>
      </c>
      <c r="Y79" s="10"/>
      <c r="Z79" s="10"/>
      <c r="AA79" s="10"/>
      <c r="AB79" s="10"/>
      <c r="AC79" s="10"/>
    </row>
    <row r="80" spans="1:29" x14ac:dyDescent="0.25">
      <c r="A80" s="44"/>
      <c r="B80" s="12"/>
      <c r="C80" s="12"/>
      <c r="D80" s="12"/>
      <c r="E80" s="13"/>
      <c r="F80" s="12" t="s">
        <v>1</v>
      </c>
      <c r="G80" s="13"/>
      <c r="H80" s="13">
        <f>ABS(H78-H79)</f>
        <v>806.85000000000036</v>
      </c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0"/>
      <c r="V80" s="10" t="s">
        <v>1</v>
      </c>
      <c r="W80" s="15"/>
      <c r="X80" s="15">
        <f>ABS(X78-X79)</f>
        <v>307.84000000000015</v>
      </c>
      <c r="Y80" s="10"/>
      <c r="Z80" s="10"/>
      <c r="AA80" s="10"/>
      <c r="AB80" s="10"/>
      <c r="AC80" s="10"/>
    </row>
    <row r="81" spans="1:29" x14ac:dyDescent="0.25">
      <c r="A81" s="25"/>
      <c r="B81" s="10"/>
      <c r="C81" s="10"/>
      <c r="D81" s="10"/>
      <c r="E81" s="15"/>
      <c r="F81" s="10"/>
      <c r="G81" s="10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0"/>
      <c r="V81" s="15"/>
      <c r="W81" s="15"/>
      <c r="X81" s="10"/>
      <c r="Y81" s="10"/>
      <c r="Z81" s="10"/>
      <c r="AA81" s="10"/>
      <c r="AB81" s="10"/>
      <c r="AC81" s="10"/>
    </row>
    <row r="82" spans="1:29" x14ac:dyDescent="0.25">
      <c r="A82" s="20"/>
      <c r="B82" s="5"/>
      <c r="C82" s="5"/>
      <c r="D82" s="5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5"/>
      <c r="V82" s="5"/>
      <c r="W82" s="19"/>
      <c r="X82" s="19"/>
      <c r="Y82" s="5"/>
      <c r="Z82" s="5"/>
      <c r="AA82" s="5"/>
      <c r="AB82" s="5"/>
      <c r="AC82" s="5"/>
    </row>
    <row r="83" spans="1:29" ht="32.25" x14ac:dyDescent="0.25">
      <c r="A83" s="46" t="s">
        <v>3</v>
      </c>
      <c r="B83" s="46" t="s">
        <v>4</v>
      </c>
      <c r="C83" s="46" t="s">
        <v>5</v>
      </c>
      <c r="D83" s="10" t="s">
        <v>0</v>
      </c>
      <c r="E83" s="15" t="s">
        <v>2</v>
      </c>
      <c r="F83" s="16" t="s">
        <v>0</v>
      </c>
      <c r="G83" s="17" t="s">
        <v>2</v>
      </c>
      <c r="H83" s="52" t="s">
        <v>415</v>
      </c>
      <c r="I83" s="10" t="s">
        <v>0</v>
      </c>
      <c r="J83" s="15" t="s">
        <v>2</v>
      </c>
      <c r="K83" s="16" t="s">
        <v>0</v>
      </c>
      <c r="L83" s="17" t="s">
        <v>2</v>
      </c>
      <c r="M83" s="16" t="s">
        <v>0</v>
      </c>
      <c r="N83" s="17" t="s">
        <v>2</v>
      </c>
      <c r="O83" s="10" t="s">
        <v>0</v>
      </c>
      <c r="P83" s="15" t="s">
        <v>2</v>
      </c>
      <c r="Q83" s="16" t="s">
        <v>0</v>
      </c>
      <c r="R83" s="17" t="s">
        <v>2</v>
      </c>
      <c r="S83" s="10" t="s">
        <v>0</v>
      </c>
      <c r="T83" s="15" t="s">
        <v>2</v>
      </c>
      <c r="U83" s="12"/>
      <c r="V83" s="53" t="s">
        <v>422</v>
      </c>
      <c r="W83" s="13" t="s">
        <v>2</v>
      </c>
      <c r="X83" s="82" t="s">
        <v>875</v>
      </c>
      <c r="Y83" s="29" t="s">
        <v>420</v>
      </c>
      <c r="Z83" s="10" t="s">
        <v>226</v>
      </c>
      <c r="AA83" s="10" t="s">
        <v>4</v>
      </c>
      <c r="AB83" s="46" t="s">
        <v>5</v>
      </c>
      <c r="AC83" s="46" t="s">
        <v>229</v>
      </c>
    </row>
    <row r="84" spans="1:29" ht="16.149999999999999" customHeight="1" x14ac:dyDescent="0.25">
      <c r="A84" s="23" t="s">
        <v>8</v>
      </c>
      <c r="B84" s="5">
        <f>VLOOKUP(C84,PinNo!$B:$C,2,0)</f>
        <v>172</v>
      </c>
      <c r="C84" s="5" t="s">
        <v>898</v>
      </c>
      <c r="D84" s="5" t="str">
        <f>VLOOKUP(CONCATENATE($A84,".",$B84),Netlist_VTable!$H:$I,2,0)</f>
        <v>S0_P2_MDI-</v>
      </c>
      <c r="E84" s="19">
        <f>VLOOKUP(D84,EtchLengthFromLayout!$A:$B,2,0)</f>
        <v>2539.1799999999998</v>
      </c>
      <c r="F84" s="19" t="str">
        <f>CONCATENATE("S",MID($A84,5,1),"_U1_",SUBSTITUTE($C84,"IN","I-") )</f>
        <v>S0_U1_P2_MDI-</v>
      </c>
      <c r="G84" s="19">
        <f>VLOOKUP(F84,EtchLengthFromLayout!$A:$B,2,0)</f>
        <v>487.03</v>
      </c>
      <c r="H84" s="13">
        <f>E84+G84</f>
        <v>3026.21</v>
      </c>
      <c r="I84" s="19" t="str">
        <f>CONCATENATE("S",MID($A84,5,1),"_U2_",SUBSTITUTE($C84,"IN","I-") )</f>
        <v>S0_U2_P2_MDI-</v>
      </c>
      <c r="J84" s="19">
        <f>VLOOKUP(I84,EtchLengthFromLayout!$A:$B,2,0)</f>
        <v>104.67</v>
      </c>
      <c r="K84" s="19" t="str">
        <f>CONCATENATE("S",MID($A84,5,1),"_U3_",SUBSTITUTE($C84,"IN","I-") )</f>
        <v>S0_U3_P2_MDI-</v>
      </c>
      <c r="L84" s="19">
        <f>VLOOKUP(K84,EtchLengthFromLayout!$A:$B,2,0)</f>
        <v>9673.1</v>
      </c>
      <c r="M84" s="14" t="str">
        <f>CONCATENATE("S",MID($A84,5,1),"_U4PI_",SUBSTITUTE($C84,"IN","I-") )</f>
        <v>S0_U4PI_P2_MDI-</v>
      </c>
      <c r="N84" s="19">
        <f>VLOOKUP(M84,EtchLengthFromLayout!$A:$B,2,0)</f>
        <v>5534.32</v>
      </c>
      <c r="O84" s="14" t="str">
        <f t="shared" ref="O84:O91" si="66">SUBSTITUTE($V84,"_P","_3PI_P")</f>
        <v>SG0_3PI_P2_MDI-</v>
      </c>
      <c r="P84" s="19">
        <f>VLOOKUP(O84,EtchLengthFromLayout!$A:$B,2,0)</f>
        <v>4270.08</v>
      </c>
      <c r="Q84" s="19" t="str">
        <f t="shared" ref="Q84:Q91" si="67">SUBSTITUTE($V84,"_P","_2_P")</f>
        <v>SG0_2_P2_MDI-</v>
      </c>
      <c r="R84" s="19">
        <f>VLOOKUP(Q84,EtchLengthFromLayout!$A:$B,2,0)</f>
        <v>3571.19</v>
      </c>
      <c r="S84" s="19" t="str">
        <f t="shared" ref="S84:S91" si="68">SUBSTITUTE($V84,"_P","_1_P")</f>
        <v>SG0_1_P2_MDI-</v>
      </c>
      <c r="T84" s="19">
        <f>VLOOKUP(S84,EtchLengthFromLayout!$A:$B,2,0)</f>
        <v>104.67</v>
      </c>
      <c r="U84" s="5"/>
      <c r="V84" s="5" t="str">
        <f>VLOOKUP(CONCATENATE($Z84,".",$AA84),Netlist_VTable!$H:$I,2,0)</f>
        <v>SG0_P2_MDI-</v>
      </c>
      <c r="W84" s="19">
        <f>VLOOKUP(V84,EtchLengthFromLayout!$A:$B,2,0)</f>
        <v>1186.77</v>
      </c>
      <c r="X84" s="19">
        <f>E84+G84+J84+L84+N84+P84+R84+T84+W84</f>
        <v>27471.009999999995</v>
      </c>
      <c r="Y84" s="19">
        <f>ABS(X84-X85)</f>
        <v>2.9999999995197868E-2</v>
      </c>
      <c r="Z84" s="23" t="s">
        <v>871</v>
      </c>
      <c r="AA84" s="5">
        <f>VLOOKUP(AB84,PinNo!$B:$C,2,0)</f>
        <v>172</v>
      </c>
      <c r="AB84" s="7" t="str">
        <f t="shared" ref="AB84:AB91" si="69">C84</f>
        <v>P2_MDIN</v>
      </c>
      <c r="AC84" s="119" t="s">
        <v>6148</v>
      </c>
    </row>
    <row r="85" spans="1:29" x14ac:dyDescent="0.25">
      <c r="A85" s="23" t="s">
        <v>8</v>
      </c>
      <c r="B85" s="5">
        <f>VLOOKUP(C85,PinNo!$B:$C,2,0)</f>
        <v>171</v>
      </c>
      <c r="C85" s="5" t="s">
        <v>897</v>
      </c>
      <c r="D85" s="5" t="str">
        <f>VLOOKUP(CONCATENATE($A85,".",$B85),Netlist_VTable!$H:$I,2,0)</f>
        <v>S0_P2_MDI+</v>
      </c>
      <c r="E85" s="19">
        <f>VLOOKUP(D85,EtchLengthFromLayout!$A:$B,2,0)</f>
        <v>2539.13</v>
      </c>
      <c r="F85" s="19" t="str">
        <f>CONCATENATE("S",MID($A85,5,1),"_U1_",SUBSTITUTE($C85,"IP","I+") )</f>
        <v>S0_U1_P2_MDI+</v>
      </c>
      <c r="G85" s="19">
        <f>VLOOKUP(F85,EtchLengthFromLayout!$A:$B,2,0)</f>
        <v>487.03</v>
      </c>
      <c r="H85" s="13">
        <f t="shared" ref="H85:H91" si="70">E85+G85</f>
        <v>3026.16</v>
      </c>
      <c r="I85" s="19" t="str">
        <f>CONCATENATE("S",MID($A85,5,1),"_U2_",SUBSTITUTE($C85,"IP","I+") )</f>
        <v>S0_U2_P2_MDI+</v>
      </c>
      <c r="J85" s="19">
        <f>VLOOKUP(I85,EtchLengthFromLayout!$A:$B,2,0)</f>
        <v>104.67</v>
      </c>
      <c r="K85" s="19" t="str">
        <f>CONCATENATE("S",MID($A85,5,1),"_U3_",SUBSTITUTE($C85,"IP","I+") )</f>
        <v>S0_U3_P2_MDI+</v>
      </c>
      <c r="L85" s="19">
        <f>VLOOKUP(K85,EtchLengthFromLayout!$A:$B,2,0)</f>
        <v>9673.06</v>
      </c>
      <c r="M85" s="14" t="str">
        <f>CONCATENATE("S",MID($A85,5,1),"_U4PI_",SUBSTITUTE($C85,"IP","I+") )</f>
        <v>S0_U4PI_P2_MDI+</v>
      </c>
      <c r="N85" s="19">
        <f>VLOOKUP(M85,EtchLengthFromLayout!$A:$B,2,0)</f>
        <v>5534.32</v>
      </c>
      <c r="O85" s="14" t="str">
        <f t="shared" si="66"/>
        <v>SG0_3PI_P2_MDI+</v>
      </c>
      <c r="P85" s="19">
        <f>VLOOKUP(O85,EtchLengthFromLayout!$A:$B,2,0)</f>
        <v>4270.09</v>
      </c>
      <c r="Q85" s="19" t="str">
        <f t="shared" si="67"/>
        <v>SG0_2_P2_MDI+</v>
      </c>
      <c r="R85" s="19">
        <f>VLOOKUP(Q85,EtchLengthFromLayout!$A:$B,2,0)</f>
        <v>3571.22</v>
      </c>
      <c r="S85" s="19" t="str">
        <f t="shared" si="68"/>
        <v>SG0_1_P2_MDI+</v>
      </c>
      <c r="T85" s="19">
        <f>VLOOKUP(S85,EtchLengthFromLayout!$A:$B,2,0)</f>
        <v>104.67</v>
      </c>
      <c r="U85" s="5"/>
      <c r="V85" s="5" t="str">
        <f>VLOOKUP(CONCATENATE($Z85,".",$AA85),Netlist_VTable!$H:$I,2,0)</f>
        <v>SG0_P2_MDI+</v>
      </c>
      <c r="W85" s="19">
        <f>VLOOKUP(V85,EtchLengthFromLayout!$A:$B,2,0)</f>
        <v>1186.79</v>
      </c>
      <c r="X85" s="19">
        <f t="shared" ref="X85:X91" si="71">E85+G85+J85+L85+N85+P85+R85+T85+W85</f>
        <v>27470.98</v>
      </c>
      <c r="Y85" s="15" t="str">
        <f>IF(Y84&lt;=5,"OK, Tolerance&lt;= 5 mils", "Fail, Tolerance &gt;  5 mils")</f>
        <v>OK, Tolerance&lt;= 5 mils</v>
      </c>
      <c r="Z85" s="23" t="s">
        <v>871</v>
      </c>
      <c r="AA85" s="5">
        <f>VLOOKUP(AB85,PinNo!$B:$C,2,0)</f>
        <v>171</v>
      </c>
      <c r="AB85" s="7" t="str">
        <f t="shared" si="69"/>
        <v>P2_MDIP</v>
      </c>
      <c r="AC85" s="119"/>
    </row>
    <row r="86" spans="1:29" x14ac:dyDescent="0.25">
      <c r="A86" s="24" t="s">
        <v>9</v>
      </c>
      <c r="B86" s="5">
        <f>VLOOKUP(C86,PinNo!$B:$C,2,0)</f>
        <v>172</v>
      </c>
      <c r="C86" s="5" t="s">
        <v>898</v>
      </c>
      <c r="D86" s="5" t="str">
        <f>VLOOKUP(CONCATENATE($A86,".",$B86),Netlist_VTable!$H:$I,2,0)</f>
        <v>S1_P2_MDI-</v>
      </c>
      <c r="E86" s="19">
        <f>VLOOKUP(D86,EtchLengthFromLayout!$A:$B,2,0)</f>
        <v>1739.8</v>
      </c>
      <c r="F86" s="19" t="str">
        <f>CONCATENATE("S",MID($A86,5,1),"_U1_",SUBSTITUTE($C86,"IN","I-") )</f>
        <v>S1_U1_P2_MDI-</v>
      </c>
      <c r="G86" s="19">
        <f>VLOOKUP(F86,EtchLengthFromLayout!$A:$B,2,0)</f>
        <v>487.03</v>
      </c>
      <c r="H86" s="13">
        <f t="shared" ref="H86:H87" si="72">E86+G86</f>
        <v>2226.83</v>
      </c>
      <c r="I86" s="19" t="str">
        <f>CONCATENATE("S",MID($A86,5,1),"_U2_",SUBSTITUTE($C86,"IN","I-") )</f>
        <v>S1_U2_P2_MDI-</v>
      </c>
      <c r="J86" s="19">
        <f>VLOOKUP(I86,EtchLengthFromLayout!$A:$B,2,0)</f>
        <v>104.67</v>
      </c>
      <c r="K86" s="19" t="str">
        <f>CONCATENATE("S",MID($A86,5,1),"_U3_",SUBSTITUTE($C86,"IN","I-") )</f>
        <v>S1_U3_P2_MDI-</v>
      </c>
      <c r="L86" s="19">
        <f>VLOOKUP(K86,EtchLengthFromLayout!$A:$B,2,0)</f>
        <v>14140.83</v>
      </c>
      <c r="M86" s="14" t="str">
        <f t="shared" ref="M86" si="73">CONCATENATE("S",MID($A86,5,1),"_U4PI_",SUBSTITUTE($C86,"IN","I-") )</f>
        <v>S1_U4PI_P2_MDI-</v>
      </c>
      <c r="N86" s="19">
        <f>VLOOKUP(M86,EtchLengthFromLayout!$A:$B,2,0)</f>
        <v>1865.79</v>
      </c>
      <c r="O86" s="14" t="str">
        <f t="shared" si="66"/>
        <v>SG1_3PI_P2_MDI-</v>
      </c>
      <c r="P86" s="19">
        <f>VLOOKUP(O86,EtchLengthFromLayout!$A:$B,2,0)</f>
        <v>1935.16</v>
      </c>
      <c r="Q86" s="19" t="str">
        <f t="shared" si="67"/>
        <v>SG1_2_P2_MDI-</v>
      </c>
      <c r="R86" s="19">
        <f>VLOOKUP(Q86,EtchLengthFromLayout!$A:$B,2,0)</f>
        <v>4698.68</v>
      </c>
      <c r="S86" s="19" t="str">
        <f t="shared" si="68"/>
        <v>SG1_1_P2_MDI-</v>
      </c>
      <c r="T86" s="19">
        <f>VLOOKUP(S86,EtchLengthFromLayout!$A:$B,2,0)</f>
        <v>104.67</v>
      </c>
      <c r="U86" s="5"/>
      <c r="V86" s="5" t="str">
        <f>VLOOKUP(CONCATENATE($Z86,".",$AA86),Netlist_VTable!$H:$I,2,0)</f>
        <v>SG1_P2_MDI-</v>
      </c>
      <c r="W86" s="19">
        <f>VLOOKUP(V86,EtchLengthFromLayout!$A:$B,2,0)</f>
        <v>2461.23</v>
      </c>
      <c r="X86" s="19">
        <f t="shared" si="71"/>
        <v>27537.86</v>
      </c>
      <c r="Y86" s="19">
        <f>ABS(X86-X87)</f>
        <v>7.9999999998108251E-2</v>
      </c>
      <c r="Z86" s="24" t="s">
        <v>872</v>
      </c>
      <c r="AA86" s="5">
        <f>VLOOKUP(AB86,PinNo!$B:$C,2,0)</f>
        <v>172</v>
      </c>
      <c r="AB86" s="7" t="str">
        <f t="shared" si="69"/>
        <v>P2_MDIN</v>
      </c>
      <c r="AC86" s="119"/>
    </row>
    <row r="87" spans="1:29" x14ac:dyDescent="0.25">
      <c r="A87" s="24" t="s">
        <v>9</v>
      </c>
      <c r="B87" s="5">
        <f>VLOOKUP(C87,PinNo!$B:$C,2,0)</f>
        <v>171</v>
      </c>
      <c r="C87" s="5" t="s">
        <v>897</v>
      </c>
      <c r="D87" s="5" t="str">
        <f>VLOOKUP(CONCATENATE($A87,".",$B87),Netlist_VTable!$H:$I,2,0)</f>
        <v>S1_P2_MDI+</v>
      </c>
      <c r="E87" s="19">
        <f>VLOOKUP(D87,EtchLengthFromLayout!$A:$B,2,0)</f>
        <v>1739.83</v>
      </c>
      <c r="F87" s="19" t="str">
        <f>CONCATENATE("S",MID($A87,5,1),"_U1_",SUBSTITUTE($C87,"IP","I+") )</f>
        <v>S1_U1_P2_MDI+</v>
      </c>
      <c r="G87" s="19">
        <f>VLOOKUP(F87,EtchLengthFromLayout!$A:$B,2,0)</f>
        <v>487.03</v>
      </c>
      <c r="H87" s="13">
        <f t="shared" si="72"/>
        <v>2226.8599999999997</v>
      </c>
      <c r="I87" s="19" t="str">
        <f>CONCATENATE("S",MID($A87,5,1),"_U2_",SUBSTITUTE($C87,"IP","I+") )</f>
        <v>S1_U2_P2_MDI+</v>
      </c>
      <c r="J87" s="19">
        <f>VLOOKUP(I87,EtchLengthFromLayout!$A:$B,2,0)</f>
        <v>104.67</v>
      </c>
      <c r="K87" s="19" t="str">
        <f>CONCATENATE("S",MID($A87,5,1),"_U3_",SUBSTITUTE($C87,"IP","I+") )</f>
        <v>S1_U3_P2_MDI+</v>
      </c>
      <c r="L87" s="19">
        <f>VLOOKUP(K87,EtchLengthFromLayout!$A:$B,2,0)</f>
        <v>14140.91</v>
      </c>
      <c r="M87" s="14" t="str">
        <f t="shared" ref="M87" si="74">CONCATENATE("S",MID($A87,5,1),"_U4PI_",SUBSTITUTE($C87,"IP","I+") )</f>
        <v>S1_U4PI_P2_MDI+</v>
      </c>
      <c r="N87" s="19">
        <f>VLOOKUP(M87,EtchLengthFromLayout!$A:$B,2,0)</f>
        <v>1865.79</v>
      </c>
      <c r="O87" s="14" t="str">
        <f t="shared" si="66"/>
        <v>SG1_3PI_P2_MDI+</v>
      </c>
      <c r="P87" s="19">
        <f>VLOOKUP(O87,EtchLengthFromLayout!$A:$B,2,0)</f>
        <v>1935.16</v>
      </c>
      <c r="Q87" s="19" t="str">
        <f t="shared" si="67"/>
        <v>SG1_2_P2_MDI+</v>
      </c>
      <c r="R87" s="19">
        <f>VLOOKUP(Q87,EtchLengthFromLayout!$A:$B,2,0)</f>
        <v>4698.6499999999996</v>
      </c>
      <c r="S87" s="19" t="str">
        <f t="shared" si="68"/>
        <v>SG1_1_P2_MDI+</v>
      </c>
      <c r="T87" s="19">
        <f>VLOOKUP(S87,EtchLengthFromLayout!$A:$B,2,0)</f>
        <v>104.67</v>
      </c>
      <c r="U87" s="5"/>
      <c r="V87" s="5" t="str">
        <f>VLOOKUP(CONCATENATE($Z87,".",$AA87),Netlist_VTable!$H:$I,2,0)</f>
        <v>SG1_P2_MDI+</v>
      </c>
      <c r="W87" s="19">
        <f>VLOOKUP(V87,EtchLengthFromLayout!$A:$B,2,0)</f>
        <v>2461.23</v>
      </c>
      <c r="X87" s="19">
        <f t="shared" si="71"/>
        <v>27537.94</v>
      </c>
      <c r="Y87" s="15" t="str">
        <f>IF(Y86&lt;=5,"OK, Tolerance&lt;= 5 mils", "Fail, Tolerance &gt;  5 mils")</f>
        <v>OK, Tolerance&lt;= 5 mils</v>
      </c>
      <c r="Z87" s="24" t="s">
        <v>872</v>
      </c>
      <c r="AA87" s="5">
        <f>VLOOKUP(AB87,PinNo!$B:$C,2,0)</f>
        <v>171</v>
      </c>
      <c r="AB87" s="7" t="str">
        <f t="shared" si="69"/>
        <v>P2_MDIP</v>
      </c>
      <c r="AC87" s="119"/>
    </row>
    <row r="88" spans="1:29" ht="16.149999999999999" customHeight="1" x14ac:dyDescent="0.25">
      <c r="A88" s="23" t="s">
        <v>441</v>
      </c>
      <c r="B88" s="5">
        <f>VLOOKUP(C88,PinNo!$B:$C,2,0)</f>
        <v>172</v>
      </c>
      <c r="C88" s="5" t="s">
        <v>898</v>
      </c>
      <c r="D88" s="5" t="str">
        <f>VLOOKUP(CONCATENATE($A88,".",$B88),Netlist_VTable!$H:$I,2,0)</f>
        <v>S2_P2_MDI-</v>
      </c>
      <c r="E88" s="19">
        <f>VLOOKUP(D88,EtchLengthFromLayout!$A:$B,2,0)</f>
        <v>2539.1799999999998</v>
      </c>
      <c r="F88" s="19" t="str">
        <f>CONCATENATE("S",MID($A88,5,1),"_U1_",SUBSTITUTE($C88,"IN","I-") )</f>
        <v>S2_U1_P2_MDI-</v>
      </c>
      <c r="G88" s="19">
        <f>VLOOKUP(F88,EtchLengthFromLayout!$A:$B,2,0)</f>
        <v>487.03</v>
      </c>
      <c r="H88" s="13">
        <f>E88+G88</f>
        <v>3026.21</v>
      </c>
      <c r="I88" s="19" t="str">
        <f>CONCATENATE("S",MID($A88,5,1),"_U2_",SUBSTITUTE($C88,"IN","I-") )</f>
        <v>S2_U2_P2_MDI-</v>
      </c>
      <c r="J88" s="19">
        <f>VLOOKUP(I88,EtchLengthFromLayout!$A:$B,2,0)</f>
        <v>104.67</v>
      </c>
      <c r="K88" s="19" t="str">
        <f>CONCATENATE("S",MID($A88,5,1),"_U3_",SUBSTITUTE($C88,"IN","I-") )</f>
        <v>S2_U3_P2_MDI-</v>
      </c>
      <c r="L88" s="19">
        <f>VLOOKUP(K88,EtchLengthFromLayout!$A:$B,2,0)</f>
        <v>9810.2999999999993</v>
      </c>
      <c r="M88" s="14" t="str">
        <f t="shared" ref="M88" si="75">CONCATENATE("S",MID($A88,5,1),"_U4PI_",SUBSTITUTE($C88,"IN","I-") )</f>
        <v>S2_U4PI_P2_MDI-</v>
      </c>
      <c r="N88" s="19">
        <f>VLOOKUP(M88,EtchLengthFromLayout!$A:$B,2,0)</f>
        <v>5565.15</v>
      </c>
      <c r="O88" s="14" t="str">
        <f t="shared" si="66"/>
        <v>SG2_3PI_P2_MDI-</v>
      </c>
      <c r="P88" s="19">
        <f>VLOOKUP(O88,EtchLengthFromLayout!$A:$B,2,0)</f>
        <v>2337.36</v>
      </c>
      <c r="Q88" s="19" t="str">
        <f t="shared" si="67"/>
        <v>SG2_2_P2_MDI-</v>
      </c>
      <c r="R88" s="19">
        <f>VLOOKUP(Q88,EtchLengthFromLayout!$A:$B,2,0)</f>
        <v>4362.5600000000004</v>
      </c>
      <c r="S88" s="19" t="str">
        <f t="shared" si="68"/>
        <v>SG2_1_P2_MDI-</v>
      </c>
      <c r="T88" s="19">
        <f>VLOOKUP(S88,EtchLengthFromLayout!$A:$B,2,0)</f>
        <v>104.67</v>
      </c>
      <c r="U88" s="5"/>
      <c r="V88" s="5" t="str">
        <f>VLOOKUP(CONCATENATE($Z88,".",$AA88),Netlist_VTable!$H:$I,2,0)</f>
        <v>SG2_P2_MDI-</v>
      </c>
      <c r="W88" s="19">
        <f>VLOOKUP(V88,EtchLengthFromLayout!$A:$B,2,0)</f>
        <v>2328.06</v>
      </c>
      <c r="X88" s="19">
        <f t="shared" si="71"/>
        <v>27638.980000000003</v>
      </c>
      <c r="Y88" s="19">
        <f>ABS(X88-X89)</f>
        <v>8.000000000174623E-2</v>
      </c>
      <c r="Z88" s="23" t="s">
        <v>873</v>
      </c>
      <c r="AA88" s="5">
        <f>VLOOKUP(AB88,PinNo!$B:$C,2,0)</f>
        <v>172</v>
      </c>
      <c r="AB88" s="7" t="str">
        <f t="shared" si="69"/>
        <v>P2_MDIN</v>
      </c>
      <c r="AC88" s="119"/>
    </row>
    <row r="89" spans="1:29" x14ac:dyDescent="0.25">
      <c r="A89" s="23" t="s">
        <v>441</v>
      </c>
      <c r="B89" s="5">
        <f>VLOOKUP(C89,PinNo!$B:$C,2,0)</f>
        <v>171</v>
      </c>
      <c r="C89" s="5" t="s">
        <v>897</v>
      </c>
      <c r="D89" s="5" t="str">
        <f>VLOOKUP(CONCATENATE($A89,".",$B89),Netlist_VTable!$H:$I,2,0)</f>
        <v>S2_P2_MDI+</v>
      </c>
      <c r="E89" s="19">
        <f>VLOOKUP(D89,EtchLengthFromLayout!$A:$B,2,0)</f>
        <v>2539.13</v>
      </c>
      <c r="F89" s="19" t="str">
        <f>CONCATENATE("S",MID($A89,5,1),"_U1_",SUBSTITUTE($C89,"IP","I+") )</f>
        <v>S2_U1_P2_MDI+</v>
      </c>
      <c r="G89" s="19">
        <f>VLOOKUP(F89,EtchLengthFromLayout!$A:$B,2,0)</f>
        <v>487.03</v>
      </c>
      <c r="H89" s="13">
        <f t="shared" ref="H89" si="76">E89+G89</f>
        <v>3026.16</v>
      </c>
      <c r="I89" s="19" t="str">
        <f>CONCATENATE("S",MID($A89,5,1),"_U2_",SUBSTITUTE($C89,"IP","I+") )</f>
        <v>S2_U2_P2_MDI+</v>
      </c>
      <c r="J89" s="19">
        <f>VLOOKUP(I89,EtchLengthFromLayout!$A:$B,2,0)</f>
        <v>104.67</v>
      </c>
      <c r="K89" s="19" t="str">
        <f>CONCATENATE("S",MID($A89,5,1),"_U3_",SUBSTITUTE($C89,"IP","I+") )</f>
        <v>S2_U3_P2_MDI+</v>
      </c>
      <c r="L89" s="19">
        <f>VLOOKUP(K89,EtchLengthFromLayout!$A:$B,2,0)</f>
        <v>9810.27</v>
      </c>
      <c r="M89" s="14" t="str">
        <f t="shared" ref="M89" si="77">CONCATENATE("S",MID($A89,5,1),"_U4PI_",SUBSTITUTE($C89,"IP","I+") )</f>
        <v>S2_U4PI_P2_MDI+</v>
      </c>
      <c r="N89" s="19">
        <f>VLOOKUP(M89,EtchLengthFromLayout!$A:$B,2,0)</f>
        <v>5565.16</v>
      </c>
      <c r="O89" s="14" t="str">
        <f t="shared" si="66"/>
        <v>SG2_3PI_P2_MDI+</v>
      </c>
      <c r="P89" s="19">
        <f>VLOOKUP(O89,EtchLengthFromLayout!$A:$B,2,0)</f>
        <v>2337.37</v>
      </c>
      <c r="Q89" s="19" t="str">
        <f t="shared" si="67"/>
        <v>SG2_2_P2_MDI+</v>
      </c>
      <c r="R89" s="19">
        <f>VLOOKUP(Q89,EtchLengthFromLayout!$A:$B,2,0)</f>
        <v>4362.5200000000004</v>
      </c>
      <c r="S89" s="19" t="str">
        <f t="shared" si="68"/>
        <v>SG2_1_P2_MDI+</v>
      </c>
      <c r="T89" s="19">
        <f>VLOOKUP(S89,EtchLengthFromLayout!$A:$B,2,0)</f>
        <v>104.67</v>
      </c>
      <c r="U89" s="5"/>
      <c r="V89" s="5" t="str">
        <f>VLOOKUP(CONCATENATE($Z89,".",$AA89),Netlist_VTable!$H:$I,2,0)</f>
        <v>SG2_P2_MDI+</v>
      </c>
      <c r="W89" s="19">
        <f>VLOOKUP(V89,EtchLengthFromLayout!$A:$B,2,0)</f>
        <v>2328.08</v>
      </c>
      <c r="X89" s="19">
        <f t="shared" si="71"/>
        <v>27638.9</v>
      </c>
      <c r="Y89" s="15" t="str">
        <f>IF(Y88&lt;=5,"OK, Tolerance&lt;= 5 mils", "Fail, Tolerance &gt;  5 mils")</f>
        <v>OK, Tolerance&lt;= 5 mils</v>
      </c>
      <c r="Z89" s="23" t="s">
        <v>873</v>
      </c>
      <c r="AA89" s="5">
        <f>VLOOKUP(AB89,PinNo!$B:$C,2,0)</f>
        <v>171</v>
      </c>
      <c r="AB89" s="7" t="str">
        <f t="shared" si="69"/>
        <v>P2_MDIP</v>
      </c>
      <c r="AC89" s="119"/>
    </row>
    <row r="90" spans="1:29" x14ac:dyDescent="0.25">
      <c r="A90" s="24" t="s">
        <v>442</v>
      </c>
      <c r="B90" s="5">
        <f>VLOOKUP(C90,PinNo!$B:$C,2,0)</f>
        <v>172</v>
      </c>
      <c r="C90" s="5" t="s">
        <v>898</v>
      </c>
      <c r="D90" s="5" t="str">
        <f>VLOOKUP(CONCATENATE($A90,".",$B90),Netlist_VTable!$H:$I,2,0)</f>
        <v>S3_P2_MDI-</v>
      </c>
      <c r="E90" s="19">
        <f>VLOOKUP(D90,EtchLengthFromLayout!$A:$B,2,0)</f>
        <v>1739.8</v>
      </c>
      <c r="F90" s="19" t="str">
        <f>CONCATENATE("S",MID($A90,5,1),"_U1_",SUBSTITUTE($C90,"IN","I-") )</f>
        <v>S3_U1_P2_MDI-</v>
      </c>
      <c r="G90" s="19">
        <f>VLOOKUP(F90,EtchLengthFromLayout!$A:$B,2,0)</f>
        <v>487.03</v>
      </c>
      <c r="H90" s="13">
        <f t="shared" si="70"/>
        <v>2226.83</v>
      </c>
      <c r="I90" s="19" t="str">
        <f>CONCATENATE("S",MID($A90,5,1),"_U2_",SUBSTITUTE($C90,"IN","I-") )</f>
        <v>S3_U2_P2_MDI-</v>
      </c>
      <c r="J90" s="19">
        <f>VLOOKUP(I90,EtchLengthFromLayout!$A:$B,2,0)</f>
        <v>104.67</v>
      </c>
      <c r="K90" s="19" t="str">
        <f>CONCATENATE("S",MID($A90,5,1),"_U3_",SUBSTITUTE($C90,"IN","I-") )</f>
        <v>S3_U3_P2_MDI-</v>
      </c>
      <c r="L90" s="19">
        <f>VLOOKUP(K90,EtchLengthFromLayout!$A:$B,2,0)</f>
        <v>14204.14</v>
      </c>
      <c r="M90" s="14" t="str">
        <f t="shared" ref="M90" si="78">CONCATENATE("S",MID($A90,5,1),"_U4PI_",SUBSTITUTE($C90,"IN","I-") )</f>
        <v>S3_U4PI_P2_MDI-</v>
      </c>
      <c r="N90" s="19">
        <f>VLOOKUP(M90,EtchLengthFromLayout!$A:$B,2,0)</f>
        <v>1802.55</v>
      </c>
      <c r="O90" s="14" t="str">
        <f t="shared" si="66"/>
        <v>SG3_3PI_P2_MDI-</v>
      </c>
      <c r="P90" s="19">
        <f>VLOOKUP(O90,EtchLengthFromLayout!$A:$B,2,0)</f>
        <v>4146.05</v>
      </c>
      <c r="Q90" s="19" t="str">
        <f t="shared" si="67"/>
        <v>SG3_2_P2_MDI-</v>
      </c>
      <c r="R90" s="19">
        <f>VLOOKUP(Q90,EtchLengthFromLayout!$A:$B,2,0)</f>
        <v>3427.8</v>
      </c>
      <c r="S90" s="19" t="str">
        <f t="shared" si="68"/>
        <v>SG3_1_P2_MDI-</v>
      </c>
      <c r="T90" s="19">
        <f>VLOOKUP(S90,EtchLengthFromLayout!$A:$B,2,0)</f>
        <v>104.67</v>
      </c>
      <c r="U90" s="5"/>
      <c r="V90" s="5" t="str">
        <f>VLOOKUP(CONCATENATE($Z90,".",$AA90),Netlist_VTable!$H:$I,2,0)</f>
        <v>SG3_P2_MDI-</v>
      </c>
      <c r="W90" s="19">
        <f>VLOOKUP(V90,EtchLengthFromLayout!$A:$B,2,0)</f>
        <v>1454.2</v>
      </c>
      <c r="X90" s="19">
        <f t="shared" si="71"/>
        <v>27470.909999999996</v>
      </c>
      <c r="Y90" s="19">
        <f>ABS(X90-X91)</f>
        <v>7.9999999998108251E-2</v>
      </c>
      <c r="Z90" s="24" t="s">
        <v>874</v>
      </c>
      <c r="AA90" s="5">
        <f>VLOOKUP(AB90,PinNo!$B:$C,2,0)</f>
        <v>172</v>
      </c>
      <c r="AB90" s="7" t="str">
        <f t="shared" si="69"/>
        <v>P2_MDIN</v>
      </c>
      <c r="AC90" s="119"/>
    </row>
    <row r="91" spans="1:29" x14ac:dyDescent="0.25">
      <c r="A91" s="24" t="s">
        <v>442</v>
      </c>
      <c r="B91" s="5">
        <f>VLOOKUP(C91,PinNo!$B:$C,2,0)</f>
        <v>171</v>
      </c>
      <c r="C91" s="5" t="s">
        <v>897</v>
      </c>
      <c r="D91" s="5" t="str">
        <f>VLOOKUP(CONCATENATE($A91,".",$B91),Netlist_VTable!$H:$I,2,0)</f>
        <v>S3_P2_MDI+</v>
      </c>
      <c r="E91" s="19">
        <f>VLOOKUP(D91,EtchLengthFromLayout!$A:$B,2,0)</f>
        <v>1739.83</v>
      </c>
      <c r="F91" s="19" t="str">
        <f>CONCATENATE("S",MID($A91,5,1),"_U1_",SUBSTITUTE($C91,"IP","I+") )</f>
        <v>S3_U1_P2_MDI+</v>
      </c>
      <c r="G91" s="19">
        <f>VLOOKUP(F91,EtchLengthFromLayout!$A:$B,2,0)</f>
        <v>487.03</v>
      </c>
      <c r="H91" s="13">
        <f t="shared" si="70"/>
        <v>2226.8599999999997</v>
      </c>
      <c r="I91" s="19" t="str">
        <f>CONCATENATE("S",MID($A91,5,1),"_U2_",SUBSTITUTE($C91,"IP","I+") )</f>
        <v>S3_U2_P2_MDI+</v>
      </c>
      <c r="J91" s="19">
        <f>VLOOKUP(I91,EtchLengthFromLayout!$A:$B,2,0)</f>
        <v>104.67</v>
      </c>
      <c r="K91" s="19" t="str">
        <f>CONCATENATE("S",MID($A91,5,1),"_U3_",SUBSTITUTE($C91,"IP","I+") )</f>
        <v>S3_U3_P2_MDI+</v>
      </c>
      <c r="L91" s="19">
        <f>VLOOKUP(K91,EtchLengthFromLayout!$A:$B,2,0)</f>
        <v>14204.12</v>
      </c>
      <c r="M91" s="14" t="str">
        <f t="shared" ref="M91" si="79">CONCATENATE("S",MID($A91,5,1),"_U4PI_",SUBSTITUTE($C91,"IP","I+") )</f>
        <v>S3_U4PI_P2_MDI+</v>
      </c>
      <c r="N91" s="19">
        <f>VLOOKUP(M91,EtchLengthFromLayout!$A:$B,2,0)</f>
        <v>1802.55</v>
      </c>
      <c r="O91" s="14" t="str">
        <f t="shared" si="66"/>
        <v>SG3_3PI_P2_MDI+</v>
      </c>
      <c r="P91" s="19">
        <f>VLOOKUP(O91,EtchLengthFromLayout!$A:$B,2,0)</f>
        <v>4146.03</v>
      </c>
      <c r="Q91" s="19" t="str">
        <f t="shared" si="67"/>
        <v>SG3_2_P2_MDI+</v>
      </c>
      <c r="R91" s="19">
        <f>VLOOKUP(Q91,EtchLengthFromLayout!$A:$B,2,0)</f>
        <v>3427.73</v>
      </c>
      <c r="S91" s="19" t="str">
        <f t="shared" si="68"/>
        <v>SG3_1_P2_MDI+</v>
      </c>
      <c r="T91" s="19">
        <f>VLOOKUP(S91,EtchLengthFromLayout!$A:$B,2,0)</f>
        <v>104.67</v>
      </c>
      <c r="U91" s="5"/>
      <c r="V91" s="5" t="str">
        <f>VLOOKUP(CONCATENATE($Z91,".",$AA91),Netlist_VTable!$H:$I,2,0)</f>
        <v>SG3_P2_MDI+</v>
      </c>
      <c r="W91" s="19">
        <f>VLOOKUP(V91,EtchLengthFromLayout!$A:$B,2,0)</f>
        <v>1454.2</v>
      </c>
      <c r="X91" s="19">
        <f t="shared" si="71"/>
        <v>27470.829999999998</v>
      </c>
      <c r="Y91" s="15" t="str">
        <f>IF(Y90&lt;=5,"OK, Tolerance&lt;= 5 mils", "Fail, Tolerance &gt;  5 mils")</f>
        <v>OK, Tolerance&lt;= 5 mils</v>
      </c>
      <c r="Z91" s="24" t="s">
        <v>874</v>
      </c>
      <c r="AA91" s="5">
        <f>VLOOKUP(AB91,PinNo!$B:$C,2,0)</f>
        <v>171</v>
      </c>
      <c r="AB91" s="7" t="str">
        <f t="shared" si="69"/>
        <v>P2_MDIP</v>
      </c>
      <c r="AC91" s="119"/>
    </row>
    <row r="92" spans="1:29" x14ac:dyDescent="0.25">
      <c r="A92" s="44"/>
      <c r="B92" s="12"/>
      <c r="C92" s="12"/>
      <c r="D92" s="12"/>
      <c r="E92" s="13"/>
      <c r="F92" s="12" t="s">
        <v>227</v>
      </c>
      <c r="G92" s="13"/>
      <c r="H92" s="13">
        <f>MAX(H84:H91)</f>
        <v>3026.21</v>
      </c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0" t="s">
        <v>227</v>
      </c>
      <c r="W92" s="15"/>
      <c r="X92" s="15">
        <f>MAX(X84:X91)</f>
        <v>27638.980000000003</v>
      </c>
      <c r="Y92" s="10"/>
      <c r="Z92" s="10"/>
      <c r="AA92" s="10"/>
      <c r="AB92" s="10"/>
      <c r="AC92" s="10"/>
    </row>
    <row r="93" spans="1:29" x14ac:dyDescent="0.25">
      <c r="A93" s="44"/>
      <c r="B93" s="12"/>
      <c r="C93" s="12"/>
      <c r="D93" s="12"/>
      <c r="E93" s="13"/>
      <c r="F93" s="12" t="s">
        <v>228</v>
      </c>
      <c r="G93" s="13"/>
      <c r="H93" s="13">
        <f>MIN(H84:H91)</f>
        <v>2226.83</v>
      </c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0" t="s">
        <v>228</v>
      </c>
      <c r="W93" s="15"/>
      <c r="X93" s="15">
        <f>MIN(X84:X91)</f>
        <v>27470.829999999998</v>
      </c>
      <c r="Y93" s="10"/>
      <c r="Z93" s="10"/>
      <c r="AA93" s="10"/>
      <c r="AB93" s="10"/>
      <c r="AC93" s="10"/>
    </row>
    <row r="94" spans="1:29" x14ac:dyDescent="0.25">
      <c r="A94" s="44"/>
      <c r="B94" s="12"/>
      <c r="C94" s="12"/>
      <c r="D94" s="12"/>
      <c r="E94" s="13"/>
      <c r="F94" s="12" t="s">
        <v>1</v>
      </c>
      <c r="G94" s="13"/>
      <c r="H94" s="13">
        <f>ABS(H92-H93)</f>
        <v>799.38000000000011</v>
      </c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0"/>
      <c r="V94" s="10" t="s">
        <v>1</v>
      </c>
      <c r="W94" s="15"/>
      <c r="X94" s="15">
        <f>ABS(X92-X93)</f>
        <v>168.15000000000509</v>
      </c>
      <c r="Y94" s="10"/>
      <c r="Z94" s="10"/>
      <c r="AA94" s="10"/>
      <c r="AB94" s="10"/>
      <c r="AC94" s="10"/>
    </row>
    <row r="95" spans="1:29" x14ac:dyDescent="0.25">
      <c r="A95" s="25"/>
      <c r="B95" s="10"/>
      <c r="C95" s="10"/>
      <c r="D95" s="10"/>
      <c r="E95" s="15"/>
      <c r="F95" s="10"/>
      <c r="G95" s="10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0"/>
      <c r="V95" s="15"/>
      <c r="W95" s="15"/>
      <c r="X95" s="10"/>
      <c r="Y95" s="10"/>
      <c r="Z95" s="10"/>
      <c r="AA95" s="10"/>
      <c r="AB95" s="10"/>
      <c r="AC95" s="10"/>
    </row>
    <row r="96" spans="1:29" x14ac:dyDescent="0.25">
      <c r="A96" s="20"/>
      <c r="B96" s="5"/>
      <c r="C96" s="5"/>
      <c r="D96" s="5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5"/>
      <c r="V96" s="5"/>
      <c r="W96" s="19"/>
      <c r="X96" s="19"/>
      <c r="Y96" s="5"/>
      <c r="Z96" s="5"/>
      <c r="AA96" s="5"/>
      <c r="AB96" s="5"/>
      <c r="AC96" s="5"/>
    </row>
    <row r="97" spans="1:29" ht="32.25" x14ac:dyDescent="0.25">
      <c r="A97" s="46" t="s">
        <v>3</v>
      </c>
      <c r="B97" s="46" t="s">
        <v>4</v>
      </c>
      <c r="C97" s="46" t="s">
        <v>5</v>
      </c>
      <c r="D97" s="10" t="s">
        <v>0</v>
      </c>
      <c r="E97" s="15" t="s">
        <v>2</v>
      </c>
      <c r="F97" s="16" t="s">
        <v>0</v>
      </c>
      <c r="G97" s="17" t="s">
        <v>2</v>
      </c>
      <c r="H97" s="52" t="s">
        <v>415</v>
      </c>
      <c r="I97" s="10" t="s">
        <v>0</v>
      </c>
      <c r="J97" s="15" t="s">
        <v>2</v>
      </c>
      <c r="K97" s="16" t="s">
        <v>0</v>
      </c>
      <c r="L97" s="17" t="s">
        <v>2</v>
      </c>
      <c r="M97" s="16" t="s">
        <v>0</v>
      </c>
      <c r="N97" s="17" t="s">
        <v>2</v>
      </c>
      <c r="O97" s="10" t="s">
        <v>0</v>
      </c>
      <c r="P97" s="15" t="s">
        <v>2</v>
      </c>
      <c r="Q97" s="16" t="s">
        <v>0</v>
      </c>
      <c r="R97" s="17" t="s">
        <v>2</v>
      </c>
      <c r="S97" s="10" t="s">
        <v>0</v>
      </c>
      <c r="T97" s="15" t="s">
        <v>2</v>
      </c>
      <c r="U97" s="12"/>
      <c r="V97" s="53" t="s">
        <v>422</v>
      </c>
      <c r="W97" s="13" t="s">
        <v>2</v>
      </c>
      <c r="X97" s="82" t="s">
        <v>875</v>
      </c>
      <c r="Y97" s="29" t="s">
        <v>420</v>
      </c>
      <c r="Z97" s="10" t="s">
        <v>226</v>
      </c>
      <c r="AA97" s="10" t="s">
        <v>4</v>
      </c>
      <c r="AB97" s="46" t="s">
        <v>5</v>
      </c>
      <c r="AC97" s="46" t="s">
        <v>229</v>
      </c>
    </row>
    <row r="98" spans="1:29" ht="16.149999999999999" customHeight="1" x14ac:dyDescent="0.25">
      <c r="A98" s="23" t="s">
        <v>8</v>
      </c>
      <c r="B98" s="5">
        <f>VLOOKUP(C98,PinNo!$B:$C,2,0)</f>
        <v>168</v>
      </c>
      <c r="C98" s="7" t="s">
        <v>900</v>
      </c>
      <c r="D98" s="5" t="str">
        <f>VLOOKUP(CONCATENATE($A98,".",$B98),Netlist_VTable!$H:$I,2,0)</f>
        <v>S0_P3_MDI-</v>
      </c>
      <c r="E98" s="19">
        <f>VLOOKUP(D98,EtchLengthFromLayout!$A:$B,2,0)</f>
        <v>2588.65</v>
      </c>
      <c r="F98" s="19" t="str">
        <f>CONCATENATE("S",MID($A98,5,1),"_U1_",SUBSTITUTE($C98,"IN","I-") )</f>
        <v>S0_U1_P3_MDI-</v>
      </c>
      <c r="G98" s="19">
        <f>VLOOKUP(F98,EtchLengthFromLayout!$A:$B,2,0)</f>
        <v>487.03</v>
      </c>
      <c r="H98" s="13">
        <f>E98+G98</f>
        <v>3075.6800000000003</v>
      </c>
      <c r="I98" s="19" t="str">
        <f>CONCATENATE("S",MID($A98,5,1),"_U2_",SUBSTITUTE($C98,"IN","I-") )</f>
        <v>S0_U2_P3_MDI-</v>
      </c>
      <c r="J98" s="19">
        <f>VLOOKUP(I98,EtchLengthFromLayout!$A:$B,2,0)</f>
        <v>104.67</v>
      </c>
      <c r="K98" s="19" t="str">
        <f>CONCATENATE("S",MID($A98,5,1),"_U3_",SUBSTITUTE($C98,"IN","I-") )</f>
        <v>S0_U3_P3_MDI-</v>
      </c>
      <c r="L98" s="19">
        <f>VLOOKUP(K98,EtchLengthFromLayout!$A:$B,2,0)</f>
        <v>10350.43</v>
      </c>
      <c r="M98" s="14" t="str">
        <f>CONCATENATE("S",MID($A98,5,1),"_U4PI_",SUBSTITUTE($C98,"IN","I-") )</f>
        <v>S0_U4PI_P3_MDI-</v>
      </c>
      <c r="N98" s="19">
        <f>VLOOKUP(M98,EtchLengthFromLayout!$A:$B,2,0)</f>
        <v>4807.41</v>
      </c>
      <c r="O98" s="14" t="str">
        <f t="shared" ref="O98:O105" si="80">SUBSTITUTE($V98,"_P","_3PI_P")</f>
        <v>SG0_3PI_P3_MDI-</v>
      </c>
      <c r="P98" s="19">
        <f>VLOOKUP(O98,EtchLengthFromLayout!$A:$B,2,0)</f>
        <v>4118.13</v>
      </c>
      <c r="Q98" s="19" t="str">
        <f t="shared" ref="Q98:Q105" si="81">SUBSTITUTE($V98,"_P","_2_P")</f>
        <v>SG0_2_P3_MDI-</v>
      </c>
      <c r="R98" s="19">
        <f>VLOOKUP(Q98,EtchLengthFromLayout!$A:$B,2,0)</f>
        <v>3799.67</v>
      </c>
      <c r="S98" s="19" t="str">
        <f t="shared" ref="S98:S105" si="82">SUBSTITUTE($V98,"_P","_1_P")</f>
        <v>SG0_1_P3_MDI-</v>
      </c>
      <c r="T98" s="19">
        <f>VLOOKUP(S98,EtchLengthFromLayout!$A:$B,2,0)</f>
        <v>104.67</v>
      </c>
      <c r="U98" s="5"/>
      <c r="V98" s="5" t="str">
        <f>VLOOKUP(CONCATENATE($Z98,".",$AA98),Netlist_VTable!$H:$I,2,0)</f>
        <v>SG0_P3_MDI-</v>
      </c>
      <c r="W98" s="19">
        <f>VLOOKUP(V98,EtchLengthFromLayout!$A:$B,2,0)</f>
        <v>1110.21</v>
      </c>
      <c r="X98" s="19">
        <f>E98+G98+J98+L98+N98+P98+R98+T98+W98</f>
        <v>27470.870000000003</v>
      </c>
      <c r="Y98" s="19">
        <f>ABS(X98-X99)</f>
        <v>0.13000000000101863</v>
      </c>
      <c r="Z98" s="23" t="s">
        <v>871</v>
      </c>
      <c r="AA98" s="5">
        <f>VLOOKUP(AB98,PinNo!$B:$C,2,0)</f>
        <v>168</v>
      </c>
      <c r="AB98" s="7" t="str">
        <f t="shared" ref="AB98:AB105" si="83">C98</f>
        <v>P3_MDIN</v>
      </c>
      <c r="AC98" s="119" t="s">
        <v>6140</v>
      </c>
    </row>
    <row r="99" spans="1:29" x14ac:dyDescent="0.25">
      <c r="A99" s="23" t="s">
        <v>8</v>
      </c>
      <c r="B99" s="5">
        <f>VLOOKUP(C99,PinNo!$B:$C,2,0)</f>
        <v>167</v>
      </c>
      <c r="C99" s="7" t="s">
        <v>899</v>
      </c>
      <c r="D99" s="5" t="str">
        <f>VLOOKUP(CONCATENATE($A99,".",$B99),Netlist_VTable!$H:$I,2,0)</f>
        <v>S0_P3_MDI+</v>
      </c>
      <c r="E99" s="19">
        <f>VLOOKUP(D99,EtchLengthFromLayout!$A:$B,2,0)</f>
        <v>2588.66</v>
      </c>
      <c r="F99" s="19" t="str">
        <f>CONCATENATE("S",MID($A99,5,1),"_U1_",SUBSTITUTE($C99,"IP","I+") )</f>
        <v>S0_U1_P3_MDI+</v>
      </c>
      <c r="G99" s="19">
        <f>VLOOKUP(F99,EtchLengthFromLayout!$A:$B,2,0)</f>
        <v>487.03</v>
      </c>
      <c r="H99" s="13">
        <f t="shared" ref="H99:H105" si="84">E99+G99</f>
        <v>3075.6899999999996</v>
      </c>
      <c r="I99" s="19" t="str">
        <f>CONCATENATE("S",MID($A99,5,1),"_U2_",SUBSTITUTE($C99,"IP","I+") )</f>
        <v>S0_U2_P3_MDI+</v>
      </c>
      <c r="J99" s="19">
        <f>VLOOKUP(I99,EtchLengthFromLayout!$A:$B,2,0)</f>
        <v>104.67</v>
      </c>
      <c r="K99" s="19" t="str">
        <f>CONCATENATE("S",MID($A99,5,1),"_U3_",SUBSTITUTE($C99,"IP","I+") )</f>
        <v>S0_U3_P3_MDI+</v>
      </c>
      <c r="L99" s="19">
        <f>VLOOKUP(K99,EtchLengthFromLayout!$A:$B,2,0)</f>
        <v>10350.52</v>
      </c>
      <c r="M99" s="14" t="str">
        <f>CONCATENATE("S",MID($A99,5,1),"_U4PI_",SUBSTITUTE($C99,"IP","I+") )</f>
        <v>S0_U4PI_P3_MDI+</v>
      </c>
      <c r="N99" s="19">
        <f>VLOOKUP(M99,EtchLengthFromLayout!$A:$B,2,0)</f>
        <v>4807.42</v>
      </c>
      <c r="O99" s="14" t="str">
        <f t="shared" si="80"/>
        <v>SG0_3PI_P3_MDI+</v>
      </c>
      <c r="P99" s="19">
        <f>VLOOKUP(O99,EtchLengthFromLayout!$A:$B,2,0)</f>
        <v>4118.13</v>
      </c>
      <c r="Q99" s="19" t="str">
        <f t="shared" si="81"/>
        <v>SG0_2_P3_MDI+</v>
      </c>
      <c r="R99" s="19">
        <f>VLOOKUP(Q99,EtchLengthFromLayout!$A:$B,2,0)</f>
        <v>3799.66</v>
      </c>
      <c r="S99" s="19" t="str">
        <f t="shared" si="82"/>
        <v>SG0_1_P3_MDI+</v>
      </c>
      <c r="T99" s="19">
        <f>VLOOKUP(S99,EtchLengthFromLayout!$A:$B,2,0)</f>
        <v>104.67</v>
      </c>
      <c r="U99" s="5"/>
      <c r="V99" s="5" t="str">
        <f>VLOOKUP(CONCATENATE($Z99,".",$AA99),Netlist_VTable!$H:$I,2,0)</f>
        <v>SG0_P3_MDI+</v>
      </c>
      <c r="W99" s="19">
        <f>VLOOKUP(V99,EtchLengthFromLayout!$A:$B,2,0)</f>
        <v>1110.24</v>
      </c>
      <c r="X99" s="19">
        <f t="shared" ref="X99:X105" si="85">E99+G99+J99+L99+N99+P99+R99+T99+W99</f>
        <v>27471.000000000004</v>
      </c>
      <c r="Y99" s="15" t="str">
        <f>IF(Y98&lt;=5,"OK, Tolerance&lt;= 5 mils", "Fail, Tolerance &gt;  5 mils")</f>
        <v>OK, Tolerance&lt;= 5 mils</v>
      </c>
      <c r="Z99" s="23" t="s">
        <v>871</v>
      </c>
      <c r="AA99" s="5">
        <f>VLOOKUP(AB99,PinNo!$B:$C,2,0)</f>
        <v>167</v>
      </c>
      <c r="AB99" s="7" t="str">
        <f t="shared" si="83"/>
        <v>P3_MDIP</v>
      </c>
      <c r="AC99" s="119"/>
    </row>
    <row r="100" spans="1:29" x14ac:dyDescent="0.25">
      <c r="A100" s="24" t="s">
        <v>9</v>
      </c>
      <c r="B100" s="5">
        <f>VLOOKUP(C100,PinNo!$B:$C,2,0)</f>
        <v>168</v>
      </c>
      <c r="C100" s="7" t="s">
        <v>900</v>
      </c>
      <c r="D100" s="5" t="str">
        <f>VLOOKUP(CONCATENATE($A100,".",$B100),Netlist_VTable!$H:$I,2,0)</f>
        <v>S1_P3_MDI-</v>
      </c>
      <c r="E100" s="19">
        <f>VLOOKUP(D100,EtchLengthFromLayout!$A:$B,2,0)</f>
        <v>1671.04</v>
      </c>
      <c r="F100" s="19" t="str">
        <f>CONCATENATE("S",MID($A100,5,1),"_U1_",SUBSTITUTE($C100,"IN","I-") )</f>
        <v>S1_U1_P3_MDI-</v>
      </c>
      <c r="G100" s="19">
        <f>VLOOKUP(F100,EtchLengthFromLayout!$A:$B,2,0)</f>
        <v>487.03</v>
      </c>
      <c r="H100" s="13">
        <f t="shared" ref="H100:H101" si="86">E100+G100</f>
        <v>2158.0699999999997</v>
      </c>
      <c r="I100" s="19" t="str">
        <f>CONCATENATE("S",MID($A100,5,1),"_U2_",SUBSTITUTE($C100,"IN","I-") )</f>
        <v>S1_U2_P3_MDI-</v>
      </c>
      <c r="J100" s="19">
        <f>VLOOKUP(I100,EtchLengthFromLayout!$A:$B,2,0)</f>
        <v>104.67</v>
      </c>
      <c r="K100" s="19" t="str">
        <f>CONCATENATE("S",MID($A100,5,1),"_U3_",SUBSTITUTE($C100,"IN","I-") )</f>
        <v>S1_U3_P3_MDI-</v>
      </c>
      <c r="L100" s="19">
        <f>VLOOKUP(K100,EtchLengthFromLayout!$A:$B,2,0)</f>
        <v>14414.03</v>
      </c>
      <c r="M100" s="14" t="str">
        <f t="shared" ref="M100" si="87">CONCATENATE("S",MID($A100,5,1),"_U4PI_",SUBSTITUTE($C100,"IN","I-") )</f>
        <v>S1_U4PI_P3_MDI-</v>
      </c>
      <c r="N100" s="19">
        <f>VLOOKUP(M100,EtchLengthFromLayout!$A:$B,2,0)</f>
        <v>1661.42</v>
      </c>
      <c r="O100" s="14" t="str">
        <f t="shared" si="80"/>
        <v>SG1_3PI_P3_MDI-</v>
      </c>
      <c r="P100" s="19">
        <f>VLOOKUP(O100,EtchLengthFromLayout!$A:$B,2,0)</f>
        <v>1941.19</v>
      </c>
      <c r="Q100" s="19" t="str">
        <f t="shared" si="81"/>
        <v>SG1_2_P3_MDI-</v>
      </c>
      <c r="R100" s="19">
        <f>VLOOKUP(Q100,EtchLengthFromLayout!$A:$B,2,0)</f>
        <v>4608.3599999999997</v>
      </c>
      <c r="S100" s="19" t="str">
        <f t="shared" si="82"/>
        <v>SG1_1_P3_MDI-</v>
      </c>
      <c r="T100" s="19">
        <f>VLOOKUP(S100,EtchLengthFromLayout!$A:$B,2,0)</f>
        <v>104.67</v>
      </c>
      <c r="U100" s="5"/>
      <c r="V100" s="5" t="str">
        <f>VLOOKUP(CONCATENATE($Z100,".",$AA100),Netlist_VTable!$H:$I,2,0)</f>
        <v>SG1_P3_MDI-</v>
      </c>
      <c r="W100" s="19">
        <f>VLOOKUP(V100,EtchLengthFromLayout!$A:$B,2,0)</f>
        <v>2451.8200000000002</v>
      </c>
      <c r="X100" s="19">
        <f t="shared" si="85"/>
        <v>27444.23</v>
      </c>
      <c r="Y100" s="19">
        <f>ABS(X100-X101)</f>
        <v>1.0000000002037268E-2</v>
      </c>
      <c r="Z100" s="24" t="s">
        <v>872</v>
      </c>
      <c r="AA100" s="5">
        <f>VLOOKUP(AB100,PinNo!$B:$C,2,0)</f>
        <v>168</v>
      </c>
      <c r="AB100" s="7" t="str">
        <f t="shared" si="83"/>
        <v>P3_MDIN</v>
      </c>
      <c r="AC100" s="119"/>
    </row>
    <row r="101" spans="1:29" x14ac:dyDescent="0.25">
      <c r="A101" s="24" t="s">
        <v>9</v>
      </c>
      <c r="B101" s="5">
        <f>VLOOKUP(C101,PinNo!$B:$C,2,0)</f>
        <v>167</v>
      </c>
      <c r="C101" s="7" t="s">
        <v>899</v>
      </c>
      <c r="D101" s="5" t="str">
        <f>VLOOKUP(CONCATENATE($A101,".",$B101),Netlist_VTable!$H:$I,2,0)</f>
        <v>S1_P3_MDI+</v>
      </c>
      <c r="E101" s="19">
        <f>VLOOKUP(D101,EtchLengthFromLayout!$A:$B,2,0)</f>
        <v>1671.04</v>
      </c>
      <c r="F101" s="19" t="str">
        <f>CONCATENATE("S",MID($A101,5,1),"_U1_",SUBSTITUTE($C101,"IP","I+") )</f>
        <v>S1_U1_P3_MDI+</v>
      </c>
      <c r="G101" s="19">
        <f>VLOOKUP(F101,EtchLengthFromLayout!$A:$B,2,0)</f>
        <v>487.03</v>
      </c>
      <c r="H101" s="13">
        <f t="shared" si="86"/>
        <v>2158.0699999999997</v>
      </c>
      <c r="I101" s="19" t="str">
        <f>CONCATENATE("S",MID($A101,5,1),"_U2_",SUBSTITUTE($C101,"IP","I+") )</f>
        <v>S1_U2_P3_MDI+</v>
      </c>
      <c r="J101" s="19">
        <f>VLOOKUP(I101,EtchLengthFromLayout!$A:$B,2,0)</f>
        <v>104.67</v>
      </c>
      <c r="K101" s="19" t="str">
        <f>CONCATENATE("S",MID($A101,5,1),"_U3_",SUBSTITUTE($C101,"IP","I+") )</f>
        <v>S1_U3_P3_MDI+</v>
      </c>
      <c r="L101" s="19">
        <f>VLOOKUP(K101,EtchLengthFromLayout!$A:$B,2,0)</f>
        <v>14414.02</v>
      </c>
      <c r="M101" s="14" t="str">
        <f t="shared" ref="M101" si="88">CONCATENATE("S",MID($A101,5,1),"_U4PI_",SUBSTITUTE($C101,"IP","I+") )</f>
        <v>S1_U4PI_P3_MDI+</v>
      </c>
      <c r="N101" s="19">
        <f>VLOOKUP(M101,EtchLengthFromLayout!$A:$B,2,0)</f>
        <v>1661.42</v>
      </c>
      <c r="O101" s="14" t="str">
        <f t="shared" si="80"/>
        <v>SG1_3PI_P3_MDI+</v>
      </c>
      <c r="P101" s="19">
        <f>VLOOKUP(O101,EtchLengthFromLayout!$A:$B,2,0)</f>
        <v>1941.19</v>
      </c>
      <c r="Q101" s="19" t="str">
        <f t="shared" si="81"/>
        <v>SG1_2_P3_MDI+</v>
      </c>
      <c r="R101" s="19">
        <f>VLOOKUP(Q101,EtchLengthFromLayout!$A:$B,2,0)</f>
        <v>4608.38</v>
      </c>
      <c r="S101" s="19" t="str">
        <f t="shared" si="82"/>
        <v>SG1_1_P3_MDI+</v>
      </c>
      <c r="T101" s="19">
        <f>VLOOKUP(S101,EtchLengthFromLayout!$A:$B,2,0)</f>
        <v>104.67</v>
      </c>
      <c r="U101" s="5"/>
      <c r="V101" s="5" t="str">
        <f>VLOOKUP(CONCATENATE($Z101,".",$AA101),Netlist_VTable!$H:$I,2,0)</f>
        <v>SG1_P3_MDI+</v>
      </c>
      <c r="W101" s="19">
        <f>VLOOKUP(V101,EtchLengthFromLayout!$A:$B,2,0)</f>
        <v>2451.8000000000002</v>
      </c>
      <c r="X101" s="19">
        <f t="shared" si="85"/>
        <v>27444.219999999998</v>
      </c>
      <c r="Y101" s="15" t="str">
        <f>IF(Y100&lt;=5,"OK, Tolerance&lt;= 5 mils", "Fail, Tolerance &gt;  5 mils")</f>
        <v>OK, Tolerance&lt;= 5 mils</v>
      </c>
      <c r="Z101" s="24" t="s">
        <v>872</v>
      </c>
      <c r="AA101" s="5">
        <f>VLOOKUP(AB101,PinNo!$B:$C,2,0)</f>
        <v>167</v>
      </c>
      <c r="AB101" s="7" t="str">
        <f t="shared" si="83"/>
        <v>P3_MDIP</v>
      </c>
      <c r="AC101" s="119"/>
    </row>
    <row r="102" spans="1:29" ht="16.149999999999999" customHeight="1" x14ac:dyDescent="0.25">
      <c r="A102" s="23" t="s">
        <v>441</v>
      </c>
      <c r="B102" s="5">
        <f>VLOOKUP(C102,PinNo!$B:$C,2,0)</f>
        <v>168</v>
      </c>
      <c r="C102" s="7" t="s">
        <v>900</v>
      </c>
      <c r="D102" s="5" t="str">
        <f>VLOOKUP(CONCATENATE($A102,".",$B102),Netlist_VTable!$H:$I,2,0)</f>
        <v>S2_P3_MDI-</v>
      </c>
      <c r="E102" s="19">
        <f>VLOOKUP(D102,EtchLengthFromLayout!$A:$B,2,0)</f>
        <v>2593.96</v>
      </c>
      <c r="F102" s="19" t="str">
        <f>CONCATENATE("S",MID($A102,5,1),"_U1_",SUBSTITUTE($C102,"IN","I-") )</f>
        <v>S2_U1_P3_MDI-</v>
      </c>
      <c r="G102" s="19">
        <f>VLOOKUP(F102,EtchLengthFromLayout!$A:$B,2,0)</f>
        <v>487.03</v>
      </c>
      <c r="H102" s="13">
        <f>E102+G102</f>
        <v>3080.99</v>
      </c>
      <c r="I102" s="19" t="str">
        <f>CONCATENATE("S",MID($A102,5,1),"_U2_",SUBSTITUTE($C102,"IN","I-") )</f>
        <v>S2_U2_P3_MDI-</v>
      </c>
      <c r="J102" s="19">
        <f>VLOOKUP(I102,EtchLengthFromLayout!$A:$B,2,0)</f>
        <v>104.67</v>
      </c>
      <c r="K102" s="19" t="str">
        <f>CONCATENATE("S",MID($A102,5,1),"_U3_",SUBSTITUTE($C102,"IN","I-") )</f>
        <v>S2_U3_P3_MDI-</v>
      </c>
      <c r="L102" s="19">
        <f>VLOOKUP(K102,EtchLengthFromLayout!$A:$B,2,0)</f>
        <v>9524.4500000000007</v>
      </c>
      <c r="M102" s="14" t="str">
        <f t="shared" ref="M102" si="89">CONCATENATE("S",MID($A102,5,1),"_U4PI_",SUBSTITUTE($C102,"IN","I-") )</f>
        <v>S2_U4PI_P3_MDI-</v>
      </c>
      <c r="N102" s="19">
        <f>VLOOKUP(M102,EtchLengthFromLayout!$A:$B,2,0)</f>
        <v>5820.15</v>
      </c>
      <c r="O102" s="14" t="str">
        <f t="shared" si="80"/>
        <v>SG2_3PI_P3_MDI-</v>
      </c>
      <c r="P102" s="19">
        <f>VLOOKUP(O102,EtchLengthFromLayout!$A:$B,2,0)</f>
        <v>2359.61</v>
      </c>
      <c r="Q102" s="19" t="str">
        <f t="shared" si="81"/>
        <v>SG2_2_P3_MDI-</v>
      </c>
      <c r="R102" s="19">
        <f>VLOOKUP(Q102,EtchLengthFromLayout!$A:$B,2,0)</f>
        <v>4342.97</v>
      </c>
      <c r="S102" s="19" t="str">
        <f t="shared" si="82"/>
        <v>SG2_1_P3_MDI-</v>
      </c>
      <c r="T102" s="19">
        <f>VLOOKUP(S102,EtchLengthFromLayout!$A:$B,2,0)</f>
        <v>104.67</v>
      </c>
      <c r="U102" s="5"/>
      <c r="V102" s="5" t="str">
        <f>VLOOKUP(CONCATENATE($Z102,".",$AA102),Netlist_VTable!$H:$I,2,0)</f>
        <v>SG2_P3_MDI-</v>
      </c>
      <c r="W102" s="19">
        <f>VLOOKUP(V102,EtchLengthFromLayout!$A:$B,2,0)</f>
        <v>2376.5700000000002</v>
      </c>
      <c r="X102" s="19">
        <f t="shared" si="85"/>
        <v>27714.080000000002</v>
      </c>
      <c r="Y102" s="19">
        <f>ABS(X102-X103)</f>
        <v>3.9999999993597157E-2</v>
      </c>
      <c r="Z102" s="23" t="s">
        <v>873</v>
      </c>
      <c r="AA102" s="5">
        <f>VLOOKUP(AB102,PinNo!$B:$C,2,0)</f>
        <v>168</v>
      </c>
      <c r="AB102" s="7" t="str">
        <f t="shared" si="83"/>
        <v>P3_MDIN</v>
      </c>
      <c r="AC102" s="119"/>
    </row>
    <row r="103" spans="1:29" x14ac:dyDescent="0.25">
      <c r="A103" s="23" t="s">
        <v>441</v>
      </c>
      <c r="B103" s="5">
        <f>VLOOKUP(C103,PinNo!$B:$C,2,0)</f>
        <v>167</v>
      </c>
      <c r="C103" s="7" t="s">
        <v>899</v>
      </c>
      <c r="D103" s="5" t="str">
        <f>VLOOKUP(CONCATENATE($A103,".",$B103),Netlist_VTable!$H:$I,2,0)</f>
        <v>S2_P3_MDI+</v>
      </c>
      <c r="E103" s="19">
        <f>VLOOKUP(D103,EtchLengthFromLayout!$A:$B,2,0)</f>
        <v>2593.96</v>
      </c>
      <c r="F103" s="19" t="str">
        <f>CONCATENATE("S",MID($A103,5,1),"_U1_",SUBSTITUTE($C103,"IP","I+") )</f>
        <v>S2_U1_P3_MDI+</v>
      </c>
      <c r="G103" s="19">
        <f>VLOOKUP(F103,EtchLengthFromLayout!$A:$B,2,0)</f>
        <v>487.03</v>
      </c>
      <c r="H103" s="13">
        <f t="shared" ref="H103" si="90">E103+G103</f>
        <v>3080.99</v>
      </c>
      <c r="I103" s="19" t="str">
        <f>CONCATENATE("S",MID($A103,5,1),"_U2_",SUBSTITUTE($C103,"IP","I+") )</f>
        <v>S2_U2_P3_MDI+</v>
      </c>
      <c r="J103" s="19">
        <f>VLOOKUP(I103,EtchLengthFromLayout!$A:$B,2,0)</f>
        <v>104.67</v>
      </c>
      <c r="K103" s="19" t="str">
        <f>CONCATENATE("S",MID($A103,5,1),"_U3_",SUBSTITUTE($C103,"IP","I+") )</f>
        <v>S2_U3_P3_MDI+</v>
      </c>
      <c r="L103" s="19">
        <f>VLOOKUP(K103,EtchLengthFromLayout!$A:$B,2,0)</f>
        <v>9524.5</v>
      </c>
      <c r="M103" s="14" t="str">
        <f t="shared" ref="M103" si="91">CONCATENATE("S",MID($A103,5,1),"_U4PI_",SUBSTITUTE($C103,"IP","I+") )</f>
        <v>S2_U4PI_P3_MDI+</v>
      </c>
      <c r="N103" s="19">
        <f>VLOOKUP(M103,EtchLengthFromLayout!$A:$B,2,0)</f>
        <v>5820.15</v>
      </c>
      <c r="O103" s="14" t="str">
        <f t="shared" si="80"/>
        <v>SG2_3PI_P3_MDI+</v>
      </c>
      <c r="P103" s="19">
        <f>VLOOKUP(O103,EtchLengthFromLayout!$A:$B,2,0)</f>
        <v>2359.6</v>
      </c>
      <c r="Q103" s="19" t="str">
        <f t="shared" si="81"/>
        <v>SG2_2_P3_MDI+</v>
      </c>
      <c r="R103" s="19">
        <f>VLOOKUP(Q103,EtchLengthFromLayout!$A:$B,2,0)</f>
        <v>4342.9799999999996</v>
      </c>
      <c r="S103" s="19" t="str">
        <f t="shared" si="82"/>
        <v>SG2_1_P3_MDI+</v>
      </c>
      <c r="T103" s="19">
        <f>VLOOKUP(S103,EtchLengthFromLayout!$A:$B,2,0)</f>
        <v>104.67</v>
      </c>
      <c r="U103" s="5"/>
      <c r="V103" s="5" t="str">
        <f>VLOOKUP(CONCATENATE($Z103,".",$AA103),Netlist_VTable!$H:$I,2,0)</f>
        <v>SG2_P3_MDI+</v>
      </c>
      <c r="W103" s="19">
        <f>VLOOKUP(V103,EtchLengthFromLayout!$A:$B,2,0)</f>
        <v>2376.56</v>
      </c>
      <c r="X103" s="19">
        <f t="shared" si="85"/>
        <v>27714.119999999995</v>
      </c>
      <c r="Y103" s="15" t="str">
        <f>IF(Y102&lt;=5,"OK, Tolerance&lt;= 5 mils", "Fail, Tolerance &gt;  5 mils")</f>
        <v>OK, Tolerance&lt;= 5 mils</v>
      </c>
      <c r="Z103" s="23" t="s">
        <v>873</v>
      </c>
      <c r="AA103" s="5">
        <f>VLOOKUP(AB103,PinNo!$B:$C,2,0)</f>
        <v>167</v>
      </c>
      <c r="AB103" s="7" t="str">
        <f t="shared" si="83"/>
        <v>P3_MDIP</v>
      </c>
      <c r="AC103" s="119"/>
    </row>
    <row r="104" spans="1:29" x14ac:dyDescent="0.25">
      <c r="A104" s="24" t="s">
        <v>442</v>
      </c>
      <c r="B104" s="5">
        <f>VLOOKUP(C104,PinNo!$B:$C,2,0)</f>
        <v>168</v>
      </c>
      <c r="C104" s="7" t="s">
        <v>900</v>
      </c>
      <c r="D104" s="5" t="str">
        <f>VLOOKUP(CONCATENATE($A104,".",$B104),Netlist_VTable!$H:$I,2,0)</f>
        <v>S3_P3_MDI-</v>
      </c>
      <c r="E104" s="19">
        <f>VLOOKUP(D104,EtchLengthFromLayout!$A:$B,2,0)</f>
        <v>1671.04</v>
      </c>
      <c r="F104" s="19" t="str">
        <f>CONCATENATE("S",MID($A104,5,1),"_U1_",SUBSTITUTE($C104,"IN","I-") )</f>
        <v>S3_U1_P3_MDI-</v>
      </c>
      <c r="G104" s="19">
        <f>VLOOKUP(F104,EtchLengthFromLayout!$A:$B,2,0)</f>
        <v>487.03</v>
      </c>
      <c r="H104" s="13">
        <f t="shared" si="84"/>
        <v>2158.0699999999997</v>
      </c>
      <c r="I104" s="19" t="str">
        <f>CONCATENATE("S",MID($A104,5,1),"_U2_",SUBSTITUTE($C104,"IN","I-") )</f>
        <v>S3_U2_P3_MDI-</v>
      </c>
      <c r="J104" s="19">
        <f>VLOOKUP(I104,EtchLengthFromLayout!$A:$B,2,0)</f>
        <v>104.67</v>
      </c>
      <c r="K104" s="19" t="str">
        <f>CONCATENATE("S",MID($A104,5,1),"_U3_",SUBSTITUTE($C104,"IN","I-") )</f>
        <v>S3_U3_P3_MDI-</v>
      </c>
      <c r="L104" s="19">
        <f>VLOOKUP(K104,EtchLengthFromLayout!$A:$B,2,0)</f>
        <v>14275.72</v>
      </c>
      <c r="M104" s="14" t="str">
        <f t="shared" ref="M104" si="92">CONCATENATE("S",MID($A104,5,1),"_U4PI_",SUBSTITUTE($C104,"IN","I-") )</f>
        <v>S3_U4PI_P3_MDI-</v>
      </c>
      <c r="N104" s="19">
        <f>VLOOKUP(M104,EtchLengthFromLayout!$A:$B,2,0)</f>
        <v>1799.73</v>
      </c>
      <c r="O104" s="14" t="str">
        <f t="shared" si="80"/>
        <v>SG3_3PI_P3_MDI-</v>
      </c>
      <c r="P104" s="19">
        <f>VLOOKUP(O104,EtchLengthFromLayout!$A:$B,2,0)</f>
        <v>3971.7</v>
      </c>
      <c r="Q104" s="19" t="str">
        <f t="shared" si="81"/>
        <v>SG3_2_P3_MDI-</v>
      </c>
      <c r="R104" s="19">
        <f>VLOOKUP(Q104,EtchLengthFromLayout!$A:$B,2,0)</f>
        <v>3651.65</v>
      </c>
      <c r="S104" s="19" t="str">
        <f t="shared" si="82"/>
        <v>SG3_1_P3_MDI-</v>
      </c>
      <c r="T104" s="19">
        <f>VLOOKUP(S104,EtchLengthFromLayout!$A:$B,2,0)</f>
        <v>104.67</v>
      </c>
      <c r="U104" s="5"/>
      <c r="V104" s="5" t="str">
        <f>VLOOKUP(CONCATENATE($Z104,".",$AA104),Netlist_VTable!$H:$I,2,0)</f>
        <v>SG3_P3_MDI-</v>
      </c>
      <c r="W104" s="19">
        <f>VLOOKUP(V104,EtchLengthFromLayout!$A:$B,2,0)</f>
        <v>1404.62</v>
      </c>
      <c r="X104" s="19">
        <f t="shared" si="85"/>
        <v>27470.829999999998</v>
      </c>
      <c r="Y104" s="19">
        <f>ABS(X104-X105)</f>
        <v>5.0000000002910383E-2</v>
      </c>
      <c r="Z104" s="24" t="s">
        <v>874</v>
      </c>
      <c r="AA104" s="5">
        <f>VLOOKUP(AB104,PinNo!$B:$C,2,0)</f>
        <v>168</v>
      </c>
      <c r="AB104" s="7" t="str">
        <f t="shared" si="83"/>
        <v>P3_MDIN</v>
      </c>
      <c r="AC104" s="119"/>
    </row>
    <row r="105" spans="1:29" x14ac:dyDescent="0.25">
      <c r="A105" s="24" t="s">
        <v>442</v>
      </c>
      <c r="B105" s="5">
        <f>VLOOKUP(C105,PinNo!$B:$C,2,0)</f>
        <v>167</v>
      </c>
      <c r="C105" s="7" t="s">
        <v>899</v>
      </c>
      <c r="D105" s="5" t="str">
        <f>VLOOKUP(CONCATENATE($A105,".",$B105),Netlist_VTable!$H:$I,2,0)</f>
        <v>S3_P3_MDI+</v>
      </c>
      <c r="E105" s="19">
        <f>VLOOKUP(D105,EtchLengthFromLayout!$A:$B,2,0)</f>
        <v>1671.04</v>
      </c>
      <c r="F105" s="19" t="str">
        <f>CONCATENATE("S",MID($A105,5,1),"_U1_",SUBSTITUTE($C105,"IP","I+") )</f>
        <v>S3_U1_P3_MDI+</v>
      </c>
      <c r="G105" s="19">
        <f>VLOOKUP(F105,EtchLengthFromLayout!$A:$B,2,0)</f>
        <v>487.03</v>
      </c>
      <c r="H105" s="13">
        <f t="shared" si="84"/>
        <v>2158.0699999999997</v>
      </c>
      <c r="I105" s="19" t="str">
        <f>CONCATENATE("S",MID($A105,5,1),"_U2_",SUBSTITUTE($C105,"IP","I+") )</f>
        <v>S3_U2_P3_MDI+</v>
      </c>
      <c r="J105" s="19">
        <f>VLOOKUP(I105,EtchLengthFromLayout!$A:$B,2,0)</f>
        <v>104.67</v>
      </c>
      <c r="K105" s="19" t="str">
        <f>CONCATENATE("S",MID($A105,5,1),"_U3_",SUBSTITUTE($C105,"IP","I+") )</f>
        <v>S3_U3_P3_MDI+</v>
      </c>
      <c r="L105" s="19">
        <f>VLOOKUP(K105,EtchLengthFromLayout!$A:$B,2,0)</f>
        <v>14275.73</v>
      </c>
      <c r="M105" s="14" t="str">
        <f t="shared" ref="M105" si="93">CONCATENATE("S",MID($A105,5,1),"_U4PI_",SUBSTITUTE($C105,"IP","I+") )</f>
        <v>S3_U4PI_P3_MDI+</v>
      </c>
      <c r="N105" s="19">
        <f>VLOOKUP(M105,EtchLengthFromLayout!$A:$B,2,0)</f>
        <v>1799.74</v>
      </c>
      <c r="O105" s="14" t="str">
        <f t="shared" si="80"/>
        <v>SG3_3PI_P3_MDI+</v>
      </c>
      <c r="P105" s="19">
        <f>VLOOKUP(O105,EtchLengthFromLayout!$A:$B,2,0)</f>
        <v>3971.7</v>
      </c>
      <c r="Q105" s="19" t="str">
        <f t="shared" si="81"/>
        <v>SG3_2_P3_MDI+</v>
      </c>
      <c r="R105" s="19">
        <f>VLOOKUP(Q105,EtchLengthFromLayout!$A:$B,2,0)</f>
        <v>3651.71</v>
      </c>
      <c r="S105" s="19" t="str">
        <f t="shared" si="82"/>
        <v>SG3_1_P3_MDI+</v>
      </c>
      <c r="T105" s="19">
        <f>VLOOKUP(S105,EtchLengthFromLayout!$A:$B,2,0)</f>
        <v>104.67</v>
      </c>
      <c r="U105" s="5"/>
      <c r="V105" s="5" t="str">
        <f>VLOOKUP(CONCATENATE($Z105,".",$AA105),Netlist_VTable!$H:$I,2,0)</f>
        <v>SG3_P3_MDI+</v>
      </c>
      <c r="W105" s="19">
        <f>VLOOKUP(V105,EtchLengthFromLayout!$A:$B,2,0)</f>
        <v>1404.59</v>
      </c>
      <c r="X105" s="19">
        <f t="shared" si="85"/>
        <v>27470.880000000001</v>
      </c>
      <c r="Y105" s="15" t="str">
        <f>IF(Y104&lt;=5,"OK, Tolerance&lt;= 5 mils", "Fail, Tolerance &gt;  5 mils")</f>
        <v>OK, Tolerance&lt;= 5 mils</v>
      </c>
      <c r="Z105" s="24" t="s">
        <v>874</v>
      </c>
      <c r="AA105" s="5">
        <f>VLOOKUP(AB105,PinNo!$B:$C,2,0)</f>
        <v>167</v>
      </c>
      <c r="AB105" s="7" t="str">
        <f t="shared" si="83"/>
        <v>P3_MDIP</v>
      </c>
      <c r="AC105" s="119"/>
    </row>
    <row r="106" spans="1:29" x14ac:dyDescent="0.25">
      <c r="A106" s="44"/>
      <c r="B106" s="12"/>
      <c r="C106" s="12"/>
      <c r="D106" s="12"/>
      <c r="E106" s="13"/>
      <c r="F106" s="12" t="s">
        <v>227</v>
      </c>
      <c r="G106" s="13"/>
      <c r="H106" s="13">
        <f>MAX(H98:H105)</f>
        <v>3080.99</v>
      </c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0" t="s">
        <v>227</v>
      </c>
      <c r="W106" s="15"/>
      <c r="X106" s="15">
        <f>MAX(X98:X105)</f>
        <v>27714.119999999995</v>
      </c>
      <c r="Y106" s="10"/>
      <c r="Z106" s="10"/>
      <c r="AA106" s="10"/>
      <c r="AB106" s="10"/>
      <c r="AC106" s="10"/>
    </row>
    <row r="107" spans="1:29" x14ac:dyDescent="0.25">
      <c r="A107" s="44"/>
      <c r="B107" s="12"/>
      <c r="C107" s="12"/>
      <c r="D107" s="12"/>
      <c r="E107" s="13"/>
      <c r="F107" s="12" t="s">
        <v>228</v>
      </c>
      <c r="G107" s="13"/>
      <c r="H107" s="13">
        <f>MIN(H98:H105)</f>
        <v>2158.0699999999997</v>
      </c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0" t="s">
        <v>228</v>
      </c>
      <c r="W107" s="15"/>
      <c r="X107" s="15">
        <f>MIN(X98:X105)</f>
        <v>27444.219999999998</v>
      </c>
      <c r="Y107" s="10"/>
      <c r="Z107" s="10"/>
      <c r="AA107" s="10"/>
      <c r="AB107" s="10"/>
      <c r="AC107" s="10"/>
    </row>
    <row r="108" spans="1:29" x14ac:dyDescent="0.25">
      <c r="A108" s="44"/>
      <c r="B108" s="12"/>
      <c r="C108" s="12"/>
      <c r="D108" s="12"/>
      <c r="E108" s="13"/>
      <c r="F108" s="12" t="s">
        <v>1</v>
      </c>
      <c r="G108" s="13"/>
      <c r="H108" s="13">
        <f>ABS(H106-H107)</f>
        <v>922.92000000000007</v>
      </c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0"/>
      <c r="V108" s="10" t="s">
        <v>1</v>
      </c>
      <c r="W108" s="15"/>
      <c r="X108" s="15">
        <f>ABS(X106-X107)</f>
        <v>269.89999999999782</v>
      </c>
      <c r="Y108" s="10"/>
      <c r="Z108" s="10"/>
      <c r="AA108" s="10"/>
      <c r="AB108" s="10"/>
      <c r="AC108" s="10"/>
    </row>
    <row r="109" spans="1:29" x14ac:dyDescent="0.25">
      <c r="A109" s="25"/>
      <c r="B109" s="10"/>
      <c r="C109" s="10"/>
      <c r="D109" s="10"/>
      <c r="E109" s="15"/>
      <c r="F109" s="10"/>
      <c r="G109" s="10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0"/>
      <c r="V109" s="15"/>
      <c r="W109" s="15"/>
      <c r="X109" s="10"/>
      <c r="Y109" s="10"/>
      <c r="Z109" s="10"/>
      <c r="AA109" s="10"/>
      <c r="AB109" s="10"/>
      <c r="AC109" s="10"/>
    </row>
    <row r="110" spans="1:29" x14ac:dyDescent="0.25">
      <c r="A110" s="20"/>
      <c r="B110" s="5"/>
      <c r="C110" s="5"/>
      <c r="D110" s="5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5"/>
      <c r="V110" s="5"/>
      <c r="W110" s="19"/>
      <c r="X110" s="19"/>
      <c r="Y110" s="5"/>
      <c r="Z110" s="5"/>
      <c r="AA110" s="5"/>
      <c r="AB110" s="5"/>
      <c r="AC110" s="5"/>
    </row>
    <row r="111" spans="1:29" ht="32.25" x14ac:dyDescent="0.25">
      <c r="A111" s="46" t="s">
        <v>3</v>
      </c>
      <c r="B111" s="46" t="s">
        <v>4</v>
      </c>
      <c r="C111" s="46" t="s">
        <v>5</v>
      </c>
      <c r="D111" s="10" t="s">
        <v>0</v>
      </c>
      <c r="E111" s="15" t="s">
        <v>2</v>
      </c>
      <c r="F111" s="16" t="s">
        <v>0</v>
      </c>
      <c r="G111" s="17" t="s">
        <v>2</v>
      </c>
      <c r="H111" s="52" t="s">
        <v>415</v>
      </c>
      <c r="I111" s="10" t="s">
        <v>0</v>
      </c>
      <c r="J111" s="15" t="s">
        <v>2</v>
      </c>
      <c r="K111" s="16" t="s">
        <v>0</v>
      </c>
      <c r="L111" s="17" t="s">
        <v>2</v>
      </c>
      <c r="M111" s="16" t="s">
        <v>0</v>
      </c>
      <c r="N111" s="17" t="s">
        <v>2</v>
      </c>
      <c r="O111" s="10" t="s">
        <v>0</v>
      </c>
      <c r="P111" s="15" t="s">
        <v>2</v>
      </c>
      <c r="Q111" s="16" t="s">
        <v>0</v>
      </c>
      <c r="R111" s="17" t="s">
        <v>2</v>
      </c>
      <c r="S111" s="10" t="s">
        <v>0</v>
      </c>
      <c r="T111" s="15" t="s">
        <v>2</v>
      </c>
      <c r="U111" s="12"/>
      <c r="V111" s="53" t="s">
        <v>422</v>
      </c>
      <c r="W111" s="13" t="s">
        <v>2</v>
      </c>
      <c r="X111" s="82" t="s">
        <v>875</v>
      </c>
      <c r="Y111" s="29" t="s">
        <v>420</v>
      </c>
      <c r="Z111" s="10" t="s">
        <v>226</v>
      </c>
      <c r="AA111" s="10" t="s">
        <v>4</v>
      </c>
      <c r="AB111" s="46" t="s">
        <v>5</v>
      </c>
      <c r="AC111" s="46" t="s">
        <v>229</v>
      </c>
    </row>
    <row r="112" spans="1:29" ht="16.149999999999999" customHeight="1" x14ac:dyDescent="0.25">
      <c r="A112" s="23" t="s">
        <v>8</v>
      </c>
      <c r="B112" s="5">
        <f>VLOOKUP(C112,PinNo!$B:$C,2,0)</f>
        <v>165</v>
      </c>
      <c r="C112" s="7" t="s">
        <v>902</v>
      </c>
      <c r="D112" s="5" t="str">
        <f>VLOOKUP(CONCATENATE($A112,".",$B112),Netlist_VTable!$H:$I,2,0)</f>
        <v>S0_P4_MDI-</v>
      </c>
      <c r="E112" s="19">
        <f>VLOOKUP(D112,EtchLengthFromLayout!$A:$B,2,0)</f>
        <v>2730.04</v>
      </c>
      <c r="F112" s="19" t="str">
        <f>CONCATENATE("S",MID($A112,5,1),"_U1_",SUBSTITUTE($C112,"IN","I-") )</f>
        <v>S0_U1_P4_MDI-</v>
      </c>
      <c r="G112" s="19">
        <f>VLOOKUP(F112,EtchLengthFromLayout!$A:$B,2,0)</f>
        <v>487.03</v>
      </c>
      <c r="H112" s="13">
        <f>E112+G112</f>
        <v>3217.0699999999997</v>
      </c>
      <c r="I112" s="19" t="str">
        <f>CONCATENATE("S",MID($A112,5,1),"_U2_",SUBSTITUTE($C112,"IN","I-") )</f>
        <v>S0_U2_P4_MDI-</v>
      </c>
      <c r="J112" s="19">
        <f>VLOOKUP(I112,EtchLengthFromLayout!$A:$B,2,0)</f>
        <v>104.67</v>
      </c>
      <c r="K112" s="19" t="str">
        <f>CONCATENATE("S",MID($A112,5,1),"_U3_",SUBSTITUTE($C112,"IN","I-") )</f>
        <v>S0_U3_P4_MDI-</v>
      </c>
      <c r="L112" s="19">
        <f>VLOOKUP(K112,EtchLengthFromLayout!$A:$B,2,0)</f>
        <v>11098.88</v>
      </c>
      <c r="M112" s="14" t="str">
        <f>CONCATENATE("S",MID($A112,5,1),"_U4PI_",SUBSTITUTE($C112,"IN","I-") )</f>
        <v>S0_U4PI_P4_MDI-</v>
      </c>
      <c r="N112" s="19">
        <f>VLOOKUP(M112,EtchLengthFromLayout!$A:$B,2,0)</f>
        <v>3917.59</v>
      </c>
      <c r="O112" s="14" t="str">
        <f t="shared" ref="O112:O119" si="94">SUBSTITUTE($V112,"_P","_3PI_P")</f>
        <v>SG0_3PI_P4_MDI-</v>
      </c>
      <c r="P112" s="19">
        <f>VLOOKUP(O112,EtchLengthFromLayout!$A:$B,2,0)</f>
        <v>3772.45</v>
      </c>
      <c r="Q112" s="19" t="str">
        <f t="shared" ref="Q112:Q119" si="95">SUBSTITUTE($V112,"_P","_2_P")</f>
        <v>SG0_2_P4_MDI-</v>
      </c>
      <c r="R112" s="19">
        <f>VLOOKUP(Q112,EtchLengthFromLayout!$A:$B,2,0)</f>
        <v>4072.44</v>
      </c>
      <c r="S112" s="19" t="str">
        <f t="shared" ref="S112:S119" si="96">SUBSTITUTE($V112,"_P","_1_P")</f>
        <v>SG0_1_P4_MDI-</v>
      </c>
      <c r="T112" s="19">
        <f>VLOOKUP(S112,EtchLengthFromLayout!$A:$B,2,0)</f>
        <v>104.67</v>
      </c>
      <c r="U112" s="5"/>
      <c r="V112" s="5" t="str">
        <f>VLOOKUP(CONCATENATE($Z112,".",$AA112),Netlist_VTable!$H:$I,2,0)</f>
        <v>SG0_P4_MDI-</v>
      </c>
      <c r="W112" s="19">
        <f>VLOOKUP(V112,EtchLengthFromLayout!$A:$B,2,0)</f>
        <v>1109.19</v>
      </c>
      <c r="X112" s="19">
        <f>E112+G112+J112+L112+N112+P112+R112+T112+W112</f>
        <v>27396.959999999995</v>
      </c>
      <c r="Y112" s="19">
        <f>ABS(X112-X113)</f>
        <v>5.9999999997671694E-2</v>
      </c>
      <c r="Z112" s="23" t="s">
        <v>871</v>
      </c>
      <c r="AA112" s="5">
        <f>VLOOKUP(AB112,PinNo!$B:$C,2,0)</f>
        <v>165</v>
      </c>
      <c r="AB112" s="7" t="str">
        <f t="shared" ref="AB112:AB119" si="97">C112</f>
        <v>P4_MDIN</v>
      </c>
      <c r="AC112" s="119" t="s">
        <v>6141</v>
      </c>
    </row>
    <row r="113" spans="1:29" x14ac:dyDescent="0.25">
      <c r="A113" s="23" t="s">
        <v>8</v>
      </c>
      <c r="B113" s="5">
        <f>VLOOKUP(C113,PinNo!$B:$C,2,0)</f>
        <v>164</v>
      </c>
      <c r="C113" s="7" t="s">
        <v>901</v>
      </c>
      <c r="D113" s="5" t="str">
        <f>VLOOKUP(CONCATENATE($A113,".",$B113),Netlist_VTable!$H:$I,2,0)</f>
        <v>S0_P4_MDI+</v>
      </c>
      <c r="E113" s="19">
        <f>VLOOKUP(D113,EtchLengthFromLayout!$A:$B,2,0)</f>
        <v>2730.06</v>
      </c>
      <c r="F113" s="19" t="str">
        <f>CONCATENATE("S",MID($A113,5,1),"_U1_",SUBSTITUTE($C113,"IP","I+") )</f>
        <v>S0_U1_P4_MDI+</v>
      </c>
      <c r="G113" s="19">
        <f>VLOOKUP(F113,EtchLengthFromLayout!$A:$B,2,0)</f>
        <v>487.03</v>
      </c>
      <c r="H113" s="13">
        <f t="shared" ref="H113:H119" si="98">E113+G113</f>
        <v>3217.09</v>
      </c>
      <c r="I113" s="19" t="str">
        <f>CONCATENATE("S",MID($A113,5,1),"_U2_",SUBSTITUTE($C113,"IP","I+") )</f>
        <v>S0_U2_P4_MDI+</v>
      </c>
      <c r="J113" s="19">
        <f>VLOOKUP(I113,EtchLengthFromLayout!$A:$B,2,0)</f>
        <v>104.67</v>
      </c>
      <c r="K113" s="19" t="str">
        <f>CONCATENATE("S",MID($A113,5,1),"_U3_",SUBSTITUTE($C113,"IP","I+") )</f>
        <v>S0_U3_P4_MDI+</v>
      </c>
      <c r="L113" s="19">
        <f>VLOOKUP(K113,EtchLengthFromLayout!$A:$B,2,0)</f>
        <v>11098.82</v>
      </c>
      <c r="M113" s="14" t="str">
        <f>CONCATENATE("S",MID($A113,5,1),"_U4PI_",SUBSTITUTE($C113,"IP","I+") )</f>
        <v>S0_U4PI_P4_MDI+</v>
      </c>
      <c r="N113" s="19">
        <f>VLOOKUP(M113,EtchLengthFromLayout!$A:$B,2,0)</f>
        <v>3917.59</v>
      </c>
      <c r="O113" s="14" t="str">
        <f t="shared" si="94"/>
        <v>SG0_3PI_P4_MDI+</v>
      </c>
      <c r="P113" s="19">
        <f>VLOOKUP(O113,EtchLengthFromLayout!$A:$B,2,0)</f>
        <v>3772.45</v>
      </c>
      <c r="Q113" s="19" t="str">
        <f t="shared" si="95"/>
        <v>SG0_2_P4_MDI+</v>
      </c>
      <c r="R113" s="19">
        <f>VLOOKUP(Q113,EtchLengthFromLayout!$A:$B,2,0)</f>
        <v>4072.4</v>
      </c>
      <c r="S113" s="19" t="str">
        <f t="shared" si="96"/>
        <v>SG0_1_P4_MDI+</v>
      </c>
      <c r="T113" s="19">
        <f>VLOOKUP(S113,EtchLengthFromLayout!$A:$B,2,0)</f>
        <v>104.67</v>
      </c>
      <c r="U113" s="5"/>
      <c r="V113" s="5" t="str">
        <f>VLOOKUP(CONCATENATE($Z113,".",$AA113),Netlist_VTable!$H:$I,2,0)</f>
        <v>SG0_P4_MDI+</v>
      </c>
      <c r="W113" s="19">
        <f>VLOOKUP(V113,EtchLengthFromLayout!$A:$B,2,0)</f>
        <v>1109.21</v>
      </c>
      <c r="X113" s="19">
        <f t="shared" ref="X113:X119" si="99">E113+G113+J113+L113+N113+P113+R113+T113+W113</f>
        <v>27396.899999999998</v>
      </c>
      <c r="Y113" s="15" t="str">
        <f>IF(Y112&lt;=5,"OK, Tolerance&lt;= 5 mils", "Fail, Tolerance &gt;  5 mils")</f>
        <v>OK, Tolerance&lt;= 5 mils</v>
      </c>
      <c r="Z113" s="23" t="s">
        <v>871</v>
      </c>
      <c r="AA113" s="5">
        <f>VLOOKUP(AB113,PinNo!$B:$C,2,0)</f>
        <v>164</v>
      </c>
      <c r="AB113" s="7" t="str">
        <f t="shared" si="97"/>
        <v>P4_MDIP</v>
      </c>
      <c r="AC113" s="119"/>
    </row>
    <row r="114" spans="1:29" x14ac:dyDescent="0.25">
      <c r="A114" s="24" t="s">
        <v>9</v>
      </c>
      <c r="B114" s="5">
        <f>VLOOKUP(C114,PinNo!$B:$C,2,0)</f>
        <v>165</v>
      </c>
      <c r="C114" s="7" t="s">
        <v>902</v>
      </c>
      <c r="D114" s="5" t="str">
        <f>VLOOKUP(CONCATENATE($A114,".",$B114),Netlist_VTable!$H:$I,2,0)</f>
        <v>S1_P4_MDI-</v>
      </c>
      <c r="E114" s="19">
        <f>VLOOKUP(D114,EtchLengthFromLayout!$A:$B,2,0)</f>
        <v>1713.27</v>
      </c>
      <c r="F114" s="19" t="str">
        <f>CONCATENATE("S",MID($A114,5,1),"_U1_",SUBSTITUTE($C114,"IN","I-") )</f>
        <v>S1_U1_P4_MDI-</v>
      </c>
      <c r="G114" s="19">
        <f>VLOOKUP(F114,EtchLengthFromLayout!$A:$B,2,0)</f>
        <v>487.03</v>
      </c>
      <c r="H114" s="13">
        <f t="shared" ref="H114:H115" si="100">E114+G114</f>
        <v>2200.3000000000002</v>
      </c>
      <c r="I114" s="19" t="str">
        <f>CONCATENATE("S",MID($A114,5,1),"_U2_",SUBSTITUTE($C114,"IN","I-") )</f>
        <v>S1_U2_P4_MDI-</v>
      </c>
      <c r="J114" s="19">
        <f>VLOOKUP(I114,EtchLengthFromLayout!$A:$B,2,0)</f>
        <v>104.67</v>
      </c>
      <c r="K114" s="19" t="str">
        <f>CONCATENATE("S",MID($A114,5,1),"_U3_",SUBSTITUTE($C114,"IN","I-") )</f>
        <v>S1_U3_P4_MDI-</v>
      </c>
      <c r="L114" s="19">
        <f>VLOOKUP(K114,EtchLengthFromLayout!$A:$B,2,0)</f>
        <v>14913.64</v>
      </c>
      <c r="M114" s="14" t="str">
        <f t="shared" ref="M114" si="101">CONCATENATE("S",MID($A114,5,1),"_U4PI_",SUBSTITUTE($C114,"IN","I-") )</f>
        <v>S1_U4PI_P4_MDI-</v>
      </c>
      <c r="N114" s="19">
        <f>VLOOKUP(M114,EtchLengthFromLayout!$A:$B,2,0)</f>
        <v>1119.6500000000001</v>
      </c>
      <c r="O114" s="14" t="str">
        <f t="shared" si="94"/>
        <v>SG1_3PI_P4_MDI-</v>
      </c>
      <c r="P114" s="19">
        <f>VLOOKUP(O114,EtchLengthFromLayout!$A:$B,2,0)</f>
        <v>2335.1</v>
      </c>
      <c r="Q114" s="19" t="str">
        <f t="shared" si="95"/>
        <v>SG1_2_P4_MDI-</v>
      </c>
      <c r="R114" s="19">
        <f>VLOOKUP(Q114,EtchLengthFromLayout!$A:$B,2,0)</f>
        <v>4219.99</v>
      </c>
      <c r="S114" s="19" t="str">
        <f t="shared" si="96"/>
        <v>SG1_1_P4_MDI-</v>
      </c>
      <c r="T114" s="19">
        <f>VLOOKUP(S114,EtchLengthFromLayout!$A:$B,2,0)</f>
        <v>104.67</v>
      </c>
      <c r="U114" s="5"/>
      <c r="V114" s="5" t="str">
        <f>VLOOKUP(CONCATENATE($Z114,".",$AA114),Netlist_VTable!$H:$I,2,0)</f>
        <v>SG1_P4_MDI-</v>
      </c>
      <c r="W114" s="19">
        <f>VLOOKUP(V114,EtchLengthFromLayout!$A:$B,2,0)</f>
        <v>2516.16</v>
      </c>
      <c r="X114" s="19">
        <f t="shared" si="99"/>
        <v>27514.179999999997</v>
      </c>
      <c r="Y114" s="19">
        <f>ABS(X114-X115)</f>
        <v>6.9999999996070983E-2</v>
      </c>
      <c r="Z114" s="24" t="s">
        <v>872</v>
      </c>
      <c r="AA114" s="5">
        <f>VLOOKUP(AB114,PinNo!$B:$C,2,0)</f>
        <v>165</v>
      </c>
      <c r="AB114" s="7" t="str">
        <f t="shared" si="97"/>
        <v>P4_MDIN</v>
      </c>
      <c r="AC114" s="119"/>
    </row>
    <row r="115" spans="1:29" x14ac:dyDescent="0.25">
      <c r="A115" s="24" t="s">
        <v>9</v>
      </c>
      <c r="B115" s="5">
        <f>VLOOKUP(C115,PinNo!$B:$C,2,0)</f>
        <v>164</v>
      </c>
      <c r="C115" s="7" t="s">
        <v>901</v>
      </c>
      <c r="D115" s="5" t="str">
        <f>VLOOKUP(CONCATENATE($A115,".",$B115),Netlist_VTable!$H:$I,2,0)</f>
        <v>S1_P4_MDI+</v>
      </c>
      <c r="E115" s="19">
        <f>VLOOKUP(D115,EtchLengthFromLayout!$A:$B,2,0)</f>
        <v>1713.21</v>
      </c>
      <c r="F115" s="19" t="str">
        <f>CONCATENATE("S",MID($A115,5,1),"_U1_",SUBSTITUTE($C115,"IP","I+") )</f>
        <v>S1_U1_P4_MDI+</v>
      </c>
      <c r="G115" s="19">
        <f>VLOOKUP(F115,EtchLengthFromLayout!$A:$B,2,0)</f>
        <v>487.03</v>
      </c>
      <c r="H115" s="13">
        <f t="shared" si="100"/>
        <v>2200.2399999999998</v>
      </c>
      <c r="I115" s="19" t="str">
        <f>CONCATENATE("S",MID($A115,5,1),"_U2_",SUBSTITUTE($C115,"IP","I+") )</f>
        <v>S1_U2_P4_MDI+</v>
      </c>
      <c r="J115" s="19">
        <f>VLOOKUP(I115,EtchLengthFromLayout!$A:$B,2,0)</f>
        <v>104.67</v>
      </c>
      <c r="K115" s="19" t="str">
        <f>CONCATENATE("S",MID($A115,5,1),"_U3_",SUBSTITUTE($C115,"IP","I+") )</f>
        <v>S1_U3_P4_MDI+</v>
      </c>
      <c r="L115" s="19">
        <f>VLOOKUP(K115,EtchLengthFromLayout!$A:$B,2,0)</f>
        <v>14913.64</v>
      </c>
      <c r="M115" s="14" t="str">
        <f t="shared" ref="M115" si="102">CONCATENATE("S",MID($A115,5,1),"_U4PI_",SUBSTITUTE($C115,"IP","I+") )</f>
        <v>S1_U4PI_P4_MDI+</v>
      </c>
      <c r="N115" s="19">
        <f>VLOOKUP(M115,EtchLengthFromLayout!$A:$B,2,0)</f>
        <v>1119.6500000000001</v>
      </c>
      <c r="O115" s="14" t="str">
        <f t="shared" si="94"/>
        <v>SG1_3PI_P4_MDI+</v>
      </c>
      <c r="P115" s="19">
        <f>VLOOKUP(O115,EtchLengthFromLayout!$A:$B,2,0)</f>
        <v>2335.11</v>
      </c>
      <c r="Q115" s="19" t="str">
        <f t="shared" si="95"/>
        <v>SG1_2_P4_MDI+</v>
      </c>
      <c r="R115" s="19">
        <f>VLOOKUP(Q115,EtchLengthFromLayout!$A:$B,2,0)</f>
        <v>4219.97</v>
      </c>
      <c r="S115" s="19" t="str">
        <f t="shared" si="96"/>
        <v>SG1_1_P4_MDI+</v>
      </c>
      <c r="T115" s="19">
        <f>VLOOKUP(S115,EtchLengthFromLayout!$A:$B,2,0)</f>
        <v>104.67</v>
      </c>
      <c r="U115" s="5"/>
      <c r="V115" s="5" t="str">
        <f>VLOOKUP(CONCATENATE($Z115,".",$AA115),Netlist_VTable!$H:$I,2,0)</f>
        <v>SG1_P4_MDI+</v>
      </c>
      <c r="W115" s="19">
        <f>VLOOKUP(V115,EtchLengthFromLayout!$A:$B,2,0)</f>
        <v>2516.16</v>
      </c>
      <c r="X115" s="19">
        <f t="shared" si="99"/>
        <v>27514.11</v>
      </c>
      <c r="Y115" s="15" t="str">
        <f>IF(Y114&lt;=5,"OK, Tolerance&lt;= 5 mils", "Fail, Tolerance &gt;  5 mils")</f>
        <v>OK, Tolerance&lt;= 5 mils</v>
      </c>
      <c r="Z115" s="24" t="s">
        <v>872</v>
      </c>
      <c r="AA115" s="5">
        <f>VLOOKUP(AB115,PinNo!$B:$C,2,0)</f>
        <v>164</v>
      </c>
      <c r="AB115" s="7" t="str">
        <f t="shared" si="97"/>
        <v>P4_MDIP</v>
      </c>
      <c r="AC115" s="119"/>
    </row>
    <row r="116" spans="1:29" ht="16.149999999999999" customHeight="1" x14ac:dyDescent="0.25">
      <c r="A116" s="23" t="s">
        <v>441</v>
      </c>
      <c r="B116" s="5">
        <f>VLOOKUP(C116,PinNo!$B:$C,2,0)</f>
        <v>165</v>
      </c>
      <c r="C116" s="7" t="s">
        <v>902</v>
      </c>
      <c r="D116" s="5" t="str">
        <f>VLOOKUP(CONCATENATE($A116,".",$B116),Netlist_VTable!$H:$I,2,0)</f>
        <v>S2_P4_MDI-</v>
      </c>
      <c r="E116" s="19">
        <f>VLOOKUP(D116,EtchLengthFromLayout!$A:$B,2,0)</f>
        <v>2730.07</v>
      </c>
      <c r="F116" s="19" t="str">
        <f>CONCATENATE("S",MID($A116,5,1),"_U1_",SUBSTITUTE($C116,"IN","I-") )</f>
        <v>S2_U1_P4_MDI-</v>
      </c>
      <c r="G116" s="19">
        <f>VLOOKUP(F116,EtchLengthFromLayout!$A:$B,2,0)</f>
        <v>487.03</v>
      </c>
      <c r="H116" s="13">
        <f>E116+G116</f>
        <v>3217.1000000000004</v>
      </c>
      <c r="I116" s="19" t="str">
        <f>CONCATENATE("S",MID($A116,5,1),"_U2_",SUBSTITUTE($C116,"IN","I-") )</f>
        <v>S2_U2_P4_MDI-</v>
      </c>
      <c r="J116" s="19">
        <f>VLOOKUP(I116,EtchLengthFromLayout!$A:$B,2,0)</f>
        <v>104.67</v>
      </c>
      <c r="K116" s="19" t="str">
        <f>CONCATENATE("S",MID($A116,5,1),"_U3_",SUBSTITUTE($C116,"IN","I-") )</f>
        <v>S2_U3_P4_MDI-</v>
      </c>
      <c r="L116" s="19">
        <f>VLOOKUP(K116,EtchLengthFromLayout!$A:$B,2,0)</f>
        <v>9248.84</v>
      </c>
      <c r="M116" s="14" t="str">
        <f t="shared" ref="M116" si="103">CONCATENATE("S",MID($A116,5,1),"_U4PI_",SUBSTITUTE($C116,"IN","I-") )</f>
        <v>S2_U4PI_P4_MDI-</v>
      </c>
      <c r="N116" s="19">
        <f>VLOOKUP(M116,EtchLengthFromLayout!$A:$B,2,0)</f>
        <v>5844.6</v>
      </c>
      <c r="O116" s="14" t="str">
        <f t="shared" si="94"/>
        <v>SG2_3PI_P4_MDI-</v>
      </c>
      <c r="P116" s="19">
        <f>VLOOKUP(O116,EtchLengthFromLayout!$A:$B,2,0)</f>
        <v>2552.7199999999998</v>
      </c>
      <c r="Q116" s="19" t="str">
        <f t="shared" si="95"/>
        <v>SG2_2_P4_MDI-</v>
      </c>
      <c r="R116" s="19">
        <f>VLOOKUP(Q116,EtchLengthFromLayout!$A:$B,2,0)</f>
        <v>4020.21</v>
      </c>
      <c r="S116" s="19" t="str">
        <f t="shared" si="96"/>
        <v>SG2_1_P4_MDI-</v>
      </c>
      <c r="T116" s="19">
        <f>VLOOKUP(S116,EtchLengthFromLayout!$A:$B,2,0)</f>
        <v>104.67</v>
      </c>
      <c r="U116" s="5"/>
      <c r="V116" s="5" t="str">
        <f>VLOOKUP(CONCATENATE($Z116,".",$AA116),Netlist_VTable!$H:$I,2,0)</f>
        <v>SG2_P4_MDI-</v>
      </c>
      <c r="W116" s="19">
        <f>VLOOKUP(V116,EtchLengthFromLayout!$A:$B,2,0)</f>
        <v>2455.0700000000002</v>
      </c>
      <c r="X116" s="19">
        <f t="shared" si="99"/>
        <v>27547.879999999997</v>
      </c>
      <c r="Y116" s="19">
        <f>ABS(X116-X117)</f>
        <v>4.9999999999272404E-2</v>
      </c>
      <c r="Z116" s="23" t="s">
        <v>873</v>
      </c>
      <c r="AA116" s="5">
        <f>VLOOKUP(AB116,PinNo!$B:$C,2,0)</f>
        <v>165</v>
      </c>
      <c r="AB116" s="7" t="str">
        <f t="shared" si="97"/>
        <v>P4_MDIN</v>
      </c>
      <c r="AC116" s="119"/>
    </row>
    <row r="117" spans="1:29" x14ac:dyDescent="0.25">
      <c r="A117" s="23" t="s">
        <v>441</v>
      </c>
      <c r="B117" s="5">
        <f>VLOOKUP(C117,PinNo!$B:$C,2,0)</f>
        <v>164</v>
      </c>
      <c r="C117" s="7" t="s">
        <v>901</v>
      </c>
      <c r="D117" s="5" t="str">
        <f>VLOOKUP(CONCATENATE($A117,".",$B117),Netlist_VTable!$H:$I,2,0)</f>
        <v>S2_P4_MDI+</v>
      </c>
      <c r="E117" s="19">
        <f>VLOOKUP(D117,EtchLengthFromLayout!$A:$B,2,0)</f>
        <v>2730.06</v>
      </c>
      <c r="F117" s="19" t="str">
        <f>CONCATENATE("S",MID($A117,5,1),"_U1_",SUBSTITUTE($C117,"IP","I+") )</f>
        <v>S2_U1_P4_MDI+</v>
      </c>
      <c r="G117" s="19">
        <f>VLOOKUP(F117,EtchLengthFromLayout!$A:$B,2,0)</f>
        <v>487.03</v>
      </c>
      <c r="H117" s="13">
        <f t="shared" ref="H117" si="104">E117+G117</f>
        <v>3217.09</v>
      </c>
      <c r="I117" s="19" t="str">
        <f>CONCATENATE("S",MID($A117,5,1),"_U2_",SUBSTITUTE($C117,"IP","I+") )</f>
        <v>S2_U2_P4_MDI+</v>
      </c>
      <c r="J117" s="19">
        <f>VLOOKUP(I117,EtchLengthFromLayout!$A:$B,2,0)</f>
        <v>104.67</v>
      </c>
      <c r="K117" s="19" t="str">
        <f>CONCATENATE("S",MID($A117,5,1),"_U3_",SUBSTITUTE($C117,"IP","I+") )</f>
        <v>S2_U3_P4_MDI+</v>
      </c>
      <c r="L117" s="19">
        <f>VLOOKUP(K117,EtchLengthFromLayout!$A:$B,2,0)</f>
        <v>9248.81</v>
      </c>
      <c r="M117" s="14" t="str">
        <f t="shared" ref="M117" si="105">CONCATENATE("S",MID($A117,5,1),"_U4PI_",SUBSTITUTE($C117,"IP","I+") )</f>
        <v>S2_U4PI_P4_MDI+</v>
      </c>
      <c r="N117" s="19">
        <f>VLOOKUP(M117,EtchLengthFromLayout!$A:$B,2,0)</f>
        <v>5844.59</v>
      </c>
      <c r="O117" s="14" t="str">
        <f t="shared" si="94"/>
        <v>SG2_3PI_P4_MDI+</v>
      </c>
      <c r="P117" s="19">
        <f>VLOOKUP(O117,EtchLengthFromLayout!$A:$B,2,0)</f>
        <v>2552.6999999999998</v>
      </c>
      <c r="Q117" s="19" t="str">
        <f t="shared" si="95"/>
        <v>SG2_2_P4_MDI+</v>
      </c>
      <c r="R117" s="19">
        <f>VLOOKUP(Q117,EtchLengthFromLayout!$A:$B,2,0)</f>
        <v>4020.21</v>
      </c>
      <c r="S117" s="19" t="str">
        <f t="shared" si="96"/>
        <v>SG2_1_P4_MDI+</v>
      </c>
      <c r="T117" s="19">
        <f>VLOOKUP(S117,EtchLengthFromLayout!$A:$B,2,0)</f>
        <v>104.67</v>
      </c>
      <c r="U117" s="5"/>
      <c r="V117" s="5" t="str">
        <f>VLOOKUP(CONCATENATE($Z117,".",$AA117),Netlist_VTable!$H:$I,2,0)</f>
        <v>SG2_P4_MDI+</v>
      </c>
      <c r="W117" s="19">
        <f>VLOOKUP(V117,EtchLengthFromLayout!$A:$B,2,0)</f>
        <v>2455.09</v>
      </c>
      <c r="X117" s="19">
        <f t="shared" si="99"/>
        <v>27547.829999999998</v>
      </c>
      <c r="Y117" s="15" t="str">
        <f>IF(Y116&lt;=5,"OK, Tolerance&lt;= 5 mils", "Fail, Tolerance &gt;  5 mils")</f>
        <v>OK, Tolerance&lt;= 5 mils</v>
      </c>
      <c r="Z117" s="23" t="s">
        <v>873</v>
      </c>
      <c r="AA117" s="5">
        <f>VLOOKUP(AB117,PinNo!$B:$C,2,0)</f>
        <v>164</v>
      </c>
      <c r="AB117" s="7" t="str">
        <f t="shared" si="97"/>
        <v>P4_MDIP</v>
      </c>
      <c r="AC117" s="119"/>
    </row>
    <row r="118" spans="1:29" x14ac:dyDescent="0.25">
      <c r="A118" s="24" t="s">
        <v>442</v>
      </c>
      <c r="B118" s="5">
        <f>VLOOKUP(C118,PinNo!$B:$C,2,0)</f>
        <v>165</v>
      </c>
      <c r="C118" s="7" t="s">
        <v>902</v>
      </c>
      <c r="D118" s="5" t="str">
        <f>VLOOKUP(CONCATENATE($A118,".",$B118),Netlist_VTable!$H:$I,2,0)</f>
        <v>S3_P4_MDI-</v>
      </c>
      <c r="E118" s="19">
        <f>VLOOKUP(D118,EtchLengthFromLayout!$A:$B,2,0)</f>
        <v>1713.27</v>
      </c>
      <c r="F118" s="19" t="str">
        <f>CONCATENATE("S",MID($A118,5,1),"_U1_",SUBSTITUTE($C118,"IN","I-") )</f>
        <v>S3_U1_P4_MDI-</v>
      </c>
      <c r="G118" s="19">
        <f>VLOOKUP(F118,EtchLengthFromLayout!$A:$B,2,0)</f>
        <v>487.03</v>
      </c>
      <c r="H118" s="13">
        <f t="shared" si="98"/>
        <v>2200.3000000000002</v>
      </c>
      <c r="I118" s="19" t="str">
        <f>CONCATENATE("S",MID($A118,5,1),"_U2_",SUBSTITUTE($C118,"IN","I-") )</f>
        <v>S3_U2_P4_MDI-</v>
      </c>
      <c r="J118" s="19">
        <f>VLOOKUP(I118,EtchLengthFromLayout!$A:$B,2,0)</f>
        <v>104.67</v>
      </c>
      <c r="K118" s="19" t="str">
        <f>CONCATENATE("S",MID($A118,5,1),"_U3_",SUBSTITUTE($C118,"IN","I-") )</f>
        <v>S3_U3_P4_MDI-</v>
      </c>
      <c r="L118" s="19">
        <f>VLOOKUP(K118,EtchLengthFromLayout!$A:$B,2,0)</f>
        <v>14433.21</v>
      </c>
      <c r="M118" s="14" t="str">
        <f t="shared" ref="M118" si="106">CONCATENATE("S",MID($A118,5,1),"_U4PI_",SUBSTITUTE($C118,"IN","I-") )</f>
        <v>S3_U4PI_P4_MDI-</v>
      </c>
      <c r="N118" s="19">
        <f>VLOOKUP(M118,EtchLengthFromLayout!$A:$B,2,0)</f>
        <v>1600.05</v>
      </c>
      <c r="O118" s="14" t="str">
        <f t="shared" si="94"/>
        <v>SG3_3PI_P4_MDI-</v>
      </c>
      <c r="P118" s="19">
        <f>VLOOKUP(O118,EtchLengthFromLayout!$A:$B,2,0)</f>
        <v>3721.97</v>
      </c>
      <c r="Q118" s="19" t="str">
        <f t="shared" si="95"/>
        <v>SG3_2_P4_MDI-</v>
      </c>
      <c r="R118" s="19">
        <f>VLOOKUP(Q118,EtchLengthFromLayout!$A:$B,2,0)</f>
        <v>3910.52</v>
      </c>
      <c r="S118" s="19" t="str">
        <f t="shared" si="96"/>
        <v>SG3_1_P4_MDI-</v>
      </c>
      <c r="T118" s="19">
        <f>VLOOKUP(S118,EtchLengthFromLayout!$A:$B,2,0)</f>
        <v>104.67</v>
      </c>
      <c r="U118" s="5"/>
      <c r="V118" s="5" t="str">
        <f>VLOOKUP(CONCATENATE($Z118,".",$AA118),Netlist_VTable!$H:$I,2,0)</f>
        <v>SG3_P4_MDI-</v>
      </c>
      <c r="W118" s="19">
        <f>VLOOKUP(V118,EtchLengthFromLayout!$A:$B,2,0)</f>
        <v>1395.41</v>
      </c>
      <c r="X118" s="19">
        <f t="shared" si="99"/>
        <v>27470.799999999999</v>
      </c>
      <c r="Y118" s="19">
        <f>ABS(X118-X119)</f>
        <v>9.9999999983992893E-3</v>
      </c>
      <c r="Z118" s="24" t="s">
        <v>874</v>
      </c>
      <c r="AA118" s="5">
        <f>VLOOKUP(AB118,PinNo!$B:$C,2,0)</f>
        <v>165</v>
      </c>
      <c r="AB118" s="7" t="str">
        <f t="shared" si="97"/>
        <v>P4_MDIN</v>
      </c>
      <c r="AC118" s="119"/>
    </row>
    <row r="119" spans="1:29" x14ac:dyDescent="0.25">
      <c r="A119" s="24" t="s">
        <v>442</v>
      </c>
      <c r="B119" s="5">
        <f>VLOOKUP(C119,PinNo!$B:$C,2,0)</f>
        <v>164</v>
      </c>
      <c r="C119" s="7" t="s">
        <v>901</v>
      </c>
      <c r="D119" s="5" t="str">
        <f>VLOOKUP(CONCATENATE($A119,".",$B119),Netlist_VTable!$H:$I,2,0)</f>
        <v>S3_P4_MDI+</v>
      </c>
      <c r="E119" s="19">
        <f>VLOOKUP(D119,EtchLengthFromLayout!$A:$B,2,0)</f>
        <v>1713.21</v>
      </c>
      <c r="F119" s="19" t="str">
        <f>CONCATENATE("S",MID($A119,5,1),"_U1_",SUBSTITUTE($C119,"IP","I+") )</f>
        <v>S3_U1_P4_MDI+</v>
      </c>
      <c r="G119" s="19">
        <f>VLOOKUP(F119,EtchLengthFromLayout!$A:$B,2,0)</f>
        <v>487.03</v>
      </c>
      <c r="H119" s="13">
        <f t="shared" si="98"/>
        <v>2200.2399999999998</v>
      </c>
      <c r="I119" s="19" t="str">
        <f>CONCATENATE("S",MID($A119,5,1),"_U2_",SUBSTITUTE($C119,"IP","I+") )</f>
        <v>S3_U2_P4_MDI+</v>
      </c>
      <c r="J119" s="19">
        <f>VLOOKUP(I119,EtchLengthFromLayout!$A:$B,2,0)</f>
        <v>104.67</v>
      </c>
      <c r="K119" s="19" t="str">
        <f>CONCATENATE("S",MID($A119,5,1),"_U3_",SUBSTITUTE($C119,"IP","I+") )</f>
        <v>S3_U3_P4_MDI+</v>
      </c>
      <c r="L119" s="19">
        <f>VLOOKUP(K119,EtchLengthFromLayout!$A:$B,2,0)</f>
        <v>14433.21</v>
      </c>
      <c r="M119" s="14" t="str">
        <f t="shared" ref="M119" si="107">CONCATENATE("S",MID($A119,5,1),"_U4PI_",SUBSTITUTE($C119,"IP","I+") )</f>
        <v>S3_U4PI_P4_MDI+</v>
      </c>
      <c r="N119" s="19">
        <f>VLOOKUP(M119,EtchLengthFromLayout!$A:$B,2,0)</f>
        <v>1600.04</v>
      </c>
      <c r="O119" s="14" t="str">
        <f t="shared" si="94"/>
        <v>SG3_3PI_P4_MDI+</v>
      </c>
      <c r="P119" s="19">
        <f>VLOOKUP(O119,EtchLengthFromLayout!$A:$B,2,0)</f>
        <v>3721.98</v>
      </c>
      <c r="Q119" s="19" t="str">
        <f t="shared" si="95"/>
        <v>SG3_2_P4_MDI+</v>
      </c>
      <c r="R119" s="19">
        <f>VLOOKUP(Q119,EtchLengthFromLayout!$A:$B,2,0)</f>
        <v>3910.59</v>
      </c>
      <c r="S119" s="19" t="str">
        <f t="shared" si="96"/>
        <v>SG3_1_P4_MDI+</v>
      </c>
      <c r="T119" s="19">
        <f>VLOOKUP(S119,EtchLengthFromLayout!$A:$B,2,0)</f>
        <v>104.67</v>
      </c>
      <c r="U119" s="5"/>
      <c r="V119" s="5" t="str">
        <f>VLOOKUP(CONCATENATE($Z119,".",$AA119),Netlist_VTable!$H:$I,2,0)</f>
        <v>SG3_P4_MDI+</v>
      </c>
      <c r="W119" s="19">
        <f>VLOOKUP(V119,EtchLengthFromLayout!$A:$B,2,0)</f>
        <v>1395.41</v>
      </c>
      <c r="X119" s="19">
        <f t="shared" si="99"/>
        <v>27470.809999999998</v>
      </c>
      <c r="Y119" s="15" t="str">
        <f>IF(Y118&lt;=5,"OK, Tolerance&lt;= 5 mils", "Fail, Tolerance &gt;  5 mils")</f>
        <v>OK, Tolerance&lt;= 5 mils</v>
      </c>
      <c r="Z119" s="24" t="s">
        <v>874</v>
      </c>
      <c r="AA119" s="5">
        <f>VLOOKUP(AB119,PinNo!$B:$C,2,0)</f>
        <v>164</v>
      </c>
      <c r="AB119" s="7" t="str">
        <f t="shared" si="97"/>
        <v>P4_MDIP</v>
      </c>
      <c r="AC119" s="119"/>
    </row>
    <row r="120" spans="1:29" x14ac:dyDescent="0.25">
      <c r="A120" s="44"/>
      <c r="B120" s="12"/>
      <c r="C120" s="12"/>
      <c r="D120" s="12"/>
      <c r="E120" s="13"/>
      <c r="F120" s="12" t="s">
        <v>227</v>
      </c>
      <c r="G120" s="13"/>
      <c r="H120" s="13">
        <f>MAX(H112:H119)</f>
        <v>3217.1000000000004</v>
      </c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0" t="s">
        <v>227</v>
      </c>
      <c r="W120" s="15"/>
      <c r="X120" s="15">
        <f>MAX(X112:X119)</f>
        <v>27547.879999999997</v>
      </c>
      <c r="Y120" s="10"/>
      <c r="Z120" s="10"/>
      <c r="AA120" s="10"/>
      <c r="AB120" s="10"/>
      <c r="AC120" s="10"/>
    </row>
    <row r="121" spans="1:29" x14ac:dyDescent="0.25">
      <c r="A121" s="44"/>
      <c r="B121" s="12"/>
      <c r="C121" s="12"/>
      <c r="D121" s="12"/>
      <c r="E121" s="13"/>
      <c r="F121" s="12" t="s">
        <v>228</v>
      </c>
      <c r="G121" s="13"/>
      <c r="H121" s="13">
        <f>MIN(H112:H119)</f>
        <v>2200.2399999999998</v>
      </c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0" t="s">
        <v>228</v>
      </c>
      <c r="W121" s="15"/>
      <c r="X121" s="15">
        <f>MIN(X112:X119)</f>
        <v>27396.899999999998</v>
      </c>
      <c r="Y121" s="10"/>
      <c r="Z121" s="10"/>
      <c r="AA121" s="10"/>
      <c r="AB121" s="10"/>
      <c r="AC121" s="10"/>
    </row>
    <row r="122" spans="1:29" x14ac:dyDescent="0.25">
      <c r="A122" s="44"/>
      <c r="B122" s="12"/>
      <c r="C122" s="12"/>
      <c r="D122" s="12"/>
      <c r="E122" s="13"/>
      <c r="F122" s="12" t="s">
        <v>1</v>
      </c>
      <c r="G122" s="13"/>
      <c r="H122" s="13">
        <f>ABS(H120-H121)</f>
        <v>1016.8600000000006</v>
      </c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0"/>
      <c r="V122" s="10" t="s">
        <v>1</v>
      </c>
      <c r="W122" s="15"/>
      <c r="X122" s="15">
        <f>ABS(X120-X121)</f>
        <v>150.97999999999956</v>
      </c>
      <c r="Y122" s="10"/>
      <c r="Z122" s="10"/>
      <c r="AA122" s="10"/>
      <c r="AB122" s="10"/>
      <c r="AC122" s="10"/>
    </row>
    <row r="123" spans="1:29" x14ac:dyDescent="0.25">
      <c r="A123" s="25"/>
      <c r="B123" s="10"/>
      <c r="C123" s="10"/>
      <c r="D123" s="10"/>
      <c r="E123" s="15"/>
      <c r="F123" s="10"/>
      <c r="G123" s="10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0"/>
      <c r="V123" s="15"/>
      <c r="W123" s="15"/>
      <c r="X123" s="10"/>
      <c r="Y123" s="10"/>
      <c r="Z123" s="10"/>
      <c r="AA123" s="10"/>
      <c r="AB123" s="10"/>
      <c r="AC123" s="10"/>
    </row>
    <row r="124" spans="1:29" x14ac:dyDescent="0.25">
      <c r="A124" s="20"/>
      <c r="B124" s="5"/>
      <c r="C124" s="5"/>
      <c r="D124" s="5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5"/>
      <c r="V124" s="5"/>
      <c r="W124" s="19"/>
      <c r="X124" s="19"/>
      <c r="Y124" s="5"/>
      <c r="Z124" s="5"/>
      <c r="AA124" s="5"/>
      <c r="AB124" s="5"/>
      <c r="AC124" s="5"/>
    </row>
    <row r="125" spans="1:29" x14ac:dyDescent="0.25">
      <c r="A125" s="25"/>
      <c r="B125" s="10"/>
      <c r="C125" s="10"/>
      <c r="D125" s="10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0"/>
      <c r="V125" s="21"/>
      <c r="W125" s="22"/>
      <c r="X125" s="22"/>
      <c r="Y125" s="10"/>
      <c r="Z125" s="10"/>
      <c r="AA125" s="10"/>
      <c r="AB125" s="10"/>
      <c r="AC125" s="10"/>
    </row>
    <row r="126" spans="1:29" x14ac:dyDescent="0.25">
      <c r="A126" s="25"/>
      <c r="B126" s="10"/>
      <c r="C126" s="10"/>
      <c r="D126" s="10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0"/>
      <c r="V126" s="10" t="s">
        <v>230</v>
      </c>
      <c r="W126" s="15"/>
      <c r="X126" s="15"/>
      <c r="Y126" s="10"/>
      <c r="Z126" s="10"/>
      <c r="AA126" s="10"/>
      <c r="AB126" s="10"/>
      <c r="AC126" s="10"/>
    </row>
    <row r="127" spans="1:29" x14ac:dyDescent="0.25">
      <c r="A127" s="25"/>
      <c r="B127" s="10"/>
      <c r="C127" s="10"/>
      <c r="D127" s="10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0"/>
      <c r="V127" s="10" t="s">
        <v>227</v>
      </c>
      <c r="W127" s="15"/>
      <c r="X127" s="15">
        <f>MAX(X78,X92,X106,X120)</f>
        <v>27715.199999999997</v>
      </c>
      <c r="Y127" s="10"/>
      <c r="Z127" s="10"/>
      <c r="AA127" s="10"/>
      <c r="AB127" s="10"/>
      <c r="AC127" s="10"/>
    </row>
    <row r="128" spans="1:29" x14ac:dyDescent="0.25">
      <c r="A128" s="25"/>
      <c r="B128" s="10"/>
      <c r="C128" s="10"/>
      <c r="D128" s="10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0"/>
      <c r="V128" s="10" t="s">
        <v>228</v>
      </c>
      <c r="W128" s="15"/>
      <c r="X128" s="15">
        <f>MIN(X79,X93,X107,X121)</f>
        <v>27396.899999999998</v>
      </c>
      <c r="Y128" s="10"/>
      <c r="Z128" s="10"/>
      <c r="AA128" s="10"/>
      <c r="AB128" s="10"/>
      <c r="AC128" s="10"/>
    </row>
    <row r="129" spans="1:29" x14ac:dyDescent="0.25">
      <c r="A129" s="25"/>
      <c r="B129" s="10"/>
      <c r="C129" s="10"/>
      <c r="D129" s="10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0"/>
      <c r="V129" s="10" t="s">
        <v>1</v>
      </c>
      <c r="W129" s="15"/>
      <c r="X129" s="15">
        <f>ABS(X127-X128)</f>
        <v>318.29999999999927</v>
      </c>
      <c r="Y129" s="10"/>
      <c r="Z129" s="10"/>
      <c r="AA129" s="10"/>
      <c r="AB129" s="10"/>
      <c r="AC129" s="10"/>
    </row>
    <row r="130" spans="1:29" x14ac:dyDescent="0.25">
      <c r="A130" s="25"/>
      <c r="B130" s="10"/>
      <c r="C130" s="10"/>
      <c r="D130" s="10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0"/>
      <c r="V130" s="103" t="s">
        <v>6</v>
      </c>
      <c r="W130" s="15"/>
      <c r="X130" s="15" t="str">
        <f>IF(X129&lt;=1000,"OK, Tolerance&lt;= 1000 mils", "Fail, Tolerance &gt;  1000 mils")</f>
        <v>OK, Tolerance&lt;= 1000 mils</v>
      </c>
      <c r="Y130" s="10"/>
      <c r="Z130" s="10"/>
      <c r="AA130" s="10"/>
      <c r="AB130" s="10"/>
      <c r="AC130" s="10"/>
    </row>
    <row r="131" spans="1:29" x14ac:dyDescent="0.25">
      <c r="A131" s="20"/>
      <c r="B131" s="5"/>
      <c r="C131" s="5"/>
      <c r="D131" s="5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5"/>
      <c r="V131" s="5"/>
      <c r="W131" s="19"/>
      <c r="X131" s="19"/>
      <c r="Y131" s="5"/>
      <c r="Z131" s="5"/>
      <c r="AA131" s="5"/>
      <c r="AB131" s="5"/>
      <c r="AC131" s="5"/>
    </row>
    <row r="132" spans="1:29" x14ac:dyDescent="0.25">
      <c r="A132" s="5"/>
      <c r="B132" s="5"/>
      <c r="C132" s="5"/>
      <c r="D132" s="5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5"/>
      <c r="Y132" s="5"/>
      <c r="Z132" s="5"/>
      <c r="AA132" s="5"/>
      <c r="AB132" s="5"/>
      <c r="AC132" s="5"/>
    </row>
    <row r="133" spans="1:29" x14ac:dyDescent="0.25">
      <c r="A133" s="105"/>
      <c r="B133" s="105"/>
      <c r="C133" s="105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  <c r="AA133" s="105"/>
      <c r="AB133" s="105"/>
      <c r="AC133" s="105"/>
    </row>
    <row r="134" spans="1:29" x14ac:dyDescent="0.25">
      <c r="A134" s="105"/>
      <c r="B134" s="105"/>
      <c r="C134" s="105"/>
      <c r="D134" s="105"/>
      <c r="E134" s="105"/>
      <c r="F134" s="105"/>
      <c r="G134" s="105"/>
      <c r="H134" s="105"/>
      <c r="I134" s="105"/>
      <c r="J134" s="105"/>
      <c r="K134" s="105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  <c r="AA134" s="105"/>
      <c r="AB134" s="105"/>
      <c r="AC134" s="105"/>
    </row>
    <row r="135" spans="1:29" ht="32.25" x14ac:dyDescent="0.45">
      <c r="A135" s="26" t="s">
        <v>5228</v>
      </c>
      <c r="B135" s="12"/>
      <c r="C135" s="12"/>
      <c r="D135" s="12"/>
      <c r="E135" s="13"/>
      <c r="F135" s="38"/>
      <c r="G135" s="13"/>
      <c r="H135" s="13"/>
      <c r="I135" s="51" t="s">
        <v>424</v>
      </c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46"/>
    </row>
    <row r="136" spans="1:29" ht="32.25" x14ac:dyDescent="0.25">
      <c r="A136" s="46" t="s">
        <v>3</v>
      </c>
      <c r="B136" s="46" t="s">
        <v>4</v>
      </c>
      <c r="C136" s="46" t="s">
        <v>5</v>
      </c>
      <c r="D136" s="10" t="s">
        <v>0</v>
      </c>
      <c r="E136" s="15" t="s">
        <v>2</v>
      </c>
      <c r="F136" s="16" t="s">
        <v>0</v>
      </c>
      <c r="G136" s="17" t="s">
        <v>2</v>
      </c>
      <c r="H136" s="52" t="s">
        <v>415</v>
      </c>
      <c r="I136" s="10" t="s">
        <v>0</v>
      </c>
      <c r="J136" s="15" t="s">
        <v>2</v>
      </c>
      <c r="K136" s="16" t="s">
        <v>0</v>
      </c>
      <c r="L136" s="17" t="s">
        <v>2</v>
      </c>
      <c r="M136" s="16" t="s">
        <v>0</v>
      </c>
      <c r="N136" s="17" t="s">
        <v>2</v>
      </c>
      <c r="O136" s="10" t="s">
        <v>0</v>
      </c>
      <c r="P136" s="15" t="s">
        <v>2</v>
      </c>
      <c r="Q136" s="16" t="s">
        <v>0</v>
      </c>
      <c r="R136" s="17" t="s">
        <v>2</v>
      </c>
      <c r="S136" s="10" t="s">
        <v>0</v>
      </c>
      <c r="T136" s="15" t="s">
        <v>2</v>
      </c>
      <c r="U136" s="12"/>
      <c r="V136" s="53" t="s">
        <v>422</v>
      </c>
      <c r="W136" s="13" t="s">
        <v>2</v>
      </c>
      <c r="X136" s="82" t="s">
        <v>875</v>
      </c>
      <c r="Y136" s="29" t="s">
        <v>420</v>
      </c>
      <c r="Z136" s="63" t="s">
        <v>226</v>
      </c>
      <c r="AA136" s="10" t="s">
        <v>4</v>
      </c>
      <c r="AB136" s="46" t="s">
        <v>5</v>
      </c>
      <c r="AC136" s="46" t="s">
        <v>229</v>
      </c>
    </row>
    <row r="137" spans="1:29" ht="16.149999999999999" customHeight="1" x14ac:dyDescent="0.25">
      <c r="A137" s="23" t="s">
        <v>8</v>
      </c>
      <c r="B137" s="5">
        <f>VLOOKUP(C137,PinNo!$B:$C,2,0)</f>
        <v>175</v>
      </c>
      <c r="C137" s="7" t="s">
        <v>63</v>
      </c>
      <c r="D137" s="5" t="str">
        <f>VLOOKUP(CONCATENATE($A137,".",$B137),Netlist_VTable!$H:$I,2,0)</f>
        <v>S0_P1_MDI-</v>
      </c>
      <c r="E137" s="19">
        <f>VLOOKUP(D137,EtchLengthFromLayout!$A:$B,2,0)</f>
        <v>2372.75</v>
      </c>
      <c r="F137" s="19" t="str">
        <f>CONCATENATE("S",MID($A137,5,1),"_U1_",SUBSTITUTE($C137,"IN","I-") )</f>
        <v>S0_U1_P1_MDI-</v>
      </c>
      <c r="G137" s="19">
        <f>VLOOKUP(F137,EtchLengthFromLayout!$A:$B,2,0)</f>
        <v>487.03</v>
      </c>
      <c r="H137" s="13">
        <f>E137+G137</f>
        <v>2859.7799999999997</v>
      </c>
      <c r="I137" s="19" t="str">
        <f>CONCATENATE("S",MID($A137,5,1),"_U2_",SUBSTITUTE($C137,"IN","I-") )</f>
        <v>S0_U2_P1_MDI-</v>
      </c>
      <c r="J137" s="19">
        <f>VLOOKUP(I137,EtchLengthFromLayout!$A:$B,2,0)</f>
        <v>104.67</v>
      </c>
      <c r="K137" s="19" t="str">
        <f>CONCATENATE("S",MID($A137,5,1),"_U3_",SUBSTITUTE($C137,"IN","I-") )</f>
        <v>S0_U3_P1_MDI-</v>
      </c>
      <c r="L137" s="19">
        <f>VLOOKUP(K137,EtchLengthFromLayout!$A:$B,2,0)</f>
        <v>9372.74</v>
      </c>
      <c r="M137" s="14" t="str">
        <f>CONCATENATE("S",MID($A137,5,1),"_U4PI_",SUBSTITUTE($C137,"IN","I-") )</f>
        <v>S0_U4PI_P1_MDI-</v>
      </c>
      <c r="N137" s="19">
        <f>VLOOKUP(M137,EtchLengthFromLayout!$A:$B,2,0)</f>
        <v>6003.11</v>
      </c>
      <c r="O137" s="14"/>
      <c r="P137" s="19"/>
      <c r="Q137" s="19"/>
      <c r="R137" s="19"/>
      <c r="S137" s="19"/>
      <c r="T137" s="19"/>
      <c r="U137" s="5"/>
      <c r="V137" s="5"/>
      <c r="W137" s="19"/>
      <c r="X137" s="19">
        <f>E137+G137+J137+L137+N137+P137+R137+T137+W137</f>
        <v>18340.3</v>
      </c>
      <c r="Y137" s="19">
        <f>ABS(X137-X138)</f>
        <v>2.9999999998835847E-2</v>
      </c>
      <c r="Z137" s="23" t="s">
        <v>871</v>
      </c>
      <c r="AA137" s="5">
        <f>VLOOKUP(AB137,PinNo!$B:$C,2,0)</f>
        <v>175</v>
      </c>
      <c r="AB137" s="7" t="str">
        <f t="shared" ref="AB137:AB144" si="108">C137</f>
        <v>P1_MDIN</v>
      </c>
      <c r="AC137" s="118" t="s">
        <v>6149</v>
      </c>
    </row>
    <row r="138" spans="1:29" x14ac:dyDescent="0.25">
      <c r="A138" s="23" t="s">
        <v>8</v>
      </c>
      <c r="B138" s="5">
        <f>VLOOKUP(C138,PinNo!$B:$C,2,0)</f>
        <v>174</v>
      </c>
      <c r="C138" s="7" t="s">
        <v>62</v>
      </c>
      <c r="D138" s="5" t="str">
        <f>VLOOKUP(CONCATENATE($A138,".",$B138),Netlist_VTable!$H:$I,2,0)</f>
        <v>S0_P1_MDI+</v>
      </c>
      <c r="E138" s="19">
        <f>VLOOKUP(D138,EtchLengthFromLayout!$A:$B,2,0)</f>
        <v>2372.77</v>
      </c>
      <c r="F138" s="19" t="str">
        <f>CONCATENATE("S",MID($A138,5,1),"_U1_",SUBSTITUTE($C138,"IP","I+") )</f>
        <v>S0_U1_P1_MDI+</v>
      </c>
      <c r="G138" s="19">
        <f>VLOOKUP(F138,EtchLengthFromLayout!$A:$B,2,0)</f>
        <v>487.03</v>
      </c>
      <c r="H138" s="13">
        <f t="shared" ref="H138:H140" si="109">E138+G138</f>
        <v>2859.8</v>
      </c>
      <c r="I138" s="19" t="str">
        <f>CONCATENATE("S",MID($A138,5,1),"_U2_",SUBSTITUTE($C138,"IP","I+") )</f>
        <v>S0_U2_P1_MDI+</v>
      </c>
      <c r="J138" s="19">
        <f>VLOOKUP(I138,EtchLengthFromLayout!$A:$B,2,0)</f>
        <v>104.67</v>
      </c>
      <c r="K138" s="19" t="str">
        <f>CONCATENATE("S",MID($A138,5,1),"_U3_",SUBSTITUTE($C138,"IP","I+") )</f>
        <v>S0_U3_P1_MDI+</v>
      </c>
      <c r="L138" s="19">
        <f>VLOOKUP(K138,EtchLengthFromLayout!$A:$B,2,0)</f>
        <v>9372.74</v>
      </c>
      <c r="M138" s="14" t="str">
        <f>CONCATENATE("S",MID($A138,5,1),"_U4PI_",SUBSTITUTE($C138,"IP","I+") )</f>
        <v>S0_U4PI_P1_MDI+</v>
      </c>
      <c r="N138" s="19">
        <f>VLOOKUP(M138,EtchLengthFromLayout!$A:$B,2,0)</f>
        <v>6003.06</v>
      </c>
      <c r="O138" s="14"/>
      <c r="P138" s="19"/>
      <c r="Q138" s="19"/>
      <c r="R138" s="19"/>
      <c r="S138" s="19"/>
      <c r="T138" s="19"/>
      <c r="U138" s="5"/>
      <c r="V138" s="5"/>
      <c r="W138" s="19"/>
      <c r="X138" s="19">
        <f t="shared" ref="X138:X144" si="110">E138+G138+J138+L138+N138+P138+R138+T138+W138</f>
        <v>18340.27</v>
      </c>
      <c r="Y138" s="15" t="str">
        <f>IF(Y137&lt;=5,"OK, Tolerance&lt;= 5 mils", "Fail, Tolerance &gt;  5 mils")</f>
        <v>OK, Tolerance&lt;= 5 mils</v>
      </c>
      <c r="Z138" s="23" t="s">
        <v>871</v>
      </c>
      <c r="AA138" s="5">
        <f>VLOOKUP(AB138,PinNo!$B:$C,2,0)</f>
        <v>174</v>
      </c>
      <c r="AB138" s="7" t="str">
        <f t="shared" si="108"/>
        <v>P1_MDIP</v>
      </c>
      <c r="AC138" s="118"/>
    </row>
    <row r="139" spans="1:29" x14ac:dyDescent="0.25">
      <c r="A139" s="24" t="s">
        <v>9</v>
      </c>
      <c r="B139" s="5">
        <f>VLOOKUP(C139,PinNo!$B:$C,2,0)</f>
        <v>175</v>
      </c>
      <c r="C139" s="7" t="s">
        <v>63</v>
      </c>
      <c r="D139" s="5" t="str">
        <f>VLOOKUP(CONCATENATE($A139,".",$B139),Netlist_VTable!$H:$I,2,0)</f>
        <v>S1_P1_MDI-</v>
      </c>
      <c r="E139" s="19">
        <f>VLOOKUP(D139,EtchLengthFromLayout!$A:$B,2,0)</f>
        <v>1569.13</v>
      </c>
      <c r="F139" s="19" t="str">
        <f>CONCATENATE("S",MID($A139,5,1),"_U1_",SUBSTITUTE($C139,"IN","I-") )</f>
        <v>S1_U1_P1_MDI-</v>
      </c>
      <c r="G139" s="19">
        <f>VLOOKUP(F139,EtchLengthFromLayout!$A:$B,2,0)</f>
        <v>487.03</v>
      </c>
      <c r="H139" s="13">
        <f t="shared" si="109"/>
        <v>2056.16</v>
      </c>
      <c r="I139" s="19" t="str">
        <f>CONCATENATE("S",MID($A139,5,1),"_U2_",SUBSTITUTE($C139,"IN","I-") )</f>
        <v>S1_U2_P1_MDI-</v>
      </c>
      <c r="J139" s="19">
        <f>VLOOKUP(I139,EtchLengthFromLayout!$A:$B,2,0)</f>
        <v>104.67</v>
      </c>
      <c r="K139" s="19" t="str">
        <f>CONCATENATE("S",MID($A139,5,1),"_U3_",SUBSTITUTE($C139,"IN","I-") )</f>
        <v>S1_U3_P1_MDI-</v>
      </c>
      <c r="L139" s="19">
        <f>VLOOKUP(K139,EtchLengthFromLayout!$A:$B,2,0)</f>
        <v>14139.99</v>
      </c>
      <c r="M139" s="14" t="str">
        <f t="shared" ref="M139" si="111">CONCATENATE("S",MID($A139,5,1),"_U4PI_",SUBSTITUTE($C139,"IN","I-") )</f>
        <v>S1_U4PI_P1_MDI-</v>
      </c>
      <c r="N139" s="19">
        <f>VLOOKUP(M139,EtchLengthFromLayout!$A:$B,2,0)</f>
        <v>2037.41</v>
      </c>
      <c r="O139" s="14"/>
      <c r="P139" s="19"/>
      <c r="Q139" s="19"/>
      <c r="R139" s="19"/>
      <c r="S139" s="19"/>
      <c r="T139" s="19"/>
      <c r="U139" s="5"/>
      <c r="V139" s="5"/>
      <c r="W139" s="19"/>
      <c r="X139" s="19">
        <f t="shared" si="110"/>
        <v>18338.23</v>
      </c>
      <c r="Y139" s="19">
        <f>ABS(X139-X140)</f>
        <v>5.9999999997671694E-2</v>
      </c>
      <c r="Z139" s="24" t="s">
        <v>872</v>
      </c>
      <c r="AA139" s="5">
        <f>VLOOKUP(AB139,PinNo!$B:$C,2,0)</f>
        <v>175</v>
      </c>
      <c r="AB139" s="7" t="str">
        <f t="shared" si="108"/>
        <v>P1_MDIN</v>
      </c>
      <c r="AC139" s="118"/>
    </row>
    <row r="140" spans="1:29" x14ac:dyDescent="0.25">
      <c r="A140" s="24" t="s">
        <v>9</v>
      </c>
      <c r="B140" s="5">
        <f>VLOOKUP(C140,PinNo!$B:$C,2,0)</f>
        <v>174</v>
      </c>
      <c r="C140" s="7" t="s">
        <v>62</v>
      </c>
      <c r="D140" s="5" t="str">
        <f>VLOOKUP(CONCATENATE($A140,".",$B140),Netlist_VTable!$H:$I,2,0)</f>
        <v>S1_P1_MDI+</v>
      </c>
      <c r="E140" s="19">
        <f>VLOOKUP(D140,EtchLengthFromLayout!$A:$B,2,0)</f>
        <v>1569.16</v>
      </c>
      <c r="F140" s="19" t="str">
        <f>CONCATENATE("S",MID($A140,5,1),"_U1_",SUBSTITUTE($C140,"IP","I+") )</f>
        <v>S1_U1_P1_MDI+</v>
      </c>
      <c r="G140" s="19">
        <f>VLOOKUP(F140,EtchLengthFromLayout!$A:$B,2,0)</f>
        <v>487.03</v>
      </c>
      <c r="H140" s="13">
        <f t="shared" si="109"/>
        <v>2056.19</v>
      </c>
      <c r="I140" s="19" t="str">
        <f>CONCATENATE("S",MID($A140,5,1),"_U2_",SUBSTITUTE($C140,"IP","I+") )</f>
        <v>S1_U2_P1_MDI+</v>
      </c>
      <c r="J140" s="19">
        <f>VLOOKUP(I140,EtchLengthFromLayout!$A:$B,2,0)</f>
        <v>104.67</v>
      </c>
      <c r="K140" s="19" t="str">
        <f>CONCATENATE("S",MID($A140,5,1),"_U3_",SUBSTITUTE($C140,"IP","I+") )</f>
        <v>S1_U3_P1_MDI+</v>
      </c>
      <c r="L140" s="19">
        <f>VLOOKUP(K140,EtchLengthFromLayout!$A:$B,2,0)</f>
        <v>14139.95</v>
      </c>
      <c r="M140" s="14" t="str">
        <f t="shared" ref="M140" si="112">CONCATENATE("S",MID($A140,5,1),"_U4PI_",SUBSTITUTE($C140,"IP","I+") )</f>
        <v>S1_U4PI_P1_MDI+</v>
      </c>
      <c r="N140" s="19">
        <f>VLOOKUP(M140,EtchLengthFromLayout!$A:$B,2,0)</f>
        <v>2037.36</v>
      </c>
      <c r="O140" s="14"/>
      <c r="P140" s="19"/>
      <c r="Q140" s="19"/>
      <c r="R140" s="19"/>
      <c r="S140" s="19"/>
      <c r="T140" s="19"/>
      <c r="U140" s="5"/>
      <c r="V140" s="5"/>
      <c r="W140" s="19"/>
      <c r="X140" s="19">
        <f t="shared" si="110"/>
        <v>18338.170000000002</v>
      </c>
      <c r="Y140" s="15" t="str">
        <f>IF(Y139&lt;=5,"OK, Tolerance&lt;= 5 mils", "Fail, Tolerance &gt;  5 mils")</f>
        <v>OK, Tolerance&lt;= 5 mils</v>
      </c>
      <c r="Z140" s="24" t="s">
        <v>872</v>
      </c>
      <c r="AA140" s="5">
        <f>VLOOKUP(AB140,PinNo!$B:$C,2,0)</f>
        <v>174</v>
      </c>
      <c r="AB140" s="7" t="str">
        <f t="shared" si="108"/>
        <v>P1_MDIP</v>
      </c>
      <c r="AC140" s="118"/>
    </row>
    <row r="141" spans="1:29" ht="16.149999999999999" customHeight="1" x14ac:dyDescent="0.25">
      <c r="A141" s="23" t="s">
        <v>441</v>
      </c>
      <c r="B141" s="5">
        <f>VLOOKUP(C141,PinNo!$B:$C,2,0)</f>
        <v>175</v>
      </c>
      <c r="C141" s="7" t="s">
        <v>63</v>
      </c>
      <c r="D141" s="5" t="str">
        <f>VLOOKUP(CONCATENATE($A141,".",$B141),Netlist_VTable!$H:$I,2,0)</f>
        <v>S2_P1_MDI-</v>
      </c>
      <c r="E141" s="19">
        <f>VLOOKUP(D141,EtchLengthFromLayout!$A:$B,2,0)</f>
        <v>2375.98</v>
      </c>
      <c r="F141" s="19" t="str">
        <f>CONCATENATE("S",MID($A141,5,1),"_U1_",SUBSTITUTE($C141,"IN","I-") )</f>
        <v>S2_U1_P1_MDI-</v>
      </c>
      <c r="G141" s="19">
        <f>VLOOKUP(F141,EtchLengthFromLayout!$A:$B,2,0)</f>
        <v>487.03</v>
      </c>
      <c r="H141" s="13">
        <f>E141+G141</f>
        <v>2863.01</v>
      </c>
      <c r="I141" s="19" t="str">
        <f>CONCATENATE("S",MID($A141,5,1),"_U2_",SUBSTITUTE($C141,"IN","I-") )</f>
        <v>S2_U2_P1_MDI-</v>
      </c>
      <c r="J141" s="19">
        <f>VLOOKUP(I141,EtchLengthFromLayout!$A:$B,2,0)</f>
        <v>104.67</v>
      </c>
      <c r="K141" s="19" t="str">
        <f>CONCATENATE("S",MID($A141,5,1),"_U3_",SUBSTITUTE($C141,"IN","I-") )</f>
        <v>S2_U3_P1_MDI-</v>
      </c>
      <c r="L141" s="19">
        <f>VLOOKUP(K141,EtchLengthFromLayout!$A:$B,2,0)</f>
        <v>10379.469999999999</v>
      </c>
      <c r="M141" s="14" t="str">
        <f t="shared" ref="M141" si="113">CONCATENATE("S",MID($A141,5,1),"_U4PI_",SUBSTITUTE($C141,"IN","I-") )</f>
        <v>S2_U4PI_P1_MDI-</v>
      </c>
      <c r="N141" s="19">
        <f>VLOOKUP(M141,EtchLengthFromLayout!$A:$B,2,0)</f>
        <v>5130.46</v>
      </c>
      <c r="O141" s="14"/>
      <c r="P141" s="19"/>
      <c r="Q141" s="19"/>
      <c r="R141" s="19"/>
      <c r="S141" s="19"/>
      <c r="T141" s="19"/>
      <c r="U141" s="5"/>
      <c r="V141" s="5"/>
      <c r="W141" s="19"/>
      <c r="X141" s="19">
        <f t="shared" si="110"/>
        <v>18477.61</v>
      </c>
      <c r="Y141" s="19">
        <f>ABS(X141-X142)</f>
        <v>0.16000000000349246</v>
      </c>
      <c r="Z141" s="23" t="s">
        <v>873</v>
      </c>
      <c r="AA141" s="5">
        <f>VLOOKUP(AB141,PinNo!$B:$C,2,0)</f>
        <v>175</v>
      </c>
      <c r="AB141" s="7" t="str">
        <f t="shared" si="108"/>
        <v>P1_MDIN</v>
      </c>
      <c r="AC141" s="118"/>
    </row>
    <row r="142" spans="1:29" x14ac:dyDescent="0.25">
      <c r="A142" s="23" t="s">
        <v>441</v>
      </c>
      <c r="B142" s="5">
        <f>VLOOKUP(C142,PinNo!$B:$C,2,0)</f>
        <v>174</v>
      </c>
      <c r="C142" s="7" t="s">
        <v>62</v>
      </c>
      <c r="D142" s="5" t="str">
        <f>VLOOKUP(CONCATENATE($A142,".",$B142),Netlist_VTable!$H:$I,2,0)</f>
        <v>S2_P1_MDI+</v>
      </c>
      <c r="E142" s="19">
        <f>VLOOKUP(D142,EtchLengthFromLayout!$A:$B,2,0)</f>
        <v>2375.9499999999998</v>
      </c>
      <c r="F142" s="19" t="str">
        <f>CONCATENATE("S",MID($A142,5,1),"_U1_",SUBSTITUTE($C142,"IP","I+") )</f>
        <v>S2_U1_P1_MDI+</v>
      </c>
      <c r="G142" s="19">
        <f>VLOOKUP(F142,EtchLengthFromLayout!$A:$B,2,0)</f>
        <v>487.03</v>
      </c>
      <c r="H142" s="13">
        <f t="shared" ref="H142:H144" si="114">E142+G142</f>
        <v>2862.9799999999996</v>
      </c>
      <c r="I142" s="19" t="str">
        <f>CONCATENATE("S",MID($A142,5,1),"_U2_",SUBSTITUTE($C142,"IP","I+") )</f>
        <v>S2_U2_P1_MDI+</v>
      </c>
      <c r="J142" s="19">
        <f>VLOOKUP(I142,EtchLengthFromLayout!$A:$B,2,0)</f>
        <v>104.67</v>
      </c>
      <c r="K142" s="19" t="str">
        <f>CONCATENATE("S",MID($A142,5,1),"_U3_",SUBSTITUTE($C142,"IP","I+") )</f>
        <v>S2_U3_P1_MDI+</v>
      </c>
      <c r="L142" s="19">
        <f>VLOOKUP(K142,EtchLengthFromLayout!$A:$B,2,0)</f>
        <v>10379.4</v>
      </c>
      <c r="M142" s="14" t="str">
        <f t="shared" ref="M142" si="115">CONCATENATE("S",MID($A142,5,1),"_U4PI_",SUBSTITUTE($C142,"IP","I+") )</f>
        <v>S2_U4PI_P1_MDI+</v>
      </c>
      <c r="N142" s="19">
        <f>VLOOKUP(M142,EtchLengthFromLayout!$A:$B,2,0)</f>
        <v>5130.3999999999996</v>
      </c>
      <c r="O142" s="14"/>
      <c r="P142" s="19"/>
      <c r="Q142" s="19"/>
      <c r="R142" s="19"/>
      <c r="S142" s="19"/>
      <c r="T142" s="19"/>
      <c r="U142" s="5"/>
      <c r="V142" s="5"/>
      <c r="W142" s="19"/>
      <c r="X142" s="19">
        <f t="shared" si="110"/>
        <v>18477.449999999997</v>
      </c>
      <c r="Y142" s="15" t="str">
        <f>IF(Y141&lt;=5,"OK, Tolerance&lt;= 5 mils", "Fail, Tolerance &gt;  5 mils")</f>
        <v>OK, Tolerance&lt;= 5 mils</v>
      </c>
      <c r="Z142" s="23" t="s">
        <v>873</v>
      </c>
      <c r="AA142" s="5">
        <f>VLOOKUP(AB142,PinNo!$B:$C,2,0)</f>
        <v>174</v>
      </c>
      <c r="AB142" s="7" t="str">
        <f t="shared" si="108"/>
        <v>P1_MDIP</v>
      </c>
      <c r="AC142" s="118"/>
    </row>
    <row r="143" spans="1:29" x14ac:dyDescent="0.25">
      <c r="A143" s="24" t="s">
        <v>442</v>
      </c>
      <c r="B143" s="5">
        <f>VLOOKUP(C143,PinNo!$B:$C,2,0)</f>
        <v>175</v>
      </c>
      <c r="C143" s="7" t="s">
        <v>63</v>
      </c>
      <c r="D143" s="5" t="str">
        <f>VLOOKUP(CONCATENATE($A143,".",$B143),Netlist_VTable!$H:$I,2,0)</f>
        <v>S3_P1_MDI-</v>
      </c>
      <c r="E143" s="19">
        <f>VLOOKUP(D143,EtchLengthFromLayout!$A:$B,2,0)</f>
        <v>1569.13</v>
      </c>
      <c r="F143" s="19" t="str">
        <f>CONCATENATE("S",MID($A143,5,1),"_U1_",SUBSTITUTE($C143,"IN","I-") )</f>
        <v>S3_U1_P1_MDI-</v>
      </c>
      <c r="G143" s="19">
        <f>VLOOKUP(F143,EtchLengthFromLayout!$A:$B,2,0)</f>
        <v>487.03</v>
      </c>
      <c r="H143" s="13">
        <f t="shared" si="114"/>
        <v>2056.16</v>
      </c>
      <c r="I143" s="19" t="str">
        <f>CONCATENATE("S",MID($A143,5,1),"_U2_",SUBSTITUTE($C143,"IN","I-") )</f>
        <v>S3_U2_P1_MDI-</v>
      </c>
      <c r="J143" s="19">
        <f>VLOOKUP(I143,EtchLengthFromLayout!$A:$B,2,0)</f>
        <v>104.67</v>
      </c>
      <c r="K143" s="19" t="str">
        <f>CONCATENATE("S",MID($A143,5,1),"_U3_",SUBSTITUTE($C143,"IN","I-") )</f>
        <v>S3_U3_P1_MDI-</v>
      </c>
      <c r="L143" s="19">
        <f>VLOOKUP(K143,EtchLengthFromLayout!$A:$B,2,0)</f>
        <v>14542.03</v>
      </c>
      <c r="M143" s="14" t="str">
        <f t="shared" ref="M143" si="116">CONCATENATE("S",MID($A143,5,1),"_U4PI_",SUBSTITUTE($C143,"IN","I-") )</f>
        <v>S3_U4PI_P1_MDI-</v>
      </c>
      <c r="N143" s="19">
        <f>VLOOKUP(M143,EtchLengthFromLayout!$A:$B,2,0)</f>
        <v>1635.35</v>
      </c>
      <c r="O143" s="14"/>
      <c r="P143" s="19"/>
      <c r="Q143" s="19"/>
      <c r="R143" s="19"/>
      <c r="S143" s="19"/>
      <c r="T143" s="19"/>
      <c r="U143" s="5"/>
      <c r="V143" s="5"/>
      <c r="W143" s="19"/>
      <c r="X143" s="19">
        <f t="shared" si="110"/>
        <v>18338.21</v>
      </c>
      <c r="Y143" s="19">
        <f>ABS(X143-X144)</f>
        <v>0</v>
      </c>
      <c r="Z143" s="24" t="s">
        <v>874</v>
      </c>
      <c r="AA143" s="5">
        <f>VLOOKUP(AB143,PinNo!$B:$C,2,0)</f>
        <v>175</v>
      </c>
      <c r="AB143" s="7" t="str">
        <f t="shared" si="108"/>
        <v>P1_MDIN</v>
      </c>
      <c r="AC143" s="118"/>
    </row>
    <row r="144" spans="1:29" x14ac:dyDescent="0.25">
      <c r="A144" s="24" t="s">
        <v>442</v>
      </c>
      <c r="B144" s="5">
        <f>VLOOKUP(C144,PinNo!$B:$C,2,0)</f>
        <v>174</v>
      </c>
      <c r="C144" s="7" t="s">
        <v>62</v>
      </c>
      <c r="D144" s="5" t="str">
        <f>VLOOKUP(CONCATENATE($A144,".",$B144),Netlist_VTable!$H:$I,2,0)</f>
        <v>S3_P1_MDI+</v>
      </c>
      <c r="E144" s="19">
        <f>VLOOKUP(D144,EtchLengthFromLayout!$A:$B,2,0)</f>
        <v>1569.16</v>
      </c>
      <c r="F144" s="19" t="str">
        <f>CONCATENATE("S",MID($A144,5,1),"_U1_",SUBSTITUTE($C144,"IP","I+") )</f>
        <v>S3_U1_P1_MDI+</v>
      </c>
      <c r="G144" s="19">
        <f>VLOOKUP(F144,EtchLengthFromLayout!$A:$B,2,0)</f>
        <v>487.03</v>
      </c>
      <c r="H144" s="13">
        <f t="shared" si="114"/>
        <v>2056.19</v>
      </c>
      <c r="I144" s="19" t="str">
        <f>CONCATENATE("S",MID($A144,5,1),"_U2_",SUBSTITUTE($C144,"IP","I+") )</f>
        <v>S3_U2_P1_MDI+</v>
      </c>
      <c r="J144" s="19">
        <f>VLOOKUP(I144,EtchLengthFromLayout!$A:$B,2,0)</f>
        <v>104.67</v>
      </c>
      <c r="K144" s="19" t="str">
        <f>CONCATENATE("S",MID($A144,5,1),"_U3_",SUBSTITUTE($C144,"IP","I+") )</f>
        <v>S3_U3_P1_MDI+</v>
      </c>
      <c r="L144" s="19">
        <f>VLOOKUP(K144,EtchLengthFromLayout!$A:$B,2,0)</f>
        <v>14542.05</v>
      </c>
      <c r="M144" s="14" t="str">
        <f t="shared" ref="M144" si="117">CONCATENATE("S",MID($A144,5,1),"_U4PI_",SUBSTITUTE($C144,"IP","I+") )</f>
        <v>S3_U4PI_P1_MDI+</v>
      </c>
      <c r="N144" s="19">
        <f>VLOOKUP(M144,EtchLengthFromLayout!$A:$B,2,0)</f>
        <v>1635.3</v>
      </c>
      <c r="O144" s="14"/>
      <c r="P144" s="19"/>
      <c r="Q144" s="19"/>
      <c r="R144" s="19"/>
      <c r="S144" s="19"/>
      <c r="T144" s="19"/>
      <c r="U144" s="5"/>
      <c r="V144" s="5"/>
      <c r="W144" s="19"/>
      <c r="X144" s="19">
        <f t="shared" si="110"/>
        <v>18338.21</v>
      </c>
      <c r="Y144" s="15" t="str">
        <f>IF(Y143&lt;=5,"OK, Tolerance&lt;= 5 mils", "Fail, Tolerance &gt;  5 mils")</f>
        <v>OK, Tolerance&lt;= 5 mils</v>
      </c>
      <c r="Z144" s="24" t="s">
        <v>874</v>
      </c>
      <c r="AA144" s="5">
        <f>VLOOKUP(AB144,PinNo!$B:$C,2,0)</f>
        <v>174</v>
      </c>
      <c r="AB144" s="7" t="str">
        <f t="shared" si="108"/>
        <v>P1_MDIP</v>
      </c>
      <c r="AC144" s="118"/>
    </row>
    <row r="145" spans="1:29" x14ac:dyDescent="0.25">
      <c r="A145" s="44"/>
      <c r="B145" s="12"/>
      <c r="C145" s="12"/>
      <c r="D145" s="12"/>
      <c r="E145" s="13"/>
      <c r="F145" s="12" t="s">
        <v>227</v>
      </c>
      <c r="G145" s="13"/>
      <c r="H145" s="13">
        <f>MAX(H137:H144)</f>
        <v>2863.01</v>
      </c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0" t="s">
        <v>227</v>
      </c>
      <c r="W145" s="15"/>
      <c r="X145" s="15">
        <f>MAX(X137:X144)</f>
        <v>18477.61</v>
      </c>
      <c r="Y145" s="10"/>
      <c r="Z145" s="10"/>
      <c r="AA145" s="10"/>
      <c r="AB145" s="10"/>
      <c r="AC145" s="10"/>
    </row>
    <row r="146" spans="1:29" x14ac:dyDescent="0.25">
      <c r="A146" s="44"/>
      <c r="B146" s="12"/>
      <c r="C146" s="12"/>
      <c r="D146" s="12"/>
      <c r="E146" s="13"/>
      <c r="F146" s="12" t="s">
        <v>228</v>
      </c>
      <c r="G146" s="13"/>
      <c r="H146" s="13">
        <f>MIN(H137:H144)</f>
        <v>2056.16</v>
      </c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0" t="s">
        <v>228</v>
      </c>
      <c r="W146" s="15"/>
      <c r="X146" s="15">
        <f>MIN(X137:X144)</f>
        <v>18338.170000000002</v>
      </c>
      <c r="Y146" s="10"/>
      <c r="Z146" s="10"/>
      <c r="AA146" s="10"/>
      <c r="AB146" s="10"/>
      <c r="AC146" s="10"/>
    </row>
    <row r="147" spans="1:29" x14ac:dyDescent="0.25">
      <c r="A147" s="44"/>
      <c r="B147" s="12"/>
      <c r="C147" s="12"/>
      <c r="D147" s="12"/>
      <c r="E147" s="13"/>
      <c r="F147" s="12" t="s">
        <v>1</v>
      </c>
      <c r="G147" s="13"/>
      <c r="H147" s="13">
        <f>ABS(H145-H146)</f>
        <v>806.85000000000036</v>
      </c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0"/>
      <c r="V147" s="10" t="s">
        <v>1</v>
      </c>
      <c r="W147" s="15"/>
      <c r="X147" s="15">
        <f>ABS(X145-X146)</f>
        <v>139.43999999999869</v>
      </c>
      <c r="Y147" s="10"/>
      <c r="Z147" s="10"/>
      <c r="AA147" s="10"/>
      <c r="AB147" s="10"/>
      <c r="AC147" s="10"/>
    </row>
    <row r="148" spans="1:29" x14ac:dyDescent="0.25">
      <c r="A148" s="25"/>
      <c r="B148" s="10"/>
      <c r="C148" s="10"/>
      <c r="D148" s="10"/>
      <c r="E148" s="15"/>
      <c r="F148" s="10"/>
      <c r="G148" s="10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0"/>
      <c r="V148" s="15"/>
      <c r="W148" s="15"/>
      <c r="X148" s="10"/>
      <c r="Y148" s="10"/>
      <c r="Z148" s="10"/>
      <c r="AA148" s="10"/>
      <c r="AB148" s="10"/>
      <c r="AC148" s="10"/>
    </row>
    <row r="149" spans="1:29" x14ac:dyDescent="0.25">
      <c r="A149" s="20"/>
      <c r="B149" s="5"/>
      <c r="C149" s="5"/>
      <c r="D149" s="5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5"/>
      <c r="V149" s="5"/>
      <c r="W149" s="19"/>
      <c r="X149" s="19"/>
      <c r="Y149" s="5"/>
      <c r="Z149" s="5"/>
      <c r="AA149" s="5"/>
      <c r="AB149" s="5"/>
      <c r="AC149" s="5"/>
    </row>
    <row r="150" spans="1:29" ht="32.25" x14ac:dyDescent="0.25">
      <c r="A150" s="46" t="s">
        <v>3</v>
      </c>
      <c r="B150" s="46" t="s">
        <v>4</v>
      </c>
      <c r="C150" s="46" t="s">
        <v>5</v>
      </c>
      <c r="D150" s="10" t="s">
        <v>0</v>
      </c>
      <c r="E150" s="15" t="s">
        <v>2</v>
      </c>
      <c r="F150" s="16" t="s">
        <v>0</v>
      </c>
      <c r="G150" s="17" t="s">
        <v>2</v>
      </c>
      <c r="H150" s="52" t="s">
        <v>415</v>
      </c>
      <c r="I150" s="10" t="s">
        <v>0</v>
      </c>
      <c r="J150" s="15" t="s">
        <v>2</v>
      </c>
      <c r="K150" s="16" t="s">
        <v>0</v>
      </c>
      <c r="L150" s="17" t="s">
        <v>2</v>
      </c>
      <c r="M150" s="16" t="s">
        <v>0</v>
      </c>
      <c r="N150" s="17" t="s">
        <v>2</v>
      </c>
      <c r="O150" s="10" t="s">
        <v>0</v>
      </c>
      <c r="P150" s="15" t="s">
        <v>2</v>
      </c>
      <c r="Q150" s="16" t="s">
        <v>0</v>
      </c>
      <c r="R150" s="17" t="s">
        <v>2</v>
      </c>
      <c r="S150" s="10" t="s">
        <v>0</v>
      </c>
      <c r="T150" s="15" t="s">
        <v>2</v>
      </c>
      <c r="U150" s="12"/>
      <c r="V150" s="53" t="s">
        <v>422</v>
      </c>
      <c r="W150" s="13" t="s">
        <v>2</v>
      </c>
      <c r="X150" s="82" t="s">
        <v>875</v>
      </c>
      <c r="Y150" s="29" t="s">
        <v>420</v>
      </c>
      <c r="Z150" s="10" t="s">
        <v>226</v>
      </c>
      <c r="AA150" s="10" t="s">
        <v>4</v>
      </c>
      <c r="AB150" s="46" t="s">
        <v>5</v>
      </c>
      <c r="AC150" s="46" t="s">
        <v>229</v>
      </c>
    </row>
    <row r="151" spans="1:29" ht="16.149999999999999" customHeight="1" x14ac:dyDescent="0.25">
      <c r="A151" s="23" t="s">
        <v>8</v>
      </c>
      <c r="B151" s="5">
        <f>VLOOKUP(C151,PinNo!$B:$C,2,0)</f>
        <v>172</v>
      </c>
      <c r="C151" s="5" t="s">
        <v>898</v>
      </c>
      <c r="D151" s="5" t="str">
        <f>VLOOKUP(CONCATENATE($A151,".",$B151),Netlist_VTable!$H:$I,2,0)</f>
        <v>S0_P2_MDI-</v>
      </c>
      <c r="E151" s="19">
        <f>VLOOKUP(D151,EtchLengthFromLayout!$A:$B,2,0)</f>
        <v>2539.1799999999998</v>
      </c>
      <c r="F151" s="19" t="str">
        <f>CONCATENATE("S",MID($A151,5,1),"_U1_",SUBSTITUTE($C151,"IN","I-") )</f>
        <v>S0_U1_P2_MDI-</v>
      </c>
      <c r="G151" s="19">
        <f>VLOOKUP(F151,EtchLengthFromLayout!$A:$B,2,0)</f>
        <v>487.03</v>
      </c>
      <c r="H151" s="13">
        <f>E151+G151</f>
        <v>3026.21</v>
      </c>
      <c r="I151" s="19" t="str">
        <f>CONCATENATE("S",MID($A151,5,1),"_U2_",SUBSTITUTE($C151,"IN","I-") )</f>
        <v>S0_U2_P2_MDI-</v>
      </c>
      <c r="J151" s="19">
        <f>VLOOKUP(I151,EtchLengthFromLayout!$A:$B,2,0)</f>
        <v>104.67</v>
      </c>
      <c r="K151" s="19" t="str">
        <f>CONCATENATE("S",MID($A151,5,1),"_U3_",SUBSTITUTE($C151,"IN","I-") )</f>
        <v>S0_U3_P2_MDI-</v>
      </c>
      <c r="L151" s="19">
        <f>VLOOKUP(K151,EtchLengthFromLayout!$A:$B,2,0)</f>
        <v>9673.1</v>
      </c>
      <c r="M151" s="14" t="str">
        <f>CONCATENATE("S",MID($A151,5,1),"_U4PI_",SUBSTITUTE($C151,"IN","I-") )</f>
        <v>S0_U4PI_P2_MDI-</v>
      </c>
      <c r="N151" s="19">
        <f>VLOOKUP(M151,EtchLengthFromLayout!$A:$B,2,0)</f>
        <v>5534.32</v>
      </c>
      <c r="O151" s="14"/>
      <c r="P151" s="19"/>
      <c r="Q151" s="19"/>
      <c r="R151" s="19"/>
      <c r="S151" s="19"/>
      <c r="T151" s="19"/>
      <c r="U151" s="5"/>
      <c r="V151" s="5"/>
      <c r="W151" s="19"/>
      <c r="X151" s="19">
        <f>E151+G151+J151+L151+N151+P151+R151+T151+W151</f>
        <v>18338.3</v>
      </c>
      <c r="Y151" s="19">
        <f>ABS(X151-X152)</f>
        <v>9.0000000000145519E-2</v>
      </c>
      <c r="Z151" s="23" t="s">
        <v>871</v>
      </c>
      <c r="AA151" s="5">
        <f>VLOOKUP(AB151,PinNo!$B:$C,2,0)</f>
        <v>172</v>
      </c>
      <c r="AB151" s="7" t="str">
        <f t="shared" ref="AB151:AB158" si="118">C151</f>
        <v>P2_MDIN</v>
      </c>
      <c r="AC151" s="118" t="s">
        <v>6150</v>
      </c>
    </row>
    <row r="152" spans="1:29" x14ac:dyDescent="0.25">
      <c r="A152" s="23" t="s">
        <v>8</v>
      </c>
      <c r="B152" s="5">
        <f>VLOOKUP(C152,PinNo!$B:$C,2,0)</f>
        <v>171</v>
      </c>
      <c r="C152" s="5" t="s">
        <v>897</v>
      </c>
      <c r="D152" s="5" t="str">
        <f>VLOOKUP(CONCATENATE($A152,".",$B152),Netlist_VTable!$H:$I,2,0)</f>
        <v>S0_P2_MDI+</v>
      </c>
      <c r="E152" s="19">
        <f>VLOOKUP(D152,EtchLengthFromLayout!$A:$B,2,0)</f>
        <v>2539.13</v>
      </c>
      <c r="F152" s="19" t="str">
        <f>CONCATENATE("S",MID($A152,5,1),"_U1_",SUBSTITUTE($C152,"IP","I+") )</f>
        <v>S0_U1_P2_MDI+</v>
      </c>
      <c r="G152" s="19">
        <f>VLOOKUP(F152,EtchLengthFromLayout!$A:$B,2,0)</f>
        <v>487.03</v>
      </c>
      <c r="H152" s="13">
        <f t="shared" ref="H152:H154" si="119">E152+G152</f>
        <v>3026.16</v>
      </c>
      <c r="I152" s="19" t="str">
        <f>CONCATENATE("S",MID($A152,5,1),"_U2_",SUBSTITUTE($C152,"IP","I+") )</f>
        <v>S0_U2_P2_MDI+</v>
      </c>
      <c r="J152" s="19">
        <f>VLOOKUP(I152,EtchLengthFromLayout!$A:$B,2,0)</f>
        <v>104.67</v>
      </c>
      <c r="K152" s="19" t="str">
        <f>CONCATENATE("S",MID($A152,5,1),"_U3_",SUBSTITUTE($C152,"IP","I+") )</f>
        <v>S0_U3_P2_MDI+</v>
      </c>
      <c r="L152" s="19">
        <f>VLOOKUP(K152,EtchLengthFromLayout!$A:$B,2,0)</f>
        <v>9673.06</v>
      </c>
      <c r="M152" s="14" t="str">
        <f>CONCATENATE("S",MID($A152,5,1),"_U4PI_",SUBSTITUTE($C152,"IP","I+") )</f>
        <v>S0_U4PI_P2_MDI+</v>
      </c>
      <c r="N152" s="19">
        <f>VLOOKUP(M152,EtchLengthFromLayout!$A:$B,2,0)</f>
        <v>5534.32</v>
      </c>
      <c r="O152" s="14"/>
      <c r="P152" s="19"/>
      <c r="Q152" s="19"/>
      <c r="R152" s="19"/>
      <c r="S152" s="19"/>
      <c r="T152" s="19"/>
      <c r="U152" s="5"/>
      <c r="V152" s="5"/>
      <c r="W152" s="19"/>
      <c r="X152" s="19">
        <f t="shared" ref="X152:X158" si="120">E152+G152+J152+L152+N152+P152+R152+T152+W152</f>
        <v>18338.21</v>
      </c>
      <c r="Y152" s="15" t="str">
        <f>IF(Y151&lt;=5,"OK, Tolerance&lt;= 5 mils", "Fail, Tolerance &gt;  5 mils")</f>
        <v>OK, Tolerance&lt;= 5 mils</v>
      </c>
      <c r="Z152" s="23" t="s">
        <v>871</v>
      </c>
      <c r="AA152" s="5">
        <f>VLOOKUP(AB152,PinNo!$B:$C,2,0)</f>
        <v>171</v>
      </c>
      <c r="AB152" s="7" t="str">
        <f t="shared" si="118"/>
        <v>P2_MDIP</v>
      </c>
      <c r="AC152" s="118"/>
    </row>
    <row r="153" spans="1:29" x14ac:dyDescent="0.25">
      <c r="A153" s="24" t="s">
        <v>9</v>
      </c>
      <c r="B153" s="5">
        <f>VLOOKUP(C153,PinNo!$B:$C,2,0)</f>
        <v>172</v>
      </c>
      <c r="C153" s="5" t="s">
        <v>898</v>
      </c>
      <c r="D153" s="5" t="str">
        <f>VLOOKUP(CONCATENATE($A153,".",$B153),Netlist_VTable!$H:$I,2,0)</f>
        <v>S1_P2_MDI-</v>
      </c>
      <c r="E153" s="19">
        <f>VLOOKUP(D153,EtchLengthFromLayout!$A:$B,2,0)</f>
        <v>1739.8</v>
      </c>
      <c r="F153" s="19" t="str">
        <f>CONCATENATE("S",MID($A153,5,1),"_U1_",SUBSTITUTE($C153,"IN","I-") )</f>
        <v>S1_U1_P2_MDI-</v>
      </c>
      <c r="G153" s="19">
        <f>VLOOKUP(F153,EtchLengthFromLayout!$A:$B,2,0)</f>
        <v>487.03</v>
      </c>
      <c r="H153" s="13">
        <f t="shared" si="119"/>
        <v>2226.83</v>
      </c>
      <c r="I153" s="19" t="str">
        <f>CONCATENATE("S",MID($A153,5,1),"_U2_",SUBSTITUTE($C153,"IN","I-") )</f>
        <v>S1_U2_P2_MDI-</v>
      </c>
      <c r="J153" s="19">
        <f>VLOOKUP(I153,EtchLengthFromLayout!$A:$B,2,0)</f>
        <v>104.67</v>
      </c>
      <c r="K153" s="19" t="str">
        <f>CONCATENATE("S",MID($A153,5,1),"_U3_",SUBSTITUTE($C153,"IN","I-") )</f>
        <v>S1_U3_P2_MDI-</v>
      </c>
      <c r="L153" s="19">
        <f>VLOOKUP(K153,EtchLengthFromLayout!$A:$B,2,0)</f>
        <v>14140.83</v>
      </c>
      <c r="M153" s="14" t="str">
        <f t="shared" ref="M153" si="121">CONCATENATE("S",MID($A153,5,1),"_U4PI_",SUBSTITUTE($C153,"IN","I-") )</f>
        <v>S1_U4PI_P2_MDI-</v>
      </c>
      <c r="N153" s="19">
        <f>VLOOKUP(M153,EtchLengthFromLayout!$A:$B,2,0)</f>
        <v>1865.79</v>
      </c>
      <c r="O153" s="14"/>
      <c r="P153" s="19"/>
      <c r="Q153" s="19"/>
      <c r="R153" s="19"/>
      <c r="S153" s="19"/>
      <c r="T153" s="19"/>
      <c r="U153" s="5"/>
      <c r="V153" s="5"/>
      <c r="W153" s="19"/>
      <c r="X153" s="19">
        <f t="shared" si="120"/>
        <v>18338.120000000003</v>
      </c>
      <c r="Y153" s="19">
        <f>ABS(X153-X154)</f>
        <v>0.1099999999969441</v>
      </c>
      <c r="Z153" s="24" t="s">
        <v>872</v>
      </c>
      <c r="AA153" s="5">
        <f>VLOOKUP(AB153,PinNo!$B:$C,2,0)</f>
        <v>172</v>
      </c>
      <c r="AB153" s="7" t="str">
        <f t="shared" si="118"/>
        <v>P2_MDIN</v>
      </c>
      <c r="AC153" s="118"/>
    </row>
    <row r="154" spans="1:29" x14ac:dyDescent="0.25">
      <c r="A154" s="24" t="s">
        <v>9</v>
      </c>
      <c r="B154" s="5">
        <f>VLOOKUP(C154,PinNo!$B:$C,2,0)</f>
        <v>171</v>
      </c>
      <c r="C154" s="5" t="s">
        <v>897</v>
      </c>
      <c r="D154" s="5" t="str">
        <f>VLOOKUP(CONCATENATE($A154,".",$B154),Netlist_VTable!$H:$I,2,0)</f>
        <v>S1_P2_MDI+</v>
      </c>
      <c r="E154" s="19">
        <f>VLOOKUP(D154,EtchLengthFromLayout!$A:$B,2,0)</f>
        <v>1739.83</v>
      </c>
      <c r="F154" s="19" t="str">
        <f>CONCATENATE("S",MID($A154,5,1),"_U1_",SUBSTITUTE($C154,"IP","I+") )</f>
        <v>S1_U1_P2_MDI+</v>
      </c>
      <c r="G154" s="19">
        <f>VLOOKUP(F154,EtchLengthFromLayout!$A:$B,2,0)</f>
        <v>487.03</v>
      </c>
      <c r="H154" s="13">
        <f t="shared" si="119"/>
        <v>2226.8599999999997</v>
      </c>
      <c r="I154" s="19" t="str">
        <f>CONCATENATE("S",MID($A154,5,1),"_U2_",SUBSTITUTE($C154,"IP","I+") )</f>
        <v>S1_U2_P2_MDI+</v>
      </c>
      <c r="J154" s="19">
        <f>VLOOKUP(I154,EtchLengthFromLayout!$A:$B,2,0)</f>
        <v>104.67</v>
      </c>
      <c r="K154" s="19" t="str">
        <f>CONCATENATE("S",MID($A154,5,1),"_U3_",SUBSTITUTE($C154,"IP","I+") )</f>
        <v>S1_U3_P2_MDI+</v>
      </c>
      <c r="L154" s="19">
        <f>VLOOKUP(K154,EtchLengthFromLayout!$A:$B,2,0)</f>
        <v>14140.91</v>
      </c>
      <c r="M154" s="14" t="str">
        <f t="shared" ref="M154" si="122">CONCATENATE("S",MID($A154,5,1),"_U4PI_",SUBSTITUTE($C154,"IP","I+") )</f>
        <v>S1_U4PI_P2_MDI+</v>
      </c>
      <c r="N154" s="19">
        <f>VLOOKUP(M154,EtchLengthFromLayout!$A:$B,2,0)</f>
        <v>1865.79</v>
      </c>
      <c r="O154" s="14"/>
      <c r="P154" s="19"/>
      <c r="Q154" s="19"/>
      <c r="R154" s="19"/>
      <c r="S154" s="19"/>
      <c r="T154" s="19"/>
      <c r="U154" s="5"/>
      <c r="V154" s="5"/>
      <c r="W154" s="19"/>
      <c r="X154" s="19">
        <f t="shared" si="120"/>
        <v>18338.23</v>
      </c>
      <c r="Y154" s="15" t="str">
        <f>IF(Y153&lt;=5,"OK, Tolerance&lt;= 5 mils", "Fail, Tolerance &gt;  5 mils")</f>
        <v>OK, Tolerance&lt;= 5 mils</v>
      </c>
      <c r="Z154" s="24" t="s">
        <v>872</v>
      </c>
      <c r="AA154" s="5">
        <f>VLOOKUP(AB154,PinNo!$B:$C,2,0)</f>
        <v>171</v>
      </c>
      <c r="AB154" s="7" t="str">
        <f t="shared" si="118"/>
        <v>P2_MDIP</v>
      </c>
      <c r="AC154" s="118"/>
    </row>
    <row r="155" spans="1:29" ht="16.149999999999999" customHeight="1" x14ac:dyDescent="0.25">
      <c r="A155" s="23" t="s">
        <v>441</v>
      </c>
      <c r="B155" s="5">
        <f>VLOOKUP(C155,PinNo!$B:$C,2,0)</f>
        <v>172</v>
      </c>
      <c r="C155" s="5" t="s">
        <v>898</v>
      </c>
      <c r="D155" s="5" t="str">
        <f>VLOOKUP(CONCATENATE($A155,".",$B155),Netlist_VTable!$H:$I,2,0)</f>
        <v>S2_P2_MDI-</v>
      </c>
      <c r="E155" s="19">
        <f>VLOOKUP(D155,EtchLengthFromLayout!$A:$B,2,0)</f>
        <v>2539.1799999999998</v>
      </c>
      <c r="F155" s="19" t="str">
        <f>CONCATENATE("S",MID($A155,5,1),"_U1_",SUBSTITUTE($C155,"IN","I-") )</f>
        <v>S2_U1_P2_MDI-</v>
      </c>
      <c r="G155" s="19">
        <f>VLOOKUP(F155,EtchLengthFromLayout!$A:$B,2,0)</f>
        <v>487.03</v>
      </c>
      <c r="H155" s="13">
        <f>E155+G155</f>
        <v>3026.21</v>
      </c>
      <c r="I155" s="19" t="str">
        <f>CONCATENATE("S",MID($A155,5,1),"_U2_",SUBSTITUTE($C155,"IN","I-") )</f>
        <v>S2_U2_P2_MDI-</v>
      </c>
      <c r="J155" s="19">
        <f>VLOOKUP(I155,EtchLengthFromLayout!$A:$B,2,0)</f>
        <v>104.67</v>
      </c>
      <c r="K155" s="19" t="str">
        <f>CONCATENATE("S",MID($A155,5,1),"_U3_",SUBSTITUTE($C155,"IN","I-") )</f>
        <v>S2_U3_P2_MDI-</v>
      </c>
      <c r="L155" s="19">
        <f>VLOOKUP(K155,EtchLengthFromLayout!$A:$B,2,0)</f>
        <v>9810.2999999999993</v>
      </c>
      <c r="M155" s="14" t="str">
        <f t="shared" ref="M155" si="123">CONCATENATE("S",MID($A155,5,1),"_U4PI_",SUBSTITUTE($C155,"IN","I-") )</f>
        <v>S2_U4PI_P2_MDI-</v>
      </c>
      <c r="N155" s="19">
        <f>VLOOKUP(M155,EtchLengthFromLayout!$A:$B,2,0)</f>
        <v>5565.15</v>
      </c>
      <c r="O155" s="14"/>
      <c r="P155" s="19"/>
      <c r="Q155" s="19"/>
      <c r="R155" s="19"/>
      <c r="S155" s="19"/>
      <c r="T155" s="19"/>
      <c r="U155" s="5"/>
      <c r="V155" s="5"/>
      <c r="W155" s="19"/>
      <c r="X155" s="19">
        <f t="shared" si="120"/>
        <v>18506.330000000002</v>
      </c>
      <c r="Y155" s="19">
        <f>ABS(X155-X156)</f>
        <v>6.9999999999708962E-2</v>
      </c>
      <c r="Z155" s="23" t="s">
        <v>873</v>
      </c>
      <c r="AA155" s="5">
        <f>VLOOKUP(AB155,PinNo!$B:$C,2,0)</f>
        <v>172</v>
      </c>
      <c r="AB155" s="7" t="str">
        <f t="shared" si="118"/>
        <v>P2_MDIN</v>
      </c>
      <c r="AC155" s="118"/>
    </row>
    <row r="156" spans="1:29" x14ac:dyDescent="0.25">
      <c r="A156" s="23" t="s">
        <v>441</v>
      </c>
      <c r="B156" s="5">
        <f>VLOOKUP(C156,PinNo!$B:$C,2,0)</f>
        <v>171</v>
      </c>
      <c r="C156" s="5" t="s">
        <v>897</v>
      </c>
      <c r="D156" s="5" t="str">
        <f>VLOOKUP(CONCATENATE($A156,".",$B156),Netlist_VTable!$H:$I,2,0)</f>
        <v>S2_P2_MDI+</v>
      </c>
      <c r="E156" s="19">
        <f>VLOOKUP(D156,EtchLengthFromLayout!$A:$B,2,0)</f>
        <v>2539.13</v>
      </c>
      <c r="F156" s="19" t="str">
        <f>CONCATENATE("S",MID($A156,5,1),"_U1_",SUBSTITUTE($C156,"IP","I+") )</f>
        <v>S2_U1_P2_MDI+</v>
      </c>
      <c r="G156" s="19">
        <f>VLOOKUP(F156,EtchLengthFromLayout!$A:$B,2,0)</f>
        <v>487.03</v>
      </c>
      <c r="H156" s="13">
        <f t="shared" ref="H156:H158" si="124">E156+G156</f>
        <v>3026.16</v>
      </c>
      <c r="I156" s="19" t="str">
        <f>CONCATENATE("S",MID($A156,5,1),"_U2_",SUBSTITUTE($C156,"IP","I+") )</f>
        <v>S2_U2_P2_MDI+</v>
      </c>
      <c r="J156" s="19">
        <f>VLOOKUP(I156,EtchLengthFromLayout!$A:$B,2,0)</f>
        <v>104.67</v>
      </c>
      <c r="K156" s="19" t="str">
        <f>CONCATENATE("S",MID($A156,5,1),"_U3_",SUBSTITUTE($C156,"IP","I+") )</f>
        <v>S2_U3_P2_MDI+</v>
      </c>
      <c r="L156" s="19">
        <f>VLOOKUP(K156,EtchLengthFromLayout!$A:$B,2,0)</f>
        <v>9810.27</v>
      </c>
      <c r="M156" s="14" t="str">
        <f t="shared" ref="M156" si="125">CONCATENATE("S",MID($A156,5,1),"_U4PI_",SUBSTITUTE($C156,"IP","I+") )</f>
        <v>S2_U4PI_P2_MDI+</v>
      </c>
      <c r="N156" s="19">
        <f>VLOOKUP(M156,EtchLengthFromLayout!$A:$B,2,0)</f>
        <v>5565.16</v>
      </c>
      <c r="O156" s="14"/>
      <c r="P156" s="19"/>
      <c r="Q156" s="19"/>
      <c r="R156" s="19"/>
      <c r="S156" s="19"/>
      <c r="T156" s="19"/>
      <c r="U156" s="5"/>
      <c r="V156" s="5"/>
      <c r="W156" s="19"/>
      <c r="X156" s="19">
        <f t="shared" si="120"/>
        <v>18506.260000000002</v>
      </c>
      <c r="Y156" s="15" t="str">
        <f>IF(Y155&lt;=5,"OK, Tolerance&lt;= 5 mils", "Fail, Tolerance &gt;  5 mils")</f>
        <v>OK, Tolerance&lt;= 5 mils</v>
      </c>
      <c r="Z156" s="23" t="s">
        <v>873</v>
      </c>
      <c r="AA156" s="5">
        <f>VLOOKUP(AB156,PinNo!$B:$C,2,0)</f>
        <v>171</v>
      </c>
      <c r="AB156" s="7" t="str">
        <f t="shared" si="118"/>
        <v>P2_MDIP</v>
      </c>
      <c r="AC156" s="118"/>
    </row>
    <row r="157" spans="1:29" x14ac:dyDescent="0.25">
      <c r="A157" s="24" t="s">
        <v>442</v>
      </c>
      <c r="B157" s="5">
        <f>VLOOKUP(C157,PinNo!$B:$C,2,0)</f>
        <v>172</v>
      </c>
      <c r="C157" s="5" t="s">
        <v>898</v>
      </c>
      <c r="D157" s="5" t="str">
        <f>VLOOKUP(CONCATENATE($A157,".",$B157),Netlist_VTable!$H:$I,2,0)</f>
        <v>S3_P2_MDI-</v>
      </c>
      <c r="E157" s="19">
        <f>VLOOKUP(D157,EtchLengthFromLayout!$A:$B,2,0)</f>
        <v>1739.8</v>
      </c>
      <c r="F157" s="19" t="str">
        <f>CONCATENATE("S",MID($A157,5,1),"_U1_",SUBSTITUTE($C157,"IN","I-") )</f>
        <v>S3_U1_P2_MDI-</v>
      </c>
      <c r="G157" s="19">
        <f>VLOOKUP(F157,EtchLengthFromLayout!$A:$B,2,0)</f>
        <v>487.03</v>
      </c>
      <c r="H157" s="13">
        <f t="shared" si="124"/>
        <v>2226.83</v>
      </c>
      <c r="I157" s="19" t="str">
        <f>CONCATENATE("S",MID($A157,5,1),"_U2_",SUBSTITUTE($C157,"IN","I-") )</f>
        <v>S3_U2_P2_MDI-</v>
      </c>
      <c r="J157" s="19">
        <f>VLOOKUP(I157,EtchLengthFromLayout!$A:$B,2,0)</f>
        <v>104.67</v>
      </c>
      <c r="K157" s="19" t="str">
        <f>CONCATENATE("S",MID($A157,5,1),"_U3_",SUBSTITUTE($C157,"IN","I-") )</f>
        <v>S3_U3_P2_MDI-</v>
      </c>
      <c r="L157" s="19">
        <f>VLOOKUP(K157,EtchLengthFromLayout!$A:$B,2,0)</f>
        <v>14204.14</v>
      </c>
      <c r="M157" s="14" t="str">
        <f t="shared" ref="M157" si="126">CONCATENATE("S",MID($A157,5,1),"_U4PI_",SUBSTITUTE($C157,"IN","I-") )</f>
        <v>S3_U4PI_P2_MDI-</v>
      </c>
      <c r="N157" s="19">
        <f>VLOOKUP(M157,EtchLengthFromLayout!$A:$B,2,0)</f>
        <v>1802.55</v>
      </c>
      <c r="O157" s="14"/>
      <c r="P157" s="19"/>
      <c r="Q157" s="19"/>
      <c r="R157" s="19"/>
      <c r="S157" s="19"/>
      <c r="T157" s="19"/>
      <c r="U157" s="5"/>
      <c r="V157" s="5"/>
      <c r="W157" s="19"/>
      <c r="X157" s="19">
        <f t="shared" si="120"/>
        <v>18338.189999999999</v>
      </c>
      <c r="Y157" s="19">
        <f>ABS(X157-X158)</f>
        <v>1.0000000002037268E-2</v>
      </c>
      <c r="Z157" s="24" t="s">
        <v>874</v>
      </c>
      <c r="AA157" s="5">
        <f>VLOOKUP(AB157,PinNo!$B:$C,2,0)</f>
        <v>172</v>
      </c>
      <c r="AB157" s="7" t="str">
        <f t="shared" si="118"/>
        <v>P2_MDIN</v>
      </c>
      <c r="AC157" s="118"/>
    </row>
    <row r="158" spans="1:29" x14ac:dyDescent="0.25">
      <c r="A158" s="24" t="s">
        <v>442</v>
      </c>
      <c r="B158" s="5">
        <f>VLOOKUP(C158,PinNo!$B:$C,2,0)</f>
        <v>171</v>
      </c>
      <c r="C158" s="5" t="s">
        <v>897</v>
      </c>
      <c r="D158" s="5" t="str">
        <f>VLOOKUP(CONCATENATE($A158,".",$B158),Netlist_VTable!$H:$I,2,0)</f>
        <v>S3_P2_MDI+</v>
      </c>
      <c r="E158" s="19">
        <f>VLOOKUP(D158,EtchLengthFromLayout!$A:$B,2,0)</f>
        <v>1739.83</v>
      </c>
      <c r="F158" s="19" t="str">
        <f>CONCATENATE("S",MID($A158,5,1),"_U1_",SUBSTITUTE($C158,"IP","I+") )</f>
        <v>S3_U1_P2_MDI+</v>
      </c>
      <c r="G158" s="19">
        <f>VLOOKUP(F158,EtchLengthFromLayout!$A:$B,2,0)</f>
        <v>487.03</v>
      </c>
      <c r="H158" s="13">
        <f t="shared" si="124"/>
        <v>2226.8599999999997</v>
      </c>
      <c r="I158" s="19" t="str">
        <f>CONCATENATE("S",MID($A158,5,1),"_U2_",SUBSTITUTE($C158,"IP","I+") )</f>
        <v>S3_U2_P2_MDI+</v>
      </c>
      <c r="J158" s="19">
        <f>VLOOKUP(I158,EtchLengthFromLayout!$A:$B,2,0)</f>
        <v>104.67</v>
      </c>
      <c r="K158" s="19" t="str">
        <f>CONCATENATE("S",MID($A158,5,1),"_U3_",SUBSTITUTE($C158,"IP","I+") )</f>
        <v>S3_U3_P2_MDI+</v>
      </c>
      <c r="L158" s="19">
        <f>VLOOKUP(K158,EtchLengthFromLayout!$A:$B,2,0)</f>
        <v>14204.12</v>
      </c>
      <c r="M158" s="14" t="str">
        <f t="shared" ref="M158" si="127">CONCATENATE("S",MID($A158,5,1),"_U4PI_",SUBSTITUTE($C158,"IP","I+") )</f>
        <v>S3_U4PI_P2_MDI+</v>
      </c>
      <c r="N158" s="19">
        <f>VLOOKUP(M158,EtchLengthFromLayout!$A:$B,2,0)</f>
        <v>1802.55</v>
      </c>
      <c r="O158" s="14"/>
      <c r="P158" s="19"/>
      <c r="Q158" s="19"/>
      <c r="R158" s="19"/>
      <c r="S158" s="19"/>
      <c r="T158" s="19"/>
      <c r="U158" s="5"/>
      <c r="V158" s="5"/>
      <c r="W158" s="19"/>
      <c r="X158" s="19">
        <f t="shared" si="120"/>
        <v>18338.2</v>
      </c>
      <c r="Y158" s="15" t="str">
        <f>IF(Y157&lt;=5,"OK, Tolerance&lt;= 5 mils", "Fail, Tolerance &gt;  5 mils")</f>
        <v>OK, Tolerance&lt;= 5 mils</v>
      </c>
      <c r="Z158" s="24" t="s">
        <v>874</v>
      </c>
      <c r="AA158" s="5">
        <f>VLOOKUP(AB158,PinNo!$B:$C,2,0)</f>
        <v>171</v>
      </c>
      <c r="AB158" s="7" t="str">
        <f t="shared" si="118"/>
        <v>P2_MDIP</v>
      </c>
      <c r="AC158" s="118"/>
    </row>
    <row r="159" spans="1:29" x14ac:dyDescent="0.25">
      <c r="A159" s="44"/>
      <c r="B159" s="12"/>
      <c r="C159" s="12"/>
      <c r="D159" s="12"/>
      <c r="E159" s="13"/>
      <c r="F159" s="12" t="s">
        <v>227</v>
      </c>
      <c r="G159" s="13"/>
      <c r="H159" s="13">
        <f>MAX(H151:H158)</f>
        <v>3026.21</v>
      </c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0" t="s">
        <v>227</v>
      </c>
      <c r="W159" s="15"/>
      <c r="X159" s="15">
        <f>MAX(X151:X158)</f>
        <v>18506.330000000002</v>
      </c>
      <c r="Y159" s="10"/>
      <c r="Z159" s="10"/>
      <c r="AA159" s="10"/>
      <c r="AB159" s="10"/>
      <c r="AC159" s="10"/>
    </row>
    <row r="160" spans="1:29" x14ac:dyDescent="0.25">
      <c r="A160" s="44"/>
      <c r="B160" s="12"/>
      <c r="C160" s="12"/>
      <c r="D160" s="12"/>
      <c r="E160" s="13"/>
      <c r="F160" s="12" t="s">
        <v>228</v>
      </c>
      <c r="G160" s="13"/>
      <c r="H160" s="13">
        <f>MIN(H151:H158)</f>
        <v>2226.83</v>
      </c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0" t="s">
        <v>228</v>
      </c>
      <c r="W160" s="15"/>
      <c r="X160" s="15">
        <f>MIN(X151:X158)</f>
        <v>18338.120000000003</v>
      </c>
      <c r="Y160" s="10"/>
      <c r="Z160" s="10"/>
      <c r="AA160" s="10"/>
      <c r="AB160" s="10"/>
      <c r="AC160" s="10"/>
    </row>
    <row r="161" spans="1:29" x14ac:dyDescent="0.25">
      <c r="A161" s="44"/>
      <c r="B161" s="12"/>
      <c r="C161" s="12"/>
      <c r="D161" s="12"/>
      <c r="E161" s="13"/>
      <c r="F161" s="12" t="s">
        <v>1</v>
      </c>
      <c r="G161" s="13"/>
      <c r="H161" s="13">
        <f>ABS(H159-H160)</f>
        <v>799.38000000000011</v>
      </c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0"/>
      <c r="V161" s="10" t="s">
        <v>1</v>
      </c>
      <c r="W161" s="15"/>
      <c r="X161" s="15">
        <f>ABS(X159-X160)</f>
        <v>168.20999999999913</v>
      </c>
      <c r="Y161" s="10"/>
      <c r="Z161" s="10"/>
      <c r="AA161" s="10"/>
      <c r="AB161" s="10"/>
      <c r="AC161" s="10"/>
    </row>
    <row r="162" spans="1:29" x14ac:dyDescent="0.25">
      <c r="A162" s="25"/>
      <c r="B162" s="10"/>
      <c r="C162" s="10"/>
      <c r="D162" s="10"/>
      <c r="E162" s="15"/>
      <c r="F162" s="10"/>
      <c r="G162" s="10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0"/>
      <c r="V162" s="15"/>
      <c r="W162" s="15"/>
      <c r="X162" s="10"/>
      <c r="Y162" s="10"/>
      <c r="Z162" s="10"/>
      <c r="AA162" s="10"/>
      <c r="AB162" s="10"/>
      <c r="AC162" s="10"/>
    </row>
    <row r="163" spans="1:29" x14ac:dyDescent="0.25">
      <c r="A163" s="20"/>
      <c r="B163" s="5"/>
      <c r="C163" s="5"/>
      <c r="D163" s="5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5"/>
      <c r="V163" s="5"/>
      <c r="W163" s="19"/>
      <c r="X163" s="19"/>
      <c r="Y163" s="5"/>
      <c r="Z163" s="5"/>
      <c r="AA163" s="5"/>
      <c r="AB163" s="5"/>
      <c r="AC163" s="5"/>
    </row>
    <row r="164" spans="1:29" ht="32.25" x14ac:dyDescent="0.25">
      <c r="A164" s="46" t="s">
        <v>3</v>
      </c>
      <c r="B164" s="46" t="s">
        <v>4</v>
      </c>
      <c r="C164" s="46" t="s">
        <v>5</v>
      </c>
      <c r="D164" s="10" t="s">
        <v>0</v>
      </c>
      <c r="E164" s="15" t="s">
        <v>2</v>
      </c>
      <c r="F164" s="16" t="s">
        <v>0</v>
      </c>
      <c r="G164" s="17" t="s">
        <v>2</v>
      </c>
      <c r="H164" s="52" t="s">
        <v>415</v>
      </c>
      <c r="I164" s="10" t="s">
        <v>0</v>
      </c>
      <c r="J164" s="15" t="s">
        <v>2</v>
      </c>
      <c r="K164" s="16" t="s">
        <v>0</v>
      </c>
      <c r="L164" s="17" t="s">
        <v>2</v>
      </c>
      <c r="M164" s="16" t="s">
        <v>0</v>
      </c>
      <c r="N164" s="17" t="s">
        <v>2</v>
      </c>
      <c r="O164" s="10" t="s">
        <v>0</v>
      </c>
      <c r="P164" s="15" t="s">
        <v>2</v>
      </c>
      <c r="Q164" s="16" t="s">
        <v>0</v>
      </c>
      <c r="R164" s="17" t="s">
        <v>2</v>
      </c>
      <c r="S164" s="10" t="s">
        <v>0</v>
      </c>
      <c r="T164" s="15" t="s">
        <v>2</v>
      </c>
      <c r="U164" s="12"/>
      <c r="V164" s="53" t="s">
        <v>422</v>
      </c>
      <c r="W164" s="13" t="s">
        <v>2</v>
      </c>
      <c r="X164" s="82" t="s">
        <v>875</v>
      </c>
      <c r="Y164" s="29" t="s">
        <v>420</v>
      </c>
      <c r="Z164" s="10" t="s">
        <v>226</v>
      </c>
      <c r="AA164" s="10" t="s">
        <v>4</v>
      </c>
      <c r="AB164" s="46" t="s">
        <v>5</v>
      </c>
      <c r="AC164" s="46" t="s">
        <v>229</v>
      </c>
    </row>
    <row r="165" spans="1:29" ht="16.149999999999999" customHeight="1" x14ac:dyDescent="0.25">
      <c r="A165" s="23" t="s">
        <v>8</v>
      </c>
      <c r="B165" s="5">
        <f>VLOOKUP(C165,PinNo!$B:$C,2,0)</f>
        <v>168</v>
      </c>
      <c r="C165" s="7" t="s">
        <v>900</v>
      </c>
      <c r="D165" s="5" t="str">
        <f>VLOOKUP(CONCATENATE($A165,".",$B165),Netlist_VTable!$H:$I,2,0)</f>
        <v>S0_P3_MDI-</v>
      </c>
      <c r="E165" s="19">
        <f>VLOOKUP(D165,EtchLengthFromLayout!$A:$B,2,0)</f>
        <v>2588.65</v>
      </c>
      <c r="F165" s="19" t="str">
        <f>CONCATENATE("S",MID($A165,5,1),"_U1_",SUBSTITUTE($C165,"IN","I-") )</f>
        <v>S0_U1_P3_MDI-</v>
      </c>
      <c r="G165" s="19">
        <f>VLOOKUP(F165,EtchLengthFromLayout!$A:$B,2,0)</f>
        <v>487.03</v>
      </c>
      <c r="H165" s="13">
        <f>E165+G165</f>
        <v>3075.6800000000003</v>
      </c>
      <c r="I165" s="19" t="str">
        <f>CONCATENATE("S",MID($A165,5,1),"_U2_",SUBSTITUTE($C165,"IN","I-") )</f>
        <v>S0_U2_P3_MDI-</v>
      </c>
      <c r="J165" s="19">
        <f>VLOOKUP(I165,EtchLengthFromLayout!$A:$B,2,0)</f>
        <v>104.67</v>
      </c>
      <c r="K165" s="19" t="str">
        <f>CONCATENATE("S",MID($A165,5,1),"_U3_",SUBSTITUTE($C165,"IN","I-") )</f>
        <v>S0_U3_P3_MDI-</v>
      </c>
      <c r="L165" s="19">
        <f>VLOOKUP(K165,EtchLengthFromLayout!$A:$B,2,0)</f>
        <v>10350.43</v>
      </c>
      <c r="M165" s="14" t="str">
        <f>CONCATENATE("S",MID($A165,5,1),"_U4PI_",SUBSTITUTE($C165,"IN","I-") )</f>
        <v>S0_U4PI_P3_MDI-</v>
      </c>
      <c r="N165" s="19">
        <f>VLOOKUP(M165,EtchLengthFromLayout!$A:$B,2,0)</f>
        <v>4807.41</v>
      </c>
      <c r="O165" s="14"/>
      <c r="P165" s="19"/>
      <c r="Q165" s="19"/>
      <c r="R165" s="19"/>
      <c r="S165" s="19"/>
      <c r="T165" s="19"/>
      <c r="U165" s="5"/>
      <c r="V165" s="5"/>
      <c r="W165" s="19"/>
      <c r="X165" s="19">
        <f>E165+G165+J165+L165+N165+P165+R165+T165+W165</f>
        <v>18338.190000000002</v>
      </c>
      <c r="Y165" s="19">
        <f>ABS(X165-X166)</f>
        <v>0.11000000000058208</v>
      </c>
      <c r="Z165" s="23" t="s">
        <v>871</v>
      </c>
      <c r="AA165" s="5">
        <f>VLOOKUP(AB165,PinNo!$B:$C,2,0)</f>
        <v>168</v>
      </c>
      <c r="AB165" s="7" t="str">
        <f t="shared" ref="AB165:AB172" si="128">C165</f>
        <v>P3_MDIN</v>
      </c>
      <c r="AC165" s="118" t="s">
        <v>6142</v>
      </c>
    </row>
    <row r="166" spans="1:29" x14ac:dyDescent="0.25">
      <c r="A166" s="23" t="s">
        <v>8</v>
      </c>
      <c r="B166" s="5">
        <f>VLOOKUP(C166,PinNo!$B:$C,2,0)</f>
        <v>167</v>
      </c>
      <c r="C166" s="7" t="s">
        <v>899</v>
      </c>
      <c r="D166" s="5" t="str">
        <f>VLOOKUP(CONCATENATE($A166,".",$B166),Netlist_VTable!$H:$I,2,0)</f>
        <v>S0_P3_MDI+</v>
      </c>
      <c r="E166" s="19">
        <f>VLOOKUP(D166,EtchLengthFromLayout!$A:$B,2,0)</f>
        <v>2588.66</v>
      </c>
      <c r="F166" s="19" t="str">
        <f>CONCATENATE("S",MID($A166,5,1),"_U1_",SUBSTITUTE($C166,"IP","I+") )</f>
        <v>S0_U1_P3_MDI+</v>
      </c>
      <c r="G166" s="19">
        <f>VLOOKUP(F166,EtchLengthFromLayout!$A:$B,2,0)</f>
        <v>487.03</v>
      </c>
      <c r="H166" s="13">
        <f t="shared" ref="H166:H168" si="129">E166+G166</f>
        <v>3075.6899999999996</v>
      </c>
      <c r="I166" s="19" t="str">
        <f>CONCATENATE("S",MID($A166,5,1),"_U2_",SUBSTITUTE($C166,"IP","I+") )</f>
        <v>S0_U2_P3_MDI+</v>
      </c>
      <c r="J166" s="19">
        <f>VLOOKUP(I166,EtchLengthFromLayout!$A:$B,2,0)</f>
        <v>104.67</v>
      </c>
      <c r="K166" s="19" t="str">
        <f>CONCATENATE("S",MID($A166,5,1),"_U3_",SUBSTITUTE($C166,"IP","I+") )</f>
        <v>S0_U3_P3_MDI+</v>
      </c>
      <c r="L166" s="19">
        <f>VLOOKUP(K166,EtchLengthFromLayout!$A:$B,2,0)</f>
        <v>10350.52</v>
      </c>
      <c r="M166" s="14" t="str">
        <f>CONCATENATE("S",MID($A166,5,1),"_U4PI_",SUBSTITUTE($C166,"IP","I+") )</f>
        <v>S0_U4PI_P3_MDI+</v>
      </c>
      <c r="N166" s="19">
        <f>VLOOKUP(M166,EtchLengthFromLayout!$A:$B,2,0)</f>
        <v>4807.42</v>
      </c>
      <c r="O166" s="14"/>
      <c r="P166" s="19"/>
      <c r="Q166" s="19"/>
      <c r="R166" s="19"/>
      <c r="S166" s="19"/>
      <c r="T166" s="19"/>
      <c r="U166" s="5"/>
      <c r="V166" s="5"/>
      <c r="W166" s="19"/>
      <c r="X166" s="19">
        <f t="shared" ref="X166:X172" si="130">E166+G166+J166+L166+N166+P166+R166+T166+W166</f>
        <v>18338.300000000003</v>
      </c>
      <c r="Y166" s="15" t="str">
        <f>IF(Y165&lt;=5,"OK, Tolerance&lt;= 5 mils", "Fail, Tolerance &gt;  5 mils")</f>
        <v>OK, Tolerance&lt;= 5 mils</v>
      </c>
      <c r="Z166" s="23" t="s">
        <v>871</v>
      </c>
      <c r="AA166" s="5">
        <f>VLOOKUP(AB166,PinNo!$B:$C,2,0)</f>
        <v>167</v>
      </c>
      <c r="AB166" s="7" t="str">
        <f t="shared" si="128"/>
        <v>P3_MDIP</v>
      </c>
      <c r="AC166" s="118"/>
    </row>
    <row r="167" spans="1:29" x14ac:dyDescent="0.25">
      <c r="A167" s="24" t="s">
        <v>9</v>
      </c>
      <c r="B167" s="5">
        <f>VLOOKUP(C167,PinNo!$B:$C,2,0)</f>
        <v>168</v>
      </c>
      <c r="C167" s="7" t="s">
        <v>900</v>
      </c>
      <c r="D167" s="5" t="str">
        <f>VLOOKUP(CONCATENATE($A167,".",$B167),Netlist_VTable!$H:$I,2,0)</f>
        <v>S1_P3_MDI-</v>
      </c>
      <c r="E167" s="19">
        <f>VLOOKUP(D167,EtchLengthFromLayout!$A:$B,2,0)</f>
        <v>1671.04</v>
      </c>
      <c r="F167" s="19" t="str">
        <f>CONCATENATE("S",MID($A167,5,1),"_U1_",SUBSTITUTE($C167,"IN","I-") )</f>
        <v>S1_U1_P3_MDI-</v>
      </c>
      <c r="G167" s="19">
        <f>VLOOKUP(F167,EtchLengthFromLayout!$A:$B,2,0)</f>
        <v>487.03</v>
      </c>
      <c r="H167" s="13">
        <f t="shared" si="129"/>
        <v>2158.0699999999997</v>
      </c>
      <c r="I167" s="19" t="str">
        <f>CONCATENATE("S",MID($A167,5,1),"_U2_",SUBSTITUTE($C167,"IN","I-") )</f>
        <v>S1_U2_P3_MDI-</v>
      </c>
      <c r="J167" s="19">
        <f>VLOOKUP(I167,EtchLengthFromLayout!$A:$B,2,0)</f>
        <v>104.67</v>
      </c>
      <c r="K167" s="19" t="str">
        <f>CONCATENATE("S",MID($A167,5,1),"_U3_",SUBSTITUTE($C167,"IN","I-") )</f>
        <v>S1_U3_P3_MDI-</v>
      </c>
      <c r="L167" s="19">
        <f>VLOOKUP(K167,EtchLengthFromLayout!$A:$B,2,0)</f>
        <v>14414.03</v>
      </c>
      <c r="M167" s="14" t="str">
        <f t="shared" ref="M167" si="131">CONCATENATE("S",MID($A167,5,1),"_U4PI_",SUBSTITUTE($C167,"IN","I-") )</f>
        <v>S1_U4PI_P3_MDI-</v>
      </c>
      <c r="N167" s="19">
        <f>VLOOKUP(M167,EtchLengthFromLayout!$A:$B,2,0)</f>
        <v>1661.42</v>
      </c>
      <c r="O167" s="14"/>
      <c r="P167" s="19"/>
      <c r="Q167" s="19"/>
      <c r="R167" s="19"/>
      <c r="S167" s="19"/>
      <c r="T167" s="19"/>
      <c r="U167" s="5"/>
      <c r="V167" s="5"/>
      <c r="W167" s="19"/>
      <c r="X167" s="19">
        <f t="shared" si="130"/>
        <v>18338.190000000002</v>
      </c>
      <c r="Y167" s="19">
        <f>ABS(X167-X168)</f>
        <v>1.0000000002037268E-2</v>
      </c>
      <c r="Z167" s="24" t="s">
        <v>872</v>
      </c>
      <c r="AA167" s="5">
        <f>VLOOKUP(AB167,PinNo!$B:$C,2,0)</f>
        <v>168</v>
      </c>
      <c r="AB167" s="7" t="str">
        <f t="shared" si="128"/>
        <v>P3_MDIN</v>
      </c>
      <c r="AC167" s="118"/>
    </row>
    <row r="168" spans="1:29" x14ac:dyDescent="0.25">
      <c r="A168" s="24" t="s">
        <v>9</v>
      </c>
      <c r="B168" s="5">
        <f>VLOOKUP(C168,PinNo!$B:$C,2,0)</f>
        <v>167</v>
      </c>
      <c r="C168" s="7" t="s">
        <v>899</v>
      </c>
      <c r="D168" s="5" t="str">
        <f>VLOOKUP(CONCATENATE($A168,".",$B168),Netlist_VTable!$H:$I,2,0)</f>
        <v>S1_P3_MDI+</v>
      </c>
      <c r="E168" s="19">
        <f>VLOOKUP(D168,EtchLengthFromLayout!$A:$B,2,0)</f>
        <v>1671.04</v>
      </c>
      <c r="F168" s="19" t="str">
        <f>CONCATENATE("S",MID($A168,5,1),"_U1_",SUBSTITUTE($C168,"IP","I+") )</f>
        <v>S1_U1_P3_MDI+</v>
      </c>
      <c r="G168" s="19">
        <f>VLOOKUP(F168,EtchLengthFromLayout!$A:$B,2,0)</f>
        <v>487.03</v>
      </c>
      <c r="H168" s="13">
        <f t="shared" si="129"/>
        <v>2158.0699999999997</v>
      </c>
      <c r="I168" s="19" t="str">
        <f>CONCATENATE("S",MID($A168,5,1),"_U2_",SUBSTITUTE($C168,"IP","I+") )</f>
        <v>S1_U2_P3_MDI+</v>
      </c>
      <c r="J168" s="19">
        <f>VLOOKUP(I168,EtchLengthFromLayout!$A:$B,2,0)</f>
        <v>104.67</v>
      </c>
      <c r="K168" s="19" t="str">
        <f>CONCATENATE("S",MID($A168,5,1),"_U3_",SUBSTITUTE($C168,"IP","I+") )</f>
        <v>S1_U3_P3_MDI+</v>
      </c>
      <c r="L168" s="19">
        <f>VLOOKUP(K168,EtchLengthFromLayout!$A:$B,2,0)</f>
        <v>14414.02</v>
      </c>
      <c r="M168" s="14" t="str">
        <f t="shared" ref="M168" si="132">CONCATENATE("S",MID($A168,5,1),"_U4PI_",SUBSTITUTE($C168,"IP","I+") )</f>
        <v>S1_U4PI_P3_MDI+</v>
      </c>
      <c r="N168" s="19">
        <f>VLOOKUP(M168,EtchLengthFromLayout!$A:$B,2,0)</f>
        <v>1661.42</v>
      </c>
      <c r="O168" s="14"/>
      <c r="P168" s="19"/>
      <c r="Q168" s="19"/>
      <c r="R168" s="19"/>
      <c r="S168" s="19"/>
      <c r="T168" s="19"/>
      <c r="U168" s="5"/>
      <c r="V168" s="5"/>
      <c r="W168" s="19"/>
      <c r="X168" s="19">
        <f t="shared" si="130"/>
        <v>18338.18</v>
      </c>
      <c r="Y168" s="15" t="str">
        <f>IF(Y167&lt;=5,"OK, Tolerance&lt;= 5 mils", "Fail, Tolerance &gt;  5 mils")</f>
        <v>OK, Tolerance&lt;= 5 mils</v>
      </c>
      <c r="Z168" s="24" t="s">
        <v>872</v>
      </c>
      <c r="AA168" s="5">
        <f>VLOOKUP(AB168,PinNo!$B:$C,2,0)</f>
        <v>167</v>
      </c>
      <c r="AB168" s="7" t="str">
        <f t="shared" si="128"/>
        <v>P3_MDIP</v>
      </c>
      <c r="AC168" s="118"/>
    </row>
    <row r="169" spans="1:29" ht="16.149999999999999" customHeight="1" x14ac:dyDescent="0.25">
      <c r="A169" s="23" t="s">
        <v>441</v>
      </c>
      <c r="B169" s="5">
        <f>VLOOKUP(C169,PinNo!$B:$C,2,0)</f>
        <v>168</v>
      </c>
      <c r="C169" s="7" t="s">
        <v>900</v>
      </c>
      <c r="D169" s="5" t="str">
        <f>VLOOKUP(CONCATENATE($A169,".",$B169),Netlist_VTable!$H:$I,2,0)</f>
        <v>S2_P3_MDI-</v>
      </c>
      <c r="E169" s="19">
        <f>VLOOKUP(D169,EtchLengthFromLayout!$A:$B,2,0)</f>
        <v>2593.96</v>
      </c>
      <c r="F169" s="19" t="str">
        <f>CONCATENATE("S",MID($A169,5,1),"_U1_",SUBSTITUTE($C169,"IN","I-") )</f>
        <v>S2_U1_P3_MDI-</v>
      </c>
      <c r="G169" s="19">
        <f>VLOOKUP(F169,EtchLengthFromLayout!$A:$B,2,0)</f>
        <v>487.03</v>
      </c>
      <c r="H169" s="13">
        <f>E169+G169</f>
        <v>3080.99</v>
      </c>
      <c r="I169" s="19" t="str">
        <f>CONCATENATE("S",MID($A169,5,1),"_U2_",SUBSTITUTE($C169,"IN","I-") )</f>
        <v>S2_U2_P3_MDI-</v>
      </c>
      <c r="J169" s="19">
        <f>VLOOKUP(I169,EtchLengthFromLayout!$A:$B,2,0)</f>
        <v>104.67</v>
      </c>
      <c r="K169" s="19" t="str">
        <f>CONCATENATE("S",MID($A169,5,1),"_U3_",SUBSTITUTE($C169,"IN","I-") )</f>
        <v>S2_U3_P3_MDI-</v>
      </c>
      <c r="L169" s="19">
        <f>VLOOKUP(K169,EtchLengthFromLayout!$A:$B,2,0)</f>
        <v>9524.4500000000007</v>
      </c>
      <c r="M169" s="14" t="str">
        <f t="shared" ref="M169" si="133">CONCATENATE("S",MID($A169,5,1),"_U4PI_",SUBSTITUTE($C169,"IN","I-") )</f>
        <v>S2_U4PI_P3_MDI-</v>
      </c>
      <c r="N169" s="19">
        <f>VLOOKUP(M169,EtchLengthFromLayout!$A:$B,2,0)</f>
        <v>5820.15</v>
      </c>
      <c r="O169" s="14"/>
      <c r="P169" s="19"/>
      <c r="Q169" s="19"/>
      <c r="R169" s="19"/>
      <c r="S169" s="19"/>
      <c r="T169" s="19"/>
      <c r="U169" s="5"/>
      <c r="V169" s="5"/>
      <c r="W169" s="19"/>
      <c r="X169" s="19">
        <f t="shared" si="130"/>
        <v>18530.260000000002</v>
      </c>
      <c r="Y169" s="19">
        <f>ABS(X169-X170)</f>
        <v>4.9999999995634425E-2</v>
      </c>
      <c r="Z169" s="23" t="s">
        <v>873</v>
      </c>
      <c r="AA169" s="5">
        <f>VLOOKUP(AB169,PinNo!$B:$C,2,0)</f>
        <v>168</v>
      </c>
      <c r="AB169" s="7" t="str">
        <f t="shared" si="128"/>
        <v>P3_MDIN</v>
      </c>
      <c r="AC169" s="118"/>
    </row>
    <row r="170" spans="1:29" x14ac:dyDescent="0.25">
      <c r="A170" s="23" t="s">
        <v>441</v>
      </c>
      <c r="B170" s="5">
        <f>VLOOKUP(C170,PinNo!$B:$C,2,0)</f>
        <v>167</v>
      </c>
      <c r="C170" s="7" t="s">
        <v>899</v>
      </c>
      <c r="D170" s="5" t="str">
        <f>VLOOKUP(CONCATENATE($A170,".",$B170),Netlist_VTable!$H:$I,2,0)</f>
        <v>S2_P3_MDI+</v>
      </c>
      <c r="E170" s="19">
        <f>VLOOKUP(D170,EtchLengthFromLayout!$A:$B,2,0)</f>
        <v>2593.96</v>
      </c>
      <c r="F170" s="19" t="str">
        <f>CONCATENATE("S",MID($A170,5,1),"_U1_",SUBSTITUTE($C170,"IP","I+") )</f>
        <v>S2_U1_P3_MDI+</v>
      </c>
      <c r="G170" s="19">
        <f>VLOOKUP(F170,EtchLengthFromLayout!$A:$B,2,0)</f>
        <v>487.03</v>
      </c>
      <c r="H170" s="13">
        <f t="shared" ref="H170:H172" si="134">E170+G170</f>
        <v>3080.99</v>
      </c>
      <c r="I170" s="19" t="str">
        <f>CONCATENATE("S",MID($A170,5,1),"_U2_",SUBSTITUTE($C170,"IP","I+") )</f>
        <v>S2_U2_P3_MDI+</v>
      </c>
      <c r="J170" s="19">
        <f>VLOOKUP(I170,EtchLengthFromLayout!$A:$B,2,0)</f>
        <v>104.67</v>
      </c>
      <c r="K170" s="19" t="str">
        <f>CONCATENATE("S",MID($A170,5,1),"_U3_",SUBSTITUTE($C170,"IP","I+") )</f>
        <v>S2_U3_P3_MDI+</v>
      </c>
      <c r="L170" s="19">
        <f>VLOOKUP(K170,EtchLengthFromLayout!$A:$B,2,0)</f>
        <v>9524.5</v>
      </c>
      <c r="M170" s="14" t="str">
        <f t="shared" ref="M170" si="135">CONCATENATE("S",MID($A170,5,1),"_U4PI_",SUBSTITUTE($C170,"IP","I+") )</f>
        <v>S2_U4PI_P3_MDI+</v>
      </c>
      <c r="N170" s="19">
        <f>VLOOKUP(M170,EtchLengthFromLayout!$A:$B,2,0)</f>
        <v>5820.15</v>
      </c>
      <c r="O170" s="14"/>
      <c r="P170" s="19"/>
      <c r="Q170" s="19"/>
      <c r="R170" s="19"/>
      <c r="S170" s="19"/>
      <c r="T170" s="19"/>
      <c r="U170" s="5"/>
      <c r="V170" s="5"/>
      <c r="W170" s="19"/>
      <c r="X170" s="19">
        <f t="shared" si="130"/>
        <v>18530.309999999998</v>
      </c>
      <c r="Y170" s="15" t="str">
        <f>IF(Y169&lt;=5,"OK, Tolerance&lt;= 5 mils", "Fail, Tolerance &gt;  5 mils")</f>
        <v>OK, Tolerance&lt;= 5 mils</v>
      </c>
      <c r="Z170" s="23" t="s">
        <v>873</v>
      </c>
      <c r="AA170" s="5">
        <f>VLOOKUP(AB170,PinNo!$B:$C,2,0)</f>
        <v>167</v>
      </c>
      <c r="AB170" s="7" t="str">
        <f t="shared" si="128"/>
        <v>P3_MDIP</v>
      </c>
      <c r="AC170" s="118"/>
    </row>
    <row r="171" spans="1:29" x14ac:dyDescent="0.25">
      <c r="A171" s="24" t="s">
        <v>442</v>
      </c>
      <c r="B171" s="5">
        <f>VLOOKUP(C171,PinNo!$B:$C,2,0)</f>
        <v>168</v>
      </c>
      <c r="C171" s="7" t="s">
        <v>900</v>
      </c>
      <c r="D171" s="5" t="str">
        <f>VLOOKUP(CONCATENATE($A171,".",$B171),Netlist_VTable!$H:$I,2,0)</f>
        <v>S3_P3_MDI-</v>
      </c>
      <c r="E171" s="19">
        <f>VLOOKUP(D171,EtchLengthFromLayout!$A:$B,2,0)</f>
        <v>1671.04</v>
      </c>
      <c r="F171" s="19" t="str">
        <f>CONCATENATE("S",MID($A171,5,1),"_U1_",SUBSTITUTE($C171,"IN","I-") )</f>
        <v>S3_U1_P3_MDI-</v>
      </c>
      <c r="G171" s="19">
        <f>VLOOKUP(F171,EtchLengthFromLayout!$A:$B,2,0)</f>
        <v>487.03</v>
      </c>
      <c r="H171" s="13">
        <f t="shared" si="134"/>
        <v>2158.0699999999997</v>
      </c>
      <c r="I171" s="19" t="str">
        <f>CONCATENATE("S",MID($A171,5,1),"_U2_",SUBSTITUTE($C171,"IN","I-") )</f>
        <v>S3_U2_P3_MDI-</v>
      </c>
      <c r="J171" s="19">
        <f>VLOOKUP(I171,EtchLengthFromLayout!$A:$B,2,0)</f>
        <v>104.67</v>
      </c>
      <c r="K171" s="19" t="str">
        <f>CONCATENATE("S",MID($A171,5,1),"_U3_",SUBSTITUTE($C171,"IN","I-") )</f>
        <v>S3_U3_P3_MDI-</v>
      </c>
      <c r="L171" s="19">
        <f>VLOOKUP(K171,EtchLengthFromLayout!$A:$B,2,0)</f>
        <v>14275.72</v>
      </c>
      <c r="M171" s="14" t="str">
        <f t="shared" ref="M171" si="136">CONCATENATE("S",MID($A171,5,1),"_U4PI_",SUBSTITUTE($C171,"IN","I-") )</f>
        <v>S3_U4PI_P3_MDI-</v>
      </c>
      <c r="N171" s="19">
        <f>VLOOKUP(M171,EtchLengthFromLayout!$A:$B,2,0)</f>
        <v>1799.73</v>
      </c>
      <c r="O171" s="14"/>
      <c r="P171" s="19"/>
      <c r="Q171" s="19"/>
      <c r="R171" s="19"/>
      <c r="S171" s="19"/>
      <c r="T171" s="19"/>
      <c r="U171" s="5"/>
      <c r="V171" s="5"/>
      <c r="W171" s="19"/>
      <c r="X171" s="19">
        <f t="shared" si="130"/>
        <v>18338.189999999999</v>
      </c>
      <c r="Y171" s="19">
        <f>ABS(X171-X172)</f>
        <v>2.0000000004074536E-2</v>
      </c>
      <c r="Z171" s="24" t="s">
        <v>874</v>
      </c>
      <c r="AA171" s="5">
        <f>VLOOKUP(AB171,PinNo!$B:$C,2,0)</f>
        <v>168</v>
      </c>
      <c r="AB171" s="7" t="str">
        <f t="shared" si="128"/>
        <v>P3_MDIN</v>
      </c>
      <c r="AC171" s="118"/>
    </row>
    <row r="172" spans="1:29" x14ac:dyDescent="0.25">
      <c r="A172" s="24" t="s">
        <v>442</v>
      </c>
      <c r="B172" s="5">
        <f>VLOOKUP(C172,PinNo!$B:$C,2,0)</f>
        <v>167</v>
      </c>
      <c r="C172" s="7" t="s">
        <v>899</v>
      </c>
      <c r="D172" s="5" t="str">
        <f>VLOOKUP(CONCATENATE($A172,".",$B172),Netlist_VTable!$H:$I,2,0)</f>
        <v>S3_P3_MDI+</v>
      </c>
      <c r="E172" s="19">
        <f>VLOOKUP(D172,EtchLengthFromLayout!$A:$B,2,0)</f>
        <v>1671.04</v>
      </c>
      <c r="F172" s="19" t="str">
        <f>CONCATENATE("S",MID($A172,5,1),"_U1_",SUBSTITUTE($C172,"IP","I+") )</f>
        <v>S3_U1_P3_MDI+</v>
      </c>
      <c r="G172" s="19">
        <f>VLOOKUP(F172,EtchLengthFromLayout!$A:$B,2,0)</f>
        <v>487.03</v>
      </c>
      <c r="H172" s="13">
        <f t="shared" si="134"/>
        <v>2158.0699999999997</v>
      </c>
      <c r="I172" s="19" t="str">
        <f>CONCATENATE("S",MID($A172,5,1),"_U2_",SUBSTITUTE($C172,"IP","I+") )</f>
        <v>S3_U2_P3_MDI+</v>
      </c>
      <c r="J172" s="19">
        <f>VLOOKUP(I172,EtchLengthFromLayout!$A:$B,2,0)</f>
        <v>104.67</v>
      </c>
      <c r="K172" s="19" t="str">
        <f>CONCATENATE("S",MID($A172,5,1),"_U3_",SUBSTITUTE($C172,"IP","I+") )</f>
        <v>S3_U3_P3_MDI+</v>
      </c>
      <c r="L172" s="19">
        <f>VLOOKUP(K172,EtchLengthFromLayout!$A:$B,2,0)</f>
        <v>14275.73</v>
      </c>
      <c r="M172" s="14" t="str">
        <f t="shared" ref="M172" si="137">CONCATENATE("S",MID($A172,5,1),"_U4PI_",SUBSTITUTE($C172,"IP","I+") )</f>
        <v>S3_U4PI_P3_MDI+</v>
      </c>
      <c r="N172" s="19">
        <f>VLOOKUP(M172,EtchLengthFromLayout!$A:$B,2,0)</f>
        <v>1799.74</v>
      </c>
      <c r="O172" s="14"/>
      <c r="P172" s="19"/>
      <c r="Q172" s="19"/>
      <c r="R172" s="19"/>
      <c r="S172" s="19"/>
      <c r="T172" s="19"/>
      <c r="U172" s="5"/>
      <c r="V172" s="5"/>
      <c r="W172" s="19"/>
      <c r="X172" s="19">
        <f t="shared" si="130"/>
        <v>18338.210000000003</v>
      </c>
      <c r="Y172" s="15" t="str">
        <f>IF(Y171&lt;=5,"OK, Tolerance&lt;= 5 mils", "Fail, Tolerance &gt;  5 mils")</f>
        <v>OK, Tolerance&lt;= 5 mils</v>
      </c>
      <c r="Z172" s="24" t="s">
        <v>874</v>
      </c>
      <c r="AA172" s="5">
        <f>VLOOKUP(AB172,PinNo!$B:$C,2,0)</f>
        <v>167</v>
      </c>
      <c r="AB172" s="7" t="str">
        <f t="shared" si="128"/>
        <v>P3_MDIP</v>
      </c>
      <c r="AC172" s="118"/>
    </row>
    <row r="173" spans="1:29" x14ac:dyDescent="0.25">
      <c r="A173" s="44"/>
      <c r="B173" s="12"/>
      <c r="C173" s="12"/>
      <c r="D173" s="12"/>
      <c r="E173" s="13"/>
      <c r="F173" s="12" t="s">
        <v>227</v>
      </c>
      <c r="G173" s="13"/>
      <c r="H173" s="13">
        <f>MAX(H165:H172)</f>
        <v>3080.99</v>
      </c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0" t="s">
        <v>227</v>
      </c>
      <c r="W173" s="15"/>
      <c r="X173" s="15">
        <f>MAX(X165:X172)</f>
        <v>18530.309999999998</v>
      </c>
      <c r="Y173" s="10"/>
      <c r="Z173" s="10"/>
      <c r="AA173" s="10"/>
      <c r="AB173" s="10"/>
      <c r="AC173" s="10"/>
    </row>
    <row r="174" spans="1:29" x14ac:dyDescent="0.25">
      <c r="A174" s="44"/>
      <c r="B174" s="12"/>
      <c r="C174" s="12"/>
      <c r="D174" s="12"/>
      <c r="E174" s="13"/>
      <c r="F174" s="12" t="s">
        <v>228</v>
      </c>
      <c r="G174" s="13"/>
      <c r="H174" s="13">
        <f>MIN(H165:H172)</f>
        <v>2158.0699999999997</v>
      </c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0" t="s">
        <v>228</v>
      </c>
      <c r="W174" s="15"/>
      <c r="X174" s="15">
        <f>MIN(X165:X172)</f>
        <v>18338.18</v>
      </c>
      <c r="Y174" s="10"/>
      <c r="Z174" s="10"/>
      <c r="AA174" s="10"/>
      <c r="AB174" s="10"/>
      <c r="AC174" s="10"/>
    </row>
    <row r="175" spans="1:29" x14ac:dyDescent="0.25">
      <c r="A175" s="44"/>
      <c r="B175" s="12"/>
      <c r="C175" s="12"/>
      <c r="D175" s="12"/>
      <c r="E175" s="13"/>
      <c r="F175" s="12" t="s">
        <v>1</v>
      </c>
      <c r="G175" s="13"/>
      <c r="H175" s="13">
        <f>ABS(H173-H174)</f>
        <v>922.92000000000007</v>
      </c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0"/>
      <c r="V175" s="10" t="s">
        <v>1</v>
      </c>
      <c r="W175" s="15"/>
      <c r="X175" s="15">
        <f>ABS(X173-X174)</f>
        <v>192.12999999999738</v>
      </c>
      <c r="Y175" s="10"/>
      <c r="Z175" s="10"/>
      <c r="AA175" s="10"/>
      <c r="AB175" s="10"/>
      <c r="AC175" s="10"/>
    </row>
    <row r="176" spans="1:29" x14ac:dyDescent="0.25">
      <c r="A176" s="25"/>
      <c r="B176" s="10"/>
      <c r="C176" s="10"/>
      <c r="D176" s="10"/>
      <c r="E176" s="15"/>
      <c r="F176" s="10"/>
      <c r="G176" s="10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0"/>
      <c r="V176" s="15"/>
      <c r="W176" s="15"/>
      <c r="X176" s="10"/>
      <c r="Y176" s="10"/>
      <c r="Z176" s="10"/>
      <c r="AA176" s="10"/>
      <c r="AB176" s="10"/>
      <c r="AC176" s="10"/>
    </row>
    <row r="177" spans="1:29" x14ac:dyDescent="0.25">
      <c r="A177" s="20"/>
      <c r="B177" s="5"/>
      <c r="C177" s="5"/>
      <c r="D177" s="5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5"/>
      <c r="V177" s="5"/>
      <c r="W177" s="19"/>
      <c r="X177" s="19"/>
      <c r="Y177" s="5"/>
      <c r="Z177" s="5"/>
      <c r="AA177" s="5"/>
      <c r="AB177" s="5"/>
      <c r="AC177" s="5"/>
    </row>
    <row r="178" spans="1:29" ht="32.25" x14ac:dyDescent="0.25">
      <c r="A178" s="46" t="s">
        <v>3</v>
      </c>
      <c r="B178" s="46" t="s">
        <v>4</v>
      </c>
      <c r="C178" s="46" t="s">
        <v>5</v>
      </c>
      <c r="D178" s="10" t="s">
        <v>0</v>
      </c>
      <c r="E178" s="15" t="s">
        <v>2</v>
      </c>
      <c r="F178" s="16" t="s">
        <v>0</v>
      </c>
      <c r="G178" s="17" t="s">
        <v>2</v>
      </c>
      <c r="H178" s="52" t="s">
        <v>415</v>
      </c>
      <c r="I178" s="10" t="s">
        <v>0</v>
      </c>
      <c r="J178" s="15" t="s">
        <v>2</v>
      </c>
      <c r="K178" s="16" t="s">
        <v>0</v>
      </c>
      <c r="L178" s="17" t="s">
        <v>2</v>
      </c>
      <c r="M178" s="16" t="s">
        <v>0</v>
      </c>
      <c r="N178" s="17" t="s">
        <v>2</v>
      </c>
      <c r="O178" s="10" t="s">
        <v>0</v>
      </c>
      <c r="P178" s="15" t="s">
        <v>2</v>
      </c>
      <c r="Q178" s="16" t="s">
        <v>0</v>
      </c>
      <c r="R178" s="17" t="s">
        <v>2</v>
      </c>
      <c r="S178" s="10" t="s">
        <v>0</v>
      </c>
      <c r="T178" s="15" t="s">
        <v>2</v>
      </c>
      <c r="U178" s="12"/>
      <c r="V178" s="53" t="s">
        <v>422</v>
      </c>
      <c r="W178" s="13" t="s">
        <v>2</v>
      </c>
      <c r="X178" s="82" t="s">
        <v>875</v>
      </c>
      <c r="Y178" s="29" t="s">
        <v>420</v>
      </c>
      <c r="Z178" s="10" t="s">
        <v>226</v>
      </c>
      <c r="AA178" s="10" t="s">
        <v>4</v>
      </c>
      <c r="AB178" s="46" t="s">
        <v>5</v>
      </c>
      <c r="AC178" s="46" t="s">
        <v>229</v>
      </c>
    </row>
    <row r="179" spans="1:29" ht="16.149999999999999" customHeight="1" x14ac:dyDescent="0.25">
      <c r="A179" s="23" t="s">
        <v>8</v>
      </c>
      <c r="B179" s="5">
        <f>VLOOKUP(C179,PinNo!$B:$C,2,0)</f>
        <v>165</v>
      </c>
      <c r="C179" s="7" t="s">
        <v>902</v>
      </c>
      <c r="D179" s="5" t="str">
        <f>VLOOKUP(CONCATENATE($A179,".",$B179),Netlist_VTable!$H:$I,2,0)</f>
        <v>S0_P4_MDI-</v>
      </c>
      <c r="E179" s="19">
        <f>VLOOKUP(D179,EtchLengthFromLayout!$A:$B,2,0)</f>
        <v>2730.04</v>
      </c>
      <c r="F179" s="19" t="str">
        <f>CONCATENATE("S",MID($A179,5,1),"_U1_",SUBSTITUTE($C179,"IN","I-") )</f>
        <v>S0_U1_P4_MDI-</v>
      </c>
      <c r="G179" s="19">
        <f>VLOOKUP(F179,EtchLengthFromLayout!$A:$B,2,0)</f>
        <v>487.03</v>
      </c>
      <c r="H179" s="13">
        <f>E179+G179</f>
        <v>3217.0699999999997</v>
      </c>
      <c r="I179" s="19" t="str">
        <f>CONCATENATE("S",MID($A179,5,1),"_U2_",SUBSTITUTE($C179,"IN","I-") )</f>
        <v>S0_U2_P4_MDI-</v>
      </c>
      <c r="J179" s="19">
        <f>VLOOKUP(I179,EtchLengthFromLayout!$A:$B,2,0)</f>
        <v>104.67</v>
      </c>
      <c r="K179" s="19" t="str">
        <f>CONCATENATE("S",MID($A179,5,1),"_U3_",SUBSTITUTE($C179,"IN","I-") )</f>
        <v>S0_U3_P4_MDI-</v>
      </c>
      <c r="L179" s="19">
        <f>VLOOKUP(K179,EtchLengthFromLayout!$A:$B,2,0)</f>
        <v>11098.88</v>
      </c>
      <c r="M179" s="14" t="str">
        <f>CONCATENATE("S",MID($A179,5,1),"_U4PI_",SUBSTITUTE($C179,"IN","I-") )</f>
        <v>S0_U4PI_P4_MDI-</v>
      </c>
      <c r="N179" s="19">
        <f>VLOOKUP(M179,EtchLengthFromLayout!$A:$B,2,0)</f>
        <v>3917.59</v>
      </c>
      <c r="O179" s="14"/>
      <c r="P179" s="19"/>
      <c r="Q179" s="19"/>
      <c r="R179" s="19"/>
      <c r="S179" s="19"/>
      <c r="T179" s="19"/>
      <c r="U179" s="5"/>
      <c r="V179" s="5"/>
      <c r="W179" s="19"/>
      <c r="X179" s="19">
        <f>E179+G179+J179+L179+N179+P179+R179+T179+W179</f>
        <v>18338.21</v>
      </c>
      <c r="Y179" s="19">
        <f>ABS(X179-X180)</f>
        <v>4.0000000000873115E-2</v>
      </c>
      <c r="Z179" s="23" t="s">
        <v>871</v>
      </c>
      <c r="AA179" s="5">
        <f>VLOOKUP(AB179,PinNo!$B:$C,2,0)</f>
        <v>165</v>
      </c>
      <c r="AB179" s="7" t="str">
        <f t="shared" ref="AB179:AB186" si="138">C179</f>
        <v>P4_MDIN</v>
      </c>
      <c r="AC179" s="118" t="s">
        <v>6143</v>
      </c>
    </row>
    <row r="180" spans="1:29" x14ac:dyDescent="0.25">
      <c r="A180" s="23" t="s">
        <v>8</v>
      </c>
      <c r="B180" s="5">
        <f>VLOOKUP(C180,PinNo!$B:$C,2,0)</f>
        <v>164</v>
      </c>
      <c r="C180" s="7" t="s">
        <v>901</v>
      </c>
      <c r="D180" s="5" t="str">
        <f>VLOOKUP(CONCATENATE($A180,".",$B180),Netlist_VTable!$H:$I,2,0)</f>
        <v>S0_P4_MDI+</v>
      </c>
      <c r="E180" s="19">
        <f>VLOOKUP(D180,EtchLengthFromLayout!$A:$B,2,0)</f>
        <v>2730.06</v>
      </c>
      <c r="F180" s="19" t="str">
        <f>CONCATENATE("S",MID($A180,5,1),"_U1_",SUBSTITUTE($C180,"IP","I+") )</f>
        <v>S0_U1_P4_MDI+</v>
      </c>
      <c r="G180" s="19">
        <f>VLOOKUP(F180,EtchLengthFromLayout!$A:$B,2,0)</f>
        <v>487.03</v>
      </c>
      <c r="H180" s="13">
        <f t="shared" ref="H180:H182" si="139">E180+G180</f>
        <v>3217.09</v>
      </c>
      <c r="I180" s="19" t="str">
        <f>CONCATENATE("S",MID($A180,5,1),"_U2_",SUBSTITUTE($C180,"IP","I+") )</f>
        <v>S0_U2_P4_MDI+</v>
      </c>
      <c r="J180" s="19">
        <f>VLOOKUP(I180,EtchLengthFromLayout!$A:$B,2,0)</f>
        <v>104.67</v>
      </c>
      <c r="K180" s="19" t="str">
        <f>CONCATENATE("S",MID($A180,5,1),"_U3_",SUBSTITUTE($C180,"IP","I+") )</f>
        <v>S0_U3_P4_MDI+</v>
      </c>
      <c r="L180" s="19">
        <f>VLOOKUP(K180,EtchLengthFromLayout!$A:$B,2,0)</f>
        <v>11098.82</v>
      </c>
      <c r="M180" s="14" t="str">
        <f>CONCATENATE("S",MID($A180,5,1),"_U4PI_",SUBSTITUTE($C180,"IP","I+") )</f>
        <v>S0_U4PI_P4_MDI+</v>
      </c>
      <c r="N180" s="19">
        <f>VLOOKUP(M180,EtchLengthFromLayout!$A:$B,2,0)</f>
        <v>3917.59</v>
      </c>
      <c r="O180" s="14"/>
      <c r="P180" s="19"/>
      <c r="Q180" s="19"/>
      <c r="R180" s="19"/>
      <c r="S180" s="19"/>
      <c r="T180" s="19"/>
      <c r="U180" s="5"/>
      <c r="V180" s="5"/>
      <c r="W180" s="19"/>
      <c r="X180" s="19">
        <f t="shared" ref="X180:X186" si="140">E180+G180+J180+L180+N180+P180+R180+T180+W180</f>
        <v>18338.169999999998</v>
      </c>
      <c r="Y180" s="15" t="str">
        <f>IF(Y179&lt;=5,"OK, Tolerance&lt;= 5 mils", "Fail, Tolerance &gt;  5 mils")</f>
        <v>OK, Tolerance&lt;= 5 mils</v>
      </c>
      <c r="Z180" s="23" t="s">
        <v>871</v>
      </c>
      <c r="AA180" s="5">
        <f>VLOOKUP(AB180,PinNo!$B:$C,2,0)</f>
        <v>164</v>
      </c>
      <c r="AB180" s="7" t="str">
        <f t="shared" si="138"/>
        <v>P4_MDIP</v>
      </c>
      <c r="AC180" s="118"/>
    </row>
    <row r="181" spans="1:29" x14ac:dyDescent="0.25">
      <c r="A181" s="24" t="s">
        <v>9</v>
      </c>
      <c r="B181" s="5">
        <f>VLOOKUP(C181,PinNo!$B:$C,2,0)</f>
        <v>165</v>
      </c>
      <c r="C181" s="7" t="s">
        <v>902</v>
      </c>
      <c r="D181" s="5" t="str">
        <f>VLOOKUP(CONCATENATE($A181,".",$B181),Netlist_VTable!$H:$I,2,0)</f>
        <v>S1_P4_MDI-</v>
      </c>
      <c r="E181" s="19">
        <f>VLOOKUP(D181,EtchLengthFromLayout!$A:$B,2,0)</f>
        <v>1713.27</v>
      </c>
      <c r="F181" s="19" t="str">
        <f>CONCATENATE("S",MID($A181,5,1),"_U1_",SUBSTITUTE($C181,"IN","I-") )</f>
        <v>S1_U1_P4_MDI-</v>
      </c>
      <c r="G181" s="19">
        <f>VLOOKUP(F181,EtchLengthFromLayout!$A:$B,2,0)</f>
        <v>487.03</v>
      </c>
      <c r="H181" s="13">
        <f t="shared" si="139"/>
        <v>2200.3000000000002</v>
      </c>
      <c r="I181" s="19" t="str">
        <f>CONCATENATE("S",MID($A181,5,1),"_U2_",SUBSTITUTE($C181,"IN","I-") )</f>
        <v>S1_U2_P4_MDI-</v>
      </c>
      <c r="J181" s="19">
        <f>VLOOKUP(I181,EtchLengthFromLayout!$A:$B,2,0)</f>
        <v>104.67</v>
      </c>
      <c r="K181" s="19" t="str">
        <f>CONCATENATE("S",MID($A181,5,1),"_U3_",SUBSTITUTE($C181,"IN","I-") )</f>
        <v>S1_U3_P4_MDI-</v>
      </c>
      <c r="L181" s="19">
        <f>VLOOKUP(K181,EtchLengthFromLayout!$A:$B,2,0)</f>
        <v>14913.64</v>
      </c>
      <c r="M181" s="14" t="str">
        <f t="shared" ref="M181" si="141">CONCATENATE("S",MID($A181,5,1),"_U4PI_",SUBSTITUTE($C181,"IN","I-") )</f>
        <v>S1_U4PI_P4_MDI-</v>
      </c>
      <c r="N181" s="19">
        <f>VLOOKUP(M181,EtchLengthFromLayout!$A:$B,2,0)</f>
        <v>1119.6500000000001</v>
      </c>
      <c r="O181" s="14"/>
      <c r="P181" s="19"/>
      <c r="Q181" s="19"/>
      <c r="R181" s="19"/>
      <c r="S181" s="19"/>
      <c r="T181" s="19"/>
      <c r="U181" s="5"/>
      <c r="V181" s="5"/>
      <c r="W181" s="19"/>
      <c r="X181" s="19">
        <f t="shared" si="140"/>
        <v>18338.260000000002</v>
      </c>
      <c r="Y181" s="19">
        <f>ABS(X181-X182)</f>
        <v>6.0000000001309672E-2</v>
      </c>
      <c r="Z181" s="24" t="s">
        <v>872</v>
      </c>
      <c r="AA181" s="5">
        <f>VLOOKUP(AB181,PinNo!$B:$C,2,0)</f>
        <v>165</v>
      </c>
      <c r="AB181" s="7" t="str">
        <f t="shared" si="138"/>
        <v>P4_MDIN</v>
      </c>
      <c r="AC181" s="118"/>
    </row>
    <row r="182" spans="1:29" x14ac:dyDescent="0.25">
      <c r="A182" s="24" t="s">
        <v>9</v>
      </c>
      <c r="B182" s="5">
        <f>VLOOKUP(C182,PinNo!$B:$C,2,0)</f>
        <v>164</v>
      </c>
      <c r="C182" s="7" t="s">
        <v>901</v>
      </c>
      <c r="D182" s="5" t="str">
        <f>VLOOKUP(CONCATENATE($A182,".",$B182),Netlist_VTable!$H:$I,2,0)</f>
        <v>S1_P4_MDI+</v>
      </c>
      <c r="E182" s="19">
        <f>VLOOKUP(D182,EtchLengthFromLayout!$A:$B,2,0)</f>
        <v>1713.21</v>
      </c>
      <c r="F182" s="19" t="str">
        <f>CONCATENATE("S",MID($A182,5,1),"_U1_",SUBSTITUTE($C182,"IP","I+") )</f>
        <v>S1_U1_P4_MDI+</v>
      </c>
      <c r="G182" s="19">
        <f>VLOOKUP(F182,EtchLengthFromLayout!$A:$B,2,0)</f>
        <v>487.03</v>
      </c>
      <c r="H182" s="13">
        <f t="shared" si="139"/>
        <v>2200.2399999999998</v>
      </c>
      <c r="I182" s="19" t="str">
        <f>CONCATENATE("S",MID($A182,5,1),"_U2_",SUBSTITUTE($C182,"IP","I+") )</f>
        <v>S1_U2_P4_MDI+</v>
      </c>
      <c r="J182" s="19">
        <f>VLOOKUP(I182,EtchLengthFromLayout!$A:$B,2,0)</f>
        <v>104.67</v>
      </c>
      <c r="K182" s="19" t="str">
        <f>CONCATENATE("S",MID($A182,5,1),"_U3_",SUBSTITUTE($C182,"IP","I+") )</f>
        <v>S1_U3_P4_MDI+</v>
      </c>
      <c r="L182" s="19">
        <f>VLOOKUP(K182,EtchLengthFromLayout!$A:$B,2,0)</f>
        <v>14913.64</v>
      </c>
      <c r="M182" s="14" t="str">
        <f t="shared" ref="M182" si="142">CONCATENATE("S",MID($A182,5,1),"_U4PI_",SUBSTITUTE($C182,"IP","I+") )</f>
        <v>S1_U4PI_P4_MDI+</v>
      </c>
      <c r="N182" s="19">
        <f>VLOOKUP(M182,EtchLengthFromLayout!$A:$B,2,0)</f>
        <v>1119.6500000000001</v>
      </c>
      <c r="O182" s="14"/>
      <c r="P182" s="19"/>
      <c r="Q182" s="19"/>
      <c r="R182" s="19"/>
      <c r="S182" s="19"/>
      <c r="T182" s="19"/>
      <c r="U182" s="5"/>
      <c r="V182" s="5"/>
      <c r="W182" s="19"/>
      <c r="X182" s="19">
        <f t="shared" si="140"/>
        <v>18338.2</v>
      </c>
      <c r="Y182" s="15" t="str">
        <f>IF(Y181&lt;=5,"OK, Tolerance&lt;= 5 mils", "Fail, Tolerance &gt;  5 mils")</f>
        <v>OK, Tolerance&lt;= 5 mils</v>
      </c>
      <c r="Z182" s="24" t="s">
        <v>872</v>
      </c>
      <c r="AA182" s="5">
        <f>VLOOKUP(AB182,PinNo!$B:$C,2,0)</f>
        <v>164</v>
      </c>
      <c r="AB182" s="7" t="str">
        <f t="shared" si="138"/>
        <v>P4_MDIP</v>
      </c>
      <c r="AC182" s="118"/>
    </row>
    <row r="183" spans="1:29" ht="16.149999999999999" customHeight="1" x14ac:dyDescent="0.25">
      <c r="A183" s="23" t="s">
        <v>441</v>
      </c>
      <c r="B183" s="5">
        <f>VLOOKUP(C183,PinNo!$B:$C,2,0)</f>
        <v>165</v>
      </c>
      <c r="C183" s="7" t="s">
        <v>902</v>
      </c>
      <c r="D183" s="5" t="str">
        <f>VLOOKUP(CONCATENATE($A183,".",$B183),Netlist_VTable!$H:$I,2,0)</f>
        <v>S2_P4_MDI-</v>
      </c>
      <c r="E183" s="19">
        <f>VLOOKUP(D183,EtchLengthFromLayout!$A:$B,2,0)</f>
        <v>2730.07</v>
      </c>
      <c r="F183" s="19" t="str">
        <f>CONCATENATE("S",MID($A183,5,1),"_U1_",SUBSTITUTE($C183,"IN","I-") )</f>
        <v>S2_U1_P4_MDI-</v>
      </c>
      <c r="G183" s="19">
        <f>VLOOKUP(F183,EtchLengthFromLayout!$A:$B,2,0)</f>
        <v>487.03</v>
      </c>
      <c r="H183" s="13">
        <f>E183+G183</f>
        <v>3217.1000000000004</v>
      </c>
      <c r="I183" s="19" t="str">
        <f>CONCATENATE("S",MID($A183,5,1),"_U2_",SUBSTITUTE($C183,"IN","I-") )</f>
        <v>S2_U2_P4_MDI-</v>
      </c>
      <c r="J183" s="19">
        <f>VLOOKUP(I183,EtchLengthFromLayout!$A:$B,2,0)</f>
        <v>104.67</v>
      </c>
      <c r="K183" s="19" t="str">
        <f>CONCATENATE("S",MID($A183,5,1),"_U3_",SUBSTITUTE($C183,"IN","I-") )</f>
        <v>S2_U3_P4_MDI-</v>
      </c>
      <c r="L183" s="19">
        <f>VLOOKUP(K183,EtchLengthFromLayout!$A:$B,2,0)</f>
        <v>9248.84</v>
      </c>
      <c r="M183" s="14" t="str">
        <f t="shared" ref="M183" si="143">CONCATENATE("S",MID($A183,5,1),"_U4PI_",SUBSTITUTE($C183,"IN","I-") )</f>
        <v>S2_U4PI_P4_MDI-</v>
      </c>
      <c r="N183" s="19">
        <f>VLOOKUP(M183,EtchLengthFromLayout!$A:$B,2,0)</f>
        <v>5844.6</v>
      </c>
      <c r="O183" s="14"/>
      <c r="P183" s="19"/>
      <c r="Q183" s="19"/>
      <c r="R183" s="19"/>
      <c r="S183" s="19"/>
      <c r="T183" s="19"/>
      <c r="U183" s="5"/>
      <c r="V183" s="5"/>
      <c r="W183" s="19"/>
      <c r="X183" s="19">
        <f t="shared" si="140"/>
        <v>18415.21</v>
      </c>
      <c r="Y183" s="19">
        <f>ABS(X183-X184)</f>
        <v>4.9999999999272404E-2</v>
      </c>
      <c r="Z183" s="23" t="s">
        <v>873</v>
      </c>
      <c r="AA183" s="5">
        <f>VLOOKUP(AB183,PinNo!$B:$C,2,0)</f>
        <v>165</v>
      </c>
      <c r="AB183" s="7" t="str">
        <f t="shared" si="138"/>
        <v>P4_MDIN</v>
      </c>
      <c r="AC183" s="118"/>
    </row>
    <row r="184" spans="1:29" x14ac:dyDescent="0.25">
      <c r="A184" s="23" t="s">
        <v>441</v>
      </c>
      <c r="B184" s="5">
        <f>VLOOKUP(C184,PinNo!$B:$C,2,0)</f>
        <v>164</v>
      </c>
      <c r="C184" s="7" t="s">
        <v>901</v>
      </c>
      <c r="D184" s="5" t="str">
        <f>VLOOKUP(CONCATENATE($A184,".",$B184),Netlist_VTable!$H:$I,2,0)</f>
        <v>S2_P4_MDI+</v>
      </c>
      <c r="E184" s="19">
        <f>VLOOKUP(D184,EtchLengthFromLayout!$A:$B,2,0)</f>
        <v>2730.06</v>
      </c>
      <c r="F184" s="19" t="str">
        <f>CONCATENATE("S",MID($A184,5,1),"_U1_",SUBSTITUTE($C184,"IP","I+") )</f>
        <v>S2_U1_P4_MDI+</v>
      </c>
      <c r="G184" s="19">
        <f>VLOOKUP(F184,EtchLengthFromLayout!$A:$B,2,0)</f>
        <v>487.03</v>
      </c>
      <c r="H184" s="13">
        <f t="shared" ref="H184:H186" si="144">E184+G184</f>
        <v>3217.09</v>
      </c>
      <c r="I184" s="19" t="str">
        <f>CONCATENATE("S",MID($A184,5,1),"_U2_",SUBSTITUTE($C184,"IP","I+") )</f>
        <v>S2_U2_P4_MDI+</v>
      </c>
      <c r="J184" s="19">
        <f>VLOOKUP(I184,EtchLengthFromLayout!$A:$B,2,0)</f>
        <v>104.67</v>
      </c>
      <c r="K184" s="19" t="str">
        <f>CONCATENATE("S",MID($A184,5,1),"_U3_",SUBSTITUTE($C184,"IP","I+") )</f>
        <v>S2_U3_P4_MDI+</v>
      </c>
      <c r="L184" s="19">
        <f>VLOOKUP(K184,EtchLengthFromLayout!$A:$B,2,0)</f>
        <v>9248.81</v>
      </c>
      <c r="M184" s="14" t="str">
        <f t="shared" ref="M184" si="145">CONCATENATE("S",MID($A184,5,1),"_U4PI_",SUBSTITUTE($C184,"IP","I+") )</f>
        <v>S2_U4PI_P4_MDI+</v>
      </c>
      <c r="N184" s="19">
        <f>VLOOKUP(M184,EtchLengthFromLayout!$A:$B,2,0)</f>
        <v>5844.59</v>
      </c>
      <c r="O184" s="14"/>
      <c r="P184" s="19"/>
      <c r="Q184" s="19"/>
      <c r="R184" s="19"/>
      <c r="S184" s="19"/>
      <c r="T184" s="19"/>
      <c r="U184" s="5"/>
      <c r="V184" s="5"/>
      <c r="W184" s="19"/>
      <c r="X184" s="19">
        <f t="shared" si="140"/>
        <v>18415.16</v>
      </c>
      <c r="Y184" s="15" t="str">
        <f>IF(Y183&lt;=5,"OK, Tolerance&lt;= 5 mils", "Fail, Tolerance &gt;  5 mils")</f>
        <v>OK, Tolerance&lt;= 5 mils</v>
      </c>
      <c r="Z184" s="23" t="s">
        <v>873</v>
      </c>
      <c r="AA184" s="5">
        <f>VLOOKUP(AB184,PinNo!$B:$C,2,0)</f>
        <v>164</v>
      </c>
      <c r="AB184" s="7" t="str">
        <f t="shared" si="138"/>
        <v>P4_MDIP</v>
      </c>
      <c r="AC184" s="118"/>
    </row>
    <row r="185" spans="1:29" x14ac:dyDescent="0.25">
      <c r="A185" s="24" t="s">
        <v>442</v>
      </c>
      <c r="B185" s="5">
        <f>VLOOKUP(C185,PinNo!$B:$C,2,0)</f>
        <v>165</v>
      </c>
      <c r="C185" s="7" t="s">
        <v>902</v>
      </c>
      <c r="D185" s="5" t="str">
        <f>VLOOKUP(CONCATENATE($A185,".",$B185),Netlist_VTable!$H:$I,2,0)</f>
        <v>S3_P4_MDI-</v>
      </c>
      <c r="E185" s="19">
        <f>VLOOKUP(D185,EtchLengthFromLayout!$A:$B,2,0)</f>
        <v>1713.27</v>
      </c>
      <c r="F185" s="19" t="str">
        <f>CONCATENATE("S",MID($A185,5,1),"_U1_",SUBSTITUTE($C185,"IN","I-") )</f>
        <v>S3_U1_P4_MDI-</v>
      </c>
      <c r="G185" s="19">
        <f>VLOOKUP(F185,EtchLengthFromLayout!$A:$B,2,0)</f>
        <v>487.03</v>
      </c>
      <c r="H185" s="13">
        <f t="shared" si="144"/>
        <v>2200.3000000000002</v>
      </c>
      <c r="I185" s="19" t="str">
        <f>CONCATENATE("S",MID($A185,5,1),"_U2_",SUBSTITUTE($C185,"IN","I-") )</f>
        <v>S3_U2_P4_MDI-</v>
      </c>
      <c r="J185" s="19">
        <f>VLOOKUP(I185,EtchLengthFromLayout!$A:$B,2,0)</f>
        <v>104.67</v>
      </c>
      <c r="K185" s="19" t="str">
        <f>CONCATENATE("S",MID($A185,5,1),"_U3_",SUBSTITUTE($C185,"IN","I-") )</f>
        <v>S3_U3_P4_MDI-</v>
      </c>
      <c r="L185" s="19">
        <f>VLOOKUP(K185,EtchLengthFromLayout!$A:$B,2,0)</f>
        <v>14433.21</v>
      </c>
      <c r="M185" s="14" t="str">
        <f t="shared" ref="M185" si="146">CONCATENATE("S",MID($A185,5,1),"_U4PI_",SUBSTITUTE($C185,"IN","I-") )</f>
        <v>S3_U4PI_P4_MDI-</v>
      </c>
      <c r="N185" s="19">
        <f>VLOOKUP(M185,EtchLengthFromLayout!$A:$B,2,0)</f>
        <v>1600.05</v>
      </c>
      <c r="O185" s="14"/>
      <c r="P185" s="19"/>
      <c r="Q185" s="19"/>
      <c r="R185" s="19"/>
      <c r="S185" s="19"/>
      <c r="T185" s="19"/>
      <c r="U185" s="5"/>
      <c r="V185" s="5"/>
      <c r="W185" s="19"/>
      <c r="X185" s="19">
        <f t="shared" si="140"/>
        <v>18338.23</v>
      </c>
      <c r="Y185" s="19">
        <f>ABS(X185-X186)</f>
        <v>6.9999999999708962E-2</v>
      </c>
      <c r="Z185" s="24" t="s">
        <v>874</v>
      </c>
      <c r="AA185" s="5">
        <f>VLOOKUP(AB185,PinNo!$B:$C,2,0)</f>
        <v>165</v>
      </c>
      <c r="AB185" s="7" t="str">
        <f t="shared" si="138"/>
        <v>P4_MDIN</v>
      </c>
      <c r="AC185" s="118"/>
    </row>
    <row r="186" spans="1:29" x14ac:dyDescent="0.25">
      <c r="A186" s="24" t="s">
        <v>442</v>
      </c>
      <c r="B186" s="5">
        <f>VLOOKUP(C186,PinNo!$B:$C,2,0)</f>
        <v>164</v>
      </c>
      <c r="C186" s="7" t="s">
        <v>901</v>
      </c>
      <c r="D186" s="5" t="str">
        <f>VLOOKUP(CONCATENATE($A186,".",$B186),Netlist_VTable!$H:$I,2,0)</f>
        <v>S3_P4_MDI+</v>
      </c>
      <c r="E186" s="19">
        <f>VLOOKUP(D186,EtchLengthFromLayout!$A:$B,2,0)</f>
        <v>1713.21</v>
      </c>
      <c r="F186" s="19" t="str">
        <f>CONCATENATE("S",MID($A186,5,1),"_U1_",SUBSTITUTE($C186,"IP","I+") )</f>
        <v>S3_U1_P4_MDI+</v>
      </c>
      <c r="G186" s="19">
        <f>VLOOKUP(F186,EtchLengthFromLayout!$A:$B,2,0)</f>
        <v>487.03</v>
      </c>
      <c r="H186" s="13">
        <f t="shared" si="144"/>
        <v>2200.2399999999998</v>
      </c>
      <c r="I186" s="19" t="str">
        <f>CONCATENATE("S",MID($A186,5,1),"_U2_",SUBSTITUTE($C186,"IP","I+") )</f>
        <v>S3_U2_P4_MDI+</v>
      </c>
      <c r="J186" s="19">
        <f>VLOOKUP(I186,EtchLengthFromLayout!$A:$B,2,0)</f>
        <v>104.67</v>
      </c>
      <c r="K186" s="19" t="str">
        <f>CONCATENATE("S",MID($A186,5,1),"_U3_",SUBSTITUTE($C186,"IP","I+") )</f>
        <v>S3_U3_P4_MDI+</v>
      </c>
      <c r="L186" s="19">
        <f>VLOOKUP(K186,EtchLengthFromLayout!$A:$B,2,0)</f>
        <v>14433.21</v>
      </c>
      <c r="M186" s="14" t="str">
        <f t="shared" ref="M186" si="147">CONCATENATE("S",MID($A186,5,1),"_U4PI_",SUBSTITUTE($C186,"IP","I+") )</f>
        <v>S3_U4PI_P4_MDI+</v>
      </c>
      <c r="N186" s="19">
        <f>VLOOKUP(M186,EtchLengthFromLayout!$A:$B,2,0)</f>
        <v>1600.04</v>
      </c>
      <c r="O186" s="14"/>
      <c r="P186" s="19"/>
      <c r="Q186" s="19"/>
      <c r="R186" s="19"/>
      <c r="S186" s="19"/>
      <c r="T186" s="19"/>
      <c r="U186" s="5"/>
      <c r="V186" s="5"/>
      <c r="W186" s="19"/>
      <c r="X186" s="19">
        <f t="shared" si="140"/>
        <v>18338.16</v>
      </c>
      <c r="Y186" s="15" t="str">
        <f>IF(Y185&lt;=5,"OK, Tolerance&lt;= 5 mils", "Fail, Tolerance &gt;  5 mils")</f>
        <v>OK, Tolerance&lt;= 5 mils</v>
      </c>
      <c r="Z186" s="24" t="s">
        <v>874</v>
      </c>
      <c r="AA186" s="5">
        <f>VLOOKUP(AB186,PinNo!$B:$C,2,0)</f>
        <v>164</v>
      </c>
      <c r="AB186" s="7" t="str">
        <f t="shared" si="138"/>
        <v>P4_MDIP</v>
      </c>
      <c r="AC186" s="118"/>
    </row>
    <row r="187" spans="1:29" x14ac:dyDescent="0.25">
      <c r="A187" s="44"/>
      <c r="B187" s="12"/>
      <c r="C187" s="12"/>
      <c r="D187" s="12"/>
      <c r="E187" s="13"/>
      <c r="F187" s="12" t="s">
        <v>227</v>
      </c>
      <c r="G187" s="13"/>
      <c r="H187" s="13">
        <f>MAX(H179:H186)</f>
        <v>3217.1000000000004</v>
      </c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0" t="s">
        <v>227</v>
      </c>
      <c r="W187" s="15"/>
      <c r="X187" s="15">
        <f>MAX(X179:X186)</f>
        <v>18415.21</v>
      </c>
      <c r="Y187" s="10"/>
      <c r="Z187" s="10"/>
      <c r="AA187" s="10"/>
      <c r="AB187" s="10"/>
      <c r="AC187" s="10"/>
    </row>
    <row r="188" spans="1:29" x14ac:dyDescent="0.25">
      <c r="A188" s="44"/>
      <c r="B188" s="12"/>
      <c r="C188" s="12"/>
      <c r="D188" s="12"/>
      <c r="E188" s="13"/>
      <c r="F188" s="12" t="s">
        <v>228</v>
      </c>
      <c r="G188" s="13"/>
      <c r="H188" s="13">
        <f>MIN(H179:H186)</f>
        <v>2200.2399999999998</v>
      </c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0" t="s">
        <v>228</v>
      </c>
      <c r="W188" s="15"/>
      <c r="X188" s="15">
        <f>MIN(X179:X186)</f>
        <v>18338.16</v>
      </c>
      <c r="Y188" s="10"/>
      <c r="Z188" s="10"/>
      <c r="AA188" s="10"/>
      <c r="AB188" s="10"/>
      <c r="AC188" s="10"/>
    </row>
    <row r="189" spans="1:29" x14ac:dyDescent="0.25">
      <c r="A189" s="44"/>
      <c r="B189" s="12"/>
      <c r="C189" s="12"/>
      <c r="D189" s="12"/>
      <c r="E189" s="13"/>
      <c r="F189" s="12" t="s">
        <v>1</v>
      </c>
      <c r="G189" s="13"/>
      <c r="H189" s="13">
        <f>ABS(H187-H188)</f>
        <v>1016.8600000000006</v>
      </c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0"/>
      <c r="V189" s="10" t="s">
        <v>1</v>
      </c>
      <c r="W189" s="15"/>
      <c r="X189" s="15">
        <f>ABS(X187-X188)</f>
        <v>77.049999999999272</v>
      </c>
      <c r="Y189" s="10"/>
      <c r="Z189" s="10"/>
      <c r="AA189" s="10"/>
      <c r="AB189" s="10"/>
      <c r="AC189" s="10"/>
    </row>
    <row r="190" spans="1:29" x14ac:dyDescent="0.25">
      <c r="A190" s="25"/>
      <c r="B190" s="10"/>
      <c r="C190" s="10"/>
      <c r="D190" s="10"/>
      <c r="E190" s="15"/>
      <c r="F190" s="10"/>
      <c r="G190" s="10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0"/>
      <c r="V190" s="15"/>
      <c r="W190" s="15"/>
      <c r="X190" s="10"/>
      <c r="Y190" s="10"/>
      <c r="Z190" s="10"/>
      <c r="AA190" s="10"/>
      <c r="AB190" s="10"/>
      <c r="AC190" s="10"/>
    </row>
    <row r="191" spans="1:29" x14ac:dyDescent="0.25">
      <c r="A191" s="20"/>
      <c r="B191" s="5"/>
      <c r="C191" s="5"/>
      <c r="D191" s="5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5"/>
      <c r="V191" s="5"/>
      <c r="W191" s="19"/>
      <c r="X191" s="19"/>
      <c r="Y191" s="5"/>
      <c r="Z191" s="5"/>
      <c r="AA191" s="5"/>
      <c r="AB191" s="5"/>
      <c r="AC191" s="5"/>
    </row>
    <row r="192" spans="1:29" x14ac:dyDescent="0.25">
      <c r="A192" s="25"/>
      <c r="B192" s="10"/>
      <c r="C192" s="10"/>
      <c r="D192" s="10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0"/>
      <c r="V192" s="21"/>
      <c r="W192" s="22"/>
      <c r="X192" s="22"/>
      <c r="Y192" s="10"/>
      <c r="Z192" s="10"/>
      <c r="AA192" s="10"/>
      <c r="AB192" s="10"/>
      <c r="AC192" s="10"/>
    </row>
    <row r="193" spans="1:29" x14ac:dyDescent="0.25">
      <c r="A193" s="25"/>
      <c r="B193" s="10"/>
      <c r="C193" s="10"/>
      <c r="D193" s="10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0"/>
      <c r="V193" s="10" t="s">
        <v>230</v>
      </c>
      <c r="W193" s="15"/>
      <c r="X193" s="15"/>
      <c r="Y193" s="10"/>
      <c r="Z193" s="10"/>
      <c r="AA193" s="10"/>
      <c r="AB193" s="10"/>
      <c r="AC193" s="10"/>
    </row>
    <row r="194" spans="1:29" x14ac:dyDescent="0.25">
      <c r="A194" s="25"/>
      <c r="B194" s="10"/>
      <c r="C194" s="10"/>
      <c r="D194" s="10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0"/>
      <c r="V194" s="10" t="s">
        <v>227</v>
      </c>
      <c r="W194" s="15"/>
      <c r="X194" s="15">
        <f>MAX(X145,X159,X173,X187)</f>
        <v>18530.309999999998</v>
      </c>
      <c r="Y194" s="10"/>
      <c r="Z194" s="10"/>
      <c r="AA194" s="10"/>
      <c r="AB194" s="10"/>
      <c r="AC194" s="10"/>
    </row>
    <row r="195" spans="1:29" x14ac:dyDescent="0.25">
      <c r="A195" s="25"/>
      <c r="B195" s="10"/>
      <c r="C195" s="10"/>
      <c r="D195" s="10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0"/>
      <c r="V195" s="10" t="s">
        <v>228</v>
      </c>
      <c r="W195" s="15"/>
      <c r="X195" s="15">
        <f>MIN(X146,X160,X174,X188)</f>
        <v>18338.120000000003</v>
      </c>
      <c r="Y195" s="10"/>
      <c r="Z195" s="10"/>
      <c r="AA195" s="10"/>
      <c r="AB195" s="10"/>
      <c r="AC195" s="10"/>
    </row>
    <row r="196" spans="1:29" x14ac:dyDescent="0.25">
      <c r="A196" s="25"/>
      <c r="B196" s="10"/>
      <c r="C196" s="10"/>
      <c r="D196" s="10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0"/>
      <c r="V196" s="10" t="s">
        <v>1</v>
      </c>
      <c r="W196" s="15"/>
      <c r="X196" s="15">
        <f>ABS(X194-X195)</f>
        <v>192.18999999999505</v>
      </c>
      <c r="Y196" s="10"/>
      <c r="Z196" s="10"/>
      <c r="AA196" s="10"/>
      <c r="AB196" s="10"/>
      <c r="AC196" s="10"/>
    </row>
    <row r="197" spans="1:29" x14ac:dyDescent="0.25">
      <c r="A197" s="25"/>
      <c r="B197" s="10"/>
      <c r="C197" s="10"/>
      <c r="D197" s="10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0"/>
      <c r="V197" s="103" t="s">
        <v>6</v>
      </c>
      <c r="W197" s="15"/>
      <c r="X197" s="15" t="str">
        <f>IF(X196&lt;=1000,"OK, Tolerance&lt;= 1000 mils", "Fail, Tolerance &gt;  1000 mils")</f>
        <v>OK, Tolerance&lt;= 1000 mils</v>
      </c>
      <c r="Y197" s="10"/>
      <c r="Z197" s="10"/>
      <c r="AA197" s="10"/>
      <c r="AB197" s="10"/>
      <c r="AC197" s="10"/>
    </row>
    <row r="198" spans="1:29" x14ac:dyDescent="0.25">
      <c r="A198" s="20"/>
      <c r="B198" s="5"/>
      <c r="C198" s="5"/>
      <c r="D198" s="5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5"/>
      <c r="V198" s="5"/>
      <c r="W198" s="19"/>
      <c r="X198" s="19"/>
      <c r="Y198" s="5"/>
      <c r="Z198" s="5"/>
      <c r="AA198" s="5"/>
      <c r="AB198" s="5"/>
      <c r="AC198" s="5"/>
    </row>
    <row r="199" spans="1:29" x14ac:dyDescent="0.25">
      <c r="A199" s="5"/>
      <c r="B199" s="5"/>
      <c r="C199" s="5"/>
      <c r="D199" s="5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5"/>
      <c r="Y199" s="5"/>
      <c r="Z199" s="5"/>
      <c r="AA199" s="5"/>
      <c r="AB199" s="5"/>
      <c r="AC199" s="5"/>
    </row>
    <row r="200" spans="1:29" x14ac:dyDescent="0.25">
      <c r="A200" s="105"/>
      <c r="B200" s="105"/>
      <c r="C200" s="105"/>
      <c r="D200" s="105"/>
      <c r="E200" s="105"/>
      <c r="F200" s="105"/>
      <c r="G200" s="105"/>
      <c r="H200" s="105"/>
      <c r="I200" s="105"/>
      <c r="J200" s="105"/>
      <c r="K200" s="105"/>
      <c r="L200" s="105"/>
      <c r="M200" s="105"/>
      <c r="N200" s="105"/>
      <c r="O200" s="105"/>
      <c r="P200" s="105"/>
      <c r="Q200" s="105"/>
      <c r="R200" s="105"/>
      <c r="S200" s="105"/>
      <c r="T200" s="105"/>
      <c r="U200" s="105"/>
      <c r="V200" s="105"/>
      <c r="W200" s="105"/>
      <c r="X200" s="105"/>
      <c r="Y200" s="105"/>
      <c r="Z200" s="105"/>
      <c r="AA200" s="105"/>
      <c r="AB200" s="105"/>
      <c r="AC200" s="105"/>
    </row>
    <row r="201" spans="1:29" x14ac:dyDescent="0.25">
      <c r="A201" s="105"/>
      <c r="B201" s="105"/>
      <c r="C201" s="105"/>
      <c r="D201" s="105"/>
      <c r="E201" s="105"/>
      <c r="F201" s="105"/>
      <c r="G201" s="105"/>
      <c r="H201" s="105"/>
      <c r="I201" s="105"/>
      <c r="J201" s="105"/>
      <c r="K201" s="105"/>
      <c r="L201" s="105"/>
      <c r="M201" s="105"/>
      <c r="N201" s="105"/>
      <c r="O201" s="105"/>
      <c r="P201" s="105"/>
      <c r="Q201" s="105"/>
      <c r="R201" s="105"/>
      <c r="S201" s="105"/>
      <c r="T201" s="105"/>
      <c r="U201" s="105"/>
      <c r="V201" s="105"/>
      <c r="W201" s="105"/>
      <c r="X201" s="105"/>
      <c r="Y201" s="105"/>
      <c r="Z201" s="105"/>
      <c r="AA201" s="105"/>
      <c r="AB201" s="105"/>
      <c r="AC201" s="105"/>
    </row>
    <row r="202" spans="1:29" ht="32.25" x14ac:dyDescent="0.45">
      <c r="A202" s="26" t="s">
        <v>5229</v>
      </c>
      <c r="B202" s="12"/>
      <c r="C202" s="12"/>
      <c r="D202" s="12"/>
      <c r="E202" s="13"/>
      <c r="F202" s="38"/>
      <c r="G202" s="13"/>
      <c r="H202" s="13"/>
      <c r="I202" s="51" t="s">
        <v>424</v>
      </c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46"/>
    </row>
    <row r="203" spans="1:29" ht="32.25" x14ac:dyDescent="0.25">
      <c r="A203" s="46" t="s">
        <v>3</v>
      </c>
      <c r="B203" s="46" t="s">
        <v>4</v>
      </c>
      <c r="C203" s="46" t="s">
        <v>5</v>
      </c>
      <c r="D203" s="10" t="s">
        <v>0</v>
      </c>
      <c r="E203" s="15" t="s">
        <v>2</v>
      </c>
      <c r="F203" s="16" t="s">
        <v>0</v>
      </c>
      <c r="G203" s="17" t="s">
        <v>2</v>
      </c>
      <c r="H203" s="52" t="s">
        <v>415</v>
      </c>
      <c r="I203" s="10" t="s">
        <v>0</v>
      </c>
      <c r="J203" s="15" t="s">
        <v>2</v>
      </c>
      <c r="K203" s="16" t="s">
        <v>0</v>
      </c>
      <c r="L203" s="17" t="s">
        <v>2</v>
      </c>
      <c r="M203" s="16" t="s">
        <v>0</v>
      </c>
      <c r="N203" s="17" t="s">
        <v>2</v>
      </c>
      <c r="O203" s="10" t="s">
        <v>0</v>
      </c>
      <c r="P203" s="15" t="s">
        <v>2</v>
      </c>
      <c r="Q203" s="16" t="s">
        <v>0</v>
      </c>
      <c r="R203" s="17" t="s">
        <v>2</v>
      </c>
      <c r="S203" s="10" t="s">
        <v>0</v>
      </c>
      <c r="T203" s="15" t="s">
        <v>2</v>
      </c>
      <c r="U203" s="12"/>
      <c r="V203" s="53" t="s">
        <v>422</v>
      </c>
      <c r="W203" s="13" t="s">
        <v>2</v>
      </c>
      <c r="X203" s="82" t="s">
        <v>875</v>
      </c>
      <c r="Y203" s="29" t="s">
        <v>420</v>
      </c>
      <c r="Z203" s="63" t="s">
        <v>226</v>
      </c>
      <c r="AA203" s="10" t="s">
        <v>4</v>
      </c>
      <c r="AB203" s="46" t="s">
        <v>5</v>
      </c>
      <c r="AC203" s="46" t="s">
        <v>229</v>
      </c>
    </row>
    <row r="204" spans="1:29" ht="16.149999999999999" customHeight="1" x14ac:dyDescent="0.25">
      <c r="A204" s="23" t="s">
        <v>8</v>
      </c>
      <c r="B204" s="5">
        <f>VLOOKUP(C204,PinNo!$B:$C,2,0)</f>
        <v>175</v>
      </c>
      <c r="C204" s="7" t="s">
        <v>63</v>
      </c>
      <c r="D204" s="5"/>
      <c r="E204" s="19"/>
      <c r="F204" s="19"/>
      <c r="G204" s="19"/>
      <c r="H204" s="13"/>
      <c r="I204" s="19"/>
      <c r="J204" s="19"/>
      <c r="K204" s="19"/>
      <c r="L204" s="19"/>
      <c r="M204" s="14"/>
      <c r="N204" s="19"/>
      <c r="O204" s="14" t="str">
        <f t="shared" ref="O204:O211" si="148">SUBSTITUTE($V204,"_P","_3PI_P")</f>
        <v>SG0_3PI_P1_MDI-</v>
      </c>
      <c r="P204" s="19">
        <f>VLOOKUP(O204,EtchLengthFromLayout!$A:$B,2,0)</f>
        <v>4436.8</v>
      </c>
      <c r="Q204" s="19" t="str">
        <f t="shared" ref="Q204:Q211" si="149">SUBSTITUTE($V204,"_P","_2_P")</f>
        <v>SG0_2_P1_MDI-</v>
      </c>
      <c r="R204" s="19">
        <f>VLOOKUP(Q204,EtchLengthFromLayout!$A:$B,2,0)</f>
        <v>3375.36</v>
      </c>
      <c r="S204" s="19" t="str">
        <f t="shared" ref="S204:S211" si="150">SUBSTITUTE($V204,"_P","_1_P")</f>
        <v>SG0_1_P1_MDI-</v>
      </c>
      <c r="T204" s="19">
        <f>VLOOKUP(S204,EtchLengthFromLayout!$A:$B,2,0)</f>
        <v>104.67</v>
      </c>
      <c r="U204" s="5"/>
      <c r="V204" s="5" t="str">
        <f>VLOOKUP(CONCATENATE($Z204,".",$AA204),Netlist_VTable!$H:$I,2,0)</f>
        <v>SG0_P1_MDI-</v>
      </c>
      <c r="W204" s="19">
        <f>VLOOKUP(V204,EtchLengthFromLayout!$A:$B,2,0)</f>
        <v>1215.8800000000001</v>
      </c>
      <c r="X204" s="19">
        <f>E204+G204+J204+L204+N204+P204+R204+T204+W204</f>
        <v>9132.7099999999991</v>
      </c>
      <c r="Y204" s="19">
        <f>ABS(X204-X205)</f>
        <v>3.0000000000654836E-2</v>
      </c>
      <c r="Z204" s="23" t="s">
        <v>871</v>
      </c>
      <c r="AA204" s="5">
        <f>VLOOKUP(AB204,PinNo!$B:$C,2,0)</f>
        <v>175</v>
      </c>
      <c r="AB204" s="7" t="str">
        <f t="shared" ref="AB204:AB211" si="151">C204</f>
        <v>P1_MDIN</v>
      </c>
      <c r="AC204" s="118" t="s">
        <v>729</v>
      </c>
    </row>
    <row r="205" spans="1:29" x14ac:dyDescent="0.25">
      <c r="A205" s="23" t="s">
        <v>8</v>
      </c>
      <c r="B205" s="5">
        <f>VLOOKUP(C205,PinNo!$B:$C,2,0)</f>
        <v>174</v>
      </c>
      <c r="C205" s="7" t="s">
        <v>62</v>
      </c>
      <c r="D205" s="5"/>
      <c r="E205" s="19"/>
      <c r="F205" s="19"/>
      <c r="G205" s="19"/>
      <c r="H205" s="13"/>
      <c r="I205" s="19"/>
      <c r="J205" s="19"/>
      <c r="K205" s="19"/>
      <c r="L205" s="19"/>
      <c r="M205" s="14"/>
      <c r="N205" s="19"/>
      <c r="O205" s="14" t="str">
        <f t="shared" si="148"/>
        <v>SG0_3PI_P1_MDI+</v>
      </c>
      <c r="P205" s="19">
        <f>VLOOKUP(O205,EtchLengthFromLayout!$A:$B,2,0)</f>
        <v>4436.79</v>
      </c>
      <c r="Q205" s="19" t="str">
        <f t="shared" si="149"/>
        <v>SG0_2_P1_MDI+</v>
      </c>
      <c r="R205" s="19">
        <f>VLOOKUP(Q205,EtchLengthFromLayout!$A:$B,2,0)</f>
        <v>3375.37</v>
      </c>
      <c r="S205" s="19" t="str">
        <f t="shared" si="150"/>
        <v>SG0_1_P1_MDI+</v>
      </c>
      <c r="T205" s="19">
        <f>VLOOKUP(S205,EtchLengthFromLayout!$A:$B,2,0)</f>
        <v>104.67</v>
      </c>
      <c r="U205" s="5"/>
      <c r="V205" s="5" t="str">
        <f>VLOOKUP(CONCATENATE($Z205,".",$AA205),Netlist_VTable!$H:$I,2,0)</f>
        <v>SG0_P1_MDI+</v>
      </c>
      <c r="W205" s="19">
        <f>VLOOKUP(V205,EtchLengthFromLayout!$A:$B,2,0)</f>
        <v>1215.9100000000001</v>
      </c>
      <c r="X205" s="19">
        <f t="shared" ref="X205:X211" si="152">E205+G205+J205+L205+N205+P205+R205+T205+W205</f>
        <v>9132.74</v>
      </c>
      <c r="Y205" s="15" t="str">
        <f>IF(Y204&lt;=5,"OK, Tolerance&lt;= 5 mils", "Fail, Tolerance &gt;  5 mils")</f>
        <v>OK, Tolerance&lt;= 5 mils</v>
      </c>
      <c r="Z205" s="23" t="s">
        <v>871</v>
      </c>
      <c r="AA205" s="5">
        <f>VLOOKUP(AB205,PinNo!$B:$C,2,0)</f>
        <v>174</v>
      </c>
      <c r="AB205" s="7" t="str">
        <f t="shared" si="151"/>
        <v>P1_MDIP</v>
      </c>
      <c r="AC205" s="118"/>
    </row>
    <row r="206" spans="1:29" x14ac:dyDescent="0.25">
      <c r="A206" s="24" t="s">
        <v>9</v>
      </c>
      <c r="B206" s="5">
        <f>VLOOKUP(C206,PinNo!$B:$C,2,0)</f>
        <v>175</v>
      </c>
      <c r="C206" s="7" t="s">
        <v>63</v>
      </c>
      <c r="D206" s="5"/>
      <c r="E206" s="19"/>
      <c r="F206" s="19"/>
      <c r="G206" s="19"/>
      <c r="H206" s="13"/>
      <c r="I206" s="19"/>
      <c r="J206" s="19"/>
      <c r="K206" s="19"/>
      <c r="L206" s="19"/>
      <c r="M206" s="14"/>
      <c r="N206" s="19"/>
      <c r="O206" s="14" t="str">
        <f t="shared" si="148"/>
        <v>SG1_3PI_P1_MDI-</v>
      </c>
      <c r="P206" s="19">
        <f>VLOOKUP(O206,EtchLengthFromLayout!$A:$B,2,0)</f>
        <v>1448.92</v>
      </c>
      <c r="Q206" s="19" t="str">
        <f t="shared" si="149"/>
        <v>SG1_2_P1_MDI-</v>
      </c>
      <c r="R206" s="19">
        <f>VLOOKUP(Q206,EtchLengthFromLayout!$A:$B,2,0)</f>
        <v>5161.8900000000003</v>
      </c>
      <c r="S206" s="19" t="str">
        <f t="shared" si="150"/>
        <v>SG1_1_P1_MDI-</v>
      </c>
      <c r="T206" s="19">
        <f>VLOOKUP(S206,EtchLengthFromLayout!$A:$B,2,0)</f>
        <v>104.67</v>
      </c>
      <c r="U206" s="5"/>
      <c r="V206" s="5" t="str">
        <f>VLOOKUP(CONCATENATE($Z206,".",$AA206),Netlist_VTable!$H:$I,2,0)</f>
        <v>SG1_P1_MDI-</v>
      </c>
      <c r="W206" s="19">
        <f>VLOOKUP(V206,EtchLengthFromLayout!$A:$B,2,0)</f>
        <v>2476.73</v>
      </c>
      <c r="X206" s="19">
        <f t="shared" si="152"/>
        <v>9192.2100000000009</v>
      </c>
      <c r="Y206" s="19">
        <f>ABS(X206-X207)</f>
        <v>9.0000000000145519E-2</v>
      </c>
      <c r="Z206" s="24" t="s">
        <v>872</v>
      </c>
      <c r="AA206" s="5">
        <f>VLOOKUP(AB206,PinNo!$B:$C,2,0)</f>
        <v>175</v>
      </c>
      <c r="AB206" s="7" t="str">
        <f t="shared" si="151"/>
        <v>P1_MDIN</v>
      </c>
      <c r="AC206" s="118"/>
    </row>
    <row r="207" spans="1:29" x14ac:dyDescent="0.25">
      <c r="A207" s="24" t="s">
        <v>9</v>
      </c>
      <c r="B207" s="5">
        <f>VLOOKUP(C207,PinNo!$B:$C,2,0)</f>
        <v>174</v>
      </c>
      <c r="C207" s="7" t="s">
        <v>62</v>
      </c>
      <c r="D207" s="5"/>
      <c r="E207" s="19"/>
      <c r="F207" s="19"/>
      <c r="G207" s="19"/>
      <c r="H207" s="13"/>
      <c r="I207" s="19"/>
      <c r="J207" s="19"/>
      <c r="K207" s="19"/>
      <c r="L207" s="19"/>
      <c r="M207" s="14"/>
      <c r="N207" s="19"/>
      <c r="O207" s="14" t="str">
        <f t="shared" si="148"/>
        <v>SG1_3PI_P1_MDI+</v>
      </c>
      <c r="P207" s="19">
        <f>VLOOKUP(O207,EtchLengthFromLayout!$A:$B,2,0)</f>
        <v>1448.9</v>
      </c>
      <c r="Q207" s="19" t="str">
        <f t="shared" si="149"/>
        <v>SG1_2_P1_MDI+</v>
      </c>
      <c r="R207" s="19">
        <f>VLOOKUP(Q207,EtchLengthFromLayout!$A:$B,2,0)</f>
        <v>5161.88</v>
      </c>
      <c r="S207" s="19" t="str">
        <f t="shared" si="150"/>
        <v>SG1_1_P1_MDI+</v>
      </c>
      <c r="T207" s="19">
        <f>VLOOKUP(S207,EtchLengthFromLayout!$A:$B,2,0)</f>
        <v>104.67</v>
      </c>
      <c r="U207" s="5"/>
      <c r="V207" s="5" t="str">
        <f>VLOOKUP(CONCATENATE($Z207,".",$AA207),Netlist_VTable!$H:$I,2,0)</f>
        <v>SG1_P1_MDI+</v>
      </c>
      <c r="W207" s="19">
        <f>VLOOKUP(V207,EtchLengthFromLayout!$A:$B,2,0)</f>
        <v>2476.67</v>
      </c>
      <c r="X207" s="19">
        <f t="shared" si="152"/>
        <v>9192.1200000000008</v>
      </c>
      <c r="Y207" s="15" t="str">
        <f>IF(Y206&lt;=5,"OK, Tolerance&lt;= 5 mils", "Fail, Tolerance &gt;  5 mils")</f>
        <v>OK, Tolerance&lt;= 5 mils</v>
      </c>
      <c r="Z207" s="24" t="s">
        <v>872</v>
      </c>
      <c r="AA207" s="5">
        <f>VLOOKUP(AB207,PinNo!$B:$C,2,0)</f>
        <v>174</v>
      </c>
      <c r="AB207" s="7" t="str">
        <f t="shared" si="151"/>
        <v>P1_MDIP</v>
      </c>
      <c r="AC207" s="118"/>
    </row>
    <row r="208" spans="1:29" ht="16.149999999999999" customHeight="1" x14ac:dyDescent="0.25">
      <c r="A208" s="23" t="s">
        <v>441</v>
      </c>
      <c r="B208" s="5">
        <f>VLOOKUP(C208,PinNo!$B:$C,2,0)</f>
        <v>175</v>
      </c>
      <c r="C208" s="7" t="s">
        <v>63</v>
      </c>
      <c r="D208" s="5"/>
      <c r="E208" s="19"/>
      <c r="F208" s="19"/>
      <c r="G208" s="19"/>
      <c r="H208" s="13"/>
      <c r="I208" s="19"/>
      <c r="J208" s="19"/>
      <c r="K208" s="19"/>
      <c r="L208" s="19"/>
      <c r="M208" s="14"/>
      <c r="N208" s="19"/>
      <c r="O208" s="14" t="str">
        <f t="shared" si="148"/>
        <v>SG2_3PI_P1_MDI-</v>
      </c>
      <c r="P208" s="19">
        <f>VLOOKUP(O208,EtchLengthFromLayout!$A:$B,2,0)</f>
        <v>1929.05</v>
      </c>
      <c r="Q208" s="19" t="str">
        <f t="shared" si="149"/>
        <v>SG2_2_P1_MDI-</v>
      </c>
      <c r="R208" s="19">
        <f>VLOOKUP(Q208,EtchLengthFromLayout!$A:$B,2,0)</f>
        <v>4884.37</v>
      </c>
      <c r="S208" s="19" t="str">
        <f t="shared" si="150"/>
        <v>SG2_1_P1_MDI-</v>
      </c>
      <c r="T208" s="19">
        <f>VLOOKUP(S208,EtchLengthFromLayout!$A:$B,2,0)</f>
        <v>104.67</v>
      </c>
      <c r="U208" s="5"/>
      <c r="V208" s="5" t="str">
        <f>VLOOKUP(CONCATENATE($Z208,".",$AA208),Netlist_VTable!$H:$I,2,0)</f>
        <v>SG2_P1_MDI-</v>
      </c>
      <c r="W208" s="19">
        <f>VLOOKUP(V208,EtchLengthFromLayout!$A:$B,2,0)</f>
        <v>2319.5</v>
      </c>
      <c r="X208" s="19">
        <f t="shared" si="152"/>
        <v>9237.59</v>
      </c>
      <c r="Y208" s="19">
        <f>ABS(X208-X209)</f>
        <v>1.0000000000218279E-2</v>
      </c>
      <c r="Z208" s="23" t="s">
        <v>873</v>
      </c>
      <c r="AA208" s="5">
        <f>VLOOKUP(AB208,PinNo!$B:$C,2,0)</f>
        <v>175</v>
      </c>
      <c r="AB208" s="7" t="str">
        <f t="shared" si="151"/>
        <v>P1_MDIN</v>
      </c>
      <c r="AC208" s="118"/>
    </row>
    <row r="209" spans="1:29" x14ac:dyDescent="0.25">
      <c r="A209" s="23" t="s">
        <v>441</v>
      </c>
      <c r="B209" s="5">
        <f>VLOOKUP(C209,PinNo!$B:$C,2,0)</f>
        <v>174</v>
      </c>
      <c r="C209" s="7" t="s">
        <v>62</v>
      </c>
      <c r="D209" s="5"/>
      <c r="E209" s="19"/>
      <c r="F209" s="19"/>
      <c r="G209" s="19"/>
      <c r="H209" s="13"/>
      <c r="I209" s="19"/>
      <c r="J209" s="19"/>
      <c r="K209" s="19"/>
      <c r="L209" s="19"/>
      <c r="M209" s="14"/>
      <c r="N209" s="19"/>
      <c r="O209" s="14" t="str">
        <f t="shared" si="148"/>
        <v>SG2_3PI_P1_MDI+</v>
      </c>
      <c r="P209" s="19">
        <f>VLOOKUP(O209,EtchLengthFromLayout!$A:$B,2,0)</f>
        <v>1929.04</v>
      </c>
      <c r="Q209" s="19" t="str">
        <f t="shared" si="149"/>
        <v>SG2_2_P1_MDI+</v>
      </c>
      <c r="R209" s="19">
        <f>VLOOKUP(Q209,EtchLengthFromLayout!$A:$B,2,0)</f>
        <v>4884.3599999999997</v>
      </c>
      <c r="S209" s="19" t="str">
        <f t="shared" si="150"/>
        <v>SG2_1_P1_MDI+</v>
      </c>
      <c r="T209" s="19">
        <f>VLOOKUP(S209,EtchLengthFromLayout!$A:$B,2,0)</f>
        <v>104.67</v>
      </c>
      <c r="U209" s="5"/>
      <c r="V209" s="5" t="str">
        <f>VLOOKUP(CONCATENATE($Z209,".",$AA209),Netlist_VTable!$H:$I,2,0)</f>
        <v>SG2_P1_MDI+</v>
      </c>
      <c r="W209" s="19">
        <f>VLOOKUP(V209,EtchLengthFromLayout!$A:$B,2,0)</f>
        <v>2319.5100000000002</v>
      </c>
      <c r="X209" s="19">
        <f t="shared" si="152"/>
        <v>9237.58</v>
      </c>
      <c r="Y209" s="15" t="str">
        <f>IF(Y208&lt;=5,"OK, Tolerance&lt;= 5 mils", "Fail, Tolerance &gt;  5 mils")</f>
        <v>OK, Tolerance&lt;= 5 mils</v>
      </c>
      <c r="Z209" s="23" t="s">
        <v>873</v>
      </c>
      <c r="AA209" s="5">
        <f>VLOOKUP(AB209,PinNo!$B:$C,2,0)</f>
        <v>174</v>
      </c>
      <c r="AB209" s="7" t="str">
        <f t="shared" si="151"/>
        <v>P1_MDIP</v>
      </c>
      <c r="AC209" s="118"/>
    </row>
    <row r="210" spans="1:29" x14ac:dyDescent="0.25">
      <c r="A210" s="24" t="s">
        <v>442</v>
      </c>
      <c r="B210" s="5">
        <f>VLOOKUP(C210,PinNo!$B:$C,2,0)</f>
        <v>175</v>
      </c>
      <c r="C210" s="7" t="s">
        <v>63</v>
      </c>
      <c r="D210" s="5"/>
      <c r="E210" s="19"/>
      <c r="F210" s="19"/>
      <c r="G210" s="19"/>
      <c r="H210" s="13"/>
      <c r="I210" s="19"/>
      <c r="J210" s="19"/>
      <c r="K210" s="19"/>
      <c r="L210" s="19"/>
      <c r="M210" s="14"/>
      <c r="N210" s="19"/>
      <c r="O210" s="14" t="str">
        <f t="shared" si="148"/>
        <v>SG3_3PI_P1_MDI-</v>
      </c>
      <c r="P210" s="19">
        <f>VLOOKUP(O210,EtchLengthFromLayout!$A:$B,2,0)</f>
        <v>4227.99</v>
      </c>
      <c r="Q210" s="19" t="str">
        <f t="shared" si="149"/>
        <v>SG3_2_P1_MDI-</v>
      </c>
      <c r="R210" s="19">
        <f>VLOOKUP(Q210,EtchLengthFromLayout!$A:$B,2,0)</f>
        <v>3226.2</v>
      </c>
      <c r="S210" s="19" t="str">
        <f t="shared" si="150"/>
        <v>SG3_1_P1_MDI-</v>
      </c>
      <c r="T210" s="19">
        <f>VLOOKUP(S210,EtchLengthFromLayout!$A:$B,2,0)</f>
        <v>104.67</v>
      </c>
      <c r="U210" s="5"/>
      <c r="V210" s="5" t="str">
        <f>VLOOKUP(CONCATENATE($Z210,".",$AA210),Netlist_VTable!$H:$I,2,0)</f>
        <v>SG3_P1_MDI-</v>
      </c>
      <c r="W210" s="19">
        <f>VLOOKUP(V210,EtchLengthFromLayout!$A:$B,2,0)</f>
        <v>1510.29</v>
      </c>
      <c r="X210" s="19">
        <f t="shared" si="152"/>
        <v>9069.15</v>
      </c>
      <c r="Y210" s="19">
        <f>ABS(X210-X211)</f>
        <v>4.0000000000873115E-2</v>
      </c>
      <c r="Z210" s="24" t="s">
        <v>874</v>
      </c>
      <c r="AA210" s="5">
        <f>VLOOKUP(AB210,PinNo!$B:$C,2,0)</f>
        <v>175</v>
      </c>
      <c r="AB210" s="7" t="str">
        <f t="shared" si="151"/>
        <v>P1_MDIN</v>
      </c>
      <c r="AC210" s="118"/>
    </row>
    <row r="211" spans="1:29" x14ac:dyDescent="0.25">
      <c r="A211" s="24" t="s">
        <v>442</v>
      </c>
      <c r="B211" s="5">
        <f>VLOOKUP(C211,PinNo!$B:$C,2,0)</f>
        <v>174</v>
      </c>
      <c r="C211" s="7" t="s">
        <v>62</v>
      </c>
      <c r="D211" s="5"/>
      <c r="E211" s="19"/>
      <c r="F211" s="19"/>
      <c r="G211" s="19"/>
      <c r="H211" s="13"/>
      <c r="I211" s="19"/>
      <c r="J211" s="19"/>
      <c r="K211" s="19"/>
      <c r="L211" s="19"/>
      <c r="M211" s="14"/>
      <c r="N211" s="19"/>
      <c r="O211" s="14" t="str">
        <f t="shared" si="148"/>
        <v>SG3_3PI_P1_MDI+</v>
      </c>
      <c r="P211" s="19">
        <f>VLOOKUP(O211,EtchLengthFromLayout!$A:$B,2,0)</f>
        <v>4227.97</v>
      </c>
      <c r="Q211" s="19" t="str">
        <f t="shared" si="149"/>
        <v>SG3_2_P1_MDI+</v>
      </c>
      <c r="R211" s="19">
        <f>VLOOKUP(Q211,EtchLengthFromLayout!$A:$B,2,0)</f>
        <v>3226.24</v>
      </c>
      <c r="S211" s="19" t="str">
        <f t="shared" si="150"/>
        <v>SG3_1_P1_MDI+</v>
      </c>
      <c r="T211" s="19">
        <f>VLOOKUP(S211,EtchLengthFromLayout!$A:$B,2,0)</f>
        <v>104.67</v>
      </c>
      <c r="U211" s="5"/>
      <c r="V211" s="5" t="str">
        <f>VLOOKUP(CONCATENATE($Z211,".",$AA211),Netlist_VTable!$H:$I,2,0)</f>
        <v>SG3_P1_MDI+</v>
      </c>
      <c r="W211" s="19">
        <f>VLOOKUP(V211,EtchLengthFromLayout!$A:$B,2,0)</f>
        <v>1510.31</v>
      </c>
      <c r="X211" s="19">
        <f t="shared" si="152"/>
        <v>9069.19</v>
      </c>
      <c r="Y211" s="15" t="str">
        <f>IF(Y210&lt;=5,"OK, Tolerance&lt;= 5 mils", "Fail, Tolerance &gt;  5 mils")</f>
        <v>OK, Tolerance&lt;= 5 mils</v>
      </c>
      <c r="Z211" s="24" t="s">
        <v>874</v>
      </c>
      <c r="AA211" s="5">
        <f>VLOOKUP(AB211,PinNo!$B:$C,2,0)</f>
        <v>174</v>
      </c>
      <c r="AB211" s="7" t="str">
        <f t="shared" si="151"/>
        <v>P1_MDIP</v>
      </c>
      <c r="AC211" s="118"/>
    </row>
    <row r="212" spans="1:29" x14ac:dyDescent="0.25">
      <c r="A212" s="44"/>
      <c r="B212" s="12"/>
      <c r="C212" s="12"/>
      <c r="D212" s="12"/>
      <c r="E212" s="13"/>
      <c r="F212" s="12"/>
      <c r="G212" s="13"/>
      <c r="H212" s="13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0" t="s">
        <v>227</v>
      </c>
      <c r="W212" s="15"/>
      <c r="X212" s="15">
        <f>MAX(X204:X211)</f>
        <v>9237.59</v>
      </c>
      <c r="Y212" s="10"/>
      <c r="Z212" s="10"/>
      <c r="AA212" s="10"/>
      <c r="AB212" s="10"/>
      <c r="AC212" s="10"/>
    </row>
    <row r="213" spans="1:29" x14ac:dyDescent="0.25">
      <c r="A213" s="44"/>
      <c r="B213" s="12"/>
      <c r="C213" s="12"/>
      <c r="D213" s="12"/>
      <c r="E213" s="13"/>
      <c r="F213" s="12"/>
      <c r="G213" s="13"/>
      <c r="H213" s="13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0" t="s">
        <v>228</v>
      </c>
      <c r="W213" s="15"/>
      <c r="X213" s="15">
        <f>MIN(X204:X211)</f>
        <v>9069.15</v>
      </c>
      <c r="Y213" s="10"/>
      <c r="Z213" s="10"/>
      <c r="AA213" s="10"/>
      <c r="AB213" s="10"/>
      <c r="AC213" s="10"/>
    </row>
    <row r="214" spans="1:29" x14ac:dyDescent="0.25">
      <c r="A214" s="44"/>
      <c r="B214" s="12"/>
      <c r="C214" s="12"/>
      <c r="D214" s="12"/>
      <c r="E214" s="13"/>
      <c r="F214" s="12"/>
      <c r="G214" s="13"/>
      <c r="H214" s="13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0"/>
      <c r="V214" s="10" t="s">
        <v>1</v>
      </c>
      <c r="W214" s="15"/>
      <c r="X214" s="15">
        <f>ABS(X212-X213)</f>
        <v>168.44000000000051</v>
      </c>
      <c r="Y214" s="10"/>
      <c r="Z214" s="10"/>
      <c r="AA214" s="10"/>
      <c r="AB214" s="10"/>
      <c r="AC214" s="10"/>
    </row>
    <row r="215" spans="1:29" x14ac:dyDescent="0.25">
      <c r="A215" s="25"/>
      <c r="B215" s="10"/>
      <c r="C215" s="10"/>
      <c r="D215" s="10"/>
      <c r="E215" s="15"/>
      <c r="F215" s="10"/>
      <c r="G215" s="10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0"/>
      <c r="V215" s="15"/>
      <c r="W215" s="15"/>
      <c r="X215" s="10"/>
      <c r="Y215" s="10"/>
      <c r="Z215" s="10"/>
      <c r="AA215" s="10"/>
      <c r="AB215" s="10"/>
      <c r="AC215" s="10"/>
    </row>
    <row r="216" spans="1:29" x14ac:dyDescent="0.25">
      <c r="A216" s="20"/>
      <c r="B216" s="5"/>
      <c r="C216" s="5"/>
      <c r="D216" s="5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5"/>
      <c r="V216" s="5"/>
      <c r="W216" s="19"/>
      <c r="X216" s="19"/>
      <c r="Y216" s="5"/>
      <c r="Z216" s="5"/>
      <c r="AA216" s="5"/>
      <c r="AB216" s="5"/>
      <c r="AC216" s="5"/>
    </row>
    <row r="217" spans="1:29" ht="32.25" x14ac:dyDescent="0.25">
      <c r="A217" s="46" t="s">
        <v>3</v>
      </c>
      <c r="B217" s="46" t="s">
        <v>4</v>
      </c>
      <c r="C217" s="46" t="s">
        <v>5</v>
      </c>
      <c r="D217" s="10" t="s">
        <v>0</v>
      </c>
      <c r="E217" s="15" t="s">
        <v>2</v>
      </c>
      <c r="F217" s="16" t="s">
        <v>0</v>
      </c>
      <c r="G217" s="17" t="s">
        <v>2</v>
      </c>
      <c r="H217" s="52" t="s">
        <v>415</v>
      </c>
      <c r="I217" s="10" t="s">
        <v>0</v>
      </c>
      <c r="J217" s="15" t="s">
        <v>2</v>
      </c>
      <c r="K217" s="16" t="s">
        <v>0</v>
      </c>
      <c r="L217" s="17" t="s">
        <v>2</v>
      </c>
      <c r="M217" s="16" t="s">
        <v>0</v>
      </c>
      <c r="N217" s="17" t="s">
        <v>2</v>
      </c>
      <c r="O217" s="10" t="s">
        <v>0</v>
      </c>
      <c r="P217" s="15" t="s">
        <v>2</v>
      </c>
      <c r="Q217" s="16" t="s">
        <v>0</v>
      </c>
      <c r="R217" s="17" t="s">
        <v>2</v>
      </c>
      <c r="S217" s="10" t="s">
        <v>0</v>
      </c>
      <c r="T217" s="15" t="s">
        <v>2</v>
      </c>
      <c r="U217" s="12"/>
      <c r="V217" s="53" t="s">
        <v>422</v>
      </c>
      <c r="W217" s="13" t="s">
        <v>2</v>
      </c>
      <c r="X217" s="82" t="s">
        <v>875</v>
      </c>
      <c r="Y217" s="29" t="s">
        <v>420</v>
      </c>
      <c r="Z217" s="10" t="s">
        <v>226</v>
      </c>
      <c r="AA217" s="10" t="s">
        <v>4</v>
      </c>
      <c r="AB217" s="46" t="s">
        <v>5</v>
      </c>
      <c r="AC217" s="46" t="s">
        <v>229</v>
      </c>
    </row>
    <row r="218" spans="1:29" ht="16.149999999999999" customHeight="1" x14ac:dyDescent="0.25">
      <c r="A218" s="23" t="s">
        <v>8</v>
      </c>
      <c r="B218" s="5">
        <f>VLOOKUP(C218,PinNo!$B:$C,2,0)</f>
        <v>172</v>
      </c>
      <c r="C218" s="5" t="s">
        <v>898</v>
      </c>
      <c r="D218" s="5"/>
      <c r="E218" s="19"/>
      <c r="F218" s="19"/>
      <c r="G218" s="19"/>
      <c r="H218" s="13"/>
      <c r="I218" s="19"/>
      <c r="J218" s="19"/>
      <c r="K218" s="19"/>
      <c r="L218" s="19"/>
      <c r="M218" s="14"/>
      <c r="N218" s="19"/>
      <c r="O218" s="14" t="str">
        <f t="shared" ref="O218:O225" si="153">SUBSTITUTE($V218,"_P","_3PI_P")</f>
        <v>SG0_3PI_P2_MDI-</v>
      </c>
      <c r="P218" s="19">
        <f>VLOOKUP(O218,EtchLengthFromLayout!$A:$B,2,0)</f>
        <v>4270.08</v>
      </c>
      <c r="Q218" s="19" t="str">
        <f t="shared" ref="Q218:Q225" si="154">SUBSTITUTE($V218,"_P","_2_P")</f>
        <v>SG0_2_P2_MDI-</v>
      </c>
      <c r="R218" s="19">
        <f>VLOOKUP(Q218,EtchLengthFromLayout!$A:$B,2,0)</f>
        <v>3571.19</v>
      </c>
      <c r="S218" s="19" t="str">
        <f t="shared" ref="S218:S225" si="155">SUBSTITUTE($V218,"_P","_1_P")</f>
        <v>SG0_1_P2_MDI-</v>
      </c>
      <c r="T218" s="19">
        <f>VLOOKUP(S218,EtchLengthFromLayout!$A:$B,2,0)</f>
        <v>104.67</v>
      </c>
      <c r="U218" s="5"/>
      <c r="V218" s="5" t="str">
        <f>VLOOKUP(CONCATENATE($Z218,".",$AA218),Netlist_VTable!$H:$I,2,0)</f>
        <v>SG0_P2_MDI-</v>
      </c>
      <c r="W218" s="19">
        <f>VLOOKUP(V218,EtchLengthFromLayout!$A:$B,2,0)</f>
        <v>1186.77</v>
      </c>
      <c r="X218" s="19">
        <f>E218+G218+J218+L218+N218+P218+R218+T218+W218</f>
        <v>9132.7100000000009</v>
      </c>
      <c r="Y218" s="19">
        <f>ABS(X218-X219)</f>
        <v>5.9999999999490683E-2</v>
      </c>
      <c r="Z218" s="23" t="s">
        <v>871</v>
      </c>
      <c r="AA218" s="5">
        <f>VLOOKUP(AB218,PinNo!$B:$C,2,0)</f>
        <v>172</v>
      </c>
      <c r="AB218" s="7" t="str">
        <f t="shared" ref="AB218:AB225" si="156">C218</f>
        <v>P2_MDIN</v>
      </c>
      <c r="AC218" s="118" t="s">
        <v>6151</v>
      </c>
    </row>
    <row r="219" spans="1:29" x14ac:dyDescent="0.25">
      <c r="A219" s="23" t="s">
        <v>8</v>
      </c>
      <c r="B219" s="5">
        <f>VLOOKUP(C219,PinNo!$B:$C,2,0)</f>
        <v>171</v>
      </c>
      <c r="C219" s="5" t="s">
        <v>897</v>
      </c>
      <c r="D219" s="5"/>
      <c r="E219" s="19"/>
      <c r="F219" s="19"/>
      <c r="G219" s="19"/>
      <c r="H219" s="13"/>
      <c r="I219" s="19"/>
      <c r="J219" s="19"/>
      <c r="K219" s="19"/>
      <c r="L219" s="19"/>
      <c r="M219" s="14"/>
      <c r="N219" s="19"/>
      <c r="O219" s="14" t="str">
        <f t="shared" si="153"/>
        <v>SG0_3PI_P2_MDI+</v>
      </c>
      <c r="P219" s="19">
        <f>VLOOKUP(O219,EtchLengthFromLayout!$A:$B,2,0)</f>
        <v>4270.09</v>
      </c>
      <c r="Q219" s="19" t="str">
        <f t="shared" si="154"/>
        <v>SG0_2_P2_MDI+</v>
      </c>
      <c r="R219" s="19">
        <f>VLOOKUP(Q219,EtchLengthFromLayout!$A:$B,2,0)</f>
        <v>3571.22</v>
      </c>
      <c r="S219" s="19" t="str">
        <f t="shared" si="155"/>
        <v>SG0_1_P2_MDI+</v>
      </c>
      <c r="T219" s="19">
        <f>VLOOKUP(S219,EtchLengthFromLayout!$A:$B,2,0)</f>
        <v>104.67</v>
      </c>
      <c r="U219" s="5"/>
      <c r="V219" s="5" t="str">
        <f>VLOOKUP(CONCATENATE($Z219,".",$AA219),Netlist_VTable!$H:$I,2,0)</f>
        <v>SG0_P2_MDI+</v>
      </c>
      <c r="W219" s="19">
        <f>VLOOKUP(V219,EtchLengthFromLayout!$A:$B,2,0)</f>
        <v>1186.79</v>
      </c>
      <c r="X219" s="19">
        <f t="shared" ref="X219:X225" si="157">E219+G219+J219+L219+N219+P219+R219+T219+W219</f>
        <v>9132.77</v>
      </c>
      <c r="Y219" s="15" t="str">
        <f>IF(Y218&lt;=5,"OK, Tolerance&lt;= 5 mils", "Fail, Tolerance &gt;  5 mils")</f>
        <v>OK, Tolerance&lt;= 5 mils</v>
      </c>
      <c r="Z219" s="23" t="s">
        <v>871</v>
      </c>
      <c r="AA219" s="5">
        <f>VLOOKUP(AB219,PinNo!$B:$C,2,0)</f>
        <v>171</v>
      </c>
      <c r="AB219" s="7" t="str">
        <f t="shared" si="156"/>
        <v>P2_MDIP</v>
      </c>
      <c r="AC219" s="118"/>
    </row>
    <row r="220" spans="1:29" x14ac:dyDescent="0.25">
      <c r="A220" s="24" t="s">
        <v>9</v>
      </c>
      <c r="B220" s="5">
        <f>VLOOKUP(C220,PinNo!$B:$C,2,0)</f>
        <v>172</v>
      </c>
      <c r="C220" s="5" t="s">
        <v>898</v>
      </c>
      <c r="D220" s="5"/>
      <c r="E220" s="19"/>
      <c r="F220" s="19"/>
      <c r="G220" s="19"/>
      <c r="H220" s="13"/>
      <c r="I220" s="19"/>
      <c r="J220" s="19"/>
      <c r="K220" s="19"/>
      <c r="L220" s="19"/>
      <c r="M220" s="14"/>
      <c r="N220" s="19"/>
      <c r="O220" s="14" t="str">
        <f t="shared" si="153"/>
        <v>SG1_3PI_P2_MDI-</v>
      </c>
      <c r="P220" s="19">
        <f>VLOOKUP(O220,EtchLengthFromLayout!$A:$B,2,0)</f>
        <v>1935.16</v>
      </c>
      <c r="Q220" s="19" t="str">
        <f t="shared" si="154"/>
        <v>SG1_2_P2_MDI-</v>
      </c>
      <c r="R220" s="19">
        <f>VLOOKUP(Q220,EtchLengthFromLayout!$A:$B,2,0)</f>
        <v>4698.68</v>
      </c>
      <c r="S220" s="19" t="str">
        <f t="shared" si="155"/>
        <v>SG1_1_P2_MDI-</v>
      </c>
      <c r="T220" s="19">
        <f>VLOOKUP(S220,EtchLengthFromLayout!$A:$B,2,0)</f>
        <v>104.67</v>
      </c>
      <c r="U220" s="5"/>
      <c r="V220" s="5" t="str">
        <f>VLOOKUP(CONCATENATE($Z220,".",$AA220),Netlist_VTable!$H:$I,2,0)</f>
        <v>SG1_P2_MDI-</v>
      </c>
      <c r="W220" s="19">
        <f>VLOOKUP(V220,EtchLengthFromLayout!$A:$B,2,0)</f>
        <v>2461.23</v>
      </c>
      <c r="X220" s="19">
        <f t="shared" si="157"/>
        <v>9199.74</v>
      </c>
      <c r="Y220" s="19">
        <f>ABS(X220-X221)</f>
        <v>3.0000000000654836E-2</v>
      </c>
      <c r="Z220" s="24" t="s">
        <v>872</v>
      </c>
      <c r="AA220" s="5">
        <f>VLOOKUP(AB220,PinNo!$B:$C,2,0)</f>
        <v>172</v>
      </c>
      <c r="AB220" s="7" t="str">
        <f t="shared" si="156"/>
        <v>P2_MDIN</v>
      </c>
      <c r="AC220" s="118"/>
    </row>
    <row r="221" spans="1:29" x14ac:dyDescent="0.25">
      <c r="A221" s="24" t="s">
        <v>9</v>
      </c>
      <c r="B221" s="5">
        <f>VLOOKUP(C221,PinNo!$B:$C,2,0)</f>
        <v>171</v>
      </c>
      <c r="C221" s="5" t="s">
        <v>897</v>
      </c>
      <c r="D221" s="5"/>
      <c r="E221" s="19"/>
      <c r="F221" s="19"/>
      <c r="G221" s="19"/>
      <c r="H221" s="13"/>
      <c r="I221" s="19"/>
      <c r="J221" s="19"/>
      <c r="K221" s="19"/>
      <c r="L221" s="19"/>
      <c r="M221" s="14"/>
      <c r="N221" s="19"/>
      <c r="O221" s="14" t="str">
        <f t="shared" si="153"/>
        <v>SG1_3PI_P2_MDI+</v>
      </c>
      <c r="P221" s="19">
        <f>VLOOKUP(O221,EtchLengthFromLayout!$A:$B,2,0)</f>
        <v>1935.16</v>
      </c>
      <c r="Q221" s="19" t="str">
        <f t="shared" si="154"/>
        <v>SG1_2_P2_MDI+</v>
      </c>
      <c r="R221" s="19">
        <f>VLOOKUP(Q221,EtchLengthFromLayout!$A:$B,2,0)</f>
        <v>4698.6499999999996</v>
      </c>
      <c r="S221" s="19" t="str">
        <f t="shared" si="155"/>
        <v>SG1_1_P2_MDI+</v>
      </c>
      <c r="T221" s="19">
        <f>VLOOKUP(S221,EtchLengthFromLayout!$A:$B,2,0)</f>
        <v>104.67</v>
      </c>
      <c r="U221" s="5"/>
      <c r="V221" s="5" t="str">
        <f>VLOOKUP(CONCATENATE($Z221,".",$AA221),Netlist_VTable!$H:$I,2,0)</f>
        <v>SG1_P2_MDI+</v>
      </c>
      <c r="W221" s="19">
        <f>VLOOKUP(V221,EtchLengthFromLayout!$A:$B,2,0)</f>
        <v>2461.23</v>
      </c>
      <c r="X221" s="19">
        <f t="shared" si="157"/>
        <v>9199.7099999999991</v>
      </c>
      <c r="Y221" s="15" t="str">
        <f>IF(Y220&lt;=5,"OK, Tolerance&lt;= 5 mils", "Fail, Tolerance &gt;  5 mils")</f>
        <v>OK, Tolerance&lt;= 5 mils</v>
      </c>
      <c r="Z221" s="24" t="s">
        <v>872</v>
      </c>
      <c r="AA221" s="5">
        <f>VLOOKUP(AB221,PinNo!$B:$C,2,0)</f>
        <v>171</v>
      </c>
      <c r="AB221" s="7" t="str">
        <f t="shared" si="156"/>
        <v>P2_MDIP</v>
      </c>
      <c r="AC221" s="118"/>
    </row>
    <row r="222" spans="1:29" ht="16.149999999999999" customHeight="1" x14ac:dyDescent="0.25">
      <c r="A222" s="23" t="s">
        <v>441</v>
      </c>
      <c r="B222" s="5">
        <f>VLOOKUP(C222,PinNo!$B:$C,2,0)</f>
        <v>172</v>
      </c>
      <c r="C222" s="5" t="s">
        <v>898</v>
      </c>
      <c r="D222" s="5"/>
      <c r="E222" s="19"/>
      <c r="F222" s="19"/>
      <c r="G222" s="19"/>
      <c r="H222" s="13"/>
      <c r="I222" s="19"/>
      <c r="J222" s="19"/>
      <c r="K222" s="19"/>
      <c r="L222" s="19"/>
      <c r="M222" s="14"/>
      <c r="N222" s="19"/>
      <c r="O222" s="14" t="str">
        <f t="shared" si="153"/>
        <v>SG2_3PI_P2_MDI-</v>
      </c>
      <c r="P222" s="19">
        <f>VLOOKUP(O222,EtchLengthFromLayout!$A:$B,2,0)</f>
        <v>2337.36</v>
      </c>
      <c r="Q222" s="19" t="str">
        <f t="shared" si="154"/>
        <v>SG2_2_P2_MDI-</v>
      </c>
      <c r="R222" s="19">
        <f>VLOOKUP(Q222,EtchLengthFromLayout!$A:$B,2,0)</f>
        <v>4362.5600000000004</v>
      </c>
      <c r="S222" s="19" t="str">
        <f t="shared" si="155"/>
        <v>SG2_1_P2_MDI-</v>
      </c>
      <c r="T222" s="19">
        <f>VLOOKUP(S222,EtchLengthFromLayout!$A:$B,2,0)</f>
        <v>104.67</v>
      </c>
      <c r="U222" s="5"/>
      <c r="V222" s="5" t="str">
        <f>VLOOKUP(CONCATENATE($Z222,".",$AA222),Netlist_VTable!$H:$I,2,0)</f>
        <v>SG2_P2_MDI-</v>
      </c>
      <c r="W222" s="19">
        <f>VLOOKUP(V222,EtchLengthFromLayout!$A:$B,2,0)</f>
        <v>2328.06</v>
      </c>
      <c r="X222" s="19">
        <f t="shared" si="157"/>
        <v>9132.65</v>
      </c>
      <c r="Y222" s="19">
        <f>ABS(X222-X223)</f>
        <v>1.0000000000218279E-2</v>
      </c>
      <c r="Z222" s="23" t="s">
        <v>873</v>
      </c>
      <c r="AA222" s="5">
        <f>VLOOKUP(AB222,PinNo!$B:$C,2,0)</f>
        <v>172</v>
      </c>
      <c r="AB222" s="7" t="str">
        <f t="shared" si="156"/>
        <v>P2_MDIN</v>
      </c>
      <c r="AC222" s="118"/>
    </row>
    <row r="223" spans="1:29" x14ac:dyDescent="0.25">
      <c r="A223" s="23" t="s">
        <v>441</v>
      </c>
      <c r="B223" s="5">
        <f>VLOOKUP(C223,PinNo!$B:$C,2,0)</f>
        <v>171</v>
      </c>
      <c r="C223" s="5" t="s">
        <v>897</v>
      </c>
      <c r="D223" s="5"/>
      <c r="E223" s="19"/>
      <c r="F223" s="19"/>
      <c r="G223" s="19"/>
      <c r="H223" s="13"/>
      <c r="I223" s="19"/>
      <c r="J223" s="19"/>
      <c r="K223" s="19"/>
      <c r="L223" s="19"/>
      <c r="M223" s="14"/>
      <c r="N223" s="19"/>
      <c r="O223" s="14" t="str">
        <f t="shared" si="153"/>
        <v>SG2_3PI_P2_MDI+</v>
      </c>
      <c r="P223" s="19">
        <f>VLOOKUP(O223,EtchLengthFromLayout!$A:$B,2,0)</f>
        <v>2337.37</v>
      </c>
      <c r="Q223" s="19" t="str">
        <f t="shared" si="154"/>
        <v>SG2_2_P2_MDI+</v>
      </c>
      <c r="R223" s="19">
        <f>VLOOKUP(Q223,EtchLengthFromLayout!$A:$B,2,0)</f>
        <v>4362.5200000000004</v>
      </c>
      <c r="S223" s="19" t="str">
        <f t="shared" si="155"/>
        <v>SG2_1_P2_MDI+</v>
      </c>
      <c r="T223" s="19">
        <f>VLOOKUP(S223,EtchLengthFromLayout!$A:$B,2,0)</f>
        <v>104.67</v>
      </c>
      <c r="U223" s="5"/>
      <c r="V223" s="5" t="str">
        <f>VLOOKUP(CONCATENATE($Z223,".",$AA223),Netlist_VTable!$H:$I,2,0)</f>
        <v>SG2_P2_MDI+</v>
      </c>
      <c r="W223" s="19">
        <f>VLOOKUP(V223,EtchLengthFromLayout!$A:$B,2,0)</f>
        <v>2328.08</v>
      </c>
      <c r="X223" s="19">
        <f t="shared" si="157"/>
        <v>9132.64</v>
      </c>
      <c r="Y223" s="15" t="str">
        <f>IF(Y222&lt;=5,"OK, Tolerance&lt;= 5 mils", "Fail, Tolerance &gt;  5 mils")</f>
        <v>OK, Tolerance&lt;= 5 mils</v>
      </c>
      <c r="Z223" s="23" t="s">
        <v>873</v>
      </c>
      <c r="AA223" s="5">
        <f>VLOOKUP(AB223,PinNo!$B:$C,2,0)</f>
        <v>171</v>
      </c>
      <c r="AB223" s="7" t="str">
        <f t="shared" si="156"/>
        <v>P2_MDIP</v>
      </c>
      <c r="AC223" s="118"/>
    </row>
    <row r="224" spans="1:29" x14ac:dyDescent="0.25">
      <c r="A224" s="24" t="s">
        <v>442</v>
      </c>
      <c r="B224" s="5">
        <f>VLOOKUP(C224,PinNo!$B:$C,2,0)</f>
        <v>172</v>
      </c>
      <c r="C224" s="5" t="s">
        <v>898</v>
      </c>
      <c r="D224" s="5"/>
      <c r="E224" s="19"/>
      <c r="F224" s="19"/>
      <c r="G224" s="19"/>
      <c r="H224" s="13"/>
      <c r="I224" s="19"/>
      <c r="J224" s="19"/>
      <c r="K224" s="19"/>
      <c r="L224" s="19"/>
      <c r="M224" s="14"/>
      <c r="N224" s="19"/>
      <c r="O224" s="14" t="str">
        <f t="shared" si="153"/>
        <v>SG3_3PI_P2_MDI-</v>
      </c>
      <c r="P224" s="19">
        <f>VLOOKUP(O224,EtchLengthFromLayout!$A:$B,2,0)</f>
        <v>4146.05</v>
      </c>
      <c r="Q224" s="19" t="str">
        <f t="shared" si="154"/>
        <v>SG3_2_P2_MDI-</v>
      </c>
      <c r="R224" s="19">
        <f>VLOOKUP(Q224,EtchLengthFromLayout!$A:$B,2,0)</f>
        <v>3427.8</v>
      </c>
      <c r="S224" s="19" t="str">
        <f t="shared" si="155"/>
        <v>SG3_1_P2_MDI-</v>
      </c>
      <c r="T224" s="19">
        <f>VLOOKUP(S224,EtchLengthFromLayout!$A:$B,2,0)</f>
        <v>104.67</v>
      </c>
      <c r="U224" s="5"/>
      <c r="V224" s="5" t="str">
        <f>VLOOKUP(CONCATENATE($Z224,".",$AA224),Netlist_VTable!$H:$I,2,0)</f>
        <v>SG3_P2_MDI-</v>
      </c>
      <c r="W224" s="19">
        <f>VLOOKUP(V224,EtchLengthFromLayout!$A:$B,2,0)</f>
        <v>1454.2</v>
      </c>
      <c r="X224" s="19">
        <f t="shared" si="157"/>
        <v>9132.7200000000012</v>
      </c>
      <c r="Y224" s="19">
        <f>ABS(X224-X225)</f>
        <v>9.0000000000145519E-2</v>
      </c>
      <c r="Z224" s="24" t="s">
        <v>874</v>
      </c>
      <c r="AA224" s="5">
        <f>VLOOKUP(AB224,PinNo!$B:$C,2,0)</f>
        <v>172</v>
      </c>
      <c r="AB224" s="7" t="str">
        <f t="shared" si="156"/>
        <v>P2_MDIN</v>
      </c>
      <c r="AC224" s="118"/>
    </row>
    <row r="225" spans="1:29" x14ac:dyDescent="0.25">
      <c r="A225" s="24" t="s">
        <v>442</v>
      </c>
      <c r="B225" s="5">
        <f>VLOOKUP(C225,PinNo!$B:$C,2,0)</f>
        <v>171</v>
      </c>
      <c r="C225" s="5" t="s">
        <v>897</v>
      </c>
      <c r="D225" s="5"/>
      <c r="E225" s="19"/>
      <c r="F225" s="19"/>
      <c r="G225" s="19"/>
      <c r="H225" s="13"/>
      <c r="I225" s="19"/>
      <c r="J225" s="19"/>
      <c r="K225" s="19"/>
      <c r="L225" s="19"/>
      <c r="M225" s="14"/>
      <c r="N225" s="19"/>
      <c r="O225" s="14" t="str">
        <f t="shared" si="153"/>
        <v>SG3_3PI_P2_MDI+</v>
      </c>
      <c r="P225" s="19">
        <f>VLOOKUP(O225,EtchLengthFromLayout!$A:$B,2,0)</f>
        <v>4146.03</v>
      </c>
      <c r="Q225" s="19" t="str">
        <f t="shared" si="154"/>
        <v>SG3_2_P2_MDI+</v>
      </c>
      <c r="R225" s="19">
        <f>VLOOKUP(Q225,EtchLengthFromLayout!$A:$B,2,0)</f>
        <v>3427.73</v>
      </c>
      <c r="S225" s="19" t="str">
        <f t="shared" si="155"/>
        <v>SG3_1_P2_MDI+</v>
      </c>
      <c r="T225" s="19">
        <f>VLOOKUP(S225,EtchLengthFromLayout!$A:$B,2,0)</f>
        <v>104.67</v>
      </c>
      <c r="U225" s="5"/>
      <c r="V225" s="5" t="str">
        <f>VLOOKUP(CONCATENATE($Z225,".",$AA225),Netlist_VTable!$H:$I,2,0)</f>
        <v>SG3_P2_MDI+</v>
      </c>
      <c r="W225" s="19">
        <f>VLOOKUP(V225,EtchLengthFromLayout!$A:$B,2,0)</f>
        <v>1454.2</v>
      </c>
      <c r="X225" s="19">
        <f t="shared" si="157"/>
        <v>9132.630000000001</v>
      </c>
      <c r="Y225" s="15" t="str">
        <f>IF(Y224&lt;=5,"OK, Tolerance&lt;= 5 mils", "Fail, Tolerance &gt;  5 mils")</f>
        <v>OK, Tolerance&lt;= 5 mils</v>
      </c>
      <c r="Z225" s="24" t="s">
        <v>874</v>
      </c>
      <c r="AA225" s="5">
        <f>VLOOKUP(AB225,PinNo!$B:$C,2,0)</f>
        <v>171</v>
      </c>
      <c r="AB225" s="7" t="str">
        <f t="shared" si="156"/>
        <v>P2_MDIP</v>
      </c>
      <c r="AC225" s="118"/>
    </row>
    <row r="226" spans="1:29" x14ac:dyDescent="0.25">
      <c r="A226" s="44"/>
      <c r="B226" s="12"/>
      <c r="C226" s="12"/>
      <c r="D226" s="12"/>
      <c r="E226" s="13"/>
      <c r="F226" s="12"/>
      <c r="G226" s="13"/>
      <c r="H226" s="13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0" t="s">
        <v>227</v>
      </c>
      <c r="W226" s="15"/>
      <c r="X226" s="15">
        <f>MAX(X218:X225)</f>
        <v>9199.74</v>
      </c>
      <c r="Y226" s="10"/>
      <c r="Z226" s="10"/>
      <c r="AA226" s="10"/>
      <c r="AB226" s="10"/>
      <c r="AC226" s="10"/>
    </row>
    <row r="227" spans="1:29" x14ac:dyDescent="0.25">
      <c r="A227" s="44"/>
      <c r="B227" s="12"/>
      <c r="C227" s="12"/>
      <c r="D227" s="12"/>
      <c r="E227" s="13"/>
      <c r="F227" s="12"/>
      <c r="G227" s="13"/>
      <c r="H227" s="13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0" t="s">
        <v>228</v>
      </c>
      <c r="W227" s="15"/>
      <c r="X227" s="15">
        <f>MIN(X218:X225)</f>
        <v>9132.630000000001</v>
      </c>
      <c r="Y227" s="10"/>
      <c r="Z227" s="10"/>
      <c r="AA227" s="10"/>
      <c r="AB227" s="10"/>
      <c r="AC227" s="10"/>
    </row>
    <row r="228" spans="1:29" x14ac:dyDescent="0.25">
      <c r="A228" s="44"/>
      <c r="B228" s="12"/>
      <c r="C228" s="12"/>
      <c r="D228" s="12"/>
      <c r="E228" s="13"/>
      <c r="F228" s="12"/>
      <c r="G228" s="13"/>
      <c r="H228" s="13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0"/>
      <c r="V228" s="10" t="s">
        <v>1</v>
      </c>
      <c r="W228" s="15"/>
      <c r="X228" s="15">
        <f>ABS(X226-X227)</f>
        <v>67.109999999998763</v>
      </c>
      <c r="Y228" s="10"/>
      <c r="Z228" s="10"/>
      <c r="AA228" s="10"/>
      <c r="AB228" s="10"/>
      <c r="AC228" s="10"/>
    </row>
    <row r="229" spans="1:29" x14ac:dyDescent="0.25">
      <c r="A229" s="25"/>
      <c r="B229" s="10"/>
      <c r="C229" s="10"/>
      <c r="D229" s="10"/>
      <c r="E229" s="15"/>
      <c r="F229" s="10"/>
      <c r="G229" s="10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0"/>
      <c r="V229" s="15"/>
      <c r="W229" s="15"/>
      <c r="X229" s="10"/>
      <c r="Y229" s="10"/>
      <c r="Z229" s="10"/>
      <c r="AA229" s="10"/>
      <c r="AB229" s="10"/>
      <c r="AC229" s="10"/>
    </row>
    <row r="230" spans="1:29" x14ac:dyDescent="0.25">
      <c r="A230" s="20"/>
      <c r="B230" s="5"/>
      <c r="C230" s="5"/>
      <c r="D230" s="5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5"/>
      <c r="V230" s="5"/>
      <c r="W230" s="19"/>
      <c r="X230" s="19"/>
      <c r="Y230" s="5"/>
      <c r="Z230" s="5"/>
      <c r="AA230" s="5"/>
      <c r="AB230" s="5"/>
      <c r="AC230" s="5"/>
    </row>
    <row r="231" spans="1:29" ht="32.25" x14ac:dyDescent="0.25">
      <c r="A231" s="46" t="s">
        <v>3</v>
      </c>
      <c r="B231" s="46" t="s">
        <v>4</v>
      </c>
      <c r="C231" s="46" t="s">
        <v>5</v>
      </c>
      <c r="D231" s="10" t="s">
        <v>0</v>
      </c>
      <c r="E231" s="15" t="s">
        <v>2</v>
      </c>
      <c r="F231" s="16" t="s">
        <v>0</v>
      </c>
      <c r="G231" s="17" t="s">
        <v>2</v>
      </c>
      <c r="H231" s="52" t="s">
        <v>415</v>
      </c>
      <c r="I231" s="10" t="s">
        <v>0</v>
      </c>
      <c r="J231" s="15" t="s">
        <v>2</v>
      </c>
      <c r="K231" s="16" t="s">
        <v>0</v>
      </c>
      <c r="L231" s="17" t="s">
        <v>2</v>
      </c>
      <c r="M231" s="16" t="s">
        <v>0</v>
      </c>
      <c r="N231" s="17" t="s">
        <v>2</v>
      </c>
      <c r="O231" s="10" t="s">
        <v>0</v>
      </c>
      <c r="P231" s="15" t="s">
        <v>2</v>
      </c>
      <c r="Q231" s="16" t="s">
        <v>0</v>
      </c>
      <c r="R231" s="17" t="s">
        <v>2</v>
      </c>
      <c r="S231" s="10" t="s">
        <v>0</v>
      </c>
      <c r="T231" s="15" t="s">
        <v>2</v>
      </c>
      <c r="U231" s="12"/>
      <c r="V231" s="53" t="s">
        <v>422</v>
      </c>
      <c r="W231" s="13" t="s">
        <v>2</v>
      </c>
      <c r="X231" s="82" t="s">
        <v>875</v>
      </c>
      <c r="Y231" s="29" t="s">
        <v>420</v>
      </c>
      <c r="Z231" s="10" t="s">
        <v>226</v>
      </c>
      <c r="AA231" s="10" t="s">
        <v>4</v>
      </c>
      <c r="AB231" s="46" t="s">
        <v>5</v>
      </c>
      <c r="AC231" s="46" t="s">
        <v>229</v>
      </c>
    </row>
    <row r="232" spans="1:29" ht="16.149999999999999" customHeight="1" x14ac:dyDescent="0.25">
      <c r="A232" s="23" t="s">
        <v>8</v>
      </c>
      <c r="B232" s="5">
        <f>VLOOKUP(C232,PinNo!$B:$C,2,0)</f>
        <v>168</v>
      </c>
      <c r="C232" s="7" t="s">
        <v>900</v>
      </c>
      <c r="D232" s="5"/>
      <c r="E232" s="19"/>
      <c r="F232" s="19"/>
      <c r="G232" s="19"/>
      <c r="H232" s="13"/>
      <c r="I232" s="19"/>
      <c r="J232" s="19"/>
      <c r="K232" s="19"/>
      <c r="L232" s="19"/>
      <c r="M232" s="14"/>
      <c r="N232" s="19"/>
      <c r="O232" s="14" t="str">
        <f t="shared" ref="O232:O239" si="158">SUBSTITUTE($V232,"_P","_3PI_P")</f>
        <v>SG0_3PI_P3_MDI-</v>
      </c>
      <c r="P232" s="19">
        <f>VLOOKUP(O232,EtchLengthFromLayout!$A:$B,2,0)</f>
        <v>4118.13</v>
      </c>
      <c r="Q232" s="19" t="str">
        <f t="shared" ref="Q232:Q239" si="159">SUBSTITUTE($V232,"_P","_2_P")</f>
        <v>SG0_2_P3_MDI-</v>
      </c>
      <c r="R232" s="19">
        <f>VLOOKUP(Q232,EtchLengthFromLayout!$A:$B,2,0)</f>
        <v>3799.67</v>
      </c>
      <c r="S232" s="19" t="str">
        <f t="shared" ref="S232:S239" si="160">SUBSTITUTE($V232,"_P","_1_P")</f>
        <v>SG0_1_P3_MDI-</v>
      </c>
      <c r="T232" s="19">
        <f>VLOOKUP(S232,EtchLengthFromLayout!$A:$B,2,0)</f>
        <v>104.67</v>
      </c>
      <c r="U232" s="5"/>
      <c r="V232" s="5" t="str">
        <f>VLOOKUP(CONCATENATE($Z232,".",$AA232),Netlist_VTable!$H:$I,2,0)</f>
        <v>SG0_P3_MDI-</v>
      </c>
      <c r="W232" s="19">
        <f>VLOOKUP(V232,EtchLengthFromLayout!$A:$B,2,0)</f>
        <v>1110.21</v>
      </c>
      <c r="X232" s="19">
        <f>E232+G232+J232+L232+N232+P232+R232+T232+W232</f>
        <v>9132.68</v>
      </c>
      <c r="Y232" s="19">
        <f>ABS(X232-X233)</f>
        <v>2.0000000000436557E-2</v>
      </c>
      <c r="Z232" s="23" t="s">
        <v>871</v>
      </c>
      <c r="AA232" s="5">
        <f>VLOOKUP(AB232,PinNo!$B:$C,2,0)</f>
        <v>168</v>
      </c>
      <c r="AB232" s="7" t="str">
        <f t="shared" ref="AB232:AB239" si="161">C232</f>
        <v>P3_MDIN</v>
      </c>
      <c r="AC232" s="118" t="s">
        <v>6152</v>
      </c>
    </row>
    <row r="233" spans="1:29" x14ac:dyDescent="0.25">
      <c r="A233" s="23" t="s">
        <v>8</v>
      </c>
      <c r="B233" s="5">
        <f>VLOOKUP(C233,PinNo!$B:$C,2,0)</f>
        <v>167</v>
      </c>
      <c r="C233" s="7" t="s">
        <v>899</v>
      </c>
      <c r="D233" s="5"/>
      <c r="E233" s="19"/>
      <c r="F233" s="19"/>
      <c r="G233" s="19"/>
      <c r="H233" s="13"/>
      <c r="I233" s="19"/>
      <c r="J233" s="19"/>
      <c r="K233" s="19"/>
      <c r="L233" s="19"/>
      <c r="M233" s="14"/>
      <c r="N233" s="19"/>
      <c r="O233" s="14" t="str">
        <f t="shared" si="158"/>
        <v>SG0_3PI_P3_MDI+</v>
      </c>
      <c r="P233" s="19">
        <f>VLOOKUP(O233,EtchLengthFromLayout!$A:$B,2,0)</f>
        <v>4118.13</v>
      </c>
      <c r="Q233" s="19" t="str">
        <f t="shared" si="159"/>
        <v>SG0_2_P3_MDI+</v>
      </c>
      <c r="R233" s="19">
        <f>VLOOKUP(Q233,EtchLengthFromLayout!$A:$B,2,0)</f>
        <v>3799.66</v>
      </c>
      <c r="S233" s="19" t="str">
        <f t="shared" si="160"/>
        <v>SG0_1_P3_MDI+</v>
      </c>
      <c r="T233" s="19">
        <f>VLOOKUP(S233,EtchLengthFromLayout!$A:$B,2,0)</f>
        <v>104.67</v>
      </c>
      <c r="U233" s="5"/>
      <c r="V233" s="5" t="str">
        <f>VLOOKUP(CONCATENATE($Z233,".",$AA233),Netlist_VTable!$H:$I,2,0)</f>
        <v>SG0_P3_MDI+</v>
      </c>
      <c r="W233" s="19">
        <f>VLOOKUP(V233,EtchLengthFromLayout!$A:$B,2,0)</f>
        <v>1110.24</v>
      </c>
      <c r="X233" s="19">
        <f t="shared" ref="X233:X239" si="162">E233+G233+J233+L233+N233+P233+R233+T233+W233</f>
        <v>9132.7000000000007</v>
      </c>
      <c r="Y233" s="15" t="str">
        <f>IF(Y232&lt;=5,"OK, Tolerance&lt;= 5 mils", "Fail, Tolerance &gt;  5 mils")</f>
        <v>OK, Tolerance&lt;= 5 mils</v>
      </c>
      <c r="Z233" s="23" t="s">
        <v>871</v>
      </c>
      <c r="AA233" s="5">
        <f>VLOOKUP(AB233,PinNo!$B:$C,2,0)</f>
        <v>167</v>
      </c>
      <c r="AB233" s="7" t="str">
        <f t="shared" si="161"/>
        <v>P3_MDIP</v>
      </c>
      <c r="AC233" s="118"/>
    </row>
    <row r="234" spans="1:29" x14ac:dyDescent="0.25">
      <c r="A234" s="24" t="s">
        <v>9</v>
      </c>
      <c r="B234" s="5">
        <f>VLOOKUP(C234,PinNo!$B:$C,2,0)</f>
        <v>168</v>
      </c>
      <c r="C234" s="7" t="s">
        <v>900</v>
      </c>
      <c r="D234" s="5"/>
      <c r="E234" s="19"/>
      <c r="F234" s="19"/>
      <c r="G234" s="19"/>
      <c r="H234" s="13"/>
      <c r="I234" s="19"/>
      <c r="J234" s="19"/>
      <c r="K234" s="19"/>
      <c r="L234" s="19"/>
      <c r="M234" s="14"/>
      <c r="N234" s="19"/>
      <c r="O234" s="14" t="str">
        <f t="shared" si="158"/>
        <v>SG1_3PI_P3_MDI-</v>
      </c>
      <c r="P234" s="19">
        <f>VLOOKUP(O234,EtchLengthFromLayout!$A:$B,2,0)</f>
        <v>1941.19</v>
      </c>
      <c r="Q234" s="19" t="str">
        <f t="shared" si="159"/>
        <v>SG1_2_P3_MDI-</v>
      </c>
      <c r="R234" s="19">
        <f>VLOOKUP(Q234,EtchLengthFromLayout!$A:$B,2,0)</f>
        <v>4608.3599999999997</v>
      </c>
      <c r="S234" s="19" t="str">
        <f t="shared" si="160"/>
        <v>SG1_1_P3_MDI-</v>
      </c>
      <c r="T234" s="19">
        <f>VLOOKUP(S234,EtchLengthFromLayout!$A:$B,2,0)</f>
        <v>104.67</v>
      </c>
      <c r="U234" s="5"/>
      <c r="V234" s="5" t="str">
        <f>VLOOKUP(CONCATENATE($Z234,".",$AA234),Netlist_VTable!$H:$I,2,0)</f>
        <v>SG1_P3_MDI-</v>
      </c>
      <c r="W234" s="19">
        <f>VLOOKUP(V234,EtchLengthFromLayout!$A:$B,2,0)</f>
        <v>2451.8200000000002</v>
      </c>
      <c r="X234" s="19">
        <f t="shared" si="162"/>
        <v>9106.0399999999991</v>
      </c>
      <c r="Y234" s="19">
        <f>ABS(X234-X235)</f>
        <v>1.8189894035458565E-12</v>
      </c>
      <c r="Z234" s="24" t="s">
        <v>872</v>
      </c>
      <c r="AA234" s="5">
        <f>VLOOKUP(AB234,PinNo!$B:$C,2,0)</f>
        <v>168</v>
      </c>
      <c r="AB234" s="7" t="str">
        <f t="shared" si="161"/>
        <v>P3_MDIN</v>
      </c>
      <c r="AC234" s="118"/>
    </row>
    <row r="235" spans="1:29" x14ac:dyDescent="0.25">
      <c r="A235" s="24" t="s">
        <v>9</v>
      </c>
      <c r="B235" s="5">
        <f>VLOOKUP(C235,PinNo!$B:$C,2,0)</f>
        <v>167</v>
      </c>
      <c r="C235" s="7" t="s">
        <v>899</v>
      </c>
      <c r="D235" s="5"/>
      <c r="E235" s="19"/>
      <c r="F235" s="19"/>
      <c r="G235" s="19"/>
      <c r="H235" s="13"/>
      <c r="I235" s="19"/>
      <c r="J235" s="19"/>
      <c r="K235" s="19"/>
      <c r="L235" s="19"/>
      <c r="M235" s="14"/>
      <c r="N235" s="19"/>
      <c r="O235" s="14" t="str">
        <f t="shared" si="158"/>
        <v>SG1_3PI_P3_MDI+</v>
      </c>
      <c r="P235" s="19">
        <f>VLOOKUP(O235,EtchLengthFromLayout!$A:$B,2,0)</f>
        <v>1941.19</v>
      </c>
      <c r="Q235" s="19" t="str">
        <f t="shared" si="159"/>
        <v>SG1_2_P3_MDI+</v>
      </c>
      <c r="R235" s="19">
        <f>VLOOKUP(Q235,EtchLengthFromLayout!$A:$B,2,0)</f>
        <v>4608.38</v>
      </c>
      <c r="S235" s="19" t="str">
        <f t="shared" si="160"/>
        <v>SG1_1_P3_MDI+</v>
      </c>
      <c r="T235" s="19">
        <f>VLOOKUP(S235,EtchLengthFromLayout!$A:$B,2,0)</f>
        <v>104.67</v>
      </c>
      <c r="U235" s="5"/>
      <c r="V235" s="5" t="str">
        <f>VLOOKUP(CONCATENATE($Z235,".",$AA235),Netlist_VTable!$H:$I,2,0)</f>
        <v>SG1_P3_MDI+</v>
      </c>
      <c r="W235" s="19">
        <f>VLOOKUP(V235,EtchLengthFromLayout!$A:$B,2,0)</f>
        <v>2451.8000000000002</v>
      </c>
      <c r="X235" s="19">
        <f t="shared" si="162"/>
        <v>9106.0400000000009</v>
      </c>
      <c r="Y235" s="15" t="str">
        <f>IF(Y234&lt;=5,"OK, Tolerance&lt;= 5 mils", "Fail, Tolerance &gt;  5 mils")</f>
        <v>OK, Tolerance&lt;= 5 mils</v>
      </c>
      <c r="Z235" s="24" t="s">
        <v>872</v>
      </c>
      <c r="AA235" s="5">
        <f>VLOOKUP(AB235,PinNo!$B:$C,2,0)</f>
        <v>167</v>
      </c>
      <c r="AB235" s="7" t="str">
        <f t="shared" si="161"/>
        <v>P3_MDIP</v>
      </c>
      <c r="AC235" s="118"/>
    </row>
    <row r="236" spans="1:29" ht="16.149999999999999" customHeight="1" x14ac:dyDescent="0.25">
      <c r="A236" s="23" t="s">
        <v>441</v>
      </c>
      <c r="B236" s="5">
        <f>VLOOKUP(C236,PinNo!$B:$C,2,0)</f>
        <v>168</v>
      </c>
      <c r="C236" s="7" t="s">
        <v>900</v>
      </c>
      <c r="D236" s="5"/>
      <c r="E236" s="19"/>
      <c r="F236" s="19"/>
      <c r="G236" s="19"/>
      <c r="H236" s="13"/>
      <c r="I236" s="19"/>
      <c r="J236" s="19"/>
      <c r="K236" s="19"/>
      <c r="L236" s="19"/>
      <c r="M236" s="14"/>
      <c r="N236" s="19"/>
      <c r="O236" s="14" t="str">
        <f t="shared" si="158"/>
        <v>SG2_3PI_P3_MDI-</v>
      </c>
      <c r="P236" s="19">
        <f>VLOOKUP(O236,EtchLengthFromLayout!$A:$B,2,0)</f>
        <v>2359.61</v>
      </c>
      <c r="Q236" s="19" t="str">
        <f t="shared" si="159"/>
        <v>SG2_2_P3_MDI-</v>
      </c>
      <c r="R236" s="19">
        <f>VLOOKUP(Q236,EtchLengthFromLayout!$A:$B,2,0)</f>
        <v>4342.97</v>
      </c>
      <c r="S236" s="19" t="str">
        <f t="shared" si="160"/>
        <v>SG2_1_P3_MDI-</v>
      </c>
      <c r="T236" s="19">
        <f>VLOOKUP(S236,EtchLengthFromLayout!$A:$B,2,0)</f>
        <v>104.67</v>
      </c>
      <c r="U236" s="5"/>
      <c r="V236" s="5" t="str">
        <f>VLOOKUP(CONCATENATE($Z236,".",$AA236),Netlist_VTable!$H:$I,2,0)</f>
        <v>SG2_P3_MDI-</v>
      </c>
      <c r="W236" s="19">
        <f>VLOOKUP(V236,EtchLengthFromLayout!$A:$B,2,0)</f>
        <v>2376.5700000000002</v>
      </c>
      <c r="X236" s="19">
        <f t="shared" si="162"/>
        <v>9183.82</v>
      </c>
      <c r="Y236" s="19">
        <f>ABS(X236-X237)</f>
        <v>1.0000000000218279E-2</v>
      </c>
      <c r="Z236" s="23" t="s">
        <v>873</v>
      </c>
      <c r="AA236" s="5">
        <f>VLOOKUP(AB236,PinNo!$B:$C,2,0)</f>
        <v>168</v>
      </c>
      <c r="AB236" s="7" t="str">
        <f t="shared" si="161"/>
        <v>P3_MDIN</v>
      </c>
      <c r="AC236" s="118"/>
    </row>
    <row r="237" spans="1:29" x14ac:dyDescent="0.25">
      <c r="A237" s="23" t="s">
        <v>441</v>
      </c>
      <c r="B237" s="5">
        <f>VLOOKUP(C237,PinNo!$B:$C,2,0)</f>
        <v>167</v>
      </c>
      <c r="C237" s="7" t="s">
        <v>899</v>
      </c>
      <c r="D237" s="5"/>
      <c r="E237" s="19"/>
      <c r="F237" s="19"/>
      <c r="G237" s="19"/>
      <c r="H237" s="13"/>
      <c r="I237" s="19"/>
      <c r="J237" s="19"/>
      <c r="K237" s="19"/>
      <c r="L237" s="19"/>
      <c r="M237" s="14"/>
      <c r="N237" s="19"/>
      <c r="O237" s="14" t="str">
        <f t="shared" si="158"/>
        <v>SG2_3PI_P3_MDI+</v>
      </c>
      <c r="P237" s="19">
        <f>VLOOKUP(O237,EtchLengthFromLayout!$A:$B,2,0)</f>
        <v>2359.6</v>
      </c>
      <c r="Q237" s="19" t="str">
        <f t="shared" si="159"/>
        <v>SG2_2_P3_MDI+</v>
      </c>
      <c r="R237" s="19">
        <f>VLOOKUP(Q237,EtchLengthFromLayout!$A:$B,2,0)</f>
        <v>4342.9799999999996</v>
      </c>
      <c r="S237" s="19" t="str">
        <f t="shared" si="160"/>
        <v>SG2_1_P3_MDI+</v>
      </c>
      <c r="T237" s="19">
        <f>VLOOKUP(S237,EtchLengthFromLayout!$A:$B,2,0)</f>
        <v>104.67</v>
      </c>
      <c r="U237" s="5"/>
      <c r="V237" s="5" t="str">
        <f>VLOOKUP(CONCATENATE($Z237,".",$AA237),Netlist_VTable!$H:$I,2,0)</f>
        <v>SG2_P3_MDI+</v>
      </c>
      <c r="W237" s="19">
        <f>VLOOKUP(V237,EtchLengthFromLayout!$A:$B,2,0)</f>
        <v>2376.56</v>
      </c>
      <c r="X237" s="19">
        <f t="shared" si="162"/>
        <v>9183.81</v>
      </c>
      <c r="Y237" s="15" t="str">
        <f>IF(Y236&lt;=5,"OK, Tolerance&lt;= 5 mils", "Fail, Tolerance &gt;  5 mils")</f>
        <v>OK, Tolerance&lt;= 5 mils</v>
      </c>
      <c r="Z237" s="23" t="s">
        <v>873</v>
      </c>
      <c r="AA237" s="5">
        <f>VLOOKUP(AB237,PinNo!$B:$C,2,0)</f>
        <v>167</v>
      </c>
      <c r="AB237" s="7" t="str">
        <f t="shared" si="161"/>
        <v>P3_MDIP</v>
      </c>
      <c r="AC237" s="118"/>
    </row>
    <row r="238" spans="1:29" x14ac:dyDescent="0.25">
      <c r="A238" s="24" t="s">
        <v>442</v>
      </c>
      <c r="B238" s="5">
        <f>VLOOKUP(C238,PinNo!$B:$C,2,0)</f>
        <v>168</v>
      </c>
      <c r="C238" s="7" t="s">
        <v>900</v>
      </c>
      <c r="D238" s="5"/>
      <c r="E238" s="19"/>
      <c r="F238" s="19"/>
      <c r="G238" s="19"/>
      <c r="H238" s="13"/>
      <c r="I238" s="19"/>
      <c r="J238" s="19"/>
      <c r="K238" s="19"/>
      <c r="L238" s="19"/>
      <c r="M238" s="14"/>
      <c r="N238" s="19"/>
      <c r="O238" s="14" t="str">
        <f t="shared" si="158"/>
        <v>SG3_3PI_P3_MDI-</v>
      </c>
      <c r="P238" s="19">
        <f>VLOOKUP(O238,EtchLengthFromLayout!$A:$B,2,0)</f>
        <v>3971.7</v>
      </c>
      <c r="Q238" s="19" t="str">
        <f t="shared" si="159"/>
        <v>SG3_2_P3_MDI-</v>
      </c>
      <c r="R238" s="19">
        <f>VLOOKUP(Q238,EtchLengthFromLayout!$A:$B,2,0)</f>
        <v>3651.65</v>
      </c>
      <c r="S238" s="19" t="str">
        <f t="shared" si="160"/>
        <v>SG3_1_P3_MDI-</v>
      </c>
      <c r="T238" s="19">
        <f>VLOOKUP(S238,EtchLengthFromLayout!$A:$B,2,0)</f>
        <v>104.67</v>
      </c>
      <c r="U238" s="5"/>
      <c r="V238" s="5" t="str">
        <f>VLOOKUP(CONCATENATE($Z238,".",$AA238),Netlist_VTable!$H:$I,2,0)</f>
        <v>SG3_P3_MDI-</v>
      </c>
      <c r="W238" s="19">
        <f>VLOOKUP(V238,EtchLengthFromLayout!$A:$B,2,0)</f>
        <v>1404.62</v>
      </c>
      <c r="X238" s="19">
        <f t="shared" si="162"/>
        <v>9132.64</v>
      </c>
      <c r="Y238" s="19">
        <f>ABS(X238-X239)</f>
        <v>3.0000000000654836E-2</v>
      </c>
      <c r="Z238" s="24" t="s">
        <v>874</v>
      </c>
      <c r="AA238" s="5">
        <f>VLOOKUP(AB238,PinNo!$B:$C,2,0)</f>
        <v>168</v>
      </c>
      <c r="AB238" s="7" t="str">
        <f t="shared" si="161"/>
        <v>P3_MDIN</v>
      </c>
      <c r="AC238" s="118"/>
    </row>
    <row r="239" spans="1:29" x14ac:dyDescent="0.25">
      <c r="A239" s="24" t="s">
        <v>442</v>
      </c>
      <c r="B239" s="5">
        <f>VLOOKUP(C239,PinNo!$B:$C,2,0)</f>
        <v>167</v>
      </c>
      <c r="C239" s="7" t="s">
        <v>899</v>
      </c>
      <c r="D239" s="5"/>
      <c r="E239" s="19"/>
      <c r="F239" s="19"/>
      <c r="G239" s="19"/>
      <c r="H239" s="13"/>
      <c r="I239" s="19"/>
      <c r="J239" s="19"/>
      <c r="K239" s="19"/>
      <c r="L239" s="19"/>
      <c r="M239" s="14"/>
      <c r="N239" s="19"/>
      <c r="O239" s="14" t="str">
        <f t="shared" si="158"/>
        <v>SG3_3PI_P3_MDI+</v>
      </c>
      <c r="P239" s="19">
        <f>VLOOKUP(O239,EtchLengthFromLayout!$A:$B,2,0)</f>
        <v>3971.7</v>
      </c>
      <c r="Q239" s="19" t="str">
        <f t="shared" si="159"/>
        <v>SG3_2_P3_MDI+</v>
      </c>
      <c r="R239" s="19">
        <f>VLOOKUP(Q239,EtchLengthFromLayout!$A:$B,2,0)</f>
        <v>3651.71</v>
      </c>
      <c r="S239" s="19" t="str">
        <f t="shared" si="160"/>
        <v>SG3_1_P3_MDI+</v>
      </c>
      <c r="T239" s="19">
        <f>VLOOKUP(S239,EtchLengthFromLayout!$A:$B,2,0)</f>
        <v>104.67</v>
      </c>
      <c r="U239" s="5"/>
      <c r="V239" s="5" t="str">
        <f>VLOOKUP(CONCATENATE($Z239,".",$AA239),Netlist_VTable!$H:$I,2,0)</f>
        <v>SG3_P3_MDI+</v>
      </c>
      <c r="W239" s="19">
        <f>VLOOKUP(V239,EtchLengthFromLayout!$A:$B,2,0)</f>
        <v>1404.59</v>
      </c>
      <c r="X239" s="19">
        <f t="shared" si="162"/>
        <v>9132.67</v>
      </c>
      <c r="Y239" s="15" t="str">
        <f>IF(Y238&lt;=5,"OK, Tolerance&lt;= 5 mils", "Fail, Tolerance &gt;  5 mils")</f>
        <v>OK, Tolerance&lt;= 5 mils</v>
      </c>
      <c r="Z239" s="24" t="s">
        <v>874</v>
      </c>
      <c r="AA239" s="5">
        <f>VLOOKUP(AB239,PinNo!$B:$C,2,0)</f>
        <v>167</v>
      </c>
      <c r="AB239" s="7" t="str">
        <f t="shared" si="161"/>
        <v>P3_MDIP</v>
      </c>
      <c r="AC239" s="118"/>
    </row>
    <row r="240" spans="1:29" x14ac:dyDescent="0.25">
      <c r="A240" s="44"/>
      <c r="B240" s="12"/>
      <c r="C240" s="12"/>
      <c r="D240" s="12"/>
      <c r="E240" s="13"/>
      <c r="F240" s="12"/>
      <c r="G240" s="13"/>
      <c r="H240" s="13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0" t="s">
        <v>227</v>
      </c>
      <c r="W240" s="15"/>
      <c r="X240" s="15">
        <f>MAX(X232:X239)</f>
        <v>9183.82</v>
      </c>
      <c r="Y240" s="10"/>
      <c r="Z240" s="10"/>
      <c r="AA240" s="10"/>
      <c r="AB240" s="10"/>
      <c r="AC240" s="10"/>
    </row>
    <row r="241" spans="1:29" x14ac:dyDescent="0.25">
      <c r="A241" s="44"/>
      <c r="B241" s="12"/>
      <c r="C241" s="12"/>
      <c r="D241" s="12"/>
      <c r="E241" s="13"/>
      <c r="F241" s="12"/>
      <c r="G241" s="13"/>
      <c r="H241" s="13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0" t="s">
        <v>228</v>
      </c>
      <c r="W241" s="15"/>
      <c r="X241" s="15">
        <f>MIN(X232:X239)</f>
        <v>9106.0399999999991</v>
      </c>
      <c r="Y241" s="10"/>
      <c r="Z241" s="10"/>
      <c r="AA241" s="10"/>
      <c r="AB241" s="10"/>
      <c r="AC241" s="10"/>
    </row>
    <row r="242" spans="1:29" x14ac:dyDescent="0.25">
      <c r="A242" s="44"/>
      <c r="B242" s="12"/>
      <c r="C242" s="12"/>
      <c r="D242" s="12"/>
      <c r="E242" s="13"/>
      <c r="F242" s="12"/>
      <c r="G242" s="13"/>
      <c r="H242" s="13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0"/>
      <c r="V242" s="10" t="s">
        <v>1</v>
      </c>
      <c r="W242" s="15"/>
      <c r="X242" s="15">
        <f>ABS(X240-X241)</f>
        <v>77.780000000000655</v>
      </c>
      <c r="Y242" s="10"/>
      <c r="Z242" s="10"/>
      <c r="AA242" s="10"/>
      <c r="AB242" s="10"/>
      <c r="AC242" s="10"/>
    </row>
    <row r="243" spans="1:29" x14ac:dyDescent="0.25">
      <c r="A243" s="25"/>
      <c r="B243" s="10"/>
      <c r="C243" s="10"/>
      <c r="D243" s="10"/>
      <c r="E243" s="15"/>
      <c r="F243" s="10"/>
      <c r="G243" s="10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0"/>
      <c r="V243" s="15"/>
      <c r="W243" s="15"/>
      <c r="X243" s="10"/>
      <c r="Y243" s="10"/>
      <c r="Z243" s="10"/>
      <c r="AA243" s="10"/>
      <c r="AB243" s="10"/>
      <c r="AC243" s="10"/>
    </row>
    <row r="244" spans="1:29" x14ac:dyDescent="0.25">
      <c r="A244" s="20"/>
      <c r="B244" s="5"/>
      <c r="C244" s="5"/>
      <c r="D244" s="5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5"/>
      <c r="V244" s="5"/>
      <c r="W244" s="19"/>
      <c r="X244" s="19"/>
      <c r="Y244" s="5"/>
      <c r="Z244" s="5"/>
      <c r="AA244" s="5"/>
      <c r="AB244" s="5"/>
      <c r="AC244" s="5"/>
    </row>
    <row r="245" spans="1:29" ht="32.25" x14ac:dyDescent="0.25">
      <c r="A245" s="46" t="s">
        <v>3</v>
      </c>
      <c r="B245" s="46" t="s">
        <v>4</v>
      </c>
      <c r="C245" s="46" t="s">
        <v>5</v>
      </c>
      <c r="D245" s="10" t="s">
        <v>0</v>
      </c>
      <c r="E245" s="15" t="s">
        <v>2</v>
      </c>
      <c r="F245" s="16" t="s">
        <v>0</v>
      </c>
      <c r="G245" s="17" t="s">
        <v>2</v>
      </c>
      <c r="H245" s="52" t="s">
        <v>415</v>
      </c>
      <c r="I245" s="10" t="s">
        <v>0</v>
      </c>
      <c r="J245" s="15" t="s">
        <v>2</v>
      </c>
      <c r="K245" s="16" t="s">
        <v>0</v>
      </c>
      <c r="L245" s="17" t="s">
        <v>2</v>
      </c>
      <c r="M245" s="16" t="s">
        <v>0</v>
      </c>
      <c r="N245" s="17" t="s">
        <v>2</v>
      </c>
      <c r="O245" s="10" t="s">
        <v>0</v>
      </c>
      <c r="P245" s="15" t="s">
        <v>2</v>
      </c>
      <c r="Q245" s="16" t="s">
        <v>0</v>
      </c>
      <c r="R245" s="17" t="s">
        <v>2</v>
      </c>
      <c r="S245" s="10" t="s">
        <v>0</v>
      </c>
      <c r="T245" s="15" t="s">
        <v>2</v>
      </c>
      <c r="U245" s="12"/>
      <c r="V245" s="53" t="s">
        <v>422</v>
      </c>
      <c r="W245" s="13" t="s">
        <v>2</v>
      </c>
      <c r="X245" s="82" t="s">
        <v>875</v>
      </c>
      <c r="Y245" s="29" t="s">
        <v>420</v>
      </c>
      <c r="Z245" s="10" t="s">
        <v>226</v>
      </c>
      <c r="AA245" s="10" t="s">
        <v>4</v>
      </c>
      <c r="AB245" s="46" t="s">
        <v>5</v>
      </c>
      <c r="AC245" s="46" t="s">
        <v>229</v>
      </c>
    </row>
    <row r="246" spans="1:29" ht="16.149999999999999" customHeight="1" x14ac:dyDescent="0.25">
      <c r="A246" s="23" t="s">
        <v>8</v>
      </c>
      <c r="B246" s="5">
        <f>VLOOKUP(C246,PinNo!$B:$C,2,0)</f>
        <v>165</v>
      </c>
      <c r="C246" s="7" t="s">
        <v>902</v>
      </c>
      <c r="D246" s="5"/>
      <c r="E246" s="19"/>
      <c r="F246" s="19"/>
      <c r="G246" s="19"/>
      <c r="H246" s="13"/>
      <c r="I246" s="19"/>
      <c r="J246" s="19"/>
      <c r="K246" s="19"/>
      <c r="L246" s="19"/>
      <c r="M246" s="14"/>
      <c r="N246" s="19"/>
      <c r="O246" s="14" t="str">
        <f t="shared" ref="O246:O253" si="163">SUBSTITUTE($V246,"_P","_3PI_P")</f>
        <v>SG0_3PI_P4_MDI-</v>
      </c>
      <c r="P246" s="19">
        <f>VLOOKUP(O246,EtchLengthFromLayout!$A:$B,2,0)</f>
        <v>3772.45</v>
      </c>
      <c r="Q246" s="19" t="str">
        <f t="shared" ref="Q246:Q253" si="164">SUBSTITUTE($V246,"_P","_2_P")</f>
        <v>SG0_2_P4_MDI-</v>
      </c>
      <c r="R246" s="19">
        <f>VLOOKUP(Q246,EtchLengthFromLayout!$A:$B,2,0)</f>
        <v>4072.44</v>
      </c>
      <c r="S246" s="19" t="str">
        <f t="shared" ref="S246:S253" si="165">SUBSTITUTE($V246,"_P","_1_P")</f>
        <v>SG0_1_P4_MDI-</v>
      </c>
      <c r="T246" s="19">
        <f>VLOOKUP(S246,EtchLengthFromLayout!$A:$B,2,0)</f>
        <v>104.67</v>
      </c>
      <c r="U246" s="5"/>
      <c r="V246" s="5" t="str">
        <f>VLOOKUP(CONCATENATE($Z246,".",$AA246),Netlist_VTable!$H:$I,2,0)</f>
        <v>SG0_P4_MDI-</v>
      </c>
      <c r="W246" s="19">
        <f>VLOOKUP(V246,EtchLengthFromLayout!$A:$B,2,0)</f>
        <v>1109.19</v>
      </c>
      <c r="X246" s="19">
        <f>E246+G246+J246+L246+N246+P246+R246+T246+W246</f>
        <v>9058.75</v>
      </c>
      <c r="Y246" s="19">
        <f>ABS(X246-X247)</f>
        <v>2.0000000000436557E-2</v>
      </c>
      <c r="Z246" s="23" t="s">
        <v>871</v>
      </c>
      <c r="AA246" s="5">
        <f>VLOOKUP(AB246,PinNo!$B:$C,2,0)</f>
        <v>165</v>
      </c>
      <c r="AB246" s="7" t="str">
        <f t="shared" ref="AB246:AB253" si="166">C246</f>
        <v>P4_MDIN</v>
      </c>
      <c r="AC246" s="118" t="s">
        <v>6153</v>
      </c>
    </row>
    <row r="247" spans="1:29" x14ac:dyDescent="0.25">
      <c r="A247" s="23" t="s">
        <v>8</v>
      </c>
      <c r="B247" s="5">
        <f>VLOOKUP(C247,PinNo!$B:$C,2,0)</f>
        <v>164</v>
      </c>
      <c r="C247" s="7" t="s">
        <v>901</v>
      </c>
      <c r="D247" s="5"/>
      <c r="E247" s="19"/>
      <c r="F247" s="19"/>
      <c r="G247" s="19"/>
      <c r="H247" s="13"/>
      <c r="I247" s="19"/>
      <c r="J247" s="19"/>
      <c r="K247" s="19"/>
      <c r="L247" s="19"/>
      <c r="M247" s="14"/>
      <c r="N247" s="19"/>
      <c r="O247" s="14" t="str">
        <f t="shared" si="163"/>
        <v>SG0_3PI_P4_MDI+</v>
      </c>
      <c r="P247" s="19">
        <f>VLOOKUP(O247,EtchLengthFromLayout!$A:$B,2,0)</f>
        <v>3772.45</v>
      </c>
      <c r="Q247" s="19" t="str">
        <f t="shared" si="164"/>
        <v>SG0_2_P4_MDI+</v>
      </c>
      <c r="R247" s="19">
        <f>VLOOKUP(Q247,EtchLengthFromLayout!$A:$B,2,0)</f>
        <v>4072.4</v>
      </c>
      <c r="S247" s="19" t="str">
        <f t="shared" si="165"/>
        <v>SG0_1_P4_MDI+</v>
      </c>
      <c r="T247" s="19">
        <f>VLOOKUP(S247,EtchLengthFromLayout!$A:$B,2,0)</f>
        <v>104.67</v>
      </c>
      <c r="U247" s="5"/>
      <c r="V247" s="5" t="str">
        <f>VLOOKUP(CONCATENATE($Z247,".",$AA247),Netlist_VTable!$H:$I,2,0)</f>
        <v>SG0_P4_MDI+</v>
      </c>
      <c r="W247" s="19">
        <f>VLOOKUP(V247,EtchLengthFromLayout!$A:$B,2,0)</f>
        <v>1109.21</v>
      </c>
      <c r="X247" s="19">
        <f t="shared" ref="X247:X253" si="167">E247+G247+J247+L247+N247+P247+R247+T247+W247</f>
        <v>9058.73</v>
      </c>
      <c r="Y247" s="15" t="str">
        <f>IF(Y246&lt;=5,"OK, Tolerance&lt;= 5 mils", "Fail, Tolerance &gt;  5 mils")</f>
        <v>OK, Tolerance&lt;= 5 mils</v>
      </c>
      <c r="Z247" s="23" t="s">
        <v>871</v>
      </c>
      <c r="AA247" s="5">
        <f>VLOOKUP(AB247,PinNo!$B:$C,2,0)</f>
        <v>164</v>
      </c>
      <c r="AB247" s="7" t="str">
        <f t="shared" si="166"/>
        <v>P4_MDIP</v>
      </c>
      <c r="AC247" s="118"/>
    </row>
    <row r="248" spans="1:29" x14ac:dyDescent="0.25">
      <c r="A248" s="24" t="s">
        <v>9</v>
      </c>
      <c r="B248" s="5">
        <f>VLOOKUP(C248,PinNo!$B:$C,2,0)</f>
        <v>165</v>
      </c>
      <c r="C248" s="7" t="s">
        <v>902</v>
      </c>
      <c r="D248" s="5"/>
      <c r="E248" s="19"/>
      <c r="F248" s="19"/>
      <c r="G248" s="19"/>
      <c r="H248" s="13"/>
      <c r="I248" s="19"/>
      <c r="J248" s="19"/>
      <c r="K248" s="19"/>
      <c r="L248" s="19"/>
      <c r="M248" s="14"/>
      <c r="N248" s="19"/>
      <c r="O248" s="14" t="str">
        <f t="shared" si="163"/>
        <v>SG1_3PI_P4_MDI-</v>
      </c>
      <c r="P248" s="19">
        <f>VLOOKUP(O248,EtchLengthFromLayout!$A:$B,2,0)</f>
        <v>2335.1</v>
      </c>
      <c r="Q248" s="19" t="str">
        <f t="shared" si="164"/>
        <v>SG1_2_P4_MDI-</v>
      </c>
      <c r="R248" s="19">
        <f>VLOOKUP(Q248,EtchLengthFromLayout!$A:$B,2,0)</f>
        <v>4219.99</v>
      </c>
      <c r="S248" s="19" t="str">
        <f t="shared" si="165"/>
        <v>SG1_1_P4_MDI-</v>
      </c>
      <c r="T248" s="19">
        <f>VLOOKUP(S248,EtchLengthFromLayout!$A:$B,2,0)</f>
        <v>104.67</v>
      </c>
      <c r="U248" s="5"/>
      <c r="V248" s="5" t="str">
        <f>VLOOKUP(CONCATENATE($Z248,".",$AA248),Netlist_VTable!$H:$I,2,0)</f>
        <v>SG1_P4_MDI-</v>
      </c>
      <c r="W248" s="19">
        <f>VLOOKUP(V248,EtchLengthFromLayout!$A:$B,2,0)</f>
        <v>2516.16</v>
      </c>
      <c r="X248" s="19">
        <f t="shared" si="167"/>
        <v>9175.92</v>
      </c>
      <c r="Y248" s="19">
        <f>ABS(X248-X249)</f>
        <v>1.0000000000218279E-2</v>
      </c>
      <c r="Z248" s="24" t="s">
        <v>872</v>
      </c>
      <c r="AA248" s="5">
        <f>VLOOKUP(AB248,PinNo!$B:$C,2,0)</f>
        <v>165</v>
      </c>
      <c r="AB248" s="7" t="str">
        <f t="shared" si="166"/>
        <v>P4_MDIN</v>
      </c>
      <c r="AC248" s="118"/>
    </row>
    <row r="249" spans="1:29" x14ac:dyDescent="0.25">
      <c r="A249" s="24" t="s">
        <v>9</v>
      </c>
      <c r="B249" s="5">
        <f>VLOOKUP(C249,PinNo!$B:$C,2,0)</f>
        <v>164</v>
      </c>
      <c r="C249" s="7" t="s">
        <v>901</v>
      </c>
      <c r="D249" s="5"/>
      <c r="E249" s="19"/>
      <c r="F249" s="19"/>
      <c r="G249" s="19"/>
      <c r="H249" s="13"/>
      <c r="I249" s="19"/>
      <c r="J249" s="19"/>
      <c r="K249" s="19"/>
      <c r="L249" s="19"/>
      <c r="M249" s="14"/>
      <c r="N249" s="19"/>
      <c r="O249" s="14" t="str">
        <f t="shared" si="163"/>
        <v>SG1_3PI_P4_MDI+</v>
      </c>
      <c r="P249" s="19">
        <f>VLOOKUP(O249,EtchLengthFromLayout!$A:$B,2,0)</f>
        <v>2335.11</v>
      </c>
      <c r="Q249" s="19" t="str">
        <f t="shared" si="164"/>
        <v>SG1_2_P4_MDI+</v>
      </c>
      <c r="R249" s="19">
        <f>VLOOKUP(Q249,EtchLengthFromLayout!$A:$B,2,0)</f>
        <v>4219.97</v>
      </c>
      <c r="S249" s="19" t="str">
        <f t="shared" si="165"/>
        <v>SG1_1_P4_MDI+</v>
      </c>
      <c r="T249" s="19">
        <f>VLOOKUP(S249,EtchLengthFromLayout!$A:$B,2,0)</f>
        <v>104.67</v>
      </c>
      <c r="U249" s="5"/>
      <c r="V249" s="5" t="str">
        <f>VLOOKUP(CONCATENATE($Z249,".",$AA249),Netlist_VTable!$H:$I,2,0)</f>
        <v>SG1_P4_MDI+</v>
      </c>
      <c r="W249" s="19">
        <f>VLOOKUP(V249,EtchLengthFromLayout!$A:$B,2,0)</f>
        <v>2516.16</v>
      </c>
      <c r="X249" s="19">
        <f t="shared" si="167"/>
        <v>9175.91</v>
      </c>
      <c r="Y249" s="15" t="str">
        <f>IF(Y248&lt;=5,"OK, Tolerance&lt;= 5 mils", "Fail, Tolerance &gt;  5 mils")</f>
        <v>OK, Tolerance&lt;= 5 mils</v>
      </c>
      <c r="Z249" s="24" t="s">
        <v>872</v>
      </c>
      <c r="AA249" s="5">
        <f>VLOOKUP(AB249,PinNo!$B:$C,2,0)</f>
        <v>164</v>
      </c>
      <c r="AB249" s="7" t="str">
        <f t="shared" si="166"/>
        <v>P4_MDIP</v>
      </c>
      <c r="AC249" s="118"/>
    </row>
    <row r="250" spans="1:29" ht="16.149999999999999" customHeight="1" x14ac:dyDescent="0.25">
      <c r="A250" s="23" t="s">
        <v>441</v>
      </c>
      <c r="B250" s="5">
        <f>VLOOKUP(C250,PinNo!$B:$C,2,0)</f>
        <v>165</v>
      </c>
      <c r="C250" s="7" t="s">
        <v>902</v>
      </c>
      <c r="D250" s="5"/>
      <c r="E250" s="19"/>
      <c r="F250" s="19"/>
      <c r="G250" s="19"/>
      <c r="H250" s="13"/>
      <c r="I250" s="19"/>
      <c r="J250" s="19"/>
      <c r="K250" s="19"/>
      <c r="L250" s="19"/>
      <c r="M250" s="14"/>
      <c r="N250" s="19"/>
      <c r="O250" s="14" t="str">
        <f t="shared" si="163"/>
        <v>SG2_3PI_P4_MDI-</v>
      </c>
      <c r="P250" s="19">
        <f>VLOOKUP(O250,EtchLengthFromLayout!$A:$B,2,0)</f>
        <v>2552.7199999999998</v>
      </c>
      <c r="Q250" s="19" t="str">
        <f t="shared" si="164"/>
        <v>SG2_2_P4_MDI-</v>
      </c>
      <c r="R250" s="19">
        <f>VLOOKUP(Q250,EtchLengthFromLayout!$A:$B,2,0)</f>
        <v>4020.21</v>
      </c>
      <c r="S250" s="19" t="str">
        <f t="shared" si="165"/>
        <v>SG2_1_P4_MDI-</v>
      </c>
      <c r="T250" s="19">
        <f>VLOOKUP(S250,EtchLengthFromLayout!$A:$B,2,0)</f>
        <v>104.67</v>
      </c>
      <c r="U250" s="5"/>
      <c r="V250" s="5" t="str">
        <f>VLOOKUP(CONCATENATE($Z250,".",$AA250),Netlist_VTable!$H:$I,2,0)</f>
        <v>SG2_P4_MDI-</v>
      </c>
      <c r="W250" s="19">
        <f>VLOOKUP(V250,EtchLengthFromLayout!$A:$B,2,0)</f>
        <v>2455.0700000000002</v>
      </c>
      <c r="X250" s="19">
        <f t="shared" si="167"/>
        <v>9132.67</v>
      </c>
      <c r="Y250" s="19">
        <f>ABS(X250-X251)</f>
        <v>0</v>
      </c>
      <c r="Z250" s="23" t="s">
        <v>873</v>
      </c>
      <c r="AA250" s="5">
        <f>VLOOKUP(AB250,PinNo!$B:$C,2,0)</f>
        <v>165</v>
      </c>
      <c r="AB250" s="7" t="str">
        <f t="shared" si="166"/>
        <v>P4_MDIN</v>
      </c>
      <c r="AC250" s="118"/>
    </row>
    <row r="251" spans="1:29" x14ac:dyDescent="0.25">
      <c r="A251" s="23" t="s">
        <v>441</v>
      </c>
      <c r="B251" s="5">
        <f>VLOOKUP(C251,PinNo!$B:$C,2,0)</f>
        <v>164</v>
      </c>
      <c r="C251" s="7" t="s">
        <v>901</v>
      </c>
      <c r="D251" s="5"/>
      <c r="E251" s="19"/>
      <c r="F251" s="19"/>
      <c r="G251" s="19"/>
      <c r="H251" s="13"/>
      <c r="I251" s="19"/>
      <c r="J251" s="19"/>
      <c r="K251" s="19"/>
      <c r="L251" s="19"/>
      <c r="M251" s="14"/>
      <c r="N251" s="19"/>
      <c r="O251" s="14" t="str">
        <f t="shared" si="163"/>
        <v>SG2_3PI_P4_MDI+</v>
      </c>
      <c r="P251" s="19">
        <f>VLOOKUP(O251,EtchLengthFromLayout!$A:$B,2,0)</f>
        <v>2552.6999999999998</v>
      </c>
      <c r="Q251" s="19" t="str">
        <f t="shared" si="164"/>
        <v>SG2_2_P4_MDI+</v>
      </c>
      <c r="R251" s="19">
        <f>VLOOKUP(Q251,EtchLengthFromLayout!$A:$B,2,0)</f>
        <v>4020.21</v>
      </c>
      <c r="S251" s="19" t="str">
        <f t="shared" si="165"/>
        <v>SG2_1_P4_MDI+</v>
      </c>
      <c r="T251" s="19">
        <f>VLOOKUP(S251,EtchLengthFromLayout!$A:$B,2,0)</f>
        <v>104.67</v>
      </c>
      <c r="U251" s="5"/>
      <c r="V251" s="5" t="str">
        <f>VLOOKUP(CONCATENATE($Z251,".",$AA251),Netlist_VTable!$H:$I,2,0)</f>
        <v>SG2_P4_MDI+</v>
      </c>
      <c r="W251" s="19">
        <f>VLOOKUP(V251,EtchLengthFromLayout!$A:$B,2,0)</f>
        <v>2455.09</v>
      </c>
      <c r="X251" s="19">
        <f t="shared" si="167"/>
        <v>9132.67</v>
      </c>
      <c r="Y251" s="15" t="str">
        <f>IF(Y250&lt;=5,"OK, Tolerance&lt;= 5 mils", "Fail, Tolerance &gt;  5 mils")</f>
        <v>OK, Tolerance&lt;= 5 mils</v>
      </c>
      <c r="Z251" s="23" t="s">
        <v>873</v>
      </c>
      <c r="AA251" s="5">
        <f>VLOOKUP(AB251,PinNo!$B:$C,2,0)</f>
        <v>164</v>
      </c>
      <c r="AB251" s="7" t="str">
        <f t="shared" si="166"/>
        <v>P4_MDIP</v>
      </c>
      <c r="AC251" s="118"/>
    </row>
    <row r="252" spans="1:29" x14ac:dyDescent="0.25">
      <c r="A252" s="24" t="s">
        <v>442</v>
      </c>
      <c r="B252" s="5">
        <f>VLOOKUP(C252,PinNo!$B:$C,2,0)</f>
        <v>165</v>
      </c>
      <c r="C252" s="7" t="s">
        <v>902</v>
      </c>
      <c r="D252" s="5"/>
      <c r="E252" s="19"/>
      <c r="F252" s="19"/>
      <c r="G252" s="19"/>
      <c r="H252" s="13"/>
      <c r="I252" s="19"/>
      <c r="J252" s="19"/>
      <c r="K252" s="19"/>
      <c r="L252" s="19"/>
      <c r="M252" s="14"/>
      <c r="N252" s="19"/>
      <c r="O252" s="14" t="str">
        <f t="shared" si="163"/>
        <v>SG3_3PI_P4_MDI-</v>
      </c>
      <c r="P252" s="19">
        <f>VLOOKUP(O252,EtchLengthFromLayout!$A:$B,2,0)</f>
        <v>3721.97</v>
      </c>
      <c r="Q252" s="19" t="str">
        <f t="shared" si="164"/>
        <v>SG3_2_P4_MDI-</v>
      </c>
      <c r="R252" s="19">
        <f>VLOOKUP(Q252,EtchLengthFromLayout!$A:$B,2,0)</f>
        <v>3910.52</v>
      </c>
      <c r="S252" s="19" t="str">
        <f t="shared" si="165"/>
        <v>SG3_1_P4_MDI-</v>
      </c>
      <c r="T252" s="19">
        <f>VLOOKUP(S252,EtchLengthFromLayout!$A:$B,2,0)</f>
        <v>104.67</v>
      </c>
      <c r="U252" s="5"/>
      <c r="V252" s="5" t="str">
        <f>VLOOKUP(CONCATENATE($Z252,".",$AA252),Netlist_VTable!$H:$I,2,0)</f>
        <v>SG3_P4_MDI-</v>
      </c>
      <c r="W252" s="19">
        <f>VLOOKUP(V252,EtchLengthFromLayout!$A:$B,2,0)</f>
        <v>1395.41</v>
      </c>
      <c r="X252" s="19">
        <f t="shared" si="167"/>
        <v>9132.57</v>
      </c>
      <c r="Y252" s="19">
        <f>ABS(X252-X253)</f>
        <v>7.999999999992724E-2</v>
      </c>
      <c r="Z252" s="24" t="s">
        <v>874</v>
      </c>
      <c r="AA252" s="5">
        <f>VLOOKUP(AB252,PinNo!$B:$C,2,0)</f>
        <v>165</v>
      </c>
      <c r="AB252" s="7" t="str">
        <f t="shared" si="166"/>
        <v>P4_MDIN</v>
      </c>
      <c r="AC252" s="118"/>
    </row>
    <row r="253" spans="1:29" x14ac:dyDescent="0.25">
      <c r="A253" s="24" t="s">
        <v>442</v>
      </c>
      <c r="B253" s="5">
        <f>VLOOKUP(C253,PinNo!$B:$C,2,0)</f>
        <v>164</v>
      </c>
      <c r="C253" s="7" t="s">
        <v>901</v>
      </c>
      <c r="D253" s="5"/>
      <c r="E253" s="19"/>
      <c r="F253" s="19"/>
      <c r="G253" s="19"/>
      <c r="H253" s="13"/>
      <c r="I253" s="19"/>
      <c r="J253" s="19"/>
      <c r="K253" s="19"/>
      <c r="L253" s="19"/>
      <c r="M253" s="14"/>
      <c r="N253" s="19"/>
      <c r="O253" s="14" t="str">
        <f t="shared" si="163"/>
        <v>SG3_3PI_P4_MDI+</v>
      </c>
      <c r="P253" s="19">
        <f>VLOOKUP(O253,EtchLengthFromLayout!$A:$B,2,0)</f>
        <v>3721.98</v>
      </c>
      <c r="Q253" s="19" t="str">
        <f t="shared" si="164"/>
        <v>SG3_2_P4_MDI+</v>
      </c>
      <c r="R253" s="19">
        <f>VLOOKUP(Q253,EtchLengthFromLayout!$A:$B,2,0)</f>
        <v>3910.59</v>
      </c>
      <c r="S253" s="19" t="str">
        <f t="shared" si="165"/>
        <v>SG3_1_P4_MDI+</v>
      </c>
      <c r="T253" s="19">
        <f>VLOOKUP(S253,EtchLengthFromLayout!$A:$B,2,0)</f>
        <v>104.67</v>
      </c>
      <c r="U253" s="5"/>
      <c r="V253" s="5" t="str">
        <f>VLOOKUP(CONCATENATE($Z253,".",$AA253),Netlist_VTable!$H:$I,2,0)</f>
        <v>SG3_P4_MDI+</v>
      </c>
      <c r="W253" s="19">
        <f>VLOOKUP(V253,EtchLengthFromLayout!$A:$B,2,0)</f>
        <v>1395.41</v>
      </c>
      <c r="X253" s="19">
        <f t="shared" si="167"/>
        <v>9132.65</v>
      </c>
      <c r="Y253" s="15" t="str">
        <f>IF(Y252&lt;=5,"OK, Tolerance&lt;= 5 mils", "Fail, Tolerance &gt;  5 mils")</f>
        <v>OK, Tolerance&lt;= 5 mils</v>
      </c>
      <c r="Z253" s="24" t="s">
        <v>874</v>
      </c>
      <c r="AA253" s="5">
        <f>VLOOKUP(AB253,PinNo!$B:$C,2,0)</f>
        <v>164</v>
      </c>
      <c r="AB253" s="7" t="str">
        <f t="shared" si="166"/>
        <v>P4_MDIP</v>
      </c>
      <c r="AC253" s="118"/>
    </row>
    <row r="254" spans="1:29" x14ac:dyDescent="0.25">
      <c r="A254" s="44"/>
      <c r="B254" s="12"/>
      <c r="C254" s="12"/>
      <c r="D254" s="12"/>
      <c r="E254" s="13"/>
      <c r="F254" s="12"/>
      <c r="G254" s="13"/>
      <c r="H254" s="13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0" t="s">
        <v>227</v>
      </c>
      <c r="W254" s="15"/>
      <c r="X254" s="15">
        <f>MAX(X246:X253)</f>
        <v>9175.92</v>
      </c>
      <c r="Y254" s="10"/>
      <c r="Z254" s="10"/>
      <c r="AA254" s="10"/>
      <c r="AB254" s="10"/>
      <c r="AC254" s="10"/>
    </row>
    <row r="255" spans="1:29" x14ac:dyDescent="0.25">
      <c r="A255" s="44"/>
      <c r="B255" s="12"/>
      <c r="C255" s="12"/>
      <c r="D255" s="12"/>
      <c r="E255" s="13"/>
      <c r="F255" s="12"/>
      <c r="G255" s="13"/>
      <c r="H255" s="13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0" t="s">
        <v>228</v>
      </c>
      <c r="W255" s="15"/>
      <c r="X255" s="15">
        <f>MIN(X246:X253)</f>
        <v>9058.73</v>
      </c>
      <c r="Y255" s="10"/>
      <c r="Z255" s="10"/>
      <c r="AA255" s="10"/>
      <c r="AB255" s="10"/>
      <c r="AC255" s="10"/>
    </row>
    <row r="256" spans="1:29" x14ac:dyDescent="0.25">
      <c r="A256" s="44"/>
      <c r="B256" s="12"/>
      <c r="C256" s="12"/>
      <c r="D256" s="12"/>
      <c r="E256" s="13"/>
      <c r="F256" s="12"/>
      <c r="G256" s="13"/>
      <c r="H256" s="13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0"/>
      <c r="V256" s="10" t="s">
        <v>1</v>
      </c>
      <c r="W256" s="15"/>
      <c r="X256" s="15">
        <f>ABS(X254-X255)</f>
        <v>117.19000000000051</v>
      </c>
      <c r="Y256" s="10"/>
      <c r="Z256" s="10"/>
      <c r="AA256" s="10"/>
      <c r="AB256" s="10"/>
      <c r="AC256" s="10"/>
    </row>
    <row r="257" spans="1:29" x14ac:dyDescent="0.25">
      <c r="A257" s="25"/>
      <c r="B257" s="10"/>
      <c r="C257" s="10"/>
      <c r="D257" s="10"/>
      <c r="E257" s="15"/>
      <c r="F257" s="10"/>
      <c r="G257" s="10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0"/>
      <c r="V257" s="15"/>
      <c r="W257" s="15"/>
      <c r="X257" s="10"/>
      <c r="Y257" s="10"/>
      <c r="Z257" s="10"/>
      <c r="AA257" s="10"/>
      <c r="AB257" s="10"/>
      <c r="AC257" s="10"/>
    </row>
    <row r="258" spans="1:29" x14ac:dyDescent="0.25">
      <c r="A258" s="20"/>
      <c r="B258" s="5"/>
      <c r="C258" s="5"/>
      <c r="D258" s="5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5"/>
      <c r="V258" s="5"/>
      <c r="W258" s="19"/>
      <c r="X258" s="19"/>
      <c r="Y258" s="5"/>
      <c r="Z258" s="5"/>
      <c r="AA258" s="5"/>
      <c r="AB258" s="5"/>
      <c r="AC258" s="5"/>
    </row>
    <row r="259" spans="1:29" x14ac:dyDescent="0.25">
      <c r="A259" s="25"/>
      <c r="B259" s="10"/>
      <c r="C259" s="10"/>
      <c r="D259" s="10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0"/>
      <c r="V259" s="21"/>
      <c r="W259" s="22"/>
      <c r="X259" s="22"/>
      <c r="Y259" s="10"/>
      <c r="Z259" s="10"/>
      <c r="AA259" s="10"/>
      <c r="AB259" s="10"/>
      <c r="AC259" s="10"/>
    </row>
    <row r="260" spans="1:29" x14ac:dyDescent="0.25">
      <c r="A260" s="25"/>
      <c r="B260" s="10"/>
      <c r="C260" s="10"/>
      <c r="D260" s="10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0"/>
      <c r="V260" s="10" t="s">
        <v>230</v>
      </c>
      <c r="W260" s="15"/>
      <c r="X260" s="15"/>
      <c r="Y260" s="10"/>
      <c r="Z260" s="10"/>
      <c r="AA260" s="10"/>
      <c r="AB260" s="10"/>
      <c r="AC260" s="10"/>
    </row>
    <row r="261" spans="1:29" x14ac:dyDescent="0.25">
      <c r="A261" s="25"/>
      <c r="B261" s="10"/>
      <c r="C261" s="10"/>
      <c r="D261" s="10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0"/>
      <c r="V261" s="10" t="s">
        <v>227</v>
      </c>
      <c r="W261" s="15"/>
      <c r="X261" s="15">
        <f>MAX(X212,X226,X240,X254)</f>
        <v>9237.59</v>
      </c>
      <c r="Y261" s="10"/>
      <c r="Z261" s="10"/>
      <c r="AA261" s="10"/>
      <c r="AB261" s="10"/>
      <c r="AC261" s="10"/>
    </row>
    <row r="262" spans="1:29" x14ac:dyDescent="0.25">
      <c r="A262" s="25"/>
      <c r="B262" s="10"/>
      <c r="C262" s="10"/>
      <c r="D262" s="10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0"/>
      <c r="V262" s="10" t="s">
        <v>228</v>
      </c>
      <c r="W262" s="15"/>
      <c r="X262" s="15">
        <f>MIN(X213,X227,X241,X255)</f>
        <v>9058.73</v>
      </c>
      <c r="Y262" s="10"/>
      <c r="Z262" s="10"/>
      <c r="AA262" s="10"/>
      <c r="AB262" s="10"/>
      <c r="AC262" s="10"/>
    </row>
    <row r="263" spans="1:29" x14ac:dyDescent="0.25">
      <c r="A263" s="25"/>
      <c r="B263" s="10"/>
      <c r="C263" s="10"/>
      <c r="D263" s="10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0"/>
      <c r="V263" s="10" t="s">
        <v>1</v>
      </c>
      <c r="W263" s="15"/>
      <c r="X263" s="15">
        <f>ABS(X261-X262)</f>
        <v>178.86000000000058</v>
      </c>
      <c r="Y263" s="10"/>
      <c r="Z263" s="10"/>
      <c r="AA263" s="10"/>
      <c r="AB263" s="10"/>
      <c r="AC263" s="10"/>
    </row>
    <row r="264" spans="1:29" x14ac:dyDescent="0.25">
      <c r="A264" s="25"/>
      <c r="B264" s="10"/>
      <c r="C264" s="10"/>
      <c r="D264" s="10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0"/>
      <c r="V264" s="103" t="s">
        <v>6</v>
      </c>
      <c r="W264" s="15"/>
      <c r="X264" s="15" t="str">
        <f>IF(X263&lt;=1000,"OK, Tolerance&lt;= 1000 mils", "Fail, Tolerance &gt;  1000 mils")</f>
        <v>OK, Tolerance&lt;= 1000 mils</v>
      </c>
      <c r="Y264" s="10"/>
      <c r="Z264" s="10"/>
      <c r="AA264" s="10"/>
      <c r="AB264" s="10"/>
      <c r="AC264" s="10"/>
    </row>
    <row r="265" spans="1:29" x14ac:dyDescent="0.25">
      <c r="A265" s="20"/>
      <c r="B265" s="5"/>
      <c r="C265" s="5"/>
      <c r="D265" s="5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5"/>
      <c r="V265" s="5"/>
      <c r="W265" s="19"/>
      <c r="X265" s="19"/>
      <c r="Y265" s="5"/>
      <c r="Z265" s="5"/>
      <c r="AA265" s="5"/>
      <c r="AB265" s="5"/>
      <c r="AC265" s="5"/>
    </row>
    <row r="266" spans="1:29" x14ac:dyDescent="0.25">
      <c r="A266" s="5"/>
      <c r="B266" s="5"/>
      <c r="C266" s="5"/>
      <c r="D266" s="5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5"/>
      <c r="Y266" s="5"/>
      <c r="Z266" s="5"/>
      <c r="AA266" s="5"/>
      <c r="AB266" s="5"/>
      <c r="AC266" s="5"/>
    </row>
    <row r="267" spans="1:29" x14ac:dyDescent="0.25">
      <c r="A267" s="105"/>
      <c r="B267" s="105"/>
      <c r="C267" s="105"/>
      <c r="D267" s="105"/>
      <c r="E267" s="105"/>
      <c r="F267" s="105"/>
      <c r="G267" s="105"/>
      <c r="H267" s="105"/>
      <c r="I267" s="105"/>
      <c r="J267" s="105"/>
      <c r="K267" s="105"/>
      <c r="L267" s="105"/>
      <c r="M267" s="105"/>
      <c r="N267" s="105"/>
      <c r="O267" s="105"/>
      <c r="P267" s="105"/>
      <c r="Q267" s="105"/>
      <c r="R267" s="105"/>
      <c r="S267" s="105"/>
      <c r="T267" s="105"/>
      <c r="U267" s="105"/>
      <c r="V267" s="105"/>
      <c r="W267" s="105"/>
      <c r="X267" s="105"/>
      <c r="Y267" s="105"/>
      <c r="Z267" s="105"/>
      <c r="AA267" s="105"/>
      <c r="AB267" s="105"/>
      <c r="AC267" s="105"/>
    </row>
    <row r="268" spans="1:29" x14ac:dyDescent="0.25">
      <c r="A268" s="105"/>
      <c r="B268" s="105"/>
      <c r="C268" s="105"/>
      <c r="D268" s="105"/>
      <c r="E268" s="105"/>
      <c r="F268" s="105"/>
      <c r="G268" s="105"/>
      <c r="H268" s="105"/>
      <c r="I268" s="105"/>
      <c r="J268" s="105"/>
      <c r="K268" s="105"/>
      <c r="L268" s="105"/>
      <c r="M268" s="105"/>
      <c r="N268" s="105"/>
      <c r="O268" s="105"/>
      <c r="P268" s="105"/>
      <c r="Q268" s="105"/>
      <c r="R268" s="105"/>
      <c r="S268" s="105"/>
      <c r="T268" s="105"/>
      <c r="U268" s="105"/>
      <c r="V268" s="105"/>
      <c r="W268" s="105"/>
      <c r="X268" s="105"/>
      <c r="Y268" s="105"/>
      <c r="Z268" s="105"/>
      <c r="AA268" s="105"/>
      <c r="AB268" s="105"/>
      <c r="AC268" s="105"/>
    </row>
    <row r="269" spans="1:29" x14ac:dyDescent="0.25">
      <c r="T269" s="27"/>
      <c r="U269" s="27"/>
      <c r="V269" s="27"/>
      <c r="W269" s="27"/>
      <c r="X269" s="27"/>
      <c r="Y269" s="27"/>
      <c r="Z269"/>
      <c r="AA269"/>
      <c r="AB269"/>
      <c r="AC269"/>
    </row>
    <row r="270" spans="1:29" x14ac:dyDescent="0.25">
      <c r="T270" s="27"/>
      <c r="U270" s="27"/>
      <c r="V270" s="27"/>
      <c r="W270" s="27"/>
      <c r="X270" s="27"/>
      <c r="Y270" s="27"/>
      <c r="Z270"/>
      <c r="AA270"/>
      <c r="AB270"/>
      <c r="AC270"/>
    </row>
    <row r="271" spans="1:29" x14ac:dyDescent="0.25">
      <c r="T271" s="27"/>
      <c r="U271" s="27"/>
      <c r="V271" s="27"/>
      <c r="W271" s="27"/>
      <c r="X271" s="27"/>
      <c r="Y271" s="27"/>
      <c r="Z271"/>
      <c r="AA271"/>
      <c r="AB271"/>
      <c r="AC271"/>
    </row>
    <row r="272" spans="1:29" x14ac:dyDescent="0.25">
      <c r="T272" s="27"/>
      <c r="U272" s="27"/>
      <c r="V272" s="27"/>
      <c r="W272" s="27"/>
      <c r="X272" s="27"/>
      <c r="Y272" s="27"/>
      <c r="Z272"/>
      <c r="AA272"/>
      <c r="AB272"/>
      <c r="AC272"/>
    </row>
    <row r="273" spans="20:29" x14ac:dyDescent="0.25">
      <c r="T273" s="27"/>
      <c r="U273" s="27"/>
      <c r="V273" s="27"/>
      <c r="W273" s="27"/>
      <c r="X273" s="27"/>
      <c r="Y273" s="27"/>
      <c r="Z273"/>
      <c r="AA273"/>
      <c r="AB273"/>
      <c r="AC273"/>
    </row>
    <row r="274" spans="20:29" x14ac:dyDescent="0.25">
      <c r="T274" s="27"/>
      <c r="U274" s="27"/>
      <c r="V274" s="27"/>
      <c r="W274" s="27"/>
      <c r="X274" s="27"/>
      <c r="Y274" s="27"/>
      <c r="Z274"/>
      <c r="AA274"/>
      <c r="AB274"/>
      <c r="AC274"/>
    </row>
    <row r="275" spans="20:29" x14ac:dyDescent="0.25">
      <c r="T275" s="27"/>
      <c r="U275" s="27"/>
      <c r="V275" s="27"/>
      <c r="W275" s="27"/>
      <c r="X275" s="27"/>
      <c r="Y275" s="27"/>
      <c r="Z275"/>
      <c r="AA275"/>
      <c r="AB275"/>
      <c r="AC275"/>
    </row>
    <row r="276" spans="20:29" x14ac:dyDescent="0.25">
      <c r="T276" s="27"/>
      <c r="U276" s="27"/>
      <c r="V276" s="27"/>
      <c r="W276" s="27"/>
      <c r="X276" s="27"/>
      <c r="Y276" s="27"/>
      <c r="Z276"/>
      <c r="AA276"/>
      <c r="AB276"/>
      <c r="AC276"/>
    </row>
    <row r="277" spans="20:29" x14ac:dyDescent="0.25">
      <c r="T277" s="27"/>
      <c r="U277" s="27"/>
      <c r="V277" s="27"/>
      <c r="W277" s="27"/>
      <c r="X277" s="27"/>
      <c r="Y277" s="27"/>
      <c r="Z277"/>
      <c r="AA277"/>
      <c r="AB277"/>
      <c r="AC277"/>
    </row>
    <row r="278" spans="20:29" x14ac:dyDescent="0.25">
      <c r="T278" s="27"/>
      <c r="U278" s="27"/>
      <c r="V278" s="27"/>
      <c r="W278" s="27"/>
      <c r="X278" s="27"/>
      <c r="Y278" s="27"/>
      <c r="Z278"/>
      <c r="AA278"/>
      <c r="AB278"/>
      <c r="AC278"/>
    </row>
    <row r="279" spans="20:29" x14ac:dyDescent="0.25">
      <c r="T279" s="27"/>
      <c r="U279" s="27"/>
      <c r="V279" s="27"/>
      <c r="W279" s="27"/>
      <c r="X279" s="27"/>
      <c r="Y279" s="27"/>
      <c r="Z279"/>
      <c r="AA279"/>
      <c r="AB279"/>
      <c r="AC279"/>
    </row>
    <row r="280" spans="20:29" x14ac:dyDescent="0.25">
      <c r="T280" s="27"/>
      <c r="U280" s="27"/>
      <c r="V280" s="27"/>
      <c r="W280" s="27"/>
      <c r="X280" s="27"/>
      <c r="Y280" s="27"/>
      <c r="Z280"/>
      <c r="AA280"/>
      <c r="AB280"/>
      <c r="AC280"/>
    </row>
    <row r="281" spans="20:29" x14ac:dyDescent="0.25">
      <c r="T281" s="27"/>
      <c r="U281" s="27"/>
      <c r="V281" s="27"/>
      <c r="W281" s="27"/>
      <c r="X281" s="27"/>
      <c r="Y281" s="27"/>
      <c r="Z281"/>
      <c r="AA281"/>
      <c r="AB281"/>
      <c r="AC281"/>
    </row>
    <row r="282" spans="20:29" x14ac:dyDescent="0.25">
      <c r="T282" s="27"/>
      <c r="U282" s="27"/>
      <c r="V282" s="27"/>
      <c r="W282" s="27"/>
      <c r="X282" s="27"/>
      <c r="Y282" s="27"/>
      <c r="Z282"/>
      <c r="AA282"/>
      <c r="AB282"/>
      <c r="AC282"/>
    </row>
    <row r="283" spans="20:29" x14ac:dyDescent="0.25">
      <c r="T283" s="27"/>
      <c r="U283" s="27"/>
      <c r="V283" s="27"/>
      <c r="W283" s="27"/>
      <c r="X283" s="27"/>
      <c r="Y283" s="27"/>
      <c r="Z283"/>
      <c r="AA283"/>
      <c r="AB283"/>
      <c r="AC283"/>
    </row>
    <row r="284" spans="20:29" x14ac:dyDescent="0.25">
      <c r="T284" s="27"/>
      <c r="U284" s="27"/>
      <c r="V284" s="27"/>
      <c r="W284" s="27"/>
      <c r="X284" s="27"/>
      <c r="Y284" s="27"/>
      <c r="Z284"/>
      <c r="AA284"/>
      <c r="AB284"/>
      <c r="AC284"/>
    </row>
    <row r="285" spans="20:29" x14ac:dyDescent="0.25">
      <c r="T285" s="27"/>
      <c r="U285" s="27"/>
      <c r="V285" s="27"/>
      <c r="W285" s="27"/>
      <c r="X285" s="27"/>
      <c r="Y285" s="27"/>
      <c r="Z285"/>
      <c r="AA285"/>
      <c r="AB285"/>
      <c r="AC285"/>
    </row>
    <row r="286" spans="20:29" x14ac:dyDescent="0.25">
      <c r="T286" s="27"/>
      <c r="U286" s="27"/>
      <c r="V286" s="27"/>
      <c r="W286" s="27"/>
      <c r="X286" s="27"/>
      <c r="Y286" s="27"/>
      <c r="Z286"/>
      <c r="AA286"/>
      <c r="AB286"/>
      <c r="AC286"/>
    </row>
    <row r="287" spans="20:29" x14ac:dyDescent="0.25">
      <c r="T287" s="27"/>
      <c r="U287" s="27"/>
      <c r="V287" s="27"/>
      <c r="W287" s="27"/>
      <c r="X287" s="27"/>
      <c r="Y287" s="27"/>
      <c r="Z287"/>
      <c r="AA287"/>
      <c r="AB287"/>
      <c r="AC287"/>
    </row>
    <row r="288" spans="20:29" x14ac:dyDescent="0.25">
      <c r="T288" s="27"/>
      <c r="U288" s="27"/>
      <c r="V288" s="27"/>
      <c r="W288" s="27"/>
      <c r="X288" s="27"/>
      <c r="Y288" s="27"/>
      <c r="Z288"/>
      <c r="AA288"/>
      <c r="AB288"/>
      <c r="AC288"/>
    </row>
    <row r="289" spans="20:29" x14ac:dyDescent="0.25">
      <c r="T289" s="27"/>
      <c r="U289" s="27"/>
      <c r="V289" s="27"/>
      <c r="W289" s="27"/>
      <c r="X289" s="27"/>
      <c r="Y289" s="27"/>
      <c r="Z289"/>
      <c r="AA289"/>
      <c r="AB289"/>
      <c r="AC289"/>
    </row>
    <row r="290" spans="20:29" x14ac:dyDescent="0.25">
      <c r="T290" s="27"/>
      <c r="U290" s="27"/>
      <c r="V290" s="27"/>
      <c r="W290" s="27"/>
      <c r="X290" s="27"/>
      <c r="Y290" s="27"/>
      <c r="Z290"/>
      <c r="AA290"/>
      <c r="AB290"/>
      <c r="AC290"/>
    </row>
    <row r="291" spans="20:29" x14ac:dyDescent="0.25">
      <c r="T291" s="27"/>
      <c r="U291" s="27"/>
      <c r="V291" s="27"/>
      <c r="W291" s="27"/>
      <c r="X291" s="27"/>
      <c r="Y291" s="27"/>
      <c r="Z291"/>
      <c r="AA291"/>
      <c r="AB291"/>
      <c r="AC291"/>
    </row>
    <row r="292" spans="20:29" x14ac:dyDescent="0.25">
      <c r="T292" s="27"/>
      <c r="U292" s="27"/>
      <c r="V292" s="27"/>
      <c r="W292" s="27"/>
      <c r="X292" s="27"/>
      <c r="Y292" s="27"/>
      <c r="Z292"/>
      <c r="AA292"/>
      <c r="AB292"/>
      <c r="AC292"/>
    </row>
    <row r="293" spans="20:29" x14ac:dyDescent="0.25">
      <c r="T293" s="27"/>
      <c r="U293" s="27"/>
      <c r="V293" s="27"/>
      <c r="W293" s="27"/>
      <c r="X293" s="27"/>
      <c r="Y293" s="27"/>
      <c r="Z293"/>
      <c r="AA293"/>
      <c r="AB293"/>
      <c r="AC293"/>
    </row>
    <row r="294" spans="20:29" x14ac:dyDescent="0.25">
      <c r="T294" s="27"/>
      <c r="U294" s="27"/>
      <c r="V294" s="27"/>
      <c r="W294" s="27"/>
      <c r="X294" s="27"/>
      <c r="Y294" s="27"/>
      <c r="Z294"/>
      <c r="AA294"/>
      <c r="AB294"/>
      <c r="AC294"/>
    </row>
    <row r="295" spans="20:29" x14ac:dyDescent="0.25">
      <c r="T295" s="27"/>
      <c r="U295" s="27"/>
      <c r="V295" s="27"/>
      <c r="W295" s="27"/>
      <c r="X295" s="27"/>
      <c r="Y295" s="27"/>
      <c r="Z295"/>
      <c r="AA295"/>
      <c r="AB295"/>
      <c r="AC295"/>
    </row>
    <row r="296" spans="20:29" x14ac:dyDescent="0.25">
      <c r="T296" s="27"/>
      <c r="U296" s="27"/>
      <c r="V296" s="27"/>
      <c r="W296" s="27"/>
      <c r="X296" s="27"/>
      <c r="Y296" s="27"/>
      <c r="Z296"/>
      <c r="AA296"/>
      <c r="AB296"/>
      <c r="AC296"/>
    </row>
    <row r="297" spans="20:29" x14ac:dyDescent="0.25">
      <c r="T297" s="27"/>
      <c r="U297" s="27"/>
      <c r="V297" s="27"/>
      <c r="W297" s="27"/>
      <c r="X297" s="27"/>
      <c r="Y297" s="27"/>
      <c r="Z297"/>
      <c r="AA297"/>
      <c r="AB297"/>
      <c r="AC297"/>
    </row>
    <row r="298" spans="20:29" x14ac:dyDescent="0.25">
      <c r="T298" s="27"/>
      <c r="U298" s="27"/>
      <c r="V298" s="27"/>
      <c r="W298" s="27"/>
      <c r="X298" s="27"/>
      <c r="Y298" s="27"/>
      <c r="Z298"/>
      <c r="AA298"/>
      <c r="AB298"/>
      <c r="AC298"/>
    </row>
    <row r="299" spans="20:29" x14ac:dyDescent="0.25">
      <c r="T299" s="27"/>
      <c r="U299" s="27"/>
      <c r="V299" s="27"/>
      <c r="W299" s="27"/>
      <c r="X299" s="27"/>
      <c r="Y299" s="27"/>
      <c r="Z299"/>
      <c r="AA299"/>
      <c r="AB299"/>
      <c r="AC299"/>
    </row>
    <row r="300" spans="20:29" x14ac:dyDescent="0.25">
      <c r="T300" s="27"/>
      <c r="U300" s="27"/>
      <c r="V300" s="27"/>
      <c r="W300" s="27"/>
      <c r="X300" s="27"/>
      <c r="Y300" s="27"/>
      <c r="Z300"/>
      <c r="AA300"/>
      <c r="AB300"/>
      <c r="AC300"/>
    </row>
    <row r="301" spans="20:29" x14ac:dyDescent="0.25">
      <c r="T301" s="27"/>
      <c r="U301" s="27"/>
      <c r="V301" s="27"/>
      <c r="W301" s="27"/>
      <c r="X301" s="27"/>
      <c r="Y301" s="27"/>
      <c r="Z301"/>
      <c r="AA301"/>
      <c r="AB301"/>
      <c r="AC301"/>
    </row>
    <row r="302" spans="20:29" x14ac:dyDescent="0.25">
      <c r="T302" s="27"/>
      <c r="U302" s="27"/>
      <c r="V302" s="27"/>
      <c r="W302" s="27"/>
      <c r="X302" s="27"/>
      <c r="Y302" s="27"/>
      <c r="Z302"/>
      <c r="AA302"/>
      <c r="AB302"/>
      <c r="AC302"/>
    </row>
    <row r="303" spans="20:29" x14ac:dyDescent="0.25">
      <c r="T303" s="27"/>
      <c r="U303" s="27"/>
      <c r="V303" s="27"/>
      <c r="W303" s="27"/>
      <c r="X303" s="27"/>
      <c r="Y303" s="27"/>
      <c r="Z303"/>
      <c r="AA303"/>
      <c r="AB303"/>
      <c r="AC303"/>
    </row>
    <row r="304" spans="20:29" x14ac:dyDescent="0.25">
      <c r="T304" s="27"/>
      <c r="U304" s="27"/>
      <c r="V304" s="27"/>
      <c r="W304" s="27"/>
      <c r="X304" s="27"/>
      <c r="Y304" s="27"/>
      <c r="Z304"/>
      <c r="AA304"/>
      <c r="AB304"/>
      <c r="AC304"/>
    </row>
    <row r="305" spans="20:29" x14ac:dyDescent="0.25">
      <c r="T305" s="27"/>
      <c r="U305" s="27"/>
      <c r="V305" s="27"/>
      <c r="W305" s="27"/>
      <c r="X305" s="27"/>
      <c r="Y305" s="27"/>
      <c r="Z305"/>
      <c r="AA305"/>
      <c r="AB305"/>
      <c r="AC305"/>
    </row>
    <row r="306" spans="20:29" x14ac:dyDescent="0.25">
      <c r="T306" s="27"/>
      <c r="U306" s="27"/>
      <c r="V306" s="27"/>
      <c r="W306" s="27"/>
      <c r="X306" s="27"/>
      <c r="Y306" s="27"/>
      <c r="Z306"/>
      <c r="AA306"/>
      <c r="AB306"/>
      <c r="AC306"/>
    </row>
    <row r="307" spans="20:29" x14ac:dyDescent="0.25">
      <c r="T307" s="27"/>
      <c r="U307" s="27"/>
      <c r="V307" s="27"/>
      <c r="W307" s="27"/>
      <c r="X307" s="27"/>
      <c r="Y307" s="27"/>
      <c r="Z307"/>
      <c r="AA307"/>
      <c r="AB307"/>
      <c r="AC307"/>
    </row>
    <row r="308" spans="20:29" x14ac:dyDescent="0.25">
      <c r="T308" s="27"/>
      <c r="U308" s="27"/>
      <c r="V308" s="27"/>
      <c r="W308" s="27"/>
      <c r="X308" s="27"/>
      <c r="Y308" s="27"/>
      <c r="Z308"/>
      <c r="AA308"/>
      <c r="AB308"/>
      <c r="AC308"/>
    </row>
  </sheetData>
  <mergeCells count="16">
    <mergeCell ref="AC3:AC10"/>
    <mergeCell ref="AC98:AC105"/>
    <mergeCell ref="AC112:AC119"/>
    <mergeCell ref="AC204:AC211"/>
    <mergeCell ref="AC218:AC225"/>
    <mergeCell ref="AC137:AC144"/>
    <mergeCell ref="AC151:AC158"/>
    <mergeCell ref="AC70:AC77"/>
    <mergeCell ref="AC232:AC239"/>
    <mergeCell ref="AC246:AC253"/>
    <mergeCell ref="AC84:AC91"/>
    <mergeCell ref="AC17:AC24"/>
    <mergeCell ref="AC31:AC38"/>
    <mergeCell ref="AC45:AC52"/>
    <mergeCell ref="AC165:AC172"/>
    <mergeCell ref="AC179:AC186"/>
  </mergeCells>
  <phoneticPr fontId="1" type="noConversion"/>
  <conditionalFormatting sqref="Y4">
    <cfRule type="containsText" dxfId="254" priority="68" operator="containsText" text="Fail">
      <formula>NOT(ISERROR(SEARCH("Fail",Y4)))</formula>
    </cfRule>
  </conditionalFormatting>
  <conditionalFormatting sqref="Y6">
    <cfRule type="containsText" dxfId="253" priority="67" operator="containsText" text="Fail">
      <formula>NOT(ISERROR(SEARCH("Fail",Y6)))</formula>
    </cfRule>
  </conditionalFormatting>
  <conditionalFormatting sqref="Y8">
    <cfRule type="containsText" dxfId="252" priority="66" operator="containsText" text="Fail">
      <formula>NOT(ISERROR(SEARCH("Fail",Y8)))</formula>
    </cfRule>
  </conditionalFormatting>
  <conditionalFormatting sqref="Y10">
    <cfRule type="containsText" dxfId="251" priority="65" operator="containsText" text="Fail">
      <formula>NOT(ISERROR(SEARCH("Fail",Y10)))</formula>
    </cfRule>
  </conditionalFormatting>
  <conditionalFormatting sqref="Y18">
    <cfRule type="containsText" dxfId="250" priority="64" operator="containsText" text="Fail">
      <formula>NOT(ISERROR(SEARCH("Fail",Y18)))</formula>
    </cfRule>
  </conditionalFormatting>
  <conditionalFormatting sqref="Y20">
    <cfRule type="containsText" dxfId="249" priority="63" operator="containsText" text="Fail">
      <formula>NOT(ISERROR(SEARCH("Fail",Y20)))</formula>
    </cfRule>
  </conditionalFormatting>
  <conditionalFormatting sqref="Y22">
    <cfRule type="containsText" dxfId="248" priority="62" operator="containsText" text="Fail">
      <formula>NOT(ISERROR(SEARCH("Fail",Y22)))</formula>
    </cfRule>
  </conditionalFormatting>
  <conditionalFormatting sqref="Y24">
    <cfRule type="containsText" dxfId="247" priority="61" operator="containsText" text="Fail">
      <formula>NOT(ISERROR(SEARCH("Fail",Y24)))</formula>
    </cfRule>
  </conditionalFormatting>
  <conditionalFormatting sqref="Y32">
    <cfRule type="containsText" dxfId="246" priority="60" operator="containsText" text="Fail">
      <formula>NOT(ISERROR(SEARCH("Fail",Y32)))</formula>
    </cfRule>
  </conditionalFormatting>
  <conditionalFormatting sqref="Y34">
    <cfRule type="containsText" dxfId="245" priority="59" operator="containsText" text="Fail">
      <formula>NOT(ISERROR(SEARCH("Fail",Y34)))</formula>
    </cfRule>
  </conditionalFormatting>
  <conditionalFormatting sqref="Y36">
    <cfRule type="containsText" dxfId="244" priority="58" operator="containsText" text="Fail">
      <formula>NOT(ISERROR(SEARCH("Fail",Y36)))</formula>
    </cfRule>
  </conditionalFormatting>
  <conditionalFormatting sqref="Y38">
    <cfRule type="containsText" dxfId="243" priority="57" operator="containsText" text="Fail">
      <formula>NOT(ISERROR(SEARCH("Fail",Y38)))</formula>
    </cfRule>
  </conditionalFormatting>
  <conditionalFormatting sqref="Y46">
    <cfRule type="containsText" dxfId="242" priority="56" operator="containsText" text="Fail">
      <formula>NOT(ISERROR(SEARCH("Fail",Y46)))</formula>
    </cfRule>
  </conditionalFormatting>
  <conditionalFormatting sqref="Y48">
    <cfRule type="containsText" dxfId="241" priority="55" operator="containsText" text="Fail">
      <formula>NOT(ISERROR(SEARCH("Fail",Y48)))</formula>
    </cfRule>
  </conditionalFormatting>
  <conditionalFormatting sqref="Y50">
    <cfRule type="containsText" dxfId="240" priority="54" operator="containsText" text="Fail">
      <formula>NOT(ISERROR(SEARCH("Fail",Y50)))</formula>
    </cfRule>
  </conditionalFormatting>
  <conditionalFormatting sqref="Y52">
    <cfRule type="containsText" dxfId="239" priority="53" operator="containsText" text="Fail">
      <formula>NOT(ISERROR(SEARCH("Fail",Y52)))</formula>
    </cfRule>
  </conditionalFormatting>
  <conditionalFormatting sqref="X63">
    <cfRule type="containsText" dxfId="238" priority="52" operator="containsText" text="Fail">
      <formula>NOT(ISERROR(SEARCH("Fail",X63)))</formula>
    </cfRule>
  </conditionalFormatting>
  <conditionalFormatting sqref="Y71">
    <cfRule type="containsText" dxfId="237" priority="51" operator="containsText" text="Fail">
      <formula>NOT(ISERROR(SEARCH("Fail",Y71)))</formula>
    </cfRule>
  </conditionalFormatting>
  <conditionalFormatting sqref="Y73">
    <cfRule type="containsText" dxfId="236" priority="50" operator="containsText" text="Fail">
      <formula>NOT(ISERROR(SEARCH("Fail",Y73)))</formula>
    </cfRule>
  </conditionalFormatting>
  <conditionalFormatting sqref="Y75">
    <cfRule type="containsText" dxfId="235" priority="49" operator="containsText" text="Fail">
      <formula>NOT(ISERROR(SEARCH("Fail",Y75)))</formula>
    </cfRule>
  </conditionalFormatting>
  <conditionalFormatting sqref="Y77">
    <cfRule type="containsText" dxfId="234" priority="48" operator="containsText" text="Fail">
      <formula>NOT(ISERROR(SEARCH("Fail",Y77)))</formula>
    </cfRule>
  </conditionalFormatting>
  <conditionalFormatting sqref="Y85">
    <cfRule type="containsText" dxfId="233" priority="47" operator="containsText" text="Fail">
      <formula>NOT(ISERROR(SEARCH("Fail",Y85)))</formula>
    </cfRule>
  </conditionalFormatting>
  <conditionalFormatting sqref="Y87">
    <cfRule type="containsText" dxfId="232" priority="46" operator="containsText" text="Fail">
      <formula>NOT(ISERROR(SEARCH("Fail",Y87)))</formula>
    </cfRule>
  </conditionalFormatting>
  <conditionalFormatting sqref="Y89">
    <cfRule type="containsText" dxfId="231" priority="45" operator="containsText" text="Fail">
      <formula>NOT(ISERROR(SEARCH("Fail",Y89)))</formula>
    </cfRule>
  </conditionalFormatting>
  <conditionalFormatting sqref="Y91">
    <cfRule type="containsText" dxfId="230" priority="44" operator="containsText" text="Fail">
      <formula>NOT(ISERROR(SEARCH("Fail",Y91)))</formula>
    </cfRule>
  </conditionalFormatting>
  <conditionalFormatting sqref="Y99">
    <cfRule type="containsText" dxfId="229" priority="43" operator="containsText" text="Fail">
      <formula>NOT(ISERROR(SEARCH("Fail",Y99)))</formula>
    </cfRule>
  </conditionalFormatting>
  <conditionalFormatting sqref="Y101">
    <cfRule type="containsText" dxfId="228" priority="42" operator="containsText" text="Fail">
      <formula>NOT(ISERROR(SEARCH("Fail",Y101)))</formula>
    </cfRule>
  </conditionalFormatting>
  <conditionalFormatting sqref="Y103">
    <cfRule type="containsText" dxfId="227" priority="41" operator="containsText" text="Fail">
      <formula>NOT(ISERROR(SEARCH("Fail",Y103)))</formula>
    </cfRule>
  </conditionalFormatting>
  <conditionalFormatting sqref="Y105">
    <cfRule type="containsText" dxfId="226" priority="40" operator="containsText" text="Fail">
      <formula>NOT(ISERROR(SEARCH("Fail",Y105)))</formula>
    </cfRule>
  </conditionalFormatting>
  <conditionalFormatting sqref="Y113">
    <cfRule type="containsText" dxfId="225" priority="39" operator="containsText" text="Fail">
      <formula>NOT(ISERROR(SEARCH("Fail",Y113)))</formula>
    </cfRule>
  </conditionalFormatting>
  <conditionalFormatting sqref="Y115">
    <cfRule type="containsText" dxfId="224" priority="38" operator="containsText" text="Fail">
      <formula>NOT(ISERROR(SEARCH("Fail",Y115)))</formula>
    </cfRule>
  </conditionalFormatting>
  <conditionalFormatting sqref="Y117">
    <cfRule type="containsText" dxfId="223" priority="37" operator="containsText" text="Fail">
      <formula>NOT(ISERROR(SEARCH("Fail",Y117)))</formula>
    </cfRule>
  </conditionalFormatting>
  <conditionalFormatting sqref="Y119">
    <cfRule type="containsText" dxfId="222" priority="36" operator="containsText" text="Fail">
      <formula>NOT(ISERROR(SEARCH("Fail",Y119)))</formula>
    </cfRule>
  </conditionalFormatting>
  <conditionalFormatting sqref="X130">
    <cfRule type="containsText" dxfId="221" priority="35" operator="containsText" text="Fail">
      <formula>NOT(ISERROR(SEARCH("Fail",X130)))</formula>
    </cfRule>
  </conditionalFormatting>
  <conditionalFormatting sqref="X197">
    <cfRule type="containsText" dxfId="220" priority="34" operator="containsText" text="Fail">
      <formula>NOT(ISERROR(SEARCH("Fail",X197)))</formula>
    </cfRule>
  </conditionalFormatting>
  <conditionalFormatting sqref="Y138">
    <cfRule type="containsText" dxfId="219" priority="33" operator="containsText" text="Fail">
      <formula>NOT(ISERROR(SEARCH("Fail",Y138)))</formula>
    </cfRule>
  </conditionalFormatting>
  <conditionalFormatting sqref="Y140">
    <cfRule type="containsText" dxfId="218" priority="32" operator="containsText" text="Fail">
      <formula>NOT(ISERROR(SEARCH("Fail",Y140)))</formula>
    </cfRule>
  </conditionalFormatting>
  <conditionalFormatting sqref="Y142">
    <cfRule type="containsText" dxfId="217" priority="31" operator="containsText" text="Fail">
      <formula>NOT(ISERROR(SEARCH("Fail",Y142)))</formula>
    </cfRule>
  </conditionalFormatting>
  <conditionalFormatting sqref="Y144">
    <cfRule type="containsText" dxfId="216" priority="30" operator="containsText" text="Fail">
      <formula>NOT(ISERROR(SEARCH("Fail",Y144)))</formula>
    </cfRule>
  </conditionalFormatting>
  <conditionalFormatting sqref="Y152">
    <cfRule type="containsText" dxfId="215" priority="29" operator="containsText" text="Fail">
      <formula>NOT(ISERROR(SEARCH("Fail",Y152)))</formula>
    </cfRule>
  </conditionalFormatting>
  <conditionalFormatting sqref="Y154">
    <cfRule type="containsText" dxfId="214" priority="28" operator="containsText" text="Fail">
      <formula>NOT(ISERROR(SEARCH("Fail",Y154)))</formula>
    </cfRule>
  </conditionalFormatting>
  <conditionalFormatting sqref="Y156">
    <cfRule type="containsText" dxfId="213" priority="27" operator="containsText" text="Fail">
      <formula>NOT(ISERROR(SEARCH("Fail",Y156)))</formula>
    </cfRule>
  </conditionalFormatting>
  <conditionalFormatting sqref="Y158">
    <cfRule type="containsText" dxfId="212" priority="26" operator="containsText" text="Fail">
      <formula>NOT(ISERROR(SEARCH("Fail",Y158)))</formula>
    </cfRule>
  </conditionalFormatting>
  <conditionalFormatting sqref="Y166">
    <cfRule type="containsText" dxfId="211" priority="25" operator="containsText" text="Fail">
      <formula>NOT(ISERROR(SEARCH("Fail",Y166)))</formula>
    </cfRule>
  </conditionalFormatting>
  <conditionalFormatting sqref="Y168">
    <cfRule type="containsText" dxfId="210" priority="24" operator="containsText" text="Fail">
      <formula>NOT(ISERROR(SEARCH("Fail",Y168)))</formula>
    </cfRule>
  </conditionalFormatting>
  <conditionalFormatting sqref="Y170">
    <cfRule type="containsText" dxfId="209" priority="23" operator="containsText" text="Fail">
      <formula>NOT(ISERROR(SEARCH("Fail",Y170)))</formula>
    </cfRule>
  </conditionalFormatting>
  <conditionalFormatting sqref="Y172">
    <cfRule type="containsText" dxfId="208" priority="22" operator="containsText" text="Fail">
      <formula>NOT(ISERROR(SEARCH("Fail",Y172)))</formula>
    </cfRule>
  </conditionalFormatting>
  <conditionalFormatting sqref="Y180">
    <cfRule type="containsText" dxfId="207" priority="21" operator="containsText" text="Fail">
      <formula>NOT(ISERROR(SEARCH("Fail",Y180)))</formula>
    </cfRule>
  </conditionalFormatting>
  <conditionalFormatting sqref="Y182">
    <cfRule type="containsText" dxfId="206" priority="20" operator="containsText" text="Fail">
      <formula>NOT(ISERROR(SEARCH("Fail",Y182)))</formula>
    </cfRule>
  </conditionalFormatting>
  <conditionalFormatting sqref="Y184">
    <cfRule type="containsText" dxfId="205" priority="19" operator="containsText" text="Fail">
      <formula>NOT(ISERROR(SEARCH("Fail",Y184)))</formula>
    </cfRule>
  </conditionalFormatting>
  <conditionalFormatting sqref="Y186">
    <cfRule type="containsText" dxfId="204" priority="18" operator="containsText" text="Fail">
      <formula>NOT(ISERROR(SEARCH("Fail",Y186)))</formula>
    </cfRule>
  </conditionalFormatting>
  <conditionalFormatting sqref="X264">
    <cfRule type="containsText" dxfId="203" priority="17" operator="containsText" text="Fail">
      <formula>NOT(ISERROR(SEARCH("Fail",X264)))</formula>
    </cfRule>
  </conditionalFormatting>
  <conditionalFormatting sqref="Y205">
    <cfRule type="containsText" dxfId="202" priority="16" operator="containsText" text="Fail">
      <formula>NOT(ISERROR(SEARCH("Fail",Y205)))</formula>
    </cfRule>
  </conditionalFormatting>
  <conditionalFormatting sqref="Y207">
    <cfRule type="containsText" dxfId="201" priority="15" operator="containsText" text="Fail">
      <formula>NOT(ISERROR(SEARCH("Fail",Y207)))</formula>
    </cfRule>
  </conditionalFormatting>
  <conditionalFormatting sqref="Y209">
    <cfRule type="containsText" dxfId="200" priority="14" operator="containsText" text="Fail">
      <formula>NOT(ISERROR(SEARCH("Fail",Y209)))</formula>
    </cfRule>
  </conditionalFormatting>
  <conditionalFormatting sqref="Y211">
    <cfRule type="containsText" dxfId="199" priority="13" operator="containsText" text="Fail">
      <formula>NOT(ISERROR(SEARCH("Fail",Y211)))</formula>
    </cfRule>
  </conditionalFormatting>
  <conditionalFormatting sqref="Y219">
    <cfRule type="containsText" dxfId="198" priority="12" operator="containsText" text="Fail">
      <formula>NOT(ISERROR(SEARCH("Fail",Y219)))</formula>
    </cfRule>
  </conditionalFormatting>
  <conditionalFormatting sqref="Y221">
    <cfRule type="containsText" dxfId="197" priority="11" operator="containsText" text="Fail">
      <formula>NOT(ISERROR(SEARCH("Fail",Y221)))</formula>
    </cfRule>
  </conditionalFormatting>
  <conditionalFormatting sqref="Y223">
    <cfRule type="containsText" dxfId="196" priority="10" operator="containsText" text="Fail">
      <formula>NOT(ISERROR(SEARCH("Fail",Y223)))</formula>
    </cfRule>
  </conditionalFormatting>
  <conditionalFormatting sqref="Y225">
    <cfRule type="containsText" dxfId="195" priority="9" operator="containsText" text="Fail">
      <formula>NOT(ISERROR(SEARCH("Fail",Y225)))</formula>
    </cfRule>
  </conditionalFormatting>
  <conditionalFormatting sqref="Y233">
    <cfRule type="containsText" dxfId="194" priority="8" operator="containsText" text="Fail">
      <formula>NOT(ISERROR(SEARCH("Fail",Y233)))</formula>
    </cfRule>
  </conditionalFormatting>
  <conditionalFormatting sqref="Y235">
    <cfRule type="containsText" dxfId="193" priority="7" operator="containsText" text="Fail">
      <formula>NOT(ISERROR(SEARCH("Fail",Y235)))</formula>
    </cfRule>
  </conditionalFormatting>
  <conditionalFormatting sqref="Y237">
    <cfRule type="containsText" dxfId="192" priority="6" operator="containsText" text="Fail">
      <formula>NOT(ISERROR(SEARCH("Fail",Y237)))</formula>
    </cfRule>
  </conditionalFormatting>
  <conditionalFormatting sqref="Y239">
    <cfRule type="containsText" dxfId="191" priority="5" operator="containsText" text="Fail">
      <formula>NOT(ISERROR(SEARCH("Fail",Y239)))</formula>
    </cfRule>
  </conditionalFormatting>
  <conditionalFormatting sqref="Y247">
    <cfRule type="containsText" dxfId="190" priority="4" operator="containsText" text="Fail">
      <formula>NOT(ISERROR(SEARCH("Fail",Y247)))</formula>
    </cfRule>
  </conditionalFormatting>
  <conditionalFormatting sqref="Y249">
    <cfRule type="containsText" dxfId="189" priority="3" operator="containsText" text="Fail">
      <formula>NOT(ISERROR(SEARCH("Fail",Y249)))</formula>
    </cfRule>
  </conditionalFormatting>
  <conditionalFormatting sqref="Y251">
    <cfRule type="containsText" dxfId="188" priority="2" operator="containsText" text="Fail">
      <formula>NOT(ISERROR(SEARCH("Fail",Y251)))</formula>
    </cfRule>
  </conditionalFormatting>
  <conditionalFormatting sqref="Y253">
    <cfRule type="containsText" dxfId="187" priority="1" operator="containsText" text="Fail">
      <formula>NOT(ISERROR(SEARCH("Fail",Y253)))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G194"/>
  <sheetViews>
    <sheetView topLeftCell="O10" zoomScale="70" zoomScaleNormal="70" workbookViewId="0">
      <selection activeCell="W4" sqref="W4"/>
    </sheetView>
  </sheetViews>
  <sheetFormatPr defaultRowHeight="16.5" x14ac:dyDescent="0.25"/>
  <cols>
    <col min="1" max="1" width="9.5" style="27" customWidth="1"/>
    <col min="2" max="2" width="7.5" style="27" bestFit="1" customWidth="1"/>
    <col min="3" max="3" width="20.125" style="27" bestFit="1" customWidth="1"/>
    <col min="4" max="4" width="23.5" style="27" bestFit="1" customWidth="1"/>
    <col min="5" max="5" width="11" style="28" bestFit="1" customWidth="1"/>
    <col min="6" max="6" width="28.5" style="28" bestFit="1" customWidth="1"/>
    <col min="7" max="7" width="12.5" style="28" bestFit="1" customWidth="1"/>
    <col min="8" max="8" width="23.25" style="28" bestFit="1" customWidth="1"/>
    <col min="9" max="9" width="29.75" style="28" customWidth="1"/>
    <col min="10" max="10" width="12.5" style="28" bestFit="1" customWidth="1"/>
    <col min="11" max="11" width="28.5" style="28" bestFit="1" customWidth="1"/>
    <col min="12" max="12" width="12.5" style="28" customWidth="1"/>
    <col min="13" max="13" width="32.875" style="28" bestFit="1" customWidth="1"/>
    <col min="14" max="14" width="11.25" style="28" bestFit="1" customWidth="1"/>
    <col min="15" max="15" width="32.875" style="28" customWidth="1"/>
    <col min="16" max="16" width="15.125" style="28" customWidth="1"/>
    <col min="17" max="17" width="26.375" style="28" customWidth="1"/>
    <col min="18" max="18" width="10.125" style="28" bestFit="1" customWidth="1"/>
    <col min="19" max="19" width="32.875" style="28" bestFit="1" customWidth="1"/>
    <col min="20" max="20" width="10.25" style="28" bestFit="1" customWidth="1"/>
    <col min="21" max="21" width="26.375" style="28" bestFit="1" customWidth="1"/>
    <col min="22" max="22" width="10.125" style="28" bestFit="1" customWidth="1"/>
    <col min="23" max="23" width="28.75" style="28" bestFit="1" customWidth="1"/>
    <col min="24" max="24" width="11.25" style="28" customWidth="1"/>
    <col min="25" max="25" width="6.125" style="28" customWidth="1"/>
    <col min="26" max="26" width="23.5" style="28" customWidth="1"/>
    <col min="27" max="27" width="12.875" style="28" customWidth="1"/>
    <col min="28" max="28" width="27.125" style="28" customWidth="1"/>
    <col min="29" max="29" width="27.375" style="28" bestFit="1" customWidth="1"/>
    <col min="30" max="30" width="13.25" style="28" customWidth="1"/>
    <col min="31" max="31" width="8" style="28" bestFit="1" customWidth="1"/>
    <col min="32" max="32" width="18.25" style="28" bestFit="1" customWidth="1"/>
    <col min="33" max="33" width="93.375" style="28" customWidth="1"/>
  </cols>
  <sheetData>
    <row r="1" spans="1:33" ht="32.25" x14ac:dyDescent="0.45">
      <c r="A1" s="26" t="s">
        <v>5245</v>
      </c>
      <c r="B1" s="12"/>
      <c r="C1" s="12"/>
      <c r="D1" s="12"/>
      <c r="E1" s="13"/>
      <c r="F1" s="38"/>
      <c r="G1" s="13"/>
      <c r="H1" s="13"/>
      <c r="I1" s="51"/>
      <c r="J1" s="14"/>
      <c r="K1" s="14"/>
      <c r="L1" s="14"/>
      <c r="M1" s="14"/>
      <c r="N1" s="14"/>
      <c r="O1" s="104" t="s">
        <v>878</v>
      </c>
      <c r="P1" s="108"/>
      <c r="Q1" s="14"/>
      <c r="R1" s="14"/>
      <c r="S1" s="14"/>
      <c r="T1" s="14"/>
      <c r="U1" s="51"/>
      <c r="V1" s="14"/>
      <c r="W1" s="14"/>
      <c r="X1" s="14"/>
      <c r="Y1" s="14"/>
      <c r="Z1" s="14"/>
      <c r="AA1" s="14"/>
      <c r="AB1" s="51" t="s">
        <v>424</v>
      </c>
      <c r="AC1" s="14"/>
      <c r="AD1" s="14"/>
      <c r="AE1" s="14"/>
      <c r="AF1" s="14"/>
      <c r="AG1" s="46"/>
    </row>
    <row r="2" spans="1:33" ht="32.25" x14ac:dyDescent="0.25">
      <c r="A2" s="46" t="s">
        <v>3</v>
      </c>
      <c r="B2" s="46" t="s">
        <v>4</v>
      </c>
      <c r="C2" s="46" t="s">
        <v>5</v>
      </c>
      <c r="D2" s="10" t="s">
        <v>0</v>
      </c>
      <c r="E2" s="15" t="s">
        <v>2</v>
      </c>
      <c r="F2" s="16" t="s">
        <v>0</v>
      </c>
      <c r="G2" s="17" t="s">
        <v>2</v>
      </c>
      <c r="H2" s="52" t="s">
        <v>415</v>
      </c>
      <c r="I2" s="10" t="s">
        <v>0</v>
      </c>
      <c r="J2" s="15" t="s">
        <v>2</v>
      </c>
      <c r="K2" s="16" t="s">
        <v>0</v>
      </c>
      <c r="L2" s="17" t="s">
        <v>2</v>
      </c>
      <c r="M2" s="10" t="s">
        <v>0</v>
      </c>
      <c r="N2" s="15" t="s">
        <v>2</v>
      </c>
      <c r="O2" s="16" t="s">
        <v>0</v>
      </c>
      <c r="P2" s="17" t="s">
        <v>2</v>
      </c>
      <c r="Q2" s="10" t="s">
        <v>0</v>
      </c>
      <c r="R2" s="15" t="s">
        <v>2</v>
      </c>
      <c r="S2" s="16" t="s">
        <v>0</v>
      </c>
      <c r="T2" s="17" t="s">
        <v>2</v>
      </c>
      <c r="U2" s="10" t="s">
        <v>0</v>
      </c>
      <c r="V2" s="15" t="s">
        <v>2</v>
      </c>
      <c r="W2" s="16" t="s">
        <v>0</v>
      </c>
      <c r="X2" s="17" t="s">
        <v>2</v>
      </c>
      <c r="Y2" s="12"/>
      <c r="Z2" s="53" t="s">
        <v>422</v>
      </c>
      <c r="AA2" s="13" t="s">
        <v>2</v>
      </c>
      <c r="AB2" s="18" t="s">
        <v>875</v>
      </c>
      <c r="AC2" s="29" t="s">
        <v>420</v>
      </c>
      <c r="AD2" s="10" t="s">
        <v>226</v>
      </c>
      <c r="AE2" s="10" t="s">
        <v>4</v>
      </c>
      <c r="AF2" s="10" t="s">
        <v>5</v>
      </c>
      <c r="AG2" s="46" t="s">
        <v>229</v>
      </c>
    </row>
    <row r="3" spans="1:33" ht="16.149999999999999" customHeight="1" x14ac:dyDescent="0.25">
      <c r="A3" s="23" t="s">
        <v>8</v>
      </c>
      <c r="B3" s="5">
        <f>VLOOKUP(C3,PinNo!$B:$C,2,0)</f>
        <v>148</v>
      </c>
      <c r="C3" s="7" t="s">
        <v>904</v>
      </c>
      <c r="D3" s="5" t="str">
        <f>VLOOKUP(CONCATENATE($A3,".",$B3),Netlist_VTable!$H:$I,2,0)</f>
        <v>S0_P5_GIGA_MDI-</v>
      </c>
      <c r="E3" s="19">
        <f>VLOOKUP(D3,EtchLengthFromLayout!$A:$B,2,0)</f>
        <v>1653.57</v>
      </c>
      <c r="F3" s="19" t="str">
        <f>CONCATENATE("S",MID($A3,5,1),"_U1_",SUBSTITUTE($C3,"IN","I-") )</f>
        <v>S0_U1_P5_GIGA_MDI-</v>
      </c>
      <c r="G3" s="19">
        <f>VLOOKUP(F3,EtchLengthFromLayout!$A:$B,2,0)</f>
        <v>324.18</v>
      </c>
      <c r="H3" s="13">
        <f>E3+G3</f>
        <v>1977.75</v>
      </c>
      <c r="I3" s="19" t="str">
        <f>CONCATENATE("S",MID($A3,5,1),"_U2_",SUBSTITUTE($C3,"IN","I-") )</f>
        <v>S0_U2_P5_GIGA_MDI-</v>
      </c>
      <c r="J3" s="19">
        <f>VLOOKUP(I3,EtchLengthFromLayout!$A:$B,2,0)</f>
        <v>100.55</v>
      </c>
      <c r="K3" s="19" t="str">
        <f>CONCATENATE("S",MID($A3,5,1),"_U3_",SUBSTITUTE($C3,"IN","I-") )</f>
        <v>S0_U3_P5_GIGA_MDI-</v>
      </c>
      <c r="L3" s="19">
        <f>VLOOKUP(K3,EtchLengthFromLayout!$A:$B,2,0)</f>
        <v>8857.16</v>
      </c>
      <c r="M3" s="19"/>
      <c r="N3" s="19"/>
      <c r="O3" s="14" t="str">
        <f>CONCATENATE("S",MID($A3,5,1),"_LB_",SUBSTITUTE($C3,"IN","I-") )</f>
        <v>S0_LB_P5_GIGA_MDI-</v>
      </c>
      <c r="P3" s="19">
        <f>VLOOKUP(O3,EtchLengthFromLayout!$A:$B,2,0)</f>
        <v>563.20000000000005</v>
      </c>
      <c r="Q3" s="19"/>
      <c r="R3" s="19"/>
      <c r="S3" s="19"/>
      <c r="T3" s="19"/>
      <c r="U3" s="19" t="str">
        <f t="shared" ref="U3:U10" si="0">SUBSTITUTE($Z3,"_P","_2_P")</f>
        <v>SG0_2_P5_GIGA_MDI-</v>
      </c>
      <c r="V3" s="19">
        <f>VLOOKUP(U3,EtchLengthFromLayout!$A:$B,2,0)</f>
        <v>673.97</v>
      </c>
      <c r="W3" s="19" t="str">
        <f t="shared" ref="W3:W10" si="1">SUBSTITUTE($Z3,"_P","_1_P")</f>
        <v>SG0_1_P5_GIGA_MDI-</v>
      </c>
      <c r="X3" s="19">
        <f>VLOOKUP(W3,EtchLengthFromLayout!$A:$B,2,0)</f>
        <v>100.55</v>
      </c>
      <c r="Y3" s="5"/>
      <c r="Z3" s="5" t="str">
        <f>VLOOKUP(CONCATENATE($AD3,".",$AE3),Netlist_VTable!$H:$I,2,0)</f>
        <v>SG0_P5_GIGA_MDI-</v>
      </c>
      <c r="AA3" s="19">
        <f>VLOOKUP(Z3,EtchLengthFromLayout!$A:$B,2,0)</f>
        <v>1173.76</v>
      </c>
      <c r="AB3" s="19">
        <f>E3+G3+J3+L3+N3+P3+R3+T3+V3+X3+AA3</f>
        <v>13446.939999999999</v>
      </c>
      <c r="AC3" s="19">
        <f>ABS(AB3-AB4)</f>
        <v>3.9999999999054126E-2</v>
      </c>
      <c r="AD3" s="23" t="s">
        <v>871</v>
      </c>
      <c r="AE3" s="5">
        <f>VLOOKUP(AF3,PinNo!$B:$C,2,0)</f>
        <v>148</v>
      </c>
      <c r="AF3" s="7" t="str">
        <f t="shared" ref="AF3:AF10" si="2">C3</f>
        <v>P5_GIGA_MDIN</v>
      </c>
      <c r="AG3" s="118" t="s">
        <v>403</v>
      </c>
    </row>
    <row r="4" spans="1:33" ht="16.899999999999999" customHeight="1" x14ac:dyDescent="0.25">
      <c r="A4" s="23" t="s">
        <v>8</v>
      </c>
      <c r="B4" s="5">
        <f>VLOOKUP(C4,PinNo!$B:$C,2,0)</f>
        <v>147</v>
      </c>
      <c r="C4" s="7" t="s">
        <v>903</v>
      </c>
      <c r="D4" s="5" t="str">
        <f>VLOOKUP(CONCATENATE($A4,".",$B4),Netlist_VTable!$H:$I,2,0)</f>
        <v>S0_P5_GIGA_MDI+</v>
      </c>
      <c r="E4" s="19">
        <f>VLOOKUP(D4,EtchLengthFromLayout!$A:$B,2,0)</f>
        <v>1653.57</v>
      </c>
      <c r="F4" s="19" t="str">
        <f>CONCATENATE("S",MID($A4,5,1),"_U1_",SUBSTITUTE($C4,"IP","I+") )</f>
        <v>S0_U1_P5_GIGA_MDI+</v>
      </c>
      <c r="G4" s="19">
        <f>VLOOKUP(F4,EtchLengthFromLayout!$A:$B,2,0)</f>
        <v>324.17</v>
      </c>
      <c r="H4" s="13">
        <f t="shared" ref="H4:H10" si="3">E4+G4</f>
        <v>1977.74</v>
      </c>
      <c r="I4" s="19" t="str">
        <f>CONCATENATE("S",MID($A4,5,1),"_U2_",SUBSTITUTE($C4,"IP","I+") )</f>
        <v>S0_U2_P5_GIGA_MDI+</v>
      </c>
      <c r="J4" s="19">
        <f>VLOOKUP(I4,EtchLengthFromLayout!$A:$B,2,0)</f>
        <v>100.55</v>
      </c>
      <c r="K4" s="19" t="str">
        <f>CONCATENATE("S",MID($A4,5,1),"_U3_",SUBSTITUTE($C4,"IP","I+") )</f>
        <v>S0_U3_P5_GIGA_MDI+</v>
      </c>
      <c r="L4" s="19">
        <f>VLOOKUP(K4,EtchLengthFromLayout!$A:$B,2,0)</f>
        <v>8857.16</v>
      </c>
      <c r="M4" s="19"/>
      <c r="N4" s="19"/>
      <c r="O4" s="14" t="str">
        <f>CONCATENATE("S",MID($A4,5,1),"_LB_",SUBSTITUTE($C4,"IP","I+") )</f>
        <v>S0_LB_P5_GIGA_MDI+</v>
      </c>
      <c r="P4" s="19">
        <f>VLOOKUP(O4,EtchLengthFromLayout!$A:$B,2,0)</f>
        <v>563.17999999999995</v>
      </c>
      <c r="Q4" s="19"/>
      <c r="R4" s="19"/>
      <c r="S4" s="19"/>
      <c r="T4" s="19"/>
      <c r="U4" s="19" t="str">
        <f t="shared" si="0"/>
        <v>SG0_2_P5_GIGA_MDI+</v>
      </c>
      <c r="V4" s="19">
        <f>VLOOKUP(U4,EtchLengthFromLayout!$A:$B,2,0)</f>
        <v>673.97</v>
      </c>
      <c r="W4" s="19" t="str">
        <f t="shared" si="1"/>
        <v>SG0_1_P5_GIGA_MDI+</v>
      </c>
      <c r="X4" s="19">
        <f>VLOOKUP(W4,EtchLengthFromLayout!$A:$B,2,0)</f>
        <v>100.55</v>
      </c>
      <c r="Y4" s="5"/>
      <c r="Z4" s="5" t="str">
        <f>VLOOKUP(CONCATENATE($AD4,".",$AE4),Netlist_VTable!$H:$I,2,0)</f>
        <v>SG0_P5_GIGA_MDI+</v>
      </c>
      <c r="AA4" s="19">
        <f>VLOOKUP(Z4,EtchLengthFromLayout!$A:$B,2,0)</f>
        <v>1173.75</v>
      </c>
      <c r="AB4" s="19">
        <f t="shared" ref="AB4:AB10" si="4">E4+G4+J4+L4+N4+P4+R4+T4+V4+X4+AA4</f>
        <v>13446.9</v>
      </c>
      <c r="AC4" s="15" t="str">
        <f>IF(AC3&lt;=5,"OK, Tolerance&lt;= 5 mils", "Fail, Tolerance &gt;  5 mils")</f>
        <v>OK, Tolerance&lt;= 5 mils</v>
      </c>
      <c r="AD4" s="23" t="s">
        <v>871</v>
      </c>
      <c r="AE4" s="5">
        <f>VLOOKUP(AF4,PinNo!$B:$C,2,0)</f>
        <v>147</v>
      </c>
      <c r="AF4" s="7" t="str">
        <f t="shared" si="2"/>
        <v>P5_GIGA_MDIP</v>
      </c>
      <c r="AG4" s="118"/>
    </row>
    <row r="5" spans="1:33" x14ac:dyDescent="0.25">
      <c r="A5" s="24" t="s">
        <v>9</v>
      </c>
      <c r="B5" s="5">
        <f>VLOOKUP(C5,PinNo!$B:$C,2,0)</f>
        <v>148</v>
      </c>
      <c r="C5" s="7" t="s">
        <v>904</v>
      </c>
      <c r="D5" s="5" t="str">
        <f>VLOOKUP(CONCATENATE($A5,".",$B5),Netlist_VTable!$H:$I,2,0)</f>
        <v>S1_P5_GIGA_MDI-</v>
      </c>
      <c r="E5" s="19">
        <f>VLOOKUP(D5,EtchLengthFromLayout!$A:$B,2,0)</f>
        <v>1513.31</v>
      </c>
      <c r="F5" s="19" t="str">
        <f>CONCATENATE("S",MID($A5,5,1),"_U1_",SUBSTITUTE($C5,"IN","I-") )</f>
        <v>S1_U1_P5_GIGA_MDI-</v>
      </c>
      <c r="G5" s="19">
        <f>VLOOKUP(F5,EtchLengthFromLayout!$A:$B,2,0)</f>
        <v>324.18</v>
      </c>
      <c r="H5" s="13">
        <f t="shared" si="3"/>
        <v>1837.49</v>
      </c>
      <c r="I5" s="19" t="str">
        <f>CONCATENATE("S",MID($A5,5,1),"_U2_",SUBSTITUTE($C5,"IN","I-") )</f>
        <v>S1_U2_P5_GIGA_MDI-</v>
      </c>
      <c r="J5" s="19">
        <f>VLOOKUP(I5,EtchLengthFromLayout!$A:$B,2,0)</f>
        <v>100.55</v>
      </c>
      <c r="K5" s="19" t="str">
        <f t="shared" ref="K5" si="5">CONCATENATE("S",MID($A5,5,1),"_U3_",SUBSTITUTE($C5,"IN","I-") )</f>
        <v>S1_U3_P5_GIGA_MDI-</v>
      </c>
      <c r="L5" s="19">
        <f>VLOOKUP(K5,EtchLengthFromLayout!$A:$B,2,0)</f>
        <v>8754.6</v>
      </c>
      <c r="M5" s="19"/>
      <c r="N5" s="19"/>
      <c r="O5" s="14" t="str">
        <f>CONCATENATE("S",MID($A5,5,1),"_LB_",SUBSTITUTE($C5,"IN","I-") )</f>
        <v>S1_LB_P5_GIGA_MDI-</v>
      </c>
      <c r="P5" s="19">
        <f>VLOOKUP(O5,EtchLengthFromLayout!$A:$B,2,0)</f>
        <v>563.20000000000005</v>
      </c>
      <c r="Q5" s="19"/>
      <c r="R5" s="19"/>
      <c r="S5" s="19"/>
      <c r="T5" s="19"/>
      <c r="U5" s="19" t="str">
        <f t="shared" si="0"/>
        <v>SG1_2_P5_GIGA_MDI-</v>
      </c>
      <c r="V5" s="19">
        <f>VLOOKUP(U5,EtchLengthFromLayout!$A:$B,2,0)</f>
        <v>961.85</v>
      </c>
      <c r="W5" s="19" t="str">
        <f t="shared" si="1"/>
        <v>SG1_1_P5_GIGA_MDI-</v>
      </c>
      <c r="X5" s="19">
        <f>VLOOKUP(W5,EtchLengthFromLayout!$A:$B,2,0)</f>
        <v>100.55</v>
      </c>
      <c r="Y5" s="5"/>
      <c r="Z5" s="5" t="str">
        <f>VLOOKUP(CONCATENATE($AD5,".",$AE5),Netlist_VTable!$H:$I,2,0)</f>
        <v>SG1_P5_GIGA_MDI-</v>
      </c>
      <c r="AA5" s="19">
        <f>VLOOKUP(Z5,EtchLengthFromLayout!$A:$B,2,0)</f>
        <v>1184.8699999999999</v>
      </c>
      <c r="AB5" s="19">
        <f t="shared" si="4"/>
        <v>13503.11</v>
      </c>
      <c r="AC5" s="19">
        <f>ABS(AB5-AB6)</f>
        <v>0.10000000000218279</v>
      </c>
      <c r="AD5" s="24" t="s">
        <v>872</v>
      </c>
      <c r="AE5" s="5">
        <f>VLOOKUP(AF5,PinNo!$B:$C,2,0)</f>
        <v>148</v>
      </c>
      <c r="AF5" s="7" t="str">
        <f t="shared" si="2"/>
        <v>P5_GIGA_MDIN</v>
      </c>
      <c r="AG5" s="118"/>
    </row>
    <row r="6" spans="1:33" x14ac:dyDescent="0.25">
      <c r="A6" s="24" t="s">
        <v>9</v>
      </c>
      <c r="B6" s="5">
        <f>VLOOKUP(C6,PinNo!$B:$C,2,0)</f>
        <v>147</v>
      </c>
      <c r="C6" s="7" t="s">
        <v>903</v>
      </c>
      <c r="D6" s="5" t="str">
        <f>VLOOKUP(CONCATENATE($A6,".",$B6),Netlist_VTable!$H:$I,2,0)</f>
        <v>S1_P5_GIGA_MDI+</v>
      </c>
      <c r="E6" s="19">
        <f>VLOOKUP(D6,EtchLengthFromLayout!$A:$B,2,0)</f>
        <v>1513.33</v>
      </c>
      <c r="F6" s="19" t="str">
        <f>CONCATENATE("S",MID($A6,5,1),"_U1_",SUBSTITUTE($C6,"IP","I+") )</f>
        <v>S1_U1_P5_GIGA_MDI+</v>
      </c>
      <c r="G6" s="19">
        <f>VLOOKUP(F6,EtchLengthFromLayout!$A:$B,2,0)</f>
        <v>324.17</v>
      </c>
      <c r="H6" s="13">
        <f t="shared" si="3"/>
        <v>1837.5</v>
      </c>
      <c r="I6" s="19" t="str">
        <f>CONCATENATE("S",MID($A6,5,1),"_U2_",SUBSTITUTE($C6,"IP","I+") )</f>
        <v>S1_U2_P5_GIGA_MDI+</v>
      </c>
      <c r="J6" s="19">
        <f>VLOOKUP(I6,EtchLengthFromLayout!$A:$B,2,0)</f>
        <v>100.55</v>
      </c>
      <c r="K6" s="19" t="str">
        <f t="shared" ref="K6" si="6">CONCATENATE("S",MID($A6,5,1),"_U3_",SUBSTITUTE($C6,"IP","I+") )</f>
        <v>S1_U3_P5_GIGA_MDI+</v>
      </c>
      <c r="L6" s="19">
        <f>VLOOKUP(K6,EtchLengthFromLayout!$A:$B,2,0)</f>
        <v>8754.61</v>
      </c>
      <c r="M6" s="19"/>
      <c r="N6" s="19"/>
      <c r="O6" s="14" t="str">
        <f>CONCATENATE("S",MID($A6,5,1),"_LB_",SUBSTITUTE($C6,"IP","I+") )</f>
        <v>S1_LB_P5_GIGA_MDI+</v>
      </c>
      <c r="P6" s="19">
        <f>VLOOKUP(O6,EtchLengthFromLayout!$A:$B,2,0)</f>
        <v>563.17999999999995</v>
      </c>
      <c r="Q6" s="19"/>
      <c r="R6" s="19"/>
      <c r="S6" s="19"/>
      <c r="T6" s="19"/>
      <c r="U6" s="19" t="str">
        <f t="shared" si="0"/>
        <v>SG1_2_P5_GIGA_MDI+</v>
      </c>
      <c r="V6" s="19">
        <f>VLOOKUP(U6,EtchLengthFromLayout!$A:$B,2,0)</f>
        <v>961.8</v>
      </c>
      <c r="W6" s="19" t="str">
        <f t="shared" si="1"/>
        <v>SG1_1_P5_GIGA_MDI+</v>
      </c>
      <c r="X6" s="19">
        <f>VLOOKUP(W6,EtchLengthFromLayout!$A:$B,2,0)</f>
        <v>100.55</v>
      </c>
      <c r="Y6" s="5"/>
      <c r="Z6" s="5" t="str">
        <f>VLOOKUP(CONCATENATE($AD6,".",$AE6),Netlist_VTable!$H:$I,2,0)</f>
        <v>SG1_P5_GIGA_MDI+</v>
      </c>
      <c r="AA6" s="19">
        <f>VLOOKUP(Z6,EtchLengthFromLayout!$A:$B,2,0)</f>
        <v>1184.82</v>
      </c>
      <c r="AB6" s="19">
        <f t="shared" si="4"/>
        <v>13503.009999999998</v>
      </c>
      <c r="AC6" s="15" t="str">
        <f>IF(AC5&lt;=5,"OK, Tolerance&lt;= 5 mils", "Fail, Tolerance &gt;  5 mils")</f>
        <v>OK, Tolerance&lt;= 5 mils</v>
      </c>
      <c r="AD6" s="24" t="s">
        <v>872</v>
      </c>
      <c r="AE6" s="5">
        <f>VLOOKUP(AF6,PinNo!$B:$C,2,0)</f>
        <v>147</v>
      </c>
      <c r="AF6" s="7" t="str">
        <f t="shared" si="2"/>
        <v>P5_GIGA_MDIP</v>
      </c>
      <c r="AG6" s="118"/>
    </row>
    <row r="7" spans="1:33" ht="16.149999999999999" customHeight="1" x14ac:dyDescent="0.25">
      <c r="A7" s="23" t="s">
        <v>441</v>
      </c>
      <c r="B7" s="5">
        <f>VLOOKUP(C7,PinNo!$B:$C,2,0)</f>
        <v>148</v>
      </c>
      <c r="C7" s="7" t="s">
        <v>904</v>
      </c>
      <c r="D7" s="5" t="str">
        <f>VLOOKUP(CONCATENATE($A7,".",$B7),Netlist_VTable!$H:$I,2,0)</f>
        <v>S2_P5_GIGA_MDI-</v>
      </c>
      <c r="E7" s="19">
        <f>VLOOKUP(D7,EtchLengthFromLayout!$A:$B,2,0)</f>
        <v>1653.57</v>
      </c>
      <c r="F7" s="19" t="str">
        <f>CONCATENATE("S",MID($A7,5,1),"_U1_",SUBSTITUTE($C7,"IN","I-") )</f>
        <v>S2_U1_P5_GIGA_MDI-</v>
      </c>
      <c r="G7" s="19">
        <f>VLOOKUP(F7,EtchLengthFromLayout!$A:$B,2,0)</f>
        <v>324.18</v>
      </c>
      <c r="H7" s="13">
        <f>E7+G7</f>
        <v>1977.75</v>
      </c>
      <c r="I7" s="19" t="str">
        <f>CONCATENATE("S",MID($A7,5,1),"_U2_",SUBSTITUTE($C7,"IN","I-") )</f>
        <v>S2_U2_P5_GIGA_MDI-</v>
      </c>
      <c r="J7" s="19">
        <f>VLOOKUP(I7,EtchLengthFromLayout!$A:$B,2,0)</f>
        <v>100.55</v>
      </c>
      <c r="K7" s="19" t="str">
        <f t="shared" ref="K7" si="7">CONCATENATE("S",MID($A7,5,1),"_U3_",SUBSTITUTE($C7,"IN","I-") )</f>
        <v>S2_U3_P5_GIGA_MDI-</v>
      </c>
      <c r="L7" s="19">
        <f>VLOOKUP(K7,EtchLengthFromLayout!$A:$B,2,0)</f>
        <v>8632.48</v>
      </c>
      <c r="M7" s="19"/>
      <c r="N7" s="19"/>
      <c r="O7" s="14" t="str">
        <f>CONCATENATE("S",MID($A7,5,1),"_LB_",SUBSTITUTE($C7,"IN","I-") )</f>
        <v>S2_LB_P5_GIGA_MDI-</v>
      </c>
      <c r="P7" s="19">
        <f>VLOOKUP(O7,EtchLengthFromLayout!$A:$B,2,0)</f>
        <v>563.20000000000005</v>
      </c>
      <c r="Q7" s="19"/>
      <c r="R7" s="19"/>
      <c r="S7" s="19"/>
      <c r="T7" s="19"/>
      <c r="U7" s="19" t="str">
        <f t="shared" si="0"/>
        <v>SG2_2_P5_GIGA_MDI-</v>
      </c>
      <c r="V7" s="19">
        <f>VLOOKUP(U7,EtchLengthFromLayout!$A:$B,2,0)</f>
        <v>954.7</v>
      </c>
      <c r="W7" s="19" t="str">
        <f t="shared" si="1"/>
        <v>SG2_1_P5_GIGA_MDI-</v>
      </c>
      <c r="X7" s="19">
        <f>VLOOKUP(W7,EtchLengthFromLayout!$A:$B,2,0)</f>
        <v>100.55</v>
      </c>
      <c r="Y7" s="5"/>
      <c r="Z7" s="5" t="str">
        <f>VLOOKUP(CONCATENATE($AD7,".",$AE7),Netlist_VTable!$H:$I,2,0)</f>
        <v>SG2_P5_GIGA_MDI-</v>
      </c>
      <c r="AA7" s="19">
        <f>VLOOKUP(Z7,EtchLengthFromLayout!$A:$B,2,0)</f>
        <v>1184.8699999999999</v>
      </c>
      <c r="AB7" s="19">
        <f t="shared" si="4"/>
        <v>13514.099999999999</v>
      </c>
      <c r="AC7" s="19">
        <f>ABS(AB7-AB8)</f>
        <v>5.9999999997671694E-2</v>
      </c>
      <c r="AD7" s="23" t="s">
        <v>873</v>
      </c>
      <c r="AE7" s="5">
        <f>VLOOKUP(AF7,PinNo!$B:$C,2,0)</f>
        <v>148</v>
      </c>
      <c r="AF7" s="7" t="str">
        <f t="shared" si="2"/>
        <v>P5_GIGA_MDIN</v>
      </c>
      <c r="AG7" s="118"/>
    </row>
    <row r="8" spans="1:33" ht="16.899999999999999" customHeight="1" x14ac:dyDescent="0.25">
      <c r="A8" s="23" t="s">
        <v>441</v>
      </c>
      <c r="B8" s="5">
        <f>VLOOKUP(C8,PinNo!$B:$C,2,0)</f>
        <v>147</v>
      </c>
      <c r="C8" s="7" t="s">
        <v>903</v>
      </c>
      <c r="D8" s="5" t="str">
        <f>VLOOKUP(CONCATENATE($A8,".",$B8),Netlist_VTable!$H:$I,2,0)</f>
        <v>S2_P5_GIGA_MDI+</v>
      </c>
      <c r="E8" s="19">
        <f>VLOOKUP(D8,EtchLengthFromLayout!$A:$B,2,0)</f>
        <v>1653.57</v>
      </c>
      <c r="F8" s="19" t="str">
        <f>CONCATENATE("S",MID($A8,5,1),"_U1_",SUBSTITUTE($C8,"IP","I+") )</f>
        <v>S2_U1_P5_GIGA_MDI+</v>
      </c>
      <c r="G8" s="19">
        <f>VLOOKUP(F8,EtchLengthFromLayout!$A:$B,2,0)</f>
        <v>324.17</v>
      </c>
      <c r="H8" s="13">
        <f t="shared" ref="H8" si="8">E8+G8</f>
        <v>1977.74</v>
      </c>
      <c r="I8" s="19" t="str">
        <f>CONCATENATE("S",MID($A8,5,1),"_U2_",SUBSTITUTE($C8,"IP","I+") )</f>
        <v>S2_U2_P5_GIGA_MDI+</v>
      </c>
      <c r="J8" s="19">
        <f>VLOOKUP(I8,EtchLengthFromLayout!$A:$B,2,0)</f>
        <v>100.55</v>
      </c>
      <c r="K8" s="19" t="str">
        <f t="shared" ref="K8" si="9">CONCATENATE("S",MID($A8,5,1),"_U3_",SUBSTITUTE($C8,"IP","I+") )</f>
        <v>S2_U3_P5_GIGA_MDI+</v>
      </c>
      <c r="L8" s="19">
        <f>VLOOKUP(K8,EtchLengthFromLayout!$A:$B,2,0)</f>
        <v>8632.48</v>
      </c>
      <c r="M8" s="19"/>
      <c r="N8" s="19"/>
      <c r="O8" s="14" t="str">
        <f>CONCATENATE("S",MID($A8,5,1),"_LB_",SUBSTITUTE($C8,"IP","I+") )</f>
        <v>S2_LB_P5_GIGA_MDI+</v>
      </c>
      <c r="P8" s="19">
        <f>VLOOKUP(O8,EtchLengthFromLayout!$A:$B,2,0)</f>
        <v>563.17999999999995</v>
      </c>
      <c r="Q8" s="19"/>
      <c r="R8" s="19"/>
      <c r="S8" s="19"/>
      <c r="T8" s="19"/>
      <c r="U8" s="19" t="str">
        <f t="shared" si="0"/>
        <v>SG2_2_P5_GIGA_MDI+</v>
      </c>
      <c r="V8" s="19">
        <f>VLOOKUP(U8,EtchLengthFromLayout!$A:$B,2,0)</f>
        <v>954.68</v>
      </c>
      <c r="W8" s="19" t="str">
        <f t="shared" si="1"/>
        <v>SG2_1_P5_GIGA_MDI+</v>
      </c>
      <c r="X8" s="19">
        <f>VLOOKUP(W8,EtchLengthFromLayout!$A:$B,2,0)</f>
        <v>100.55</v>
      </c>
      <c r="Y8" s="5"/>
      <c r="Z8" s="5" t="str">
        <f>VLOOKUP(CONCATENATE($AD8,".",$AE8),Netlist_VTable!$H:$I,2,0)</f>
        <v>SG2_P5_GIGA_MDI+</v>
      </c>
      <c r="AA8" s="19">
        <f>VLOOKUP(Z8,EtchLengthFromLayout!$A:$B,2,0)</f>
        <v>1184.8599999999999</v>
      </c>
      <c r="AB8" s="19">
        <f t="shared" si="4"/>
        <v>13514.04</v>
      </c>
      <c r="AC8" s="15" t="str">
        <f>IF(AC7&lt;=5,"OK, Tolerance&lt;= 5 mils", "Fail, Tolerance &gt;  5 mils")</f>
        <v>OK, Tolerance&lt;= 5 mils</v>
      </c>
      <c r="AD8" s="23" t="s">
        <v>873</v>
      </c>
      <c r="AE8" s="5">
        <f>VLOOKUP(AF8,PinNo!$B:$C,2,0)</f>
        <v>147</v>
      </c>
      <c r="AF8" s="7" t="str">
        <f t="shared" si="2"/>
        <v>P5_GIGA_MDIP</v>
      </c>
      <c r="AG8" s="118"/>
    </row>
    <row r="9" spans="1:33" x14ac:dyDescent="0.25">
      <c r="A9" s="24" t="s">
        <v>442</v>
      </c>
      <c r="B9" s="5">
        <f>VLOOKUP(C9,PinNo!$B:$C,2,0)</f>
        <v>148</v>
      </c>
      <c r="C9" s="7" t="s">
        <v>904</v>
      </c>
      <c r="D9" s="5" t="str">
        <f>VLOOKUP(CONCATENATE($A9,".",$B9),Netlist_VTable!$H:$I,2,0)</f>
        <v>S3_P5_GIGA_MDI-</v>
      </c>
      <c r="E9" s="19">
        <f>VLOOKUP(D9,EtchLengthFromLayout!$A:$B,2,0)</f>
        <v>1513.31</v>
      </c>
      <c r="F9" s="19" t="str">
        <f>CONCATENATE("S",MID($A9,5,1),"_U1_",SUBSTITUTE($C9,"IN","I-") )</f>
        <v>S3_U1_P5_GIGA_MDI-</v>
      </c>
      <c r="G9" s="19">
        <f>VLOOKUP(F9,EtchLengthFromLayout!$A:$B,2,0)</f>
        <v>324.18</v>
      </c>
      <c r="H9" s="13">
        <f t="shared" si="3"/>
        <v>1837.49</v>
      </c>
      <c r="I9" s="19" t="str">
        <f>CONCATENATE("S",MID($A9,5,1),"_U2_",SUBSTITUTE($C9,"IN","I-") )</f>
        <v>S3_U2_P5_GIGA_MDI-</v>
      </c>
      <c r="J9" s="19">
        <f>VLOOKUP(I9,EtchLengthFromLayout!$A:$B,2,0)</f>
        <v>100.55</v>
      </c>
      <c r="K9" s="19" t="str">
        <f t="shared" ref="K9" si="10">CONCATENATE("S",MID($A9,5,1),"_U3_",SUBSTITUTE($C9,"IN","I-") )</f>
        <v>S3_U3_P5_GIGA_MDI-</v>
      </c>
      <c r="L9" s="19">
        <f>VLOOKUP(K9,EtchLengthFromLayout!$A:$B,2,0)</f>
        <v>8825</v>
      </c>
      <c r="M9" s="19"/>
      <c r="N9" s="19"/>
      <c r="O9" s="14" t="str">
        <f>CONCATENATE("S",MID($A9,5,1),"_LB_",SUBSTITUTE($C9,"IN","I-") )</f>
        <v>S3_LB_P5_GIGA_MDI-</v>
      </c>
      <c r="P9" s="19">
        <f>VLOOKUP(O9,EtchLengthFromLayout!$A:$B,2,0)</f>
        <v>563.20000000000005</v>
      </c>
      <c r="Q9" s="19"/>
      <c r="R9" s="19"/>
      <c r="S9" s="19"/>
      <c r="T9" s="19"/>
      <c r="U9" s="19" t="str">
        <f t="shared" si="0"/>
        <v>SG3_2_P5_GIGA_MDI-</v>
      </c>
      <c r="V9" s="19">
        <f>VLOOKUP(U9,EtchLengthFromLayout!$A:$B,2,0)</f>
        <v>845.76</v>
      </c>
      <c r="W9" s="19" t="str">
        <f t="shared" si="1"/>
        <v>SG3_1_P5_GIGA_MDI-</v>
      </c>
      <c r="X9" s="19">
        <f>VLOOKUP(W9,EtchLengthFromLayout!$A:$B,2,0)</f>
        <v>100.55</v>
      </c>
      <c r="Y9" s="5"/>
      <c r="Z9" s="5" t="str">
        <f>VLOOKUP(CONCATENATE($AD9,".",$AE9),Netlist_VTable!$H:$I,2,0)</f>
        <v>SG3_P5_GIGA_MDI-</v>
      </c>
      <c r="AA9" s="19">
        <f>VLOOKUP(Z9,EtchLengthFromLayout!$A:$B,2,0)</f>
        <v>1169.82</v>
      </c>
      <c r="AB9" s="19">
        <f t="shared" si="4"/>
        <v>13442.37</v>
      </c>
      <c r="AC9" s="19">
        <f>ABS(AB9-AB10)</f>
        <v>3.0000000000654836E-2</v>
      </c>
      <c r="AD9" s="24" t="s">
        <v>874</v>
      </c>
      <c r="AE9" s="5">
        <f>VLOOKUP(AF9,PinNo!$B:$C,2,0)</f>
        <v>148</v>
      </c>
      <c r="AF9" s="7" t="str">
        <f t="shared" si="2"/>
        <v>P5_GIGA_MDIN</v>
      </c>
      <c r="AG9" s="118"/>
    </row>
    <row r="10" spans="1:33" x14ac:dyDescent="0.25">
      <c r="A10" s="24" t="s">
        <v>442</v>
      </c>
      <c r="B10" s="5">
        <f>VLOOKUP(C10,PinNo!$B:$C,2,0)</f>
        <v>147</v>
      </c>
      <c r="C10" s="7" t="s">
        <v>903</v>
      </c>
      <c r="D10" s="5" t="str">
        <f>VLOOKUP(CONCATENATE($A10,".",$B10),Netlist_VTable!$H:$I,2,0)</f>
        <v>S3_P5_GIGA_MDI+</v>
      </c>
      <c r="E10" s="19">
        <f>VLOOKUP(D10,EtchLengthFromLayout!$A:$B,2,0)</f>
        <v>1513.31</v>
      </c>
      <c r="F10" s="19" t="str">
        <f>CONCATENATE("S",MID($A10,5,1),"_U1_",SUBSTITUTE($C10,"IP","I+") )</f>
        <v>S3_U1_P5_GIGA_MDI+</v>
      </c>
      <c r="G10" s="19">
        <f>VLOOKUP(F10,EtchLengthFromLayout!$A:$B,2,0)</f>
        <v>324.17</v>
      </c>
      <c r="H10" s="13">
        <f t="shared" si="3"/>
        <v>1837.48</v>
      </c>
      <c r="I10" s="19" t="str">
        <f>CONCATENATE("S",MID($A10,5,1),"_U2_",SUBSTITUTE($C10,"IP","I+") )</f>
        <v>S3_U2_P5_GIGA_MDI+</v>
      </c>
      <c r="J10" s="19">
        <f>VLOOKUP(I10,EtchLengthFromLayout!$A:$B,2,0)</f>
        <v>100.55</v>
      </c>
      <c r="K10" s="19" t="str">
        <f t="shared" ref="K10" si="11">CONCATENATE("S",MID($A10,5,1),"_U3_",SUBSTITUTE($C10,"IP","I+") )</f>
        <v>S3_U3_P5_GIGA_MDI+</v>
      </c>
      <c r="L10" s="19">
        <f>VLOOKUP(K10,EtchLengthFromLayout!$A:$B,2,0)</f>
        <v>8825</v>
      </c>
      <c r="M10" s="19"/>
      <c r="N10" s="19"/>
      <c r="O10" s="14" t="str">
        <f>CONCATENATE("S",MID($A10,5,1),"_LB_",SUBSTITUTE($C10,"IP","I+") )</f>
        <v>S3_LB_P5_GIGA_MDI+</v>
      </c>
      <c r="P10" s="19">
        <f>VLOOKUP(O10,EtchLengthFromLayout!$A:$B,2,0)</f>
        <v>563.17999999999995</v>
      </c>
      <c r="Q10" s="19"/>
      <c r="R10" s="19"/>
      <c r="S10" s="19"/>
      <c r="T10" s="19"/>
      <c r="U10" s="19" t="str">
        <f t="shared" si="0"/>
        <v>SG3_2_P5_GIGA_MDI+</v>
      </c>
      <c r="V10" s="19">
        <f>VLOOKUP(U10,EtchLengthFromLayout!$A:$B,2,0)</f>
        <v>845.76</v>
      </c>
      <c r="W10" s="19" t="str">
        <f t="shared" si="1"/>
        <v>SG3_1_P5_GIGA_MDI+</v>
      </c>
      <c r="X10" s="19">
        <f>VLOOKUP(W10,EtchLengthFromLayout!$A:$B,2,0)</f>
        <v>100.55</v>
      </c>
      <c r="Y10" s="5"/>
      <c r="Z10" s="5" t="str">
        <f>VLOOKUP(CONCATENATE($AD10,".",$AE10),Netlist_VTable!$H:$I,2,0)</f>
        <v>SG3_P5_GIGA_MDI+</v>
      </c>
      <c r="AA10" s="19">
        <f>VLOOKUP(Z10,EtchLengthFromLayout!$A:$B,2,0)</f>
        <v>1169.82</v>
      </c>
      <c r="AB10" s="19">
        <f t="shared" si="4"/>
        <v>13442.34</v>
      </c>
      <c r="AC10" s="15" t="str">
        <f>IF(AC9&lt;=5,"OK, Tolerance&lt;= 5 mils", "Fail, Tolerance &gt;  5 mils")</f>
        <v>OK, Tolerance&lt;= 5 mils</v>
      </c>
      <c r="AD10" s="24" t="s">
        <v>874</v>
      </c>
      <c r="AE10" s="5">
        <f>VLOOKUP(AF10,PinNo!$B:$C,2,0)</f>
        <v>147</v>
      </c>
      <c r="AF10" s="7" t="str">
        <f t="shared" si="2"/>
        <v>P5_GIGA_MDIP</v>
      </c>
      <c r="AG10" s="118"/>
    </row>
    <row r="11" spans="1:33" x14ac:dyDescent="0.25">
      <c r="A11" s="44"/>
      <c r="B11" s="12"/>
      <c r="C11" s="12"/>
      <c r="D11" s="12"/>
      <c r="E11" s="13"/>
      <c r="F11" s="13"/>
      <c r="G11" s="13"/>
      <c r="H11" s="13">
        <f>MAX(H3:H10)</f>
        <v>1977.75</v>
      </c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0" t="s">
        <v>227</v>
      </c>
      <c r="AA11" s="15"/>
      <c r="AB11" s="15">
        <f>MAX(AB3:AB10)</f>
        <v>13514.099999999999</v>
      </c>
      <c r="AC11" s="10"/>
      <c r="AD11" s="10"/>
      <c r="AE11" s="10"/>
      <c r="AF11" s="10"/>
      <c r="AG11" s="10"/>
    </row>
    <row r="12" spans="1:33" x14ac:dyDescent="0.25">
      <c r="A12" s="44"/>
      <c r="B12" s="12"/>
      <c r="C12" s="12"/>
      <c r="D12" s="12"/>
      <c r="E12" s="13"/>
      <c r="F12" s="13"/>
      <c r="G12" s="13"/>
      <c r="H12" s="13">
        <f>MIN(H3:H10)</f>
        <v>1837.48</v>
      </c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0" t="s">
        <v>228</v>
      </c>
      <c r="AA12" s="15"/>
      <c r="AB12" s="15">
        <f>MIN(AB3:AB10)</f>
        <v>13442.34</v>
      </c>
      <c r="AC12" s="10"/>
      <c r="AD12" s="10"/>
      <c r="AE12" s="10"/>
      <c r="AF12" s="10"/>
      <c r="AG12" s="10"/>
    </row>
    <row r="13" spans="1:33" x14ac:dyDescent="0.25">
      <c r="A13" s="44"/>
      <c r="B13" s="12"/>
      <c r="C13" s="12"/>
      <c r="D13" s="12"/>
      <c r="E13" s="13"/>
      <c r="F13" s="13"/>
      <c r="G13" s="13"/>
      <c r="H13" s="13">
        <f>ABS(H11-H12)</f>
        <v>140.26999999999998</v>
      </c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0" t="s">
        <v>1</v>
      </c>
      <c r="AA13" s="15"/>
      <c r="AB13" s="15">
        <f>ABS(AB11-AB12)</f>
        <v>71.759999999998399</v>
      </c>
      <c r="AC13" s="10"/>
      <c r="AD13" s="10"/>
      <c r="AE13" s="10"/>
      <c r="AF13" s="10"/>
      <c r="AG13" s="10"/>
    </row>
    <row r="14" spans="1:33" x14ac:dyDescent="0.25">
      <c r="A14" s="25"/>
      <c r="B14" s="10"/>
      <c r="C14" s="10"/>
      <c r="D14" s="10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0"/>
      <c r="Z14" s="15"/>
      <c r="AA14" s="15"/>
      <c r="AB14" s="10"/>
      <c r="AC14" s="10"/>
      <c r="AD14" s="10"/>
      <c r="AE14" s="10"/>
      <c r="AF14" s="10"/>
      <c r="AG14" s="10"/>
    </row>
    <row r="15" spans="1:33" x14ac:dyDescent="0.25">
      <c r="A15" s="20"/>
      <c r="B15" s="5"/>
      <c r="C15" s="5"/>
      <c r="D15" s="5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5"/>
      <c r="Z15" s="5"/>
      <c r="AA15" s="19"/>
      <c r="AB15" s="19"/>
      <c r="AC15" s="5"/>
      <c r="AD15" s="5"/>
      <c r="AE15" s="5"/>
      <c r="AF15" s="5"/>
      <c r="AG15" s="5"/>
    </row>
    <row r="16" spans="1:33" ht="32.25" x14ac:dyDescent="0.25">
      <c r="A16" s="46" t="s">
        <v>3</v>
      </c>
      <c r="B16" s="46" t="s">
        <v>4</v>
      </c>
      <c r="C16" s="46" t="s">
        <v>5</v>
      </c>
      <c r="D16" s="10" t="s">
        <v>0</v>
      </c>
      <c r="E16" s="15" t="s">
        <v>2</v>
      </c>
      <c r="F16" s="16" t="s">
        <v>0</v>
      </c>
      <c r="G16" s="17" t="s">
        <v>2</v>
      </c>
      <c r="H16" s="52" t="s">
        <v>415</v>
      </c>
      <c r="I16" s="10" t="s">
        <v>0</v>
      </c>
      <c r="J16" s="15" t="s">
        <v>2</v>
      </c>
      <c r="K16" s="16" t="s">
        <v>0</v>
      </c>
      <c r="L16" s="17" t="s">
        <v>2</v>
      </c>
      <c r="M16" s="10" t="s">
        <v>0</v>
      </c>
      <c r="N16" s="15" t="s">
        <v>2</v>
      </c>
      <c r="O16" s="16" t="s">
        <v>0</v>
      </c>
      <c r="P16" s="17" t="s">
        <v>2</v>
      </c>
      <c r="Q16" s="10" t="s">
        <v>0</v>
      </c>
      <c r="R16" s="15" t="s">
        <v>2</v>
      </c>
      <c r="S16" s="16" t="s">
        <v>0</v>
      </c>
      <c r="T16" s="17" t="s">
        <v>2</v>
      </c>
      <c r="U16" s="10" t="s">
        <v>0</v>
      </c>
      <c r="V16" s="15" t="s">
        <v>2</v>
      </c>
      <c r="W16" s="16" t="s">
        <v>0</v>
      </c>
      <c r="X16" s="17" t="s">
        <v>2</v>
      </c>
      <c r="Y16" s="12"/>
      <c r="Z16" s="53" t="s">
        <v>422</v>
      </c>
      <c r="AA16" s="13" t="s">
        <v>2</v>
      </c>
      <c r="AB16" s="18" t="s">
        <v>875</v>
      </c>
      <c r="AC16" s="29" t="s">
        <v>420</v>
      </c>
      <c r="AD16" s="10" t="s">
        <v>226</v>
      </c>
      <c r="AE16" s="10" t="s">
        <v>4</v>
      </c>
      <c r="AF16" s="10" t="s">
        <v>5</v>
      </c>
      <c r="AG16" s="46" t="s">
        <v>229</v>
      </c>
    </row>
    <row r="17" spans="1:33" ht="16.149999999999999" customHeight="1" x14ac:dyDescent="0.25">
      <c r="A17" s="23" t="s">
        <v>8</v>
      </c>
      <c r="B17" s="5">
        <f>VLOOKUP(C17,PinNo!$B:$C,2,0)</f>
        <v>143</v>
      </c>
      <c r="C17" s="7" t="s">
        <v>906</v>
      </c>
      <c r="D17" s="5" t="str">
        <f>VLOOKUP(CONCATENATE($A17,".",$B17),Netlist_VTable!$H:$I,2,0)</f>
        <v>S0_P6_GIGA_MDI-</v>
      </c>
      <c r="E17" s="19">
        <f>VLOOKUP(D17,EtchLengthFromLayout!$A:$B,2,0)</f>
        <v>1664.82</v>
      </c>
      <c r="F17" s="19" t="str">
        <f>CONCATENATE("S",MID($A17,5,1),"_U1_",SUBSTITUTE($C17,"IN","I-") )</f>
        <v>S0_U1_P6_GIGA_MDI-</v>
      </c>
      <c r="G17" s="19">
        <f>VLOOKUP(F17,EtchLengthFromLayout!$A:$B,2,0)</f>
        <v>322.85000000000002</v>
      </c>
      <c r="H17" s="13">
        <f>E17+G17</f>
        <v>1987.67</v>
      </c>
      <c r="I17" s="19" t="str">
        <f>CONCATENATE("S",MID($A17,5,1),"_U2_",SUBSTITUTE($C17,"IN","I-") )</f>
        <v>S0_U2_P6_GIGA_MDI-</v>
      </c>
      <c r="J17" s="19">
        <f>VLOOKUP(I17,EtchLengthFromLayout!$A:$B,2,0)</f>
        <v>100.55</v>
      </c>
      <c r="K17" s="19" t="str">
        <f>CONCATENATE("S",MID($A17,5,1),"_U3_",SUBSTITUTE($C17,"IN","I-") )</f>
        <v>S0_U3_P6_GIGA_MDI-</v>
      </c>
      <c r="L17" s="19">
        <f>VLOOKUP(K17,EtchLengthFromLayout!$A:$B,2,0)</f>
        <v>8505.74</v>
      </c>
      <c r="M17" s="19"/>
      <c r="N17" s="19"/>
      <c r="O17" s="14" t="str">
        <f>CONCATENATE("S",MID($A17,5,1),"_LB_",SUBSTITUTE($C17,"IN","I-") )</f>
        <v>S0_LB_P6_GIGA_MDI-</v>
      </c>
      <c r="P17" s="19">
        <f>VLOOKUP(O17,EtchLengthFromLayout!$A:$B,2,0)</f>
        <v>578.71</v>
      </c>
      <c r="Q17" s="19"/>
      <c r="R17" s="19"/>
      <c r="S17" s="19"/>
      <c r="T17" s="19"/>
      <c r="U17" s="19" t="str">
        <f t="shared" ref="U17:U24" si="12">SUBSTITUTE($Z17,"_P","_2_P")</f>
        <v>SG0_2_P6_GIGA_MDI-</v>
      </c>
      <c r="V17" s="19">
        <f>VLOOKUP(U17,EtchLengthFromLayout!$A:$B,2,0)</f>
        <v>721.88</v>
      </c>
      <c r="W17" s="19" t="str">
        <f t="shared" ref="W17:W24" si="13">SUBSTITUTE($Z17,"_P","_1_P")</f>
        <v>SG0_1_P6_GIGA_MDI-</v>
      </c>
      <c r="X17" s="19">
        <f>VLOOKUP(W17,EtchLengthFromLayout!$A:$B,2,0)</f>
        <v>100.55</v>
      </c>
      <c r="Y17" s="5"/>
      <c r="Z17" s="5" t="str">
        <f>VLOOKUP(CONCATENATE($AD17,".",$AE17),Netlist_VTable!$H:$I,2,0)</f>
        <v>SG0_P6_GIGA_MDI-</v>
      </c>
      <c r="AA17" s="19">
        <f>VLOOKUP(Z17,EtchLengthFromLayout!$A:$B,2,0)</f>
        <v>980.45</v>
      </c>
      <c r="AB17" s="19">
        <f>E17+G17+J17+L17+N17+P17+R17+T17+V17+X17+AA17</f>
        <v>12975.549999999997</v>
      </c>
      <c r="AC17" s="19">
        <f>ABS(AB17-AB18)</f>
        <v>0.21000000000276486</v>
      </c>
      <c r="AD17" s="23" t="s">
        <v>871</v>
      </c>
      <c r="AE17" s="5">
        <f>VLOOKUP(AF17,PinNo!$B:$C,2,0)</f>
        <v>143</v>
      </c>
      <c r="AF17" s="7" t="str">
        <f t="shared" ref="AF17:AF24" si="14">C17</f>
        <v>P6_GIGA_MDIN</v>
      </c>
      <c r="AG17" s="118" t="s">
        <v>5251</v>
      </c>
    </row>
    <row r="18" spans="1:33" x14ac:dyDescent="0.25">
      <c r="A18" s="23" t="s">
        <v>8</v>
      </c>
      <c r="B18" s="5">
        <f>VLOOKUP(C18,PinNo!$B:$C,2,0)</f>
        <v>142</v>
      </c>
      <c r="C18" s="7" t="s">
        <v>905</v>
      </c>
      <c r="D18" s="5" t="str">
        <f>VLOOKUP(CONCATENATE($A18,".",$B18),Netlist_VTable!$H:$I,2,0)</f>
        <v>S0_P6_GIGA_MDI+</v>
      </c>
      <c r="E18" s="19">
        <f>VLOOKUP(D18,EtchLengthFromLayout!$A:$B,2,0)</f>
        <v>1664.83</v>
      </c>
      <c r="F18" s="19" t="str">
        <f>CONCATENATE("S",MID($A18,5,1),"_U1_",SUBSTITUTE($C18,"IP","I+") )</f>
        <v>S0_U1_P6_GIGA_MDI+</v>
      </c>
      <c r="G18" s="19">
        <f>VLOOKUP(F18,EtchLengthFromLayout!$A:$B,2,0)</f>
        <v>322.83999999999997</v>
      </c>
      <c r="H18" s="13">
        <f t="shared" ref="H18:H24" si="15">E18+G18</f>
        <v>1987.6699999999998</v>
      </c>
      <c r="I18" s="19" t="str">
        <f>CONCATENATE("S",MID($A18,5,1),"_U2_",SUBSTITUTE($C18,"IP","I+") )</f>
        <v>S0_U2_P6_GIGA_MDI+</v>
      </c>
      <c r="J18" s="19">
        <f>VLOOKUP(I18,EtchLengthFromLayout!$A:$B,2,0)</f>
        <v>100.55</v>
      </c>
      <c r="K18" s="19" t="str">
        <f>CONCATENATE("S",MID($A18,5,1),"_U3_",SUBSTITUTE($C18,"IP","I+") )</f>
        <v>S0_U3_P6_GIGA_MDI+</v>
      </c>
      <c r="L18" s="19">
        <f>VLOOKUP(K18,EtchLengthFromLayout!$A:$B,2,0)</f>
        <v>8505.75</v>
      </c>
      <c r="M18" s="19"/>
      <c r="N18" s="19"/>
      <c r="O18" s="14" t="str">
        <f>CONCATENATE("S",MID($A18,5,1),"_LB_",SUBSTITUTE($C18,"IP","I+") )</f>
        <v>S0_LB_P6_GIGA_MDI+</v>
      </c>
      <c r="P18" s="19">
        <f>VLOOKUP(O18,EtchLengthFromLayout!$A:$B,2,0)</f>
        <v>578.87</v>
      </c>
      <c r="Q18" s="19"/>
      <c r="R18" s="19"/>
      <c r="S18" s="19"/>
      <c r="T18" s="19"/>
      <c r="U18" s="19" t="str">
        <f t="shared" si="12"/>
        <v>SG0_2_P6_GIGA_MDI+</v>
      </c>
      <c r="V18" s="19">
        <f>VLOOKUP(U18,EtchLengthFromLayout!$A:$B,2,0)</f>
        <v>721.87</v>
      </c>
      <c r="W18" s="19" t="str">
        <f t="shared" si="13"/>
        <v>SG0_1_P6_GIGA_MDI+</v>
      </c>
      <c r="X18" s="19">
        <f>VLOOKUP(W18,EtchLengthFromLayout!$A:$B,2,0)</f>
        <v>100.55</v>
      </c>
      <c r="Y18" s="5"/>
      <c r="Z18" s="5" t="str">
        <f>VLOOKUP(CONCATENATE($AD18,".",$AE18),Netlist_VTable!$H:$I,2,0)</f>
        <v>SG0_P6_GIGA_MDI+</v>
      </c>
      <c r="AA18" s="19">
        <f>VLOOKUP(Z18,EtchLengthFromLayout!$A:$B,2,0)</f>
        <v>980.5</v>
      </c>
      <c r="AB18" s="19">
        <f t="shared" ref="AB18:AB24" si="16">E18+G18+J18+L18+N18+P18+R18+T18+V18+X18+AA18</f>
        <v>12975.76</v>
      </c>
      <c r="AC18" s="10" t="str">
        <f>IF(AC17&lt;=5,"OK, Tolerance&lt;= 5 mil", "Not OK, Tolerance &gt; 5 mil")</f>
        <v>OK, Tolerance&lt;= 5 mil</v>
      </c>
      <c r="AD18" s="23" t="s">
        <v>871</v>
      </c>
      <c r="AE18" s="5">
        <f>VLOOKUP(AF18,PinNo!$B:$C,2,0)</f>
        <v>142</v>
      </c>
      <c r="AF18" s="7" t="str">
        <f t="shared" si="14"/>
        <v>P6_GIGA_MDIP</v>
      </c>
      <c r="AG18" s="118"/>
    </row>
    <row r="19" spans="1:33" x14ac:dyDescent="0.25">
      <c r="A19" s="24" t="s">
        <v>9</v>
      </c>
      <c r="B19" s="5">
        <f>VLOOKUP(C19,PinNo!$B:$C,2,0)</f>
        <v>143</v>
      </c>
      <c r="C19" s="7" t="s">
        <v>906</v>
      </c>
      <c r="D19" s="5" t="str">
        <f>VLOOKUP(CONCATENATE($A19,".",$B19),Netlist_VTable!$H:$I,2,0)</f>
        <v>S1_P6_GIGA_MDI-</v>
      </c>
      <c r="E19" s="19">
        <f>VLOOKUP(D19,EtchLengthFromLayout!$A:$B,2,0)</f>
        <v>1440.48</v>
      </c>
      <c r="F19" s="19" t="str">
        <f>CONCATENATE("S",MID($A19,5,1),"_U1_",SUBSTITUTE($C19,"IN","I-") )</f>
        <v>S1_U1_P6_GIGA_MDI-</v>
      </c>
      <c r="G19" s="19">
        <f>VLOOKUP(F19,EtchLengthFromLayout!$A:$B,2,0)</f>
        <v>322.85000000000002</v>
      </c>
      <c r="H19" s="13">
        <f t="shared" si="15"/>
        <v>1763.33</v>
      </c>
      <c r="I19" s="19" t="str">
        <f>CONCATENATE("S",MID($A19,5,1),"_U2_",SUBSTITUTE($C19,"IN","I-") )</f>
        <v>S1_U2_P6_GIGA_MDI-</v>
      </c>
      <c r="J19" s="19">
        <f>VLOOKUP(I19,EtchLengthFromLayout!$A:$B,2,0)</f>
        <v>100.55</v>
      </c>
      <c r="K19" s="19" t="str">
        <f t="shared" ref="K19" si="17">CONCATENATE("S",MID($A19,5,1),"_U3_",SUBSTITUTE($C19,"IN","I-") )</f>
        <v>S1_U3_P6_GIGA_MDI-</v>
      </c>
      <c r="L19" s="19">
        <f>VLOOKUP(K19,EtchLengthFromLayout!$A:$B,2,0)</f>
        <v>8824.3700000000008</v>
      </c>
      <c r="M19" s="19"/>
      <c r="N19" s="19"/>
      <c r="O19" s="14" t="str">
        <f>CONCATENATE("S",MID($A19,5,1),"_LB_",SUBSTITUTE($C19,"IN","I-") )</f>
        <v>S1_LB_P6_GIGA_MDI-</v>
      </c>
      <c r="P19" s="19">
        <f>VLOOKUP(O19,EtchLengthFromLayout!$A:$B,2,0)</f>
        <v>578.15</v>
      </c>
      <c r="Q19" s="19"/>
      <c r="R19" s="19"/>
      <c r="S19" s="19"/>
      <c r="T19" s="19"/>
      <c r="U19" s="19" t="str">
        <f t="shared" si="12"/>
        <v>SG1_2_P6_GIGA_MDI-</v>
      </c>
      <c r="V19" s="19">
        <f>VLOOKUP(U19,EtchLengthFromLayout!$A:$B,2,0)</f>
        <v>962.19</v>
      </c>
      <c r="W19" s="19" t="str">
        <f t="shared" si="13"/>
        <v>SG1_1_P6_GIGA_MDI-</v>
      </c>
      <c r="X19" s="19">
        <f>VLOOKUP(W19,EtchLengthFromLayout!$A:$B,2,0)</f>
        <v>100.55</v>
      </c>
      <c r="Y19" s="5"/>
      <c r="Z19" s="5" t="str">
        <f>VLOOKUP(CONCATENATE($AD19,".",$AE19),Netlist_VTable!$H:$I,2,0)</f>
        <v>SG1_P6_GIGA_MDI-</v>
      </c>
      <c r="AA19" s="19">
        <f>VLOOKUP(Z19,EtchLengthFromLayout!$A:$B,2,0)</f>
        <v>971.75</v>
      </c>
      <c r="AB19" s="19">
        <f t="shared" si="16"/>
        <v>13300.89</v>
      </c>
      <c r="AC19" s="19">
        <f t="shared" ref="AC19" si="18">ABS(AB19-AB20)</f>
        <v>0.14999999999781721</v>
      </c>
      <c r="AD19" s="24" t="s">
        <v>872</v>
      </c>
      <c r="AE19" s="5">
        <f>VLOOKUP(AF19,PinNo!$B:$C,2,0)</f>
        <v>143</v>
      </c>
      <c r="AF19" s="7" t="str">
        <f t="shared" si="14"/>
        <v>P6_GIGA_MDIN</v>
      </c>
      <c r="AG19" s="118"/>
    </row>
    <row r="20" spans="1:33" x14ac:dyDescent="0.25">
      <c r="A20" s="24" t="s">
        <v>9</v>
      </c>
      <c r="B20" s="5">
        <f>VLOOKUP(C20,PinNo!$B:$C,2,0)</f>
        <v>142</v>
      </c>
      <c r="C20" s="7" t="s">
        <v>905</v>
      </c>
      <c r="D20" s="5" t="str">
        <f>VLOOKUP(CONCATENATE($A20,".",$B20),Netlist_VTable!$H:$I,2,0)</f>
        <v>S1_P6_GIGA_MDI+</v>
      </c>
      <c r="E20" s="19">
        <f>VLOOKUP(D20,EtchLengthFromLayout!$A:$B,2,0)</f>
        <v>1440.49</v>
      </c>
      <c r="F20" s="19" t="str">
        <f>CONCATENATE("S",MID($A20,5,1),"_U1_",SUBSTITUTE($C20,"IP","I+") )</f>
        <v>S1_U1_P6_GIGA_MDI+</v>
      </c>
      <c r="G20" s="19">
        <f>VLOOKUP(F20,EtchLengthFromLayout!$A:$B,2,0)</f>
        <v>322.83999999999997</v>
      </c>
      <c r="H20" s="13">
        <f t="shared" si="15"/>
        <v>1763.33</v>
      </c>
      <c r="I20" s="19" t="str">
        <f>CONCATENATE("S",MID($A20,5,1),"_U2_",SUBSTITUTE($C20,"IP","I+") )</f>
        <v>S1_U2_P6_GIGA_MDI+</v>
      </c>
      <c r="J20" s="19">
        <f>VLOOKUP(I20,EtchLengthFromLayout!$A:$B,2,0)</f>
        <v>100.55</v>
      </c>
      <c r="K20" s="19" t="str">
        <f t="shared" ref="K20" si="19">CONCATENATE("S",MID($A20,5,1),"_U3_",SUBSTITUTE($C20,"IP","I+") )</f>
        <v>S1_U3_P6_GIGA_MDI+</v>
      </c>
      <c r="L20" s="19">
        <f>VLOOKUP(K20,EtchLengthFromLayout!$A:$B,2,0)</f>
        <v>8824.3799999999992</v>
      </c>
      <c r="M20" s="19"/>
      <c r="N20" s="19"/>
      <c r="O20" s="14" t="str">
        <f>CONCATENATE("S",MID($A20,5,1),"_LB_",SUBSTITUTE($C20,"IP","I+") )</f>
        <v>S1_LB_P6_GIGA_MDI+</v>
      </c>
      <c r="P20" s="19">
        <f>VLOOKUP(O20,EtchLengthFromLayout!$A:$B,2,0)</f>
        <v>578.30999999999995</v>
      </c>
      <c r="Q20" s="19"/>
      <c r="R20" s="19"/>
      <c r="S20" s="19"/>
      <c r="T20" s="19"/>
      <c r="U20" s="19" t="str">
        <f t="shared" si="12"/>
        <v>SG1_2_P6_GIGA_MDI+</v>
      </c>
      <c r="V20" s="19">
        <f>VLOOKUP(U20,EtchLengthFromLayout!$A:$B,2,0)</f>
        <v>962.18</v>
      </c>
      <c r="W20" s="19" t="str">
        <f t="shared" si="13"/>
        <v>SG1_1_P6_GIGA_MDI+</v>
      </c>
      <c r="X20" s="19">
        <f>VLOOKUP(W20,EtchLengthFromLayout!$A:$B,2,0)</f>
        <v>100.55</v>
      </c>
      <c r="Y20" s="5"/>
      <c r="Z20" s="5" t="str">
        <f>VLOOKUP(CONCATENATE($AD20,".",$AE20),Netlist_VTable!$H:$I,2,0)</f>
        <v>SG1_P6_GIGA_MDI+</v>
      </c>
      <c r="AA20" s="19">
        <f>VLOOKUP(Z20,EtchLengthFromLayout!$A:$B,2,0)</f>
        <v>971.74</v>
      </c>
      <c r="AB20" s="19">
        <f t="shared" si="16"/>
        <v>13301.039999999997</v>
      </c>
      <c r="AC20" s="10" t="str">
        <f t="shared" ref="AC20" si="20">IF(AC19&lt;=5,"OK, Tolerance&lt;= 5 mil", "Not OK, Tolerance &gt; 5 mil")</f>
        <v>OK, Tolerance&lt;= 5 mil</v>
      </c>
      <c r="AD20" s="24" t="s">
        <v>872</v>
      </c>
      <c r="AE20" s="5">
        <f>VLOOKUP(AF20,PinNo!$B:$C,2,0)</f>
        <v>142</v>
      </c>
      <c r="AF20" s="7" t="str">
        <f t="shared" si="14"/>
        <v>P6_GIGA_MDIP</v>
      </c>
      <c r="AG20" s="118"/>
    </row>
    <row r="21" spans="1:33" ht="16.149999999999999" customHeight="1" x14ac:dyDescent="0.25">
      <c r="A21" s="23" t="s">
        <v>441</v>
      </c>
      <c r="B21" s="5">
        <f>VLOOKUP(C21,PinNo!$B:$C,2,0)</f>
        <v>143</v>
      </c>
      <c r="C21" s="7" t="s">
        <v>906</v>
      </c>
      <c r="D21" s="5" t="str">
        <f>VLOOKUP(CONCATENATE($A21,".",$B21),Netlist_VTable!$H:$I,2,0)</f>
        <v>S2_P6_GIGA_MDI-</v>
      </c>
      <c r="E21" s="19">
        <f>VLOOKUP(D21,EtchLengthFromLayout!$A:$B,2,0)</f>
        <v>1665.06</v>
      </c>
      <c r="F21" s="19" t="str">
        <f>CONCATENATE("S",MID($A21,5,1),"_U1_",SUBSTITUTE($C21,"IN","I-") )</f>
        <v>S2_U1_P6_GIGA_MDI-</v>
      </c>
      <c r="G21" s="19">
        <f>VLOOKUP(F21,EtchLengthFromLayout!$A:$B,2,0)</f>
        <v>322.85000000000002</v>
      </c>
      <c r="H21" s="13">
        <f>E21+G21</f>
        <v>1987.9099999999999</v>
      </c>
      <c r="I21" s="19" t="str">
        <f>CONCATENATE("S",MID($A21,5,1),"_U2_",SUBSTITUTE($C21,"IN","I-") )</f>
        <v>S2_U2_P6_GIGA_MDI-</v>
      </c>
      <c r="J21" s="19">
        <f>VLOOKUP(I21,EtchLengthFromLayout!$A:$B,2,0)</f>
        <v>100.55</v>
      </c>
      <c r="K21" s="19" t="str">
        <f t="shared" ref="K21" si="21">CONCATENATE("S",MID($A21,5,1),"_U3_",SUBSTITUTE($C21,"IN","I-") )</f>
        <v>S2_U3_P6_GIGA_MDI-</v>
      </c>
      <c r="L21" s="19">
        <f>VLOOKUP(K21,EtchLengthFromLayout!$A:$B,2,0)</f>
        <v>8298.51</v>
      </c>
      <c r="M21" s="19"/>
      <c r="N21" s="19"/>
      <c r="O21" s="14" t="str">
        <f>CONCATENATE("S",MID($A21,5,1),"_LB_",SUBSTITUTE($C21,"IN","I-") )</f>
        <v>S2_LB_P6_GIGA_MDI-</v>
      </c>
      <c r="P21" s="19">
        <f>VLOOKUP(O21,EtchLengthFromLayout!$A:$B,2,0)</f>
        <v>578.70000000000005</v>
      </c>
      <c r="Q21" s="19"/>
      <c r="R21" s="19"/>
      <c r="S21" s="19"/>
      <c r="T21" s="19"/>
      <c r="U21" s="19" t="str">
        <f t="shared" si="12"/>
        <v>SG2_2_P6_GIGA_MDI-</v>
      </c>
      <c r="V21" s="19">
        <f>VLOOKUP(U21,EtchLengthFromLayout!$A:$B,2,0)</f>
        <v>944.51</v>
      </c>
      <c r="W21" s="19" t="str">
        <f t="shared" si="13"/>
        <v>SG2_1_P6_GIGA_MDI-</v>
      </c>
      <c r="X21" s="19">
        <f>VLOOKUP(W21,EtchLengthFromLayout!$A:$B,2,0)</f>
        <v>100.55</v>
      </c>
      <c r="Y21" s="5"/>
      <c r="Z21" s="5" t="str">
        <f>VLOOKUP(CONCATENATE($AD21,".",$AE21),Netlist_VTable!$H:$I,2,0)</f>
        <v>SG2_P6_GIGA_MDI-</v>
      </c>
      <c r="AA21" s="19">
        <f>VLOOKUP(Z21,EtchLengthFromLayout!$A:$B,2,0)</f>
        <v>1004.1</v>
      </c>
      <c r="AB21" s="19">
        <f t="shared" si="16"/>
        <v>13014.830000000002</v>
      </c>
      <c r="AC21" s="19">
        <f>ABS(AB21-AB22)</f>
        <v>0.17000000000007276</v>
      </c>
      <c r="AD21" s="23" t="s">
        <v>873</v>
      </c>
      <c r="AE21" s="5">
        <f>VLOOKUP(AF21,PinNo!$B:$C,2,0)</f>
        <v>143</v>
      </c>
      <c r="AF21" s="7" t="str">
        <f t="shared" si="14"/>
        <v>P6_GIGA_MDIN</v>
      </c>
      <c r="AG21" s="118"/>
    </row>
    <row r="22" spans="1:33" x14ac:dyDescent="0.25">
      <c r="A22" s="23" t="s">
        <v>441</v>
      </c>
      <c r="B22" s="5">
        <f>VLOOKUP(C22,PinNo!$B:$C,2,0)</f>
        <v>142</v>
      </c>
      <c r="C22" s="7" t="s">
        <v>905</v>
      </c>
      <c r="D22" s="5" t="str">
        <f>VLOOKUP(CONCATENATE($A22,".",$B22),Netlist_VTable!$H:$I,2,0)</f>
        <v>S2_P6_GIGA_MDI+</v>
      </c>
      <c r="E22" s="19">
        <f>VLOOKUP(D22,EtchLengthFromLayout!$A:$B,2,0)</f>
        <v>1665.07</v>
      </c>
      <c r="F22" s="19" t="str">
        <f>CONCATENATE("S",MID($A22,5,1),"_U1_",SUBSTITUTE($C22,"IP","I+") )</f>
        <v>S2_U1_P6_GIGA_MDI+</v>
      </c>
      <c r="G22" s="19">
        <f>VLOOKUP(F22,EtchLengthFromLayout!$A:$B,2,0)</f>
        <v>322.83999999999997</v>
      </c>
      <c r="H22" s="13">
        <f t="shared" ref="H22" si="22">E22+G22</f>
        <v>1987.9099999999999</v>
      </c>
      <c r="I22" s="19" t="str">
        <f>CONCATENATE("S",MID($A22,5,1),"_U2_",SUBSTITUTE($C22,"IP","I+") )</f>
        <v>S2_U2_P6_GIGA_MDI+</v>
      </c>
      <c r="J22" s="19">
        <f>VLOOKUP(I22,EtchLengthFromLayout!$A:$B,2,0)</f>
        <v>100.55</v>
      </c>
      <c r="K22" s="19" t="str">
        <f t="shared" ref="K22" si="23">CONCATENATE("S",MID($A22,5,1),"_U3_",SUBSTITUTE($C22,"IP","I+") )</f>
        <v>S2_U3_P6_GIGA_MDI+</v>
      </c>
      <c r="L22" s="19">
        <f>VLOOKUP(K22,EtchLengthFromLayout!$A:$B,2,0)</f>
        <v>8298.51</v>
      </c>
      <c r="M22" s="19"/>
      <c r="N22" s="19"/>
      <c r="O22" s="14" t="str">
        <f>CONCATENATE("S",MID($A22,5,1),"_LB_",SUBSTITUTE($C22,"IP","I+") )</f>
        <v>S2_LB_P6_GIGA_MDI+</v>
      </c>
      <c r="P22" s="19">
        <f>VLOOKUP(O22,EtchLengthFromLayout!$A:$B,2,0)</f>
        <v>578.86</v>
      </c>
      <c r="Q22" s="19"/>
      <c r="R22" s="19"/>
      <c r="S22" s="19"/>
      <c r="T22" s="19"/>
      <c r="U22" s="19" t="str">
        <f t="shared" si="12"/>
        <v>SG2_2_P6_GIGA_MDI+</v>
      </c>
      <c r="V22" s="19">
        <f>VLOOKUP(U22,EtchLengthFromLayout!$A:$B,2,0)</f>
        <v>944.51</v>
      </c>
      <c r="W22" s="19" t="str">
        <f t="shared" si="13"/>
        <v>SG2_1_P6_GIGA_MDI+</v>
      </c>
      <c r="X22" s="19">
        <f>VLOOKUP(W22,EtchLengthFromLayout!$A:$B,2,0)</f>
        <v>100.55</v>
      </c>
      <c r="Y22" s="5"/>
      <c r="Z22" s="5" t="str">
        <f>VLOOKUP(CONCATENATE($AD22,".",$AE22),Netlist_VTable!$H:$I,2,0)</f>
        <v>SG2_P6_GIGA_MDI+</v>
      </c>
      <c r="AA22" s="19">
        <f>VLOOKUP(Z22,EtchLengthFromLayout!$A:$B,2,0)</f>
        <v>1004.11</v>
      </c>
      <c r="AB22" s="19">
        <f t="shared" si="16"/>
        <v>13015.000000000002</v>
      </c>
      <c r="AC22" s="10" t="str">
        <f>IF(AC21&lt;=5,"OK, Tolerance&lt;= 5 mil", "Not OK, Tolerance &gt; 5 mil")</f>
        <v>OK, Tolerance&lt;= 5 mil</v>
      </c>
      <c r="AD22" s="23" t="s">
        <v>873</v>
      </c>
      <c r="AE22" s="5">
        <f>VLOOKUP(AF22,PinNo!$B:$C,2,0)</f>
        <v>142</v>
      </c>
      <c r="AF22" s="7" t="str">
        <f t="shared" si="14"/>
        <v>P6_GIGA_MDIP</v>
      </c>
      <c r="AG22" s="118"/>
    </row>
    <row r="23" spans="1:33" x14ac:dyDescent="0.25">
      <c r="A23" s="24" t="s">
        <v>442</v>
      </c>
      <c r="B23" s="5">
        <f>VLOOKUP(C23,PinNo!$B:$C,2,0)</f>
        <v>143</v>
      </c>
      <c r="C23" s="7" t="s">
        <v>906</v>
      </c>
      <c r="D23" s="5" t="str">
        <f>VLOOKUP(CONCATENATE($A23,".",$B23),Netlist_VTable!$H:$I,2,0)</f>
        <v>S3_P6_GIGA_MDI-</v>
      </c>
      <c r="E23" s="19">
        <f>VLOOKUP(D23,EtchLengthFromLayout!$A:$B,2,0)</f>
        <v>1440.48</v>
      </c>
      <c r="F23" s="19" t="str">
        <f>CONCATENATE("S",MID($A23,5,1),"_U1_",SUBSTITUTE($C23,"IN","I-") )</f>
        <v>S3_U1_P6_GIGA_MDI-</v>
      </c>
      <c r="G23" s="19">
        <f>VLOOKUP(F23,EtchLengthFromLayout!$A:$B,2,0)</f>
        <v>322.85000000000002</v>
      </c>
      <c r="H23" s="13">
        <f t="shared" si="15"/>
        <v>1763.33</v>
      </c>
      <c r="I23" s="19" t="str">
        <f>CONCATENATE("S",MID($A23,5,1),"_U2_",SUBSTITUTE($C23,"IN","I-") )</f>
        <v>S3_U2_P6_GIGA_MDI-</v>
      </c>
      <c r="J23" s="19">
        <f>VLOOKUP(I23,EtchLengthFromLayout!$A:$B,2,0)</f>
        <v>100.55</v>
      </c>
      <c r="K23" s="19" t="str">
        <f t="shared" ref="K23" si="24">CONCATENATE("S",MID($A23,5,1),"_U3_",SUBSTITUTE($C23,"IN","I-") )</f>
        <v>S3_U3_P6_GIGA_MDI-</v>
      </c>
      <c r="L23" s="19">
        <f>VLOOKUP(K23,EtchLengthFromLayout!$A:$B,2,0)</f>
        <v>9107.2099999999991</v>
      </c>
      <c r="M23" s="19"/>
      <c r="N23" s="19"/>
      <c r="O23" s="14" t="str">
        <f>CONCATENATE("S",MID($A23,5,1),"_LB_",SUBSTITUTE($C23,"IN","I-") )</f>
        <v>S3_LB_P6_GIGA_MDI-</v>
      </c>
      <c r="P23" s="19">
        <f>VLOOKUP(O23,EtchLengthFromLayout!$A:$B,2,0)</f>
        <v>578.66999999999996</v>
      </c>
      <c r="Q23" s="19"/>
      <c r="R23" s="19"/>
      <c r="S23" s="19"/>
      <c r="T23" s="19"/>
      <c r="U23" s="19" t="str">
        <f t="shared" si="12"/>
        <v>SG3_2_P6_GIGA_MDI-</v>
      </c>
      <c r="V23" s="19">
        <f>VLOOKUP(U23,EtchLengthFromLayout!$A:$B,2,0)</f>
        <v>833.09</v>
      </c>
      <c r="W23" s="19" t="str">
        <f t="shared" si="13"/>
        <v>SG3_1_P6_GIGA_MDI-</v>
      </c>
      <c r="X23" s="19">
        <f>VLOOKUP(W23,EtchLengthFromLayout!$A:$B,2,0)</f>
        <v>100.55</v>
      </c>
      <c r="Y23" s="5"/>
      <c r="Z23" s="5" t="str">
        <f>VLOOKUP(CONCATENATE($AD23,".",$AE23),Netlist_VTable!$H:$I,2,0)</f>
        <v>SG3_P6_GIGA_MDI-</v>
      </c>
      <c r="AA23" s="19">
        <f>VLOOKUP(Z23,EtchLengthFromLayout!$A:$B,2,0)</f>
        <v>973.09</v>
      </c>
      <c r="AB23" s="19">
        <f t="shared" si="16"/>
        <v>13456.489999999998</v>
      </c>
      <c r="AC23" s="19">
        <f t="shared" ref="AC23" si="25">ABS(AB23-AB24)</f>
        <v>0.13999999999941792</v>
      </c>
      <c r="AD23" s="24" t="s">
        <v>874</v>
      </c>
      <c r="AE23" s="5">
        <f>VLOOKUP(AF23,PinNo!$B:$C,2,0)</f>
        <v>143</v>
      </c>
      <c r="AF23" s="7" t="str">
        <f t="shared" si="14"/>
        <v>P6_GIGA_MDIN</v>
      </c>
      <c r="AG23" s="118"/>
    </row>
    <row r="24" spans="1:33" x14ac:dyDescent="0.25">
      <c r="A24" s="24" t="s">
        <v>442</v>
      </c>
      <c r="B24" s="5">
        <f>VLOOKUP(C24,PinNo!$B:$C,2,0)</f>
        <v>142</v>
      </c>
      <c r="C24" s="7" t="s">
        <v>905</v>
      </c>
      <c r="D24" s="5" t="str">
        <f>VLOOKUP(CONCATENATE($A24,".",$B24),Netlist_VTable!$H:$I,2,0)</f>
        <v>S3_P6_GIGA_MDI+</v>
      </c>
      <c r="E24" s="19">
        <f>VLOOKUP(D24,EtchLengthFromLayout!$A:$B,2,0)</f>
        <v>1440.49</v>
      </c>
      <c r="F24" s="19" t="str">
        <f>CONCATENATE("S",MID($A24,5,1),"_U1_",SUBSTITUTE($C24,"IP","I+") )</f>
        <v>S3_U1_P6_GIGA_MDI+</v>
      </c>
      <c r="G24" s="19">
        <f>VLOOKUP(F24,EtchLengthFromLayout!$A:$B,2,0)</f>
        <v>322.83999999999997</v>
      </c>
      <c r="H24" s="13">
        <f t="shared" si="15"/>
        <v>1763.33</v>
      </c>
      <c r="I24" s="19" t="str">
        <f>CONCATENATE("S",MID($A24,5,1),"_U2_",SUBSTITUTE($C24,"IP","I+") )</f>
        <v>S3_U2_P6_GIGA_MDI+</v>
      </c>
      <c r="J24" s="19">
        <f>VLOOKUP(I24,EtchLengthFromLayout!$A:$B,2,0)</f>
        <v>100.55</v>
      </c>
      <c r="K24" s="19" t="str">
        <f t="shared" ref="K24" si="26">CONCATENATE("S",MID($A24,5,1),"_U3_",SUBSTITUTE($C24,"IP","I+") )</f>
        <v>S3_U3_P6_GIGA_MDI+</v>
      </c>
      <c r="L24" s="19">
        <f>VLOOKUP(K24,EtchLengthFromLayout!$A:$B,2,0)</f>
        <v>9107.2099999999991</v>
      </c>
      <c r="M24" s="19"/>
      <c r="N24" s="19"/>
      <c r="O24" s="14" t="str">
        <f>CONCATENATE("S",MID($A24,5,1),"_LB_",SUBSTITUTE($C24,"IP","I+") )</f>
        <v>S3_LB_P6_GIGA_MDI+</v>
      </c>
      <c r="P24" s="19">
        <f>VLOOKUP(O24,EtchLengthFromLayout!$A:$B,2,0)</f>
        <v>578.83000000000004</v>
      </c>
      <c r="Q24" s="19"/>
      <c r="R24" s="19"/>
      <c r="S24" s="19"/>
      <c r="T24" s="19"/>
      <c r="U24" s="19" t="str">
        <f t="shared" si="12"/>
        <v>SG3_2_P6_GIGA_MDI+</v>
      </c>
      <c r="V24" s="19">
        <f>VLOOKUP(U24,EtchLengthFromLayout!$A:$B,2,0)</f>
        <v>833.08</v>
      </c>
      <c r="W24" s="19" t="str">
        <f t="shared" si="13"/>
        <v>SG3_1_P6_GIGA_MDI+</v>
      </c>
      <c r="X24" s="19">
        <f>VLOOKUP(W24,EtchLengthFromLayout!$A:$B,2,0)</f>
        <v>100.55</v>
      </c>
      <c r="Y24" s="5"/>
      <c r="Z24" s="5" t="str">
        <f>VLOOKUP(CONCATENATE($AD24,".",$AE24),Netlist_VTable!$H:$I,2,0)</f>
        <v>SG3_P6_GIGA_MDI+</v>
      </c>
      <c r="AA24" s="19">
        <f>VLOOKUP(Z24,EtchLengthFromLayout!$A:$B,2,0)</f>
        <v>973.08</v>
      </c>
      <c r="AB24" s="19">
        <f t="shared" si="16"/>
        <v>13456.629999999997</v>
      </c>
      <c r="AC24" s="10" t="str">
        <f t="shared" ref="AC24" si="27">IF(AC23&lt;=5,"OK, Tolerance&lt;= 5 mil", "Not OK, Tolerance &gt; 5 mil")</f>
        <v>OK, Tolerance&lt;= 5 mil</v>
      </c>
      <c r="AD24" s="24" t="s">
        <v>874</v>
      </c>
      <c r="AE24" s="5">
        <f>VLOOKUP(AF24,PinNo!$B:$C,2,0)</f>
        <v>142</v>
      </c>
      <c r="AF24" s="7" t="str">
        <f t="shared" si="14"/>
        <v>P6_GIGA_MDIP</v>
      </c>
      <c r="AG24" s="118"/>
    </row>
    <row r="25" spans="1:33" x14ac:dyDescent="0.25">
      <c r="A25" s="44"/>
      <c r="B25" s="12"/>
      <c r="C25" s="12"/>
      <c r="D25" s="12"/>
      <c r="E25" s="13"/>
      <c r="F25" s="13"/>
      <c r="G25" s="13"/>
      <c r="H25" s="13">
        <f>MAX(H17:H24)</f>
        <v>1987.9099999999999</v>
      </c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0" t="s">
        <v>227</v>
      </c>
      <c r="AA25" s="15"/>
      <c r="AB25" s="15">
        <f>MAX(AB17:AB24)</f>
        <v>13456.629999999997</v>
      </c>
      <c r="AC25" s="10"/>
      <c r="AD25" s="10"/>
      <c r="AE25" s="10"/>
      <c r="AF25" s="10"/>
      <c r="AG25" s="10"/>
    </row>
    <row r="26" spans="1:33" x14ac:dyDescent="0.25">
      <c r="A26" s="44"/>
      <c r="B26" s="12"/>
      <c r="C26" s="12"/>
      <c r="D26" s="12"/>
      <c r="E26" s="13"/>
      <c r="F26" s="13"/>
      <c r="G26" s="13"/>
      <c r="H26" s="13">
        <f>MIN(H17:H24)</f>
        <v>1763.33</v>
      </c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0" t="s">
        <v>228</v>
      </c>
      <c r="AA26" s="15"/>
      <c r="AB26" s="15">
        <f>MIN(AB17:AB24)</f>
        <v>12975.549999999997</v>
      </c>
      <c r="AC26" s="10"/>
      <c r="AD26" s="10"/>
      <c r="AE26" s="10"/>
      <c r="AF26" s="10"/>
      <c r="AG26" s="10"/>
    </row>
    <row r="27" spans="1:33" x14ac:dyDescent="0.25">
      <c r="A27" s="44"/>
      <c r="B27" s="12"/>
      <c r="C27" s="12"/>
      <c r="D27" s="12"/>
      <c r="E27" s="13"/>
      <c r="F27" s="13"/>
      <c r="G27" s="13"/>
      <c r="H27" s="13">
        <f>ABS(H25-H26)</f>
        <v>224.57999999999993</v>
      </c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0" t="s">
        <v>1</v>
      </c>
      <c r="AA27" s="15"/>
      <c r="AB27" s="15">
        <f>ABS(AB25-AB26)</f>
        <v>481.07999999999993</v>
      </c>
      <c r="AC27" s="10"/>
      <c r="AD27" s="10"/>
      <c r="AE27" s="10"/>
      <c r="AF27" s="10"/>
      <c r="AG27" s="10"/>
    </row>
    <row r="28" spans="1:33" x14ac:dyDescent="0.25">
      <c r="A28" s="25"/>
      <c r="B28" s="10"/>
      <c r="C28" s="10"/>
      <c r="D28" s="10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0"/>
      <c r="Z28" s="15"/>
      <c r="AA28" s="15"/>
      <c r="AB28" s="10"/>
      <c r="AC28" s="10"/>
      <c r="AD28" s="10"/>
      <c r="AE28" s="10"/>
      <c r="AF28" s="10"/>
      <c r="AG28" s="10"/>
    </row>
    <row r="29" spans="1:33" x14ac:dyDescent="0.25">
      <c r="A29" s="20"/>
      <c r="B29" s="5"/>
      <c r="C29" s="5"/>
      <c r="D29" s="5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5"/>
      <c r="Z29" s="5"/>
      <c r="AA29" s="19"/>
      <c r="AB29" s="19"/>
      <c r="AC29" s="5"/>
      <c r="AD29" s="5"/>
      <c r="AE29" s="5"/>
      <c r="AF29" s="5"/>
      <c r="AG29" s="5"/>
    </row>
    <row r="30" spans="1:33" x14ac:dyDescent="0.25">
      <c r="A30" s="25"/>
      <c r="B30" s="10"/>
      <c r="C30" s="10"/>
      <c r="D30" s="10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0"/>
      <c r="Z30" s="21"/>
      <c r="AA30" s="22"/>
      <c r="AB30" s="22"/>
      <c r="AC30" s="10"/>
      <c r="AD30" s="10"/>
      <c r="AE30" s="10"/>
      <c r="AF30" s="10"/>
      <c r="AG30" s="10"/>
    </row>
    <row r="31" spans="1:33" x14ac:dyDescent="0.25">
      <c r="A31" s="25"/>
      <c r="B31" s="10"/>
      <c r="C31" s="10"/>
      <c r="D31" s="10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0"/>
      <c r="Z31" s="10" t="s">
        <v>230</v>
      </c>
      <c r="AA31" s="15"/>
      <c r="AB31" s="15"/>
      <c r="AC31" s="10"/>
      <c r="AD31" s="10"/>
      <c r="AE31" s="10"/>
      <c r="AF31" s="10"/>
      <c r="AG31" s="10"/>
    </row>
    <row r="32" spans="1:33" x14ac:dyDescent="0.25">
      <c r="A32" s="25"/>
      <c r="B32" s="10"/>
      <c r="C32" s="10"/>
      <c r="D32" s="10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0"/>
      <c r="Z32" s="10" t="s">
        <v>227</v>
      </c>
      <c r="AA32" s="15"/>
      <c r="AB32" s="15">
        <f>MAX(AB11,AB25)</f>
        <v>13514.099999999999</v>
      </c>
      <c r="AC32" s="10"/>
      <c r="AD32" s="10"/>
      <c r="AE32" s="10"/>
      <c r="AF32" s="10"/>
      <c r="AG32" s="10"/>
    </row>
    <row r="33" spans="1:33" x14ac:dyDescent="0.25">
      <c r="A33" s="25"/>
      <c r="B33" s="10"/>
      <c r="C33" s="10"/>
      <c r="D33" s="10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0"/>
      <c r="Z33" s="10" t="s">
        <v>228</v>
      </c>
      <c r="AA33" s="15"/>
      <c r="AB33" s="15">
        <f>MIN(AB12,AB26)</f>
        <v>12975.549999999997</v>
      </c>
      <c r="AC33" s="10"/>
      <c r="AD33" s="10"/>
      <c r="AE33" s="10"/>
      <c r="AF33" s="10"/>
      <c r="AG33" s="10"/>
    </row>
    <row r="34" spans="1:33" x14ac:dyDescent="0.25">
      <c r="A34" s="25"/>
      <c r="B34" s="10"/>
      <c r="C34" s="10"/>
      <c r="D34" s="10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0"/>
      <c r="Z34" s="10" t="s">
        <v>1</v>
      </c>
      <c r="AA34" s="15"/>
      <c r="AB34" s="15">
        <f>ABS(AB32-AB33)</f>
        <v>538.55000000000109</v>
      </c>
      <c r="AC34" s="10"/>
      <c r="AD34" s="10"/>
      <c r="AE34" s="10"/>
      <c r="AF34" s="10"/>
      <c r="AG34" s="10"/>
    </row>
    <row r="35" spans="1:33" x14ac:dyDescent="0.25">
      <c r="A35" s="25"/>
      <c r="B35" s="10"/>
      <c r="C35" s="10"/>
      <c r="D35" s="10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0"/>
      <c r="Z35" s="103" t="s">
        <v>6</v>
      </c>
      <c r="AA35" s="15"/>
      <c r="AB35" s="15" t="str">
        <f>IF(AB34&lt;=1000,"OK, Tolerance&lt;= 1000 mils", "Fail, Tolerance &gt;  1000 mils")</f>
        <v>OK, Tolerance&lt;= 1000 mils</v>
      </c>
      <c r="AC35" s="10"/>
      <c r="AD35" s="10"/>
      <c r="AE35" s="10"/>
      <c r="AF35" s="10"/>
      <c r="AG35" s="10"/>
    </row>
    <row r="36" spans="1:33" x14ac:dyDescent="0.25">
      <c r="A36" s="20"/>
      <c r="B36" s="5"/>
      <c r="C36" s="5"/>
      <c r="D36" s="5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5"/>
      <c r="Z36" s="5"/>
      <c r="AA36" s="19"/>
      <c r="AB36" s="19"/>
      <c r="AC36" s="5"/>
      <c r="AD36" s="5"/>
      <c r="AE36" s="5"/>
      <c r="AF36" s="5"/>
      <c r="AG36" s="5"/>
    </row>
    <row r="37" spans="1:33" x14ac:dyDescent="0.25">
      <c r="A37" s="20"/>
      <c r="B37" s="5"/>
      <c r="C37" s="5"/>
      <c r="D37" s="5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5"/>
      <c r="Z37" s="5"/>
      <c r="AA37" s="19"/>
      <c r="AB37" s="19"/>
      <c r="AC37" s="5"/>
      <c r="AD37" s="5"/>
      <c r="AE37" s="5"/>
      <c r="AF37" s="5"/>
      <c r="AG37" s="5"/>
    </row>
    <row r="38" spans="1:33" x14ac:dyDescent="0.25">
      <c r="A38" s="107"/>
      <c r="B38" s="107"/>
      <c r="C38" s="107"/>
      <c r="D38" s="107"/>
      <c r="E38" s="105"/>
      <c r="F38" s="105"/>
      <c r="G38" s="105"/>
      <c r="H38" s="105"/>
      <c r="I38" s="105"/>
      <c r="J38" s="105"/>
      <c r="K38" s="105"/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5"/>
      <c r="Y38" s="105"/>
      <c r="Z38" s="105"/>
      <c r="AA38" s="105"/>
      <c r="AB38" s="105"/>
      <c r="AC38" s="105"/>
      <c r="AD38" s="105"/>
      <c r="AE38" s="105"/>
      <c r="AF38" s="105"/>
      <c r="AG38" s="107"/>
    </row>
    <row r="39" spans="1:33" x14ac:dyDescent="0.25">
      <c r="A39" s="107"/>
      <c r="B39" s="107"/>
      <c r="C39" s="107"/>
      <c r="D39" s="107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  <c r="AA39" s="105"/>
      <c r="AB39" s="105"/>
      <c r="AC39" s="105"/>
      <c r="AD39" s="105"/>
      <c r="AE39" s="105"/>
      <c r="AF39" s="105"/>
      <c r="AG39" s="107"/>
    </row>
    <row r="40" spans="1:33" ht="32.25" x14ac:dyDescent="0.45">
      <c r="A40" s="26" t="s">
        <v>5246</v>
      </c>
      <c r="B40" s="12"/>
      <c r="C40" s="12"/>
      <c r="D40" s="12"/>
      <c r="E40" s="13"/>
      <c r="F40" s="38"/>
      <c r="G40" s="13"/>
      <c r="H40" s="13"/>
      <c r="I40" s="51"/>
      <c r="J40" s="14"/>
      <c r="K40" s="14"/>
      <c r="L40" s="14"/>
      <c r="M40" s="104" t="s">
        <v>878</v>
      </c>
      <c r="N40" s="14"/>
      <c r="O40" s="14"/>
      <c r="P40" s="14"/>
      <c r="Q40" s="14"/>
      <c r="R40" s="14"/>
      <c r="S40" s="104" t="s">
        <v>878</v>
      </c>
      <c r="T40" s="14"/>
      <c r="U40" s="51"/>
      <c r="V40" s="14"/>
      <c r="W40" s="14"/>
      <c r="X40" s="14"/>
      <c r="Y40" s="14"/>
      <c r="Z40" s="14"/>
      <c r="AA40" s="14"/>
      <c r="AB40" s="51" t="s">
        <v>424</v>
      </c>
      <c r="AC40" s="14"/>
      <c r="AD40" s="14"/>
      <c r="AE40" s="14"/>
      <c r="AF40" s="14"/>
      <c r="AG40" s="46"/>
    </row>
    <row r="41" spans="1:33" ht="32.25" x14ac:dyDescent="0.25">
      <c r="A41" s="46" t="s">
        <v>3</v>
      </c>
      <c r="B41" s="46" t="s">
        <v>4</v>
      </c>
      <c r="C41" s="46" t="s">
        <v>5</v>
      </c>
      <c r="D41" s="10" t="s">
        <v>0</v>
      </c>
      <c r="E41" s="15" t="s">
        <v>2</v>
      </c>
      <c r="F41" s="16" t="s">
        <v>0</v>
      </c>
      <c r="G41" s="17" t="s">
        <v>2</v>
      </c>
      <c r="H41" s="52" t="s">
        <v>415</v>
      </c>
      <c r="I41" s="10" t="s">
        <v>0</v>
      </c>
      <c r="J41" s="15" t="s">
        <v>2</v>
      </c>
      <c r="K41" s="16" t="s">
        <v>0</v>
      </c>
      <c r="L41" s="17" t="s">
        <v>2</v>
      </c>
      <c r="M41" s="10" t="s">
        <v>0</v>
      </c>
      <c r="N41" s="15" t="s">
        <v>2</v>
      </c>
      <c r="O41" s="16" t="s">
        <v>0</v>
      </c>
      <c r="P41" s="17" t="s">
        <v>2</v>
      </c>
      <c r="Q41" s="10" t="s">
        <v>0</v>
      </c>
      <c r="R41" s="15" t="s">
        <v>2</v>
      </c>
      <c r="S41" s="16" t="s">
        <v>0</v>
      </c>
      <c r="T41" s="17" t="s">
        <v>2</v>
      </c>
      <c r="U41" s="10" t="s">
        <v>0</v>
      </c>
      <c r="V41" s="15" t="s">
        <v>2</v>
      </c>
      <c r="W41" s="16" t="s">
        <v>0</v>
      </c>
      <c r="X41" s="17" t="s">
        <v>2</v>
      </c>
      <c r="Y41" s="12"/>
      <c r="Z41" s="53" t="s">
        <v>422</v>
      </c>
      <c r="AA41" s="13" t="s">
        <v>2</v>
      </c>
      <c r="AB41" s="18" t="s">
        <v>875</v>
      </c>
      <c r="AC41" s="29" t="s">
        <v>420</v>
      </c>
      <c r="AD41" s="10" t="s">
        <v>226</v>
      </c>
      <c r="AE41" s="10" t="s">
        <v>4</v>
      </c>
      <c r="AF41" s="10" t="s">
        <v>5</v>
      </c>
      <c r="AG41" s="46" t="s">
        <v>229</v>
      </c>
    </row>
    <row r="42" spans="1:33" ht="16.149999999999999" customHeight="1" x14ac:dyDescent="0.25">
      <c r="A42" s="23" t="s">
        <v>8</v>
      </c>
      <c r="B42" s="5">
        <f>VLOOKUP(C42,PinNo!$B:$C,2,0)</f>
        <v>148</v>
      </c>
      <c r="C42" s="7" t="s">
        <v>904</v>
      </c>
      <c r="D42" s="5" t="str">
        <f>VLOOKUP(CONCATENATE($A42,".",$B42),Netlist_VTable!$H:$I,2,0)</f>
        <v>S0_P5_GIGA_MDI-</v>
      </c>
      <c r="E42" s="19">
        <f>VLOOKUP(D42,EtchLengthFromLayout!$A:$B,2,0)</f>
        <v>1653.57</v>
      </c>
      <c r="F42" s="19" t="str">
        <f>CONCATENATE("S",MID($A42,5,1),"_U1_",SUBSTITUTE($C42,"IN","I-") )</f>
        <v>S0_U1_P5_GIGA_MDI-</v>
      </c>
      <c r="G42" s="19">
        <f>VLOOKUP(F42,EtchLengthFromLayout!$A:$B,2,0)</f>
        <v>324.18</v>
      </c>
      <c r="H42" s="13">
        <f>E42+G42</f>
        <v>1977.75</v>
      </c>
      <c r="I42" s="19" t="str">
        <f>CONCATENATE("S",MID($A42,5,1),"_U2_",SUBSTITUTE($C42,"IN","I-") )</f>
        <v>S0_U2_P5_GIGA_MDI-</v>
      </c>
      <c r="J42" s="19">
        <f>VLOOKUP(I42,EtchLengthFromLayout!$A:$B,2,0)</f>
        <v>100.55</v>
      </c>
      <c r="K42" s="19" t="str">
        <f>CONCATENATE("S",MID($A42,5,1),"_U3_",SUBSTITUTE($C42,"IN","I-") )</f>
        <v>S0_U3_P5_GIGA_MDI-</v>
      </c>
      <c r="L42" s="19">
        <f>VLOOKUP(K42,EtchLengthFromLayout!$A:$B,2,0)</f>
        <v>8857.16</v>
      </c>
      <c r="M42" s="14" t="str">
        <f>CONCATENATE("S",MID($A42,5,1),"_U4_",SUBSTITUTE($C42,"IN","I-") )</f>
        <v>S0_U4_P5_GIGA_MDI-</v>
      </c>
      <c r="N42" s="19">
        <f>VLOOKUP(M42,EtchLengthFromLayout!$A:$B,2,0)</f>
        <v>1325.47</v>
      </c>
      <c r="O42" s="41" t="str">
        <f>SUBSTITUTE($D42, "_P5","_U5")</f>
        <v>S0_U5_GIGA_MDI-</v>
      </c>
      <c r="P42" s="19">
        <f>VLOOKUP(O42,EtchLengthFromLayout!$A:$B,2,0)</f>
        <v>573.75</v>
      </c>
      <c r="Q42" s="41" t="str">
        <f>SUBSTITUTE($Z42,"_P5","_U5")</f>
        <v>SG0_U5_GIGA_MDI-</v>
      </c>
      <c r="R42" s="19">
        <f>VLOOKUP(Q42,EtchLengthFromLayout!$A:$B,2,0)</f>
        <v>554.73</v>
      </c>
      <c r="S42" s="14" t="str">
        <f t="shared" ref="S42:S49" si="28">SUBSTITUTE($Z42,"_P","_3_P")</f>
        <v>SG0_3_P5_GIGA_MDI-</v>
      </c>
      <c r="T42" s="19">
        <f>VLOOKUP(S42,EtchLengthFromLayout!$A:$B,2,0)</f>
        <v>522.39</v>
      </c>
      <c r="U42" s="19" t="str">
        <f t="shared" ref="U42:U49" si="29">SUBSTITUTE($Z42,"_P","_2_P")</f>
        <v>SG0_2_P5_GIGA_MDI-</v>
      </c>
      <c r="V42" s="19">
        <f>VLOOKUP(U42,EtchLengthFromLayout!$A:$B,2,0)</f>
        <v>673.97</v>
      </c>
      <c r="W42" s="19" t="str">
        <f t="shared" ref="W42:W49" si="30">SUBSTITUTE($Z42,"_P","_1_P")</f>
        <v>SG0_1_P5_GIGA_MDI-</v>
      </c>
      <c r="X42" s="19">
        <f>VLOOKUP(W42,EtchLengthFromLayout!$A:$B,2,0)</f>
        <v>100.55</v>
      </c>
      <c r="Y42" s="5"/>
      <c r="Z42" s="5" t="str">
        <f>VLOOKUP(CONCATENATE($AD42,".",$AE42),Netlist_VTable!$H:$I,2,0)</f>
        <v>SG0_P5_GIGA_MDI-</v>
      </c>
      <c r="AA42" s="19">
        <f>VLOOKUP(Z42,EtchLengthFromLayout!$A:$B,2,0)</f>
        <v>1173.76</v>
      </c>
      <c r="AB42" s="19">
        <f>E42+G42+J42+L42+N42+P42+R42+T42+V42+X42+AA42</f>
        <v>15860.079999999996</v>
      </c>
      <c r="AC42" s="19">
        <f>ABS(AB42-AB43)</f>
        <v>1.8189894035458565E-12</v>
      </c>
      <c r="AD42" s="23" t="s">
        <v>871</v>
      </c>
      <c r="AE42" s="5">
        <f>VLOOKUP(AF42,PinNo!$B:$C,2,0)</f>
        <v>148</v>
      </c>
      <c r="AF42" s="7" t="str">
        <f t="shared" ref="AF42:AF49" si="31">C42</f>
        <v>P5_GIGA_MDIN</v>
      </c>
      <c r="AG42" s="118" t="s">
        <v>5248</v>
      </c>
    </row>
    <row r="43" spans="1:33" x14ac:dyDescent="0.25">
      <c r="A43" s="23" t="s">
        <v>8</v>
      </c>
      <c r="B43" s="5">
        <f>VLOOKUP(C43,PinNo!$B:$C,2,0)</f>
        <v>147</v>
      </c>
      <c r="C43" s="7" t="s">
        <v>903</v>
      </c>
      <c r="D43" s="5" t="str">
        <f>VLOOKUP(CONCATENATE($A43,".",$B43),Netlist_VTable!$H:$I,2,0)</f>
        <v>S0_P5_GIGA_MDI+</v>
      </c>
      <c r="E43" s="19">
        <f>VLOOKUP(D43,EtchLengthFromLayout!$A:$B,2,0)</f>
        <v>1653.57</v>
      </c>
      <c r="F43" s="19" t="str">
        <f>CONCATENATE("S",MID($A43,5,1),"_U1_",SUBSTITUTE($C43,"IP","I+") )</f>
        <v>S0_U1_P5_GIGA_MDI+</v>
      </c>
      <c r="G43" s="19">
        <f>VLOOKUP(F43,EtchLengthFromLayout!$A:$B,2,0)</f>
        <v>324.17</v>
      </c>
      <c r="H43" s="13">
        <f t="shared" ref="H43:H49" si="32">E43+G43</f>
        <v>1977.74</v>
      </c>
      <c r="I43" s="19" t="str">
        <f>CONCATENATE("S",MID($A43,5,1),"_U2_",SUBSTITUTE($C43,"IP","I+") )</f>
        <v>S0_U2_P5_GIGA_MDI+</v>
      </c>
      <c r="J43" s="19">
        <f>VLOOKUP(I43,EtchLengthFromLayout!$A:$B,2,0)</f>
        <v>100.55</v>
      </c>
      <c r="K43" s="19" t="str">
        <f>CONCATENATE("S",MID($A43,5,1),"_U3_",SUBSTITUTE($C43,"IP","I+") )</f>
        <v>S0_U3_P5_GIGA_MDI+</v>
      </c>
      <c r="L43" s="19">
        <f>VLOOKUP(K43,EtchLengthFromLayout!$A:$B,2,0)</f>
        <v>8857.16</v>
      </c>
      <c r="M43" s="14" t="str">
        <f>CONCATENATE("S",MID($A43,5,1),"_U4_",SUBSTITUTE($C43,"IP","I+") )</f>
        <v>S0_U4_P5_GIGA_MDI+</v>
      </c>
      <c r="N43" s="19">
        <f>VLOOKUP(M43,EtchLengthFromLayout!$A:$B,2,0)</f>
        <v>1325.47</v>
      </c>
      <c r="O43" s="41" t="str">
        <f t="shared" ref="O43:O49" si="33">SUBSTITUTE($D43, "_P5","_U5")</f>
        <v>S0_U5_GIGA_MDI+</v>
      </c>
      <c r="P43" s="19">
        <f>VLOOKUP(O43,EtchLengthFromLayout!$A:$B,2,0)</f>
        <v>573.76</v>
      </c>
      <c r="Q43" s="41" t="str">
        <f>SUBSTITUTE($Z43,"_P5","_U5")</f>
        <v>SG0_U5_GIGA_MDI+</v>
      </c>
      <c r="R43" s="19">
        <f>VLOOKUP(Q43,EtchLengthFromLayout!$A:$B,2,0)</f>
        <v>554.74</v>
      </c>
      <c r="S43" s="14" t="str">
        <f t="shared" si="28"/>
        <v>SG0_3_P5_GIGA_MDI+</v>
      </c>
      <c r="T43" s="19">
        <f>VLOOKUP(S43,EtchLengthFromLayout!$A:$B,2,0)</f>
        <v>522.39</v>
      </c>
      <c r="U43" s="19" t="str">
        <f t="shared" si="29"/>
        <v>SG0_2_P5_GIGA_MDI+</v>
      </c>
      <c r="V43" s="19">
        <f>VLOOKUP(U43,EtchLengthFromLayout!$A:$B,2,0)</f>
        <v>673.97</v>
      </c>
      <c r="W43" s="19" t="str">
        <f t="shared" si="30"/>
        <v>SG0_1_P5_GIGA_MDI+</v>
      </c>
      <c r="X43" s="19">
        <f>VLOOKUP(W43,EtchLengthFromLayout!$A:$B,2,0)</f>
        <v>100.55</v>
      </c>
      <c r="Y43" s="5"/>
      <c r="Z43" s="5" t="str">
        <f>VLOOKUP(CONCATENATE($AD43,".",$AE43),Netlist_VTable!$H:$I,2,0)</f>
        <v>SG0_P5_GIGA_MDI+</v>
      </c>
      <c r="AA43" s="19">
        <f>VLOOKUP(Z43,EtchLengthFromLayout!$A:$B,2,0)</f>
        <v>1173.75</v>
      </c>
      <c r="AB43" s="19">
        <f t="shared" ref="AB43:AB49" si="34">E43+G43+J43+L43+N43+P43+R43+T43+V43+X43+AA43</f>
        <v>15860.079999999998</v>
      </c>
      <c r="AC43" s="15" t="str">
        <f>IF(AC42&lt;=5,"OK, Tolerance&lt;= 5 mils", "Fail, Tolerance &gt;  5 mils")</f>
        <v>OK, Tolerance&lt;= 5 mils</v>
      </c>
      <c r="AD43" s="23" t="s">
        <v>871</v>
      </c>
      <c r="AE43" s="5">
        <f>VLOOKUP(AF43,PinNo!$B:$C,2,0)</f>
        <v>147</v>
      </c>
      <c r="AF43" s="7" t="str">
        <f t="shared" si="31"/>
        <v>P5_GIGA_MDIP</v>
      </c>
      <c r="AG43" s="118"/>
    </row>
    <row r="44" spans="1:33" x14ac:dyDescent="0.25">
      <c r="A44" s="24" t="s">
        <v>9</v>
      </c>
      <c r="B44" s="5">
        <f>VLOOKUP(C44,PinNo!$B:$C,2,0)</f>
        <v>148</v>
      </c>
      <c r="C44" s="7" t="s">
        <v>904</v>
      </c>
      <c r="D44" s="5" t="str">
        <f>VLOOKUP(CONCATENATE($A44,".",$B44),Netlist_VTable!$H:$I,2,0)</f>
        <v>S1_P5_GIGA_MDI-</v>
      </c>
      <c r="E44" s="19">
        <f>VLOOKUP(D44,EtchLengthFromLayout!$A:$B,2,0)</f>
        <v>1513.31</v>
      </c>
      <c r="F44" s="19" t="str">
        <f>CONCATENATE("S",MID($A44,5,1),"_U1_",SUBSTITUTE($C44,"IN","I-") )</f>
        <v>S1_U1_P5_GIGA_MDI-</v>
      </c>
      <c r="G44" s="19">
        <f>VLOOKUP(F44,EtchLengthFromLayout!$A:$B,2,0)</f>
        <v>324.18</v>
      </c>
      <c r="H44" s="13">
        <f t="shared" si="32"/>
        <v>1837.49</v>
      </c>
      <c r="I44" s="19" t="str">
        <f>CONCATENATE("S",MID($A44,5,1),"_U2_",SUBSTITUTE($C44,"IN","I-") )</f>
        <v>S1_U2_P5_GIGA_MDI-</v>
      </c>
      <c r="J44" s="19">
        <f>VLOOKUP(I44,EtchLengthFromLayout!$A:$B,2,0)</f>
        <v>100.55</v>
      </c>
      <c r="K44" s="19" t="str">
        <f t="shared" ref="K44" si="35">CONCATENATE("S",MID($A44,5,1),"_U3_",SUBSTITUTE($C44,"IN","I-") )</f>
        <v>S1_U3_P5_GIGA_MDI-</v>
      </c>
      <c r="L44" s="19">
        <f>VLOOKUP(K44,EtchLengthFromLayout!$A:$B,2,0)</f>
        <v>8754.6</v>
      </c>
      <c r="M44" s="14" t="str">
        <f t="shared" ref="M44" si="36">CONCATENATE("S",MID($A44,5,1),"_U4_",SUBSTITUTE($C44,"IN","I-") )</f>
        <v>S1_U4_P5_GIGA_MDI-</v>
      </c>
      <c r="N44" s="19">
        <f>VLOOKUP(M44,EtchLengthFromLayout!$A:$B,2,0)</f>
        <v>1495.67</v>
      </c>
      <c r="O44" s="41" t="str">
        <f t="shared" si="33"/>
        <v>S1_U5_GIGA_MDI-</v>
      </c>
      <c r="P44" s="19">
        <f>VLOOKUP(O44,EtchLengthFromLayout!$A:$B,2,0)</f>
        <v>573.75</v>
      </c>
      <c r="Q44" s="41" t="str">
        <f t="shared" ref="Q44:Q49" si="37">SUBSTITUTE($Z44,"_P5","_U5")</f>
        <v>SG1_U5_GIGA_MDI-</v>
      </c>
      <c r="R44" s="19">
        <f>VLOOKUP(Q44,EtchLengthFromLayout!$A:$B,2,0)</f>
        <v>554.73</v>
      </c>
      <c r="S44" s="14" t="str">
        <f t="shared" si="28"/>
        <v>SG1_3_P5_GIGA_MDI-</v>
      </c>
      <c r="T44" s="19">
        <f>VLOOKUP(S44,EtchLengthFromLayout!$A:$B,2,0)</f>
        <v>522.39</v>
      </c>
      <c r="U44" s="19" t="str">
        <f t="shared" si="29"/>
        <v>SG1_2_P5_GIGA_MDI-</v>
      </c>
      <c r="V44" s="19">
        <f>VLOOKUP(U44,EtchLengthFromLayout!$A:$B,2,0)</f>
        <v>961.85</v>
      </c>
      <c r="W44" s="19" t="str">
        <f t="shared" si="30"/>
        <v>SG1_1_P5_GIGA_MDI-</v>
      </c>
      <c r="X44" s="19">
        <f>VLOOKUP(W44,EtchLengthFromLayout!$A:$B,2,0)</f>
        <v>100.55</v>
      </c>
      <c r="Y44" s="5"/>
      <c r="Z44" s="5" t="str">
        <f>VLOOKUP(CONCATENATE($AD44,".",$AE44),Netlist_VTable!$H:$I,2,0)</f>
        <v>SG1_P5_GIGA_MDI-</v>
      </c>
      <c r="AA44" s="19">
        <f>VLOOKUP(Z44,EtchLengthFromLayout!$A:$B,2,0)</f>
        <v>1184.8699999999999</v>
      </c>
      <c r="AB44" s="19">
        <f t="shared" si="34"/>
        <v>16086.449999999997</v>
      </c>
      <c r="AC44" s="19">
        <f>ABS(AB44-AB45)</f>
        <v>5.9999999999490683E-2</v>
      </c>
      <c r="AD44" s="24" t="s">
        <v>872</v>
      </c>
      <c r="AE44" s="5">
        <f>VLOOKUP(AF44,PinNo!$B:$C,2,0)</f>
        <v>148</v>
      </c>
      <c r="AF44" s="7" t="str">
        <f t="shared" si="31"/>
        <v>P5_GIGA_MDIN</v>
      </c>
      <c r="AG44" s="118"/>
    </row>
    <row r="45" spans="1:33" x14ac:dyDescent="0.25">
      <c r="A45" s="24" t="s">
        <v>9</v>
      </c>
      <c r="B45" s="5">
        <f>VLOOKUP(C45,PinNo!$B:$C,2,0)</f>
        <v>147</v>
      </c>
      <c r="C45" s="7" t="s">
        <v>903</v>
      </c>
      <c r="D45" s="5" t="str">
        <f>VLOOKUP(CONCATENATE($A45,".",$B45),Netlist_VTable!$H:$I,2,0)</f>
        <v>S1_P5_GIGA_MDI+</v>
      </c>
      <c r="E45" s="19">
        <f>VLOOKUP(D45,EtchLengthFromLayout!$A:$B,2,0)</f>
        <v>1513.33</v>
      </c>
      <c r="F45" s="19" t="str">
        <f>CONCATENATE("S",MID($A45,5,1),"_U1_",SUBSTITUTE($C45,"IP","I+") )</f>
        <v>S1_U1_P5_GIGA_MDI+</v>
      </c>
      <c r="G45" s="19">
        <f>VLOOKUP(F45,EtchLengthFromLayout!$A:$B,2,0)</f>
        <v>324.17</v>
      </c>
      <c r="H45" s="13">
        <f t="shared" si="32"/>
        <v>1837.5</v>
      </c>
      <c r="I45" s="19" t="str">
        <f>CONCATENATE("S",MID($A45,5,1),"_U2_",SUBSTITUTE($C45,"IP","I+") )</f>
        <v>S1_U2_P5_GIGA_MDI+</v>
      </c>
      <c r="J45" s="19">
        <f>VLOOKUP(I45,EtchLengthFromLayout!$A:$B,2,0)</f>
        <v>100.55</v>
      </c>
      <c r="K45" s="19" t="str">
        <f t="shared" ref="K45" si="38">CONCATENATE("S",MID($A45,5,1),"_U3_",SUBSTITUTE($C45,"IP","I+") )</f>
        <v>S1_U3_P5_GIGA_MDI+</v>
      </c>
      <c r="L45" s="19">
        <f>VLOOKUP(K45,EtchLengthFromLayout!$A:$B,2,0)</f>
        <v>8754.61</v>
      </c>
      <c r="M45" s="14" t="str">
        <f t="shared" ref="M45" si="39">CONCATENATE("S",MID($A45,5,1),"_U4_",SUBSTITUTE($C45,"IP","I+") )</f>
        <v>S1_U4_P5_GIGA_MDI+</v>
      </c>
      <c r="N45" s="19">
        <f>VLOOKUP(M45,EtchLengthFromLayout!$A:$B,2,0)</f>
        <v>1495.67</v>
      </c>
      <c r="O45" s="41" t="str">
        <f t="shared" si="33"/>
        <v>S1_U5_GIGA_MDI+</v>
      </c>
      <c r="P45" s="19">
        <f>VLOOKUP(O45,EtchLengthFromLayout!$A:$B,2,0)</f>
        <v>573.76</v>
      </c>
      <c r="Q45" s="41" t="str">
        <f t="shared" si="37"/>
        <v>SG1_U5_GIGA_MDI+</v>
      </c>
      <c r="R45" s="19">
        <f>VLOOKUP(Q45,EtchLengthFromLayout!$A:$B,2,0)</f>
        <v>554.74</v>
      </c>
      <c r="S45" s="14" t="str">
        <f t="shared" si="28"/>
        <v>SG1_3_P5_GIGA_MDI+</v>
      </c>
      <c r="T45" s="19">
        <f>VLOOKUP(S45,EtchLengthFromLayout!$A:$B,2,0)</f>
        <v>522.39</v>
      </c>
      <c r="U45" s="19" t="str">
        <f t="shared" si="29"/>
        <v>SG1_2_P5_GIGA_MDI+</v>
      </c>
      <c r="V45" s="19">
        <f>VLOOKUP(U45,EtchLengthFromLayout!$A:$B,2,0)</f>
        <v>961.8</v>
      </c>
      <c r="W45" s="19" t="str">
        <f t="shared" si="30"/>
        <v>SG1_1_P5_GIGA_MDI+</v>
      </c>
      <c r="X45" s="19">
        <f>VLOOKUP(W45,EtchLengthFromLayout!$A:$B,2,0)</f>
        <v>100.55</v>
      </c>
      <c r="Y45" s="5"/>
      <c r="Z45" s="5" t="str">
        <f>VLOOKUP(CONCATENATE($AD45,".",$AE45),Netlist_VTable!$H:$I,2,0)</f>
        <v>SG1_P5_GIGA_MDI+</v>
      </c>
      <c r="AA45" s="19">
        <f>VLOOKUP(Z45,EtchLengthFromLayout!$A:$B,2,0)</f>
        <v>1184.82</v>
      </c>
      <c r="AB45" s="19">
        <f t="shared" si="34"/>
        <v>16086.389999999998</v>
      </c>
      <c r="AC45" s="15" t="str">
        <f>IF(AC44&lt;=5,"OK, Tolerance&lt;= 5 mils", "Fail, Tolerance &gt;  5 mils")</f>
        <v>OK, Tolerance&lt;= 5 mils</v>
      </c>
      <c r="AD45" s="24" t="s">
        <v>872</v>
      </c>
      <c r="AE45" s="5">
        <f>VLOOKUP(AF45,PinNo!$B:$C,2,0)</f>
        <v>147</v>
      </c>
      <c r="AF45" s="7" t="str">
        <f t="shared" si="31"/>
        <v>P5_GIGA_MDIP</v>
      </c>
      <c r="AG45" s="118"/>
    </row>
    <row r="46" spans="1:33" ht="16.149999999999999" customHeight="1" x14ac:dyDescent="0.25">
      <c r="A46" s="23" t="s">
        <v>441</v>
      </c>
      <c r="B46" s="5">
        <f>VLOOKUP(C46,PinNo!$B:$C,2,0)</f>
        <v>148</v>
      </c>
      <c r="C46" s="7" t="s">
        <v>904</v>
      </c>
      <c r="D46" s="5" t="str">
        <f>VLOOKUP(CONCATENATE($A46,".",$B46),Netlist_VTable!$H:$I,2,0)</f>
        <v>S2_P5_GIGA_MDI-</v>
      </c>
      <c r="E46" s="19">
        <f>VLOOKUP(D46,EtchLengthFromLayout!$A:$B,2,0)</f>
        <v>1653.57</v>
      </c>
      <c r="F46" s="19" t="str">
        <f>CONCATENATE("S",MID($A46,5,1),"_U1_",SUBSTITUTE($C46,"IN","I-") )</f>
        <v>S2_U1_P5_GIGA_MDI-</v>
      </c>
      <c r="G46" s="19">
        <f>VLOOKUP(F46,EtchLengthFromLayout!$A:$B,2,0)</f>
        <v>324.18</v>
      </c>
      <c r="H46" s="13">
        <f>E46+G46</f>
        <v>1977.75</v>
      </c>
      <c r="I46" s="19" t="str">
        <f>CONCATENATE("S",MID($A46,5,1),"_U2_",SUBSTITUTE($C46,"IN","I-") )</f>
        <v>S2_U2_P5_GIGA_MDI-</v>
      </c>
      <c r="J46" s="19">
        <f>VLOOKUP(I46,EtchLengthFromLayout!$A:$B,2,0)</f>
        <v>100.55</v>
      </c>
      <c r="K46" s="19" t="str">
        <f t="shared" ref="K46" si="40">CONCATENATE("S",MID($A46,5,1),"_U3_",SUBSTITUTE($C46,"IN","I-") )</f>
        <v>S2_U3_P5_GIGA_MDI-</v>
      </c>
      <c r="L46" s="19">
        <f>VLOOKUP(K46,EtchLengthFromLayout!$A:$B,2,0)</f>
        <v>8632.48</v>
      </c>
      <c r="M46" s="14" t="str">
        <f t="shared" ref="M46" si="41">CONCATENATE("S",MID($A46,5,1),"_U4_",SUBSTITUTE($C46,"IN","I-") )</f>
        <v>S2_U4_P5_GIGA_MDI-</v>
      </c>
      <c r="N46" s="19">
        <f>VLOOKUP(M46,EtchLengthFromLayout!$A:$B,2,0)</f>
        <v>1325.86</v>
      </c>
      <c r="O46" s="41" t="str">
        <f t="shared" si="33"/>
        <v>S2_U5_GIGA_MDI-</v>
      </c>
      <c r="P46" s="19">
        <f>VLOOKUP(O46,EtchLengthFromLayout!$A:$B,2,0)</f>
        <v>573.75</v>
      </c>
      <c r="Q46" s="41" t="str">
        <f t="shared" si="37"/>
        <v>SG2_U5_GIGA_MDI-</v>
      </c>
      <c r="R46" s="19">
        <f>VLOOKUP(Q46,EtchLengthFromLayout!$A:$B,2,0)</f>
        <v>554.73</v>
      </c>
      <c r="S46" s="14" t="str">
        <f t="shared" si="28"/>
        <v>SG2_3_P5_GIGA_MDI-</v>
      </c>
      <c r="T46" s="19">
        <f>VLOOKUP(S46,EtchLengthFromLayout!$A:$B,2,0)</f>
        <v>522.39</v>
      </c>
      <c r="U46" s="19" t="str">
        <f t="shared" si="29"/>
        <v>SG2_2_P5_GIGA_MDI-</v>
      </c>
      <c r="V46" s="19">
        <f>VLOOKUP(U46,EtchLengthFromLayout!$A:$B,2,0)</f>
        <v>954.7</v>
      </c>
      <c r="W46" s="19" t="str">
        <f t="shared" si="30"/>
        <v>SG2_1_P5_GIGA_MDI-</v>
      </c>
      <c r="X46" s="19">
        <f>VLOOKUP(W46,EtchLengthFromLayout!$A:$B,2,0)</f>
        <v>100.55</v>
      </c>
      <c r="Y46" s="5"/>
      <c r="Z46" s="5" t="str">
        <f>VLOOKUP(CONCATENATE($AD46,".",$AE46),Netlist_VTable!$H:$I,2,0)</f>
        <v>SG2_P5_GIGA_MDI-</v>
      </c>
      <c r="AA46" s="19">
        <f>VLOOKUP(Z46,EtchLengthFromLayout!$A:$B,2,0)</f>
        <v>1184.8699999999999</v>
      </c>
      <c r="AB46" s="19">
        <f t="shared" si="34"/>
        <v>15927.629999999997</v>
      </c>
      <c r="AC46" s="19">
        <f>ABS(AB46-AB47)</f>
        <v>1.9999999996798579E-2</v>
      </c>
      <c r="AD46" s="23" t="s">
        <v>873</v>
      </c>
      <c r="AE46" s="5">
        <f>VLOOKUP(AF46,PinNo!$B:$C,2,0)</f>
        <v>148</v>
      </c>
      <c r="AF46" s="7" t="str">
        <f t="shared" si="31"/>
        <v>P5_GIGA_MDIN</v>
      </c>
      <c r="AG46" s="118"/>
    </row>
    <row r="47" spans="1:33" x14ac:dyDescent="0.25">
      <c r="A47" s="23" t="s">
        <v>441</v>
      </c>
      <c r="B47" s="5">
        <f>VLOOKUP(C47,PinNo!$B:$C,2,0)</f>
        <v>147</v>
      </c>
      <c r="C47" s="7" t="s">
        <v>903</v>
      </c>
      <c r="D47" s="5" t="str">
        <f>VLOOKUP(CONCATENATE($A47,".",$B47),Netlist_VTable!$H:$I,2,0)</f>
        <v>S2_P5_GIGA_MDI+</v>
      </c>
      <c r="E47" s="19">
        <f>VLOOKUP(D47,EtchLengthFromLayout!$A:$B,2,0)</f>
        <v>1653.57</v>
      </c>
      <c r="F47" s="19" t="str">
        <f>CONCATENATE("S",MID($A47,5,1),"_U1_",SUBSTITUTE($C47,"IP","I+") )</f>
        <v>S2_U1_P5_GIGA_MDI+</v>
      </c>
      <c r="G47" s="19">
        <f>VLOOKUP(F47,EtchLengthFromLayout!$A:$B,2,0)</f>
        <v>324.17</v>
      </c>
      <c r="H47" s="13">
        <f t="shared" ref="H47" si="42">E47+G47</f>
        <v>1977.74</v>
      </c>
      <c r="I47" s="19" t="str">
        <f>CONCATENATE("S",MID($A47,5,1),"_U2_",SUBSTITUTE($C47,"IP","I+") )</f>
        <v>S2_U2_P5_GIGA_MDI+</v>
      </c>
      <c r="J47" s="19">
        <f>VLOOKUP(I47,EtchLengthFromLayout!$A:$B,2,0)</f>
        <v>100.55</v>
      </c>
      <c r="K47" s="19" t="str">
        <f t="shared" ref="K47" si="43">CONCATENATE("S",MID($A47,5,1),"_U3_",SUBSTITUTE($C47,"IP","I+") )</f>
        <v>S2_U3_P5_GIGA_MDI+</v>
      </c>
      <c r="L47" s="19">
        <f>VLOOKUP(K47,EtchLengthFromLayout!$A:$B,2,0)</f>
        <v>8632.48</v>
      </c>
      <c r="M47" s="14" t="str">
        <f t="shared" ref="M47" si="44">CONCATENATE("S",MID($A47,5,1),"_U4_",SUBSTITUTE($C47,"IP","I+") )</f>
        <v>S2_U4_P5_GIGA_MDI+</v>
      </c>
      <c r="N47" s="19">
        <f>VLOOKUP(M47,EtchLengthFromLayout!$A:$B,2,0)</f>
        <v>1325.86</v>
      </c>
      <c r="O47" s="41" t="str">
        <f t="shared" si="33"/>
        <v>S2_U5_GIGA_MDI+</v>
      </c>
      <c r="P47" s="19">
        <f>VLOOKUP(O47,EtchLengthFromLayout!$A:$B,2,0)</f>
        <v>573.76</v>
      </c>
      <c r="Q47" s="41" t="str">
        <f t="shared" si="37"/>
        <v>SG2_U5_GIGA_MDI+</v>
      </c>
      <c r="R47" s="19">
        <f>VLOOKUP(Q47,EtchLengthFromLayout!$A:$B,2,0)</f>
        <v>554.74</v>
      </c>
      <c r="S47" s="14" t="str">
        <f t="shared" si="28"/>
        <v>SG2_3_P5_GIGA_MDI+</v>
      </c>
      <c r="T47" s="19">
        <f>VLOOKUP(S47,EtchLengthFromLayout!$A:$B,2,0)</f>
        <v>522.39</v>
      </c>
      <c r="U47" s="19" t="str">
        <f t="shared" si="29"/>
        <v>SG2_2_P5_GIGA_MDI+</v>
      </c>
      <c r="V47" s="19">
        <f>VLOOKUP(U47,EtchLengthFromLayout!$A:$B,2,0)</f>
        <v>954.68</v>
      </c>
      <c r="W47" s="19" t="str">
        <f t="shared" si="30"/>
        <v>SG2_1_P5_GIGA_MDI+</v>
      </c>
      <c r="X47" s="19">
        <f>VLOOKUP(W47,EtchLengthFromLayout!$A:$B,2,0)</f>
        <v>100.55</v>
      </c>
      <c r="Y47" s="5"/>
      <c r="Z47" s="5" t="str">
        <f>VLOOKUP(CONCATENATE($AD47,".",$AE47),Netlist_VTable!$H:$I,2,0)</f>
        <v>SG2_P5_GIGA_MDI+</v>
      </c>
      <c r="AA47" s="19">
        <f>VLOOKUP(Z47,EtchLengthFromLayout!$A:$B,2,0)</f>
        <v>1184.8599999999999</v>
      </c>
      <c r="AB47" s="19">
        <f t="shared" si="34"/>
        <v>15927.61</v>
      </c>
      <c r="AC47" s="15" t="str">
        <f>IF(AC46&lt;=5,"OK, Tolerance&lt;= 5 mils", "Fail, Tolerance &gt;  5 mils")</f>
        <v>OK, Tolerance&lt;= 5 mils</v>
      </c>
      <c r="AD47" s="23" t="s">
        <v>873</v>
      </c>
      <c r="AE47" s="5">
        <f>VLOOKUP(AF47,PinNo!$B:$C,2,0)</f>
        <v>147</v>
      </c>
      <c r="AF47" s="7" t="str">
        <f t="shared" si="31"/>
        <v>P5_GIGA_MDIP</v>
      </c>
      <c r="AG47" s="118"/>
    </row>
    <row r="48" spans="1:33" x14ac:dyDescent="0.25">
      <c r="A48" s="24" t="s">
        <v>442</v>
      </c>
      <c r="B48" s="5">
        <f>VLOOKUP(C48,PinNo!$B:$C,2,0)</f>
        <v>148</v>
      </c>
      <c r="C48" s="7" t="s">
        <v>904</v>
      </c>
      <c r="D48" s="5" t="str">
        <f>VLOOKUP(CONCATENATE($A48,".",$B48),Netlist_VTable!$H:$I,2,0)</f>
        <v>S3_P5_GIGA_MDI-</v>
      </c>
      <c r="E48" s="19">
        <f>VLOOKUP(D48,EtchLengthFromLayout!$A:$B,2,0)</f>
        <v>1513.31</v>
      </c>
      <c r="F48" s="19" t="str">
        <f>CONCATENATE("S",MID($A48,5,1),"_U1_",SUBSTITUTE($C48,"IN","I-") )</f>
        <v>S3_U1_P5_GIGA_MDI-</v>
      </c>
      <c r="G48" s="19">
        <f>VLOOKUP(F48,EtchLengthFromLayout!$A:$B,2,0)</f>
        <v>324.18</v>
      </c>
      <c r="H48" s="13">
        <f t="shared" si="32"/>
        <v>1837.49</v>
      </c>
      <c r="I48" s="19" t="str">
        <f>CONCATENATE("S",MID($A48,5,1),"_U2_",SUBSTITUTE($C48,"IN","I-") )</f>
        <v>S3_U2_P5_GIGA_MDI-</v>
      </c>
      <c r="J48" s="19">
        <f>VLOOKUP(I48,EtchLengthFromLayout!$A:$B,2,0)</f>
        <v>100.55</v>
      </c>
      <c r="K48" s="19" t="str">
        <f t="shared" ref="K48" si="45">CONCATENATE("S",MID($A48,5,1),"_U3_",SUBSTITUTE($C48,"IN","I-") )</f>
        <v>S3_U3_P5_GIGA_MDI-</v>
      </c>
      <c r="L48" s="19">
        <f>VLOOKUP(K48,EtchLengthFromLayout!$A:$B,2,0)</f>
        <v>8825</v>
      </c>
      <c r="M48" s="14" t="str">
        <f t="shared" ref="M48" si="46">CONCATENATE("S",MID($A48,5,1),"_U4_",SUBSTITUTE($C48,"IN","I-") )</f>
        <v>S3_U4_P5_GIGA_MDI-</v>
      </c>
      <c r="N48" s="19">
        <f>VLOOKUP(M48,EtchLengthFromLayout!$A:$B,2,0)</f>
        <v>1284.1199999999999</v>
      </c>
      <c r="O48" s="41" t="str">
        <f t="shared" si="33"/>
        <v>S3_U5_GIGA_MDI-</v>
      </c>
      <c r="P48" s="19">
        <f>VLOOKUP(O48,EtchLengthFromLayout!$A:$B,2,0)</f>
        <v>573.75</v>
      </c>
      <c r="Q48" s="41" t="str">
        <f t="shared" si="37"/>
        <v>SG3_U5_GIGA_MDI-</v>
      </c>
      <c r="R48" s="19">
        <f>VLOOKUP(Q48,EtchLengthFromLayout!$A:$B,2,0)</f>
        <v>554.73</v>
      </c>
      <c r="S48" s="14" t="str">
        <f t="shared" si="28"/>
        <v>SG3_3_P5_GIGA_MDI-</v>
      </c>
      <c r="T48" s="19">
        <f>VLOOKUP(S48,EtchLengthFromLayout!$A:$B,2,0)</f>
        <v>522.39</v>
      </c>
      <c r="U48" s="19" t="str">
        <f t="shared" si="29"/>
        <v>SG3_2_P5_GIGA_MDI-</v>
      </c>
      <c r="V48" s="19">
        <f>VLOOKUP(U48,EtchLengthFromLayout!$A:$B,2,0)</f>
        <v>845.76</v>
      </c>
      <c r="W48" s="19" t="str">
        <f t="shared" si="30"/>
        <v>SG3_1_P5_GIGA_MDI-</v>
      </c>
      <c r="X48" s="19">
        <f>VLOOKUP(W48,EtchLengthFromLayout!$A:$B,2,0)</f>
        <v>100.55</v>
      </c>
      <c r="Y48" s="5"/>
      <c r="Z48" s="5" t="str">
        <f>VLOOKUP(CONCATENATE($AD48,".",$AE48),Netlist_VTable!$H:$I,2,0)</f>
        <v>SG3_P5_GIGA_MDI-</v>
      </c>
      <c r="AA48" s="19">
        <f>VLOOKUP(Z48,EtchLengthFromLayout!$A:$B,2,0)</f>
        <v>1169.82</v>
      </c>
      <c r="AB48" s="19">
        <f t="shared" si="34"/>
        <v>15814.159999999998</v>
      </c>
      <c r="AC48" s="19">
        <f>ABS(AB48-AB49)</f>
        <v>1.0000000002037268E-2</v>
      </c>
      <c r="AD48" s="24" t="s">
        <v>874</v>
      </c>
      <c r="AE48" s="5">
        <f>VLOOKUP(AF48,PinNo!$B:$C,2,0)</f>
        <v>148</v>
      </c>
      <c r="AF48" s="7" t="str">
        <f t="shared" si="31"/>
        <v>P5_GIGA_MDIN</v>
      </c>
      <c r="AG48" s="118"/>
    </row>
    <row r="49" spans="1:33" x14ac:dyDescent="0.25">
      <c r="A49" s="24" t="s">
        <v>442</v>
      </c>
      <c r="B49" s="5">
        <f>VLOOKUP(C49,PinNo!$B:$C,2,0)</f>
        <v>147</v>
      </c>
      <c r="C49" s="7" t="s">
        <v>903</v>
      </c>
      <c r="D49" s="5" t="str">
        <f>VLOOKUP(CONCATENATE($A49,".",$B49),Netlist_VTable!$H:$I,2,0)</f>
        <v>S3_P5_GIGA_MDI+</v>
      </c>
      <c r="E49" s="19">
        <f>VLOOKUP(D49,EtchLengthFromLayout!$A:$B,2,0)</f>
        <v>1513.31</v>
      </c>
      <c r="F49" s="19" t="str">
        <f>CONCATENATE("S",MID($A49,5,1),"_U1_",SUBSTITUTE($C49,"IP","I+") )</f>
        <v>S3_U1_P5_GIGA_MDI+</v>
      </c>
      <c r="G49" s="19">
        <f>VLOOKUP(F49,EtchLengthFromLayout!$A:$B,2,0)</f>
        <v>324.17</v>
      </c>
      <c r="H49" s="13">
        <f t="shared" si="32"/>
        <v>1837.48</v>
      </c>
      <c r="I49" s="19" t="str">
        <f>CONCATENATE("S",MID($A49,5,1),"_U2_",SUBSTITUTE($C49,"IP","I+") )</f>
        <v>S3_U2_P5_GIGA_MDI+</v>
      </c>
      <c r="J49" s="19">
        <f>VLOOKUP(I49,EtchLengthFromLayout!$A:$B,2,0)</f>
        <v>100.55</v>
      </c>
      <c r="K49" s="19" t="str">
        <f t="shared" ref="K49" si="47">CONCATENATE("S",MID($A49,5,1),"_U3_",SUBSTITUTE($C49,"IP","I+") )</f>
        <v>S3_U3_P5_GIGA_MDI+</v>
      </c>
      <c r="L49" s="19">
        <f>VLOOKUP(K49,EtchLengthFromLayout!$A:$B,2,0)</f>
        <v>8825</v>
      </c>
      <c r="M49" s="14" t="str">
        <f t="shared" ref="M49" si="48">CONCATENATE("S",MID($A49,5,1),"_U4_",SUBSTITUTE($C49,"IP","I+") )</f>
        <v>S3_U4_P5_GIGA_MDI+</v>
      </c>
      <c r="N49" s="19">
        <f>VLOOKUP(M49,EtchLengthFromLayout!$A:$B,2,0)</f>
        <v>1284.1199999999999</v>
      </c>
      <c r="O49" s="41" t="str">
        <f t="shared" si="33"/>
        <v>S3_U5_GIGA_MDI+</v>
      </c>
      <c r="P49" s="19">
        <f>VLOOKUP(O49,EtchLengthFromLayout!$A:$B,2,0)</f>
        <v>573.76</v>
      </c>
      <c r="Q49" s="41" t="str">
        <f t="shared" si="37"/>
        <v>SG3_U5_GIGA_MDI+</v>
      </c>
      <c r="R49" s="19">
        <f>VLOOKUP(Q49,EtchLengthFromLayout!$A:$B,2,0)</f>
        <v>554.74</v>
      </c>
      <c r="S49" s="14" t="str">
        <f t="shared" si="28"/>
        <v>SG3_3_P5_GIGA_MDI+</v>
      </c>
      <c r="T49" s="19">
        <f>VLOOKUP(S49,EtchLengthFromLayout!$A:$B,2,0)</f>
        <v>522.39</v>
      </c>
      <c r="U49" s="19" t="str">
        <f t="shared" si="29"/>
        <v>SG3_2_P5_GIGA_MDI+</v>
      </c>
      <c r="V49" s="19">
        <f>VLOOKUP(U49,EtchLengthFromLayout!$A:$B,2,0)</f>
        <v>845.76</v>
      </c>
      <c r="W49" s="19" t="str">
        <f t="shared" si="30"/>
        <v>SG3_1_P5_GIGA_MDI+</v>
      </c>
      <c r="X49" s="19">
        <f>VLOOKUP(W49,EtchLengthFromLayout!$A:$B,2,0)</f>
        <v>100.55</v>
      </c>
      <c r="Y49" s="5"/>
      <c r="Z49" s="5" t="str">
        <f>VLOOKUP(CONCATENATE($AD49,".",$AE49),Netlist_VTable!$H:$I,2,0)</f>
        <v>SG3_P5_GIGA_MDI+</v>
      </c>
      <c r="AA49" s="19">
        <f>VLOOKUP(Z49,EtchLengthFromLayout!$A:$B,2,0)</f>
        <v>1169.82</v>
      </c>
      <c r="AB49" s="19">
        <f t="shared" si="34"/>
        <v>15814.17</v>
      </c>
      <c r="AC49" s="15" t="str">
        <f>IF(AC48&lt;=5,"OK, Tolerance&lt;= 5 mils", "Fail, Tolerance &gt;  5 mils")</f>
        <v>OK, Tolerance&lt;= 5 mils</v>
      </c>
      <c r="AD49" s="24" t="s">
        <v>874</v>
      </c>
      <c r="AE49" s="5">
        <f>VLOOKUP(AF49,PinNo!$B:$C,2,0)</f>
        <v>147</v>
      </c>
      <c r="AF49" s="7" t="str">
        <f t="shared" si="31"/>
        <v>P5_GIGA_MDIP</v>
      </c>
      <c r="AG49" s="118"/>
    </row>
    <row r="50" spans="1:33" x14ac:dyDescent="0.25">
      <c r="A50" s="44"/>
      <c r="B50" s="12"/>
      <c r="C50" s="12"/>
      <c r="D50" s="12"/>
      <c r="E50" s="13"/>
      <c r="F50" s="12" t="s">
        <v>227</v>
      </c>
      <c r="G50" s="13"/>
      <c r="H50" s="13">
        <f>MAX(H42:H49)</f>
        <v>1977.75</v>
      </c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0" t="s">
        <v>227</v>
      </c>
      <c r="AA50" s="15"/>
      <c r="AB50" s="15">
        <f>MAX(AB42:AB49)</f>
        <v>16086.449999999997</v>
      </c>
      <c r="AC50" s="10"/>
      <c r="AD50" s="10"/>
      <c r="AE50" s="10"/>
      <c r="AF50" s="10"/>
      <c r="AG50" s="10"/>
    </row>
    <row r="51" spans="1:33" x14ac:dyDescent="0.25">
      <c r="A51" s="44"/>
      <c r="B51" s="12"/>
      <c r="C51" s="12"/>
      <c r="D51" s="12"/>
      <c r="E51" s="13"/>
      <c r="F51" s="12" t="s">
        <v>228</v>
      </c>
      <c r="G51" s="13"/>
      <c r="H51" s="13">
        <f>MIN(H42:H49)</f>
        <v>1837.48</v>
      </c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0" t="s">
        <v>228</v>
      </c>
      <c r="AA51" s="15"/>
      <c r="AB51" s="15">
        <f>MIN(AB42:AB49)</f>
        <v>15814.159999999998</v>
      </c>
      <c r="AC51" s="10"/>
      <c r="AD51" s="10"/>
      <c r="AE51" s="10"/>
      <c r="AF51" s="10"/>
      <c r="AG51" s="10"/>
    </row>
    <row r="52" spans="1:33" x14ac:dyDescent="0.25">
      <c r="A52" s="44"/>
      <c r="B52" s="12"/>
      <c r="C52" s="12"/>
      <c r="D52" s="12"/>
      <c r="E52" s="13"/>
      <c r="F52" s="12" t="s">
        <v>1</v>
      </c>
      <c r="G52" s="13"/>
      <c r="H52" s="13">
        <f>ABS(H50-H51)</f>
        <v>140.26999999999998</v>
      </c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0" t="s">
        <v>1</v>
      </c>
      <c r="AA52" s="15"/>
      <c r="AB52" s="15">
        <f>ABS(AB50-AB51)</f>
        <v>272.28999999999905</v>
      </c>
      <c r="AC52" s="10"/>
      <c r="AD52" s="10"/>
      <c r="AE52" s="10"/>
      <c r="AF52" s="10"/>
      <c r="AG52" s="10"/>
    </row>
    <row r="53" spans="1:33" x14ac:dyDescent="0.25">
      <c r="A53" s="25"/>
      <c r="B53" s="10"/>
      <c r="C53" s="10"/>
      <c r="D53" s="10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0"/>
      <c r="Z53" s="15"/>
      <c r="AA53" s="15"/>
      <c r="AB53" s="10"/>
      <c r="AC53" s="10"/>
      <c r="AD53" s="10"/>
      <c r="AE53" s="10"/>
      <c r="AF53" s="10"/>
      <c r="AG53" s="10"/>
    </row>
    <row r="54" spans="1:33" x14ac:dyDescent="0.25">
      <c r="A54" s="20"/>
      <c r="B54" s="5"/>
      <c r="C54" s="5"/>
      <c r="D54" s="5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5"/>
      <c r="Z54" s="5"/>
      <c r="AA54" s="19"/>
      <c r="AB54" s="19"/>
      <c r="AC54" s="5"/>
      <c r="AD54" s="5"/>
      <c r="AE54" s="5"/>
      <c r="AF54" s="5"/>
      <c r="AG54" s="5"/>
    </row>
    <row r="55" spans="1:33" ht="32.25" x14ac:dyDescent="0.25">
      <c r="A55" s="46" t="s">
        <v>3</v>
      </c>
      <c r="B55" s="46" t="s">
        <v>4</v>
      </c>
      <c r="C55" s="46" t="s">
        <v>5</v>
      </c>
      <c r="D55" s="10" t="s">
        <v>0</v>
      </c>
      <c r="E55" s="15" t="s">
        <v>2</v>
      </c>
      <c r="F55" s="16" t="s">
        <v>0</v>
      </c>
      <c r="G55" s="17" t="s">
        <v>2</v>
      </c>
      <c r="H55" s="52" t="s">
        <v>415</v>
      </c>
      <c r="I55" s="10" t="s">
        <v>0</v>
      </c>
      <c r="J55" s="15" t="s">
        <v>2</v>
      </c>
      <c r="K55" s="16" t="s">
        <v>0</v>
      </c>
      <c r="L55" s="17" t="s">
        <v>2</v>
      </c>
      <c r="M55" s="10" t="s">
        <v>0</v>
      </c>
      <c r="N55" s="15" t="s">
        <v>2</v>
      </c>
      <c r="O55" s="16" t="s">
        <v>0</v>
      </c>
      <c r="P55" s="17" t="s">
        <v>2</v>
      </c>
      <c r="Q55" s="10" t="s">
        <v>0</v>
      </c>
      <c r="R55" s="15" t="s">
        <v>2</v>
      </c>
      <c r="S55" s="16" t="s">
        <v>0</v>
      </c>
      <c r="T55" s="17" t="s">
        <v>2</v>
      </c>
      <c r="U55" s="10" t="s">
        <v>0</v>
      </c>
      <c r="V55" s="15" t="s">
        <v>2</v>
      </c>
      <c r="W55" s="16" t="s">
        <v>0</v>
      </c>
      <c r="X55" s="17" t="s">
        <v>2</v>
      </c>
      <c r="Y55" s="12"/>
      <c r="Z55" s="53" t="s">
        <v>422</v>
      </c>
      <c r="AA55" s="13" t="s">
        <v>2</v>
      </c>
      <c r="AB55" s="18" t="s">
        <v>875</v>
      </c>
      <c r="AC55" s="29" t="s">
        <v>420</v>
      </c>
      <c r="AD55" s="10" t="s">
        <v>226</v>
      </c>
      <c r="AE55" s="10" t="s">
        <v>4</v>
      </c>
      <c r="AF55" s="10" t="s">
        <v>5</v>
      </c>
      <c r="AG55" s="46" t="s">
        <v>229</v>
      </c>
    </row>
    <row r="56" spans="1:33" ht="16.149999999999999" customHeight="1" x14ac:dyDescent="0.25">
      <c r="A56" s="23" t="s">
        <v>8</v>
      </c>
      <c r="B56" s="5">
        <f>VLOOKUP(C56,PinNo!$B:$C,2,0)</f>
        <v>143</v>
      </c>
      <c r="C56" s="7" t="s">
        <v>906</v>
      </c>
      <c r="D56" s="5" t="str">
        <f>VLOOKUP(CONCATENATE($A56,".",$B56),Netlist_VTable!$H:$I,2,0)</f>
        <v>S0_P6_GIGA_MDI-</v>
      </c>
      <c r="E56" s="19">
        <f>VLOOKUP(D56,EtchLengthFromLayout!$A:$B,2,0)</f>
        <v>1664.82</v>
      </c>
      <c r="F56" s="19" t="str">
        <f>CONCATENATE("S",MID($A56,5,1),"_U1_",SUBSTITUTE($C56,"IN","I-") )</f>
        <v>S0_U1_P6_GIGA_MDI-</v>
      </c>
      <c r="G56" s="19">
        <f>VLOOKUP(F56,EtchLengthFromLayout!$A:$B,2,0)</f>
        <v>322.85000000000002</v>
      </c>
      <c r="H56" s="13">
        <f>E56+G56</f>
        <v>1987.67</v>
      </c>
      <c r="I56" s="19" t="str">
        <f>CONCATENATE("S",MID($A56,5,1),"_U2_",SUBSTITUTE($C56,"IN","I-") )</f>
        <v>S0_U2_P6_GIGA_MDI-</v>
      </c>
      <c r="J56" s="19">
        <f>VLOOKUP(I56,EtchLengthFromLayout!$A:$B,2,0)</f>
        <v>100.55</v>
      </c>
      <c r="K56" s="19" t="str">
        <f>CONCATENATE("S",MID($A56,5,1),"_U3_",SUBSTITUTE($C56,"IN","I-") )</f>
        <v>S0_U3_P6_GIGA_MDI-</v>
      </c>
      <c r="L56" s="19">
        <f>VLOOKUP(K56,EtchLengthFromLayout!$A:$B,2,0)</f>
        <v>8505.74</v>
      </c>
      <c r="M56" s="14" t="str">
        <f>CONCATENATE("S",MID($A56,5,1),"_U4_",SUBSTITUTE($C56,"IN","I-") )</f>
        <v>S0_U4_P6_GIGA_MDI-</v>
      </c>
      <c r="N56" s="19">
        <f>VLOOKUP(M56,EtchLengthFromLayout!$A:$B,2,0)</f>
        <v>1045.58</v>
      </c>
      <c r="O56" s="41" t="str">
        <f>SUBSTITUTE($D56, "_P6","_U5")</f>
        <v>S0_U5_GIGA_MDI-</v>
      </c>
      <c r="P56" s="19">
        <f>VLOOKUP(O56,EtchLengthFromLayout!$A:$B,2,0)</f>
        <v>573.75</v>
      </c>
      <c r="Q56" s="41" t="str">
        <f>SUBSTITUTE($Z56,"_P6","_U5")</f>
        <v>SG0_U5_GIGA_MDI-</v>
      </c>
      <c r="R56" s="19">
        <f>VLOOKUP(Q56,EtchLengthFromLayout!$A:$B,2,0)</f>
        <v>554.73</v>
      </c>
      <c r="S56" s="14" t="str">
        <f t="shared" ref="S56:S63" si="49">SUBSTITUTE($Z56,"_P","_3_P")</f>
        <v>SG0_3_P6_GIGA_MDI-</v>
      </c>
      <c r="T56" s="19">
        <f>VLOOKUP(S56,EtchLengthFromLayout!$A:$B,2,0)</f>
        <v>1096.8800000000001</v>
      </c>
      <c r="U56" s="19" t="str">
        <f t="shared" ref="U56:U63" si="50">SUBSTITUTE($Z56,"_P","_2_P")</f>
        <v>SG0_2_P6_GIGA_MDI-</v>
      </c>
      <c r="V56" s="19">
        <f>VLOOKUP(U56,EtchLengthFromLayout!$A:$B,2,0)</f>
        <v>721.88</v>
      </c>
      <c r="W56" s="19" t="str">
        <f t="shared" ref="W56:W63" si="51">SUBSTITUTE($Z56,"_P","_1_P")</f>
        <v>SG0_1_P6_GIGA_MDI-</v>
      </c>
      <c r="X56" s="19">
        <f>VLOOKUP(W56,EtchLengthFromLayout!$A:$B,2,0)</f>
        <v>100.55</v>
      </c>
      <c r="Y56" s="5"/>
      <c r="Z56" s="5" t="str">
        <f>VLOOKUP(CONCATENATE($AD56,".",$AE56),Netlist_VTable!$H:$I,2,0)</f>
        <v>SG0_P6_GIGA_MDI-</v>
      </c>
      <c r="AA56" s="19">
        <f>VLOOKUP(Z56,EtchLengthFromLayout!$A:$B,2,0)</f>
        <v>980.45</v>
      </c>
      <c r="AB56" s="19">
        <f>E56+G56+J56+L56+N56+P56+R56+T56+V56+X56+AA56</f>
        <v>15667.779999999997</v>
      </c>
      <c r="AC56" s="19">
        <f>ABS(AB56-AB57)</f>
        <v>0.76999999999679858</v>
      </c>
      <c r="AD56" s="23" t="s">
        <v>871</v>
      </c>
      <c r="AE56" s="5">
        <f>VLOOKUP(AF56,PinNo!$B:$C,2,0)</f>
        <v>143</v>
      </c>
      <c r="AF56" s="7" t="str">
        <f t="shared" ref="AF56:AF63" si="52">C56</f>
        <v>P6_GIGA_MDIN</v>
      </c>
      <c r="AG56" s="118" t="s">
        <v>5252</v>
      </c>
    </row>
    <row r="57" spans="1:33" ht="16.5" customHeight="1" x14ac:dyDescent="0.25">
      <c r="A57" s="23" t="s">
        <v>8</v>
      </c>
      <c r="B57" s="5">
        <f>VLOOKUP(C57,PinNo!$B:$C,2,0)</f>
        <v>142</v>
      </c>
      <c r="C57" s="7" t="s">
        <v>905</v>
      </c>
      <c r="D57" s="5" t="str">
        <f>VLOOKUP(CONCATENATE($A57,".",$B57),Netlist_VTable!$H:$I,2,0)</f>
        <v>S0_P6_GIGA_MDI+</v>
      </c>
      <c r="E57" s="19">
        <f>VLOOKUP(D57,EtchLengthFromLayout!$A:$B,2,0)</f>
        <v>1664.83</v>
      </c>
      <c r="F57" s="19" t="str">
        <f>CONCATENATE("S",MID($A57,5,1),"_U1_",SUBSTITUTE($C57,"IP","I+") )</f>
        <v>S0_U1_P6_GIGA_MDI+</v>
      </c>
      <c r="G57" s="19">
        <f>VLOOKUP(F57,EtchLengthFromLayout!$A:$B,2,0)</f>
        <v>322.83999999999997</v>
      </c>
      <c r="H57" s="13">
        <f t="shared" ref="H57:H63" si="53">E57+G57</f>
        <v>1987.6699999999998</v>
      </c>
      <c r="I57" s="19" t="str">
        <f>CONCATENATE("S",MID($A57,5,1),"_U2_",SUBSTITUTE($C57,"IP","I+") )</f>
        <v>S0_U2_P6_GIGA_MDI+</v>
      </c>
      <c r="J57" s="19">
        <f>VLOOKUP(I57,EtchLengthFromLayout!$A:$B,2,0)</f>
        <v>100.55</v>
      </c>
      <c r="K57" s="19" t="str">
        <f>CONCATENATE("S",MID($A57,5,1),"_U3_",SUBSTITUTE($C57,"IP","I+") )</f>
        <v>S0_U3_P6_GIGA_MDI+</v>
      </c>
      <c r="L57" s="19">
        <f>VLOOKUP(K57,EtchLengthFromLayout!$A:$B,2,0)</f>
        <v>8505.75</v>
      </c>
      <c r="M57" s="14" t="str">
        <f>CONCATENATE("S",MID($A57,5,1),"_U4_",SUBSTITUTE($C57,"IP","I+") )</f>
        <v>S0_U4_P6_GIGA_MDI+</v>
      </c>
      <c r="N57" s="19">
        <f>VLOOKUP(M57,EtchLengthFromLayout!$A:$B,2,0)</f>
        <v>1044.75</v>
      </c>
      <c r="O57" s="41" t="str">
        <f t="shared" ref="O57:O63" si="54">SUBSTITUTE($D57, "_P6","_U5")</f>
        <v>S0_U5_GIGA_MDI+</v>
      </c>
      <c r="P57" s="19">
        <f>VLOOKUP(O57,EtchLengthFromLayout!$A:$B,2,0)</f>
        <v>573.76</v>
      </c>
      <c r="Q57" s="41" t="str">
        <f t="shared" ref="Q57:Q63" si="55">SUBSTITUTE($Z57,"_P6","_U5")</f>
        <v>SG0_U5_GIGA_MDI+</v>
      </c>
      <c r="R57" s="19">
        <f>VLOOKUP(Q57,EtchLengthFromLayout!$A:$B,2,0)</f>
        <v>554.74</v>
      </c>
      <c r="S57" s="14" t="str">
        <f t="shared" si="49"/>
        <v>SG0_3_P6_GIGA_MDI+</v>
      </c>
      <c r="T57" s="19">
        <f>VLOOKUP(S57,EtchLengthFromLayout!$A:$B,2,0)</f>
        <v>1096.8699999999999</v>
      </c>
      <c r="U57" s="19" t="str">
        <f t="shared" si="50"/>
        <v>SG0_2_P6_GIGA_MDI+</v>
      </c>
      <c r="V57" s="19">
        <f>VLOOKUP(U57,EtchLengthFromLayout!$A:$B,2,0)</f>
        <v>721.87</v>
      </c>
      <c r="W57" s="19" t="str">
        <f t="shared" si="51"/>
        <v>SG0_1_P6_GIGA_MDI+</v>
      </c>
      <c r="X57" s="19">
        <f>VLOOKUP(W57,EtchLengthFromLayout!$A:$B,2,0)</f>
        <v>100.55</v>
      </c>
      <c r="Y57" s="5"/>
      <c r="Z57" s="5" t="str">
        <f>VLOOKUP(CONCATENATE($AD57,".",$AE57),Netlist_VTable!$H:$I,2,0)</f>
        <v>SG0_P6_GIGA_MDI+</v>
      </c>
      <c r="AA57" s="19">
        <f>VLOOKUP(Z57,EtchLengthFromLayout!$A:$B,2,0)</f>
        <v>980.5</v>
      </c>
      <c r="AB57" s="19">
        <f t="shared" ref="AB57:AB63" si="56">E57+G57+J57+L57+N57+P57+R57+T57+V57+X57+AA57</f>
        <v>15667.01</v>
      </c>
      <c r="AC57" s="10" t="str">
        <f>IF(AC56&lt;=5,"OK, Tolerance&lt;= 5 mil", "Not OK, Tolerance &gt; 5 mil")</f>
        <v>OK, Tolerance&lt;= 5 mil</v>
      </c>
      <c r="AD57" s="23" t="s">
        <v>871</v>
      </c>
      <c r="AE57" s="5">
        <f>VLOOKUP(AF57,PinNo!$B:$C,2,0)</f>
        <v>142</v>
      </c>
      <c r="AF57" s="7" t="str">
        <f t="shared" si="52"/>
        <v>P6_GIGA_MDIP</v>
      </c>
      <c r="AG57" s="118"/>
    </row>
    <row r="58" spans="1:33" ht="16.5" customHeight="1" x14ac:dyDescent="0.25">
      <c r="A58" s="24" t="s">
        <v>9</v>
      </c>
      <c r="B58" s="5">
        <f>VLOOKUP(C58,PinNo!$B:$C,2,0)</f>
        <v>143</v>
      </c>
      <c r="C58" s="7" t="s">
        <v>906</v>
      </c>
      <c r="D58" s="5" t="str">
        <f>VLOOKUP(CONCATENATE($A58,".",$B58),Netlist_VTable!$H:$I,2,0)</f>
        <v>S1_P6_GIGA_MDI-</v>
      </c>
      <c r="E58" s="19">
        <f>VLOOKUP(D58,EtchLengthFromLayout!$A:$B,2,0)</f>
        <v>1440.48</v>
      </c>
      <c r="F58" s="19" t="str">
        <f>CONCATENATE("S",MID($A58,5,1),"_U1_",SUBSTITUTE($C58,"IN","I-") )</f>
        <v>S1_U1_P6_GIGA_MDI-</v>
      </c>
      <c r="G58" s="19">
        <f>VLOOKUP(F58,EtchLengthFromLayout!$A:$B,2,0)</f>
        <v>322.85000000000002</v>
      </c>
      <c r="H58" s="13">
        <f t="shared" si="53"/>
        <v>1763.33</v>
      </c>
      <c r="I58" s="19" t="str">
        <f>CONCATENATE("S",MID($A58,5,1),"_U2_",SUBSTITUTE($C58,"IN","I-") )</f>
        <v>S1_U2_P6_GIGA_MDI-</v>
      </c>
      <c r="J58" s="19">
        <f>VLOOKUP(I58,EtchLengthFromLayout!$A:$B,2,0)</f>
        <v>100.55</v>
      </c>
      <c r="K58" s="19" t="str">
        <f t="shared" ref="K58" si="57">CONCATENATE("S",MID($A58,5,1),"_U3_",SUBSTITUTE($C58,"IN","I-") )</f>
        <v>S1_U3_P6_GIGA_MDI-</v>
      </c>
      <c r="L58" s="19">
        <f>VLOOKUP(K58,EtchLengthFromLayout!$A:$B,2,0)</f>
        <v>8824.3700000000008</v>
      </c>
      <c r="M58" s="14" t="str">
        <f t="shared" ref="M58" si="58">CONCATENATE("S",MID($A58,5,1),"_U4_",SUBSTITUTE($C58,"IN","I-") )</f>
        <v>S1_U4_P6_GIGA_MDI-</v>
      </c>
      <c r="N58" s="19">
        <f>VLOOKUP(M58,EtchLengthFromLayout!$A:$B,2,0)</f>
        <v>1045.58</v>
      </c>
      <c r="O58" s="41" t="str">
        <f t="shared" si="54"/>
        <v>S1_U5_GIGA_MDI-</v>
      </c>
      <c r="P58" s="19">
        <f>VLOOKUP(O58,EtchLengthFromLayout!$A:$B,2,0)</f>
        <v>573.75</v>
      </c>
      <c r="Q58" s="41" t="str">
        <f t="shared" si="55"/>
        <v>SG1_U5_GIGA_MDI-</v>
      </c>
      <c r="R58" s="19">
        <f>VLOOKUP(Q58,EtchLengthFromLayout!$A:$B,2,0)</f>
        <v>554.73</v>
      </c>
      <c r="S58" s="14" t="str">
        <f t="shared" si="49"/>
        <v>SG1_3_P6_GIGA_MDI-</v>
      </c>
      <c r="T58" s="19">
        <f>VLOOKUP(S58,EtchLengthFromLayout!$A:$B,2,0)</f>
        <v>1096.8800000000001</v>
      </c>
      <c r="U58" s="19" t="str">
        <f t="shared" si="50"/>
        <v>SG1_2_P6_GIGA_MDI-</v>
      </c>
      <c r="V58" s="19">
        <f>VLOOKUP(U58,EtchLengthFromLayout!$A:$B,2,0)</f>
        <v>962.19</v>
      </c>
      <c r="W58" s="19" t="str">
        <f t="shared" si="51"/>
        <v>SG1_1_P6_GIGA_MDI-</v>
      </c>
      <c r="X58" s="19">
        <f>VLOOKUP(W58,EtchLengthFromLayout!$A:$B,2,0)</f>
        <v>100.55</v>
      </c>
      <c r="Y58" s="5"/>
      <c r="Z58" s="5" t="str">
        <f>VLOOKUP(CONCATENATE($AD58,".",$AE58),Netlist_VTable!$H:$I,2,0)</f>
        <v>SG1_P6_GIGA_MDI-</v>
      </c>
      <c r="AA58" s="19">
        <f>VLOOKUP(Z58,EtchLengthFromLayout!$A:$B,2,0)</f>
        <v>971.75</v>
      </c>
      <c r="AB58" s="19">
        <f t="shared" si="56"/>
        <v>15993.679999999998</v>
      </c>
      <c r="AC58" s="19">
        <f t="shared" ref="AC58" si="59">ABS(AB58-AB59)</f>
        <v>0.83000000000174623</v>
      </c>
      <c r="AD58" s="24" t="s">
        <v>872</v>
      </c>
      <c r="AE58" s="5">
        <f>VLOOKUP(AF58,PinNo!$B:$C,2,0)</f>
        <v>143</v>
      </c>
      <c r="AF58" s="7" t="str">
        <f t="shared" si="52"/>
        <v>P6_GIGA_MDIN</v>
      </c>
      <c r="AG58" s="118"/>
    </row>
    <row r="59" spans="1:33" ht="16.5" customHeight="1" x14ac:dyDescent="0.25">
      <c r="A59" s="24" t="s">
        <v>9</v>
      </c>
      <c r="B59" s="5">
        <f>VLOOKUP(C59,PinNo!$B:$C,2,0)</f>
        <v>142</v>
      </c>
      <c r="C59" s="7" t="s">
        <v>905</v>
      </c>
      <c r="D59" s="5" t="str">
        <f>VLOOKUP(CONCATENATE($A59,".",$B59),Netlist_VTable!$H:$I,2,0)</f>
        <v>S1_P6_GIGA_MDI+</v>
      </c>
      <c r="E59" s="19">
        <f>VLOOKUP(D59,EtchLengthFromLayout!$A:$B,2,0)</f>
        <v>1440.49</v>
      </c>
      <c r="F59" s="19" t="str">
        <f>CONCATENATE("S",MID($A59,5,1),"_U1_",SUBSTITUTE($C59,"IP","I+") )</f>
        <v>S1_U1_P6_GIGA_MDI+</v>
      </c>
      <c r="G59" s="19">
        <f>VLOOKUP(F59,EtchLengthFromLayout!$A:$B,2,0)</f>
        <v>322.83999999999997</v>
      </c>
      <c r="H59" s="13">
        <f t="shared" si="53"/>
        <v>1763.33</v>
      </c>
      <c r="I59" s="19" t="str">
        <f>CONCATENATE("S",MID($A59,5,1),"_U2_",SUBSTITUTE($C59,"IP","I+") )</f>
        <v>S1_U2_P6_GIGA_MDI+</v>
      </c>
      <c r="J59" s="19">
        <f>VLOOKUP(I59,EtchLengthFromLayout!$A:$B,2,0)</f>
        <v>100.55</v>
      </c>
      <c r="K59" s="19" t="str">
        <f t="shared" ref="K59" si="60">CONCATENATE("S",MID($A59,5,1),"_U3_",SUBSTITUTE($C59,"IP","I+") )</f>
        <v>S1_U3_P6_GIGA_MDI+</v>
      </c>
      <c r="L59" s="19">
        <f>VLOOKUP(K59,EtchLengthFromLayout!$A:$B,2,0)</f>
        <v>8824.3799999999992</v>
      </c>
      <c r="M59" s="14" t="str">
        <f t="shared" ref="M59" si="61">CONCATENATE("S",MID($A59,5,1),"_U4_",SUBSTITUTE($C59,"IP","I+") )</f>
        <v>S1_U4_P6_GIGA_MDI+</v>
      </c>
      <c r="N59" s="19">
        <f>VLOOKUP(M59,EtchLengthFromLayout!$A:$B,2,0)</f>
        <v>1044.75</v>
      </c>
      <c r="O59" s="41" t="str">
        <f t="shared" si="54"/>
        <v>S1_U5_GIGA_MDI+</v>
      </c>
      <c r="P59" s="19">
        <f>VLOOKUP(O59,EtchLengthFromLayout!$A:$B,2,0)</f>
        <v>573.76</v>
      </c>
      <c r="Q59" s="41" t="str">
        <f t="shared" si="55"/>
        <v>SG1_U5_GIGA_MDI+</v>
      </c>
      <c r="R59" s="19">
        <f>VLOOKUP(Q59,EtchLengthFromLayout!$A:$B,2,0)</f>
        <v>554.74</v>
      </c>
      <c r="S59" s="14" t="str">
        <f t="shared" si="49"/>
        <v>SG1_3_P6_GIGA_MDI+</v>
      </c>
      <c r="T59" s="19">
        <f>VLOOKUP(S59,EtchLengthFromLayout!$A:$B,2,0)</f>
        <v>1096.8699999999999</v>
      </c>
      <c r="U59" s="19" t="str">
        <f t="shared" si="50"/>
        <v>SG1_2_P6_GIGA_MDI+</v>
      </c>
      <c r="V59" s="19">
        <f>VLOOKUP(U59,EtchLengthFromLayout!$A:$B,2,0)</f>
        <v>962.18</v>
      </c>
      <c r="W59" s="19" t="str">
        <f t="shared" si="51"/>
        <v>SG1_1_P6_GIGA_MDI+</v>
      </c>
      <c r="X59" s="19">
        <f>VLOOKUP(W59,EtchLengthFromLayout!$A:$B,2,0)</f>
        <v>100.55</v>
      </c>
      <c r="Y59" s="5"/>
      <c r="Z59" s="5" t="str">
        <f>VLOOKUP(CONCATENATE($AD59,".",$AE59),Netlist_VTable!$H:$I,2,0)</f>
        <v>SG1_P6_GIGA_MDI+</v>
      </c>
      <c r="AA59" s="19">
        <f>VLOOKUP(Z59,EtchLengthFromLayout!$A:$B,2,0)</f>
        <v>971.74</v>
      </c>
      <c r="AB59" s="19">
        <f t="shared" si="56"/>
        <v>15992.849999999997</v>
      </c>
      <c r="AC59" s="10" t="str">
        <f t="shared" ref="AC59" si="62">IF(AC58&lt;=5,"OK, Tolerance&lt;= 5 mil", "Not OK, Tolerance &gt; 5 mil")</f>
        <v>OK, Tolerance&lt;= 5 mil</v>
      </c>
      <c r="AD59" s="24" t="s">
        <v>872</v>
      </c>
      <c r="AE59" s="5">
        <f>VLOOKUP(AF59,PinNo!$B:$C,2,0)</f>
        <v>142</v>
      </c>
      <c r="AF59" s="7" t="str">
        <f t="shared" si="52"/>
        <v>P6_GIGA_MDIP</v>
      </c>
      <c r="AG59" s="118"/>
    </row>
    <row r="60" spans="1:33" ht="16.149999999999999" customHeight="1" x14ac:dyDescent="0.25">
      <c r="A60" s="23" t="s">
        <v>441</v>
      </c>
      <c r="B60" s="5">
        <f>VLOOKUP(C60,PinNo!$B:$C,2,0)</f>
        <v>143</v>
      </c>
      <c r="C60" s="7" t="s">
        <v>906</v>
      </c>
      <c r="D60" s="5" t="str">
        <f>VLOOKUP(CONCATENATE($A60,".",$B60),Netlist_VTable!$H:$I,2,0)</f>
        <v>S2_P6_GIGA_MDI-</v>
      </c>
      <c r="E60" s="19">
        <f>VLOOKUP(D60,EtchLengthFromLayout!$A:$B,2,0)</f>
        <v>1665.06</v>
      </c>
      <c r="F60" s="19" t="str">
        <f>CONCATENATE("S",MID($A60,5,1),"_U1_",SUBSTITUTE($C60,"IN","I-") )</f>
        <v>S2_U1_P6_GIGA_MDI-</v>
      </c>
      <c r="G60" s="19">
        <f>VLOOKUP(F60,EtchLengthFromLayout!$A:$B,2,0)</f>
        <v>322.85000000000002</v>
      </c>
      <c r="H60" s="13">
        <f>E60+G60</f>
        <v>1987.9099999999999</v>
      </c>
      <c r="I60" s="19" t="str">
        <f>CONCATENATE("S",MID($A60,5,1),"_U2_",SUBSTITUTE($C60,"IN","I-") )</f>
        <v>S2_U2_P6_GIGA_MDI-</v>
      </c>
      <c r="J60" s="19">
        <f>VLOOKUP(I60,EtchLengthFromLayout!$A:$B,2,0)</f>
        <v>100.55</v>
      </c>
      <c r="K60" s="19" t="str">
        <f t="shared" ref="K60" si="63">CONCATENATE("S",MID($A60,5,1),"_U3_",SUBSTITUTE($C60,"IN","I-") )</f>
        <v>S2_U3_P6_GIGA_MDI-</v>
      </c>
      <c r="L60" s="19">
        <f>VLOOKUP(K60,EtchLengthFromLayout!$A:$B,2,0)</f>
        <v>8298.51</v>
      </c>
      <c r="M60" s="14" t="str">
        <f t="shared" ref="M60" si="64">CONCATENATE("S",MID($A60,5,1),"_U4_",SUBSTITUTE($C60,"IN","I-") )</f>
        <v>S2_U4_P6_GIGA_MDI-</v>
      </c>
      <c r="N60" s="19">
        <f>VLOOKUP(M60,EtchLengthFromLayout!$A:$B,2,0)</f>
        <v>1045.58</v>
      </c>
      <c r="O60" s="41" t="str">
        <f t="shared" si="54"/>
        <v>S2_U5_GIGA_MDI-</v>
      </c>
      <c r="P60" s="19">
        <f>VLOOKUP(O60,EtchLengthFromLayout!$A:$B,2,0)</f>
        <v>573.75</v>
      </c>
      <c r="Q60" s="41" t="str">
        <f t="shared" si="55"/>
        <v>SG2_U5_GIGA_MDI-</v>
      </c>
      <c r="R60" s="19">
        <f>VLOOKUP(Q60,EtchLengthFromLayout!$A:$B,2,0)</f>
        <v>554.73</v>
      </c>
      <c r="S60" s="14" t="str">
        <f t="shared" si="49"/>
        <v>SG2_3_P6_GIGA_MDI-</v>
      </c>
      <c r="T60" s="19">
        <f>VLOOKUP(S60,EtchLengthFromLayout!$A:$B,2,0)</f>
        <v>1096.8800000000001</v>
      </c>
      <c r="U60" s="19" t="str">
        <f t="shared" si="50"/>
        <v>SG2_2_P6_GIGA_MDI-</v>
      </c>
      <c r="V60" s="19">
        <f>VLOOKUP(U60,EtchLengthFromLayout!$A:$B,2,0)</f>
        <v>944.51</v>
      </c>
      <c r="W60" s="19" t="str">
        <f t="shared" si="51"/>
        <v>SG2_1_P6_GIGA_MDI-</v>
      </c>
      <c r="X60" s="19">
        <f>VLOOKUP(W60,EtchLengthFromLayout!$A:$B,2,0)</f>
        <v>100.55</v>
      </c>
      <c r="Y60" s="5"/>
      <c r="Z60" s="5" t="str">
        <f>VLOOKUP(CONCATENATE($AD60,".",$AE60),Netlist_VTable!$H:$I,2,0)</f>
        <v>SG2_P6_GIGA_MDI-</v>
      </c>
      <c r="AA60" s="19">
        <f>VLOOKUP(Z60,EtchLengthFromLayout!$A:$B,2,0)</f>
        <v>1004.1</v>
      </c>
      <c r="AB60" s="19">
        <f t="shared" si="56"/>
        <v>15707.07</v>
      </c>
      <c r="AC60" s="19">
        <f>ABS(AB60-AB61)</f>
        <v>0.80999999999949068</v>
      </c>
      <c r="AD60" s="23" t="s">
        <v>873</v>
      </c>
      <c r="AE60" s="5">
        <f>VLOOKUP(AF60,PinNo!$B:$C,2,0)</f>
        <v>143</v>
      </c>
      <c r="AF60" s="7" t="str">
        <f t="shared" si="52"/>
        <v>P6_GIGA_MDIN</v>
      </c>
      <c r="AG60" s="118"/>
    </row>
    <row r="61" spans="1:33" ht="16.5" customHeight="1" x14ac:dyDescent="0.25">
      <c r="A61" s="23" t="s">
        <v>441</v>
      </c>
      <c r="B61" s="5">
        <f>VLOOKUP(C61,PinNo!$B:$C,2,0)</f>
        <v>142</v>
      </c>
      <c r="C61" s="7" t="s">
        <v>905</v>
      </c>
      <c r="D61" s="5" t="str">
        <f>VLOOKUP(CONCATENATE($A61,".",$B61),Netlist_VTable!$H:$I,2,0)</f>
        <v>S2_P6_GIGA_MDI+</v>
      </c>
      <c r="E61" s="19">
        <f>VLOOKUP(D61,EtchLengthFromLayout!$A:$B,2,0)</f>
        <v>1665.07</v>
      </c>
      <c r="F61" s="19" t="str">
        <f>CONCATENATE("S",MID($A61,5,1),"_U1_",SUBSTITUTE($C61,"IP","I+") )</f>
        <v>S2_U1_P6_GIGA_MDI+</v>
      </c>
      <c r="G61" s="19">
        <f>VLOOKUP(F61,EtchLengthFromLayout!$A:$B,2,0)</f>
        <v>322.83999999999997</v>
      </c>
      <c r="H61" s="13">
        <f t="shared" ref="H61" si="65">E61+G61</f>
        <v>1987.9099999999999</v>
      </c>
      <c r="I61" s="19" t="str">
        <f>CONCATENATE("S",MID($A61,5,1),"_U2_",SUBSTITUTE($C61,"IP","I+") )</f>
        <v>S2_U2_P6_GIGA_MDI+</v>
      </c>
      <c r="J61" s="19">
        <f>VLOOKUP(I61,EtchLengthFromLayout!$A:$B,2,0)</f>
        <v>100.55</v>
      </c>
      <c r="K61" s="19" t="str">
        <f t="shared" ref="K61" si="66">CONCATENATE("S",MID($A61,5,1),"_U3_",SUBSTITUTE($C61,"IP","I+") )</f>
        <v>S2_U3_P6_GIGA_MDI+</v>
      </c>
      <c r="L61" s="19">
        <f>VLOOKUP(K61,EtchLengthFromLayout!$A:$B,2,0)</f>
        <v>8298.51</v>
      </c>
      <c r="M61" s="14" t="str">
        <f t="shared" ref="M61" si="67">CONCATENATE("S",MID($A61,5,1),"_U4_",SUBSTITUTE($C61,"IP","I+") )</f>
        <v>S2_U4_P6_GIGA_MDI+</v>
      </c>
      <c r="N61" s="19">
        <f>VLOOKUP(M61,EtchLengthFromLayout!$A:$B,2,0)</f>
        <v>1044.75</v>
      </c>
      <c r="O61" s="41" t="str">
        <f t="shared" si="54"/>
        <v>S2_U5_GIGA_MDI+</v>
      </c>
      <c r="P61" s="19">
        <f>VLOOKUP(O61,EtchLengthFromLayout!$A:$B,2,0)</f>
        <v>573.76</v>
      </c>
      <c r="Q61" s="41" t="str">
        <f t="shared" si="55"/>
        <v>SG2_U5_GIGA_MDI+</v>
      </c>
      <c r="R61" s="19">
        <f>VLOOKUP(Q61,EtchLengthFromLayout!$A:$B,2,0)</f>
        <v>554.74</v>
      </c>
      <c r="S61" s="14" t="str">
        <f t="shared" si="49"/>
        <v>SG2_3_P6_GIGA_MDI+</v>
      </c>
      <c r="T61" s="19">
        <f>VLOOKUP(S61,EtchLengthFromLayout!$A:$B,2,0)</f>
        <v>1096.8699999999999</v>
      </c>
      <c r="U61" s="19" t="str">
        <f t="shared" si="50"/>
        <v>SG2_2_P6_GIGA_MDI+</v>
      </c>
      <c r="V61" s="19">
        <f>VLOOKUP(U61,EtchLengthFromLayout!$A:$B,2,0)</f>
        <v>944.51</v>
      </c>
      <c r="W61" s="19" t="str">
        <f t="shared" si="51"/>
        <v>SG2_1_P6_GIGA_MDI+</v>
      </c>
      <c r="X61" s="19">
        <f>VLOOKUP(W61,EtchLengthFromLayout!$A:$B,2,0)</f>
        <v>100.55</v>
      </c>
      <c r="Y61" s="5"/>
      <c r="Z61" s="5" t="str">
        <f>VLOOKUP(CONCATENATE($AD61,".",$AE61),Netlist_VTable!$H:$I,2,0)</f>
        <v>SG2_P6_GIGA_MDI+</v>
      </c>
      <c r="AA61" s="19">
        <f>VLOOKUP(Z61,EtchLengthFromLayout!$A:$B,2,0)</f>
        <v>1004.11</v>
      </c>
      <c r="AB61" s="19">
        <f t="shared" si="56"/>
        <v>15706.26</v>
      </c>
      <c r="AC61" s="10" t="str">
        <f>IF(AC60&lt;=5,"OK, Tolerance&lt;= 5 mil", "Not OK, Tolerance &gt; 5 mil")</f>
        <v>OK, Tolerance&lt;= 5 mil</v>
      </c>
      <c r="AD61" s="23" t="s">
        <v>873</v>
      </c>
      <c r="AE61" s="5">
        <f>VLOOKUP(AF61,PinNo!$B:$C,2,0)</f>
        <v>142</v>
      </c>
      <c r="AF61" s="7" t="str">
        <f t="shared" si="52"/>
        <v>P6_GIGA_MDIP</v>
      </c>
      <c r="AG61" s="118"/>
    </row>
    <row r="62" spans="1:33" ht="16.5" customHeight="1" x14ac:dyDescent="0.25">
      <c r="A62" s="24" t="s">
        <v>442</v>
      </c>
      <c r="B62" s="5">
        <f>VLOOKUP(C62,PinNo!$B:$C,2,0)</f>
        <v>143</v>
      </c>
      <c r="C62" s="7" t="s">
        <v>906</v>
      </c>
      <c r="D62" s="5" t="str">
        <f>VLOOKUP(CONCATENATE($A62,".",$B62),Netlist_VTable!$H:$I,2,0)</f>
        <v>S3_P6_GIGA_MDI-</v>
      </c>
      <c r="E62" s="19">
        <f>VLOOKUP(D62,EtchLengthFromLayout!$A:$B,2,0)</f>
        <v>1440.48</v>
      </c>
      <c r="F62" s="19" t="str">
        <f>CONCATENATE("S",MID($A62,5,1),"_U1_",SUBSTITUTE($C62,"IN","I-") )</f>
        <v>S3_U1_P6_GIGA_MDI-</v>
      </c>
      <c r="G62" s="19">
        <f>VLOOKUP(F62,EtchLengthFromLayout!$A:$B,2,0)</f>
        <v>322.85000000000002</v>
      </c>
      <c r="H62" s="13">
        <f t="shared" si="53"/>
        <v>1763.33</v>
      </c>
      <c r="I62" s="19" t="str">
        <f>CONCATENATE("S",MID($A62,5,1),"_U2_",SUBSTITUTE($C62,"IN","I-") )</f>
        <v>S3_U2_P6_GIGA_MDI-</v>
      </c>
      <c r="J62" s="19">
        <f>VLOOKUP(I62,EtchLengthFromLayout!$A:$B,2,0)</f>
        <v>100.55</v>
      </c>
      <c r="K62" s="19" t="str">
        <f t="shared" ref="K62" si="68">CONCATENATE("S",MID($A62,5,1),"_U3_",SUBSTITUTE($C62,"IN","I-") )</f>
        <v>S3_U3_P6_GIGA_MDI-</v>
      </c>
      <c r="L62" s="19">
        <f>VLOOKUP(K62,EtchLengthFromLayout!$A:$B,2,0)</f>
        <v>9107.2099999999991</v>
      </c>
      <c r="M62" s="14" t="str">
        <f t="shared" ref="M62" si="69">CONCATENATE("S",MID($A62,5,1),"_U4_",SUBSTITUTE($C62,"IN","I-") )</f>
        <v>S3_U4_P6_GIGA_MDI-</v>
      </c>
      <c r="N62" s="19">
        <f>VLOOKUP(M62,EtchLengthFromLayout!$A:$B,2,0)</f>
        <v>1045.58</v>
      </c>
      <c r="O62" s="41" t="str">
        <f t="shared" si="54"/>
        <v>S3_U5_GIGA_MDI-</v>
      </c>
      <c r="P62" s="19">
        <f>VLOOKUP(O62,EtchLengthFromLayout!$A:$B,2,0)</f>
        <v>573.75</v>
      </c>
      <c r="Q62" s="41" t="str">
        <f t="shared" si="55"/>
        <v>SG3_U5_GIGA_MDI-</v>
      </c>
      <c r="R62" s="19">
        <f>VLOOKUP(Q62,EtchLengthFromLayout!$A:$B,2,0)</f>
        <v>554.73</v>
      </c>
      <c r="S62" s="14" t="str">
        <f t="shared" si="49"/>
        <v>SG3_3_P6_GIGA_MDI-</v>
      </c>
      <c r="T62" s="19">
        <f>VLOOKUP(S62,EtchLengthFromLayout!$A:$B,2,0)</f>
        <v>1096.8800000000001</v>
      </c>
      <c r="U62" s="19" t="str">
        <f t="shared" si="50"/>
        <v>SG3_2_P6_GIGA_MDI-</v>
      </c>
      <c r="V62" s="19">
        <f>VLOOKUP(U62,EtchLengthFromLayout!$A:$B,2,0)</f>
        <v>833.09</v>
      </c>
      <c r="W62" s="19" t="str">
        <f t="shared" si="51"/>
        <v>SG3_1_P6_GIGA_MDI-</v>
      </c>
      <c r="X62" s="19">
        <f>VLOOKUP(W62,EtchLengthFromLayout!$A:$B,2,0)</f>
        <v>100.55</v>
      </c>
      <c r="Y62" s="5"/>
      <c r="Z62" s="5" t="str">
        <f>VLOOKUP(CONCATENATE($AD62,".",$AE62),Netlist_VTable!$H:$I,2,0)</f>
        <v>SG3_P6_GIGA_MDI-</v>
      </c>
      <c r="AA62" s="19">
        <f>VLOOKUP(Z62,EtchLengthFromLayout!$A:$B,2,0)</f>
        <v>973.09</v>
      </c>
      <c r="AB62" s="19">
        <f t="shared" si="56"/>
        <v>16148.759999999998</v>
      </c>
      <c r="AC62" s="19">
        <f t="shared" ref="AC62" si="70">ABS(AB62-AB63)</f>
        <v>0.84000000000014552</v>
      </c>
      <c r="AD62" s="24" t="s">
        <v>874</v>
      </c>
      <c r="AE62" s="5">
        <f>VLOOKUP(AF62,PinNo!$B:$C,2,0)</f>
        <v>143</v>
      </c>
      <c r="AF62" s="7" t="str">
        <f t="shared" si="52"/>
        <v>P6_GIGA_MDIN</v>
      </c>
      <c r="AG62" s="118"/>
    </row>
    <row r="63" spans="1:33" ht="16.5" customHeight="1" x14ac:dyDescent="0.25">
      <c r="A63" s="24" t="s">
        <v>442</v>
      </c>
      <c r="B63" s="5">
        <f>VLOOKUP(C63,PinNo!$B:$C,2,0)</f>
        <v>142</v>
      </c>
      <c r="C63" s="7" t="s">
        <v>905</v>
      </c>
      <c r="D63" s="5" t="str">
        <f>VLOOKUP(CONCATENATE($A63,".",$B63),Netlist_VTable!$H:$I,2,0)</f>
        <v>S3_P6_GIGA_MDI+</v>
      </c>
      <c r="E63" s="19">
        <f>VLOOKUP(D63,EtchLengthFromLayout!$A:$B,2,0)</f>
        <v>1440.49</v>
      </c>
      <c r="F63" s="19" t="str">
        <f>CONCATENATE("S",MID($A63,5,1),"_U1_",SUBSTITUTE($C63,"IP","I+") )</f>
        <v>S3_U1_P6_GIGA_MDI+</v>
      </c>
      <c r="G63" s="19">
        <f>VLOOKUP(F63,EtchLengthFromLayout!$A:$B,2,0)</f>
        <v>322.83999999999997</v>
      </c>
      <c r="H63" s="13">
        <f t="shared" si="53"/>
        <v>1763.33</v>
      </c>
      <c r="I63" s="19" t="str">
        <f>CONCATENATE("S",MID($A63,5,1),"_U2_",SUBSTITUTE($C63,"IP","I+") )</f>
        <v>S3_U2_P6_GIGA_MDI+</v>
      </c>
      <c r="J63" s="19">
        <f>VLOOKUP(I63,EtchLengthFromLayout!$A:$B,2,0)</f>
        <v>100.55</v>
      </c>
      <c r="K63" s="19" t="str">
        <f t="shared" ref="K63" si="71">CONCATENATE("S",MID($A63,5,1),"_U3_",SUBSTITUTE($C63,"IP","I+") )</f>
        <v>S3_U3_P6_GIGA_MDI+</v>
      </c>
      <c r="L63" s="19">
        <f>VLOOKUP(K63,EtchLengthFromLayout!$A:$B,2,0)</f>
        <v>9107.2099999999991</v>
      </c>
      <c r="M63" s="14" t="str">
        <f t="shared" ref="M63" si="72">CONCATENATE("S",MID($A63,5,1),"_U4_",SUBSTITUTE($C63,"IP","I+") )</f>
        <v>S3_U4_P6_GIGA_MDI+</v>
      </c>
      <c r="N63" s="19">
        <f>VLOOKUP(M63,EtchLengthFromLayout!$A:$B,2,0)</f>
        <v>1044.75</v>
      </c>
      <c r="O63" s="41" t="str">
        <f t="shared" si="54"/>
        <v>S3_U5_GIGA_MDI+</v>
      </c>
      <c r="P63" s="19">
        <f>VLOOKUP(O63,EtchLengthFromLayout!$A:$B,2,0)</f>
        <v>573.76</v>
      </c>
      <c r="Q63" s="41" t="str">
        <f t="shared" si="55"/>
        <v>SG3_U5_GIGA_MDI+</v>
      </c>
      <c r="R63" s="19">
        <f>VLOOKUP(Q63,EtchLengthFromLayout!$A:$B,2,0)</f>
        <v>554.74</v>
      </c>
      <c r="S63" s="14" t="str">
        <f t="shared" si="49"/>
        <v>SG3_3_P6_GIGA_MDI+</v>
      </c>
      <c r="T63" s="19">
        <f>VLOOKUP(S63,EtchLengthFromLayout!$A:$B,2,0)</f>
        <v>1096.8699999999999</v>
      </c>
      <c r="U63" s="19" t="str">
        <f t="shared" si="50"/>
        <v>SG3_2_P6_GIGA_MDI+</v>
      </c>
      <c r="V63" s="19">
        <f>VLOOKUP(U63,EtchLengthFromLayout!$A:$B,2,0)</f>
        <v>833.08</v>
      </c>
      <c r="W63" s="19" t="str">
        <f t="shared" si="51"/>
        <v>SG3_1_P6_GIGA_MDI+</v>
      </c>
      <c r="X63" s="19">
        <f>VLOOKUP(W63,EtchLengthFromLayout!$A:$B,2,0)</f>
        <v>100.55</v>
      </c>
      <c r="Y63" s="5"/>
      <c r="Z63" s="5" t="str">
        <f>VLOOKUP(CONCATENATE($AD63,".",$AE63),Netlist_VTable!$H:$I,2,0)</f>
        <v>SG3_P6_GIGA_MDI+</v>
      </c>
      <c r="AA63" s="19">
        <f>VLOOKUP(Z63,EtchLengthFromLayout!$A:$B,2,0)</f>
        <v>973.08</v>
      </c>
      <c r="AB63" s="19">
        <f t="shared" si="56"/>
        <v>16147.919999999998</v>
      </c>
      <c r="AC63" s="10" t="str">
        <f t="shared" ref="AC63" si="73">IF(AC62&lt;=5,"OK, Tolerance&lt;= 5 mil", "Not OK, Tolerance &gt; 5 mil")</f>
        <v>OK, Tolerance&lt;= 5 mil</v>
      </c>
      <c r="AD63" s="24" t="s">
        <v>874</v>
      </c>
      <c r="AE63" s="5">
        <f>VLOOKUP(AF63,PinNo!$B:$C,2,0)</f>
        <v>142</v>
      </c>
      <c r="AF63" s="7" t="str">
        <f t="shared" si="52"/>
        <v>P6_GIGA_MDIP</v>
      </c>
      <c r="AG63" s="118"/>
    </row>
    <row r="64" spans="1:33" x14ac:dyDescent="0.25">
      <c r="A64" s="44"/>
      <c r="B64" s="12"/>
      <c r="C64" s="12"/>
      <c r="D64" s="12"/>
      <c r="E64" s="13"/>
      <c r="F64" s="12" t="s">
        <v>227</v>
      </c>
      <c r="G64" s="13"/>
      <c r="H64" s="13">
        <f>MAX(H56:H63)</f>
        <v>1987.9099999999999</v>
      </c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0" t="s">
        <v>227</v>
      </c>
      <c r="AA64" s="15"/>
      <c r="AB64" s="15">
        <f>MAX(AB56:AB63)</f>
        <v>16148.759999999998</v>
      </c>
      <c r="AC64" s="10"/>
      <c r="AD64" s="10"/>
      <c r="AE64" s="10"/>
      <c r="AF64" s="10"/>
      <c r="AG64" s="10"/>
    </row>
    <row r="65" spans="1:33" x14ac:dyDescent="0.25">
      <c r="A65" s="44"/>
      <c r="B65" s="12"/>
      <c r="C65" s="12"/>
      <c r="D65" s="12"/>
      <c r="E65" s="13"/>
      <c r="F65" s="12" t="s">
        <v>228</v>
      </c>
      <c r="G65" s="13"/>
      <c r="H65" s="13">
        <f>MIN(H56:H63)</f>
        <v>1763.33</v>
      </c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0" t="s">
        <v>228</v>
      </c>
      <c r="AA65" s="15"/>
      <c r="AB65" s="15">
        <f>MIN(AB56:AB63)</f>
        <v>15667.01</v>
      </c>
      <c r="AC65" s="10"/>
      <c r="AD65" s="10"/>
      <c r="AE65" s="10"/>
      <c r="AF65" s="10"/>
      <c r="AG65" s="10"/>
    </row>
    <row r="66" spans="1:33" x14ac:dyDescent="0.25">
      <c r="A66" s="44"/>
      <c r="B66" s="12"/>
      <c r="C66" s="12"/>
      <c r="D66" s="12"/>
      <c r="E66" s="13"/>
      <c r="F66" s="12" t="s">
        <v>1</v>
      </c>
      <c r="G66" s="13"/>
      <c r="H66" s="13">
        <f>ABS(H64-H65)</f>
        <v>224.57999999999993</v>
      </c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0" t="s">
        <v>1</v>
      </c>
      <c r="AA66" s="15"/>
      <c r="AB66" s="15">
        <f>ABS(AB64-AB65)</f>
        <v>481.74999999999818</v>
      </c>
      <c r="AC66" s="10"/>
      <c r="AD66" s="10"/>
      <c r="AE66" s="10"/>
      <c r="AF66" s="10"/>
      <c r="AG66" s="10"/>
    </row>
    <row r="67" spans="1:33" x14ac:dyDescent="0.25">
      <c r="A67" s="25"/>
      <c r="B67" s="10"/>
      <c r="C67" s="10"/>
      <c r="D67" s="10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0"/>
      <c r="Z67" s="15"/>
      <c r="AA67" s="15"/>
      <c r="AB67" s="10"/>
      <c r="AC67" s="10"/>
      <c r="AD67" s="10"/>
      <c r="AE67" s="10"/>
      <c r="AF67" s="10"/>
      <c r="AG67" s="10"/>
    </row>
    <row r="68" spans="1:33" x14ac:dyDescent="0.25">
      <c r="A68" s="20"/>
      <c r="B68" s="5"/>
      <c r="C68" s="5"/>
      <c r="D68" s="5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5"/>
      <c r="Z68" s="5"/>
      <c r="AA68" s="19"/>
      <c r="AB68" s="19"/>
      <c r="AC68" s="5"/>
      <c r="AD68" s="5"/>
      <c r="AE68" s="5"/>
      <c r="AF68" s="5"/>
      <c r="AG68" s="5"/>
    </row>
    <row r="69" spans="1:33" x14ac:dyDescent="0.25">
      <c r="A69" s="25"/>
      <c r="B69" s="10"/>
      <c r="C69" s="10"/>
      <c r="D69" s="10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0"/>
      <c r="Z69" s="21"/>
      <c r="AA69" s="22"/>
      <c r="AB69" s="22"/>
      <c r="AC69" s="10"/>
      <c r="AD69" s="10"/>
      <c r="AE69" s="10"/>
      <c r="AF69" s="10"/>
      <c r="AG69" s="10"/>
    </row>
    <row r="70" spans="1:33" x14ac:dyDescent="0.25">
      <c r="A70" s="25"/>
      <c r="B70" s="10"/>
      <c r="C70" s="10"/>
      <c r="D70" s="10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0"/>
      <c r="Z70" s="10" t="s">
        <v>230</v>
      </c>
      <c r="AA70" s="15"/>
      <c r="AB70" s="15"/>
      <c r="AC70" s="10"/>
      <c r="AD70" s="10"/>
      <c r="AE70" s="10"/>
      <c r="AF70" s="10"/>
      <c r="AG70" s="10"/>
    </row>
    <row r="71" spans="1:33" x14ac:dyDescent="0.25">
      <c r="A71" s="25"/>
      <c r="B71" s="10"/>
      <c r="C71" s="10"/>
      <c r="D71" s="10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0"/>
      <c r="Z71" s="10" t="s">
        <v>227</v>
      </c>
      <c r="AA71" s="15"/>
      <c r="AB71" s="15">
        <f>MAX(AB50,AB64)</f>
        <v>16148.759999999998</v>
      </c>
      <c r="AC71" s="10"/>
      <c r="AD71" s="10"/>
      <c r="AE71" s="10"/>
      <c r="AF71" s="10"/>
      <c r="AG71" s="10"/>
    </row>
    <row r="72" spans="1:33" x14ac:dyDescent="0.25">
      <c r="A72" s="25"/>
      <c r="B72" s="10"/>
      <c r="C72" s="10"/>
      <c r="D72" s="10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0"/>
      <c r="Z72" s="10" t="s">
        <v>228</v>
      </c>
      <c r="AA72" s="15"/>
      <c r="AB72" s="15">
        <f>MIN(AB51,AB65)</f>
        <v>15667.01</v>
      </c>
      <c r="AC72" s="10"/>
      <c r="AD72" s="10"/>
      <c r="AE72" s="10"/>
      <c r="AF72" s="10"/>
      <c r="AG72" s="10"/>
    </row>
    <row r="73" spans="1:33" x14ac:dyDescent="0.25">
      <c r="A73" s="25"/>
      <c r="B73" s="10"/>
      <c r="C73" s="10"/>
      <c r="D73" s="10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0"/>
      <c r="Z73" s="10" t="s">
        <v>1</v>
      </c>
      <c r="AA73" s="15"/>
      <c r="AB73" s="15">
        <f>ABS(AB71-AB72)</f>
        <v>481.74999999999818</v>
      </c>
      <c r="AC73" s="10"/>
      <c r="AD73" s="10"/>
      <c r="AE73" s="10"/>
      <c r="AF73" s="10"/>
      <c r="AG73" s="10"/>
    </row>
    <row r="74" spans="1:33" x14ac:dyDescent="0.25">
      <c r="A74" s="25"/>
      <c r="B74" s="10"/>
      <c r="C74" s="10"/>
      <c r="D74" s="10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0"/>
      <c r="Z74" s="103" t="s">
        <v>6</v>
      </c>
      <c r="AA74" s="15"/>
      <c r="AB74" s="15" t="str">
        <f>IF(AB73&lt;=1000,"OK, Tolerance&lt;= 1000 mils", "Fail, Tolerance &gt;  1000 mils")</f>
        <v>OK, Tolerance&lt;= 1000 mils</v>
      </c>
      <c r="AC74" s="10"/>
      <c r="AD74" s="10"/>
      <c r="AE74" s="10"/>
      <c r="AF74" s="10"/>
      <c r="AG74" s="10"/>
    </row>
    <row r="75" spans="1:33" x14ac:dyDescent="0.25">
      <c r="A75" s="20"/>
      <c r="B75" s="5"/>
      <c r="C75" s="5"/>
      <c r="D75" s="5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5"/>
      <c r="Z75" s="5"/>
      <c r="AA75" s="19"/>
      <c r="AB75" s="19"/>
      <c r="AC75" s="5"/>
      <c r="AD75" s="5"/>
      <c r="AE75" s="5"/>
      <c r="AF75" s="5"/>
      <c r="AG75" s="5"/>
    </row>
    <row r="76" spans="1:33" x14ac:dyDescent="0.25">
      <c r="A76" s="20"/>
      <c r="B76" s="5"/>
      <c r="C76" s="5"/>
      <c r="D76" s="5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5"/>
      <c r="Z76" s="5"/>
      <c r="AA76" s="19"/>
      <c r="AB76" s="19"/>
      <c r="AC76" s="5"/>
      <c r="AD76" s="5"/>
      <c r="AE76" s="5"/>
      <c r="AF76" s="5"/>
      <c r="AG76" s="5"/>
    </row>
    <row r="77" spans="1:33" x14ac:dyDescent="0.25">
      <c r="A77" s="107"/>
      <c r="B77" s="107"/>
      <c r="C77" s="107"/>
      <c r="D77" s="107"/>
      <c r="E77" s="105"/>
      <c r="F77" s="105"/>
      <c r="G77" s="105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  <c r="AA77" s="105"/>
      <c r="AB77" s="105"/>
      <c r="AC77" s="105"/>
      <c r="AD77" s="105"/>
      <c r="AE77" s="105"/>
      <c r="AF77" s="105"/>
      <c r="AG77" s="107"/>
    </row>
    <row r="78" spans="1:33" x14ac:dyDescent="0.25">
      <c r="A78" s="107"/>
      <c r="B78" s="107"/>
      <c r="C78" s="107"/>
      <c r="D78" s="107"/>
      <c r="E78" s="105"/>
      <c r="F78" s="105"/>
      <c r="G78" s="105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5"/>
      <c r="AD78" s="105"/>
      <c r="AE78" s="105"/>
      <c r="AF78" s="105"/>
      <c r="AG78" s="107"/>
    </row>
    <row r="79" spans="1:33" ht="32.25" x14ac:dyDescent="0.45">
      <c r="A79" s="26" t="s">
        <v>5247</v>
      </c>
      <c r="B79" s="12"/>
      <c r="C79" s="12"/>
      <c r="D79" s="12"/>
      <c r="E79" s="13"/>
      <c r="F79" s="38"/>
      <c r="G79" s="13"/>
      <c r="H79" s="13"/>
      <c r="I79" s="51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51"/>
      <c r="V79" s="14"/>
      <c r="W79" s="14"/>
      <c r="X79" s="14"/>
      <c r="Y79" s="14"/>
      <c r="Z79" s="14"/>
      <c r="AA79" s="14"/>
      <c r="AB79" s="51" t="s">
        <v>424</v>
      </c>
      <c r="AC79" s="14"/>
      <c r="AD79" s="14"/>
      <c r="AE79" s="14"/>
      <c r="AF79" s="14"/>
      <c r="AG79" s="46"/>
    </row>
    <row r="80" spans="1:33" ht="32.25" x14ac:dyDescent="0.25">
      <c r="A80" s="46" t="s">
        <v>3</v>
      </c>
      <c r="B80" s="46" t="s">
        <v>4</v>
      </c>
      <c r="C80" s="46" t="s">
        <v>5</v>
      </c>
      <c r="D80" s="10" t="s">
        <v>0</v>
      </c>
      <c r="E80" s="15" t="s">
        <v>2</v>
      </c>
      <c r="F80" s="16" t="s">
        <v>0</v>
      </c>
      <c r="G80" s="17" t="s">
        <v>2</v>
      </c>
      <c r="H80" s="52" t="s">
        <v>415</v>
      </c>
      <c r="I80" s="10" t="s">
        <v>0</v>
      </c>
      <c r="J80" s="15" t="s">
        <v>2</v>
      </c>
      <c r="K80" s="16" t="s">
        <v>0</v>
      </c>
      <c r="L80" s="17" t="s">
        <v>2</v>
      </c>
      <c r="M80" s="10" t="s">
        <v>0</v>
      </c>
      <c r="N80" s="15" t="s">
        <v>2</v>
      </c>
      <c r="O80" s="16" t="s">
        <v>0</v>
      </c>
      <c r="P80" s="17" t="s">
        <v>2</v>
      </c>
      <c r="Q80" s="10" t="s">
        <v>0</v>
      </c>
      <c r="R80" s="15" t="s">
        <v>2</v>
      </c>
      <c r="S80" s="16" t="s">
        <v>0</v>
      </c>
      <c r="T80" s="17" t="s">
        <v>2</v>
      </c>
      <c r="U80" s="10" t="s">
        <v>0</v>
      </c>
      <c r="V80" s="15" t="s">
        <v>2</v>
      </c>
      <c r="W80" s="16" t="s">
        <v>0</v>
      </c>
      <c r="X80" s="17" t="s">
        <v>2</v>
      </c>
      <c r="Y80" s="12"/>
      <c r="Z80" s="53" t="s">
        <v>422</v>
      </c>
      <c r="AA80" s="13" t="s">
        <v>2</v>
      </c>
      <c r="AB80" s="18" t="s">
        <v>875</v>
      </c>
      <c r="AC80" s="29" t="s">
        <v>420</v>
      </c>
      <c r="AD80" s="10" t="s">
        <v>226</v>
      </c>
      <c r="AE80" s="10" t="s">
        <v>4</v>
      </c>
      <c r="AF80" s="10" t="s">
        <v>5</v>
      </c>
      <c r="AG80" s="46" t="s">
        <v>229</v>
      </c>
    </row>
    <row r="81" spans="1:33" ht="16.149999999999999" customHeight="1" x14ac:dyDescent="0.25">
      <c r="A81" s="23" t="s">
        <v>8</v>
      </c>
      <c r="B81" s="5">
        <f>VLOOKUP(C81,PinNo!$B:$C,2,0)</f>
        <v>148</v>
      </c>
      <c r="C81" s="7" t="s">
        <v>904</v>
      </c>
      <c r="D81" s="5" t="str">
        <f>VLOOKUP(CONCATENATE($A81,".",$B81),Netlist_VTable!$H:$I,2,0)</f>
        <v>S0_P5_GIGA_MDI-</v>
      </c>
      <c r="E81" s="19">
        <f>VLOOKUP(D81,EtchLengthFromLayout!$A:$B,2,0)</f>
        <v>1653.57</v>
      </c>
      <c r="F81" s="19" t="str">
        <f>CONCATENATE("S",MID($A81,5,1),"_U1_",SUBSTITUTE($C81,"IN","I-") )</f>
        <v>S0_U1_P5_GIGA_MDI-</v>
      </c>
      <c r="G81" s="19">
        <f>VLOOKUP(F81,EtchLengthFromLayout!$A:$B,2,0)</f>
        <v>324.18</v>
      </c>
      <c r="H81" s="13">
        <f>E81+G81</f>
        <v>1977.75</v>
      </c>
      <c r="I81" s="19" t="str">
        <f>CONCATENATE("S",MID($A81,5,1),"_U2_",SUBSTITUTE($C81,"IN","I-") )</f>
        <v>S0_U2_P5_GIGA_MDI-</v>
      </c>
      <c r="J81" s="19">
        <f>VLOOKUP(I81,EtchLengthFromLayout!$A:$B,2,0)</f>
        <v>100.55</v>
      </c>
      <c r="K81" s="19" t="str">
        <f>CONCATENATE("S",MID($A81,5,1),"_U3_",SUBSTITUTE($C81,"IN","I-") )</f>
        <v>S0_U3_P5_GIGA_MDI-</v>
      </c>
      <c r="L81" s="19">
        <f>VLOOKUP(K81,EtchLengthFromLayout!$A:$B,2,0)</f>
        <v>8857.16</v>
      </c>
      <c r="M81" s="14" t="str">
        <f>CONCATENATE("S",MID($A81,5,1),"_U4_",SUBSTITUTE($C81,"IN","I-") )</f>
        <v>S0_U4_P5_GIGA_MDI-</v>
      </c>
      <c r="N81" s="19">
        <f>VLOOKUP(M81,EtchLengthFromLayout!$A:$B,2,0)</f>
        <v>1325.47</v>
      </c>
      <c r="O81" s="41" t="str">
        <f>SUBSTITUTE($D81, "_P5","_U5")</f>
        <v>S0_U5_GIGA_MDI-</v>
      </c>
      <c r="P81" s="19">
        <f>VLOOKUP(O81,EtchLengthFromLayout!$A:$B,2,0)</f>
        <v>573.75</v>
      </c>
      <c r="Q81" s="14"/>
      <c r="R81" s="19"/>
      <c r="S81" s="14"/>
      <c r="T81" s="19"/>
      <c r="U81" s="19"/>
      <c r="V81" s="19"/>
      <c r="W81" s="19"/>
      <c r="X81" s="19"/>
      <c r="Y81" s="5"/>
      <c r="Z81" s="5"/>
      <c r="AA81" s="19"/>
      <c r="AB81" s="19">
        <f>E81+G81+J81+L81+N81+P81+R81+T81+V81+X81+AA81</f>
        <v>12834.679999999998</v>
      </c>
      <c r="AC81" s="19">
        <f>ABS(AB81-AB82)</f>
        <v>1.8189894035458565E-12</v>
      </c>
      <c r="AD81" s="23" t="s">
        <v>402</v>
      </c>
      <c r="AE81" s="5">
        <f>VLOOKUP(AF81,PinNo!$B:$C,2,0)</f>
        <v>148</v>
      </c>
      <c r="AF81" s="7" t="str">
        <f t="shared" ref="AF81:AF88" si="74">C81</f>
        <v>P5_GIGA_MDIN</v>
      </c>
      <c r="AG81" s="118" t="s">
        <v>5249</v>
      </c>
    </row>
    <row r="82" spans="1:33" x14ac:dyDescent="0.25">
      <c r="A82" s="23" t="s">
        <v>8</v>
      </c>
      <c r="B82" s="5">
        <f>VLOOKUP(C82,PinNo!$B:$C,2,0)</f>
        <v>147</v>
      </c>
      <c r="C82" s="7" t="s">
        <v>903</v>
      </c>
      <c r="D82" s="5" t="str">
        <f>VLOOKUP(CONCATENATE($A82,".",$B82),Netlist_VTable!$H:$I,2,0)</f>
        <v>S0_P5_GIGA_MDI+</v>
      </c>
      <c r="E82" s="19">
        <f>VLOOKUP(D82,EtchLengthFromLayout!$A:$B,2,0)</f>
        <v>1653.57</v>
      </c>
      <c r="F82" s="19" t="str">
        <f>CONCATENATE("S",MID($A82,5,1),"_U1_",SUBSTITUTE($C82,"IP","I+") )</f>
        <v>S0_U1_P5_GIGA_MDI+</v>
      </c>
      <c r="G82" s="19">
        <f>VLOOKUP(F82,EtchLengthFromLayout!$A:$B,2,0)</f>
        <v>324.17</v>
      </c>
      <c r="H82" s="13">
        <f t="shared" ref="H82:H84" si="75">E82+G82</f>
        <v>1977.74</v>
      </c>
      <c r="I82" s="19" t="str">
        <f>CONCATENATE("S",MID($A82,5,1),"_U2_",SUBSTITUTE($C82,"IP","I+") )</f>
        <v>S0_U2_P5_GIGA_MDI+</v>
      </c>
      <c r="J82" s="19">
        <f>VLOOKUP(I82,EtchLengthFromLayout!$A:$B,2,0)</f>
        <v>100.55</v>
      </c>
      <c r="K82" s="19" t="str">
        <f>CONCATENATE("S",MID($A82,5,1),"_U3_",SUBSTITUTE($C82,"IP","I+") )</f>
        <v>S0_U3_P5_GIGA_MDI+</v>
      </c>
      <c r="L82" s="19">
        <f>VLOOKUP(K82,EtchLengthFromLayout!$A:$B,2,0)</f>
        <v>8857.16</v>
      </c>
      <c r="M82" s="14" t="str">
        <f>CONCATENATE("S",MID($A82,5,1),"_U4_",SUBSTITUTE($C82,"IP","I+") )</f>
        <v>S0_U4_P5_GIGA_MDI+</v>
      </c>
      <c r="N82" s="19">
        <f>VLOOKUP(M82,EtchLengthFromLayout!$A:$B,2,0)</f>
        <v>1325.47</v>
      </c>
      <c r="O82" s="41" t="str">
        <f t="shared" ref="O82:O88" si="76">SUBSTITUTE($D82, "_P5","_U5")</f>
        <v>S0_U5_GIGA_MDI+</v>
      </c>
      <c r="P82" s="19">
        <f>VLOOKUP(O82,EtchLengthFromLayout!$A:$B,2,0)</f>
        <v>573.76</v>
      </c>
      <c r="Q82" s="14"/>
      <c r="R82" s="19"/>
      <c r="S82" s="14"/>
      <c r="T82" s="19"/>
      <c r="U82" s="19"/>
      <c r="V82" s="19"/>
      <c r="W82" s="19"/>
      <c r="X82" s="19"/>
      <c r="Y82" s="5"/>
      <c r="Z82" s="5"/>
      <c r="AA82" s="19"/>
      <c r="AB82" s="19">
        <f t="shared" ref="AB82:AB88" si="77">E82+G82+J82+L82+N82+P82+R82+T82+V82+X82+AA82</f>
        <v>12834.68</v>
      </c>
      <c r="AC82" s="15" t="str">
        <f>IF(AC81&lt;=5,"OK, Tolerance&lt;= 5 mils", "Fail, Tolerance &gt;  5 mils")</f>
        <v>OK, Tolerance&lt;= 5 mils</v>
      </c>
      <c r="AD82" s="23" t="s">
        <v>402</v>
      </c>
      <c r="AE82" s="5">
        <f>VLOOKUP(AF82,PinNo!$B:$C,2,0)</f>
        <v>147</v>
      </c>
      <c r="AF82" s="7" t="str">
        <f t="shared" si="74"/>
        <v>P5_GIGA_MDIP</v>
      </c>
      <c r="AG82" s="118"/>
    </row>
    <row r="83" spans="1:33" x14ac:dyDescent="0.25">
      <c r="A83" s="24" t="s">
        <v>9</v>
      </c>
      <c r="B83" s="5">
        <f>VLOOKUP(C83,PinNo!$B:$C,2,0)</f>
        <v>148</v>
      </c>
      <c r="C83" s="7" t="s">
        <v>904</v>
      </c>
      <c r="D83" s="5" t="str">
        <f>VLOOKUP(CONCATENATE($A83,".",$B83),Netlist_VTable!$H:$I,2,0)</f>
        <v>S1_P5_GIGA_MDI-</v>
      </c>
      <c r="E83" s="19">
        <f>VLOOKUP(D83,EtchLengthFromLayout!$A:$B,2,0)</f>
        <v>1513.31</v>
      </c>
      <c r="F83" s="19" t="str">
        <f>CONCATENATE("S",MID($A83,5,1),"_U1_",SUBSTITUTE($C83,"IN","I-") )</f>
        <v>S1_U1_P5_GIGA_MDI-</v>
      </c>
      <c r="G83" s="19">
        <f>VLOOKUP(F83,EtchLengthFromLayout!$A:$B,2,0)</f>
        <v>324.18</v>
      </c>
      <c r="H83" s="13">
        <f t="shared" si="75"/>
        <v>1837.49</v>
      </c>
      <c r="I83" s="19" t="str">
        <f>CONCATENATE("S",MID($A83,5,1),"_U2_",SUBSTITUTE($C83,"IN","I-") )</f>
        <v>S1_U2_P5_GIGA_MDI-</v>
      </c>
      <c r="J83" s="19">
        <f>VLOOKUP(I83,EtchLengthFromLayout!$A:$B,2,0)</f>
        <v>100.55</v>
      </c>
      <c r="K83" s="19" t="str">
        <f t="shared" ref="K83" si="78">CONCATENATE("S",MID($A83,5,1),"_U3_",SUBSTITUTE($C83,"IN","I-") )</f>
        <v>S1_U3_P5_GIGA_MDI-</v>
      </c>
      <c r="L83" s="19">
        <f>VLOOKUP(K83,EtchLengthFromLayout!$A:$B,2,0)</f>
        <v>8754.6</v>
      </c>
      <c r="M83" s="14" t="str">
        <f t="shared" ref="M83" si="79">CONCATENATE("S",MID($A83,5,1),"_U4_",SUBSTITUTE($C83,"IN","I-") )</f>
        <v>S1_U4_P5_GIGA_MDI-</v>
      </c>
      <c r="N83" s="19">
        <f>VLOOKUP(M83,EtchLengthFromLayout!$A:$B,2,0)</f>
        <v>1495.67</v>
      </c>
      <c r="O83" s="41" t="str">
        <f t="shared" si="76"/>
        <v>S1_U5_GIGA_MDI-</v>
      </c>
      <c r="P83" s="19">
        <f>VLOOKUP(O83,EtchLengthFromLayout!$A:$B,2,0)</f>
        <v>573.75</v>
      </c>
      <c r="Q83" s="14"/>
      <c r="R83" s="19"/>
      <c r="S83" s="14"/>
      <c r="T83" s="19"/>
      <c r="U83" s="19"/>
      <c r="V83" s="19"/>
      <c r="W83" s="19"/>
      <c r="X83" s="19"/>
      <c r="Y83" s="5"/>
      <c r="Z83" s="5"/>
      <c r="AA83" s="19"/>
      <c r="AB83" s="19">
        <f t="shared" si="77"/>
        <v>12762.06</v>
      </c>
      <c r="AC83" s="19">
        <f>ABS(AB83-AB84)</f>
        <v>3.0000000000654836E-2</v>
      </c>
      <c r="AD83" s="24" t="s">
        <v>773</v>
      </c>
      <c r="AE83" s="5">
        <f>VLOOKUP(AF83,PinNo!$B:$C,2,0)</f>
        <v>148</v>
      </c>
      <c r="AF83" s="7" t="str">
        <f t="shared" si="74"/>
        <v>P5_GIGA_MDIN</v>
      </c>
      <c r="AG83" s="118"/>
    </row>
    <row r="84" spans="1:33" x14ac:dyDescent="0.25">
      <c r="A84" s="24" t="s">
        <v>9</v>
      </c>
      <c r="B84" s="5">
        <f>VLOOKUP(C84,PinNo!$B:$C,2,0)</f>
        <v>147</v>
      </c>
      <c r="C84" s="7" t="s">
        <v>903</v>
      </c>
      <c r="D84" s="5" t="str">
        <f>VLOOKUP(CONCATENATE($A84,".",$B84),Netlist_VTable!$H:$I,2,0)</f>
        <v>S1_P5_GIGA_MDI+</v>
      </c>
      <c r="E84" s="19">
        <f>VLOOKUP(D84,EtchLengthFromLayout!$A:$B,2,0)</f>
        <v>1513.33</v>
      </c>
      <c r="F84" s="19" t="str">
        <f>CONCATENATE("S",MID($A84,5,1),"_U1_",SUBSTITUTE($C84,"IP","I+") )</f>
        <v>S1_U1_P5_GIGA_MDI+</v>
      </c>
      <c r="G84" s="19">
        <f>VLOOKUP(F84,EtchLengthFromLayout!$A:$B,2,0)</f>
        <v>324.17</v>
      </c>
      <c r="H84" s="13">
        <f t="shared" si="75"/>
        <v>1837.5</v>
      </c>
      <c r="I84" s="19" t="str">
        <f>CONCATENATE("S",MID($A84,5,1),"_U2_",SUBSTITUTE($C84,"IP","I+") )</f>
        <v>S1_U2_P5_GIGA_MDI+</v>
      </c>
      <c r="J84" s="19">
        <f>VLOOKUP(I84,EtchLengthFromLayout!$A:$B,2,0)</f>
        <v>100.55</v>
      </c>
      <c r="K84" s="19" t="str">
        <f t="shared" ref="K84" si="80">CONCATENATE("S",MID($A84,5,1),"_U3_",SUBSTITUTE($C84,"IP","I+") )</f>
        <v>S1_U3_P5_GIGA_MDI+</v>
      </c>
      <c r="L84" s="19">
        <f>VLOOKUP(K84,EtchLengthFromLayout!$A:$B,2,0)</f>
        <v>8754.61</v>
      </c>
      <c r="M84" s="14" t="str">
        <f t="shared" ref="M84" si="81">CONCATENATE("S",MID($A84,5,1),"_U4_",SUBSTITUTE($C84,"IP","I+") )</f>
        <v>S1_U4_P5_GIGA_MDI+</v>
      </c>
      <c r="N84" s="19">
        <f>VLOOKUP(M84,EtchLengthFromLayout!$A:$B,2,0)</f>
        <v>1495.67</v>
      </c>
      <c r="O84" s="41" t="str">
        <f t="shared" si="76"/>
        <v>S1_U5_GIGA_MDI+</v>
      </c>
      <c r="P84" s="19">
        <f>VLOOKUP(O84,EtchLengthFromLayout!$A:$B,2,0)</f>
        <v>573.76</v>
      </c>
      <c r="Q84" s="14"/>
      <c r="R84" s="19"/>
      <c r="S84" s="14"/>
      <c r="T84" s="19"/>
      <c r="U84" s="19"/>
      <c r="V84" s="19"/>
      <c r="W84" s="19"/>
      <c r="X84" s="19"/>
      <c r="Y84" s="5"/>
      <c r="Z84" s="5"/>
      <c r="AA84" s="19"/>
      <c r="AB84" s="19">
        <f t="shared" si="77"/>
        <v>12762.09</v>
      </c>
      <c r="AC84" s="15" t="str">
        <f>IF(AC83&lt;=5,"OK, Tolerance&lt;= 5 mils", "Fail, Tolerance &gt;  5 mils")</f>
        <v>OK, Tolerance&lt;= 5 mils</v>
      </c>
      <c r="AD84" s="24" t="s">
        <v>773</v>
      </c>
      <c r="AE84" s="5">
        <f>VLOOKUP(AF84,PinNo!$B:$C,2,0)</f>
        <v>147</v>
      </c>
      <c r="AF84" s="7" t="str">
        <f t="shared" si="74"/>
        <v>P5_GIGA_MDIP</v>
      </c>
      <c r="AG84" s="118"/>
    </row>
    <row r="85" spans="1:33" ht="16.149999999999999" customHeight="1" x14ac:dyDescent="0.25">
      <c r="A85" s="23" t="s">
        <v>441</v>
      </c>
      <c r="B85" s="5">
        <f>VLOOKUP(C85,PinNo!$B:$C,2,0)</f>
        <v>148</v>
      </c>
      <c r="C85" s="7" t="s">
        <v>904</v>
      </c>
      <c r="D85" s="5" t="str">
        <f>VLOOKUP(CONCATENATE($A85,".",$B85),Netlist_VTable!$H:$I,2,0)</f>
        <v>S2_P5_GIGA_MDI-</v>
      </c>
      <c r="E85" s="19">
        <f>VLOOKUP(D85,EtchLengthFromLayout!$A:$B,2,0)</f>
        <v>1653.57</v>
      </c>
      <c r="F85" s="19" t="str">
        <f>CONCATENATE("S",MID($A85,5,1),"_U1_",SUBSTITUTE($C85,"IN","I-") )</f>
        <v>S2_U1_P5_GIGA_MDI-</v>
      </c>
      <c r="G85" s="19">
        <f>VLOOKUP(F85,EtchLengthFromLayout!$A:$B,2,0)</f>
        <v>324.18</v>
      </c>
      <c r="H85" s="13">
        <f>E85+G85</f>
        <v>1977.75</v>
      </c>
      <c r="I85" s="19" t="str">
        <f>CONCATENATE("S",MID($A85,5,1),"_U2_",SUBSTITUTE($C85,"IN","I-") )</f>
        <v>S2_U2_P5_GIGA_MDI-</v>
      </c>
      <c r="J85" s="19">
        <f>VLOOKUP(I85,EtchLengthFromLayout!$A:$B,2,0)</f>
        <v>100.55</v>
      </c>
      <c r="K85" s="19" t="str">
        <f t="shared" ref="K85" si="82">CONCATENATE("S",MID($A85,5,1),"_U3_",SUBSTITUTE($C85,"IN","I-") )</f>
        <v>S2_U3_P5_GIGA_MDI-</v>
      </c>
      <c r="L85" s="19">
        <f>VLOOKUP(K85,EtchLengthFromLayout!$A:$B,2,0)</f>
        <v>8632.48</v>
      </c>
      <c r="M85" s="14" t="str">
        <f t="shared" ref="M85" si="83">CONCATENATE("S",MID($A85,5,1),"_U4_",SUBSTITUTE($C85,"IN","I-") )</f>
        <v>S2_U4_P5_GIGA_MDI-</v>
      </c>
      <c r="N85" s="19">
        <f>VLOOKUP(M85,EtchLengthFromLayout!$A:$B,2,0)</f>
        <v>1325.86</v>
      </c>
      <c r="O85" s="41" t="str">
        <f t="shared" si="76"/>
        <v>S2_U5_GIGA_MDI-</v>
      </c>
      <c r="P85" s="19">
        <f>VLOOKUP(O85,EtchLengthFromLayout!$A:$B,2,0)</f>
        <v>573.75</v>
      </c>
      <c r="Q85" s="14"/>
      <c r="R85" s="19"/>
      <c r="S85" s="14"/>
      <c r="T85" s="19"/>
      <c r="U85" s="19"/>
      <c r="V85" s="19"/>
      <c r="W85" s="19"/>
      <c r="X85" s="19"/>
      <c r="Y85" s="5"/>
      <c r="Z85" s="5"/>
      <c r="AA85" s="19"/>
      <c r="AB85" s="19">
        <f t="shared" si="77"/>
        <v>12610.39</v>
      </c>
      <c r="AC85" s="19">
        <f>ABS(AB85-AB86)</f>
        <v>1.8189894035458565E-12</v>
      </c>
      <c r="AD85" s="23" t="s">
        <v>774</v>
      </c>
      <c r="AE85" s="5">
        <f>VLOOKUP(AF85,PinNo!$B:$C,2,0)</f>
        <v>148</v>
      </c>
      <c r="AF85" s="7" t="str">
        <f t="shared" si="74"/>
        <v>P5_GIGA_MDIN</v>
      </c>
      <c r="AG85" s="118"/>
    </row>
    <row r="86" spans="1:33" x14ac:dyDescent="0.25">
      <c r="A86" s="23" t="s">
        <v>441</v>
      </c>
      <c r="B86" s="5">
        <f>VLOOKUP(C86,PinNo!$B:$C,2,0)</f>
        <v>147</v>
      </c>
      <c r="C86" s="7" t="s">
        <v>903</v>
      </c>
      <c r="D86" s="5" t="str">
        <f>VLOOKUP(CONCATENATE($A86,".",$B86),Netlist_VTable!$H:$I,2,0)</f>
        <v>S2_P5_GIGA_MDI+</v>
      </c>
      <c r="E86" s="19">
        <f>VLOOKUP(D86,EtchLengthFromLayout!$A:$B,2,0)</f>
        <v>1653.57</v>
      </c>
      <c r="F86" s="19" t="str">
        <f>CONCATENATE("S",MID($A86,5,1),"_U1_",SUBSTITUTE($C86,"IP","I+") )</f>
        <v>S2_U1_P5_GIGA_MDI+</v>
      </c>
      <c r="G86" s="19">
        <f>VLOOKUP(F86,EtchLengthFromLayout!$A:$B,2,0)</f>
        <v>324.17</v>
      </c>
      <c r="H86" s="13">
        <f t="shared" ref="H86:H88" si="84">E86+G86</f>
        <v>1977.74</v>
      </c>
      <c r="I86" s="19" t="str">
        <f>CONCATENATE("S",MID($A86,5,1),"_U2_",SUBSTITUTE($C86,"IP","I+") )</f>
        <v>S2_U2_P5_GIGA_MDI+</v>
      </c>
      <c r="J86" s="19">
        <f>VLOOKUP(I86,EtchLengthFromLayout!$A:$B,2,0)</f>
        <v>100.55</v>
      </c>
      <c r="K86" s="19" t="str">
        <f t="shared" ref="K86" si="85">CONCATENATE("S",MID($A86,5,1),"_U3_",SUBSTITUTE($C86,"IP","I+") )</f>
        <v>S2_U3_P5_GIGA_MDI+</v>
      </c>
      <c r="L86" s="19">
        <f>VLOOKUP(K86,EtchLengthFromLayout!$A:$B,2,0)</f>
        <v>8632.48</v>
      </c>
      <c r="M86" s="14" t="str">
        <f t="shared" ref="M86" si="86">CONCATENATE("S",MID($A86,5,1),"_U4_",SUBSTITUTE($C86,"IP","I+") )</f>
        <v>S2_U4_P5_GIGA_MDI+</v>
      </c>
      <c r="N86" s="19">
        <f>VLOOKUP(M86,EtchLengthFromLayout!$A:$B,2,0)</f>
        <v>1325.86</v>
      </c>
      <c r="O86" s="41" t="str">
        <f t="shared" si="76"/>
        <v>S2_U5_GIGA_MDI+</v>
      </c>
      <c r="P86" s="19">
        <f>VLOOKUP(O86,EtchLengthFromLayout!$A:$B,2,0)</f>
        <v>573.76</v>
      </c>
      <c r="Q86" s="14"/>
      <c r="R86" s="19"/>
      <c r="S86" s="14"/>
      <c r="T86" s="19"/>
      <c r="U86" s="19"/>
      <c r="V86" s="19"/>
      <c r="W86" s="19"/>
      <c r="X86" s="19"/>
      <c r="Y86" s="5"/>
      <c r="Z86" s="5"/>
      <c r="AA86" s="19"/>
      <c r="AB86" s="19">
        <f t="shared" si="77"/>
        <v>12610.390000000001</v>
      </c>
      <c r="AC86" s="15" t="str">
        <f>IF(AC85&lt;=5,"OK, Tolerance&lt;= 5 mils", "Fail, Tolerance &gt;  5 mils")</f>
        <v>OK, Tolerance&lt;= 5 mils</v>
      </c>
      <c r="AD86" s="23" t="s">
        <v>774</v>
      </c>
      <c r="AE86" s="5">
        <f>VLOOKUP(AF86,PinNo!$B:$C,2,0)</f>
        <v>147</v>
      </c>
      <c r="AF86" s="7" t="str">
        <f t="shared" si="74"/>
        <v>P5_GIGA_MDIP</v>
      </c>
      <c r="AG86" s="118"/>
    </row>
    <row r="87" spans="1:33" x14ac:dyDescent="0.25">
      <c r="A87" s="24" t="s">
        <v>442</v>
      </c>
      <c r="B87" s="5">
        <f>VLOOKUP(C87,PinNo!$B:$C,2,0)</f>
        <v>148</v>
      </c>
      <c r="C87" s="7" t="s">
        <v>904</v>
      </c>
      <c r="D87" s="5" t="str">
        <f>VLOOKUP(CONCATENATE($A87,".",$B87),Netlist_VTable!$H:$I,2,0)</f>
        <v>S3_P5_GIGA_MDI-</v>
      </c>
      <c r="E87" s="19">
        <f>VLOOKUP(D87,EtchLengthFromLayout!$A:$B,2,0)</f>
        <v>1513.31</v>
      </c>
      <c r="F87" s="19" t="str">
        <f>CONCATENATE("S",MID($A87,5,1),"_U1_",SUBSTITUTE($C87,"IN","I-") )</f>
        <v>S3_U1_P5_GIGA_MDI-</v>
      </c>
      <c r="G87" s="19">
        <f>VLOOKUP(F87,EtchLengthFromLayout!$A:$B,2,0)</f>
        <v>324.18</v>
      </c>
      <c r="H87" s="13">
        <f t="shared" si="84"/>
        <v>1837.49</v>
      </c>
      <c r="I87" s="19" t="str">
        <f>CONCATENATE("S",MID($A87,5,1),"_U2_",SUBSTITUTE($C87,"IN","I-") )</f>
        <v>S3_U2_P5_GIGA_MDI-</v>
      </c>
      <c r="J87" s="19">
        <f>VLOOKUP(I87,EtchLengthFromLayout!$A:$B,2,0)</f>
        <v>100.55</v>
      </c>
      <c r="K87" s="19" t="str">
        <f t="shared" ref="K87" si="87">CONCATENATE("S",MID($A87,5,1),"_U3_",SUBSTITUTE($C87,"IN","I-") )</f>
        <v>S3_U3_P5_GIGA_MDI-</v>
      </c>
      <c r="L87" s="19">
        <f>VLOOKUP(K87,EtchLengthFromLayout!$A:$B,2,0)</f>
        <v>8825</v>
      </c>
      <c r="M87" s="14" t="str">
        <f t="shared" ref="M87" si="88">CONCATENATE("S",MID($A87,5,1),"_U4_",SUBSTITUTE($C87,"IN","I-") )</f>
        <v>S3_U4_P5_GIGA_MDI-</v>
      </c>
      <c r="N87" s="19">
        <f>VLOOKUP(M87,EtchLengthFromLayout!$A:$B,2,0)</f>
        <v>1284.1199999999999</v>
      </c>
      <c r="O87" s="41" t="str">
        <f t="shared" si="76"/>
        <v>S3_U5_GIGA_MDI-</v>
      </c>
      <c r="P87" s="19">
        <f>VLOOKUP(O87,EtchLengthFromLayout!$A:$B,2,0)</f>
        <v>573.75</v>
      </c>
      <c r="Q87" s="14"/>
      <c r="R87" s="19"/>
      <c r="S87" s="14"/>
      <c r="T87" s="19"/>
      <c r="U87" s="19"/>
      <c r="V87" s="19"/>
      <c r="W87" s="19"/>
      <c r="X87" s="19"/>
      <c r="Y87" s="5"/>
      <c r="Z87" s="5"/>
      <c r="AA87" s="19"/>
      <c r="AB87" s="19">
        <f t="shared" si="77"/>
        <v>12620.91</v>
      </c>
      <c r="AC87" s="19">
        <f>ABS(AB87-AB88)</f>
        <v>1.8189894035458565E-12</v>
      </c>
      <c r="AD87" s="24" t="s">
        <v>775</v>
      </c>
      <c r="AE87" s="5">
        <f>VLOOKUP(AF87,PinNo!$B:$C,2,0)</f>
        <v>148</v>
      </c>
      <c r="AF87" s="7" t="str">
        <f t="shared" si="74"/>
        <v>P5_GIGA_MDIN</v>
      </c>
      <c r="AG87" s="118"/>
    </row>
    <row r="88" spans="1:33" x14ac:dyDescent="0.25">
      <c r="A88" s="24" t="s">
        <v>442</v>
      </c>
      <c r="B88" s="5">
        <f>VLOOKUP(C88,PinNo!$B:$C,2,0)</f>
        <v>147</v>
      </c>
      <c r="C88" s="7" t="s">
        <v>903</v>
      </c>
      <c r="D88" s="5" t="str">
        <f>VLOOKUP(CONCATENATE($A88,".",$B88),Netlist_VTable!$H:$I,2,0)</f>
        <v>S3_P5_GIGA_MDI+</v>
      </c>
      <c r="E88" s="19">
        <f>VLOOKUP(D88,EtchLengthFromLayout!$A:$B,2,0)</f>
        <v>1513.31</v>
      </c>
      <c r="F88" s="19" t="str">
        <f>CONCATENATE("S",MID($A88,5,1),"_U1_",SUBSTITUTE($C88,"IP","I+") )</f>
        <v>S3_U1_P5_GIGA_MDI+</v>
      </c>
      <c r="G88" s="19">
        <f>VLOOKUP(F88,EtchLengthFromLayout!$A:$B,2,0)</f>
        <v>324.17</v>
      </c>
      <c r="H88" s="13">
        <f t="shared" si="84"/>
        <v>1837.48</v>
      </c>
      <c r="I88" s="19" t="str">
        <f>CONCATENATE("S",MID($A88,5,1),"_U2_",SUBSTITUTE($C88,"IP","I+") )</f>
        <v>S3_U2_P5_GIGA_MDI+</v>
      </c>
      <c r="J88" s="19">
        <f>VLOOKUP(I88,EtchLengthFromLayout!$A:$B,2,0)</f>
        <v>100.55</v>
      </c>
      <c r="K88" s="19" t="str">
        <f t="shared" ref="K88" si="89">CONCATENATE("S",MID($A88,5,1),"_U3_",SUBSTITUTE($C88,"IP","I+") )</f>
        <v>S3_U3_P5_GIGA_MDI+</v>
      </c>
      <c r="L88" s="19">
        <f>VLOOKUP(K88,EtchLengthFromLayout!$A:$B,2,0)</f>
        <v>8825</v>
      </c>
      <c r="M88" s="14" t="str">
        <f t="shared" ref="M88" si="90">CONCATENATE("S",MID($A88,5,1),"_U4_",SUBSTITUTE($C88,"IP","I+") )</f>
        <v>S3_U4_P5_GIGA_MDI+</v>
      </c>
      <c r="N88" s="19">
        <f>VLOOKUP(M88,EtchLengthFromLayout!$A:$B,2,0)</f>
        <v>1284.1199999999999</v>
      </c>
      <c r="O88" s="41" t="str">
        <f t="shared" si="76"/>
        <v>S3_U5_GIGA_MDI+</v>
      </c>
      <c r="P88" s="19">
        <f>VLOOKUP(O88,EtchLengthFromLayout!$A:$B,2,0)</f>
        <v>573.76</v>
      </c>
      <c r="Q88" s="14"/>
      <c r="R88" s="19"/>
      <c r="S88" s="14"/>
      <c r="T88" s="19"/>
      <c r="U88" s="19"/>
      <c r="V88" s="19"/>
      <c r="W88" s="19"/>
      <c r="X88" s="19"/>
      <c r="Y88" s="5"/>
      <c r="Z88" s="5"/>
      <c r="AA88" s="19"/>
      <c r="AB88" s="19">
        <f t="shared" si="77"/>
        <v>12620.910000000002</v>
      </c>
      <c r="AC88" s="15" t="str">
        <f>IF(AC87&lt;=5,"OK, Tolerance&lt;= 5 mils", "Fail, Tolerance &gt;  5 mils")</f>
        <v>OK, Tolerance&lt;= 5 mils</v>
      </c>
      <c r="AD88" s="24" t="s">
        <v>775</v>
      </c>
      <c r="AE88" s="5">
        <f>VLOOKUP(AF88,PinNo!$B:$C,2,0)</f>
        <v>147</v>
      </c>
      <c r="AF88" s="7" t="str">
        <f t="shared" si="74"/>
        <v>P5_GIGA_MDIP</v>
      </c>
      <c r="AG88" s="118"/>
    </row>
    <row r="89" spans="1:33" x14ac:dyDescent="0.25">
      <c r="A89" s="44"/>
      <c r="B89" s="12"/>
      <c r="C89" s="12"/>
      <c r="D89" s="12"/>
      <c r="E89" s="13"/>
      <c r="F89" s="12" t="s">
        <v>227</v>
      </c>
      <c r="G89" s="13"/>
      <c r="H89" s="13">
        <f>MAX(H81:H88)</f>
        <v>1977.75</v>
      </c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0" t="s">
        <v>227</v>
      </c>
      <c r="AA89" s="15"/>
      <c r="AB89" s="15">
        <f>MAX(AB81:AB88)</f>
        <v>12834.68</v>
      </c>
      <c r="AC89" s="10"/>
      <c r="AD89" s="10"/>
      <c r="AE89" s="10"/>
      <c r="AF89" s="10"/>
      <c r="AG89" s="10"/>
    </row>
    <row r="90" spans="1:33" x14ac:dyDescent="0.25">
      <c r="A90" s="44"/>
      <c r="B90" s="12"/>
      <c r="C90" s="12"/>
      <c r="D90" s="12"/>
      <c r="E90" s="13"/>
      <c r="F90" s="12" t="s">
        <v>228</v>
      </c>
      <c r="G90" s="13"/>
      <c r="H90" s="13">
        <f>MIN(H81:H88)</f>
        <v>1837.48</v>
      </c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0" t="s">
        <v>228</v>
      </c>
      <c r="AA90" s="15"/>
      <c r="AB90" s="15">
        <f>MIN(AB81:AB88)</f>
        <v>12610.39</v>
      </c>
      <c r="AC90" s="10"/>
      <c r="AD90" s="10"/>
      <c r="AE90" s="10"/>
      <c r="AF90" s="10"/>
      <c r="AG90" s="10"/>
    </row>
    <row r="91" spans="1:33" x14ac:dyDescent="0.25">
      <c r="A91" s="44"/>
      <c r="B91" s="12"/>
      <c r="C91" s="12"/>
      <c r="D91" s="12"/>
      <c r="E91" s="13"/>
      <c r="F91" s="12" t="s">
        <v>1</v>
      </c>
      <c r="G91" s="13"/>
      <c r="H91" s="13">
        <f>ABS(H89-H90)</f>
        <v>140.26999999999998</v>
      </c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0" t="s">
        <v>1</v>
      </c>
      <c r="AA91" s="15"/>
      <c r="AB91" s="15">
        <f>ABS(AB89-AB90)</f>
        <v>224.29000000000087</v>
      </c>
      <c r="AC91" s="10"/>
      <c r="AD91" s="10"/>
      <c r="AE91" s="10"/>
      <c r="AF91" s="10"/>
      <c r="AG91" s="10"/>
    </row>
    <row r="92" spans="1:33" x14ac:dyDescent="0.25">
      <c r="A92" s="25"/>
      <c r="B92" s="10"/>
      <c r="C92" s="10"/>
      <c r="D92" s="10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5"/>
      <c r="AA92" s="15"/>
      <c r="AB92" s="10"/>
      <c r="AC92" s="10"/>
      <c r="AD92" s="10"/>
      <c r="AE92" s="10"/>
      <c r="AF92" s="10"/>
      <c r="AG92" s="10"/>
    </row>
    <row r="93" spans="1:33" x14ac:dyDescent="0.25">
      <c r="A93" s="20"/>
      <c r="B93" s="5"/>
      <c r="C93" s="5"/>
      <c r="D93" s="5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5"/>
      <c r="Z93" s="5"/>
      <c r="AA93" s="19"/>
      <c r="AB93" s="19"/>
      <c r="AC93" s="5"/>
      <c r="AD93" s="5"/>
      <c r="AE93" s="5"/>
      <c r="AF93" s="5"/>
      <c r="AG93" s="5"/>
    </row>
    <row r="94" spans="1:33" ht="32.25" x14ac:dyDescent="0.25">
      <c r="A94" s="46" t="s">
        <v>3</v>
      </c>
      <c r="B94" s="46" t="s">
        <v>4</v>
      </c>
      <c r="C94" s="46" t="s">
        <v>5</v>
      </c>
      <c r="D94" s="10" t="s">
        <v>0</v>
      </c>
      <c r="E94" s="15" t="s">
        <v>2</v>
      </c>
      <c r="F94" s="16" t="s">
        <v>0</v>
      </c>
      <c r="G94" s="17" t="s">
        <v>2</v>
      </c>
      <c r="H94" s="52" t="s">
        <v>415</v>
      </c>
      <c r="I94" s="10" t="s">
        <v>0</v>
      </c>
      <c r="J94" s="15" t="s">
        <v>2</v>
      </c>
      <c r="K94" s="16" t="s">
        <v>0</v>
      </c>
      <c r="L94" s="17" t="s">
        <v>2</v>
      </c>
      <c r="M94" s="10" t="s">
        <v>0</v>
      </c>
      <c r="N94" s="15" t="s">
        <v>2</v>
      </c>
      <c r="O94" s="16" t="s">
        <v>0</v>
      </c>
      <c r="P94" s="17" t="s">
        <v>2</v>
      </c>
      <c r="Q94" s="10" t="s">
        <v>0</v>
      </c>
      <c r="R94" s="15" t="s">
        <v>2</v>
      </c>
      <c r="S94" s="16" t="s">
        <v>0</v>
      </c>
      <c r="T94" s="17" t="s">
        <v>2</v>
      </c>
      <c r="U94" s="10" t="s">
        <v>0</v>
      </c>
      <c r="V94" s="15" t="s">
        <v>2</v>
      </c>
      <c r="W94" s="16" t="s">
        <v>0</v>
      </c>
      <c r="X94" s="17" t="s">
        <v>2</v>
      </c>
      <c r="Y94" s="12"/>
      <c r="Z94" s="53" t="s">
        <v>422</v>
      </c>
      <c r="AA94" s="13" t="s">
        <v>2</v>
      </c>
      <c r="AB94" s="18" t="s">
        <v>875</v>
      </c>
      <c r="AC94" s="29" t="s">
        <v>420</v>
      </c>
      <c r="AD94" s="10" t="s">
        <v>226</v>
      </c>
      <c r="AE94" s="10" t="s">
        <v>4</v>
      </c>
      <c r="AF94" s="10" t="s">
        <v>5</v>
      </c>
      <c r="AG94" s="46" t="s">
        <v>229</v>
      </c>
    </row>
    <row r="95" spans="1:33" ht="16.149999999999999" customHeight="1" x14ac:dyDescent="0.25">
      <c r="A95" s="23" t="s">
        <v>8</v>
      </c>
      <c r="B95" s="5">
        <f>VLOOKUP(C95,PinNo!$B:$C,2,0)</f>
        <v>143</v>
      </c>
      <c r="C95" s="7" t="s">
        <v>906</v>
      </c>
      <c r="D95" s="5" t="str">
        <f>VLOOKUP(CONCATENATE($A95,".",$B95),Netlist_VTable!$H:$I,2,0)</f>
        <v>S0_P6_GIGA_MDI-</v>
      </c>
      <c r="E95" s="19">
        <f>VLOOKUP(D95,EtchLengthFromLayout!$A:$B,2,0)</f>
        <v>1664.82</v>
      </c>
      <c r="F95" s="19" t="str">
        <f>CONCATENATE("S",MID($A95,5,1),"_U1_",SUBSTITUTE($C95,"IN","I-") )</f>
        <v>S0_U1_P6_GIGA_MDI-</v>
      </c>
      <c r="G95" s="19">
        <f>VLOOKUP(F95,EtchLengthFromLayout!$A:$B,2,0)</f>
        <v>322.85000000000002</v>
      </c>
      <c r="H95" s="13">
        <f>E95+G95</f>
        <v>1987.67</v>
      </c>
      <c r="I95" s="19" t="str">
        <f>CONCATENATE("S",MID($A95,5,1),"_U2_",SUBSTITUTE($C95,"IN","I-") )</f>
        <v>S0_U2_P6_GIGA_MDI-</v>
      </c>
      <c r="J95" s="19">
        <f>VLOOKUP(I95,EtchLengthFromLayout!$A:$B,2,0)</f>
        <v>100.55</v>
      </c>
      <c r="K95" s="19" t="str">
        <f>CONCATENATE("S",MID($A95,5,1),"_U3_",SUBSTITUTE($C95,"IN","I-") )</f>
        <v>S0_U3_P6_GIGA_MDI-</v>
      </c>
      <c r="L95" s="19">
        <f>VLOOKUP(K95,EtchLengthFromLayout!$A:$B,2,0)</f>
        <v>8505.74</v>
      </c>
      <c r="M95" s="14" t="str">
        <f>CONCATENATE("S",MID($A95,5,1),"_U4_",SUBSTITUTE($C95,"IN","I-") )</f>
        <v>S0_U4_P6_GIGA_MDI-</v>
      </c>
      <c r="N95" s="19">
        <f>VLOOKUP(M95,EtchLengthFromLayout!$A:$B,2,0)</f>
        <v>1045.58</v>
      </c>
      <c r="O95" s="41" t="str">
        <f>SUBSTITUTE($D95, "_P6","_U5")</f>
        <v>S0_U5_GIGA_MDI-</v>
      </c>
      <c r="P95" s="19">
        <f>VLOOKUP(O95,EtchLengthFromLayout!$A:$B,2,0)</f>
        <v>573.75</v>
      </c>
      <c r="Q95" s="14"/>
      <c r="R95" s="19"/>
      <c r="S95" s="14"/>
      <c r="T95" s="19"/>
      <c r="U95" s="19"/>
      <c r="V95" s="19"/>
      <c r="W95" s="19"/>
      <c r="X95" s="19"/>
      <c r="Y95" s="5"/>
      <c r="Z95" s="5"/>
      <c r="AA95" s="19"/>
      <c r="AB95" s="19">
        <f>E95+G95+J95+L95+N95+P95+R95+T95+V95+X95+AA95</f>
        <v>12213.289999999999</v>
      </c>
      <c r="AC95" s="19">
        <f>ABS(AB95-AB96)</f>
        <v>0.80999999999949068</v>
      </c>
      <c r="AD95" s="23" t="s">
        <v>402</v>
      </c>
      <c r="AE95" s="5">
        <f>VLOOKUP(AF95,PinNo!$B:$C,2,0)</f>
        <v>143</v>
      </c>
      <c r="AF95" s="7" t="str">
        <f t="shared" ref="AF95:AF102" si="91">C95</f>
        <v>P6_GIGA_MDIN</v>
      </c>
      <c r="AG95" s="118" t="s">
        <v>5253</v>
      </c>
    </row>
    <row r="96" spans="1:33" x14ac:dyDescent="0.25">
      <c r="A96" s="23" t="s">
        <v>8</v>
      </c>
      <c r="B96" s="5">
        <f>VLOOKUP(C96,PinNo!$B:$C,2,0)</f>
        <v>142</v>
      </c>
      <c r="C96" s="7" t="s">
        <v>905</v>
      </c>
      <c r="D96" s="5" t="str">
        <f>VLOOKUP(CONCATENATE($A96,".",$B96),Netlist_VTable!$H:$I,2,0)</f>
        <v>S0_P6_GIGA_MDI+</v>
      </c>
      <c r="E96" s="19">
        <f>VLOOKUP(D96,EtchLengthFromLayout!$A:$B,2,0)</f>
        <v>1664.83</v>
      </c>
      <c r="F96" s="19" t="str">
        <f>CONCATENATE("S",MID($A96,5,1),"_U1_",SUBSTITUTE($C96,"IP","I+") )</f>
        <v>S0_U1_P6_GIGA_MDI+</v>
      </c>
      <c r="G96" s="19">
        <f>VLOOKUP(F96,EtchLengthFromLayout!$A:$B,2,0)</f>
        <v>322.83999999999997</v>
      </c>
      <c r="H96" s="13">
        <f t="shared" ref="H96:H98" si="92">E96+G96</f>
        <v>1987.6699999999998</v>
      </c>
      <c r="I96" s="19" t="str">
        <f>CONCATENATE("S",MID($A96,5,1),"_U2_",SUBSTITUTE($C96,"IP","I+") )</f>
        <v>S0_U2_P6_GIGA_MDI+</v>
      </c>
      <c r="J96" s="19">
        <f>VLOOKUP(I96,EtchLengthFromLayout!$A:$B,2,0)</f>
        <v>100.55</v>
      </c>
      <c r="K96" s="19" t="str">
        <f>CONCATENATE("S",MID($A96,5,1),"_U3_",SUBSTITUTE($C96,"IP","I+") )</f>
        <v>S0_U3_P6_GIGA_MDI+</v>
      </c>
      <c r="L96" s="19">
        <f>VLOOKUP(K96,EtchLengthFromLayout!$A:$B,2,0)</f>
        <v>8505.75</v>
      </c>
      <c r="M96" s="14" t="str">
        <f>CONCATENATE("S",MID($A96,5,1),"_U4_",SUBSTITUTE($C96,"IP","I+") )</f>
        <v>S0_U4_P6_GIGA_MDI+</v>
      </c>
      <c r="N96" s="19">
        <f>VLOOKUP(M96,EtchLengthFromLayout!$A:$B,2,0)</f>
        <v>1044.75</v>
      </c>
      <c r="O96" s="41" t="str">
        <f t="shared" ref="O96:O102" si="93">SUBSTITUTE($D96, "_P6","_U5")</f>
        <v>S0_U5_GIGA_MDI+</v>
      </c>
      <c r="P96" s="19">
        <f>VLOOKUP(O96,EtchLengthFromLayout!$A:$B,2,0)</f>
        <v>573.76</v>
      </c>
      <c r="Q96" s="14"/>
      <c r="R96" s="19"/>
      <c r="S96" s="14"/>
      <c r="T96" s="19"/>
      <c r="U96" s="19"/>
      <c r="V96" s="19"/>
      <c r="W96" s="19"/>
      <c r="X96" s="19"/>
      <c r="Y96" s="5"/>
      <c r="Z96" s="5"/>
      <c r="AA96" s="19"/>
      <c r="AB96" s="19">
        <f t="shared" ref="AB96:AB102" si="94">E96+G96+J96+L96+N96+P96+R96+T96+V96+X96+AA96</f>
        <v>12212.48</v>
      </c>
      <c r="AC96" s="10" t="str">
        <f>IF(AC95&lt;=5,"OK, Tolerance&lt;= 5 mil", "Not OK, Tolerance &gt; 5 mil")</f>
        <v>OK, Tolerance&lt;= 5 mil</v>
      </c>
      <c r="AD96" s="23" t="s">
        <v>402</v>
      </c>
      <c r="AE96" s="5">
        <f>VLOOKUP(AF96,PinNo!$B:$C,2,0)</f>
        <v>142</v>
      </c>
      <c r="AF96" s="7" t="str">
        <f t="shared" si="91"/>
        <v>P6_GIGA_MDIP</v>
      </c>
      <c r="AG96" s="118"/>
    </row>
    <row r="97" spans="1:33" x14ac:dyDescent="0.25">
      <c r="A97" s="24" t="s">
        <v>9</v>
      </c>
      <c r="B97" s="5">
        <f>VLOOKUP(C97,PinNo!$B:$C,2,0)</f>
        <v>143</v>
      </c>
      <c r="C97" s="7" t="s">
        <v>906</v>
      </c>
      <c r="D97" s="5" t="str">
        <f>VLOOKUP(CONCATENATE($A97,".",$B97),Netlist_VTable!$H:$I,2,0)</f>
        <v>S1_P6_GIGA_MDI-</v>
      </c>
      <c r="E97" s="19">
        <f>VLOOKUP(D97,EtchLengthFromLayout!$A:$B,2,0)</f>
        <v>1440.48</v>
      </c>
      <c r="F97" s="19" t="str">
        <f>CONCATENATE("S",MID($A97,5,1),"_U1_",SUBSTITUTE($C97,"IN","I-") )</f>
        <v>S1_U1_P6_GIGA_MDI-</v>
      </c>
      <c r="G97" s="19">
        <f>VLOOKUP(F97,EtchLengthFromLayout!$A:$B,2,0)</f>
        <v>322.85000000000002</v>
      </c>
      <c r="H97" s="13">
        <f t="shared" si="92"/>
        <v>1763.33</v>
      </c>
      <c r="I97" s="19" t="str">
        <f>CONCATENATE("S",MID($A97,5,1),"_U2_",SUBSTITUTE($C97,"IN","I-") )</f>
        <v>S1_U2_P6_GIGA_MDI-</v>
      </c>
      <c r="J97" s="19">
        <f>VLOOKUP(I97,EtchLengthFromLayout!$A:$B,2,0)</f>
        <v>100.55</v>
      </c>
      <c r="K97" s="19" t="str">
        <f t="shared" ref="K97" si="95">CONCATENATE("S",MID($A97,5,1),"_U3_",SUBSTITUTE($C97,"IN","I-") )</f>
        <v>S1_U3_P6_GIGA_MDI-</v>
      </c>
      <c r="L97" s="19">
        <f>VLOOKUP(K97,EtchLengthFromLayout!$A:$B,2,0)</f>
        <v>8824.3700000000008</v>
      </c>
      <c r="M97" s="14" t="str">
        <f t="shared" ref="M97" si="96">CONCATENATE("S",MID($A97,5,1),"_U4_",SUBSTITUTE($C97,"IN","I-") )</f>
        <v>S1_U4_P6_GIGA_MDI-</v>
      </c>
      <c r="N97" s="19">
        <f>VLOOKUP(M97,EtchLengthFromLayout!$A:$B,2,0)</f>
        <v>1045.58</v>
      </c>
      <c r="O97" s="41" t="str">
        <f t="shared" si="93"/>
        <v>S1_U5_GIGA_MDI-</v>
      </c>
      <c r="P97" s="19">
        <f>VLOOKUP(O97,EtchLengthFromLayout!$A:$B,2,0)</f>
        <v>573.75</v>
      </c>
      <c r="Q97" s="14"/>
      <c r="R97" s="19"/>
      <c r="S97" s="14"/>
      <c r="T97" s="19"/>
      <c r="U97" s="19"/>
      <c r="V97" s="19"/>
      <c r="W97" s="19"/>
      <c r="X97" s="19"/>
      <c r="Y97" s="5"/>
      <c r="Z97" s="5"/>
      <c r="AA97" s="19"/>
      <c r="AB97" s="19">
        <f t="shared" si="94"/>
        <v>12307.58</v>
      </c>
      <c r="AC97" s="19">
        <f t="shared" ref="AC97" si="97">ABS(AB97-AB98)</f>
        <v>0.81000000000130967</v>
      </c>
      <c r="AD97" s="24" t="s">
        <v>773</v>
      </c>
      <c r="AE97" s="5">
        <f>VLOOKUP(AF97,PinNo!$B:$C,2,0)</f>
        <v>143</v>
      </c>
      <c r="AF97" s="7" t="str">
        <f t="shared" si="91"/>
        <v>P6_GIGA_MDIN</v>
      </c>
      <c r="AG97" s="118"/>
    </row>
    <row r="98" spans="1:33" x14ac:dyDescent="0.25">
      <c r="A98" s="24" t="s">
        <v>9</v>
      </c>
      <c r="B98" s="5">
        <f>VLOOKUP(C98,PinNo!$B:$C,2,0)</f>
        <v>142</v>
      </c>
      <c r="C98" s="7" t="s">
        <v>905</v>
      </c>
      <c r="D98" s="5" t="str">
        <f>VLOOKUP(CONCATENATE($A98,".",$B98),Netlist_VTable!$H:$I,2,0)</f>
        <v>S1_P6_GIGA_MDI+</v>
      </c>
      <c r="E98" s="19">
        <f>VLOOKUP(D98,EtchLengthFromLayout!$A:$B,2,0)</f>
        <v>1440.49</v>
      </c>
      <c r="F98" s="19" t="str">
        <f>CONCATENATE("S",MID($A98,5,1),"_U1_",SUBSTITUTE($C98,"IP","I+") )</f>
        <v>S1_U1_P6_GIGA_MDI+</v>
      </c>
      <c r="G98" s="19">
        <f>VLOOKUP(F98,EtchLengthFromLayout!$A:$B,2,0)</f>
        <v>322.83999999999997</v>
      </c>
      <c r="H98" s="13">
        <f t="shared" si="92"/>
        <v>1763.33</v>
      </c>
      <c r="I98" s="19" t="str">
        <f>CONCATENATE("S",MID($A98,5,1),"_U2_",SUBSTITUTE($C98,"IP","I+") )</f>
        <v>S1_U2_P6_GIGA_MDI+</v>
      </c>
      <c r="J98" s="19">
        <f>VLOOKUP(I98,EtchLengthFromLayout!$A:$B,2,0)</f>
        <v>100.55</v>
      </c>
      <c r="K98" s="19" t="str">
        <f t="shared" ref="K98" si="98">CONCATENATE("S",MID($A98,5,1),"_U3_",SUBSTITUTE($C98,"IP","I+") )</f>
        <v>S1_U3_P6_GIGA_MDI+</v>
      </c>
      <c r="L98" s="19">
        <f>VLOOKUP(K98,EtchLengthFromLayout!$A:$B,2,0)</f>
        <v>8824.3799999999992</v>
      </c>
      <c r="M98" s="14" t="str">
        <f t="shared" ref="M98" si="99">CONCATENATE("S",MID($A98,5,1),"_U4_",SUBSTITUTE($C98,"IP","I+") )</f>
        <v>S1_U4_P6_GIGA_MDI+</v>
      </c>
      <c r="N98" s="19">
        <f>VLOOKUP(M98,EtchLengthFromLayout!$A:$B,2,0)</f>
        <v>1044.75</v>
      </c>
      <c r="O98" s="41" t="str">
        <f t="shared" si="93"/>
        <v>S1_U5_GIGA_MDI+</v>
      </c>
      <c r="P98" s="19">
        <f>VLOOKUP(O98,EtchLengthFromLayout!$A:$B,2,0)</f>
        <v>573.76</v>
      </c>
      <c r="Q98" s="14"/>
      <c r="R98" s="19"/>
      <c r="S98" s="14"/>
      <c r="T98" s="19"/>
      <c r="U98" s="19"/>
      <c r="V98" s="19"/>
      <c r="W98" s="19"/>
      <c r="X98" s="19"/>
      <c r="Y98" s="5"/>
      <c r="Z98" s="5"/>
      <c r="AA98" s="19"/>
      <c r="AB98" s="19">
        <f t="shared" si="94"/>
        <v>12306.769999999999</v>
      </c>
      <c r="AC98" s="10" t="str">
        <f t="shared" ref="AC98" si="100">IF(AC97&lt;=5,"OK, Tolerance&lt;= 5 mil", "Not OK, Tolerance &gt; 5 mil")</f>
        <v>OK, Tolerance&lt;= 5 mil</v>
      </c>
      <c r="AD98" s="24" t="s">
        <v>773</v>
      </c>
      <c r="AE98" s="5">
        <f>VLOOKUP(AF98,PinNo!$B:$C,2,0)</f>
        <v>142</v>
      </c>
      <c r="AF98" s="7" t="str">
        <f t="shared" si="91"/>
        <v>P6_GIGA_MDIP</v>
      </c>
      <c r="AG98" s="118"/>
    </row>
    <row r="99" spans="1:33" ht="16.149999999999999" customHeight="1" x14ac:dyDescent="0.25">
      <c r="A99" s="23" t="s">
        <v>441</v>
      </c>
      <c r="B99" s="5">
        <f>VLOOKUP(C99,PinNo!$B:$C,2,0)</f>
        <v>143</v>
      </c>
      <c r="C99" s="7" t="s">
        <v>906</v>
      </c>
      <c r="D99" s="5" t="str">
        <f>VLOOKUP(CONCATENATE($A99,".",$B99),Netlist_VTable!$H:$I,2,0)</f>
        <v>S2_P6_GIGA_MDI-</v>
      </c>
      <c r="E99" s="19">
        <f>VLOOKUP(D99,EtchLengthFromLayout!$A:$B,2,0)</f>
        <v>1665.06</v>
      </c>
      <c r="F99" s="19" t="str">
        <f>CONCATENATE("S",MID($A99,5,1),"_U1_",SUBSTITUTE($C99,"IN","I-") )</f>
        <v>S2_U1_P6_GIGA_MDI-</v>
      </c>
      <c r="G99" s="19">
        <f>VLOOKUP(F99,EtchLengthFromLayout!$A:$B,2,0)</f>
        <v>322.85000000000002</v>
      </c>
      <c r="H99" s="13">
        <f>E99+G99</f>
        <v>1987.9099999999999</v>
      </c>
      <c r="I99" s="19" t="str">
        <f>CONCATENATE("S",MID($A99,5,1),"_U2_",SUBSTITUTE($C99,"IN","I-") )</f>
        <v>S2_U2_P6_GIGA_MDI-</v>
      </c>
      <c r="J99" s="19">
        <f>VLOOKUP(I99,EtchLengthFromLayout!$A:$B,2,0)</f>
        <v>100.55</v>
      </c>
      <c r="K99" s="19" t="str">
        <f t="shared" ref="K99" si="101">CONCATENATE("S",MID($A99,5,1),"_U3_",SUBSTITUTE($C99,"IN","I-") )</f>
        <v>S2_U3_P6_GIGA_MDI-</v>
      </c>
      <c r="L99" s="19">
        <f>VLOOKUP(K99,EtchLengthFromLayout!$A:$B,2,0)</f>
        <v>8298.51</v>
      </c>
      <c r="M99" s="14" t="str">
        <f t="shared" ref="M99" si="102">CONCATENATE("S",MID($A99,5,1),"_U4_",SUBSTITUTE($C99,"IN","I-") )</f>
        <v>S2_U4_P6_GIGA_MDI-</v>
      </c>
      <c r="N99" s="19">
        <f>VLOOKUP(M99,EtchLengthFromLayout!$A:$B,2,0)</f>
        <v>1045.58</v>
      </c>
      <c r="O99" s="41" t="str">
        <f t="shared" si="93"/>
        <v>S2_U5_GIGA_MDI-</v>
      </c>
      <c r="P99" s="19">
        <f>VLOOKUP(O99,EtchLengthFromLayout!$A:$B,2,0)</f>
        <v>573.75</v>
      </c>
      <c r="Q99" s="14"/>
      <c r="R99" s="19"/>
      <c r="S99" s="14"/>
      <c r="T99" s="19"/>
      <c r="U99" s="19"/>
      <c r="V99" s="19"/>
      <c r="W99" s="19"/>
      <c r="X99" s="19"/>
      <c r="Y99" s="5"/>
      <c r="Z99" s="5"/>
      <c r="AA99" s="19"/>
      <c r="AB99" s="19">
        <f t="shared" si="94"/>
        <v>12006.300000000001</v>
      </c>
      <c r="AC99" s="19">
        <f>ABS(AB99-AB100)</f>
        <v>0.81999999999970896</v>
      </c>
      <c r="AD99" s="23" t="s">
        <v>774</v>
      </c>
      <c r="AE99" s="5">
        <f>VLOOKUP(AF99,PinNo!$B:$C,2,0)</f>
        <v>143</v>
      </c>
      <c r="AF99" s="7" t="str">
        <f t="shared" si="91"/>
        <v>P6_GIGA_MDIN</v>
      </c>
      <c r="AG99" s="118"/>
    </row>
    <row r="100" spans="1:33" x14ac:dyDescent="0.25">
      <c r="A100" s="23" t="s">
        <v>441</v>
      </c>
      <c r="B100" s="5">
        <f>VLOOKUP(C100,PinNo!$B:$C,2,0)</f>
        <v>142</v>
      </c>
      <c r="C100" s="7" t="s">
        <v>905</v>
      </c>
      <c r="D100" s="5" t="str">
        <f>VLOOKUP(CONCATENATE($A100,".",$B100),Netlist_VTable!$H:$I,2,0)</f>
        <v>S2_P6_GIGA_MDI+</v>
      </c>
      <c r="E100" s="19">
        <f>VLOOKUP(D100,EtchLengthFromLayout!$A:$B,2,0)</f>
        <v>1665.07</v>
      </c>
      <c r="F100" s="19" t="str">
        <f>CONCATENATE("S",MID($A100,5,1),"_U1_",SUBSTITUTE($C100,"IP","I+") )</f>
        <v>S2_U1_P6_GIGA_MDI+</v>
      </c>
      <c r="G100" s="19">
        <f>VLOOKUP(F100,EtchLengthFromLayout!$A:$B,2,0)</f>
        <v>322.83999999999997</v>
      </c>
      <c r="H100" s="13">
        <f t="shared" ref="H100:H102" si="103">E100+G100</f>
        <v>1987.9099999999999</v>
      </c>
      <c r="I100" s="19" t="str">
        <f>CONCATENATE("S",MID($A100,5,1),"_U2_",SUBSTITUTE($C100,"IP","I+") )</f>
        <v>S2_U2_P6_GIGA_MDI+</v>
      </c>
      <c r="J100" s="19">
        <f>VLOOKUP(I100,EtchLengthFromLayout!$A:$B,2,0)</f>
        <v>100.55</v>
      </c>
      <c r="K100" s="19" t="str">
        <f t="shared" ref="K100" si="104">CONCATENATE("S",MID($A100,5,1),"_U3_",SUBSTITUTE($C100,"IP","I+") )</f>
        <v>S2_U3_P6_GIGA_MDI+</v>
      </c>
      <c r="L100" s="19">
        <f>VLOOKUP(K100,EtchLengthFromLayout!$A:$B,2,0)</f>
        <v>8298.51</v>
      </c>
      <c r="M100" s="14" t="str">
        <f t="shared" ref="M100" si="105">CONCATENATE("S",MID($A100,5,1),"_U4_",SUBSTITUTE($C100,"IP","I+") )</f>
        <v>S2_U4_P6_GIGA_MDI+</v>
      </c>
      <c r="N100" s="19">
        <f>VLOOKUP(M100,EtchLengthFromLayout!$A:$B,2,0)</f>
        <v>1044.75</v>
      </c>
      <c r="O100" s="41" t="str">
        <f t="shared" si="93"/>
        <v>S2_U5_GIGA_MDI+</v>
      </c>
      <c r="P100" s="19">
        <f>VLOOKUP(O100,EtchLengthFromLayout!$A:$B,2,0)</f>
        <v>573.76</v>
      </c>
      <c r="Q100" s="14"/>
      <c r="R100" s="19"/>
      <c r="S100" s="14"/>
      <c r="T100" s="19"/>
      <c r="U100" s="19"/>
      <c r="V100" s="19"/>
      <c r="W100" s="19"/>
      <c r="X100" s="19"/>
      <c r="Y100" s="5"/>
      <c r="Z100" s="5"/>
      <c r="AA100" s="19"/>
      <c r="AB100" s="19">
        <f t="shared" si="94"/>
        <v>12005.480000000001</v>
      </c>
      <c r="AC100" s="10" t="str">
        <f>IF(AC99&lt;=5,"OK, Tolerance&lt;= 5 mil", "Not OK, Tolerance &gt; 5 mil")</f>
        <v>OK, Tolerance&lt;= 5 mil</v>
      </c>
      <c r="AD100" s="23" t="s">
        <v>774</v>
      </c>
      <c r="AE100" s="5">
        <f>VLOOKUP(AF100,PinNo!$B:$C,2,0)</f>
        <v>142</v>
      </c>
      <c r="AF100" s="7" t="str">
        <f t="shared" si="91"/>
        <v>P6_GIGA_MDIP</v>
      </c>
      <c r="AG100" s="118"/>
    </row>
    <row r="101" spans="1:33" x14ac:dyDescent="0.25">
      <c r="A101" s="24" t="s">
        <v>442</v>
      </c>
      <c r="B101" s="5">
        <f>VLOOKUP(C101,PinNo!$B:$C,2,0)</f>
        <v>143</v>
      </c>
      <c r="C101" s="7" t="s">
        <v>906</v>
      </c>
      <c r="D101" s="5" t="str">
        <f>VLOOKUP(CONCATENATE($A101,".",$B101),Netlist_VTable!$H:$I,2,0)</f>
        <v>S3_P6_GIGA_MDI-</v>
      </c>
      <c r="E101" s="19">
        <f>VLOOKUP(D101,EtchLengthFromLayout!$A:$B,2,0)</f>
        <v>1440.48</v>
      </c>
      <c r="F101" s="19" t="str">
        <f>CONCATENATE("S",MID($A101,5,1),"_U1_",SUBSTITUTE($C101,"IN","I-") )</f>
        <v>S3_U1_P6_GIGA_MDI-</v>
      </c>
      <c r="G101" s="19">
        <f>VLOOKUP(F101,EtchLengthFromLayout!$A:$B,2,0)</f>
        <v>322.85000000000002</v>
      </c>
      <c r="H101" s="13">
        <f t="shared" si="103"/>
        <v>1763.33</v>
      </c>
      <c r="I101" s="19" t="str">
        <f>CONCATENATE("S",MID($A101,5,1),"_U2_",SUBSTITUTE($C101,"IN","I-") )</f>
        <v>S3_U2_P6_GIGA_MDI-</v>
      </c>
      <c r="J101" s="19">
        <f>VLOOKUP(I101,EtchLengthFromLayout!$A:$B,2,0)</f>
        <v>100.55</v>
      </c>
      <c r="K101" s="19" t="str">
        <f t="shared" ref="K101" si="106">CONCATENATE("S",MID($A101,5,1),"_U3_",SUBSTITUTE($C101,"IN","I-") )</f>
        <v>S3_U3_P6_GIGA_MDI-</v>
      </c>
      <c r="L101" s="19">
        <f>VLOOKUP(K101,EtchLengthFromLayout!$A:$B,2,0)</f>
        <v>9107.2099999999991</v>
      </c>
      <c r="M101" s="14" t="str">
        <f t="shared" ref="M101" si="107">CONCATENATE("S",MID($A101,5,1),"_U4_",SUBSTITUTE($C101,"IN","I-") )</f>
        <v>S3_U4_P6_GIGA_MDI-</v>
      </c>
      <c r="N101" s="19">
        <f>VLOOKUP(M101,EtchLengthFromLayout!$A:$B,2,0)</f>
        <v>1045.58</v>
      </c>
      <c r="O101" s="41" t="str">
        <f t="shared" si="93"/>
        <v>S3_U5_GIGA_MDI-</v>
      </c>
      <c r="P101" s="19">
        <f>VLOOKUP(O101,EtchLengthFromLayout!$A:$B,2,0)</f>
        <v>573.75</v>
      </c>
      <c r="Q101" s="14"/>
      <c r="R101" s="19"/>
      <c r="S101" s="14"/>
      <c r="T101" s="19"/>
      <c r="U101" s="19"/>
      <c r="V101" s="19"/>
      <c r="W101" s="19"/>
      <c r="X101" s="19"/>
      <c r="Y101" s="5"/>
      <c r="Z101" s="5"/>
      <c r="AA101" s="19"/>
      <c r="AB101" s="19">
        <f t="shared" si="94"/>
        <v>12590.419999999998</v>
      </c>
      <c r="AC101" s="19">
        <f t="shared" ref="AC101" si="108">ABS(AB101-AB102)</f>
        <v>0.81999999999970896</v>
      </c>
      <c r="AD101" s="24" t="s">
        <v>775</v>
      </c>
      <c r="AE101" s="5">
        <f>VLOOKUP(AF101,PinNo!$B:$C,2,0)</f>
        <v>143</v>
      </c>
      <c r="AF101" s="7" t="str">
        <f t="shared" si="91"/>
        <v>P6_GIGA_MDIN</v>
      </c>
      <c r="AG101" s="118"/>
    </row>
    <row r="102" spans="1:33" x14ac:dyDescent="0.25">
      <c r="A102" s="24" t="s">
        <v>442</v>
      </c>
      <c r="B102" s="5">
        <f>VLOOKUP(C102,PinNo!$B:$C,2,0)</f>
        <v>142</v>
      </c>
      <c r="C102" s="7" t="s">
        <v>905</v>
      </c>
      <c r="D102" s="5" t="str">
        <f>VLOOKUP(CONCATENATE($A102,".",$B102),Netlist_VTable!$H:$I,2,0)</f>
        <v>S3_P6_GIGA_MDI+</v>
      </c>
      <c r="E102" s="19">
        <f>VLOOKUP(D102,EtchLengthFromLayout!$A:$B,2,0)</f>
        <v>1440.49</v>
      </c>
      <c r="F102" s="19" t="str">
        <f>CONCATENATE("S",MID($A102,5,1),"_U1_",SUBSTITUTE($C102,"IP","I+") )</f>
        <v>S3_U1_P6_GIGA_MDI+</v>
      </c>
      <c r="G102" s="19">
        <f>VLOOKUP(F102,EtchLengthFromLayout!$A:$B,2,0)</f>
        <v>322.83999999999997</v>
      </c>
      <c r="H102" s="13">
        <f t="shared" si="103"/>
        <v>1763.33</v>
      </c>
      <c r="I102" s="19" t="str">
        <f>CONCATENATE("S",MID($A102,5,1),"_U2_",SUBSTITUTE($C102,"IP","I+") )</f>
        <v>S3_U2_P6_GIGA_MDI+</v>
      </c>
      <c r="J102" s="19">
        <f>VLOOKUP(I102,EtchLengthFromLayout!$A:$B,2,0)</f>
        <v>100.55</v>
      </c>
      <c r="K102" s="19" t="str">
        <f t="shared" ref="K102" si="109">CONCATENATE("S",MID($A102,5,1),"_U3_",SUBSTITUTE($C102,"IP","I+") )</f>
        <v>S3_U3_P6_GIGA_MDI+</v>
      </c>
      <c r="L102" s="19">
        <f>VLOOKUP(K102,EtchLengthFromLayout!$A:$B,2,0)</f>
        <v>9107.2099999999991</v>
      </c>
      <c r="M102" s="14" t="str">
        <f t="shared" ref="M102" si="110">CONCATENATE("S",MID($A102,5,1),"_U4_",SUBSTITUTE($C102,"IP","I+") )</f>
        <v>S3_U4_P6_GIGA_MDI+</v>
      </c>
      <c r="N102" s="19">
        <f>VLOOKUP(M102,EtchLengthFromLayout!$A:$B,2,0)</f>
        <v>1044.75</v>
      </c>
      <c r="O102" s="41" t="str">
        <f t="shared" si="93"/>
        <v>S3_U5_GIGA_MDI+</v>
      </c>
      <c r="P102" s="19">
        <f>VLOOKUP(O102,EtchLengthFromLayout!$A:$B,2,0)</f>
        <v>573.76</v>
      </c>
      <c r="Q102" s="14"/>
      <c r="R102" s="19"/>
      <c r="S102" s="14"/>
      <c r="T102" s="19"/>
      <c r="U102" s="19"/>
      <c r="V102" s="19"/>
      <c r="W102" s="19"/>
      <c r="X102" s="19"/>
      <c r="Y102" s="5"/>
      <c r="Z102" s="5"/>
      <c r="AA102" s="19"/>
      <c r="AB102" s="19">
        <f t="shared" si="94"/>
        <v>12589.599999999999</v>
      </c>
      <c r="AC102" s="10" t="str">
        <f t="shared" ref="AC102" si="111">IF(AC101&lt;=5,"OK, Tolerance&lt;= 5 mil", "Not OK, Tolerance &gt; 5 mil")</f>
        <v>OK, Tolerance&lt;= 5 mil</v>
      </c>
      <c r="AD102" s="24" t="s">
        <v>775</v>
      </c>
      <c r="AE102" s="5">
        <f>VLOOKUP(AF102,PinNo!$B:$C,2,0)</f>
        <v>142</v>
      </c>
      <c r="AF102" s="7" t="str">
        <f t="shared" si="91"/>
        <v>P6_GIGA_MDIP</v>
      </c>
      <c r="AG102" s="118"/>
    </row>
    <row r="103" spans="1:33" x14ac:dyDescent="0.25">
      <c r="A103" s="44"/>
      <c r="B103" s="12"/>
      <c r="C103" s="12"/>
      <c r="D103" s="12"/>
      <c r="E103" s="13"/>
      <c r="F103" s="12" t="s">
        <v>227</v>
      </c>
      <c r="G103" s="13"/>
      <c r="H103" s="13">
        <f>MAX(H95:H102)</f>
        <v>1987.9099999999999</v>
      </c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0" t="s">
        <v>227</v>
      </c>
      <c r="AA103" s="15"/>
      <c r="AB103" s="15">
        <f>MAX(AB95:AB102)</f>
        <v>12590.419999999998</v>
      </c>
      <c r="AC103" s="10"/>
      <c r="AD103" s="10"/>
      <c r="AE103" s="10"/>
      <c r="AF103" s="10"/>
      <c r="AG103" s="10"/>
    </row>
    <row r="104" spans="1:33" x14ac:dyDescent="0.25">
      <c r="A104" s="44"/>
      <c r="B104" s="12"/>
      <c r="C104" s="12"/>
      <c r="D104" s="12"/>
      <c r="E104" s="13"/>
      <c r="F104" s="12" t="s">
        <v>228</v>
      </c>
      <c r="G104" s="13"/>
      <c r="H104" s="13">
        <f>MIN(H95:H102)</f>
        <v>1763.33</v>
      </c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0" t="s">
        <v>228</v>
      </c>
      <c r="AA104" s="15"/>
      <c r="AB104" s="15">
        <f>MIN(AB95:AB102)</f>
        <v>12005.480000000001</v>
      </c>
      <c r="AC104" s="10"/>
      <c r="AD104" s="10"/>
      <c r="AE104" s="10"/>
      <c r="AF104" s="10"/>
      <c r="AG104" s="10"/>
    </row>
    <row r="105" spans="1:33" x14ac:dyDescent="0.25">
      <c r="A105" s="44"/>
      <c r="B105" s="12"/>
      <c r="C105" s="12"/>
      <c r="D105" s="12"/>
      <c r="E105" s="13"/>
      <c r="F105" s="12" t="s">
        <v>1</v>
      </c>
      <c r="G105" s="13"/>
      <c r="H105" s="13">
        <f>ABS(H103-H104)</f>
        <v>224.57999999999993</v>
      </c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0" t="s">
        <v>1</v>
      </c>
      <c r="AA105" s="15"/>
      <c r="AB105" s="15">
        <f>ABS(AB103-AB104)</f>
        <v>584.93999999999687</v>
      </c>
      <c r="AC105" s="10"/>
      <c r="AD105" s="10"/>
      <c r="AE105" s="10"/>
      <c r="AF105" s="10"/>
      <c r="AG105" s="10"/>
    </row>
    <row r="106" spans="1:33" x14ac:dyDescent="0.25">
      <c r="A106" s="25"/>
      <c r="B106" s="10"/>
      <c r="C106" s="10"/>
      <c r="D106" s="10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0"/>
      <c r="Z106" s="15"/>
      <c r="AA106" s="15"/>
      <c r="AB106" s="10"/>
      <c r="AC106" s="10"/>
      <c r="AD106" s="10"/>
      <c r="AE106" s="10"/>
      <c r="AF106" s="10"/>
      <c r="AG106" s="10"/>
    </row>
    <row r="107" spans="1:33" x14ac:dyDescent="0.25">
      <c r="A107" s="20"/>
      <c r="B107" s="5"/>
      <c r="C107" s="5"/>
      <c r="D107" s="5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5"/>
      <c r="Z107" s="5"/>
      <c r="AA107" s="19"/>
      <c r="AB107" s="19"/>
      <c r="AC107" s="5"/>
      <c r="AD107" s="5"/>
      <c r="AE107" s="5"/>
      <c r="AF107" s="5"/>
      <c r="AG107" s="5"/>
    </row>
    <row r="108" spans="1:33" x14ac:dyDescent="0.25">
      <c r="A108" s="25"/>
      <c r="B108" s="10"/>
      <c r="C108" s="10"/>
      <c r="D108" s="10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0"/>
      <c r="Z108" s="21"/>
      <c r="AA108" s="22"/>
      <c r="AB108" s="22"/>
      <c r="AC108" s="10"/>
      <c r="AD108" s="10"/>
      <c r="AE108" s="10"/>
      <c r="AF108" s="10"/>
      <c r="AG108" s="10"/>
    </row>
    <row r="109" spans="1:33" x14ac:dyDescent="0.25">
      <c r="A109" s="25"/>
      <c r="B109" s="10"/>
      <c r="C109" s="10"/>
      <c r="D109" s="10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0"/>
      <c r="Z109" s="10" t="s">
        <v>230</v>
      </c>
      <c r="AA109" s="15"/>
      <c r="AB109" s="15"/>
      <c r="AC109" s="10"/>
      <c r="AD109" s="10"/>
      <c r="AE109" s="10"/>
      <c r="AF109" s="10"/>
      <c r="AG109" s="10"/>
    </row>
    <row r="110" spans="1:33" x14ac:dyDescent="0.25">
      <c r="A110" s="25"/>
      <c r="B110" s="10"/>
      <c r="C110" s="10"/>
      <c r="D110" s="10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0"/>
      <c r="Z110" s="10" t="s">
        <v>227</v>
      </c>
      <c r="AA110" s="15"/>
      <c r="AB110" s="15">
        <f>MAX(AB89,AB103)</f>
        <v>12834.68</v>
      </c>
      <c r="AC110" s="10"/>
      <c r="AD110" s="10"/>
      <c r="AE110" s="10"/>
      <c r="AF110" s="10"/>
      <c r="AG110" s="10"/>
    </row>
    <row r="111" spans="1:33" x14ac:dyDescent="0.25">
      <c r="A111" s="25"/>
      <c r="B111" s="10"/>
      <c r="C111" s="10"/>
      <c r="D111" s="10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0"/>
      <c r="Z111" s="10" t="s">
        <v>228</v>
      </c>
      <c r="AA111" s="15"/>
      <c r="AB111" s="15">
        <f>MIN(AB90,AB104)</f>
        <v>12005.480000000001</v>
      </c>
      <c r="AC111" s="10"/>
      <c r="AD111" s="10"/>
      <c r="AE111" s="10"/>
      <c r="AF111" s="10"/>
      <c r="AG111" s="10"/>
    </row>
    <row r="112" spans="1:33" x14ac:dyDescent="0.25">
      <c r="A112" s="25"/>
      <c r="B112" s="10"/>
      <c r="C112" s="10"/>
      <c r="D112" s="10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0"/>
      <c r="Z112" s="10" t="s">
        <v>1</v>
      </c>
      <c r="AA112" s="15"/>
      <c r="AB112" s="15">
        <f>ABS(AB110-AB111)</f>
        <v>829.19999999999891</v>
      </c>
      <c r="AC112" s="10"/>
      <c r="AD112" s="10"/>
      <c r="AE112" s="10"/>
      <c r="AF112" s="10"/>
      <c r="AG112" s="10"/>
    </row>
    <row r="113" spans="1:33" x14ac:dyDescent="0.25">
      <c r="A113" s="25"/>
      <c r="B113" s="10"/>
      <c r="C113" s="10"/>
      <c r="D113" s="10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0"/>
      <c r="Z113" s="103" t="s">
        <v>6</v>
      </c>
      <c r="AA113" s="15"/>
      <c r="AB113" s="15" t="str">
        <f>IF(AB112&lt;=1000,"OK, Tolerance&lt;= 1000 mils", "Fail, Tolerance &gt;  1000 mils")</f>
        <v>OK, Tolerance&lt;= 1000 mils</v>
      </c>
      <c r="AC113" s="10"/>
      <c r="AD113" s="10"/>
      <c r="AE113" s="10"/>
      <c r="AF113" s="10"/>
      <c r="AG113" s="10"/>
    </row>
    <row r="114" spans="1:33" x14ac:dyDescent="0.25">
      <c r="A114" s="20"/>
      <c r="B114" s="5"/>
      <c r="C114" s="5"/>
      <c r="D114" s="5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5"/>
      <c r="Z114" s="5"/>
      <c r="AA114" s="19"/>
      <c r="AB114" s="19"/>
      <c r="AC114" s="5"/>
      <c r="AD114" s="5"/>
      <c r="AE114" s="5"/>
      <c r="AF114" s="5"/>
      <c r="AG114" s="5"/>
    </row>
    <row r="115" spans="1:33" x14ac:dyDescent="0.25">
      <c r="A115" s="20"/>
      <c r="B115" s="5"/>
      <c r="C115" s="5"/>
      <c r="D115" s="5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5"/>
      <c r="Z115" s="5"/>
      <c r="AA115" s="19"/>
      <c r="AB115" s="19"/>
      <c r="AC115" s="5"/>
      <c r="AD115" s="5"/>
      <c r="AE115" s="5"/>
      <c r="AF115" s="5"/>
      <c r="AG115" s="5"/>
    </row>
    <row r="116" spans="1:33" x14ac:dyDescent="0.25">
      <c r="A116" s="107"/>
      <c r="B116" s="107"/>
      <c r="C116" s="107"/>
      <c r="D116" s="107"/>
      <c r="E116" s="105"/>
      <c r="F116" s="105"/>
      <c r="G116" s="105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  <c r="AA116" s="105"/>
      <c r="AB116" s="105"/>
      <c r="AC116" s="105"/>
      <c r="AD116" s="105"/>
      <c r="AE116" s="105"/>
      <c r="AF116" s="105"/>
      <c r="AG116" s="107"/>
    </row>
    <row r="117" spans="1:33" x14ac:dyDescent="0.25">
      <c r="A117" s="107"/>
      <c r="B117" s="107"/>
      <c r="C117" s="107"/>
      <c r="D117" s="107"/>
      <c r="E117" s="105"/>
      <c r="F117" s="105"/>
      <c r="G117" s="105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  <c r="AA117" s="105"/>
      <c r="AB117" s="105"/>
      <c r="AC117" s="105"/>
      <c r="AD117" s="105"/>
      <c r="AE117" s="105"/>
      <c r="AF117" s="105"/>
      <c r="AG117" s="107"/>
    </row>
    <row r="118" spans="1:33" ht="32.25" x14ac:dyDescent="0.45">
      <c r="A118" s="26" t="s">
        <v>879</v>
      </c>
      <c r="B118" s="12"/>
      <c r="C118" s="12"/>
      <c r="D118" s="12"/>
      <c r="E118" s="13"/>
      <c r="F118" s="38"/>
      <c r="G118" s="13"/>
      <c r="H118" s="13"/>
      <c r="I118" s="51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51"/>
      <c r="V118" s="14"/>
      <c r="W118" s="14"/>
      <c r="X118" s="14"/>
      <c r="Y118" s="14"/>
      <c r="Z118" s="14"/>
      <c r="AA118" s="14"/>
      <c r="AB118" s="51" t="s">
        <v>424</v>
      </c>
      <c r="AC118" s="14"/>
      <c r="AD118" s="14"/>
      <c r="AE118" s="14"/>
      <c r="AF118" s="14"/>
      <c r="AG118" s="46"/>
    </row>
    <row r="119" spans="1:33" ht="32.25" x14ac:dyDescent="0.25">
      <c r="A119" s="46" t="s">
        <v>3</v>
      </c>
      <c r="B119" s="46" t="s">
        <v>4</v>
      </c>
      <c r="C119" s="46" t="s">
        <v>5</v>
      </c>
      <c r="D119" s="10" t="s">
        <v>0</v>
      </c>
      <c r="E119" s="15" t="s">
        <v>2</v>
      </c>
      <c r="F119" s="16" t="s">
        <v>0</v>
      </c>
      <c r="G119" s="17" t="s">
        <v>2</v>
      </c>
      <c r="H119" s="52" t="s">
        <v>415</v>
      </c>
      <c r="I119" s="10" t="s">
        <v>0</v>
      </c>
      <c r="J119" s="15" t="s">
        <v>2</v>
      </c>
      <c r="K119" s="16" t="s">
        <v>0</v>
      </c>
      <c r="L119" s="17" t="s">
        <v>2</v>
      </c>
      <c r="M119" s="10" t="s">
        <v>0</v>
      </c>
      <c r="N119" s="15" t="s">
        <v>2</v>
      </c>
      <c r="O119" s="16" t="s">
        <v>0</v>
      </c>
      <c r="P119" s="17" t="s">
        <v>2</v>
      </c>
      <c r="Q119" s="10" t="s">
        <v>0</v>
      </c>
      <c r="R119" s="15" t="s">
        <v>2</v>
      </c>
      <c r="S119" s="16" t="s">
        <v>0</v>
      </c>
      <c r="T119" s="17" t="s">
        <v>2</v>
      </c>
      <c r="U119" s="10" t="s">
        <v>0</v>
      </c>
      <c r="V119" s="15" t="s">
        <v>2</v>
      </c>
      <c r="W119" s="16" t="s">
        <v>0</v>
      </c>
      <c r="X119" s="17" t="s">
        <v>2</v>
      </c>
      <c r="Y119" s="12"/>
      <c r="Z119" s="53" t="s">
        <v>422</v>
      </c>
      <c r="AA119" s="13" t="s">
        <v>2</v>
      </c>
      <c r="AB119" s="18" t="s">
        <v>875</v>
      </c>
      <c r="AC119" s="29" t="s">
        <v>420</v>
      </c>
      <c r="AD119" s="10" t="s">
        <v>226</v>
      </c>
      <c r="AE119" s="10" t="s">
        <v>4</v>
      </c>
      <c r="AF119" s="10" t="s">
        <v>5</v>
      </c>
      <c r="AG119" s="46" t="s">
        <v>229</v>
      </c>
    </row>
    <row r="120" spans="1:33" ht="16.149999999999999" customHeight="1" x14ac:dyDescent="0.25">
      <c r="A120" s="23" t="s">
        <v>8</v>
      </c>
      <c r="B120" s="5">
        <f>VLOOKUP(C120,PinNo!$B:$C,2,0)</f>
        <v>148</v>
      </c>
      <c r="C120" s="7" t="s">
        <v>904</v>
      </c>
      <c r="D120" s="5"/>
      <c r="E120" s="19"/>
      <c r="F120" s="19"/>
      <c r="G120" s="19"/>
      <c r="H120" s="13"/>
      <c r="I120" s="19"/>
      <c r="J120" s="19"/>
      <c r="K120" s="19"/>
      <c r="L120" s="19"/>
      <c r="M120" s="19"/>
      <c r="N120" s="19"/>
      <c r="O120" s="14"/>
      <c r="P120" s="19"/>
      <c r="Q120" s="41" t="str">
        <f>SUBSTITUTE($Z120,"_P5","_U5")</f>
        <v>SG0_U5_GIGA_MDI-</v>
      </c>
      <c r="R120" s="19">
        <f>VLOOKUP(Q120,EtchLengthFromLayout!$A:$B,2,0)</f>
        <v>554.73</v>
      </c>
      <c r="S120" s="14" t="str">
        <f t="shared" ref="S120:S127" si="112">SUBSTITUTE($Z120,"_P","_3_P")</f>
        <v>SG0_3_P5_GIGA_MDI-</v>
      </c>
      <c r="T120" s="19">
        <f>VLOOKUP(S120,EtchLengthFromLayout!$A:$B,2,0)</f>
        <v>522.39</v>
      </c>
      <c r="U120" s="19" t="str">
        <f t="shared" ref="U120:U127" si="113">SUBSTITUTE($Z120,"_P","_2_P")</f>
        <v>SG0_2_P5_GIGA_MDI-</v>
      </c>
      <c r="V120" s="19">
        <f>VLOOKUP(U120,EtchLengthFromLayout!$A:$B,2,0)</f>
        <v>673.97</v>
      </c>
      <c r="W120" s="19" t="str">
        <f t="shared" ref="W120:W127" si="114">SUBSTITUTE($Z120,"_P","_1_P")</f>
        <v>SG0_1_P5_GIGA_MDI-</v>
      </c>
      <c r="X120" s="19">
        <f>VLOOKUP(W120,EtchLengthFromLayout!$A:$B,2,0)</f>
        <v>100.55</v>
      </c>
      <c r="Y120" s="5"/>
      <c r="Z120" s="5" t="str">
        <f>VLOOKUP(CONCATENATE($AD120,".",$AE120),Netlist_VTable!$H:$I,2,0)</f>
        <v>SG0_P5_GIGA_MDI-</v>
      </c>
      <c r="AA120" s="19">
        <f>VLOOKUP(Z120,EtchLengthFromLayout!$A:$B,2,0)</f>
        <v>1173.76</v>
      </c>
      <c r="AB120" s="19">
        <f>E120+G120+J120+L120+N120+P120+R120+T120+V120+X120+AA120</f>
        <v>3025.3999999999996</v>
      </c>
      <c r="AC120" s="19">
        <f>ABS(AB120-AB121)</f>
        <v>4.5474735088646412E-13</v>
      </c>
      <c r="AD120" s="23" t="s">
        <v>871</v>
      </c>
      <c r="AE120" s="5">
        <f>VLOOKUP(AF120,PinNo!$B:$C,2,0)</f>
        <v>148</v>
      </c>
      <c r="AF120" s="7" t="str">
        <f t="shared" ref="AF120:AF127" si="115">C120</f>
        <v>P5_GIGA_MDIN</v>
      </c>
      <c r="AG120" s="118" t="s">
        <v>5250</v>
      </c>
    </row>
    <row r="121" spans="1:33" x14ac:dyDescent="0.25">
      <c r="A121" s="23" t="s">
        <v>8</v>
      </c>
      <c r="B121" s="5">
        <f>VLOOKUP(C121,PinNo!$B:$C,2,0)</f>
        <v>147</v>
      </c>
      <c r="C121" s="7" t="s">
        <v>903</v>
      </c>
      <c r="D121" s="5"/>
      <c r="E121" s="19"/>
      <c r="F121" s="19"/>
      <c r="G121" s="19"/>
      <c r="H121" s="13"/>
      <c r="I121" s="19"/>
      <c r="J121" s="19"/>
      <c r="K121" s="19"/>
      <c r="L121" s="19"/>
      <c r="M121" s="19"/>
      <c r="N121" s="19"/>
      <c r="O121" s="14"/>
      <c r="P121" s="19"/>
      <c r="Q121" s="41" t="str">
        <f>SUBSTITUTE($Z121,"_P5","_U5")</f>
        <v>SG0_U5_GIGA_MDI+</v>
      </c>
      <c r="R121" s="19">
        <f>VLOOKUP(Q121,EtchLengthFromLayout!$A:$B,2,0)</f>
        <v>554.74</v>
      </c>
      <c r="S121" s="14" t="str">
        <f t="shared" si="112"/>
        <v>SG0_3_P5_GIGA_MDI+</v>
      </c>
      <c r="T121" s="19">
        <f>VLOOKUP(S121,EtchLengthFromLayout!$A:$B,2,0)</f>
        <v>522.39</v>
      </c>
      <c r="U121" s="19" t="str">
        <f t="shared" si="113"/>
        <v>SG0_2_P5_GIGA_MDI+</v>
      </c>
      <c r="V121" s="19">
        <f>VLOOKUP(U121,EtchLengthFromLayout!$A:$B,2,0)</f>
        <v>673.97</v>
      </c>
      <c r="W121" s="19" t="str">
        <f t="shared" si="114"/>
        <v>SG0_1_P5_GIGA_MDI+</v>
      </c>
      <c r="X121" s="19">
        <f>VLOOKUP(W121,EtchLengthFromLayout!$A:$B,2,0)</f>
        <v>100.55</v>
      </c>
      <c r="Y121" s="5"/>
      <c r="Z121" s="5" t="str">
        <f>VLOOKUP(CONCATENATE($AD121,".",$AE121),Netlist_VTable!$H:$I,2,0)</f>
        <v>SG0_P5_GIGA_MDI+</v>
      </c>
      <c r="AA121" s="19">
        <f>VLOOKUP(Z121,EtchLengthFromLayout!$A:$B,2,0)</f>
        <v>1173.75</v>
      </c>
      <c r="AB121" s="19">
        <f t="shared" ref="AB121:AB127" si="116">E121+G121+J121+L121+N121+P121+R121+T121+V121+X121+AA121</f>
        <v>3025.4</v>
      </c>
      <c r="AC121" s="15" t="str">
        <f>IF(AC120&lt;=5,"OK, Tolerance&lt;= 5 mils", "Fail, Tolerance &gt;  5 mils")</f>
        <v>OK, Tolerance&lt;= 5 mils</v>
      </c>
      <c r="AD121" s="23" t="s">
        <v>871</v>
      </c>
      <c r="AE121" s="5">
        <f>VLOOKUP(AF121,PinNo!$B:$C,2,0)</f>
        <v>147</v>
      </c>
      <c r="AF121" s="7" t="str">
        <f t="shared" si="115"/>
        <v>P5_GIGA_MDIP</v>
      </c>
      <c r="AG121" s="118"/>
    </row>
    <row r="122" spans="1:33" x14ac:dyDescent="0.25">
      <c r="A122" s="24" t="s">
        <v>9</v>
      </c>
      <c r="B122" s="5">
        <f>VLOOKUP(C122,PinNo!$B:$C,2,0)</f>
        <v>148</v>
      </c>
      <c r="C122" s="7" t="s">
        <v>904</v>
      </c>
      <c r="D122" s="5"/>
      <c r="E122" s="19"/>
      <c r="F122" s="19"/>
      <c r="G122" s="19"/>
      <c r="H122" s="13"/>
      <c r="I122" s="19"/>
      <c r="J122" s="19"/>
      <c r="K122" s="19"/>
      <c r="L122" s="19"/>
      <c r="M122" s="19"/>
      <c r="N122" s="19"/>
      <c r="O122" s="14"/>
      <c r="P122" s="19"/>
      <c r="Q122" s="41" t="str">
        <f t="shared" ref="Q122:Q127" si="117">SUBSTITUTE($Z122,"_P5","_U5")</f>
        <v>SG1_U5_GIGA_MDI-</v>
      </c>
      <c r="R122" s="19">
        <f>VLOOKUP(Q122,EtchLengthFromLayout!$A:$B,2,0)</f>
        <v>554.73</v>
      </c>
      <c r="S122" s="14" t="str">
        <f t="shared" si="112"/>
        <v>SG1_3_P5_GIGA_MDI-</v>
      </c>
      <c r="T122" s="19">
        <f>VLOOKUP(S122,EtchLengthFromLayout!$A:$B,2,0)</f>
        <v>522.39</v>
      </c>
      <c r="U122" s="19" t="str">
        <f t="shared" si="113"/>
        <v>SG1_2_P5_GIGA_MDI-</v>
      </c>
      <c r="V122" s="19">
        <f>VLOOKUP(U122,EtchLengthFromLayout!$A:$B,2,0)</f>
        <v>961.85</v>
      </c>
      <c r="W122" s="19" t="str">
        <f t="shared" si="114"/>
        <v>SG1_1_P5_GIGA_MDI-</v>
      </c>
      <c r="X122" s="19">
        <f>VLOOKUP(W122,EtchLengthFromLayout!$A:$B,2,0)</f>
        <v>100.55</v>
      </c>
      <c r="Y122" s="5"/>
      <c r="Z122" s="5" t="str">
        <f>VLOOKUP(CONCATENATE($AD122,".",$AE122),Netlist_VTable!$H:$I,2,0)</f>
        <v>SG1_P5_GIGA_MDI-</v>
      </c>
      <c r="AA122" s="19">
        <f>VLOOKUP(Z122,EtchLengthFromLayout!$A:$B,2,0)</f>
        <v>1184.8699999999999</v>
      </c>
      <c r="AB122" s="19">
        <f t="shared" si="116"/>
        <v>3324.39</v>
      </c>
      <c r="AC122" s="19">
        <f>ABS(AB122-AB123)</f>
        <v>8.9999999999690772E-2</v>
      </c>
      <c r="AD122" s="24" t="s">
        <v>872</v>
      </c>
      <c r="AE122" s="5">
        <f>VLOOKUP(AF122,PinNo!$B:$C,2,0)</f>
        <v>148</v>
      </c>
      <c r="AF122" s="7" t="str">
        <f t="shared" si="115"/>
        <v>P5_GIGA_MDIN</v>
      </c>
      <c r="AG122" s="118"/>
    </row>
    <row r="123" spans="1:33" x14ac:dyDescent="0.25">
      <c r="A123" s="24" t="s">
        <v>9</v>
      </c>
      <c r="B123" s="5">
        <f>VLOOKUP(C123,PinNo!$B:$C,2,0)</f>
        <v>147</v>
      </c>
      <c r="C123" s="7" t="s">
        <v>903</v>
      </c>
      <c r="D123" s="5"/>
      <c r="E123" s="19"/>
      <c r="F123" s="19"/>
      <c r="G123" s="19"/>
      <c r="H123" s="13"/>
      <c r="I123" s="19"/>
      <c r="J123" s="19"/>
      <c r="K123" s="19"/>
      <c r="L123" s="19"/>
      <c r="M123" s="19"/>
      <c r="N123" s="19"/>
      <c r="O123" s="14"/>
      <c r="P123" s="19"/>
      <c r="Q123" s="41" t="str">
        <f t="shared" si="117"/>
        <v>SG1_U5_GIGA_MDI+</v>
      </c>
      <c r="R123" s="19">
        <f>VLOOKUP(Q123,EtchLengthFromLayout!$A:$B,2,0)</f>
        <v>554.74</v>
      </c>
      <c r="S123" s="14" t="str">
        <f t="shared" si="112"/>
        <v>SG1_3_P5_GIGA_MDI+</v>
      </c>
      <c r="T123" s="19">
        <f>VLOOKUP(S123,EtchLengthFromLayout!$A:$B,2,0)</f>
        <v>522.39</v>
      </c>
      <c r="U123" s="19" t="str">
        <f t="shared" si="113"/>
        <v>SG1_2_P5_GIGA_MDI+</v>
      </c>
      <c r="V123" s="19">
        <f>VLOOKUP(U123,EtchLengthFromLayout!$A:$B,2,0)</f>
        <v>961.8</v>
      </c>
      <c r="W123" s="19" t="str">
        <f t="shared" si="114"/>
        <v>SG1_1_P5_GIGA_MDI+</v>
      </c>
      <c r="X123" s="19">
        <f>VLOOKUP(W123,EtchLengthFromLayout!$A:$B,2,0)</f>
        <v>100.55</v>
      </c>
      <c r="Y123" s="5"/>
      <c r="Z123" s="5" t="str">
        <f>VLOOKUP(CONCATENATE($AD123,".",$AE123),Netlist_VTable!$H:$I,2,0)</f>
        <v>SG1_P5_GIGA_MDI+</v>
      </c>
      <c r="AA123" s="19">
        <f>VLOOKUP(Z123,EtchLengthFromLayout!$A:$B,2,0)</f>
        <v>1184.82</v>
      </c>
      <c r="AB123" s="19">
        <f t="shared" si="116"/>
        <v>3324.3</v>
      </c>
      <c r="AC123" s="15" t="str">
        <f>IF(AC122&lt;=5,"OK, Tolerance&lt;= 5 mils", "Fail, Tolerance &gt;  5 mils")</f>
        <v>OK, Tolerance&lt;= 5 mils</v>
      </c>
      <c r="AD123" s="24" t="s">
        <v>872</v>
      </c>
      <c r="AE123" s="5">
        <f>VLOOKUP(AF123,PinNo!$B:$C,2,0)</f>
        <v>147</v>
      </c>
      <c r="AF123" s="7" t="str">
        <f t="shared" si="115"/>
        <v>P5_GIGA_MDIP</v>
      </c>
      <c r="AG123" s="118"/>
    </row>
    <row r="124" spans="1:33" ht="16.149999999999999" customHeight="1" x14ac:dyDescent="0.25">
      <c r="A124" s="23" t="s">
        <v>441</v>
      </c>
      <c r="B124" s="5">
        <f>VLOOKUP(C124,PinNo!$B:$C,2,0)</f>
        <v>148</v>
      </c>
      <c r="C124" s="7" t="s">
        <v>904</v>
      </c>
      <c r="D124" s="5"/>
      <c r="E124" s="19"/>
      <c r="F124" s="19"/>
      <c r="G124" s="19"/>
      <c r="H124" s="13"/>
      <c r="I124" s="19"/>
      <c r="J124" s="19"/>
      <c r="K124" s="19"/>
      <c r="L124" s="19"/>
      <c r="M124" s="19"/>
      <c r="N124" s="19"/>
      <c r="O124" s="14"/>
      <c r="P124" s="19"/>
      <c r="Q124" s="41" t="str">
        <f t="shared" si="117"/>
        <v>SG2_U5_GIGA_MDI-</v>
      </c>
      <c r="R124" s="19">
        <f>VLOOKUP(Q124,EtchLengthFromLayout!$A:$B,2,0)</f>
        <v>554.73</v>
      </c>
      <c r="S124" s="14" t="str">
        <f t="shared" si="112"/>
        <v>SG2_3_P5_GIGA_MDI-</v>
      </c>
      <c r="T124" s="19">
        <f>VLOOKUP(S124,EtchLengthFromLayout!$A:$B,2,0)</f>
        <v>522.39</v>
      </c>
      <c r="U124" s="19" t="str">
        <f t="shared" si="113"/>
        <v>SG2_2_P5_GIGA_MDI-</v>
      </c>
      <c r="V124" s="19">
        <f>VLOOKUP(U124,EtchLengthFromLayout!$A:$B,2,0)</f>
        <v>954.7</v>
      </c>
      <c r="W124" s="19" t="str">
        <f t="shared" si="114"/>
        <v>SG2_1_P5_GIGA_MDI-</v>
      </c>
      <c r="X124" s="19">
        <f>VLOOKUP(W124,EtchLengthFromLayout!$A:$B,2,0)</f>
        <v>100.55</v>
      </c>
      <c r="Y124" s="5"/>
      <c r="Z124" s="5" t="str">
        <f>VLOOKUP(CONCATENATE($AD124,".",$AE124),Netlist_VTable!$H:$I,2,0)</f>
        <v>SG2_P5_GIGA_MDI-</v>
      </c>
      <c r="AA124" s="19">
        <f>VLOOKUP(Z124,EtchLengthFromLayout!$A:$B,2,0)</f>
        <v>1184.8699999999999</v>
      </c>
      <c r="AB124" s="19">
        <f t="shared" si="116"/>
        <v>3317.24</v>
      </c>
      <c r="AC124" s="19">
        <f>ABS(AB124-AB125)</f>
        <v>1.9999999999527063E-2</v>
      </c>
      <c r="AD124" s="23" t="s">
        <v>873</v>
      </c>
      <c r="AE124" s="5">
        <f>VLOOKUP(AF124,PinNo!$B:$C,2,0)</f>
        <v>148</v>
      </c>
      <c r="AF124" s="7" t="str">
        <f t="shared" si="115"/>
        <v>P5_GIGA_MDIN</v>
      </c>
      <c r="AG124" s="118"/>
    </row>
    <row r="125" spans="1:33" x14ac:dyDescent="0.25">
      <c r="A125" s="23" t="s">
        <v>441</v>
      </c>
      <c r="B125" s="5">
        <f>VLOOKUP(C125,PinNo!$B:$C,2,0)</f>
        <v>147</v>
      </c>
      <c r="C125" s="7" t="s">
        <v>903</v>
      </c>
      <c r="D125" s="5"/>
      <c r="E125" s="19"/>
      <c r="F125" s="19"/>
      <c r="G125" s="19"/>
      <c r="H125" s="13"/>
      <c r="I125" s="19"/>
      <c r="J125" s="19"/>
      <c r="K125" s="19"/>
      <c r="L125" s="19"/>
      <c r="M125" s="19"/>
      <c r="N125" s="19"/>
      <c r="O125" s="14"/>
      <c r="P125" s="19"/>
      <c r="Q125" s="41" t="str">
        <f t="shared" si="117"/>
        <v>SG2_U5_GIGA_MDI+</v>
      </c>
      <c r="R125" s="19">
        <f>VLOOKUP(Q125,EtchLengthFromLayout!$A:$B,2,0)</f>
        <v>554.74</v>
      </c>
      <c r="S125" s="14" t="str">
        <f t="shared" si="112"/>
        <v>SG2_3_P5_GIGA_MDI+</v>
      </c>
      <c r="T125" s="19">
        <f>VLOOKUP(S125,EtchLengthFromLayout!$A:$B,2,0)</f>
        <v>522.39</v>
      </c>
      <c r="U125" s="19" t="str">
        <f t="shared" si="113"/>
        <v>SG2_2_P5_GIGA_MDI+</v>
      </c>
      <c r="V125" s="19">
        <f>VLOOKUP(U125,EtchLengthFromLayout!$A:$B,2,0)</f>
        <v>954.68</v>
      </c>
      <c r="W125" s="19" t="str">
        <f t="shared" si="114"/>
        <v>SG2_1_P5_GIGA_MDI+</v>
      </c>
      <c r="X125" s="19">
        <f>VLOOKUP(W125,EtchLengthFromLayout!$A:$B,2,0)</f>
        <v>100.55</v>
      </c>
      <c r="Y125" s="5"/>
      <c r="Z125" s="5" t="str">
        <f>VLOOKUP(CONCATENATE($AD125,".",$AE125),Netlist_VTable!$H:$I,2,0)</f>
        <v>SG2_P5_GIGA_MDI+</v>
      </c>
      <c r="AA125" s="19">
        <f>VLOOKUP(Z125,EtchLengthFromLayout!$A:$B,2,0)</f>
        <v>1184.8599999999999</v>
      </c>
      <c r="AB125" s="19">
        <f t="shared" si="116"/>
        <v>3317.2200000000003</v>
      </c>
      <c r="AC125" s="15" t="str">
        <f>IF(AC124&lt;=5,"OK, Tolerance&lt;= 5 mils", "Fail, Tolerance &gt;  5 mils")</f>
        <v>OK, Tolerance&lt;= 5 mils</v>
      </c>
      <c r="AD125" s="23" t="s">
        <v>873</v>
      </c>
      <c r="AE125" s="5">
        <f>VLOOKUP(AF125,PinNo!$B:$C,2,0)</f>
        <v>147</v>
      </c>
      <c r="AF125" s="7" t="str">
        <f t="shared" si="115"/>
        <v>P5_GIGA_MDIP</v>
      </c>
      <c r="AG125" s="118"/>
    </row>
    <row r="126" spans="1:33" x14ac:dyDescent="0.25">
      <c r="A126" s="24" t="s">
        <v>442</v>
      </c>
      <c r="B126" s="5">
        <f>VLOOKUP(C126,PinNo!$B:$C,2,0)</f>
        <v>148</v>
      </c>
      <c r="C126" s="7" t="s">
        <v>904</v>
      </c>
      <c r="D126" s="5"/>
      <c r="E126" s="19"/>
      <c r="F126" s="19"/>
      <c r="G126" s="19"/>
      <c r="H126" s="13"/>
      <c r="I126" s="19"/>
      <c r="J126" s="19"/>
      <c r="K126" s="19"/>
      <c r="L126" s="19"/>
      <c r="M126" s="19"/>
      <c r="N126" s="19"/>
      <c r="O126" s="14"/>
      <c r="P126" s="19"/>
      <c r="Q126" s="41" t="str">
        <f t="shared" si="117"/>
        <v>SG3_U5_GIGA_MDI-</v>
      </c>
      <c r="R126" s="19">
        <f>VLOOKUP(Q126,EtchLengthFromLayout!$A:$B,2,0)</f>
        <v>554.73</v>
      </c>
      <c r="S126" s="14" t="str">
        <f t="shared" si="112"/>
        <v>SG3_3_P5_GIGA_MDI-</v>
      </c>
      <c r="T126" s="19">
        <f>VLOOKUP(S126,EtchLengthFromLayout!$A:$B,2,0)</f>
        <v>522.39</v>
      </c>
      <c r="U126" s="19" t="str">
        <f t="shared" si="113"/>
        <v>SG3_2_P5_GIGA_MDI-</v>
      </c>
      <c r="V126" s="19">
        <f>VLOOKUP(U126,EtchLengthFromLayout!$A:$B,2,0)</f>
        <v>845.76</v>
      </c>
      <c r="W126" s="19" t="str">
        <f t="shared" si="114"/>
        <v>SG3_1_P5_GIGA_MDI-</v>
      </c>
      <c r="X126" s="19">
        <f>VLOOKUP(W126,EtchLengthFromLayout!$A:$B,2,0)</f>
        <v>100.55</v>
      </c>
      <c r="Y126" s="5"/>
      <c r="Z126" s="5" t="str">
        <f>VLOOKUP(CONCATENATE($AD126,".",$AE126),Netlist_VTable!$H:$I,2,0)</f>
        <v>SG3_P5_GIGA_MDI-</v>
      </c>
      <c r="AA126" s="19">
        <f>VLOOKUP(Z126,EtchLengthFromLayout!$A:$B,2,0)</f>
        <v>1169.82</v>
      </c>
      <c r="AB126" s="19">
        <f t="shared" si="116"/>
        <v>3193.25</v>
      </c>
      <c r="AC126" s="19">
        <f>ABS(AB126-AB127)</f>
        <v>1.0000000000218279E-2</v>
      </c>
      <c r="AD126" s="24" t="s">
        <v>874</v>
      </c>
      <c r="AE126" s="5">
        <f>VLOOKUP(AF126,PinNo!$B:$C,2,0)</f>
        <v>148</v>
      </c>
      <c r="AF126" s="7" t="str">
        <f t="shared" si="115"/>
        <v>P5_GIGA_MDIN</v>
      </c>
      <c r="AG126" s="118"/>
    </row>
    <row r="127" spans="1:33" x14ac:dyDescent="0.25">
      <c r="A127" s="24" t="s">
        <v>442</v>
      </c>
      <c r="B127" s="5">
        <f>VLOOKUP(C127,PinNo!$B:$C,2,0)</f>
        <v>147</v>
      </c>
      <c r="C127" s="7" t="s">
        <v>903</v>
      </c>
      <c r="D127" s="5"/>
      <c r="E127" s="19"/>
      <c r="F127" s="19"/>
      <c r="G127" s="19"/>
      <c r="H127" s="13"/>
      <c r="I127" s="19"/>
      <c r="J127" s="19"/>
      <c r="K127" s="19"/>
      <c r="L127" s="19"/>
      <c r="M127" s="19"/>
      <c r="N127" s="19"/>
      <c r="O127" s="14"/>
      <c r="P127" s="19"/>
      <c r="Q127" s="41" t="str">
        <f t="shared" si="117"/>
        <v>SG3_U5_GIGA_MDI+</v>
      </c>
      <c r="R127" s="19">
        <f>VLOOKUP(Q127,EtchLengthFromLayout!$A:$B,2,0)</f>
        <v>554.74</v>
      </c>
      <c r="S127" s="14" t="str">
        <f t="shared" si="112"/>
        <v>SG3_3_P5_GIGA_MDI+</v>
      </c>
      <c r="T127" s="19">
        <f>VLOOKUP(S127,EtchLengthFromLayout!$A:$B,2,0)</f>
        <v>522.39</v>
      </c>
      <c r="U127" s="19" t="str">
        <f t="shared" si="113"/>
        <v>SG3_2_P5_GIGA_MDI+</v>
      </c>
      <c r="V127" s="19">
        <f>VLOOKUP(U127,EtchLengthFromLayout!$A:$B,2,0)</f>
        <v>845.76</v>
      </c>
      <c r="W127" s="19" t="str">
        <f t="shared" si="114"/>
        <v>SG3_1_P5_GIGA_MDI+</v>
      </c>
      <c r="X127" s="19">
        <f>VLOOKUP(W127,EtchLengthFromLayout!$A:$B,2,0)</f>
        <v>100.55</v>
      </c>
      <c r="Y127" s="5"/>
      <c r="Z127" s="5" t="str">
        <f>VLOOKUP(CONCATENATE($AD127,".",$AE127),Netlist_VTable!$H:$I,2,0)</f>
        <v>SG3_P5_GIGA_MDI+</v>
      </c>
      <c r="AA127" s="19">
        <f>VLOOKUP(Z127,EtchLengthFromLayout!$A:$B,2,0)</f>
        <v>1169.82</v>
      </c>
      <c r="AB127" s="19">
        <f t="shared" si="116"/>
        <v>3193.26</v>
      </c>
      <c r="AC127" s="15" t="str">
        <f>IF(AC126&lt;=5,"OK, Tolerance&lt;= 5 mils", "Fail, Tolerance &gt;  5 mils")</f>
        <v>OK, Tolerance&lt;= 5 mils</v>
      </c>
      <c r="AD127" s="24" t="s">
        <v>874</v>
      </c>
      <c r="AE127" s="5">
        <f>VLOOKUP(AF127,PinNo!$B:$C,2,0)</f>
        <v>147</v>
      </c>
      <c r="AF127" s="7" t="str">
        <f t="shared" si="115"/>
        <v>P5_GIGA_MDIP</v>
      </c>
      <c r="AG127" s="118"/>
    </row>
    <row r="128" spans="1:33" x14ac:dyDescent="0.25">
      <c r="A128" s="44"/>
      <c r="B128" s="12"/>
      <c r="C128" s="12"/>
      <c r="D128" s="12"/>
      <c r="E128" s="13"/>
      <c r="F128" s="12"/>
      <c r="G128" s="13"/>
      <c r="H128" s="13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0" t="s">
        <v>227</v>
      </c>
      <c r="AA128" s="15"/>
      <c r="AB128" s="15">
        <f>MAX(AB120:AB127)</f>
        <v>3324.39</v>
      </c>
      <c r="AC128" s="10"/>
      <c r="AD128" s="10"/>
      <c r="AE128" s="10"/>
      <c r="AF128" s="10"/>
      <c r="AG128" s="10"/>
    </row>
    <row r="129" spans="1:33" x14ac:dyDescent="0.25">
      <c r="A129" s="44"/>
      <c r="B129" s="12"/>
      <c r="C129" s="12"/>
      <c r="D129" s="12"/>
      <c r="E129" s="13"/>
      <c r="F129" s="12"/>
      <c r="G129" s="13"/>
      <c r="H129" s="13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0" t="s">
        <v>228</v>
      </c>
      <c r="AA129" s="15"/>
      <c r="AB129" s="15">
        <f>MIN(AB120:AB127)</f>
        <v>3025.3999999999996</v>
      </c>
      <c r="AC129" s="10"/>
      <c r="AD129" s="10"/>
      <c r="AE129" s="10"/>
      <c r="AF129" s="10"/>
      <c r="AG129" s="10"/>
    </row>
    <row r="130" spans="1:33" x14ac:dyDescent="0.25">
      <c r="A130" s="44"/>
      <c r="B130" s="12"/>
      <c r="C130" s="12"/>
      <c r="D130" s="12"/>
      <c r="E130" s="13"/>
      <c r="F130" s="12"/>
      <c r="G130" s="13"/>
      <c r="H130" s="13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0" t="s">
        <v>1</v>
      </c>
      <c r="AA130" s="15"/>
      <c r="AB130" s="15">
        <f>ABS(AB128-AB129)</f>
        <v>298.99000000000024</v>
      </c>
      <c r="AC130" s="10"/>
      <c r="AD130" s="10"/>
      <c r="AE130" s="10"/>
      <c r="AF130" s="10"/>
      <c r="AG130" s="10"/>
    </row>
    <row r="131" spans="1:33" x14ac:dyDescent="0.25">
      <c r="A131" s="25"/>
      <c r="B131" s="10"/>
      <c r="C131" s="10"/>
      <c r="D131" s="10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0"/>
      <c r="Z131" s="15"/>
      <c r="AA131" s="15"/>
      <c r="AB131" s="10"/>
      <c r="AC131" s="10"/>
      <c r="AD131" s="10"/>
      <c r="AE131" s="10"/>
      <c r="AF131" s="10"/>
      <c r="AG131" s="10"/>
    </row>
    <row r="132" spans="1:33" x14ac:dyDescent="0.25">
      <c r="A132" s="20"/>
      <c r="B132" s="5"/>
      <c r="C132" s="5"/>
      <c r="D132" s="5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5"/>
      <c r="Z132" s="5"/>
      <c r="AA132" s="19"/>
      <c r="AB132" s="19"/>
      <c r="AC132" s="5"/>
      <c r="AD132" s="5"/>
      <c r="AE132" s="5"/>
      <c r="AF132" s="5"/>
      <c r="AG132" s="5"/>
    </row>
    <row r="133" spans="1:33" ht="32.25" x14ac:dyDescent="0.25">
      <c r="A133" s="46" t="s">
        <v>3</v>
      </c>
      <c r="B133" s="46" t="s">
        <v>4</v>
      </c>
      <c r="C133" s="46" t="s">
        <v>5</v>
      </c>
      <c r="D133" s="10" t="s">
        <v>0</v>
      </c>
      <c r="E133" s="15" t="s">
        <v>2</v>
      </c>
      <c r="F133" s="16" t="s">
        <v>0</v>
      </c>
      <c r="G133" s="17" t="s">
        <v>2</v>
      </c>
      <c r="H133" s="52" t="s">
        <v>415</v>
      </c>
      <c r="I133" s="10" t="s">
        <v>0</v>
      </c>
      <c r="J133" s="15" t="s">
        <v>2</v>
      </c>
      <c r="K133" s="16" t="s">
        <v>0</v>
      </c>
      <c r="L133" s="17" t="s">
        <v>2</v>
      </c>
      <c r="M133" s="10" t="s">
        <v>0</v>
      </c>
      <c r="N133" s="15" t="s">
        <v>2</v>
      </c>
      <c r="O133" s="16" t="s">
        <v>0</v>
      </c>
      <c r="P133" s="17" t="s">
        <v>2</v>
      </c>
      <c r="Q133" s="10" t="s">
        <v>0</v>
      </c>
      <c r="R133" s="15" t="s">
        <v>2</v>
      </c>
      <c r="S133" s="16" t="s">
        <v>0</v>
      </c>
      <c r="T133" s="17" t="s">
        <v>2</v>
      </c>
      <c r="U133" s="10" t="s">
        <v>0</v>
      </c>
      <c r="V133" s="15" t="s">
        <v>2</v>
      </c>
      <c r="W133" s="16" t="s">
        <v>0</v>
      </c>
      <c r="X133" s="17" t="s">
        <v>2</v>
      </c>
      <c r="Y133" s="12"/>
      <c r="Z133" s="53" t="s">
        <v>422</v>
      </c>
      <c r="AA133" s="13" t="s">
        <v>2</v>
      </c>
      <c r="AB133" s="18" t="s">
        <v>875</v>
      </c>
      <c r="AC133" s="29" t="s">
        <v>420</v>
      </c>
      <c r="AD133" s="10" t="s">
        <v>226</v>
      </c>
      <c r="AE133" s="10" t="s">
        <v>4</v>
      </c>
      <c r="AF133" s="10" t="s">
        <v>5</v>
      </c>
      <c r="AG133" s="46" t="s">
        <v>229</v>
      </c>
    </row>
    <row r="134" spans="1:33" ht="16.149999999999999" customHeight="1" x14ac:dyDescent="0.25">
      <c r="A134" s="23" t="s">
        <v>8</v>
      </c>
      <c r="B134" s="5">
        <f>VLOOKUP(C134,PinNo!$B:$C,2,0)</f>
        <v>143</v>
      </c>
      <c r="C134" s="7" t="s">
        <v>906</v>
      </c>
      <c r="D134" s="5"/>
      <c r="E134" s="19"/>
      <c r="F134" s="19"/>
      <c r="G134" s="19"/>
      <c r="H134" s="13"/>
      <c r="I134" s="19"/>
      <c r="J134" s="19"/>
      <c r="K134" s="19"/>
      <c r="L134" s="19"/>
      <c r="M134" s="19"/>
      <c r="N134" s="19"/>
      <c r="O134" s="14"/>
      <c r="P134" s="19"/>
      <c r="Q134" s="41" t="str">
        <f>SUBSTITUTE($Z134,"_P6","_U5")</f>
        <v>SG0_U5_GIGA_MDI-</v>
      </c>
      <c r="R134" s="19">
        <f>VLOOKUP(Q134,EtchLengthFromLayout!$A:$B,2,0)</f>
        <v>554.73</v>
      </c>
      <c r="S134" s="14" t="str">
        <f t="shared" ref="S134:S141" si="118">SUBSTITUTE($Z134,"_P","_3_P")</f>
        <v>SG0_3_P6_GIGA_MDI-</v>
      </c>
      <c r="T134" s="19">
        <f>VLOOKUP(S134,EtchLengthFromLayout!$A:$B,2,0)</f>
        <v>1096.8800000000001</v>
      </c>
      <c r="U134" s="19" t="str">
        <f t="shared" ref="U134:U141" si="119">SUBSTITUTE($Z134,"_P","_2_P")</f>
        <v>SG0_2_P6_GIGA_MDI-</v>
      </c>
      <c r="V134" s="19">
        <f>VLOOKUP(U134,EtchLengthFromLayout!$A:$B,2,0)</f>
        <v>721.88</v>
      </c>
      <c r="W134" s="19" t="str">
        <f t="shared" ref="W134:W141" si="120">SUBSTITUTE($Z134,"_P","_1_P")</f>
        <v>SG0_1_P6_GIGA_MDI-</v>
      </c>
      <c r="X134" s="19">
        <f>VLOOKUP(W134,EtchLengthFromLayout!$A:$B,2,0)</f>
        <v>100.55</v>
      </c>
      <c r="Y134" s="5"/>
      <c r="Z134" s="5" t="str">
        <f>VLOOKUP(CONCATENATE($AD134,".",$AE134),Netlist_VTable!$H:$I,2,0)</f>
        <v>SG0_P6_GIGA_MDI-</v>
      </c>
      <c r="AA134" s="19">
        <f>VLOOKUP(Z134,EtchLengthFromLayout!$A:$B,2,0)</f>
        <v>980.45</v>
      </c>
      <c r="AB134" s="19">
        <f>E134+G134+J134+L134+N134+P134+R134+T134+V134+X134+AA134</f>
        <v>3454.4900000000007</v>
      </c>
      <c r="AC134" s="19">
        <f>ABS(AB134-AB135)</f>
        <v>3.9999999999508873E-2</v>
      </c>
      <c r="AD134" s="23" t="s">
        <v>871</v>
      </c>
      <c r="AE134" s="5">
        <f>VLOOKUP(AF134,PinNo!$B:$C,2,0)</f>
        <v>143</v>
      </c>
      <c r="AF134" s="7" t="str">
        <f t="shared" ref="AF134:AF141" si="121">C134</f>
        <v>P6_GIGA_MDIN</v>
      </c>
      <c r="AG134" s="118" t="s">
        <v>5254</v>
      </c>
    </row>
    <row r="135" spans="1:33" x14ac:dyDescent="0.25">
      <c r="A135" s="23" t="s">
        <v>8</v>
      </c>
      <c r="B135" s="5">
        <f>VLOOKUP(C135,PinNo!$B:$C,2,0)</f>
        <v>142</v>
      </c>
      <c r="C135" s="7" t="s">
        <v>905</v>
      </c>
      <c r="D135" s="5"/>
      <c r="E135" s="19"/>
      <c r="F135" s="19"/>
      <c r="G135" s="19"/>
      <c r="H135" s="13"/>
      <c r="I135" s="19"/>
      <c r="J135" s="19"/>
      <c r="K135" s="19"/>
      <c r="L135" s="19"/>
      <c r="M135" s="19"/>
      <c r="N135" s="19"/>
      <c r="O135" s="14"/>
      <c r="P135" s="19"/>
      <c r="Q135" s="41" t="str">
        <f t="shared" ref="Q135:Q141" si="122">SUBSTITUTE($Z135,"_P6","_U5")</f>
        <v>SG0_U5_GIGA_MDI+</v>
      </c>
      <c r="R135" s="19">
        <f>VLOOKUP(Q135,EtchLengthFromLayout!$A:$B,2,0)</f>
        <v>554.74</v>
      </c>
      <c r="S135" s="14" t="str">
        <f t="shared" si="118"/>
        <v>SG0_3_P6_GIGA_MDI+</v>
      </c>
      <c r="T135" s="19">
        <f>VLOOKUP(S135,EtchLengthFromLayout!$A:$B,2,0)</f>
        <v>1096.8699999999999</v>
      </c>
      <c r="U135" s="19" t="str">
        <f t="shared" si="119"/>
        <v>SG0_2_P6_GIGA_MDI+</v>
      </c>
      <c r="V135" s="19">
        <f>VLOOKUP(U135,EtchLengthFromLayout!$A:$B,2,0)</f>
        <v>721.87</v>
      </c>
      <c r="W135" s="19" t="str">
        <f t="shared" si="120"/>
        <v>SG0_1_P6_GIGA_MDI+</v>
      </c>
      <c r="X135" s="19">
        <f>VLOOKUP(W135,EtchLengthFromLayout!$A:$B,2,0)</f>
        <v>100.55</v>
      </c>
      <c r="Y135" s="5"/>
      <c r="Z135" s="5" t="str">
        <f>VLOOKUP(CONCATENATE($AD135,".",$AE135),Netlist_VTable!$H:$I,2,0)</f>
        <v>SG0_P6_GIGA_MDI+</v>
      </c>
      <c r="AA135" s="19">
        <f>VLOOKUP(Z135,EtchLengthFromLayout!$A:$B,2,0)</f>
        <v>980.5</v>
      </c>
      <c r="AB135" s="19">
        <f t="shared" ref="AB135:AB141" si="123">E135+G135+J135+L135+N135+P135+R135+T135+V135+X135+AA135</f>
        <v>3454.53</v>
      </c>
      <c r="AC135" s="10" t="str">
        <f>IF(AC134&lt;=5,"OK, Tolerance&lt;= 5 mil", "Not OK, Tolerance &gt; 5 mil")</f>
        <v>OK, Tolerance&lt;= 5 mil</v>
      </c>
      <c r="AD135" s="23" t="s">
        <v>871</v>
      </c>
      <c r="AE135" s="5">
        <f>VLOOKUP(AF135,PinNo!$B:$C,2,0)</f>
        <v>142</v>
      </c>
      <c r="AF135" s="7" t="str">
        <f t="shared" si="121"/>
        <v>P6_GIGA_MDIP</v>
      </c>
      <c r="AG135" s="118"/>
    </row>
    <row r="136" spans="1:33" x14ac:dyDescent="0.25">
      <c r="A136" s="24" t="s">
        <v>9</v>
      </c>
      <c r="B136" s="5">
        <f>VLOOKUP(C136,PinNo!$B:$C,2,0)</f>
        <v>143</v>
      </c>
      <c r="C136" s="7" t="s">
        <v>906</v>
      </c>
      <c r="D136" s="5"/>
      <c r="E136" s="19"/>
      <c r="F136" s="19"/>
      <c r="G136" s="19"/>
      <c r="H136" s="13"/>
      <c r="I136" s="19"/>
      <c r="J136" s="19"/>
      <c r="K136" s="19"/>
      <c r="L136" s="19"/>
      <c r="M136" s="19"/>
      <c r="N136" s="19"/>
      <c r="O136" s="14"/>
      <c r="P136" s="19"/>
      <c r="Q136" s="41" t="str">
        <f t="shared" si="122"/>
        <v>SG1_U5_GIGA_MDI-</v>
      </c>
      <c r="R136" s="19">
        <f>VLOOKUP(Q136,EtchLengthFromLayout!$A:$B,2,0)</f>
        <v>554.73</v>
      </c>
      <c r="S136" s="14" t="str">
        <f t="shared" si="118"/>
        <v>SG1_3_P6_GIGA_MDI-</v>
      </c>
      <c r="T136" s="19">
        <f>VLOOKUP(S136,EtchLengthFromLayout!$A:$B,2,0)</f>
        <v>1096.8800000000001</v>
      </c>
      <c r="U136" s="19" t="str">
        <f t="shared" si="119"/>
        <v>SG1_2_P6_GIGA_MDI-</v>
      </c>
      <c r="V136" s="19">
        <f>VLOOKUP(U136,EtchLengthFromLayout!$A:$B,2,0)</f>
        <v>962.19</v>
      </c>
      <c r="W136" s="19" t="str">
        <f t="shared" si="120"/>
        <v>SG1_1_P6_GIGA_MDI-</v>
      </c>
      <c r="X136" s="19">
        <f>VLOOKUP(W136,EtchLengthFromLayout!$A:$B,2,0)</f>
        <v>100.55</v>
      </c>
      <c r="Y136" s="5"/>
      <c r="Z136" s="5" t="str">
        <f>VLOOKUP(CONCATENATE($AD136,".",$AE136),Netlist_VTable!$H:$I,2,0)</f>
        <v>SG1_P6_GIGA_MDI-</v>
      </c>
      <c r="AA136" s="19">
        <f>VLOOKUP(Z136,EtchLengthFromLayout!$A:$B,2,0)</f>
        <v>971.75</v>
      </c>
      <c r="AB136" s="19">
        <f t="shared" si="123"/>
        <v>3686.1000000000004</v>
      </c>
      <c r="AC136" s="19">
        <f t="shared" ref="AC136" si="124">ABS(AB136-AB137)</f>
        <v>2.0000000000436557E-2</v>
      </c>
      <c r="AD136" s="24" t="s">
        <v>872</v>
      </c>
      <c r="AE136" s="5">
        <f>VLOOKUP(AF136,PinNo!$B:$C,2,0)</f>
        <v>143</v>
      </c>
      <c r="AF136" s="7" t="str">
        <f t="shared" si="121"/>
        <v>P6_GIGA_MDIN</v>
      </c>
      <c r="AG136" s="118"/>
    </row>
    <row r="137" spans="1:33" x14ac:dyDescent="0.25">
      <c r="A137" s="24" t="s">
        <v>9</v>
      </c>
      <c r="B137" s="5">
        <f>VLOOKUP(C137,PinNo!$B:$C,2,0)</f>
        <v>142</v>
      </c>
      <c r="C137" s="7" t="s">
        <v>905</v>
      </c>
      <c r="D137" s="5"/>
      <c r="E137" s="19"/>
      <c r="F137" s="19"/>
      <c r="G137" s="19"/>
      <c r="H137" s="13"/>
      <c r="I137" s="19"/>
      <c r="J137" s="19"/>
      <c r="K137" s="19"/>
      <c r="L137" s="19"/>
      <c r="M137" s="19"/>
      <c r="N137" s="19"/>
      <c r="O137" s="14"/>
      <c r="P137" s="19"/>
      <c r="Q137" s="41" t="str">
        <f t="shared" si="122"/>
        <v>SG1_U5_GIGA_MDI+</v>
      </c>
      <c r="R137" s="19">
        <f>VLOOKUP(Q137,EtchLengthFromLayout!$A:$B,2,0)</f>
        <v>554.74</v>
      </c>
      <c r="S137" s="14" t="str">
        <f t="shared" si="118"/>
        <v>SG1_3_P6_GIGA_MDI+</v>
      </c>
      <c r="T137" s="19">
        <f>VLOOKUP(S137,EtchLengthFromLayout!$A:$B,2,0)</f>
        <v>1096.8699999999999</v>
      </c>
      <c r="U137" s="19" t="str">
        <f t="shared" si="119"/>
        <v>SG1_2_P6_GIGA_MDI+</v>
      </c>
      <c r="V137" s="19">
        <f>VLOOKUP(U137,EtchLengthFromLayout!$A:$B,2,0)</f>
        <v>962.18</v>
      </c>
      <c r="W137" s="19" t="str">
        <f t="shared" si="120"/>
        <v>SG1_1_P6_GIGA_MDI+</v>
      </c>
      <c r="X137" s="19">
        <f>VLOOKUP(W137,EtchLengthFromLayout!$A:$B,2,0)</f>
        <v>100.55</v>
      </c>
      <c r="Y137" s="5"/>
      <c r="Z137" s="5" t="str">
        <f>VLOOKUP(CONCATENATE($AD137,".",$AE137),Netlist_VTable!$H:$I,2,0)</f>
        <v>SG1_P6_GIGA_MDI+</v>
      </c>
      <c r="AA137" s="19">
        <f>VLOOKUP(Z137,EtchLengthFromLayout!$A:$B,2,0)</f>
        <v>971.74</v>
      </c>
      <c r="AB137" s="19">
        <f t="shared" si="123"/>
        <v>3686.08</v>
      </c>
      <c r="AC137" s="10" t="str">
        <f t="shared" ref="AC137" si="125">IF(AC136&lt;=5,"OK, Tolerance&lt;= 5 mil", "Not OK, Tolerance &gt; 5 mil")</f>
        <v>OK, Tolerance&lt;= 5 mil</v>
      </c>
      <c r="AD137" s="24" t="s">
        <v>872</v>
      </c>
      <c r="AE137" s="5">
        <f>VLOOKUP(AF137,PinNo!$B:$C,2,0)</f>
        <v>142</v>
      </c>
      <c r="AF137" s="7" t="str">
        <f t="shared" si="121"/>
        <v>P6_GIGA_MDIP</v>
      </c>
      <c r="AG137" s="118"/>
    </row>
    <row r="138" spans="1:33" ht="16.149999999999999" customHeight="1" x14ac:dyDescent="0.25">
      <c r="A138" s="23" t="s">
        <v>441</v>
      </c>
      <c r="B138" s="5">
        <f>VLOOKUP(C138,PinNo!$B:$C,2,0)</f>
        <v>143</v>
      </c>
      <c r="C138" s="7" t="s">
        <v>906</v>
      </c>
      <c r="D138" s="5"/>
      <c r="E138" s="19"/>
      <c r="F138" s="19"/>
      <c r="G138" s="19"/>
      <c r="H138" s="13"/>
      <c r="I138" s="19"/>
      <c r="J138" s="19"/>
      <c r="K138" s="19"/>
      <c r="L138" s="19"/>
      <c r="M138" s="19"/>
      <c r="N138" s="19"/>
      <c r="O138" s="14"/>
      <c r="P138" s="19"/>
      <c r="Q138" s="41" t="str">
        <f t="shared" si="122"/>
        <v>SG2_U5_GIGA_MDI-</v>
      </c>
      <c r="R138" s="19">
        <f>VLOOKUP(Q138,EtchLengthFromLayout!$A:$B,2,0)</f>
        <v>554.73</v>
      </c>
      <c r="S138" s="14" t="str">
        <f t="shared" si="118"/>
        <v>SG2_3_P6_GIGA_MDI-</v>
      </c>
      <c r="T138" s="19">
        <f>VLOOKUP(S138,EtchLengthFromLayout!$A:$B,2,0)</f>
        <v>1096.8800000000001</v>
      </c>
      <c r="U138" s="19" t="str">
        <f t="shared" si="119"/>
        <v>SG2_2_P6_GIGA_MDI-</v>
      </c>
      <c r="V138" s="19">
        <f>VLOOKUP(U138,EtchLengthFromLayout!$A:$B,2,0)</f>
        <v>944.51</v>
      </c>
      <c r="W138" s="19" t="str">
        <f t="shared" si="120"/>
        <v>SG2_1_P6_GIGA_MDI-</v>
      </c>
      <c r="X138" s="19">
        <f>VLOOKUP(W138,EtchLengthFromLayout!$A:$B,2,0)</f>
        <v>100.55</v>
      </c>
      <c r="Y138" s="5"/>
      <c r="Z138" s="5" t="str">
        <f>VLOOKUP(CONCATENATE($AD138,".",$AE138),Netlist_VTable!$H:$I,2,0)</f>
        <v>SG2_P6_GIGA_MDI-</v>
      </c>
      <c r="AA138" s="19">
        <f>VLOOKUP(Z138,EtchLengthFromLayout!$A:$B,2,0)</f>
        <v>1004.1</v>
      </c>
      <c r="AB138" s="19">
        <f t="shared" si="123"/>
        <v>3700.77</v>
      </c>
      <c r="AC138" s="19">
        <f>ABS(AB138-AB139)</f>
        <v>1.0000000000218279E-2</v>
      </c>
      <c r="AD138" s="23" t="s">
        <v>873</v>
      </c>
      <c r="AE138" s="5">
        <f>VLOOKUP(AF138,PinNo!$B:$C,2,0)</f>
        <v>143</v>
      </c>
      <c r="AF138" s="7" t="str">
        <f t="shared" si="121"/>
        <v>P6_GIGA_MDIN</v>
      </c>
      <c r="AG138" s="118"/>
    </row>
    <row r="139" spans="1:33" x14ac:dyDescent="0.25">
      <c r="A139" s="23" t="s">
        <v>441</v>
      </c>
      <c r="B139" s="5">
        <f>VLOOKUP(C139,PinNo!$B:$C,2,0)</f>
        <v>142</v>
      </c>
      <c r="C139" s="7" t="s">
        <v>905</v>
      </c>
      <c r="D139" s="5"/>
      <c r="E139" s="19"/>
      <c r="F139" s="19"/>
      <c r="G139" s="19"/>
      <c r="H139" s="13"/>
      <c r="I139" s="19"/>
      <c r="J139" s="19"/>
      <c r="K139" s="19"/>
      <c r="L139" s="19"/>
      <c r="M139" s="19"/>
      <c r="N139" s="19"/>
      <c r="O139" s="14"/>
      <c r="P139" s="19"/>
      <c r="Q139" s="41" t="str">
        <f t="shared" si="122"/>
        <v>SG2_U5_GIGA_MDI+</v>
      </c>
      <c r="R139" s="19">
        <f>VLOOKUP(Q139,EtchLengthFromLayout!$A:$B,2,0)</f>
        <v>554.74</v>
      </c>
      <c r="S139" s="14" t="str">
        <f t="shared" si="118"/>
        <v>SG2_3_P6_GIGA_MDI+</v>
      </c>
      <c r="T139" s="19">
        <f>VLOOKUP(S139,EtchLengthFromLayout!$A:$B,2,0)</f>
        <v>1096.8699999999999</v>
      </c>
      <c r="U139" s="19" t="str">
        <f t="shared" si="119"/>
        <v>SG2_2_P6_GIGA_MDI+</v>
      </c>
      <c r="V139" s="19">
        <f>VLOOKUP(U139,EtchLengthFromLayout!$A:$B,2,0)</f>
        <v>944.51</v>
      </c>
      <c r="W139" s="19" t="str">
        <f t="shared" si="120"/>
        <v>SG2_1_P6_GIGA_MDI+</v>
      </c>
      <c r="X139" s="19">
        <f>VLOOKUP(W139,EtchLengthFromLayout!$A:$B,2,0)</f>
        <v>100.55</v>
      </c>
      <c r="Y139" s="5"/>
      <c r="Z139" s="5" t="str">
        <f>VLOOKUP(CONCATENATE($AD139,".",$AE139),Netlist_VTable!$H:$I,2,0)</f>
        <v>SG2_P6_GIGA_MDI+</v>
      </c>
      <c r="AA139" s="19">
        <f>VLOOKUP(Z139,EtchLengthFromLayout!$A:$B,2,0)</f>
        <v>1004.11</v>
      </c>
      <c r="AB139" s="19">
        <f t="shared" si="123"/>
        <v>3700.78</v>
      </c>
      <c r="AC139" s="10" t="str">
        <f>IF(AC138&lt;=5,"OK, Tolerance&lt;= 5 mil", "Not OK, Tolerance &gt; 5 mil")</f>
        <v>OK, Tolerance&lt;= 5 mil</v>
      </c>
      <c r="AD139" s="23" t="s">
        <v>873</v>
      </c>
      <c r="AE139" s="5">
        <f>VLOOKUP(AF139,PinNo!$B:$C,2,0)</f>
        <v>142</v>
      </c>
      <c r="AF139" s="7" t="str">
        <f t="shared" si="121"/>
        <v>P6_GIGA_MDIP</v>
      </c>
      <c r="AG139" s="118"/>
    </row>
    <row r="140" spans="1:33" x14ac:dyDescent="0.25">
      <c r="A140" s="24" t="s">
        <v>442</v>
      </c>
      <c r="B140" s="5">
        <f>VLOOKUP(C140,PinNo!$B:$C,2,0)</f>
        <v>143</v>
      </c>
      <c r="C140" s="7" t="s">
        <v>906</v>
      </c>
      <c r="D140" s="5"/>
      <c r="E140" s="19"/>
      <c r="F140" s="19"/>
      <c r="G140" s="19"/>
      <c r="H140" s="13"/>
      <c r="I140" s="19"/>
      <c r="J140" s="19"/>
      <c r="K140" s="19"/>
      <c r="L140" s="19"/>
      <c r="M140" s="19"/>
      <c r="N140" s="19"/>
      <c r="O140" s="14"/>
      <c r="P140" s="19"/>
      <c r="Q140" s="41" t="str">
        <f t="shared" si="122"/>
        <v>SG3_U5_GIGA_MDI-</v>
      </c>
      <c r="R140" s="19">
        <f>VLOOKUP(Q140,EtchLengthFromLayout!$A:$B,2,0)</f>
        <v>554.73</v>
      </c>
      <c r="S140" s="14" t="str">
        <f t="shared" si="118"/>
        <v>SG3_3_P6_GIGA_MDI-</v>
      </c>
      <c r="T140" s="19">
        <f>VLOOKUP(S140,EtchLengthFromLayout!$A:$B,2,0)</f>
        <v>1096.8800000000001</v>
      </c>
      <c r="U140" s="19" t="str">
        <f t="shared" si="119"/>
        <v>SG3_2_P6_GIGA_MDI-</v>
      </c>
      <c r="V140" s="19">
        <f>VLOOKUP(U140,EtchLengthFromLayout!$A:$B,2,0)</f>
        <v>833.09</v>
      </c>
      <c r="W140" s="19" t="str">
        <f t="shared" si="120"/>
        <v>SG3_1_P6_GIGA_MDI-</v>
      </c>
      <c r="X140" s="19">
        <f>VLOOKUP(W140,EtchLengthFromLayout!$A:$B,2,0)</f>
        <v>100.55</v>
      </c>
      <c r="Y140" s="5"/>
      <c r="Z140" s="5" t="str">
        <f>VLOOKUP(CONCATENATE($AD140,".",$AE140),Netlist_VTable!$H:$I,2,0)</f>
        <v>SG3_P6_GIGA_MDI-</v>
      </c>
      <c r="AA140" s="19">
        <f>VLOOKUP(Z140,EtchLengthFromLayout!$A:$B,2,0)</f>
        <v>973.09</v>
      </c>
      <c r="AB140" s="19">
        <f t="shared" si="123"/>
        <v>3558.3400000000006</v>
      </c>
      <c r="AC140" s="19">
        <f t="shared" ref="AC140" si="126">ABS(AB140-AB141)</f>
        <v>2.0000000000436557E-2</v>
      </c>
      <c r="AD140" s="24" t="s">
        <v>874</v>
      </c>
      <c r="AE140" s="5">
        <f>VLOOKUP(AF140,PinNo!$B:$C,2,0)</f>
        <v>143</v>
      </c>
      <c r="AF140" s="7" t="str">
        <f t="shared" si="121"/>
        <v>P6_GIGA_MDIN</v>
      </c>
      <c r="AG140" s="118"/>
    </row>
    <row r="141" spans="1:33" x14ac:dyDescent="0.25">
      <c r="A141" s="24" t="s">
        <v>442</v>
      </c>
      <c r="B141" s="5">
        <f>VLOOKUP(C141,PinNo!$B:$C,2,0)</f>
        <v>142</v>
      </c>
      <c r="C141" s="7" t="s">
        <v>905</v>
      </c>
      <c r="D141" s="5"/>
      <c r="E141" s="19"/>
      <c r="F141" s="19"/>
      <c r="G141" s="19"/>
      <c r="H141" s="13"/>
      <c r="I141" s="19"/>
      <c r="J141" s="19"/>
      <c r="K141" s="19"/>
      <c r="L141" s="19"/>
      <c r="M141" s="19"/>
      <c r="N141" s="19"/>
      <c r="O141" s="14"/>
      <c r="P141" s="19"/>
      <c r="Q141" s="41" t="str">
        <f t="shared" si="122"/>
        <v>SG3_U5_GIGA_MDI+</v>
      </c>
      <c r="R141" s="19">
        <f>VLOOKUP(Q141,EtchLengthFromLayout!$A:$B,2,0)</f>
        <v>554.74</v>
      </c>
      <c r="S141" s="14" t="str">
        <f t="shared" si="118"/>
        <v>SG3_3_P6_GIGA_MDI+</v>
      </c>
      <c r="T141" s="19">
        <f>VLOOKUP(S141,EtchLengthFromLayout!$A:$B,2,0)</f>
        <v>1096.8699999999999</v>
      </c>
      <c r="U141" s="19" t="str">
        <f t="shared" si="119"/>
        <v>SG3_2_P6_GIGA_MDI+</v>
      </c>
      <c r="V141" s="19">
        <f>VLOOKUP(U141,EtchLengthFromLayout!$A:$B,2,0)</f>
        <v>833.08</v>
      </c>
      <c r="W141" s="19" t="str">
        <f t="shared" si="120"/>
        <v>SG3_1_P6_GIGA_MDI+</v>
      </c>
      <c r="X141" s="19">
        <f>VLOOKUP(W141,EtchLengthFromLayout!$A:$B,2,0)</f>
        <v>100.55</v>
      </c>
      <c r="Y141" s="5"/>
      <c r="Z141" s="5" t="str">
        <f>VLOOKUP(CONCATENATE($AD141,".",$AE141),Netlist_VTable!$H:$I,2,0)</f>
        <v>SG3_P6_GIGA_MDI+</v>
      </c>
      <c r="AA141" s="19">
        <f>VLOOKUP(Z141,EtchLengthFromLayout!$A:$B,2,0)</f>
        <v>973.08</v>
      </c>
      <c r="AB141" s="19">
        <f t="shared" si="123"/>
        <v>3558.32</v>
      </c>
      <c r="AC141" s="10" t="str">
        <f t="shared" ref="AC141" si="127">IF(AC140&lt;=5,"OK, Tolerance&lt;= 5 mil", "Not OK, Tolerance &gt; 5 mil")</f>
        <v>OK, Tolerance&lt;= 5 mil</v>
      </c>
      <c r="AD141" s="24" t="s">
        <v>874</v>
      </c>
      <c r="AE141" s="5">
        <f>VLOOKUP(AF141,PinNo!$B:$C,2,0)</f>
        <v>142</v>
      </c>
      <c r="AF141" s="7" t="str">
        <f t="shared" si="121"/>
        <v>P6_GIGA_MDIP</v>
      </c>
      <c r="AG141" s="118"/>
    </row>
    <row r="142" spans="1:33" x14ac:dyDescent="0.25">
      <c r="A142" s="44"/>
      <c r="B142" s="12"/>
      <c r="C142" s="12"/>
      <c r="D142" s="12"/>
      <c r="E142" s="13"/>
      <c r="F142" s="12"/>
      <c r="G142" s="13"/>
      <c r="H142" s="13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0" t="s">
        <v>227</v>
      </c>
      <c r="AA142" s="15"/>
      <c r="AB142" s="15">
        <f>MAX(AB134:AB141)</f>
        <v>3700.78</v>
      </c>
      <c r="AC142" s="10"/>
      <c r="AD142" s="10"/>
      <c r="AE142" s="10"/>
      <c r="AF142" s="10"/>
      <c r="AG142" s="10"/>
    </row>
    <row r="143" spans="1:33" x14ac:dyDescent="0.25">
      <c r="A143" s="44"/>
      <c r="B143" s="12"/>
      <c r="C143" s="12"/>
      <c r="D143" s="12"/>
      <c r="E143" s="13"/>
      <c r="F143" s="12"/>
      <c r="G143" s="13"/>
      <c r="H143" s="13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0" t="s">
        <v>228</v>
      </c>
      <c r="AA143" s="15"/>
      <c r="AB143" s="15">
        <f>MIN(AB134:AB141)</f>
        <v>3454.4900000000007</v>
      </c>
      <c r="AC143" s="10"/>
      <c r="AD143" s="10"/>
      <c r="AE143" s="10"/>
      <c r="AF143" s="10"/>
      <c r="AG143" s="10"/>
    </row>
    <row r="144" spans="1:33" x14ac:dyDescent="0.25">
      <c r="A144" s="44"/>
      <c r="B144" s="12"/>
      <c r="C144" s="12"/>
      <c r="D144" s="12"/>
      <c r="E144" s="13"/>
      <c r="F144" s="12"/>
      <c r="G144" s="13"/>
      <c r="H144" s="13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0" t="s">
        <v>1</v>
      </c>
      <c r="AA144" s="15"/>
      <c r="AB144" s="15">
        <f>ABS(AB142-AB143)</f>
        <v>246.28999999999951</v>
      </c>
      <c r="AC144" s="10"/>
      <c r="AD144" s="10"/>
      <c r="AE144" s="10"/>
      <c r="AF144" s="10"/>
      <c r="AG144" s="10"/>
    </row>
    <row r="145" spans="1:33" x14ac:dyDescent="0.25">
      <c r="A145" s="25"/>
      <c r="B145" s="10"/>
      <c r="C145" s="10"/>
      <c r="D145" s="10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0"/>
      <c r="Z145" s="15"/>
      <c r="AA145" s="15"/>
      <c r="AB145" s="10"/>
      <c r="AC145" s="10"/>
      <c r="AD145" s="10"/>
      <c r="AE145" s="10"/>
      <c r="AF145" s="10"/>
      <c r="AG145" s="10"/>
    </row>
    <row r="146" spans="1:33" x14ac:dyDescent="0.25">
      <c r="A146" s="20"/>
      <c r="B146" s="5"/>
      <c r="C146" s="5"/>
      <c r="D146" s="5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5"/>
      <c r="Z146" s="5"/>
      <c r="AA146" s="19"/>
      <c r="AB146" s="19"/>
      <c r="AC146" s="5"/>
      <c r="AD146" s="5"/>
      <c r="AE146" s="5"/>
      <c r="AF146" s="5"/>
      <c r="AG146" s="5"/>
    </row>
    <row r="147" spans="1:33" x14ac:dyDescent="0.25">
      <c r="A147" s="25"/>
      <c r="B147" s="10"/>
      <c r="C147" s="10"/>
      <c r="D147" s="10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0"/>
      <c r="Z147" s="21"/>
      <c r="AA147" s="22"/>
      <c r="AB147" s="22"/>
      <c r="AC147" s="10"/>
      <c r="AD147" s="10"/>
      <c r="AE147" s="10"/>
      <c r="AF147" s="10"/>
      <c r="AG147" s="10"/>
    </row>
    <row r="148" spans="1:33" x14ac:dyDescent="0.25">
      <c r="A148" s="25"/>
      <c r="B148" s="10"/>
      <c r="C148" s="10"/>
      <c r="D148" s="10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0"/>
      <c r="Z148" s="10" t="s">
        <v>230</v>
      </c>
      <c r="AA148" s="15"/>
      <c r="AB148" s="15"/>
      <c r="AC148" s="10"/>
      <c r="AD148" s="10"/>
      <c r="AE148" s="10"/>
      <c r="AF148" s="10"/>
      <c r="AG148" s="10"/>
    </row>
    <row r="149" spans="1:33" x14ac:dyDescent="0.25">
      <c r="A149" s="25"/>
      <c r="B149" s="10"/>
      <c r="C149" s="10"/>
      <c r="D149" s="10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0"/>
      <c r="Z149" s="10" t="s">
        <v>227</v>
      </c>
      <c r="AA149" s="15"/>
      <c r="AB149" s="15">
        <f>MAX(AB128,AB142)</f>
        <v>3700.78</v>
      </c>
      <c r="AC149" s="10"/>
      <c r="AD149" s="10"/>
      <c r="AE149" s="10"/>
      <c r="AF149" s="10"/>
      <c r="AG149" s="10"/>
    </row>
    <row r="150" spans="1:33" x14ac:dyDescent="0.25">
      <c r="A150" s="25"/>
      <c r="B150" s="10"/>
      <c r="C150" s="10"/>
      <c r="D150" s="10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0"/>
      <c r="Z150" s="10" t="s">
        <v>228</v>
      </c>
      <c r="AA150" s="15"/>
      <c r="AB150" s="15">
        <f>MIN(AB129,AB143)</f>
        <v>3025.3999999999996</v>
      </c>
      <c r="AC150" s="10"/>
      <c r="AD150" s="10"/>
      <c r="AE150" s="10"/>
      <c r="AF150" s="10"/>
      <c r="AG150" s="10"/>
    </row>
    <row r="151" spans="1:33" x14ac:dyDescent="0.25">
      <c r="A151" s="25"/>
      <c r="B151" s="10"/>
      <c r="C151" s="10"/>
      <c r="D151" s="10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0"/>
      <c r="Z151" s="10" t="s">
        <v>1</v>
      </c>
      <c r="AA151" s="15"/>
      <c r="AB151" s="15">
        <f>ABS(AB149-AB150)</f>
        <v>675.38000000000056</v>
      </c>
      <c r="AC151" s="10"/>
      <c r="AD151" s="10"/>
      <c r="AE151" s="10"/>
      <c r="AF151" s="10"/>
      <c r="AG151" s="10"/>
    </row>
    <row r="152" spans="1:33" x14ac:dyDescent="0.25">
      <c r="A152" s="25"/>
      <c r="B152" s="10"/>
      <c r="C152" s="10"/>
      <c r="D152" s="10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0"/>
      <c r="Z152" s="103" t="s">
        <v>6</v>
      </c>
      <c r="AA152" s="15"/>
      <c r="AB152" s="15" t="str">
        <f>IF(AB151&lt;=1000,"OK, Tolerance&lt;= 1000 mils", "Fail, Tolerance &gt;  1000 mils")</f>
        <v>OK, Tolerance&lt;= 1000 mils</v>
      </c>
      <c r="AC152" s="10"/>
      <c r="AD152" s="10"/>
      <c r="AE152" s="10"/>
      <c r="AF152" s="10"/>
      <c r="AG152" s="10"/>
    </row>
    <row r="153" spans="1:33" x14ac:dyDescent="0.25">
      <c r="A153" s="20"/>
      <c r="B153" s="5"/>
      <c r="C153" s="5"/>
      <c r="D153" s="5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5"/>
      <c r="Z153" s="5"/>
      <c r="AA153" s="19"/>
      <c r="AB153" s="19"/>
      <c r="AC153" s="5"/>
      <c r="AD153" s="5"/>
      <c r="AE153" s="5"/>
      <c r="AF153" s="5"/>
      <c r="AG153" s="5"/>
    </row>
    <row r="154" spans="1:33" x14ac:dyDescent="0.25">
      <c r="A154" s="20"/>
      <c r="B154" s="5"/>
      <c r="C154" s="5"/>
      <c r="D154" s="5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5"/>
      <c r="Z154" s="5"/>
      <c r="AA154" s="19"/>
      <c r="AB154" s="19"/>
      <c r="AC154" s="5"/>
      <c r="AD154" s="5"/>
      <c r="AE154" s="5"/>
      <c r="AF154" s="5"/>
      <c r="AG154" s="5"/>
    </row>
    <row r="155" spans="1:33" x14ac:dyDescent="0.25">
      <c r="A155" s="107"/>
      <c r="B155" s="107"/>
      <c r="C155" s="107"/>
      <c r="D155" s="107"/>
      <c r="E155" s="105"/>
      <c r="F155" s="105"/>
      <c r="G155" s="105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  <c r="AA155" s="105"/>
      <c r="AB155" s="105"/>
      <c r="AC155" s="105"/>
      <c r="AD155" s="105"/>
      <c r="AE155" s="105"/>
      <c r="AF155" s="105"/>
      <c r="AG155" s="107"/>
    </row>
    <row r="156" spans="1:33" x14ac:dyDescent="0.25">
      <c r="A156" s="107"/>
      <c r="B156" s="107"/>
      <c r="C156" s="107"/>
      <c r="D156" s="107"/>
      <c r="E156" s="105"/>
      <c r="F156" s="105"/>
      <c r="G156" s="105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  <c r="AA156" s="105"/>
      <c r="AB156" s="105"/>
      <c r="AC156" s="105"/>
      <c r="AD156" s="105"/>
      <c r="AE156" s="105"/>
      <c r="AF156" s="105"/>
      <c r="AG156" s="107"/>
    </row>
    <row r="157" spans="1:33" x14ac:dyDescent="0.25">
      <c r="X157" s="27"/>
      <c r="Y157" s="27"/>
      <c r="Z157" s="27"/>
      <c r="AA157" s="27"/>
      <c r="AB157" s="27"/>
      <c r="AC157" s="27"/>
      <c r="AD157"/>
      <c r="AE157"/>
      <c r="AF157"/>
      <c r="AG157"/>
    </row>
    <row r="158" spans="1:33" x14ac:dyDescent="0.25">
      <c r="X158" s="27"/>
      <c r="Y158" s="27"/>
      <c r="Z158" s="27"/>
      <c r="AA158" s="27"/>
      <c r="AB158" s="27"/>
      <c r="AC158" s="27"/>
      <c r="AD158"/>
      <c r="AE158"/>
      <c r="AF158"/>
      <c r="AG158"/>
    </row>
    <row r="159" spans="1:33" x14ac:dyDescent="0.25">
      <c r="X159" s="27"/>
      <c r="Y159" s="27"/>
      <c r="Z159" s="27"/>
      <c r="AA159" s="27"/>
      <c r="AB159" s="27"/>
      <c r="AC159" s="27"/>
      <c r="AD159"/>
      <c r="AE159"/>
      <c r="AF159"/>
      <c r="AG159"/>
    </row>
    <row r="160" spans="1:33" x14ac:dyDescent="0.25">
      <c r="X160" s="27"/>
      <c r="Y160" s="27"/>
      <c r="Z160" s="27"/>
      <c r="AA160" s="27"/>
      <c r="AB160" s="27"/>
      <c r="AC160" s="27"/>
      <c r="AD160"/>
      <c r="AE160"/>
      <c r="AF160"/>
      <c r="AG160"/>
    </row>
    <row r="161" spans="24:33" x14ac:dyDescent="0.25">
      <c r="X161" s="27"/>
      <c r="Y161" s="27"/>
      <c r="Z161" s="27"/>
      <c r="AA161" s="27"/>
      <c r="AB161" s="27"/>
      <c r="AC161" s="27"/>
      <c r="AD161"/>
      <c r="AE161"/>
      <c r="AF161"/>
      <c r="AG161"/>
    </row>
    <row r="162" spans="24:33" x14ac:dyDescent="0.25">
      <c r="X162" s="27"/>
      <c r="Y162" s="27"/>
      <c r="Z162" s="27"/>
      <c r="AA162" s="27"/>
      <c r="AB162" s="27"/>
      <c r="AC162" s="27"/>
      <c r="AD162"/>
      <c r="AE162"/>
      <c r="AF162"/>
      <c r="AG162"/>
    </row>
    <row r="163" spans="24:33" x14ac:dyDescent="0.25">
      <c r="X163" s="27"/>
      <c r="Y163" s="27"/>
      <c r="Z163" s="27"/>
      <c r="AA163" s="27"/>
      <c r="AB163" s="27"/>
      <c r="AC163" s="27"/>
      <c r="AD163"/>
      <c r="AE163"/>
      <c r="AF163"/>
      <c r="AG163"/>
    </row>
    <row r="164" spans="24:33" x14ac:dyDescent="0.25">
      <c r="X164" s="27"/>
      <c r="Y164" s="27"/>
      <c r="Z164" s="27"/>
      <c r="AA164" s="27"/>
      <c r="AB164" s="27"/>
      <c r="AC164" s="27"/>
      <c r="AD164"/>
      <c r="AE164"/>
      <c r="AF164"/>
      <c r="AG164"/>
    </row>
    <row r="165" spans="24:33" x14ac:dyDescent="0.25">
      <c r="X165" s="27"/>
      <c r="Y165" s="27"/>
      <c r="Z165" s="27"/>
      <c r="AA165" s="27"/>
      <c r="AB165" s="27"/>
      <c r="AC165" s="27"/>
      <c r="AD165"/>
      <c r="AE165"/>
      <c r="AF165"/>
      <c r="AG165"/>
    </row>
    <row r="166" spans="24:33" x14ac:dyDescent="0.25">
      <c r="X166" s="27"/>
      <c r="Y166" s="27"/>
      <c r="Z166" s="27"/>
      <c r="AA166" s="27"/>
      <c r="AB166" s="27"/>
      <c r="AC166" s="27"/>
      <c r="AD166"/>
      <c r="AE166"/>
      <c r="AF166"/>
      <c r="AG166"/>
    </row>
    <row r="167" spans="24:33" x14ac:dyDescent="0.25">
      <c r="X167" s="27"/>
      <c r="Y167" s="27"/>
      <c r="Z167" s="27"/>
      <c r="AA167" s="27"/>
      <c r="AB167" s="27"/>
      <c r="AC167" s="27"/>
      <c r="AD167"/>
      <c r="AE167"/>
      <c r="AF167"/>
      <c r="AG167"/>
    </row>
    <row r="168" spans="24:33" x14ac:dyDescent="0.25">
      <c r="X168" s="27"/>
      <c r="Y168" s="27"/>
      <c r="Z168" s="27"/>
      <c r="AA168" s="27"/>
      <c r="AB168" s="27"/>
      <c r="AC168" s="27"/>
      <c r="AD168"/>
      <c r="AE168"/>
      <c r="AF168"/>
      <c r="AG168"/>
    </row>
    <row r="169" spans="24:33" x14ac:dyDescent="0.25">
      <c r="X169" s="27"/>
      <c r="Y169" s="27"/>
      <c r="Z169" s="27"/>
      <c r="AA169" s="27"/>
      <c r="AB169" s="27"/>
      <c r="AC169" s="27"/>
      <c r="AD169"/>
      <c r="AE169"/>
      <c r="AF169"/>
      <c r="AG169"/>
    </row>
    <row r="170" spans="24:33" x14ac:dyDescent="0.25">
      <c r="X170" s="27"/>
      <c r="Y170" s="27"/>
      <c r="Z170" s="27"/>
      <c r="AA170" s="27"/>
      <c r="AB170" s="27"/>
      <c r="AC170" s="27"/>
      <c r="AD170"/>
      <c r="AE170"/>
      <c r="AF170"/>
      <c r="AG170"/>
    </row>
    <row r="171" spans="24:33" x14ac:dyDescent="0.25">
      <c r="X171" s="27"/>
      <c r="Y171" s="27"/>
      <c r="Z171" s="27"/>
      <c r="AA171" s="27"/>
      <c r="AB171" s="27"/>
      <c r="AC171" s="27"/>
      <c r="AD171"/>
      <c r="AE171"/>
      <c r="AF171"/>
      <c r="AG171"/>
    </row>
    <row r="172" spans="24:33" x14ac:dyDescent="0.25">
      <c r="X172" s="27"/>
      <c r="Y172" s="27"/>
      <c r="Z172" s="27"/>
      <c r="AA172" s="27"/>
      <c r="AB172" s="27"/>
      <c r="AC172" s="27"/>
      <c r="AD172"/>
      <c r="AE172"/>
      <c r="AF172"/>
      <c r="AG172"/>
    </row>
    <row r="173" spans="24:33" x14ac:dyDescent="0.25">
      <c r="X173" s="27"/>
      <c r="Y173" s="27"/>
      <c r="Z173" s="27"/>
      <c r="AA173" s="27"/>
      <c r="AB173" s="27"/>
      <c r="AC173" s="27"/>
      <c r="AD173"/>
      <c r="AE173"/>
      <c r="AF173"/>
      <c r="AG173"/>
    </row>
    <row r="174" spans="24:33" x14ac:dyDescent="0.25">
      <c r="X174" s="27"/>
      <c r="Y174" s="27"/>
      <c r="Z174" s="27"/>
      <c r="AA174" s="27"/>
      <c r="AB174" s="27"/>
      <c r="AC174" s="27"/>
      <c r="AD174"/>
      <c r="AE174"/>
      <c r="AF174"/>
      <c r="AG174"/>
    </row>
    <row r="175" spans="24:33" x14ac:dyDescent="0.25">
      <c r="X175" s="27"/>
      <c r="Y175" s="27"/>
      <c r="Z175" s="27"/>
      <c r="AA175" s="27"/>
      <c r="AB175" s="27"/>
      <c r="AC175" s="27"/>
      <c r="AD175"/>
      <c r="AE175"/>
      <c r="AF175"/>
      <c r="AG175"/>
    </row>
    <row r="176" spans="24:33" x14ac:dyDescent="0.25">
      <c r="X176" s="27"/>
      <c r="Y176" s="27"/>
      <c r="Z176" s="27"/>
      <c r="AA176" s="27"/>
      <c r="AB176" s="27"/>
      <c r="AC176" s="27"/>
      <c r="AD176"/>
      <c r="AE176"/>
      <c r="AF176"/>
      <c r="AG176"/>
    </row>
    <row r="177" spans="24:33" x14ac:dyDescent="0.25">
      <c r="X177" s="27"/>
      <c r="Y177" s="27"/>
      <c r="Z177" s="27"/>
      <c r="AA177" s="27"/>
      <c r="AB177" s="27"/>
      <c r="AC177" s="27"/>
      <c r="AD177"/>
      <c r="AE177"/>
      <c r="AF177"/>
      <c r="AG177"/>
    </row>
    <row r="178" spans="24:33" x14ac:dyDescent="0.25">
      <c r="X178" s="27"/>
      <c r="Y178" s="27"/>
      <c r="Z178" s="27"/>
      <c r="AA178" s="27"/>
      <c r="AB178" s="27"/>
      <c r="AC178" s="27"/>
      <c r="AD178"/>
      <c r="AE178"/>
      <c r="AF178"/>
      <c r="AG178"/>
    </row>
    <row r="179" spans="24:33" x14ac:dyDescent="0.25">
      <c r="X179" s="27"/>
      <c r="Y179" s="27"/>
      <c r="Z179" s="27"/>
      <c r="AA179" s="27"/>
      <c r="AB179" s="27"/>
      <c r="AC179" s="27"/>
      <c r="AD179"/>
      <c r="AE179"/>
      <c r="AF179"/>
      <c r="AG179"/>
    </row>
    <row r="180" spans="24:33" x14ac:dyDescent="0.25">
      <c r="X180" s="27"/>
      <c r="Y180" s="27"/>
      <c r="Z180" s="27"/>
      <c r="AA180" s="27"/>
      <c r="AB180" s="27"/>
      <c r="AC180" s="27"/>
      <c r="AD180"/>
      <c r="AE180"/>
      <c r="AF180"/>
      <c r="AG180"/>
    </row>
    <row r="181" spans="24:33" x14ac:dyDescent="0.25">
      <c r="X181" s="27"/>
      <c r="Y181" s="27"/>
      <c r="Z181" s="27"/>
      <c r="AA181" s="27"/>
      <c r="AB181" s="27"/>
      <c r="AC181" s="27"/>
      <c r="AD181"/>
      <c r="AE181"/>
      <c r="AF181"/>
      <c r="AG181"/>
    </row>
    <row r="182" spans="24:33" x14ac:dyDescent="0.25">
      <c r="X182" s="27"/>
      <c r="Y182" s="27"/>
      <c r="Z182" s="27"/>
      <c r="AA182" s="27"/>
      <c r="AB182" s="27"/>
      <c r="AC182" s="27"/>
      <c r="AD182"/>
      <c r="AE182"/>
      <c r="AF182"/>
      <c r="AG182"/>
    </row>
    <row r="183" spans="24:33" x14ac:dyDescent="0.25">
      <c r="X183" s="27"/>
      <c r="Y183" s="27"/>
      <c r="Z183" s="27"/>
      <c r="AA183" s="27"/>
      <c r="AB183" s="27"/>
      <c r="AC183" s="27"/>
      <c r="AD183"/>
      <c r="AE183"/>
      <c r="AF183"/>
      <c r="AG183"/>
    </row>
    <row r="184" spans="24:33" x14ac:dyDescent="0.25">
      <c r="X184" s="27"/>
      <c r="Y184" s="27"/>
      <c r="Z184" s="27"/>
      <c r="AA184" s="27"/>
      <c r="AB184" s="27"/>
      <c r="AC184" s="27"/>
      <c r="AD184"/>
      <c r="AE184"/>
      <c r="AF184"/>
      <c r="AG184"/>
    </row>
    <row r="185" spans="24:33" x14ac:dyDescent="0.25">
      <c r="X185" s="27"/>
      <c r="Y185" s="27"/>
      <c r="Z185" s="27"/>
      <c r="AA185" s="27"/>
      <c r="AB185" s="27"/>
      <c r="AC185" s="27"/>
      <c r="AD185"/>
      <c r="AE185"/>
      <c r="AF185"/>
      <c r="AG185"/>
    </row>
    <row r="186" spans="24:33" x14ac:dyDescent="0.25">
      <c r="X186" s="27"/>
      <c r="Y186" s="27"/>
      <c r="Z186" s="27"/>
      <c r="AA186" s="27"/>
      <c r="AB186" s="27"/>
      <c r="AC186" s="27"/>
      <c r="AD186"/>
      <c r="AE186"/>
      <c r="AF186"/>
      <c r="AG186"/>
    </row>
    <row r="187" spans="24:33" x14ac:dyDescent="0.25">
      <c r="X187" s="27"/>
      <c r="Y187" s="27"/>
      <c r="Z187" s="27"/>
      <c r="AA187" s="27"/>
      <c r="AB187" s="27"/>
      <c r="AC187" s="27"/>
      <c r="AD187"/>
      <c r="AE187"/>
      <c r="AF187"/>
      <c r="AG187"/>
    </row>
    <row r="188" spans="24:33" x14ac:dyDescent="0.25">
      <c r="X188" s="27"/>
      <c r="Y188" s="27"/>
      <c r="Z188" s="27"/>
      <c r="AA188" s="27"/>
      <c r="AB188" s="27"/>
      <c r="AC188" s="27"/>
      <c r="AD188"/>
      <c r="AE188"/>
      <c r="AF188"/>
      <c r="AG188"/>
    </row>
    <row r="189" spans="24:33" x14ac:dyDescent="0.25">
      <c r="X189" s="27"/>
      <c r="Y189" s="27"/>
      <c r="Z189" s="27"/>
      <c r="AA189" s="27"/>
      <c r="AB189" s="27"/>
      <c r="AC189" s="27"/>
      <c r="AD189"/>
      <c r="AE189"/>
      <c r="AF189"/>
      <c r="AG189"/>
    </row>
    <row r="190" spans="24:33" x14ac:dyDescent="0.25">
      <c r="X190" s="27"/>
      <c r="Y190" s="27"/>
      <c r="Z190" s="27"/>
      <c r="AA190" s="27"/>
      <c r="AB190" s="27"/>
      <c r="AC190" s="27"/>
      <c r="AD190"/>
      <c r="AE190"/>
      <c r="AF190"/>
      <c r="AG190"/>
    </row>
    <row r="191" spans="24:33" x14ac:dyDescent="0.25">
      <c r="X191" s="27"/>
      <c r="Y191" s="27"/>
      <c r="Z191" s="27"/>
      <c r="AA191" s="27"/>
      <c r="AB191" s="27"/>
      <c r="AC191" s="27"/>
      <c r="AD191"/>
      <c r="AE191"/>
      <c r="AF191"/>
      <c r="AG191"/>
    </row>
    <row r="192" spans="24:33" x14ac:dyDescent="0.25">
      <c r="X192" s="27"/>
      <c r="Y192" s="27"/>
      <c r="Z192" s="27"/>
      <c r="AA192" s="27"/>
      <c r="AB192" s="27"/>
      <c r="AC192" s="27"/>
      <c r="AD192"/>
      <c r="AE192"/>
      <c r="AF192"/>
      <c r="AG192"/>
    </row>
    <row r="193" spans="24:33" x14ac:dyDescent="0.25">
      <c r="X193" s="27"/>
      <c r="Y193" s="27"/>
      <c r="Z193" s="27"/>
      <c r="AA193" s="27"/>
      <c r="AB193" s="27"/>
      <c r="AC193" s="27"/>
      <c r="AD193"/>
      <c r="AE193"/>
      <c r="AF193"/>
      <c r="AG193"/>
    </row>
    <row r="194" spans="24:33" x14ac:dyDescent="0.25">
      <c r="X194" s="27"/>
      <c r="Y194" s="27"/>
      <c r="Z194" s="27"/>
      <c r="AA194" s="27"/>
      <c r="AB194" s="27"/>
      <c r="AC194" s="27"/>
      <c r="AD194"/>
      <c r="AE194"/>
      <c r="AF194"/>
      <c r="AG194"/>
    </row>
  </sheetData>
  <mergeCells count="8">
    <mergeCell ref="AG3:AG10"/>
    <mergeCell ref="AG17:AG24"/>
    <mergeCell ref="AG120:AG127"/>
    <mergeCell ref="AG134:AG141"/>
    <mergeCell ref="AG81:AG88"/>
    <mergeCell ref="AG95:AG102"/>
    <mergeCell ref="AG42:AG49"/>
    <mergeCell ref="AG56:AG63"/>
  </mergeCells>
  <phoneticPr fontId="1" type="noConversion"/>
  <conditionalFormatting sqref="AC4">
    <cfRule type="containsText" dxfId="186" priority="20" operator="containsText" text="Fail">
      <formula>NOT(ISERROR(SEARCH("Fail",AC4)))</formula>
    </cfRule>
  </conditionalFormatting>
  <conditionalFormatting sqref="AC6">
    <cfRule type="containsText" dxfId="185" priority="19" operator="containsText" text="Fail">
      <formula>NOT(ISERROR(SEARCH("Fail",AC6)))</formula>
    </cfRule>
  </conditionalFormatting>
  <conditionalFormatting sqref="AC8">
    <cfRule type="containsText" dxfId="184" priority="18" operator="containsText" text="Fail">
      <formula>NOT(ISERROR(SEARCH("Fail",AC8)))</formula>
    </cfRule>
  </conditionalFormatting>
  <conditionalFormatting sqref="AC10">
    <cfRule type="containsText" dxfId="183" priority="17" operator="containsText" text="Fail">
      <formula>NOT(ISERROR(SEARCH("Fail",AC10)))</formula>
    </cfRule>
  </conditionalFormatting>
  <conditionalFormatting sqref="AB35">
    <cfRule type="containsText" dxfId="182" priority="16" operator="containsText" text="Fail">
      <formula>NOT(ISERROR(SEARCH("Fail",AB35)))</formula>
    </cfRule>
  </conditionalFormatting>
  <conditionalFormatting sqref="AC43">
    <cfRule type="containsText" dxfId="181" priority="15" operator="containsText" text="Fail">
      <formula>NOT(ISERROR(SEARCH("Fail",AC43)))</formula>
    </cfRule>
  </conditionalFormatting>
  <conditionalFormatting sqref="AC45">
    <cfRule type="containsText" dxfId="180" priority="14" operator="containsText" text="Fail">
      <formula>NOT(ISERROR(SEARCH("Fail",AC45)))</formula>
    </cfRule>
  </conditionalFormatting>
  <conditionalFormatting sqref="AC47">
    <cfRule type="containsText" dxfId="179" priority="13" operator="containsText" text="Fail">
      <formula>NOT(ISERROR(SEARCH("Fail",AC47)))</formula>
    </cfRule>
  </conditionalFormatting>
  <conditionalFormatting sqref="AC49">
    <cfRule type="containsText" dxfId="178" priority="12" operator="containsText" text="Fail">
      <formula>NOT(ISERROR(SEARCH("Fail",AC49)))</formula>
    </cfRule>
  </conditionalFormatting>
  <conditionalFormatting sqref="AB74">
    <cfRule type="containsText" dxfId="177" priority="11" operator="containsText" text="Fail">
      <formula>NOT(ISERROR(SEARCH("Fail",AB74)))</formula>
    </cfRule>
  </conditionalFormatting>
  <conditionalFormatting sqref="AC82">
    <cfRule type="containsText" dxfId="176" priority="10" operator="containsText" text="Fail">
      <formula>NOT(ISERROR(SEARCH("Fail",AC82)))</formula>
    </cfRule>
  </conditionalFormatting>
  <conditionalFormatting sqref="AC84">
    <cfRule type="containsText" dxfId="175" priority="9" operator="containsText" text="Fail">
      <formula>NOT(ISERROR(SEARCH("Fail",AC84)))</formula>
    </cfRule>
  </conditionalFormatting>
  <conditionalFormatting sqref="AC86">
    <cfRule type="containsText" dxfId="174" priority="8" operator="containsText" text="Fail">
      <formula>NOT(ISERROR(SEARCH("Fail",AC86)))</formula>
    </cfRule>
  </conditionalFormatting>
  <conditionalFormatting sqref="AC88">
    <cfRule type="containsText" dxfId="173" priority="7" operator="containsText" text="Fail">
      <formula>NOT(ISERROR(SEARCH("Fail",AC88)))</formula>
    </cfRule>
  </conditionalFormatting>
  <conditionalFormatting sqref="AB113">
    <cfRule type="containsText" dxfId="172" priority="6" operator="containsText" text="Fail">
      <formula>NOT(ISERROR(SEARCH("Fail",AB113)))</formula>
    </cfRule>
  </conditionalFormatting>
  <conditionalFormatting sqref="AC121">
    <cfRule type="containsText" dxfId="171" priority="5" operator="containsText" text="Fail">
      <formula>NOT(ISERROR(SEARCH("Fail",AC121)))</formula>
    </cfRule>
  </conditionalFormatting>
  <conditionalFormatting sqref="AC123">
    <cfRule type="containsText" dxfId="170" priority="4" operator="containsText" text="Fail">
      <formula>NOT(ISERROR(SEARCH("Fail",AC123)))</formula>
    </cfRule>
  </conditionalFormatting>
  <conditionalFormatting sqref="AC125">
    <cfRule type="containsText" dxfId="169" priority="3" operator="containsText" text="Fail">
      <formula>NOT(ISERROR(SEARCH("Fail",AC125)))</formula>
    </cfRule>
  </conditionalFormatting>
  <conditionalFormatting sqref="AC127">
    <cfRule type="containsText" dxfId="168" priority="2" operator="containsText" text="Fail">
      <formula>NOT(ISERROR(SEARCH("Fail",AC127)))</formula>
    </cfRule>
  </conditionalFormatting>
  <conditionalFormatting sqref="AB152">
    <cfRule type="containsText" dxfId="167" priority="1" operator="containsText" text="Fail">
      <formula>NOT(ISERROR(SEARCH("Fail",AB152)))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Y176"/>
  <sheetViews>
    <sheetView topLeftCell="A151" zoomScale="55" zoomScaleNormal="55" workbookViewId="0">
      <selection activeCell="R10" sqref="R10:T10"/>
    </sheetView>
  </sheetViews>
  <sheetFormatPr defaultRowHeight="16.5" x14ac:dyDescent="0.25"/>
  <cols>
    <col min="1" max="1" width="9.5" style="27" customWidth="1"/>
    <col min="2" max="2" width="7.5" style="27" bestFit="1" customWidth="1"/>
    <col min="3" max="3" width="12.875" style="27" bestFit="1" customWidth="1"/>
    <col min="4" max="4" width="17.625" style="27" bestFit="1" customWidth="1"/>
    <col min="5" max="5" width="13.625" style="28" customWidth="1"/>
    <col min="6" max="6" width="22.75" style="28" bestFit="1" customWidth="1"/>
    <col min="7" max="7" width="14.375" style="28" customWidth="1"/>
    <col min="8" max="8" width="21.375" style="28" customWidth="1"/>
    <col min="9" max="9" width="23.125" style="28" bestFit="1" customWidth="1"/>
    <col min="10" max="10" width="13.875" style="28" customWidth="1"/>
    <col min="11" max="11" width="27.25" style="28" customWidth="1"/>
    <col min="12" max="12" width="13.25" style="28" customWidth="1"/>
    <col min="13" max="13" width="24.25" style="28" bestFit="1" customWidth="1"/>
    <col min="14" max="14" width="15.5" style="28" customWidth="1"/>
    <col min="15" max="15" width="23" style="28" bestFit="1" customWidth="1"/>
    <col min="16" max="16" width="12.875" style="28" customWidth="1"/>
    <col min="17" max="17" width="4.875" style="28" customWidth="1"/>
    <col min="18" max="18" width="29.25" style="28" customWidth="1"/>
    <col min="19" max="19" width="11" style="28" bestFit="1" customWidth="1"/>
    <col min="20" max="20" width="27.375" style="27" bestFit="1" customWidth="1"/>
    <col min="21" max="21" width="26.375" style="27" bestFit="1" customWidth="1"/>
    <col min="22" max="22" width="15.375" style="27" customWidth="1"/>
    <col min="23" max="23" width="9" style="27" customWidth="1"/>
    <col min="24" max="24" width="14.25" style="27" bestFit="1" customWidth="1"/>
    <col min="25" max="25" width="90.5" style="27" customWidth="1"/>
  </cols>
  <sheetData>
    <row r="1" spans="1:25" ht="32.25" x14ac:dyDescent="0.45">
      <c r="A1" s="26" t="s">
        <v>233</v>
      </c>
      <c r="B1" s="12"/>
      <c r="C1" s="12"/>
      <c r="D1" s="12"/>
      <c r="E1" s="13"/>
      <c r="F1" s="26" t="s">
        <v>238</v>
      </c>
      <c r="G1" s="13"/>
      <c r="H1" s="13"/>
      <c r="I1" s="13"/>
      <c r="J1" s="13"/>
      <c r="K1" s="38" t="s">
        <v>257</v>
      </c>
      <c r="L1" s="14"/>
      <c r="M1" s="14"/>
      <c r="N1" s="14"/>
      <c r="O1" s="14"/>
      <c r="P1" s="14"/>
      <c r="Q1" s="14"/>
      <c r="R1" s="26" t="s">
        <v>239</v>
      </c>
      <c r="S1" s="13"/>
      <c r="T1" s="13"/>
      <c r="U1" s="13"/>
      <c r="V1" s="13"/>
      <c r="W1" s="14"/>
      <c r="X1" s="14"/>
      <c r="Y1" s="11"/>
    </row>
    <row r="2" spans="1:25" ht="48" x14ac:dyDescent="0.45">
      <c r="A2" s="76" t="s">
        <v>3</v>
      </c>
      <c r="B2" s="76" t="s">
        <v>4</v>
      </c>
      <c r="C2" s="76" t="s">
        <v>5</v>
      </c>
      <c r="D2" s="63" t="s">
        <v>0</v>
      </c>
      <c r="E2" s="77" t="s">
        <v>2</v>
      </c>
      <c r="F2" s="78" t="s">
        <v>0</v>
      </c>
      <c r="G2" s="79" t="s">
        <v>2</v>
      </c>
      <c r="H2" s="80" t="s">
        <v>421</v>
      </c>
      <c r="I2" s="63" t="s">
        <v>0</v>
      </c>
      <c r="J2" s="77" t="s">
        <v>2</v>
      </c>
      <c r="K2" s="78" t="s">
        <v>0</v>
      </c>
      <c r="L2" s="79" t="s">
        <v>2</v>
      </c>
      <c r="M2" s="63" t="s">
        <v>0</v>
      </c>
      <c r="N2" s="77" t="s">
        <v>2</v>
      </c>
      <c r="O2" s="78" t="s">
        <v>0</v>
      </c>
      <c r="P2" s="79" t="s">
        <v>2</v>
      </c>
      <c r="Q2" s="63"/>
      <c r="R2" s="81" t="s">
        <v>423</v>
      </c>
      <c r="S2" s="77" t="s">
        <v>2</v>
      </c>
      <c r="T2" s="82" t="s">
        <v>875</v>
      </c>
      <c r="U2" s="29" t="s">
        <v>232</v>
      </c>
      <c r="V2" s="10" t="s">
        <v>877</v>
      </c>
      <c r="W2" s="10" t="s">
        <v>4</v>
      </c>
      <c r="X2" s="10" t="s">
        <v>5</v>
      </c>
      <c r="Y2" s="36" t="s">
        <v>256</v>
      </c>
    </row>
    <row r="3" spans="1:25" ht="16.149999999999999" customHeight="1" x14ac:dyDescent="0.25">
      <c r="A3" s="23" t="s">
        <v>8</v>
      </c>
      <c r="B3" s="5">
        <f>VLOOKUP(C3,PinNo!$B:$C,2,0)</f>
        <v>161</v>
      </c>
      <c r="C3" s="5" t="s">
        <v>273</v>
      </c>
      <c r="D3" s="5" t="str">
        <f>VLOOKUP(CONCATENATE($A3,".",$B3),Netlist_VTable!$H:$I,2,0)</f>
        <v>S0_FE_MDIX-</v>
      </c>
      <c r="E3" s="19">
        <f>VLOOKUP(D3,EtchLengthFromLayout!$A:$B,2,0)</f>
        <v>11048.38</v>
      </c>
      <c r="F3" s="19" t="str">
        <f>CONCATENATE("S",MID($A3,5,1),"_U1_",SUBSTITUTE($C3,"INB","IX-") )</f>
        <v>S0_U1_FE_MDIX-</v>
      </c>
      <c r="G3" s="19">
        <f>VLOOKUP(F3,EtchLengthFromLayout!$A:$B,2,0)</f>
        <v>980.48</v>
      </c>
      <c r="H3" s="13">
        <f>E3+G3</f>
        <v>12028.859999999999</v>
      </c>
      <c r="I3" s="19" t="str">
        <f>CONCATENATE("S",MID($A3,5,1),"_U2_",SUBSTITUTE($C3,"INB","IX-") )</f>
        <v>S0_U2_FE_MDIX-</v>
      </c>
      <c r="J3" s="19">
        <f>VLOOKUP(I3,EtchLengthFromLayout!$A:$B,2,0)</f>
        <v>691.73</v>
      </c>
      <c r="K3" s="19" t="str">
        <f>CONCATENATE("S",MID($A3,5,1),"_LB","_",SUBSTITUTE($C3,"INB","IX-") )</f>
        <v>S0_LB_FE_MDIX-</v>
      </c>
      <c r="L3" s="19">
        <f>VLOOKUP(K3,EtchLengthFromLayout!$A:$B,2,0)</f>
        <v>1090.1500000000001</v>
      </c>
      <c r="M3" s="14"/>
      <c r="N3" s="19"/>
      <c r="O3" s="19" t="str">
        <f>CONCATENATE("SG",MID($A3,5,1),"_U2_",SUBSTITUTE($X3,"INA","I-") )</f>
        <v>SG0_U2_FE_MDI-</v>
      </c>
      <c r="P3" s="19">
        <f>VLOOKUP(O3,EtchLengthFromLayout!$A:$B,2,0)</f>
        <v>1510.84</v>
      </c>
      <c r="Q3" s="5"/>
      <c r="R3" s="5" t="str">
        <f>VLOOKUP(CONCATENATE($V3,".",$W3),Netlist_VTable!$H:$I,2,0)</f>
        <v>SG0_FE_MDI-</v>
      </c>
      <c r="S3" s="19">
        <f>VLOOKUP(R3,EtchLengthFromLayout!$A:$B,2,0)</f>
        <v>3634.64</v>
      </c>
      <c r="T3" s="19">
        <f>E3+G3+J3+L3+N3+P3+S3</f>
        <v>18956.219999999998</v>
      </c>
      <c r="U3" s="19">
        <f>ABS(T3-T4)</f>
        <v>9.0000000000145519E-2</v>
      </c>
      <c r="V3" s="23" t="s">
        <v>871</v>
      </c>
      <c r="W3" s="5">
        <f>VLOOKUP(X3,PinNo!$B:$C,2,0)</f>
        <v>158</v>
      </c>
      <c r="X3" s="5" t="s">
        <v>275</v>
      </c>
      <c r="Y3" s="120" t="s">
        <v>240</v>
      </c>
    </row>
    <row r="4" spans="1:25" ht="16.149999999999999" customHeight="1" x14ac:dyDescent="0.25">
      <c r="A4" s="23" t="s">
        <v>8</v>
      </c>
      <c r="B4" s="5">
        <f>VLOOKUP(C4,PinNo!$B:$C,2,0)</f>
        <v>160</v>
      </c>
      <c r="C4" s="5" t="s">
        <v>272</v>
      </c>
      <c r="D4" s="5" t="str">
        <f>VLOOKUP(CONCATENATE($A4,".",$B4),Netlist_VTable!$H:$I,2,0)</f>
        <v>S0_FE_MDIX+</v>
      </c>
      <c r="E4" s="19">
        <f>VLOOKUP(D4,EtchLengthFromLayout!$A:$B,2,0)</f>
        <v>11048.38</v>
      </c>
      <c r="F4" s="19" t="str">
        <f>CONCATENATE("S",MID($A4,5,1),"_U1_",SUBSTITUTE($C4,"IPB","IX+") )</f>
        <v>S0_U1_FE_MDIX+</v>
      </c>
      <c r="G4" s="19">
        <f>VLOOKUP(F4,EtchLengthFromLayout!$A:$B,2,0)</f>
        <v>980.48</v>
      </c>
      <c r="H4" s="13">
        <f t="shared" ref="H4:H6" si="0">E4+G4</f>
        <v>12028.859999999999</v>
      </c>
      <c r="I4" s="19" t="str">
        <f>CONCATENATE("S",MID($A4,5,1),"_U2_",SUBSTITUTE($C4,"IPB","IX+") )</f>
        <v>S0_U2_FE_MDIX+</v>
      </c>
      <c r="J4" s="19">
        <f>VLOOKUP(I4,EtchLengthFromLayout!$A:$B,2,0)</f>
        <v>691.74</v>
      </c>
      <c r="K4" s="19" t="str">
        <f>CONCATENATE("S",MID($A4,5,1),"_LB","_",SUBSTITUTE($C4,"IPB","IX+") )</f>
        <v>S0_LB_FE_MDIX+</v>
      </c>
      <c r="L4" s="19">
        <f>VLOOKUP(K4,EtchLengthFromLayout!$A:$B,2,0)</f>
        <v>1090.1400000000001</v>
      </c>
      <c r="M4" s="14"/>
      <c r="N4" s="19"/>
      <c r="O4" s="19" t="str">
        <f>CONCATENATE("SG",MID($A4,5,1),"_U2_",SUBSTITUTE($X4,"IPA","I+") )</f>
        <v>SG0_U2_FE_MDI+</v>
      </c>
      <c r="P4" s="19">
        <f>VLOOKUP(O4,EtchLengthFromLayout!$A:$B,2,0)</f>
        <v>1510.88</v>
      </c>
      <c r="Q4" s="5"/>
      <c r="R4" s="5" t="str">
        <f>VLOOKUP(CONCATENATE($V4,".",$W4),Netlist_VTable!$H:$I,2,0)</f>
        <v>SG0_FE_MDI+</v>
      </c>
      <c r="S4" s="19">
        <f>VLOOKUP(R4,EtchLengthFromLayout!$A:$B,2,0)</f>
        <v>3634.69</v>
      </c>
      <c r="T4" s="19">
        <f t="shared" ref="T4:T6" si="1">E4+G4+J4+L4+N4+P4+S4</f>
        <v>18956.309999999998</v>
      </c>
      <c r="U4" s="15" t="str">
        <f>IF(U3&lt;=5,"OK, Tolerance&lt;= 5 mils", "Fail, Tolerance &gt;  5 mils")</f>
        <v>OK, Tolerance&lt;= 5 mils</v>
      </c>
      <c r="V4" s="23" t="s">
        <v>871</v>
      </c>
      <c r="W4" s="5">
        <f>VLOOKUP(X4,PinNo!$B:$C,2,0)</f>
        <v>157</v>
      </c>
      <c r="X4" s="5" t="s">
        <v>274</v>
      </c>
      <c r="Y4" s="121"/>
    </row>
    <row r="5" spans="1:25" ht="16.149999999999999" customHeight="1" x14ac:dyDescent="0.25">
      <c r="A5" s="23" t="s">
        <v>8</v>
      </c>
      <c r="B5" s="5">
        <f>VLOOKUP(C5,PinNo!$B:$C,2,0)</f>
        <v>158</v>
      </c>
      <c r="C5" s="5" t="s">
        <v>275</v>
      </c>
      <c r="D5" s="5" t="str">
        <f>VLOOKUP(CONCATENATE($A5,".",$B5),Netlist_VTable!$H:$I,2,0)</f>
        <v>S0_FE_MDI-</v>
      </c>
      <c r="E5" s="19">
        <f>VLOOKUP(D5,EtchLengthFromLayout!$A:$B,2,0)</f>
        <v>11306.42</v>
      </c>
      <c r="F5" s="19" t="str">
        <f>CONCATENATE("S",MID($A5,5,1),"_U1_",SUBSTITUTE($C5,"INA","I-") )</f>
        <v>S0_U1_FE_MDI-</v>
      </c>
      <c r="G5" s="19">
        <f>VLOOKUP(F5,EtchLengthFromLayout!$A:$B,2,0)</f>
        <v>1564.23</v>
      </c>
      <c r="H5" s="13">
        <f t="shared" si="0"/>
        <v>12870.65</v>
      </c>
      <c r="I5" s="19" t="str">
        <f>CONCATENATE("S",MID($A5,5,1),"_U2_",SUBSTITUTE($C5,"INA","I-") )</f>
        <v>S0_U2_FE_MDI-</v>
      </c>
      <c r="J5" s="19">
        <f>VLOOKUP(I5,EtchLengthFromLayout!$A:$B,2,0)</f>
        <v>983.03</v>
      </c>
      <c r="K5" s="19" t="str">
        <f>CONCATENATE("S",MID($A5,5,1),"_LB","_",SUBSTITUTE($C5,"INA","I-") )</f>
        <v>S0_LB_FE_MDI-</v>
      </c>
      <c r="L5" s="19">
        <f>VLOOKUP(K5,EtchLengthFromLayout!$A:$B,2,0)</f>
        <v>703.62</v>
      </c>
      <c r="M5" s="14"/>
      <c r="N5" s="19"/>
      <c r="O5" s="19" t="str">
        <f>CONCATENATE("SG",MID($A5,5,1),"_U2_",SUBSTITUTE($X5,"INB","IX-") )</f>
        <v>SG0_U2_FE_MDIX-</v>
      </c>
      <c r="P5" s="19">
        <f>VLOOKUP(O5,EtchLengthFromLayout!$A:$B,2,0)</f>
        <v>1256.73</v>
      </c>
      <c r="Q5" s="5"/>
      <c r="R5" s="5" t="str">
        <f>VLOOKUP(CONCATENATE($V5,".",$W5),Netlist_VTable!$H:$I,2,0)</f>
        <v>SG0_FE_MDIX-</v>
      </c>
      <c r="S5" s="19">
        <f>VLOOKUP(R5,EtchLengthFromLayout!$A:$B,2,0)</f>
        <v>3142.22</v>
      </c>
      <c r="T5" s="19">
        <f t="shared" si="1"/>
        <v>18956.25</v>
      </c>
      <c r="U5" s="19">
        <f>ABS(T5-T6)</f>
        <v>1.9999999996798579E-2</v>
      </c>
      <c r="V5" s="23" t="s">
        <v>871</v>
      </c>
      <c r="W5" s="5">
        <f>VLOOKUP(X5,PinNo!$B:$C,2,0)</f>
        <v>161</v>
      </c>
      <c r="X5" s="5" t="s">
        <v>273</v>
      </c>
      <c r="Y5" s="120" t="s">
        <v>241</v>
      </c>
    </row>
    <row r="6" spans="1:25" ht="16.149999999999999" customHeight="1" x14ac:dyDescent="0.25">
      <c r="A6" s="23" t="s">
        <v>8</v>
      </c>
      <c r="B6" s="5">
        <f>VLOOKUP(C6,PinNo!$B:$C,2,0)</f>
        <v>157</v>
      </c>
      <c r="C6" s="5" t="s">
        <v>274</v>
      </c>
      <c r="D6" s="5" t="str">
        <f>VLOOKUP(CONCATENATE($A6,".",$B6),Netlist_VTable!$H:$I,2,0)</f>
        <v>S0_FE_MDI+</v>
      </c>
      <c r="E6" s="19">
        <f>VLOOKUP(D6,EtchLengthFromLayout!$A:$B,2,0)</f>
        <v>11306.44</v>
      </c>
      <c r="F6" s="19" t="str">
        <f>CONCATENATE("S",MID($A6,5,1),"_U1_",SUBSTITUTE($C6,"IPA","I+") )</f>
        <v>S0_U1_FE_MDI+</v>
      </c>
      <c r="G6" s="19">
        <f>VLOOKUP(F6,EtchLengthFromLayout!$A:$B,2,0)</f>
        <v>1564.23</v>
      </c>
      <c r="H6" s="13">
        <f t="shared" si="0"/>
        <v>12870.67</v>
      </c>
      <c r="I6" s="19" t="str">
        <f>CONCATENATE("S",MID($A6,5,1),"_U2_",SUBSTITUTE($C6,"IPA","I+") )</f>
        <v>S0_U2_FE_MDI+</v>
      </c>
      <c r="J6" s="19">
        <f>VLOOKUP(I6,EtchLengthFromLayout!$A:$B,2,0)</f>
        <v>983.02</v>
      </c>
      <c r="K6" s="19" t="str">
        <f>CONCATENATE("S",MID($A6,5,1),"_LB","_",SUBSTITUTE($C6,"IPA","I+") )</f>
        <v>S0_LB_FE_MDI+</v>
      </c>
      <c r="L6" s="19">
        <f>VLOOKUP(K6,EtchLengthFromLayout!$A:$B,2,0)</f>
        <v>703.62</v>
      </c>
      <c r="M6" s="14"/>
      <c r="N6" s="19"/>
      <c r="O6" s="19" t="str">
        <f>CONCATENATE("SG",MID($A6,5,1),"_U2_",SUBSTITUTE($X6,"IPB","IX+") )</f>
        <v>SG0_U2_FE_MDIX+</v>
      </c>
      <c r="P6" s="19">
        <f>VLOOKUP(O6,EtchLengthFromLayout!$A:$B,2,0)</f>
        <v>1256.6600000000001</v>
      </c>
      <c r="Q6" s="5"/>
      <c r="R6" s="5" t="str">
        <f>VLOOKUP(CONCATENATE($V6,".",$W6),Netlist_VTable!$H:$I,2,0)</f>
        <v>SG0_FE_MDIX+</v>
      </c>
      <c r="S6" s="19">
        <f>VLOOKUP(R6,EtchLengthFromLayout!$A:$B,2,0)</f>
        <v>3142.26</v>
      </c>
      <c r="T6" s="19">
        <f t="shared" si="1"/>
        <v>18956.230000000003</v>
      </c>
      <c r="U6" s="15" t="str">
        <f>IF(U5&lt;=5,"OK, Tolerance&lt;= 5 mils", "Fail, Tolerance &gt;  5 mils")</f>
        <v>OK, Tolerance&lt;= 5 mils</v>
      </c>
      <c r="V6" s="23" t="s">
        <v>871</v>
      </c>
      <c r="W6" s="5">
        <f>VLOOKUP(X6,PinNo!$B:$C,2,0)</f>
        <v>160</v>
      </c>
      <c r="X6" s="5" t="s">
        <v>272</v>
      </c>
      <c r="Y6" s="121"/>
    </row>
    <row r="7" spans="1:25" x14ac:dyDescent="0.25">
      <c r="A7" s="44"/>
      <c r="B7" s="12"/>
      <c r="C7" s="12"/>
      <c r="D7" s="12"/>
      <c r="E7" s="13"/>
      <c r="F7" s="12" t="s">
        <v>227</v>
      </c>
      <c r="G7" s="13"/>
      <c r="H7" s="13">
        <f>MAX(H3:H6)</f>
        <v>12870.67</v>
      </c>
      <c r="I7" s="15"/>
      <c r="J7" s="15"/>
      <c r="K7" s="15"/>
      <c r="L7" s="15"/>
      <c r="M7" s="15"/>
      <c r="N7" s="15"/>
      <c r="O7" s="15"/>
      <c r="P7" s="15"/>
      <c r="Q7" s="15"/>
      <c r="R7" s="10" t="s">
        <v>227</v>
      </c>
      <c r="S7" s="15"/>
      <c r="T7" s="15">
        <f>MAX(T3:T6)</f>
        <v>18956.309999999998</v>
      </c>
      <c r="U7" s="10"/>
      <c r="V7" s="10"/>
      <c r="W7" s="10"/>
      <c r="X7" s="10"/>
      <c r="Y7" s="10"/>
    </row>
    <row r="8" spans="1:25" x14ac:dyDescent="0.25">
      <c r="A8" s="44"/>
      <c r="B8" s="12"/>
      <c r="C8" s="12"/>
      <c r="D8" s="12"/>
      <c r="E8" s="13"/>
      <c r="F8" s="12" t="s">
        <v>228</v>
      </c>
      <c r="G8" s="13"/>
      <c r="H8" s="13">
        <f>MIN(H3:H6)</f>
        <v>12028.859999999999</v>
      </c>
      <c r="I8" s="15"/>
      <c r="J8" s="15"/>
      <c r="K8" s="15"/>
      <c r="L8" s="15"/>
      <c r="M8" s="15"/>
      <c r="N8" s="15"/>
      <c r="O8" s="15"/>
      <c r="P8" s="15"/>
      <c r="Q8" s="15"/>
      <c r="R8" s="10" t="s">
        <v>228</v>
      </c>
      <c r="S8" s="15"/>
      <c r="T8" s="15">
        <f>MIN(T3:T6)</f>
        <v>18956.219999999998</v>
      </c>
      <c r="U8" s="10"/>
      <c r="V8" s="10"/>
      <c r="W8" s="10"/>
      <c r="X8" s="10"/>
      <c r="Y8" s="10"/>
    </row>
    <row r="9" spans="1:25" x14ac:dyDescent="0.25">
      <c r="A9" s="44"/>
      <c r="B9" s="12"/>
      <c r="C9" s="12"/>
      <c r="D9" s="12"/>
      <c r="E9" s="13"/>
      <c r="F9" s="12" t="s">
        <v>1</v>
      </c>
      <c r="G9" s="13"/>
      <c r="H9" s="13">
        <f>ABS(H7-H8)</f>
        <v>841.81000000000131</v>
      </c>
      <c r="I9" s="15"/>
      <c r="J9" s="15"/>
      <c r="K9" s="15"/>
      <c r="L9" s="15"/>
      <c r="M9" s="15"/>
      <c r="N9" s="15"/>
      <c r="O9" s="15"/>
      <c r="P9" s="15"/>
      <c r="Q9" s="10"/>
      <c r="R9" s="10" t="s">
        <v>1</v>
      </c>
      <c r="S9" s="15"/>
      <c r="T9" s="15">
        <f>ABS(T7-T8)</f>
        <v>9.0000000000145519E-2</v>
      </c>
      <c r="U9" s="10"/>
      <c r="V9" s="10"/>
      <c r="W9" s="10"/>
      <c r="X9" s="10"/>
      <c r="Y9" s="10"/>
    </row>
    <row r="10" spans="1:25" x14ac:dyDescent="0.25">
      <c r="A10" s="25"/>
      <c r="B10" s="10"/>
      <c r="C10" s="10"/>
      <c r="D10" s="10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0"/>
      <c r="R10" s="103" t="s">
        <v>6</v>
      </c>
      <c r="S10" s="15"/>
      <c r="T10" s="15" t="str">
        <f>IF(T9&lt;=5,"OK, Tolerance&lt;= 5 mils", "Fail, Tolerance &gt;  5 mils")</f>
        <v>OK, Tolerance&lt;= 5 mils</v>
      </c>
      <c r="U10" s="10"/>
      <c r="V10" s="10"/>
      <c r="W10" s="10"/>
      <c r="X10" s="10"/>
      <c r="Y10" s="10"/>
    </row>
    <row r="11" spans="1:25" x14ac:dyDescent="0.25">
      <c r="A11" s="20"/>
      <c r="B11" s="5"/>
      <c r="C11" s="5"/>
      <c r="D11" s="5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5"/>
      <c r="R11" s="5"/>
      <c r="S11" s="19"/>
      <c r="T11" s="19"/>
      <c r="U11" s="5"/>
      <c r="V11" s="5"/>
      <c r="W11" s="5"/>
      <c r="X11" s="5"/>
      <c r="Y11" s="37"/>
    </row>
    <row r="12" spans="1:25" ht="48" x14ac:dyDescent="0.45">
      <c r="A12" s="76" t="s">
        <v>3</v>
      </c>
      <c r="B12" s="76" t="s">
        <v>4</v>
      </c>
      <c r="C12" s="76" t="s">
        <v>5</v>
      </c>
      <c r="D12" s="63" t="s">
        <v>0</v>
      </c>
      <c r="E12" s="77" t="s">
        <v>2</v>
      </c>
      <c r="F12" s="78" t="s">
        <v>0</v>
      </c>
      <c r="G12" s="79" t="s">
        <v>2</v>
      </c>
      <c r="H12" s="80" t="s">
        <v>421</v>
      </c>
      <c r="I12" s="63" t="s">
        <v>0</v>
      </c>
      <c r="J12" s="77" t="s">
        <v>2</v>
      </c>
      <c r="K12" s="78" t="s">
        <v>0</v>
      </c>
      <c r="L12" s="79" t="s">
        <v>2</v>
      </c>
      <c r="M12" s="63" t="s">
        <v>0</v>
      </c>
      <c r="N12" s="77" t="s">
        <v>2</v>
      </c>
      <c r="O12" s="78" t="s">
        <v>0</v>
      </c>
      <c r="P12" s="79" t="s">
        <v>2</v>
      </c>
      <c r="Q12" s="63"/>
      <c r="R12" s="81" t="s">
        <v>423</v>
      </c>
      <c r="S12" s="77" t="s">
        <v>2</v>
      </c>
      <c r="T12" s="82" t="s">
        <v>875</v>
      </c>
      <c r="U12" s="29" t="s">
        <v>232</v>
      </c>
      <c r="V12" s="10" t="s">
        <v>877</v>
      </c>
      <c r="W12" s="10" t="s">
        <v>4</v>
      </c>
      <c r="X12" s="10" t="s">
        <v>5</v>
      </c>
      <c r="Y12" s="36" t="s">
        <v>256</v>
      </c>
    </row>
    <row r="13" spans="1:25" ht="16.149999999999999" customHeight="1" x14ac:dyDescent="0.25">
      <c r="A13" s="24" t="s">
        <v>9</v>
      </c>
      <c r="B13" s="5">
        <f>VLOOKUP(C13,PinNo!$B:$C,2,0)</f>
        <v>161</v>
      </c>
      <c r="C13" s="5" t="s">
        <v>273</v>
      </c>
      <c r="D13" s="5" t="str">
        <f>VLOOKUP(CONCATENATE($A13,".",$B13),Netlist_VTable!$H:$I,2,0)</f>
        <v>S1_FE_MDIX-</v>
      </c>
      <c r="E13" s="19">
        <f>VLOOKUP(D13,EtchLengthFromLayout!$A:$B,2,0)</f>
        <v>12861.93</v>
      </c>
      <c r="F13" s="19" t="str">
        <f>CONCATENATE("S",MID($A13,5,1),"_U1_",SUBSTITUTE($C13,"INB","IX-") )</f>
        <v>S1_U1_FE_MDIX-</v>
      </c>
      <c r="G13" s="19">
        <f>VLOOKUP(F13,EtchLengthFromLayout!$A:$B,2,0)</f>
        <v>1552.63</v>
      </c>
      <c r="H13" s="13">
        <f>E13+G13</f>
        <v>14414.560000000001</v>
      </c>
      <c r="I13" s="19" t="str">
        <f>CONCATENATE("S",MID($A13,5,1),"_U2_",SUBSTITUTE($C13,"INB","IX-") )</f>
        <v>S1_U2_FE_MDIX-</v>
      </c>
      <c r="J13" s="19">
        <f>VLOOKUP(I13,EtchLengthFromLayout!$A:$B,2,0)</f>
        <v>1390.44</v>
      </c>
      <c r="K13" s="19" t="str">
        <f>CONCATENATE("S",MID($A13,5,1),"_LB","_",SUBSTITUTE($C13,"INB","IX-") )</f>
        <v>S1_LB_FE_MDIX-</v>
      </c>
      <c r="L13" s="19">
        <f>VLOOKUP(K13,EtchLengthFromLayout!$A:$B,2,0)</f>
        <v>1258.6099999999999</v>
      </c>
      <c r="M13" s="14"/>
      <c r="N13" s="19"/>
      <c r="O13" s="19" t="str">
        <f>CONCATENATE("SG",MID($A13,5,1),"_U2_",SUBSTITUTE($X13,"INA","I-") )</f>
        <v>SG1_U2_FE_MDI-</v>
      </c>
      <c r="P13" s="19">
        <f>VLOOKUP(O13,EtchLengthFromLayout!$A:$B,2,0)</f>
        <v>1875.39</v>
      </c>
      <c r="Q13" s="5"/>
      <c r="R13" s="5" t="str">
        <f>VLOOKUP(CONCATENATE($V13,".",$W13),Netlist_VTable!$H:$I,2,0)</f>
        <v>SG1_FE_MDI-</v>
      </c>
      <c r="S13" s="19">
        <f>VLOOKUP(R13,EtchLengthFromLayout!$A:$B,2,0)</f>
        <v>3996.94</v>
      </c>
      <c r="T13" s="19">
        <f>E13+G13+J13+L13+N13+P13+S13</f>
        <v>22935.94</v>
      </c>
      <c r="U13" s="19">
        <f>ABS(T13-T14)</f>
        <v>6.9999999996070983E-2</v>
      </c>
      <c r="V13" s="24" t="s">
        <v>872</v>
      </c>
      <c r="W13" s="5">
        <f>VLOOKUP(X13,PinNo!$B:$C,2,0)</f>
        <v>158</v>
      </c>
      <c r="X13" s="5" t="s">
        <v>275</v>
      </c>
      <c r="Y13" s="120" t="s">
        <v>242</v>
      </c>
    </row>
    <row r="14" spans="1:25" ht="16.149999999999999" customHeight="1" x14ac:dyDescent="0.25">
      <c r="A14" s="24" t="s">
        <v>9</v>
      </c>
      <c r="B14" s="5">
        <f>VLOOKUP(C14,PinNo!$B:$C,2,0)</f>
        <v>160</v>
      </c>
      <c r="C14" s="5" t="s">
        <v>272</v>
      </c>
      <c r="D14" s="5" t="str">
        <f>VLOOKUP(CONCATENATE($A14,".",$B14),Netlist_VTable!$H:$I,2,0)</f>
        <v>S1_FE_MDIX+</v>
      </c>
      <c r="E14" s="19">
        <f>VLOOKUP(D14,EtchLengthFromLayout!$A:$B,2,0)</f>
        <v>12861.95</v>
      </c>
      <c r="F14" s="19" t="str">
        <f>CONCATENATE("S",MID($A14,5,1),"_U1_",SUBSTITUTE($C14,"IPB","IX+") )</f>
        <v>S1_U1_FE_MDIX+</v>
      </c>
      <c r="G14" s="19">
        <f>VLOOKUP(F14,EtchLengthFromLayout!$A:$B,2,0)</f>
        <v>1552.66</v>
      </c>
      <c r="H14" s="13">
        <f t="shared" ref="H14:H16" si="2">E14+G14</f>
        <v>14414.61</v>
      </c>
      <c r="I14" s="19" t="str">
        <f>CONCATENATE("S",MID($A14,5,1),"_U2_",SUBSTITUTE($C14,"IPB","IX+") )</f>
        <v>S1_U2_FE_MDIX+</v>
      </c>
      <c r="J14" s="19">
        <f>VLOOKUP(I14,EtchLengthFromLayout!$A:$B,2,0)</f>
        <v>1390.43</v>
      </c>
      <c r="K14" s="19" t="str">
        <f>CONCATENATE("S",MID($A14,5,1),"_LB","_",SUBSTITUTE($C14,"IPB","IX+") )</f>
        <v>S1_LB_FE_MDIX+</v>
      </c>
      <c r="L14" s="19">
        <f>VLOOKUP(K14,EtchLengthFromLayout!$A:$B,2,0)</f>
        <v>1258.5899999999999</v>
      </c>
      <c r="M14" s="14"/>
      <c r="N14" s="19"/>
      <c r="O14" s="19" t="str">
        <f>CONCATENATE("SG",MID($A14,5,1),"_U2_",SUBSTITUTE($X14,"IPA","I+") )</f>
        <v>SG1_U2_FE_MDI+</v>
      </c>
      <c r="P14" s="19">
        <f>VLOOKUP(O14,EtchLengthFromLayout!$A:$B,2,0)</f>
        <v>1875.34</v>
      </c>
      <c r="Q14" s="5"/>
      <c r="R14" s="5" t="str">
        <f>VLOOKUP(CONCATENATE($V14,".",$W14),Netlist_VTable!$H:$I,2,0)</f>
        <v>SG1_FE_MDI+</v>
      </c>
      <c r="S14" s="19">
        <f>VLOOKUP(R14,EtchLengthFromLayout!$A:$B,2,0)</f>
        <v>3996.9</v>
      </c>
      <c r="T14" s="19">
        <f t="shared" ref="T14:T16" si="3">E14+G14+J14+L14+N14+P14+S14</f>
        <v>22935.870000000003</v>
      </c>
      <c r="U14" s="15" t="str">
        <f>IF(U13&lt;=5,"OK, Tolerance&lt;= 5 mils", "Fail, Tolerance &gt;  5 mils")</f>
        <v>OK, Tolerance&lt;= 5 mils</v>
      </c>
      <c r="V14" s="24" t="s">
        <v>872</v>
      </c>
      <c r="W14" s="5">
        <f>VLOOKUP(X14,PinNo!$B:$C,2,0)</f>
        <v>157</v>
      </c>
      <c r="X14" s="5" t="s">
        <v>274</v>
      </c>
      <c r="Y14" s="121"/>
    </row>
    <row r="15" spans="1:25" ht="16.149999999999999" customHeight="1" x14ac:dyDescent="0.25">
      <c r="A15" s="24" t="s">
        <v>9</v>
      </c>
      <c r="B15" s="5">
        <f>VLOOKUP(C15,PinNo!$B:$C,2,0)</f>
        <v>158</v>
      </c>
      <c r="C15" s="5" t="s">
        <v>275</v>
      </c>
      <c r="D15" s="5" t="str">
        <f>VLOOKUP(CONCATENATE($A15,".",$B15),Netlist_VTable!$H:$I,2,0)</f>
        <v>S1_FE_MDI-</v>
      </c>
      <c r="E15" s="19">
        <f>VLOOKUP(D15,EtchLengthFromLayout!$A:$B,2,0)</f>
        <v>12495.42</v>
      </c>
      <c r="F15" s="19" t="str">
        <f>CONCATENATE("S",MID($A15,5,1),"_U1_",SUBSTITUTE($C15,"INA","I-") )</f>
        <v>S1_U1_FE_MDI-</v>
      </c>
      <c r="G15" s="19">
        <f>VLOOKUP(F15,EtchLengthFromLayout!$A:$B,2,0)</f>
        <v>1935.04</v>
      </c>
      <c r="H15" s="13">
        <f t="shared" si="2"/>
        <v>14430.46</v>
      </c>
      <c r="I15" s="19" t="str">
        <f>CONCATENATE("S",MID($A15,5,1),"_U2_",SUBSTITUTE($C15,"INA","I-") )</f>
        <v>S1_U2_FE_MDI-</v>
      </c>
      <c r="J15" s="19">
        <f>VLOOKUP(I15,EtchLengthFromLayout!$A:$B,2,0)</f>
        <v>1820.53</v>
      </c>
      <c r="K15" s="19" t="str">
        <f>CONCATENATE("S",MID($A15,5,1),"_LB","_",SUBSTITUTE($C15,"INA","I-") )</f>
        <v>S1_LB_FE_MDI-</v>
      </c>
      <c r="L15" s="19">
        <f>VLOOKUP(K15,EtchLengthFromLayout!$A:$B,2,0)</f>
        <v>697.45</v>
      </c>
      <c r="M15" s="14"/>
      <c r="N15" s="19"/>
      <c r="O15" s="19" t="str">
        <f>CONCATENATE("SG",MID($A15,5,1),"_U2_",SUBSTITUTE($X15,"INB","IX-") )</f>
        <v>SG1_U2_FE_MDIX-</v>
      </c>
      <c r="P15" s="19">
        <f>VLOOKUP(O15,EtchLengthFromLayout!$A:$B,2,0)</f>
        <v>1478.86</v>
      </c>
      <c r="Q15" s="5"/>
      <c r="R15" s="5" t="str">
        <f>VLOOKUP(CONCATENATE($V15,".",$W15),Netlist_VTable!$H:$I,2,0)</f>
        <v>SG1_FE_MDIX-</v>
      </c>
      <c r="S15" s="19">
        <f>VLOOKUP(R15,EtchLengthFromLayout!$A:$B,2,0)</f>
        <v>4508.5</v>
      </c>
      <c r="T15" s="19">
        <f t="shared" si="3"/>
        <v>22935.8</v>
      </c>
      <c r="U15" s="19">
        <f>ABS(T15-T16)</f>
        <v>2.9999999998835847E-2</v>
      </c>
      <c r="V15" s="24" t="s">
        <v>872</v>
      </c>
      <c r="W15" s="5">
        <f>VLOOKUP(X15,PinNo!$B:$C,2,0)</f>
        <v>161</v>
      </c>
      <c r="X15" s="5" t="s">
        <v>273</v>
      </c>
      <c r="Y15" s="120" t="s">
        <v>243</v>
      </c>
    </row>
    <row r="16" spans="1:25" ht="16.149999999999999" customHeight="1" x14ac:dyDescent="0.25">
      <c r="A16" s="24" t="s">
        <v>9</v>
      </c>
      <c r="B16" s="5">
        <f>VLOOKUP(C16,PinNo!$B:$C,2,0)</f>
        <v>157</v>
      </c>
      <c r="C16" s="5" t="s">
        <v>274</v>
      </c>
      <c r="D16" s="5" t="str">
        <f>VLOOKUP(CONCATENATE($A16,".",$B16),Netlist_VTable!$H:$I,2,0)</f>
        <v>S1_FE_MDI+</v>
      </c>
      <c r="E16" s="19">
        <f>VLOOKUP(D16,EtchLengthFromLayout!$A:$B,2,0)</f>
        <v>12495.43</v>
      </c>
      <c r="F16" s="19" t="str">
        <f>CONCATENATE("S",MID($A16,5,1),"_U1_",SUBSTITUTE($C16,"IPA","I+") )</f>
        <v>S1_U1_FE_MDI+</v>
      </c>
      <c r="G16" s="19">
        <f>VLOOKUP(F16,EtchLengthFromLayout!$A:$B,2,0)</f>
        <v>1935.06</v>
      </c>
      <c r="H16" s="13">
        <f t="shared" si="2"/>
        <v>14430.49</v>
      </c>
      <c r="I16" s="19" t="str">
        <f>CONCATENATE("S",MID($A16,5,1),"_U2_",SUBSTITUTE($C16,"IPA","I+") )</f>
        <v>S1_U2_FE_MDI+</v>
      </c>
      <c r="J16" s="19">
        <f>VLOOKUP(I16,EtchLengthFromLayout!$A:$B,2,0)</f>
        <v>1820.51</v>
      </c>
      <c r="K16" s="19" t="str">
        <f>CONCATENATE("S",MID($A16,5,1),"_LB","_",SUBSTITUTE($C16,"IPA","I+") )</f>
        <v>S1_LB_FE_MDI+</v>
      </c>
      <c r="L16" s="19">
        <f>VLOOKUP(K16,EtchLengthFromLayout!$A:$B,2,0)</f>
        <v>697.45</v>
      </c>
      <c r="M16" s="14"/>
      <c r="N16" s="19"/>
      <c r="O16" s="19" t="str">
        <f>CONCATENATE("SG",MID($A16,5,1),"_U2_",SUBSTITUTE($X16,"IPB","IX+") )</f>
        <v>SG1_U2_FE_MDIX+</v>
      </c>
      <c r="P16" s="19">
        <f>VLOOKUP(O16,EtchLengthFromLayout!$A:$B,2,0)</f>
        <v>1478.8</v>
      </c>
      <c r="Q16" s="5"/>
      <c r="R16" s="5" t="str">
        <f>VLOOKUP(CONCATENATE($V16,".",$W16),Netlist_VTable!$H:$I,2,0)</f>
        <v>SG1_FE_MDIX+</v>
      </c>
      <c r="S16" s="19">
        <f>VLOOKUP(R16,EtchLengthFromLayout!$A:$B,2,0)</f>
        <v>4508.5200000000004</v>
      </c>
      <c r="T16" s="19">
        <f t="shared" si="3"/>
        <v>22935.77</v>
      </c>
      <c r="U16" s="15" t="str">
        <f>IF(U15&lt;=5,"OK, Tolerance&lt;= 5 mils", "Fail, Tolerance &gt;  5 mils")</f>
        <v>OK, Tolerance&lt;= 5 mils</v>
      </c>
      <c r="V16" s="24" t="s">
        <v>872</v>
      </c>
      <c r="W16" s="5">
        <f>VLOOKUP(X16,PinNo!$B:$C,2,0)</f>
        <v>160</v>
      </c>
      <c r="X16" s="5" t="s">
        <v>272</v>
      </c>
      <c r="Y16" s="121"/>
    </row>
    <row r="17" spans="1:25" ht="16.149999999999999" customHeight="1" x14ac:dyDescent="0.25">
      <c r="A17" s="44"/>
      <c r="B17" s="12"/>
      <c r="C17" s="12"/>
      <c r="D17" s="12"/>
      <c r="E17" s="13"/>
      <c r="F17" s="12" t="s">
        <v>227</v>
      </c>
      <c r="G17" s="13"/>
      <c r="H17" s="13">
        <f>MAX(H13:H16)</f>
        <v>14430.49</v>
      </c>
      <c r="I17" s="15"/>
      <c r="J17" s="15"/>
      <c r="K17" s="15"/>
      <c r="L17" s="15"/>
      <c r="M17" s="15"/>
      <c r="N17" s="15"/>
      <c r="O17" s="15"/>
      <c r="P17" s="15"/>
      <c r="Q17" s="15"/>
      <c r="R17" s="10" t="s">
        <v>227</v>
      </c>
      <c r="S17" s="15"/>
      <c r="T17" s="15">
        <f>MAX(T13:T16)</f>
        <v>22935.94</v>
      </c>
      <c r="U17" s="10"/>
      <c r="V17" s="10"/>
      <c r="W17" s="10"/>
      <c r="X17" s="10"/>
      <c r="Y17" s="10"/>
    </row>
    <row r="18" spans="1:25" x14ac:dyDescent="0.25">
      <c r="A18" s="44"/>
      <c r="B18" s="12"/>
      <c r="C18" s="12"/>
      <c r="D18" s="12"/>
      <c r="E18" s="13"/>
      <c r="F18" s="12" t="s">
        <v>228</v>
      </c>
      <c r="G18" s="13"/>
      <c r="H18" s="13">
        <f>MIN(H13:H16)</f>
        <v>14414.560000000001</v>
      </c>
      <c r="I18" s="15"/>
      <c r="J18" s="15"/>
      <c r="K18" s="15"/>
      <c r="L18" s="15"/>
      <c r="M18" s="15"/>
      <c r="N18" s="15"/>
      <c r="O18" s="15"/>
      <c r="P18" s="15"/>
      <c r="Q18" s="15"/>
      <c r="R18" s="10" t="s">
        <v>228</v>
      </c>
      <c r="S18" s="15"/>
      <c r="T18" s="15">
        <f>MIN(T13:T16)</f>
        <v>22935.77</v>
      </c>
      <c r="U18" s="10"/>
      <c r="V18" s="10"/>
      <c r="W18" s="10"/>
      <c r="X18" s="10"/>
      <c r="Y18" s="10"/>
    </row>
    <row r="19" spans="1:25" x14ac:dyDescent="0.25">
      <c r="A19" s="44"/>
      <c r="B19" s="12"/>
      <c r="C19" s="12"/>
      <c r="D19" s="12"/>
      <c r="E19" s="13"/>
      <c r="F19" s="12" t="s">
        <v>1</v>
      </c>
      <c r="G19" s="13"/>
      <c r="H19" s="13">
        <f>ABS(H17-H18)</f>
        <v>15.929999999998472</v>
      </c>
      <c r="I19" s="15"/>
      <c r="J19" s="15"/>
      <c r="K19" s="15"/>
      <c r="L19" s="15"/>
      <c r="M19" s="15"/>
      <c r="N19" s="15"/>
      <c r="O19" s="15"/>
      <c r="P19" s="15"/>
      <c r="Q19" s="10"/>
      <c r="R19" s="10" t="s">
        <v>1</v>
      </c>
      <c r="S19" s="15"/>
      <c r="T19" s="15">
        <f>ABS(T17-T18)</f>
        <v>0.16999999999825377</v>
      </c>
      <c r="U19" s="10"/>
      <c r="V19" s="10"/>
      <c r="W19" s="10"/>
      <c r="X19" s="10"/>
      <c r="Y19" s="10"/>
    </row>
    <row r="20" spans="1:25" x14ac:dyDescent="0.25">
      <c r="A20" s="25"/>
      <c r="B20" s="10"/>
      <c r="C20" s="10"/>
      <c r="D20" s="10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0"/>
      <c r="R20" s="103" t="s">
        <v>6</v>
      </c>
      <c r="S20" s="15"/>
      <c r="T20" s="15" t="str">
        <f>IF(T19&lt;=5,"OK, Tolerance&lt;= 5 mils", "Fail, Tolerance &gt;  5 mils")</f>
        <v>OK, Tolerance&lt;= 5 mils</v>
      </c>
      <c r="U20" s="10"/>
      <c r="V20" s="10"/>
      <c r="W20" s="10"/>
      <c r="X20" s="10"/>
      <c r="Y20" s="10"/>
    </row>
    <row r="21" spans="1:25" x14ac:dyDescent="0.25">
      <c r="A21" s="20"/>
      <c r="B21" s="5"/>
      <c r="C21" s="5"/>
      <c r="D21" s="5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5"/>
      <c r="R21" s="5"/>
      <c r="S21" s="19"/>
      <c r="T21" s="19"/>
      <c r="U21" s="5"/>
      <c r="V21" s="5"/>
      <c r="W21" s="5"/>
      <c r="X21" s="5"/>
      <c r="Y21" s="5"/>
    </row>
    <row r="22" spans="1:25" ht="48" x14ac:dyDescent="0.45">
      <c r="A22" s="76" t="s">
        <v>3</v>
      </c>
      <c r="B22" s="76" t="s">
        <v>4</v>
      </c>
      <c r="C22" s="76" t="s">
        <v>5</v>
      </c>
      <c r="D22" s="63" t="s">
        <v>0</v>
      </c>
      <c r="E22" s="77" t="s">
        <v>2</v>
      </c>
      <c r="F22" s="78" t="s">
        <v>0</v>
      </c>
      <c r="G22" s="79" t="s">
        <v>2</v>
      </c>
      <c r="H22" s="80" t="s">
        <v>421</v>
      </c>
      <c r="I22" s="63" t="s">
        <v>0</v>
      </c>
      <c r="J22" s="77" t="s">
        <v>2</v>
      </c>
      <c r="K22" s="78" t="s">
        <v>0</v>
      </c>
      <c r="L22" s="79" t="s">
        <v>2</v>
      </c>
      <c r="M22" s="63" t="s">
        <v>0</v>
      </c>
      <c r="N22" s="77" t="s">
        <v>2</v>
      </c>
      <c r="O22" s="78" t="s">
        <v>0</v>
      </c>
      <c r="P22" s="79" t="s">
        <v>2</v>
      </c>
      <c r="Q22" s="63"/>
      <c r="R22" s="81" t="s">
        <v>423</v>
      </c>
      <c r="S22" s="77" t="s">
        <v>2</v>
      </c>
      <c r="T22" s="82" t="s">
        <v>875</v>
      </c>
      <c r="U22" s="29" t="s">
        <v>232</v>
      </c>
      <c r="V22" s="10" t="s">
        <v>877</v>
      </c>
      <c r="W22" s="10" t="s">
        <v>4</v>
      </c>
      <c r="X22" s="10" t="s">
        <v>5</v>
      </c>
      <c r="Y22" s="36" t="s">
        <v>256</v>
      </c>
    </row>
    <row r="23" spans="1:25" ht="16.149999999999999" customHeight="1" x14ac:dyDescent="0.25">
      <c r="A23" s="23" t="s">
        <v>441</v>
      </c>
      <c r="B23" s="5">
        <f>VLOOKUP(C23,PinNo!$B:$C,2,0)</f>
        <v>161</v>
      </c>
      <c r="C23" s="5" t="s">
        <v>273</v>
      </c>
      <c r="D23" s="5" t="str">
        <f>VLOOKUP(CONCATENATE($A23,".",$B23),Netlist_VTable!$H:$I,2,0)</f>
        <v>S2_FE_MDIX-</v>
      </c>
      <c r="E23" s="19">
        <f>VLOOKUP(D23,EtchLengthFromLayout!$A:$B,2,0)</f>
        <v>11157.79</v>
      </c>
      <c r="F23" s="19" t="str">
        <f>CONCATENATE("S",MID($A23,5,1),"_U1_",SUBSTITUTE($C23,"INB","IX-") )</f>
        <v>S2_U1_FE_MDIX-</v>
      </c>
      <c r="G23" s="19">
        <f>VLOOKUP(F23,EtchLengthFromLayout!$A:$B,2,0)</f>
        <v>1552.63</v>
      </c>
      <c r="H23" s="13">
        <f>E23+G23</f>
        <v>12710.420000000002</v>
      </c>
      <c r="I23" s="19" t="str">
        <f>CONCATENATE("S",MID($A23,5,1),"_U2_",SUBSTITUTE($C23,"INB","IX-") )</f>
        <v>S2_U2_FE_MDIX-</v>
      </c>
      <c r="J23" s="19">
        <f>VLOOKUP(I23,EtchLengthFromLayout!$A:$B,2,0)</f>
        <v>1377.95</v>
      </c>
      <c r="K23" s="19" t="str">
        <f>CONCATENATE("S",MID($A23,5,1),"_LB","_",SUBSTITUTE($C23,"INB","IX-") )</f>
        <v>S2_LB_FE_MDIX-</v>
      </c>
      <c r="L23" s="19">
        <f>VLOOKUP(K23,EtchLengthFromLayout!$A:$B,2,0)</f>
        <v>1397.39</v>
      </c>
      <c r="M23" s="14"/>
      <c r="N23" s="19"/>
      <c r="O23" s="19" t="str">
        <f>CONCATENATE("SG",MID($A23,5,1),"_U2_",SUBSTITUTE($X23,"INA","I-") )</f>
        <v>SG2_U2_FE_MDI-</v>
      </c>
      <c r="P23" s="19">
        <f>VLOOKUP(O23,EtchLengthFromLayout!$A:$B,2,0)</f>
        <v>1807.58</v>
      </c>
      <c r="Q23" s="5"/>
      <c r="R23" s="5" t="str">
        <f>VLOOKUP(CONCATENATE($V23,".",$W23),Netlist_VTable!$H:$I,2,0)</f>
        <v>SG2_FE_MDI-</v>
      </c>
      <c r="S23" s="19">
        <f>VLOOKUP(R23,EtchLengthFromLayout!$A:$B,2,0)</f>
        <v>4159.4799999999996</v>
      </c>
      <c r="T23" s="19">
        <f>E23+G23+J23+L23+N23+P23+S23</f>
        <v>21452.820000000003</v>
      </c>
      <c r="U23" s="19">
        <f>ABS(T23-T24)</f>
        <v>3.637978807091713E-12</v>
      </c>
      <c r="V23" s="23" t="s">
        <v>873</v>
      </c>
      <c r="W23" s="5">
        <f>VLOOKUP(X23,PinNo!$B:$C,2,0)</f>
        <v>158</v>
      </c>
      <c r="X23" s="5" t="s">
        <v>275</v>
      </c>
      <c r="Y23" s="120" t="s">
        <v>736</v>
      </c>
    </row>
    <row r="24" spans="1:25" ht="16.149999999999999" customHeight="1" x14ac:dyDescent="0.25">
      <c r="A24" s="23" t="s">
        <v>441</v>
      </c>
      <c r="B24" s="5">
        <f>VLOOKUP(C24,PinNo!$B:$C,2,0)</f>
        <v>160</v>
      </c>
      <c r="C24" s="5" t="s">
        <v>272</v>
      </c>
      <c r="D24" s="5" t="str">
        <f>VLOOKUP(CONCATENATE($A24,".",$B24),Netlist_VTable!$H:$I,2,0)</f>
        <v>S2_FE_MDIX+</v>
      </c>
      <c r="E24" s="19">
        <f>VLOOKUP(D24,EtchLengthFromLayout!$A:$B,2,0)</f>
        <v>11157.77</v>
      </c>
      <c r="F24" s="19" t="str">
        <f>CONCATENATE("S",MID($A24,5,1),"_U1_",SUBSTITUTE($C24,"IPB","IX+") )</f>
        <v>S2_U1_FE_MDIX+</v>
      </c>
      <c r="G24" s="19">
        <f>VLOOKUP(F24,EtchLengthFromLayout!$A:$B,2,0)</f>
        <v>1552.66</v>
      </c>
      <c r="H24" s="13">
        <f t="shared" ref="H24:H26" si="4">E24+G24</f>
        <v>12710.43</v>
      </c>
      <c r="I24" s="19" t="str">
        <f>CONCATENATE("S",MID($A24,5,1),"_U2_",SUBSTITUTE($C24,"IPB","IX+") )</f>
        <v>S2_U2_FE_MDIX+</v>
      </c>
      <c r="J24" s="19">
        <f>VLOOKUP(I24,EtchLengthFromLayout!$A:$B,2,0)</f>
        <v>1377.95</v>
      </c>
      <c r="K24" s="19" t="str">
        <f>CONCATENATE("S",MID($A24,5,1),"_LB","_",SUBSTITUTE($C24,"IPB","IX+") )</f>
        <v>S2_LB_FE_MDIX+</v>
      </c>
      <c r="L24" s="19">
        <f>VLOOKUP(K24,EtchLengthFromLayout!$A:$B,2,0)</f>
        <v>1397.38</v>
      </c>
      <c r="M24" s="14"/>
      <c r="N24" s="19"/>
      <c r="O24" s="19" t="str">
        <f>CONCATENATE("SG",MID($A24,5,1),"_U2_",SUBSTITUTE($X24,"IPA","I+") )</f>
        <v>SG2_U2_FE_MDI+</v>
      </c>
      <c r="P24" s="19">
        <f>VLOOKUP(O24,EtchLengthFromLayout!$A:$B,2,0)</f>
        <v>1807.53</v>
      </c>
      <c r="Q24" s="5"/>
      <c r="R24" s="5" t="str">
        <f>VLOOKUP(CONCATENATE($V24,".",$W24),Netlist_VTable!$H:$I,2,0)</f>
        <v>SG2_FE_MDI+</v>
      </c>
      <c r="S24" s="19">
        <f>VLOOKUP(R24,EtchLengthFromLayout!$A:$B,2,0)</f>
        <v>4159.53</v>
      </c>
      <c r="T24" s="19">
        <f t="shared" ref="T24:T26" si="5">E24+G24+J24+L24+N24+P24+S24</f>
        <v>21452.82</v>
      </c>
      <c r="U24" s="15" t="str">
        <f>IF(U23&lt;=5,"OK, Tolerance&lt;= 5 mils", "Fail, Tolerance &gt;  5 mils")</f>
        <v>OK, Tolerance&lt;= 5 mils</v>
      </c>
      <c r="V24" s="23" t="s">
        <v>873</v>
      </c>
      <c r="W24" s="5">
        <f>VLOOKUP(X24,PinNo!$B:$C,2,0)</f>
        <v>157</v>
      </c>
      <c r="X24" s="5" t="s">
        <v>274</v>
      </c>
      <c r="Y24" s="121"/>
    </row>
    <row r="25" spans="1:25" ht="16.149999999999999" customHeight="1" x14ac:dyDescent="0.25">
      <c r="A25" s="23" t="s">
        <v>441</v>
      </c>
      <c r="B25" s="5">
        <f>VLOOKUP(C25,PinNo!$B:$C,2,0)</f>
        <v>158</v>
      </c>
      <c r="C25" s="5" t="s">
        <v>275</v>
      </c>
      <c r="D25" s="5" t="str">
        <f>VLOOKUP(CONCATENATE($A25,".",$B25),Netlist_VTable!$H:$I,2,0)</f>
        <v>S2_FE_MDI-</v>
      </c>
      <c r="E25" s="19">
        <f>VLOOKUP(D25,EtchLengthFromLayout!$A:$B,2,0)</f>
        <v>11325.82</v>
      </c>
      <c r="F25" s="19" t="str">
        <f>CONCATENATE("S",MID($A25,5,1),"_U1_",SUBSTITUTE($C25,"INA","I-") )</f>
        <v>S2_U1_FE_MDI-</v>
      </c>
      <c r="G25" s="19">
        <f>VLOOKUP(F25,EtchLengthFromLayout!$A:$B,2,0)</f>
        <v>1935.04</v>
      </c>
      <c r="H25" s="13">
        <f t="shared" si="4"/>
        <v>13260.86</v>
      </c>
      <c r="I25" s="19" t="str">
        <f>CONCATENATE("S",MID($A25,5,1),"_U2_",SUBSTITUTE($C25,"INA","I-") )</f>
        <v>S2_U2_FE_MDI-</v>
      </c>
      <c r="J25" s="19">
        <f>VLOOKUP(I25,EtchLengthFromLayout!$A:$B,2,0)</f>
        <v>1773.28</v>
      </c>
      <c r="K25" s="19" t="str">
        <f>CONCATENATE("S",MID($A25,5,1),"_LB","_",SUBSTITUTE($C25,"INA","I-") )</f>
        <v>S2_LB_FE_MDI-</v>
      </c>
      <c r="L25" s="19">
        <f>VLOOKUP(K25,EtchLengthFromLayout!$A:$B,2,0)</f>
        <v>701.86</v>
      </c>
      <c r="M25" s="14"/>
      <c r="N25" s="19"/>
      <c r="O25" s="19" t="str">
        <f>CONCATENATE("SG",MID($A25,5,1),"_U2_",SUBSTITUTE($X25,"INB","IX-") )</f>
        <v>SG2_U2_FE_MDIX-</v>
      </c>
      <c r="P25" s="19">
        <f>VLOOKUP(O25,EtchLengthFromLayout!$A:$B,2,0)</f>
        <v>1393.47</v>
      </c>
      <c r="Q25" s="5"/>
      <c r="R25" s="5" t="str">
        <f>VLOOKUP(CONCATENATE($V25,".",$W25),Netlist_VTable!$H:$I,2,0)</f>
        <v>SG2_FE_MDIX-</v>
      </c>
      <c r="S25" s="19">
        <f>VLOOKUP(R25,EtchLengthFromLayout!$A:$B,2,0)</f>
        <v>4323.29</v>
      </c>
      <c r="T25" s="19">
        <f t="shared" si="5"/>
        <v>21452.760000000002</v>
      </c>
      <c r="U25" s="19">
        <f>ABS(T25-T26)</f>
        <v>0.15999999999985448</v>
      </c>
      <c r="V25" s="23" t="s">
        <v>873</v>
      </c>
      <c r="W25" s="5">
        <f>VLOOKUP(X25,PinNo!$B:$C,2,0)</f>
        <v>161</v>
      </c>
      <c r="X25" s="5" t="s">
        <v>273</v>
      </c>
      <c r="Y25" s="120" t="s">
        <v>737</v>
      </c>
    </row>
    <row r="26" spans="1:25" ht="16.149999999999999" customHeight="1" x14ac:dyDescent="0.25">
      <c r="A26" s="23" t="s">
        <v>441</v>
      </c>
      <c r="B26" s="5">
        <f>VLOOKUP(C26,PinNo!$B:$C,2,0)</f>
        <v>157</v>
      </c>
      <c r="C26" s="5" t="s">
        <v>274</v>
      </c>
      <c r="D26" s="5" t="str">
        <f>VLOOKUP(CONCATENATE($A26,".",$B26),Netlist_VTable!$H:$I,2,0)</f>
        <v>S2_FE_MDI+</v>
      </c>
      <c r="E26" s="19">
        <f>VLOOKUP(D26,EtchLengthFromLayout!$A:$B,2,0)</f>
        <v>11325.77</v>
      </c>
      <c r="F26" s="19" t="str">
        <f>CONCATENATE("S",MID($A26,5,1),"_U1_",SUBSTITUTE($C26,"IPA","I+") )</f>
        <v>S2_U1_FE_MDI+</v>
      </c>
      <c r="G26" s="19">
        <f>VLOOKUP(F26,EtchLengthFromLayout!$A:$B,2,0)</f>
        <v>1935.06</v>
      </c>
      <c r="H26" s="13">
        <f t="shared" si="4"/>
        <v>13260.83</v>
      </c>
      <c r="I26" s="19" t="str">
        <f>CONCATENATE("S",MID($A26,5,1),"_U2_",SUBSTITUTE($C26,"IPA","I+") )</f>
        <v>S2_U2_FE_MDI+</v>
      </c>
      <c r="J26" s="19">
        <f>VLOOKUP(I26,EtchLengthFromLayout!$A:$B,2,0)</f>
        <v>1773.27</v>
      </c>
      <c r="K26" s="19" t="str">
        <f>CONCATENATE("S",MID($A26,5,1),"_LB","_",SUBSTITUTE($C26,"IPA","I+") )</f>
        <v>S2_LB_FE_MDI+</v>
      </c>
      <c r="L26" s="19">
        <f>VLOOKUP(K26,EtchLengthFromLayout!$A:$B,2,0)</f>
        <v>701.86</v>
      </c>
      <c r="M26" s="14"/>
      <c r="N26" s="19"/>
      <c r="O26" s="19" t="str">
        <f>CONCATENATE("SG",MID($A26,5,1),"_U2_",SUBSTITUTE($X26,"IPB","IX+") )</f>
        <v>SG2_U2_FE_MDIX+</v>
      </c>
      <c r="P26" s="19">
        <f>VLOOKUP(O26,EtchLengthFromLayout!$A:$B,2,0)</f>
        <v>1393.41</v>
      </c>
      <c r="Q26" s="5"/>
      <c r="R26" s="5" t="str">
        <f>VLOOKUP(CONCATENATE($V26,".",$W26),Netlist_VTable!$H:$I,2,0)</f>
        <v>SG2_FE_MDIX+</v>
      </c>
      <c r="S26" s="19">
        <f>VLOOKUP(R26,EtchLengthFromLayout!$A:$B,2,0)</f>
        <v>4323.2299999999996</v>
      </c>
      <c r="T26" s="19">
        <f t="shared" si="5"/>
        <v>21452.600000000002</v>
      </c>
      <c r="U26" s="15" t="str">
        <f>IF(U25&lt;=5,"OK, Tolerance&lt;= 5 mils", "Fail, Tolerance &gt;  5 mils")</f>
        <v>OK, Tolerance&lt;= 5 mils</v>
      </c>
      <c r="V26" s="23" t="s">
        <v>873</v>
      </c>
      <c r="W26" s="5">
        <f>VLOOKUP(X26,PinNo!$B:$C,2,0)</f>
        <v>160</v>
      </c>
      <c r="X26" s="5" t="s">
        <v>272</v>
      </c>
      <c r="Y26" s="121"/>
    </row>
    <row r="27" spans="1:25" x14ac:dyDescent="0.25">
      <c r="A27" s="44"/>
      <c r="B27" s="12"/>
      <c r="C27" s="12"/>
      <c r="D27" s="12"/>
      <c r="E27" s="13"/>
      <c r="F27" s="12" t="s">
        <v>227</v>
      </c>
      <c r="G27" s="13"/>
      <c r="H27" s="13">
        <f>MAX(H23:H26)</f>
        <v>13260.86</v>
      </c>
      <c r="I27" s="15"/>
      <c r="J27" s="15"/>
      <c r="K27" s="15"/>
      <c r="L27" s="15"/>
      <c r="M27" s="15"/>
      <c r="N27" s="15"/>
      <c r="O27" s="15"/>
      <c r="P27" s="15"/>
      <c r="Q27" s="15"/>
      <c r="R27" s="10" t="s">
        <v>227</v>
      </c>
      <c r="S27" s="15"/>
      <c r="T27" s="15">
        <f>MAX(T23:T26)</f>
        <v>21452.820000000003</v>
      </c>
      <c r="U27" s="10"/>
      <c r="V27" s="10"/>
      <c r="W27" s="10"/>
      <c r="X27" s="10"/>
      <c r="Y27" s="10"/>
    </row>
    <row r="28" spans="1:25" x14ac:dyDescent="0.25">
      <c r="A28" s="44"/>
      <c r="B28" s="12"/>
      <c r="C28" s="12"/>
      <c r="D28" s="12"/>
      <c r="E28" s="13"/>
      <c r="F28" s="12" t="s">
        <v>228</v>
      </c>
      <c r="G28" s="13"/>
      <c r="H28" s="13">
        <f>MIN(H23:H26)</f>
        <v>12710.420000000002</v>
      </c>
      <c r="I28" s="15"/>
      <c r="J28" s="15"/>
      <c r="K28" s="15"/>
      <c r="L28" s="15"/>
      <c r="M28" s="15"/>
      <c r="N28" s="15"/>
      <c r="O28" s="15"/>
      <c r="P28" s="15"/>
      <c r="Q28" s="15"/>
      <c r="R28" s="10" t="s">
        <v>228</v>
      </c>
      <c r="S28" s="15"/>
      <c r="T28" s="15">
        <f>MIN(T23:T26)</f>
        <v>21452.600000000002</v>
      </c>
      <c r="U28" s="10"/>
      <c r="V28" s="10"/>
      <c r="W28" s="10"/>
      <c r="X28" s="10"/>
      <c r="Y28" s="10"/>
    </row>
    <row r="29" spans="1:25" x14ac:dyDescent="0.25">
      <c r="A29" s="44"/>
      <c r="B29" s="12"/>
      <c r="C29" s="12"/>
      <c r="D29" s="12"/>
      <c r="E29" s="13"/>
      <c r="F29" s="12" t="s">
        <v>1</v>
      </c>
      <c r="G29" s="13"/>
      <c r="H29" s="13">
        <f>ABS(H27-H28)</f>
        <v>550.43999999999869</v>
      </c>
      <c r="I29" s="15"/>
      <c r="J29" s="15"/>
      <c r="K29" s="15"/>
      <c r="L29" s="15"/>
      <c r="M29" s="15"/>
      <c r="N29" s="15"/>
      <c r="O29" s="15"/>
      <c r="P29" s="15"/>
      <c r="Q29" s="10"/>
      <c r="R29" s="10" t="s">
        <v>1</v>
      </c>
      <c r="S29" s="15"/>
      <c r="T29" s="15">
        <f>ABS(T27-T28)</f>
        <v>0.22000000000116415</v>
      </c>
      <c r="U29" s="10"/>
      <c r="V29" s="10"/>
      <c r="W29" s="10"/>
      <c r="X29" s="10"/>
      <c r="Y29" s="10"/>
    </row>
    <row r="30" spans="1:25" x14ac:dyDescent="0.25">
      <c r="A30" s="25"/>
      <c r="B30" s="10"/>
      <c r="C30" s="10"/>
      <c r="D30" s="10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0"/>
      <c r="R30" s="103" t="s">
        <v>6</v>
      </c>
      <c r="S30" s="15"/>
      <c r="T30" s="15" t="str">
        <f>IF(T29&lt;=5,"OK, Tolerance&lt;= 5 mils", "Fail, Tolerance &gt;  5 mils")</f>
        <v>OK, Tolerance&lt;= 5 mils</v>
      </c>
      <c r="U30" s="10"/>
      <c r="V30" s="10"/>
      <c r="W30" s="10"/>
      <c r="X30" s="10"/>
      <c r="Y30" s="10"/>
    </row>
    <row r="31" spans="1:25" x14ac:dyDescent="0.25">
      <c r="A31" s="20"/>
      <c r="B31" s="5"/>
      <c r="C31" s="5"/>
      <c r="D31" s="5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5"/>
      <c r="R31" s="5"/>
      <c r="S31" s="19"/>
      <c r="T31" s="19"/>
      <c r="U31" s="5"/>
      <c r="V31" s="5"/>
      <c r="W31" s="5"/>
      <c r="X31" s="5"/>
      <c r="Y31" s="37"/>
    </row>
    <row r="32" spans="1:25" ht="48" x14ac:dyDescent="0.45">
      <c r="A32" s="76" t="s">
        <v>3</v>
      </c>
      <c r="B32" s="76" t="s">
        <v>4</v>
      </c>
      <c r="C32" s="76" t="s">
        <v>5</v>
      </c>
      <c r="D32" s="63" t="s">
        <v>0</v>
      </c>
      <c r="E32" s="77" t="s">
        <v>2</v>
      </c>
      <c r="F32" s="78" t="s">
        <v>0</v>
      </c>
      <c r="G32" s="79" t="s">
        <v>2</v>
      </c>
      <c r="H32" s="80" t="s">
        <v>421</v>
      </c>
      <c r="I32" s="63" t="s">
        <v>0</v>
      </c>
      <c r="J32" s="77" t="s">
        <v>2</v>
      </c>
      <c r="K32" s="78" t="s">
        <v>0</v>
      </c>
      <c r="L32" s="79" t="s">
        <v>2</v>
      </c>
      <c r="M32" s="63" t="s">
        <v>0</v>
      </c>
      <c r="N32" s="77" t="s">
        <v>2</v>
      </c>
      <c r="O32" s="78" t="s">
        <v>0</v>
      </c>
      <c r="P32" s="79" t="s">
        <v>2</v>
      </c>
      <c r="Q32" s="63"/>
      <c r="R32" s="81" t="s">
        <v>423</v>
      </c>
      <c r="S32" s="77" t="s">
        <v>2</v>
      </c>
      <c r="T32" s="82" t="s">
        <v>875</v>
      </c>
      <c r="U32" s="29" t="s">
        <v>232</v>
      </c>
      <c r="V32" s="10" t="s">
        <v>877</v>
      </c>
      <c r="W32" s="10" t="s">
        <v>4</v>
      </c>
      <c r="X32" s="10" t="s">
        <v>5</v>
      </c>
      <c r="Y32" s="36" t="s">
        <v>256</v>
      </c>
    </row>
    <row r="33" spans="1:25" ht="16.149999999999999" customHeight="1" x14ac:dyDescent="0.25">
      <c r="A33" s="24" t="s">
        <v>442</v>
      </c>
      <c r="B33" s="5">
        <f>VLOOKUP(C33,PinNo!$B:$C,2,0)</f>
        <v>161</v>
      </c>
      <c r="C33" s="5" t="s">
        <v>273</v>
      </c>
      <c r="D33" s="5" t="str">
        <f>VLOOKUP(CONCATENATE($A33,".",$B33),Netlist_VTable!$H:$I,2,0)</f>
        <v>S3_FE_MDIX-</v>
      </c>
      <c r="E33" s="19">
        <f>VLOOKUP(D33,EtchLengthFromLayout!$A:$B,2,0)</f>
        <v>10193.51</v>
      </c>
      <c r="F33" s="19" t="str">
        <f>CONCATENATE("S",MID($A33,5,1),"_U1_",SUBSTITUTE($C33,"INB","IX-") )</f>
        <v>S3_U1_FE_MDIX-</v>
      </c>
      <c r="G33" s="19">
        <f>VLOOKUP(F33,EtchLengthFromLayout!$A:$B,2,0)</f>
        <v>980.48</v>
      </c>
      <c r="H33" s="13">
        <f>E33+G33</f>
        <v>11173.99</v>
      </c>
      <c r="I33" s="19" t="str">
        <f>CONCATENATE("S",MID($A33,5,1),"_U2_",SUBSTITUTE($C33,"INB","IX-") )</f>
        <v>S3_U2_FE_MDIX-</v>
      </c>
      <c r="J33" s="19">
        <f>VLOOKUP(I33,EtchLengthFromLayout!$A:$B,2,0)</f>
        <v>691.73</v>
      </c>
      <c r="K33" s="19" t="str">
        <f>CONCATENATE("S",MID($A33,5,1),"_LB","_",SUBSTITUTE($C33,"INB","IX-") )</f>
        <v>S3_LB_FE_MDIX-</v>
      </c>
      <c r="L33" s="19">
        <f>VLOOKUP(K33,EtchLengthFromLayout!$A:$B,2,0)</f>
        <v>534.29999999999995</v>
      </c>
      <c r="M33" s="14"/>
      <c r="N33" s="19"/>
      <c r="O33" s="19" t="str">
        <f>CONCATENATE("SG",MID($A33,5,1),"_U2_",SUBSTITUTE($X33,"INA","I-") )</f>
        <v>SG3_U2_FE_MDI-</v>
      </c>
      <c r="P33" s="19">
        <f>VLOOKUP(O33,EtchLengthFromLayout!$A:$B,2,0)</f>
        <v>1510.84</v>
      </c>
      <c r="Q33" s="5"/>
      <c r="R33" s="5" t="str">
        <f>VLOOKUP(CONCATENATE($V33,".",$W33),Netlist_VTable!$H:$I,2,0)</f>
        <v>SG3_FE_MDI-</v>
      </c>
      <c r="S33" s="19">
        <f>VLOOKUP(R33,EtchLengthFromLayout!$A:$B,2,0)</f>
        <v>3627.69</v>
      </c>
      <c r="T33" s="19">
        <f>E33+G33+J33+L33+N33+P33+S33</f>
        <v>17538.55</v>
      </c>
      <c r="U33" s="19">
        <f>ABS(T33-T34)</f>
        <v>9.9999999998544808E-2</v>
      </c>
      <c r="V33" s="24" t="s">
        <v>874</v>
      </c>
      <c r="W33" s="5">
        <f>VLOOKUP(X33,PinNo!$B:$C,2,0)</f>
        <v>158</v>
      </c>
      <c r="X33" s="5" t="s">
        <v>275</v>
      </c>
      <c r="Y33" s="120" t="s">
        <v>732</v>
      </c>
    </row>
    <row r="34" spans="1:25" ht="16.149999999999999" customHeight="1" x14ac:dyDescent="0.25">
      <c r="A34" s="24" t="s">
        <v>442</v>
      </c>
      <c r="B34" s="5">
        <f>VLOOKUP(C34,PinNo!$B:$C,2,0)</f>
        <v>160</v>
      </c>
      <c r="C34" s="5" t="s">
        <v>272</v>
      </c>
      <c r="D34" s="5" t="str">
        <f>VLOOKUP(CONCATENATE($A34,".",$B34),Netlist_VTable!$H:$I,2,0)</f>
        <v>S3_FE_MDIX+</v>
      </c>
      <c r="E34" s="19">
        <f>VLOOKUP(D34,EtchLengthFromLayout!$A:$B,2,0)</f>
        <v>10193.43</v>
      </c>
      <c r="F34" s="19" t="str">
        <f>CONCATENATE("S",MID($A34,5,1),"_U1_",SUBSTITUTE($C34,"IPB","IX+") )</f>
        <v>S3_U1_FE_MDIX+</v>
      </c>
      <c r="G34" s="19">
        <f>VLOOKUP(F34,EtchLengthFromLayout!$A:$B,2,0)</f>
        <v>980.48</v>
      </c>
      <c r="H34" s="13">
        <f t="shared" ref="H34:H36" si="6">E34+G34</f>
        <v>11173.91</v>
      </c>
      <c r="I34" s="19" t="str">
        <f>CONCATENATE("S",MID($A34,5,1),"_U2_",SUBSTITUTE($C34,"IPB","IX+") )</f>
        <v>S3_U2_FE_MDIX+</v>
      </c>
      <c r="J34" s="19">
        <f>VLOOKUP(I34,EtchLengthFromLayout!$A:$B,2,0)</f>
        <v>691.74</v>
      </c>
      <c r="K34" s="19" t="str">
        <f>CONCATENATE("S",MID($A34,5,1),"_LB","_",SUBSTITUTE($C34,"IPB","IX+") )</f>
        <v>S3_LB_FE_MDIX+</v>
      </c>
      <c r="L34" s="19">
        <f>VLOOKUP(K34,EtchLengthFromLayout!$A:$B,2,0)</f>
        <v>534.29</v>
      </c>
      <c r="M34" s="14"/>
      <c r="N34" s="19"/>
      <c r="O34" s="19" t="str">
        <f>CONCATENATE("SG",MID($A34,5,1),"_U2_",SUBSTITUTE($X34,"IPA","I+") )</f>
        <v>SG3_U2_FE_MDI+</v>
      </c>
      <c r="P34" s="19">
        <f>VLOOKUP(O34,EtchLengthFromLayout!$A:$B,2,0)</f>
        <v>1510.88</v>
      </c>
      <c r="Q34" s="5"/>
      <c r="R34" s="5" t="str">
        <f>VLOOKUP(CONCATENATE($V34,".",$W34),Netlist_VTable!$H:$I,2,0)</f>
        <v>SG3_FE_MDI+</v>
      </c>
      <c r="S34" s="19">
        <f>VLOOKUP(R34,EtchLengthFromLayout!$A:$B,2,0)</f>
        <v>3627.63</v>
      </c>
      <c r="T34" s="19">
        <f t="shared" ref="T34:T36" si="7">E34+G34+J34+L34+N34+P34+S34</f>
        <v>17538.45</v>
      </c>
      <c r="U34" s="15" t="str">
        <f>IF(U33&lt;=5,"OK, Tolerance&lt;= 5 mils", "Fail, Tolerance &gt;  5 mils")</f>
        <v>OK, Tolerance&lt;= 5 mils</v>
      </c>
      <c r="V34" s="24" t="s">
        <v>874</v>
      </c>
      <c r="W34" s="5">
        <f>VLOOKUP(X34,PinNo!$B:$C,2,0)</f>
        <v>157</v>
      </c>
      <c r="X34" s="5" t="s">
        <v>274</v>
      </c>
      <c r="Y34" s="121"/>
    </row>
    <row r="35" spans="1:25" ht="16.149999999999999" customHeight="1" x14ac:dyDescent="0.25">
      <c r="A35" s="24" t="s">
        <v>442</v>
      </c>
      <c r="B35" s="5">
        <f>VLOOKUP(C35,PinNo!$B:$C,2,0)</f>
        <v>158</v>
      </c>
      <c r="C35" s="5" t="s">
        <v>275</v>
      </c>
      <c r="D35" s="5" t="str">
        <f>VLOOKUP(CONCATENATE($A35,".",$B35),Netlist_VTable!$H:$I,2,0)</f>
        <v>S3_FE_MDI-</v>
      </c>
      <c r="E35" s="19">
        <f>VLOOKUP(D35,EtchLengthFromLayout!$A:$B,2,0)</f>
        <v>9896.4500000000007</v>
      </c>
      <c r="F35" s="19" t="str">
        <f>CONCATENATE("S",MID($A35,5,1),"_U1_",SUBSTITUTE($C35,"INA","I-") )</f>
        <v>S3_U1_FE_MDI-</v>
      </c>
      <c r="G35" s="19">
        <f>VLOOKUP(F35,EtchLengthFromLayout!$A:$B,2,0)</f>
        <v>1564.23</v>
      </c>
      <c r="H35" s="13">
        <f t="shared" si="6"/>
        <v>11460.68</v>
      </c>
      <c r="I35" s="19" t="str">
        <f>CONCATENATE("S",MID($A35,5,1),"_U2_",SUBSTITUTE($C35,"INA","I-") )</f>
        <v>S3_U2_FE_MDI-</v>
      </c>
      <c r="J35" s="19">
        <f>VLOOKUP(I35,EtchLengthFromLayout!$A:$B,2,0)</f>
        <v>983.03</v>
      </c>
      <c r="K35" s="19" t="str">
        <f>CONCATENATE("S",MID($A35,5,1),"_LB","_",SUBSTITUTE($C35,"INA","I-") )</f>
        <v>S3_LB_FE_MDI-</v>
      </c>
      <c r="L35" s="19">
        <f>VLOOKUP(K35,EtchLengthFromLayout!$A:$B,2,0)</f>
        <v>767.96</v>
      </c>
      <c r="M35" s="14"/>
      <c r="N35" s="19"/>
      <c r="O35" s="19" t="str">
        <f>CONCATENATE("SG",MID($A35,5,1),"_U2_",SUBSTITUTE($X35,"INB","IX-") )</f>
        <v>SG3_U2_FE_MDIX-</v>
      </c>
      <c r="P35" s="19">
        <f>VLOOKUP(O35,EtchLengthFromLayout!$A:$B,2,0)</f>
        <v>1256.73</v>
      </c>
      <c r="Q35" s="5"/>
      <c r="R35" s="5" t="str">
        <f>VLOOKUP(CONCATENATE($V35,".",$W35),Netlist_VTable!$H:$I,2,0)</f>
        <v>SG3_FE_MDIX-</v>
      </c>
      <c r="S35" s="19">
        <f>VLOOKUP(R35,EtchLengthFromLayout!$A:$B,2,0)</f>
        <v>3070.22</v>
      </c>
      <c r="T35" s="19">
        <f t="shared" si="7"/>
        <v>17538.620000000003</v>
      </c>
      <c r="U35" s="19">
        <f>ABS(T35-T36)</f>
        <v>8.000000000174623E-2</v>
      </c>
      <c r="V35" s="24" t="s">
        <v>874</v>
      </c>
      <c r="W35" s="5">
        <f>VLOOKUP(X35,PinNo!$B:$C,2,0)</f>
        <v>161</v>
      </c>
      <c r="X35" s="5" t="s">
        <v>273</v>
      </c>
      <c r="Y35" s="120" t="s">
        <v>733</v>
      </c>
    </row>
    <row r="36" spans="1:25" ht="16.149999999999999" customHeight="1" x14ac:dyDescent="0.25">
      <c r="A36" s="24" t="s">
        <v>442</v>
      </c>
      <c r="B36" s="5">
        <f>VLOOKUP(C36,PinNo!$B:$C,2,0)</f>
        <v>157</v>
      </c>
      <c r="C36" s="5" t="s">
        <v>274</v>
      </c>
      <c r="D36" s="5" t="str">
        <f>VLOOKUP(CONCATENATE($A36,".",$B36),Netlist_VTable!$H:$I,2,0)</f>
        <v>S3_FE_MDI+</v>
      </c>
      <c r="E36" s="19">
        <f>VLOOKUP(D36,EtchLengthFromLayout!$A:$B,2,0)</f>
        <v>9896.43</v>
      </c>
      <c r="F36" s="19" t="str">
        <f>CONCATENATE("S",MID($A36,5,1),"_U1_",SUBSTITUTE($C36,"IPA","I+") )</f>
        <v>S3_U1_FE_MDI+</v>
      </c>
      <c r="G36" s="19">
        <f>VLOOKUP(F36,EtchLengthFromLayout!$A:$B,2,0)</f>
        <v>1564.23</v>
      </c>
      <c r="H36" s="13">
        <f t="shared" si="6"/>
        <v>11460.66</v>
      </c>
      <c r="I36" s="19" t="str">
        <f>CONCATENATE("S",MID($A36,5,1),"_U2_",SUBSTITUTE($C36,"IPA","I+") )</f>
        <v>S3_U2_FE_MDI+</v>
      </c>
      <c r="J36" s="19">
        <f>VLOOKUP(I36,EtchLengthFromLayout!$A:$B,2,0)</f>
        <v>983.02</v>
      </c>
      <c r="K36" s="19" t="str">
        <f>CONCATENATE("S",MID($A36,5,1),"_LB","_",SUBSTITUTE($C36,"IPA","I+") )</f>
        <v>S3_LB_FE_MDI+</v>
      </c>
      <c r="L36" s="19">
        <f>VLOOKUP(K36,EtchLengthFromLayout!$A:$B,2,0)</f>
        <v>767.96</v>
      </c>
      <c r="M36" s="14"/>
      <c r="N36" s="19"/>
      <c r="O36" s="19" t="str">
        <f>CONCATENATE("SG",MID($A36,5,1),"_U2_",SUBSTITUTE($X36,"IPB","IX+") )</f>
        <v>SG3_U2_FE_MDIX+</v>
      </c>
      <c r="P36" s="19">
        <f>VLOOKUP(O36,EtchLengthFromLayout!$A:$B,2,0)</f>
        <v>1256.6600000000001</v>
      </c>
      <c r="Q36" s="5"/>
      <c r="R36" s="5" t="str">
        <f>VLOOKUP(CONCATENATE($V36,".",$W36),Netlist_VTable!$H:$I,2,0)</f>
        <v>SG3_FE_MDIX+</v>
      </c>
      <c r="S36" s="19">
        <f>VLOOKUP(R36,EtchLengthFromLayout!$A:$B,2,0)</f>
        <v>3070.24</v>
      </c>
      <c r="T36" s="19">
        <f t="shared" si="7"/>
        <v>17538.54</v>
      </c>
      <c r="U36" s="15" t="str">
        <f>IF(U35&lt;=5,"OK, Tolerance&lt;= 5 mils", "Fail, Tolerance &gt;  5 mils")</f>
        <v>OK, Tolerance&lt;= 5 mils</v>
      </c>
      <c r="V36" s="24" t="s">
        <v>874</v>
      </c>
      <c r="W36" s="5">
        <f>VLOOKUP(X36,PinNo!$B:$C,2,0)</f>
        <v>160</v>
      </c>
      <c r="X36" s="5" t="s">
        <v>272</v>
      </c>
      <c r="Y36" s="121"/>
    </row>
    <row r="37" spans="1:25" ht="16.149999999999999" customHeight="1" x14ac:dyDescent="0.25">
      <c r="A37" s="44"/>
      <c r="B37" s="12"/>
      <c r="C37" s="12"/>
      <c r="D37" s="12"/>
      <c r="E37" s="13"/>
      <c r="F37" s="12" t="s">
        <v>227</v>
      </c>
      <c r="G37" s="13"/>
      <c r="H37" s="13">
        <f>MAX(H33:H36)</f>
        <v>11460.68</v>
      </c>
      <c r="I37" s="15"/>
      <c r="J37" s="15"/>
      <c r="K37" s="15"/>
      <c r="L37" s="15"/>
      <c r="M37" s="15"/>
      <c r="N37" s="15"/>
      <c r="O37" s="15"/>
      <c r="P37" s="15"/>
      <c r="Q37" s="15"/>
      <c r="R37" s="10" t="s">
        <v>227</v>
      </c>
      <c r="S37" s="15"/>
      <c r="T37" s="15">
        <f>MAX(T33:T36)</f>
        <v>17538.620000000003</v>
      </c>
      <c r="U37" s="10"/>
      <c r="V37" s="10"/>
      <c r="W37" s="10"/>
      <c r="X37" s="10"/>
      <c r="Y37" s="10"/>
    </row>
    <row r="38" spans="1:25" x14ac:dyDescent="0.25">
      <c r="A38" s="44"/>
      <c r="B38" s="12"/>
      <c r="C38" s="12"/>
      <c r="D38" s="12"/>
      <c r="E38" s="13"/>
      <c r="F38" s="12" t="s">
        <v>228</v>
      </c>
      <c r="G38" s="13"/>
      <c r="H38" s="13">
        <f>MIN(H33:H36)</f>
        <v>11173.91</v>
      </c>
      <c r="I38" s="15"/>
      <c r="J38" s="15"/>
      <c r="K38" s="15"/>
      <c r="L38" s="15"/>
      <c r="M38" s="15"/>
      <c r="N38" s="15"/>
      <c r="O38" s="15"/>
      <c r="P38" s="15"/>
      <c r="Q38" s="15"/>
      <c r="R38" s="10" t="s">
        <v>228</v>
      </c>
      <c r="S38" s="15"/>
      <c r="T38" s="15">
        <f>MIN(T33:T36)</f>
        <v>17538.45</v>
      </c>
      <c r="U38" s="10"/>
      <c r="V38" s="10"/>
      <c r="W38" s="10"/>
      <c r="X38" s="10"/>
      <c r="Y38" s="10"/>
    </row>
    <row r="39" spans="1:25" x14ac:dyDescent="0.25">
      <c r="A39" s="44"/>
      <c r="B39" s="12"/>
      <c r="C39" s="12"/>
      <c r="D39" s="12"/>
      <c r="E39" s="13"/>
      <c r="F39" s="12" t="s">
        <v>1</v>
      </c>
      <c r="G39" s="13"/>
      <c r="H39" s="13">
        <f>ABS(H37-H38)</f>
        <v>286.77000000000044</v>
      </c>
      <c r="I39" s="15"/>
      <c r="J39" s="15"/>
      <c r="K39" s="15"/>
      <c r="L39" s="15"/>
      <c r="M39" s="15"/>
      <c r="N39" s="15"/>
      <c r="O39" s="15"/>
      <c r="P39" s="15"/>
      <c r="Q39" s="10"/>
      <c r="R39" s="10" t="s">
        <v>1</v>
      </c>
      <c r="S39" s="15"/>
      <c r="T39" s="15">
        <f>ABS(T37-T38)</f>
        <v>0.17000000000189175</v>
      </c>
      <c r="U39" s="10"/>
      <c r="V39" s="10"/>
      <c r="W39" s="10"/>
      <c r="X39" s="10"/>
      <c r="Y39" s="10"/>
    </row>
    <row r="40" spans="1:25" x14ac:dyDescent="0.25">
      <c r="A40" s="25"/>
      <c r="B40" s="10"/>
      <c r="C40" s="10"/>
      <c r="D40" s="10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0"/>
      <c r="R40" s="103" t="s">
        <v>6</v>
      </c>
      <c r="S40" s="15"/>
      <c r="T40" s="15" t="str">
        <f>IF(T39&lt;=5,"OK, Tolerance&lt;= 5 mils", "Fail, Tolerance &gt;  5 mils")</f>
        <v>OK, Tolerance&lt;= 5 mils</v>
      </c>
      <c r="U40" s="10"/>
      <c r="V40" s="10"/>
      <c r="W40" s="10"/>
      <c r="X40" s="10"/>
      <c r="Y40" s="10"/>
    </row>
    <row r="41" spans="1:25" x14ac:dyDescent="0.25">
      <c r="A41" s="20"/>
      <c r="B41" s="5"/>
      <c r="C41" s="5"/>
      <c r="D41" s="5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5"/>
      <c r="R41" s="5"/>
      <c r="S41" s="19"/>
      <c r="T41" s="19"/>
      <c r="U41" s="5"/>
      <c r="V41" s="5"/>
      <c r="W41" s="5"/>
      <c r="X41" s="5"/>
      <c r="Y41" s="5"/>
    </row>
    <row r="42" spans="1:25" x14ac:dyDescent="0.25">
      <c r="A42" s="5"/>
      <c r="B42" s="5"/>
      <c r="C42" s="5"/>
      <c r="D42" s="5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5"/>
      <c r="U42" s="5"/>
      <c r="V42" s="5"/>
      <c r="W42" s="5"/>
      <c r="X42" s="5"/>
      <c r="Y42" s="5"/>
    </row>
    <row r="43" spans="1:25" x14ac:dyDescent="0.25">
      <c r="A43" s="105"/>
      <c r="B43" s="105"/>
      <c r="C43" s="105"/>
      <c r="D43" s="105"/>
      <c r="E43" s="105"/>
      <c r="F43" s="105"/>
      <c r="G43" s="105"/>
      <c r="H43" s="105"/>
      <c r="I43" s="105"/>
      <c r="J43" s="105"/>
      <c r="K43" s="105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5"/>
      <c r="Y43" s="105"/>
    </row>
    <row r="44" spans="1:25" x14ac:dyDescent="0.25">
      <c r="A44" s="105"/>
      <c r="B44" s="105"/>
      <c r="C44" s="105"/>
      <c r="D44" s="105"/>
      <c r="E44" s="105"/>
      <c r="F44" s="105"/>
      <c r="G44" s="105"/>
      <c r="H44" s="105"/>
      <c r="I44" s="105"/>
      <c r="J44" s="105"/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</row>
    <row r="45" spans="1:25" ht="32.25" x14ac:dyDescent="0.45">
      <c r="A45" s="26" t="s">
        <v>231</v>
      </c>
      <c r="B45" s="12"/>
      <c r="C45" s="12"/>
      <c r="D45" s="12"/>
      <c r="E45" s="13"/>
      <c r="F45" s="26" t="s">
        <v>238</v>
      </c>
      <c r="G45" s="13"/>
      <c r="H45" s="13"/>
      <c r="I45" s="13"/>
      <c r="J45" s="13"/>
      <c r="K45" s="38" t="s">
        <v>257</v>
      </c>
      <c r="L45" s="14"/>
      <c r="M45" s="14"/>
      <c r="N45" s="14"/>
      <c r="O45" s="14"/>
      <c r="P45" s="14"/>
      <c r="Q45" s="14"/>
      <c r="R45" s="26" t="s">
        <v>239</v>
      </c>
      <c r="S45" s="13"/>
      <c r="T45" s="13"/>
      <c r="U45" s="13"/>
      <c r="V45" s="13"/>
      <c r="W45" s="14"/>
      <c r="X45" s="14"/>
      <c r="Y45" s="11"/>
    </row>
    <row r="46" spans="1:25" ht="48" x14ac:dyDescent="0.45">
      <c r="A46" s="76" t="s">
        <v>3</v>
      </c>
      <c r="B46" s="76" t="s">
        <v>4</v>
      </c>
      <c r="C46" s="76" t="s">
        <v>5</v>
      </c>
      <c r="D46" s="63" t="s">
        <v>0</v>
      </c>
      <c r="E46" s="77" t="s">
        <v>2</v>
      </c>
      <c r="F46" s="78" t="s">
        <v>0</v>
      </c>
      <c r="G46" s="79" t="s">
        <v>2</v>
      </c>
      <c r="H46" s="80" t="s">
        <v>421</v>
      </c>
      <c r="I46" s="63" t="s">
        <v>0</v>
      </c>
      <c r="J46" s="77" t="s">
        <v>2</v>
      </c>
      <c r="K46" s="78" t="s">
        <v>0</v>
      </c>
      <c r="L46" s="79" t="s">
        <v>2</v>
      </c>
      <c r="M46" s="63" t="s">
        <v>0</v>
      </c>
      <c r="N46" s="77" t="s">
        <v>2</v>
      </c>
      <c r="O46" s="78" t="s">
        <v>0</v>
      </c>
      <c r="P46" s="79" t="s">
        <v>2</v>
      </c>
      <c r="Q46" s="63"/>
      <c r="R46" s="81" t="s">
        <v>423</v>
      </c>
      <c r="S46" s="77" t="s">
        <v>2</v>
      </c>
      <c r="T46" s="82" t="s">
        <v>875</v>
      </c>
      <c r="U46" s="29" t="s">
        <v>232</v>
      </c>
      <c r="V46" s="10" t="s">
        <v>877</v>
      </c>
      <c r="W46" s="10" t="s">
        <v>4</v>
      </c>
      <c r="X46" s="10" t="s">
        <v>5</v>
      </c>
      <c r="Y46" s="36" t="s">
        <v>256</v>
      </c>
    </row>
    <row r="47" spans="1:25" x14ac:dyDescent="0.25">
      <c r="A47" s="23" t="s">
        <v>8</v>
      </c>
      <c r="B47" s="5">
        <f>VLOOKUP(C47,PinNo!$B:$C,2,0)</f>
        <v>161</v>
      </c>
      <c r="C47" s="5" t="s">
        <v>273</v>
      </c>
      <c r="D47" s="5" t="str">
        <f>VLOOKUP(CONCATENATE($A47,".",$B47),Netlist_VTable!$H:$I,2,0)</f>
        <v>S0_FE_MDIX-</v>
      </c>
      <c r="E47" s="19">
        <f>VLOOKUP(D47,EtchLengthFromLayout!$A:$B,2,0)</f>
        <v>11048.38</v>
      </c>
      <c r="F47" s="19" t="str">
        <f>CONCATENATE("S",MID($A47,5,1),"_U1_",SUBSTITUTE($C47,"INB","IX-") )</f>
        <v>S0_U1_FE_MDIX-</v>
      </c>
      <c r="G47" s="19">
        <f>VLOOKUP(F47,EtchLengthFromLayout!$A:$B,2,0)</f>
        <v>980.48</v>
      </c>
      <c r="H47" s="13">
        <f>E47+G47</f>
        <v>12028.859999999999</v>
      </c>
      <c r="I47" s="19" t="str">
        <f>CONCATENATE("S",MID($A47,5,1),"_U2_",SUBSTITUTE($C47,"INB","IX-") )</f>
        <v>S0_U2_FE_MDIX-</v>
      </c>
      <c r="J47" s="19">
        <f>VLOOKUP(I47,EtchLengthFromLayout!$A:$B,2,0)</f>
        <v>691.73</v>
      </c>
      <c r="K47" s="19" t="str">
        <f>CONCATENATE("S",MID($A47,5,1),"_U3_",SUBSTITUTE($C47,"INB","IX-") )</f>
        <v>S0_U3_FE_MDIX-</v>
      </c>
      <c r="L47" s="19">
        <f>VLOOKUP(K47,EtchLengthFromLayout!$A:$B,2,0)</f>
        <v>2806.2</v>
      </c>
      <c r="M47" s="14" t="str">
        <f>CONCATENATE("SG",MID($A47,5,1),"_U3_",SUBSTITUTE($X47,"INA","I-") )</f>
        <v>SG0_U3_FE_MDI-</v>
      </c>
      <c r="N47" s="19">
        <f>VLOOKUP(M47,EtchLengthFromLayout!$A:$B,2,0)</f>
        <v>1161.46</v>
      </c>
      <c r="O47" s="19" t="str">
        <f>CONCATENATE("SG",MID($A47,5,1),"_U2_",SUBSTITUTE($X47,"INA","I-") )</f>
        <v>SG0_U2_FE_MDI-</v>
      </c>
      <c r="P47" s="19">
        <f>VLOOKUP(O47,EtchLengthFromLayout!$A:$B,2,0)</f>
        <v>1510.84</v>
      </c>
      <c r="Q47" s="5"/>
      <c r="R47" s="5" t="str">
        <f>VLOOKUP(CONCATENATE($V47,".",$W47),Netlist_VTable!$H:$I,2,0)</f>
        <v>SG0_FE_MDI-</v>
      </c>
      <c r="S47" s="19">
        <f>VLOOKUP(R47,EtchLengthFromLayout!$A:$B,2,0)</f>
        <v>3634.64</v>
      </c>
      <c r="T47" s="19">
        <f>E47+G47+J47+L47+N47+P47+S47</f>
        <v>21833.729999999996</v>
      </c>
      <c r="U47" s="19">
        <f>ABS(T47-T48)</f>
        <v>4.0000000000873115E-2</v>
      </c>
      <c r="V47" s="23" t="s">
        <v>871</v>
      </c>
      <c r="W47" s="5">
        <f>VLOOKUP(X47,PinNo!$B:$C,2,0)</f>
        <v>158</v>
      </c>
      <c r="X47" s="5" t="s">
        <v>275</v>
      </c>
      <c r="Y47" s="120" t="s">
        <v>244</v>
      </c>
    </row>
    <row r="48" spans="1:25" x14ac:dyDescent="0.25">
      <c r="A48" s="23" t="s">
        <v>8</v>
      </c>
      <c r="B48" s="5">
        <f>VLOOKUP(C48,PinNo!$B:$C,2,0)</f>
        <v>160</v>
      </c>
      <c r="C48" s="5" t="s">
        <v>272</v>
      </c>
      <c r="D48" s="5" t="str">
        <f>VLOOKUP(CONCATENATE($A48,".",$B48),Netlist_VTable!$H:$I,2,0)</f>
        <v>S0_FE_MDIX+</v>
      </c>
      <c r="E48" s="19">
        <f>VLOOKUP(D48,EtchLengthFromLayout!$A:$B,2,0)</f>
        <v>11048.38</v>
      </c>
      <c r="F48" s="19" t="str">
        <f>CONCATENATE("S",MID($A48,5,1),"_U1_",SUBSTITUTE($C48,"IPB","IX+") )</f>
        <v>S0_U1_FE_MDIX+</v>
      </c>
      <c r="G48" s="19">
        <f>VLOOKUP(F48,EtchLengthFromLayout!$A:$B,2,0)</f>
        <v>980.48</v>
      </c>
      <c r="H48" s="13">
        <f t="shared" ref="H48:H50" si="8">E48+G48</f>
        <v>12028.859999999999</v>
      </c>
      <c r="I48" s="19" t="str">
        <f>CONCATENATE("S",MID($A48,5,1),"_U2_",SUBSTITUTE($C48,"IPB","IX+") )</f>
        <v>S0_U2_FE_MDIX+</v>
      </c>
      <c r="J48" s="19">
        <f>VLOOKUP(I48,EtchLengthFromLayout!$A:$B,2,0)</f>
        <v>691.74</v>
      </c>
      <c r="K48" s="19" t="str">
        <f>CONCATENATE("S",MID($A48,5,1),"_U3_",SUBSTITUTE($C48,"IPB","IX+") )</f>
        <v>S0_U3_FE_MDIX+</v>
      </c>
      <c r="L48" s="19">
        <f>VLOOKUP(K48,EtchLengthFromLayout!$A:$B,2,0)</f>
        <v>2806.16</v>
      </c>
      <c r="M48" s="14" t="str">
        <f>CONCATENATE("SG",MID($A48,5,1),"_U3_",SUBSTITUTE($X48,"IPA","I+") )</f>
        <v>SG0_U3_FE_MDI+</v>
      </c>
      <c r="N48" s="19">
        <f>VLOOKUP(M48,EtchLengthFromLayout!$A:$B,2,0)</f>
        <v>1161.44</v>
      </c>
      <c r="O48" s="19" t="str">
        <f>CONCATENATE("SG",MID($A48,5,1),"_U2_",SUBSTITUTE($X48,"IPA","I+") )</f>
        <v>SG0_U2_FE_MDI+</v>
      </c>
      <c r="P48" s="19">
        <f>VLOOKUP(O48,EtchLengthFromLayout!$A:$B,2,0)</f>
        <v>1510.88</v>
      </c>
      <c r="Q48" s="5"/>
      <c r="R48" s="5" t="str">
        <f>VLOOKUP(CONCATENATE($V48,".",$W48),Netlist_VTable!$H:$I,2,0)</f>
        <v>SG0_FE_MDI+</v>
      </c>
      <c r="S48" s="19">
        <f>VLOOKUP(R48,EtchLengthFromLayout!$A:$B,2,0)</f>
        <v>3634.69</v>
      </c>
      <c r="T48" s="19">
        <f t="shared" ref="T48:T50" si="9">E48+G48+J48+L48+N48+P48+S48</f>
        <v>21833.769999999997</v>
      </c>
      <c r="U48" s="15" t="str">
        <f>IF(U47&lt;=5,"OK, Tolerance&lt;= 5 mils", "Fail, Tolerance &gt;  5 mils")</f>
        <v>OK, Tolerance&lt;= 5 mils</v>
      </c>
      <c r="V48" s="23" t="s">
        <v>871</v>
      </c>
      <c r="W48" s="5">
        <f>VLOOKUP(X48,PinNo!$B:$C,2,0)</f>
        <v>157</v>
      </c>
      <c r="X48" s="5" t="s">
        <v>274</v>
      </c>
      <c r="Y48" s="121"/>
    </row>
    <row r="49" spans="1:25" ht="16.149999999999999" customHeight="1" x14ac:dyDescent="0.25">
      <c r="A49" s="23" t="s">
        <v>8</v>
      </c>
      <c r="B49" s="5">
        <f>VLOOKUP(C49,PinNo!$B:$C,2,0)</f>
        <v>158</v>
      </c>
      <c r="C49" s="5" t="s">
        <v>275</v>
      </c>
      <c r="D49" s="5" t="str">
        <f>VLOOKUP(CONCATENATE($A49,".",$B49),Netlist_VTable!$H:$I,2,0)</f>
        <v>S0_FE_MDI-</v>
      </c>
      <c r="E49" s="19">
        <f>VLOOKUP(D49,EtchLengthFromLayout!$A:$B,2,0)</f>
        <v>11306.42</v>
      </c>
      <c r="F49" s="19" t="str">
        <f>CONCATENATE("S",MID($A49,5,1),"_U1_",SUBSTITUTE($C49,"INA","I-") )</f>
        <v>S0_U1_FE_MDI-</v>
      </c>
      <c r="G49" s="19">
        <f>VLOOKUP(F49,EtchLengthFromLayout!$A:$B,2,0)</f>
        <v>1564.23</v>
      </c>
      <c r="H49" s="13">
        <f t="shared" si="8"/>
        <v>12870.65</v>
      </c>
      <c r="I49" s="19" t="str">
        <f>CONCATENATE("S",MID($A49,5,1),"_U2_",SUBSTITUTE($C49,"INA","I-") )</f>
        <v>S0_U2_FE_MDI-</v>
      </c>
      <c r="J49" s="19">
        <f>VLOOKUP(I49,EtchLengthFromLayout!$A:$B,2,0)</f>
        <v>983.03</v>
      </c>
      <c r="K49" s="19" t="str">
        <f>CONCATENATE("S",MID($A49,5,1),"_U3_",SUBSTITUTE($C49,"INA","I-") )</f>
        <v>S0_U3_FE_MDI-</v>
      </c>
      <c r="L49" s="19">
        <f>VLOOKUP(K49,EtchLengthFromLayout!$A:$B,2,0)</f>
        <v>1673.02</v>
      </c>
      <c r="M49" s="14" t="str">
        <f>CONCATENATE("SG",MID($A49,5,1),"_U3_",SUBSTITUTE($X49,"INB","IX-") )</f>
        <v>SG0_U3_FE_MDIX-</v>
      </c>
      <c r="N49" s="19">
        <f>VLOOKUP(M49,EtchLengthFromLayout!$A:$B,2,0)</f>
        <v>1908.06</v>
      </c>
      <c r="O49" s="19" t="str">
        <f>CONCATENATE("SG",MID($A49,5,1),"_U2_",SUBSTITUTE($X49,"INB","IX-") )</f>
        <v>SG0_U2_FE_MDIX-</v>
      </c>
      <c r="P49" s="19">
        <f>VLOOKUP(O49,EtchLengthFromLayout!$A:$B,2,0)</f>
        <v>1256.73</v>
      </c>
      <c r="Q49" s="5"/>
      <c r="R49" s="5" t="str">
        <f>VLOOKUP(CONCATENATE($V49,".",$W49),Netlist_VTable!$H:$I,2,0)</f>
        <v>SG0_FE_MDIX-</v>
      </c>
      <c r="S49" s="19">
        <f>VLOOKUP(R49,EtchLengthFromLayout!$A:$B,2,0)</f>
        <v>3142.22</v>
      </c>
      <c r="T49" s="19">
        <f t="shared" si="9"/>
        <v>21833.710000000003</v>
      </c>
      <c r="U49" s="19">
        <f>ABS(T49-T50)</f>
        <v>0.13999999999577994</v>
      </c>
      <c r="V49" s="23" t="s">
        <v>871</v>
      </c>
      <c r="W49" s="5">
        <f>VLOOKUP(X49,PinNo!$B:$C,2,0)</f>
        <v>161</v>
      </c>
      <c r="X49" s="5" t="s">
        <v>273</v>
      </c>
      <c r="Y49" s="120" t="s">
        <v>245</v>
      </c>
    </row>
    <row r="50" spans="1:25" ht="16.149999999999999" customHeight="1" x14ac:dyDescent="0.25">
      <c r="A50" s="23" t="s">
        <v>8</v>
      </c>
      <c r="B50" s="5">
        <f>VLOOKUP(C50,PinNo!$B:$C,2,0)</f>
        <v>157</v>
      </c>
      <c r="C50" s="5" t="s">
        <v>274</v>
      </c>
      <c r="D50" s="5" t="str">
        <f>VLOOKUP(CONCATENATE($A50,".",$B50),Netlist_VTable!$H:$I,2,0)</f>
        <v>S0_FE_MDI+</v>
      </c>
      <c r="E50" s="19">
        <f>VLOOKUP(D50,EtchLengthFromLayout!$A:$B,2,0)</f>
        <v>11306.44</v>
      </c>
      <c r="F50" s="19" t="str">
        <f>CONCATENATE("S",MID($A50,5,1),"_U1_",SUBSTITUTE($C50,"IPA","I+") )</f>
        <v>S0_U1_FE_MDI+</v>
      </c>
      <c r="G50" s="19">
        <f>VLOOKUP(F50,EtchLengthFromLayout!$A:$B,2,0)</f>
        <v>1564.23</v>
      </c>
      <c r="H50" s="13">
        <f t="shared" si="8"/>
        <v>12870.67</v>
      </c>
      <c r="I50" s="19" t="str">
        <f>CONCATENATE("S",MID($A50,5,1),"_U2_",SUBSTITUTE($C50,"IPA","I+") )</f>
        <v>S0_U2_FE_MDI+</v>
      </c>
      <c r="J50" s="19">
        <f>VLOOKUP(I50,EtchLengthFromLayout!$A:$B,2,0)</f>
        <v>983.02</v>
      </c>
      <c r="K50" s="19" t="str">
        <f>CONCATENATE("S",MID($A50,5,1),"_U3_",SUBSTITUTE($C50,"IPA","I+") )</f>
        <v>S0_U3_FE_MDI+</v>
      </c>
      <c r="L50" s="19">
        <f>VLOOKUP(K50,EtchLengthFromLayout!$A:$B,2,0)</f>
        <v>1673.07</v>
      </c>
      <c r="M50" s="14" t="str">
        <f>CONCATENATE("SG",MID($A50,5,1),"_U3_",SUBSTITUTE($X50,"IPB","IX+") )</f>
        <v>SG0_U3_FE_MDIX+</v>
      </c>
      <c r="N50" s="19">
        <f>VLOOKUP(M50,EtchLengthFromLayout!$A:$B,2,0)</f>
        <v>1908.17</v>
      </c>
      <c r="O50" s="19" t="str">
        <f>CONCATENATE("SG",MID($A50,5,1),"_U2_",SUBSTITUTE($X50,"IPB","IX+") )</f>
        <v>SG0_U2_FE_MDIX+</v>
      </c>
      <c r="P50" s="19">
        <f>VLOOKUP(O50,EtchLengthFromLayout!$A:$B,2,0)</f>
        <v>1256.6600000000001</v>
      </c>
      <c r="Q50" s="5"/>
      <c r="R50" s="5" t="str">
        <f>VLOOKUP(CONCATENATE($V50,".",$W50),Netlist_VTable!$H:$I,2,0)</f>
        <v>SG0_FE_MDIX+</v>
      </c>
      <c r="S50" s="19">
        <f>VLOOKUP(R50,EtchLengthFromLayout!$A:$B,2,0)</f>
        <v>3142.26</v>
      </c>
      <c r="T50" s="19">
        <f t="shared" si="9"/>
        <v>21833.85</v>
      </c>
      <c r="U50" s="15" t="str">
        <f>IF(U49&lt;=5,"OK, Tolerance&lt;= 5 mils", "Fail, Tolerance &gt;  5 mils")</f>
        <v>OK, Tolerance&lt;= 5 mils</v>
      </c>
      <c r="V50" s="23" t="s">
        <v>871</v>
      </c>
      <c r="W50" s="5">
        <f>VLOOKUP(X50,PinNo!$B:$C,2,0)</f>
        <v>160</v>
      </c>
      <c r="X50" s="5" t="s">
        <v>272</v>
      </c>
      <c r="Y50" s="121"/>
    </row>
    <row r="51" spans="1:25" x14ac:dyDescent="0.25">
      <c r="A51" s="44"/>
      <c r="B51" s="12"/>
      <c r="C51" s="12"/>
      <c r="D51" s="12"/>
      <c r="E51" s="13"/>
      <c r="F51" s="12" t="s">
        <v>227</v>
      </c>
      <c r="G51" s="13"/>
      <c r="H51" s="13">
        <f>MAX(H47:H50)</f>
        <v>12870.67</v>
      </c>
      <c r="I51" s="15"/>
      <c r="J51" s="15"/>
      <c r="K51" s="15"/>
      <c r="L51" s="15"/>
      <c r="M51" s="15"/>
      <c r="N51" s="15"/>
      <c r="O51" s="15"/>
      <c r="P51" s="15"/>
      <c r="Q51" s="15"/>
      <c r="R51" s="10" t="s">
        <v>227</v>
      </c>
      <c r="S51" s="15"/>
      <c r="T51" s="15">
        <f>MAX(T47:T50)</f>
        <v>21833.85</v>
      </c>
      <c r="U51" s="10"/>
      <c r="V51" s="10"/>
      <c r="W51" s="10"/>
      <c r="X51" s="10"/>
      <c r="Y51" s="10"/>
    </row>
    <row r="52" spans="1:25" x14ac:dyDescent="0.25">
      <c r="A52" s="44"/>
      <c r="B52" s="12"/>
      <c r="C52" s="12"/>
      <c r="D52" s="12"/>
      <c r="E52" s="13"/>
      <c r="F52" s="12" t="s">
        <v>228</v>
      </c>
      <c r="G52" s="13"/>
      <c r="H52" s="13">
        <f>MIN(H47:H50)</f>
        <v>12028.859999999999</v>
      </c>
      <c r="I52" s="15"/>
      <c r="J52" s="15"/>
      <c r="K52" s="15"/>
      <c r="L52" s="15"/>
      <c r="M52" s="15"/>
      <c r="N52" s="15"/>
      <c r="O52" s="15"/>
      <c r="P52" s="15"/>
      <c r="Q52" s="15"/>
      <c r="R52" s="10" t="s">
        <v>228</v>
      </c>
      <c r="S52" s="15"/>
      <c r="T52" s="15">
        <f>MIN(T47:T50)</f>
        <v>21833.710000000003</v>
      </c>
      <c r="U52" s="10"/>
      <c r="V52" s="10"/>
      <c r="W52" s="10"/>
      <c r="X52" s="10"/>
      <c r="Y52" s="10"/>
    </row>
    <row r="53" spans="1:25" x14ac:dyDescent="0.25">
      <c r="A53" s="44"/>
      <c r="B53" s="12"/>
      <c r="C53" s="12"/>
      <c r="D53" s="12"/>
      <c r="E53" s="13"/>
      <c r="F53" s="12" t="s">
        <v>1</v>
      </c>
      <c r="G53" s="13"/>
      <c r="H53" s="13">
        <f>ABS(H51-H52)</f>
        <v>841.81000000000131</v>
      </c>
      <c r="I53" s="15"/>
      <c r="J53" s="15"/>
      <c r="K53" s="15"/>
      <c r="L53" s="15"/>
      <c r="M53" s="15"/>
      <c r="N53" s="15"/>
      <c r="O53" s="15"/>
      <c r="P53" s="15"/>
      <c r="Q53" s="10"/>
      <c r="R53" s="10" t="s">
        <v>1</v>
      </c>
      <c r="S53" s="15"/>
      <c r="T53" s="15">
        <f>ABS(T51-T52)</f>
        <v>0.13999999999577994</v>
      </c>
      <c r="U53" s="10"/>
      <c r="V53" s="10"/>
      <c r="W53" s="10"/>
      <c r="X53" s="10"/>
      <c r="Y53" s="10"/>
    </row>
    <row r="54" spans="1:25" x14ac:dyDescent="0.25">
      <c r="A54" s="25"/>
      <c r="B54" s="10"/>
      <c r="C54" s="10"/>
      <c r="D54" s="10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0"/>
      <c r="R54" s="103" t="s">
        <v>6</v>
      </c>
      <c r="S54" s="15"/>
      <c r="T54" s="15" t="str">
        <f>IF(T53&lt;=5,"OK, Tolerance&lt;= 5 mils", "Fail, Tolerance &gt;  5 mils")</f>
        <v>OK, Tolerance&lt;= 5 mils</v>
      </c>
      <c r="U54" s="10"/>
      <c r="V54" s="10"/>
      <c r="W54" s="10"/>
      <c r="X54" s="10"/>
      <c r="Y54" s="10"/>
    </row>
    <row r="55" spans="1:25" x14ac:dyDescent="0.25">
      <c r="A55" s="20"/>
      <c r="B55" s="5"/>
      <c r="C55" s="5"/>
      <c r="D55" s="5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5"/>
      <c r="R55" s="5"/>
      <c r="S55" s="19"/>
      <c r="T55" s="19"/>
      <c r="U55" s="5"/>
      <c r="V55" s="5"/>
      <c r="W55" s="5"/>
      <c r="X55" s="5"/>
      <c r="Y55" s="37"/>
    </row>
    <row r="56" spans="1:25" ht="48" x14ac:dyDescent="0.45">
      <c r="A56" s="76" t="s">
        <v>3</v>
      </c>
      <c r="B56" s="76" t="s">
        <v>4</v>
      </c>
      <c r="C56" s="76" t="s">
        <v>5</v>
      </c>
      <c r="D56" s="63" t="s">
        <v>0</v>
      </c>
      <c r="E56" s="77" t="s">
        <v>2</v>
      </c>
      <c r="F56" s="78" t="s">
        <v>0</v>
      </c>
      <c r="G56" s="79" t="s">
        <v>2</v>
      </c>
      <c r="H56" s="80" t="s">
        <v>421</v>
      </c>
      <c r="I56" s="63" t="s">
        <v>0</v>
      </c>
      <c r="J56" s="77" t="s">
        <v>2</v>
      </c>
      <c r="K56" s="78" t="s">
        <v>0</v>
      </c>
      <c r="L56" s="79" t="s">
        <v>2</v>
      </c>
      <c r="M56" s="63" t="s">
        <v>0</v>
      </c>
      <c r="N56" s="77" t="s">
        <v>2</v>
      </c>
      <c r="O56" s="78" t="s">
        <v>0</v>
      </c>
      <c r="P56" s="79" t="s">
        <v>2</v>
      </c>
      <c r="Q56" s="63"/>
      <c r="R56" s="81" t="s">
        <v>423</v>
      </c>
      <c r="S56" s="77" t="s">
        <v>2</v>
      </c>
      <c r="T56" s="82" t="s">
        <v>875</v>
      </c>
      <c r="U56" s="29" t="s">
        <v>232</v>
      </c>
      <c r="V56" s="10" t="s">
        <v>877</v>
      </c>
      <c r="W56" s="10" t="s">
        <v>4</v>
      </c>
      <c r="X56" s="10" t="s">
        <v>5</v>
      </c>
      <c r="Y56" s="36" t="s">
        <v>256</v>
      </c>
    </row>
    <row r="57" spans="1:25" ht="16.149999999999999" customHeight="1" x14ac:dyDescent="0.25">
      <c r="A57" s="24" t="s">
        <v>9</v>
      </c>
      <c r="B57" s="5">
        <f>VLOOKUP(C57,PinNo!$B:$C,2,0)</f>
        <v>161</v>
      </c>
      <c r="C57" s="5" t="s">
        <v>273</v>
      </c>
      <c r="D57" s="5" t="str">
        <f>VLOOKUP(CONCATENATE($A57,".",$B57),Netlist_VTable!$H:$I,2,0)</f>
        <v>S1_FE_MDIX-</v>
      </c>
      <c r="E57" s="19">
        <f>VLOOKUP(D57,EtchLengthFromLayout!$A:$B,2,0)</f>
        <v>12861.93</v>
      </c>
      <c r="F57" s="19" t="str">
        <f>CONCATENATE("S",MID($A57,5,1),"_U1_",SUBSTITUTE($C57,"INB","IX-") )</f>
        <v>S1_U1_FE_MDIX-</v>
      </c>
      <c r="G57" s="19">
        <f>VLOOKUP(F57,EtchLengthFromLayout!$A:$B,2,0)</f>
        <v>1552.63</v>
      </c>
      <c r="H57" s="13">
        <f>E57+G57</f>
        <v>14414.560000000001</v>
      </c>
      <c r="I57" s="19" t="str">
        <f>CONCATENATE("S",MID($A57,5,1),"_U2_",SUBSTITUTE($C57,"INB","IX-") )</f>
        <v>S1_U2_FE_MDIX-</v>
      </c>
      <c r="J57" s="19">
        <f>VLOOKUP(I57,EtchLengthFromLayout!$A:$B,2,0)</f>
        <v>1390.44</v>
      </c>
      <c r="K57" s="19" t="str">
        <f>CONCATENATE("S",MID($A57,5,1),"_U3_",SUBSTITUTE($C57,"INB","IX-") )</f>
        <v>S1_U3_FE_MDIX-</v>
      </c>
      <c r="L57" s="19">
        <f>VLOOKUP(K57,EtchLengthFromLayout!$A:$B,2,0)</f>
        <v>2119.14</v>
      </c>
      <c r="M57" s="14" t="str">
        <f>CONCATENATE("SG",MID($A57,5,1),"_U3_",SUBSTITUTE($X57,"INA","I-") )</f>
        <v>SG1_U3_FE_MDI-</v>
      </c>
      <c r="N57" s="19">
        <f>VLOOKUP(M57,EtchLengthFromLayout!$A:$B,2,0)</f>
        <v>1658.12</v>
      </c>
      <c r="O57" s="19" t="str">
        <f>CONCATENATE("SG",MID($A57,5,1),"_U2_",SUBSTITUTE($X57,"INA","I-") )</f>
        <v>SG1_U2_FE_MDI-</v>
      </c>
      <c r="P57" s="19">
        <f>VLOOKUP(O57,EtchLengthFromLayout!$A:$B,2,0)</f>
        <v>1875.39</v>
      </c>
      <c r="Q57" s="5"/>
      <c r="R57" s="5" t="str">
        <f>VLOOKUP(CONCATENATE($V57,".",$W57),Netlist_VTable!$H:$I,2,0)</f>
        <v>SG1_FE_MDI-</v>
      </c>
      <c r="S57" s="19">
        <f>VLOOKUP(R57,EtchLengthFromLayout!$A:$B,2,0)</f>
        <v>3996.94</v>
      </c>
      <c r="T57" s="19">
        <f>E57+G57+J57+L57+N57+P57+S57</f>
        <v>25454.59</v>
      </c>
      <c r="U57" s="19">
        <f>ABS(T57-T58)</f>
        <v>0.11999999999898137</v>
      </c>
      <c r="V57" s="24" t="s">
        <v>872</v>
      </c>
      <c r="W57" s="5">
        <f>VLOOKUP(X57,PinNo!$B:$C,2,0)</f>
        <v>158</v>
      </c>
      <c r="X57" s="5" t="s">
        <v>275</v>
      </c>
      <c r="Y57" s="120" t="s">
        <v>246</v>
      </c>
    </row>
    <row r="58" spans="1:25" ht="16.149999999999999" customHeight="1" x14ac:dyDescent="0.25">
      <c r="A58" s="24" t="s">
        <v>9</v>
      </c>
      <c r="B58" s="5">
        <f>VLOOKUP(C58,PinNo!$B:$C,2,0)</f>
        <v>160</v>
      </c>
      <c r="C58" s="5" t="s">
        <v>272</v>
      </c>
      <c r="D58" s="5" t="str">
        <f>VLOOKUP(CONCATENATE($A58,".",$B58),Netlist_VTable!$H:$I,2,0)</f>
        <v>S1_FE_MDIX+</v>
      </c>
      <c r="E58" s="19">
        <f>VLOOKUP(D58,EtchLengthFromLayout!$A:$B,2,0)</f>
        <v>12861.95</v>
      </c>
      <c r="F58" s="19" t="str">
        <f>CONCATENATE("S",MID($A58,5,1),"_U1_",SUBSTITUTE($C58,"IPB","IX+") )</f>
        <v>S1_U1_FE_MDIX+</v>
      </c>
      <c r="G58" s="19">
        <f>VLOOKUP(F58,EtchLengthFromLayout!$A:$B,2,0)</f>
        <v>1552.66</v>
      </c>
      <c r="H58" s="13">
        <f t="shared" ref="H58:H60" si="10">E58+G58</f>
        <v>14414.61</v>
      </c>
      <c r="I58" s="19" t="str">
        <f>CONCATENATE("S",MID($A58,5,1),"_U2_",SUBSTITUTE($C58,"IPB","IX+") )</f>
        <v>S1_U2_FE_MDIX+</v>
      </c>
      <c r="J58" s="19">
        <f>VLOOKUP(I58,EtchLengthFromLayout!$A:$B,2,0)</f>
        <v>1390.43</v>
      </c>
      <c r="K58" s="19" t="str">
        <f>CONCATENATE("S",MID($A58,5,1),"_U3_",SUBSTITUTE($C58,"IPB","IX+") )</f>
        <v>S1_U3_FE_MDIX+</v>
      </c>
      <c r="L58" s="19">
        <f>VLOOKUP(K58,EtchLengthFromLayout!$A:$B,2,0)</f>
        <v>2119.09</v>
      </c>
      <c r="M58" s="14" t="str">
        <f>CONCATENATE("SG",MID($A58,5,1),"_U3_",SUBSTITUTE($X58,"IPA","I+") )</f>
        <v>SG1_U3_FE_MDI+</v>
      </c>
      <c r="N58" s="19">
        <f>VLOOKUP(M58,EtchLengthFromLayout!$A:$B,2,0)</f>
        <v>1658.1</v>
      </c>
      <c r="O58" s="19" t="str">
        <f>CONCATENATE("SG",MID($A58,5,1),"_U2_",SUBSTITUTE($X58,"IPA","I+") )</f>
        <v>SG1_U2_FE_MDI+</v>
      </c>
      <c r="P58" s="19">
        <f>VLOOKUP(O58,EtchLengthFromLayout!$A:$B,2,0)</f>
        <v>1875.34</v>
      </c>
      <c r="Q58" s="5"/>
      <c r="R58" s="5" t="str">
        <f>VLOOKUP(CONCATENATE($V58,".",$W58),Netlist_VTable!$H:$I,2,0)</f>
        <v>SG1_FE_MDI+</v>
      </c>
      <c r="S58" s="19">
        <f>VLOOKUP(R58,EtchLengthFromLayout!$A:$B,2,0)</f>
        <v>3996.9</v>
      </c>
      <c r="T58" s="19">
        <f t="shared" ref="T58:T60" si="11">E58+G58+J58+L58+N58+P58+S58</f>
        <v>25454.47</v>
      </c>
      <c r="U58" s="15" t="str">
        <f>IF(U57&lt;=5,"OK, Tolerance&lt;= 5 mils", "Fail, Tolerance &gt;  5 mils")</f>
        <v>OK, Tolerance&lt;= 5 mils</v>
      </c>
      <c r="V58" s="24" t="s">
        <v>872</v>
      </c>
      <c r="W58" s="5">
        <f>VLOOKUP(X58,PinNo!$B:$C,2,0)</f>
        <v>157</v>
      </c>
      <c r="X58" s="5" t="s">
        <v>274</v>
      </c>
      <c r="Y58" s="121"/>
    </row>
    <row r="59" spans="1:25" ht="16.149999999999999" customHeight="1" x14ac:dyDescent="0.25">
      <c r="A59" s="24" t="s">
        <v>9</v>
      </c>
      <c r="B59" s="5">
        <f>VLOOKUP(C59,PinNo!$B:$C,2,0)</f>
        <v>158</v>
      </c>
      <c r="C59" s="5" t="s">
        <v>275</v>
      </c>
      <c r="D59" s="5" t="str">
        <f>VLOOKUP(CONCATENATE($A59,".",$B59),Netlist_VTable!$H:$I,2,0)</f>
        <v>S1_FE_MDI-</v>
      </c>
      <c r="E59" s="19">
        <f>VLOOKUP(D59,EtchLengthFromLayout!$A:$B,2,0)</f>
        <v>12495.42</v>
      </c>
      <c r="F59" s="19" t="str">
        <f>CONCATENATE("S",MID($A59,5,1),"_U1_",SUBSTITUTE($C59,"INA","I-") )</f>
        <v>S1_U1_FE_MDI-</v>
      </c>
      <c r="G59" s="19">
        <f>VLOOKUP(F59,EtchLengthFromLayout!$A:$B,2,0)</f>
        <v>1935.04</v>
      </c>
      <c r="H59" s="13">
        <f t="shared" si="10"/>
        <v>14430.46</v>
      </c>
      <c r="I59" s="19" t="str">
        <f>CONCATENATE("S",MID($A59,5,1),"_U2_",SUBSTITUTE($C59,"INA","I-") )</f>
        <v>S1_U2_FE_MDI-</v>
      </c>
      <c r="J59" s="19">
        <f>VLOOKUP(I59,EtchLengthFromLayout!$A:$B,2,0)</f>
        <v>1820.53</v>
      </c>
      <c r="K59" s="19" t="str">
        <f>CONCATENATE("S",MID($A59,5,1),"_U3_",SUBSTITUTE($C59,"INA","I-") )</f>
        <v>S1_U3_FE_MDI-</v>
      </c>
      <c r="L59" s="19">
        <f>VLOOKUP(K59,EtchLengthFromLayout!$A:$B,2,0)</f>
        <v>1673.02</v>
      </c>
      <c r="M59" s="14" t="str">
        <f>CONCATENATE("SG",MID($A59,5,1),"_U3_",SUBSTITUTE($X59,"INB","IX-") )</f>
        <v>SG1_U3_FE_MDIX-</v>
      </c>
      <c r="N59" s="19">
        <f>VLOOKUP(M59,EtchLengthFromLayout!$A:$B,2,0)</f>
        <v>1542.92</v>
      </c>
      <c r="O59" s="19" t="str">
        <f>CONCATENATE("SG",MID($A59,5,1),"_U2_",SUBSTITUTE($X59,"INB","IX-") )</f>
        <v>SG1_U2_FE_MDIX-</v>
      </c>
      <c r="P59" s="19">
        <f>VLOOKUP(O59,EtchLengthFromLayout!$A:$B,2,0)</f>
        <v>1478.86</v>
      </c>
      <c r="Q59" s="5"/>
      <c r="R59" s="5" t="str">
        <f>VLOOKUP(CONCATENATE($V59,".",$W59),Netlist_VTable!$H:$I,2,0)</f>
        <v>SG1_FE_MDIX-</v>
      </c>
      <c r="S59" s="19">
        <f>VLOOKUP(R59,EtchLengthFromLayout!$A:$B,2,0)</f>
        <v>4508.5</v>
      </c>
      <c r="T59" s="19">
        <f t="shared" si="11"/>
        <v>25454.29</v>
      </c>
      <c r="U59" s="19">
        <f>ABS(T59-T60)</f>
        <v>0.12999999999738066</v>
      </c>
      <c r="V59" s="24" t="s">
        <v>872</v>
      </c>
      <c r="W59" s="5">
        <f>VLOOKUP(X59,PinNo!$B:$C,2,0)</f>
        <v>161</v>
      </c>
      <c r="X59" s="5" t="s">
        <v>273</v>
      </c>
      <c r="Y59" s="120" t="s">
        <v>247</v>
      </c>
    </row>
    <row r="60" spans="1:25" ht="16.149999999999999" customHeight="1" x14ac:dyDescent="0.25">
      <c r="A60" s="24" t="s">
        <v>9</v>
      </c>
      <c r="B60" s="5">
        <f>VLOOKUP(C60,PinNo!$B:$C,2,0)</f>
        <v>157</v>
      </c>
      <c r="C60" s="5" t="s">
        <v>274</v>
      </c>
      <c r="D60" s="5" t="str">
        <f>VLOOKUP(CONCATENATE($A60,".",$B60),Netlist_VTable!$H:$I,2,0)</f>
        <v>S1_FE_MDI+</v>
      </c>
      <c r="E60" s="19">
        <f>VLOOKUP(D60,EtchLengthFromLayout!$A:$B,2,0)</f>
        <v>12495.43</v>
      </c>
      <c r="F60" s="19" t="str">
        <f>CONCATENATE("S",MID($A60,5,1),"_U1_",SUBSTITUTE($C60,"IPA","I+") )</f>
        <v>S1_U1_FE_MDI+</v>
      </c>
      <c r="G60" s="19">
        <f>VLOOKUP(F60,EtchLengthFromLayout!$A:$B,2,0)</f>
        <v>1935.06</v>
      </c>
      <c r="H60" s="13">
        <f t="shared" si="10"/>
        <v>14430.49</v>
      </c>
      <c r="I60" s="19" t="str">
        <f>CONCATENATE("S",MID($A60,5,1),"_U2_",SUBSTITUTE($C60,"IPA","I+") )</f>
        <v>S1_U2_FE_MDI+</v>
      </c>
      <c r="J60" s="19">
        <f>VLOOKUP(I60,EtchLengthFromLayout!$A:$B,2,0)</f>
        <v>1820.51</v>
      </c>
      <c r="K60" s="19" t="str">
        <f>CONCATENATE("S",MID($A60,5,1),"_U3_",SUBSTITUTE($C60,"IPA","I+") )</f>
        <v>S1_U3_FE_MDI+</v>
      </c>
      <c r="L60" s="19">
        <f>VLOOKUP(K60,EtchLengthFromLayout!$A:$B,2,0)</f>
        <v>1673.07</v>
      </c>
      <c r="M60" s="14" t="str">
        <f>CONCATENATE("SG",MID($A60,5,1),"_U3_",SUBSTITUTE($X60,"IPB","IX+") )</f>
        <v>SG1_U3_FE_MDIX+</v>
      </c>
      <c r="N60" s="19">
        <f>VLOOKUP(M60,EtchLengthFromLayout!$A:$B,2,0)</f>
        <v>1543.03</v>
      </c>
      <c r="O60" s="19" t="str">
        <f>CONCATENATE("SG",MID($A60,5,1),"_U2_",SUBSTITUTE($X60,"IPB","IX+") )</f>
        <v>SG1_U2_FE_MDIX+</v>
      </c>
      <c r="P60" s="19">
        <f>VLOOKUP(O60,EtchLengthFromLayout!$A:$B,2,0)</f>
        <v>1478.8</v>
      </c>
      <c r="Q60" s="5"/>
      <c r="R60" s="5" t="str">
        <f>VLOOKUP(CONCATENATE($V60,".",$W60),Netlist_VTable!$H:$I,2,0)</f>
        <v>SG1_FE_MDIX+</v>
      </c>
      <c r="S60" s="19">
        <f>VLOOKUP(R60,EtchLengthFromLayout!$A:$B,2,0)</f>
        <v>4508.5200000000004</v>
      </c>
      <c r="T60" s="19">
        <f t="shared" si="11"/>
        <v>25454.42</v>
      </c>
      <c r="U60" s="15" t="str">
        <f>IF(U59&lt;=5,"OK, Tolerance&lt;= 5 mils", "Fail, Tolerance &gt;  5 mils")</f>
        <v>OK, Tolerance&lt;= 5 mils</v>
      </c>
      <c r="V60" s="24" t="s">
        <v>872</v>
      </c>
      <c r="W60" s="5">
        <f>VLOOKUP(X60,PinNo!$B:$C,2,0)</f>
        <v>160</v>
      </c>
      <c r="X60" s="5" t="s">
        <v>272</v>
      </c>
      <c r="Y60" s="121"/>
    </row>
    <row r="61" spans="1:25" x14ac:dyDescent="0.25">
      <c r="A61" s="44"/>
      <c r="B61" s="12"/>
      <c r="C61" s="12"/>
      <c r="D61" s="12"/>
      <c r="E61" s="13"/>
      <c r="F61" s="12" t="s">
        <v>227</v>
      </c>
      <c r="G61" s="13"/>
      <c r="H61" s="13">
        <f>MAX(H57:H60)</f>
        <v>14430.49</v>
      </c>
      <c r="I61" s="15"/>
      <c r="J61" s="15"/>
      <c r="K61" s="15"/>
      <c r="L61" s="15"/>
      <c r="M61" s="15"/>
      <c r="N61" s="15"/>
      <c r="O61" s="15"/>
      <c r="P61" s="15"/>
      <c r="Q61" s="15"/>
      <c r="R61" s="10" t="s">
        <v>227</v>
      </c>
      <c r="S61" s="15"/>
      <c r="T61" s="15">
        <f>MAX(T57:T60)</f>
        <v>25454.59</v>
      </c>
      <c r="U61" s="10"/>
      <c r="V61" s="10"/>
      <c r="W61" s="10"/>
      <c r="X61" s="10"/>
      <c r="Y61" s="10"/>
    </row>
    <row r="62" spans="1:25" x14ac:dyDescent="0.25">
      <c r="A62" s="44"/>
      <c r="B62" s="12"/>
      <c r="C62" s="12"/>
      <c r="D62" s="12"/>
      <c r="E62" s="13"/>
      <c r="F62" s="12" t="s">
        <v>228</v>
      </c>
      <c r="G62" s="13"/>
      <c r="H62" s="13">
        <f>MIN(H57:H60)</f>
        <v>14414.560000000001</v>
      </c>
      <c r="I62" s="15"/>
      <c r="J62" s="15"/>
      <c r="K62" s="15"/>
      <c r="L62" s="15"/>
      <c r="M62" s="15"/>
      <c r="N62" s="15"/>
      <c r="O62" s="15"/>
      <c r="P62" s="15"/>
      <c r="Q62" s="15"/>
      <c r="R62" s="10" t="s">
        <v>228</v>
      </c>
      <c r="S62" s="15"/>
      <c r="T62" s="15">
        <f>MIN(T57:T60)</f>
        <v>25454.29</v>
      </c>
      <c r="U62" s="10"/>
      <c r="V62" s="10"/>
      <c r="W62" s="10"/>
      <c r="X62" s="10"/>
      <c r="Y62" s="10"/>
    </row>
    <row r="63" spans="1:25" x14ac:dyDescent="0.25">
      <c r="A63" s="44"/>
      <c r="B63" s="12"/>
      <c r="C63" s="12"/>
      <c r="D63" s="12"/>
      <c r="E63" s="13"/>
      <c r="F63" s="12" t="s">
        <v>1</v>
      </c>
      <c r="G63" s="13"/>
      <c r="H63" s="13">
        <f>ABS(H61-H62)</f>
        <v>15.929999999998472</v>
      </c>
      <c r="I63" s="15"/>
      <c r="J63" s="15"/>
      <c r="K63" s="15"/>
      <c r="L63" s="15"/>
      <c r="M63" s="15"/>
      <c r="N63" s="15"/>
      <c r="O63" s="15"/>
      <c r="P63" s="15"/>
      <c r="Q63" s="10"/>
      <c r="R63" s="10" t="s">
        <v>1</v>
      </c>
      <c r="S63" s="15"/>
      <c r="T63" s="15">
        <f>ABS(T61-T62)</f>
        <v>0.2999999999992724</v>
      </c>
      <c r="U63" s="10"/>
      <c r="V63" s="10"/>
      <c r="W63" s="10"/>
      <c r="X63" s="10"/>
      <c r="Y63" s="10"/>
    </row>
    <row r="64" spans="1:25" x14ac:dyDescent="0.25">
      <c r="A64" s="25"/>
      <c r="B64" s="10"/>
      <c r="C64" s="10"/>
      <c r="D64" s="10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0"/>
      <c r="R64" s="103" t="s">
        <v>6</v>
      </c>
      <c r="S64" s="15"/>
      <c r="T64" s="15" t="str">
        <f>IF(T63&lt;=5,"OK, Tolerance&lt;= 5 mils", "Fail, Tolerance &gt;  5 mils")</f>
        <v>OK, Tolerance&lt;= 5 mils</v>
      </c>
      <c r="U64" s="10"/>
      <c r="V64" s="10"/>
      <c r="W64" s="10"/>
      <c r="X64" s="10"/>
      <c r="Y64" s="10"/>
    </row>
    <row r="65" spans="1:25" x14ac:dyDescent="0.25">
      <c r="A65" s="20"/>
      <c r="B65" s="5"/>
      <c r="C65" s="5"/>
      <c r="D65" s="5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5"/>
      <c r="R65" s="5"/>
      <c r="S65" s="19"/>
      <c r="T65" s="19"/>
      <c r="U65" s="5"/>
      <c r="V65" s="5"/>
      <c r="W65" s="5"/>
      <c r="X65" s="5"/>
      <c r="Y65" s="5"/>
    </row>
    <row r="66" spans="1:25" ht="48" x14ac:dyDescent="0.45">
      <c r="A66" s="76" t="s">
        <v>3</v>
      </c>
      <c r="B66" s="76" t="s">
        <v>4</v>
      </c>
      <c r="C66" s="76" t="s">
        <v>5</v>
      </c>
      <c r="D66" s="63" t="s">
        <v>0</v>
      </c>
      <c r="E66" s="77" t="s">
        <v>2</v>
      </c>
      <c r="F66" s="78" t="s">
        <v>0</v>
      </c>
      <c r="G66" s="79" t="s">
        <v>2</v>
      </c>
      <c r="H66" s="80" t="s">
        <v>421</v>
      </c>
      <c r="I66" s="63" t="s">
        <v>0</v>
      </c>
      <c r="J66" s="77" t="s">
        <v>2</v>
      </c>
      <c r="K66" s="78" t="s">
        <v>0</v>
      </c>
      <c r="L66" s="79" t="s">
        <v>2</v>
      </c>
      <c r="M66" s="63" t="s">
        <v>0</v>
      </c>
      <c r="N66" s="77" t="s">
        <v>2</v>
      </c>
      <c r="O66" s="78" t="s">
        <v>0</v>
      </c>
      <c r="P66" s="79" t="s">
        <v>2</v>
      </c>
      <c r="Q66" s="63"/>
      <c r="R66" s="81" t="s">
        <v>423</v>
      </c>
      <c r="S66" s="77" t="s">
        <v>2</v>
      </c>
      <c r="T66" s="82" t="s">
        <v>875</v>
      </c>
      <c r="U66" s="29" t="s">
        <v>232</v>
      </c>
      <c r="V66" s="10" t="s">
        <v>877</v>
      </c>
      <c r="W66" s="10" t="s">
        <v>4</v>
      </c>
      <c r="X66" s="10" t="s">
        <v>5</v>
      </c>
      <c r="Y66" s="36" t="s">
        <v>256</v>
      </c>
    </row>
    <row r="67" spans="1:25" x14ac:dyDescent="0.25">
      <c r="A67" s="23" t="s">
        <v>441</v>
      </c>
      <c r="B67" s="5">
        <f>VLOOKUP(C67,PinNo!$B:$C,2,0)</f>
        <v>161</v>
      </c>
      <c r="C67" s="5" t="s">
        <v>273</v>
      </c>
      <c r="D67" s="5" t="str">
        <f>VLOOKUP(CONCATENATE($A67,".",$B67),Netlist_VTable!$H:$I,2,0)</f>
        <v>S2_FE_MDIX-</v>
      </c>
      <c r="E67" s="19">
        <f>VLOOKUP(D67,EtchLengthFromLayout!$A:$B,2,0)</f>
        <v>11157.79</v>
      </c>
      <c r="F67" s="19" t="str">
        <f>CONCATENATE("S",MID($A67,5,1),"_U1_",SUBSTITUTE($C67,"INB","IX-") )</f>
        <v>S2_U1_FE_MDIX-</v>
      </c>
      <c r="G67" s="19">
        <f>VLOOKUP(F67,EtchLengthFromLayout!$A:$B,2,0)</f>
        <v>1552.63</v>
      </c>
      <c r="H67" s="13">
        <f>E67+G67</f>
        <v>12710.420000000002</v>
      </c>
      <c r="I67" s="19" t="str">
        <f>CONCATENATE("S",MID($A67,5,1),"_U2_",SUBSTITUTE($C67,"INB","IX-") )</f>
        <v>S2_U2_FE_MDIX-</v>
      </c>
      <c r="J67" s="19">
        <f>VLOOKUP(I67,EtchLengthFromLayout!$A:$B,2,0)</f>
        <v>1377.95</v>
      </c>
      <c r="K67" s="19" t="str">
        <f>CONCATENATE("S",MID($A67,5,1),"_U3_",SUBSTITUTE($C67,"INB","IX-") )</f>
        <v>S2_U3_FE_MDIX-</v>
      </c>
      <c r="L67" s="19">
        <f>VLOOKUP(K67,EtchLengthFromLayout!$A:$B,2,0)</f>
        <v>2618.84</v>
      </c>
      <c r="M67" s="14" t="str">
        <f>CONCATENATE("SG",MID($A67,5,1),"_U3_",SUBSTITUTE($X67,"INA","I-") )</f>
        <v>SG2_U3_FE_MDI-</v>
      </c>
      <c r="N67" s="19">
        <f>VLOOKUP(M67,EtchLengthFromLayout!$A:$B,2,0)</f>
        <v>1292.67</v>
      </c>
      <c r="O67" s="19" t="str">
        <f>CONCATENATE("SG",MID($A67,5,1),"_U2_",SUBSTITUTE($X67,"INA","I-") )</f>
        <v>SG2_U2_FE_MDI-</v>
      </c>
      <c r="P67" s="19">
        <f>VLOOKUP(O67,EtchLengthFromLayout!$A:$B,2,0)</f>
        <v>1807.58</v>
      </c>
      <c r="Q67" s="5"/>
      <c r="R67" s="5" t="str">
        <f>VLOOKUP(CONCATENATE($V67,".",$W67),Netlist_VTable!$H:$I,2,0)</f>
        <v>SG2_FE_MDI-</v>
      </c>
      <c r="S67" s="19">
        <f>VLOOKUP(R67,EtchLengthFromLayout!$A:$B,2,0)</f>
        <v>4159.4799999999996</v>
      </c>
      <c r="T67" s="19">
        <f>E67+G67+J67+L67+N67+P67+S67</f>
        <v>23966.940000000006</v>
      </c>
      <c r="U67" s="19">
        <f>ABS(T67-T68)</f>
        <v>6.0000000004947651E-2</v>
      </c>
      <c r="V67" s="23" t="s">
        <v>873</v>
      </c>
      <c r="W67" s="5">
        <f>VLOOKUP(X67,PinNo!$B:$C,2,0)</f>
        <v>158</v>
      </c>
      <c r="X67" s="5" t="s">
        <v>275</v>
      </c>
      <c r="Y67" s="120" t="s">
        <v>734</v>
      </c>
    </row>
    <row r="68" spans="1:25" x14ac:dyDescent="0.25">
      <c r="A68" s="23" t="s">
        <v>441</v>
      </c>
      <c r="B68" s="5">
        <f>VLOOKUP(C68,PinNo!$B:$C,2,0)</f>
        <v>160</v>
      </c>
      <c r="C68" s="5" t="s">
        <v>272</v>
      </c>
      <c r="D68" s="5" t="str">
        <f>VLOOKUP(CONCATENATE($A68,".",$B68),Netlist_VTable!$H:$I,2,0)</f>
        <v>S2_FE_MDIX+</v>
      </c>
      <c r="E68" s="19">
        <f>VLOOKUP(D68,EtchLengthFromLayout!$A:$B,2,0)</f>
        <v>11157.77</v>
      </c>
      <c r="F68" s="19" t="str">
        <f>CONCATENATE("S",MID($A68,5,1),"_U1_",SUBSTITUTE($C68,"IPB","IX+") )</f>
        <v>S2_U1_FE_MDIX+</v>
      </c>
      <c r="G68" s="19">
        <f>VLOOKUP(F68,EtchLengthFromLayout!$A:$B,2,0)</f>
        <v>1552.66</v>
      </c>
      <c r="H68" s="13">
        <f t="shared" ref="H68:H70" si="12">E68+G68</f>
        <v>12710.43</v>
      </c>
      <c r="I68" s="19" t="str">
        <f>CONCATENATE("S",MID($A68,5,1),"_U2_",SUBSTITUTE($C68,"IPB","IX+") )</f>
        <v>S2_U2_FE_MDIX+</v>
      </c>
      <c r="J68" s="19">
        <f>VLOOKUP(I68,EtchLengthFromLayout!$A:$B,2,0)</f>
        <v>1377.95</v>
      </c>
      <c r="K68" s="19" t="str">
        <f>CONCATENATE("S",MID($A68,5,1),"_U3_",SUBSTITUTE($C68,"IPB","IX+") )</f>
        <v>S2_U3_FE_MDIX+</v>
      </c>
      <c r="L68" s="19">
        <f>VLOOKUP(K68,EtchLengthFromLayout!$A:$B,2,0)</f>
        <v>2618.79</v>
      </c>
      <c r="M68" s="14" t="str">
        <f>CONCATENATE("SG",MID($A68,5,1),"_U3_",SUBSTITUTE($X68,"IPA","I+") )</f>
        <v>SG2_U3_FE_MDI+</v>
      </c>
      <c r="N68" s="19">
        <f>VLOOKUP(M68,EtchLengthFromLayout!$A:$B,2,0)</f>
        <v>1292.6500000000001</v>
      </c>
      <c r="O68" s="19" t="str">
        <f>CONCATENATE("SG",MID($A68,5,1),"_U2_",SUBSTITUTE($X68,"IPA","I+") )</f>
        <v>SG2_U2_FE_MDI+</v>
      </c>
      <c r="P68" s="19">
        <f>VLOOKUP(O68,EtchLengthFromLayout!$A:$B,2,0)</f>
        <v>1807.53</v>
      </c>
      <c r="Q68" s="5"/>
      <c r="R68" s="5" t="str">
        <f>VLOOKUP(CONCATENATE($V68,".",$W68),Netlist_VTable!$H:$I,2,0)</f>
        <v>SG2_FE_MDI+</v>
      </c>
      <c r="S68" s="19">
        <f>VLOOKUP(R68,EtchLengthFromLayout!$A:$B,2,0)</f>
        <v>4159.53</v>
      </c>
      <c r="T68" s="19">
        <f t="shared" ref="T68:T70" si="13">E68+G68+J68+L68+N68+P68+S68</f>
        <v>23966.880000000001</v>
      </c>
      <c r="U68" s="15" t="str">
        <f>IF(U67&lt;=5,"OK, Tolerance&lt;= 5 mils", "Fail, Tolerance &gt;  5 mils")</f>
        <v>OK, Tolerance&lt;= 5 mils</v>
      </c>
      <c r="V68" s="23" t="s">
        <v>873</v>
      </c>
      <c r="W68" s="5">
        <f>VLOOKUP(X68,PinNo!$B:$C,2,0)</f>
        <v>157</v>
      </c>
      <c r="X68" s="5" t="s">
        <v>274</v>
      </c>
      <c r="Y68" s="121"/>
    </row>
    <row r="69" spans="1:25" ht="16.149999999999999" customHeight="1" x14ac:dyDescent="0.25">
      <c r="A69" s="23" t="s">
        <v>441</v>
      </c>
      <c r="B69" s="5">
        <f>VLOOKUP(C69,PinNo!$B:$C,2,0)</f>
        <v>158</v>
      </c>
      <c r="C69" s="5" t="s">
        <v>275</v>
      </c>
      <c r="D69" s="5" t="str">
        <f>VLOOKUP(CONCATENATE($A69,".",$B69),Netlist_VTable!$H:$I,2,0)</f>
        <v>S2_FE_MDI-</v>
      </c>
      <c r="E69" s="19">
        <f>VLOOKUP(D69,EtchLengthFromLayout!$A:$B,2,0)</f>
        <v>11325.82</v>
      </c>
      <c r="F69" s="19" t="str">
        <f>CONCATENATE("S",MID($A69,5,1),"_U1_",SUBSTITUTE($C69,"INA","I-") )</f>
        <v>S2_U1_FE_MDI-</v>
      </c>
      <c r="G69" s="19">
        <f>VLOOKUP(F69,EtchLengthFromLayout!$A:$B,2,0)</f>
        <v>1935.04</v>
      </c>
      <c r="H69" s="13">
        <f t="shared" si="12"/>
        <v>13260.86</v>
      </c>
      <c r="I69" s="19" t="str">
        <f>CONCATENATE("S",MID($A69,5,1),"_U2_",SUBSTITUTE($C69,"INA","I-") )</f>
        <v>S2_U2_FE_MDI-</v>
      </c>
      <c r="J69" s="19">
        <f>VLOOKUP(I69,EtchLengthFromLayout!$A:$B,2,0)</f>
        <v>1773.28</v>
      </c>
      <c r="K69" s="19" t="str">
        <f>CONCATENATE("S",MID($A69,5,1),"_U3_",SUBSTITUTE($C69,"INA","I-") )</f>
        <v>S2_U3_FE_MDI-</v>
      </c>
      <c r="L69" s="19">
        <f>VLOOKUP(K69,EtchLengthFromLayout!$A:$B,2,0)</f>
        <v>1673.02</v>
      </c>
      <c r="M69" s="14" t="str">
        <f>CONCATENATE("SG",MID($A69,5,1),"_U3_",SUBSTITUTE($X69,"INB","IX-") )</f>
        <v>SG2_U3_FE_MDIX-</v>
      </c>
      <c r="N69" s="19">
        <f>VLOOKUP(M69,EtchLengthFromLayout!$A:$B,2,0)</f>
        <v>1542.92</v>
      </c>
      <c r="O69" s="19" t="str">
        <f>CONCATENATE("SG",MID($A69,5,1),"_U2_",SUBSTITUTE($X69,"INB","IX-") )</f>
        <v>SG2_U2_FE_MDIX-</v>
      </c>
      <c r="P69" s="19">
        <f>VLOOKUP(O69,EtchLengthFromLayout!$A:$B,2,0)</f>
        <v>1393.47</v>
      </c>
      <c r="Q69" s="5"/>
      <c r="R69" s="5" t="str">
        <f>VLOOKUP(CONCATENATE($V69,".",$W69),Netlist_VTable!$H:$I,2,0)</f>
        <v>SG2_FE_MDIX-</v>
      </c>
      <c r="S69" s="19">
        <f>VLOOKUP(R69,EtchLengthFromLayout!$A:$B,2,0)</f>
        <v>4323.29</v>
      </c>
      <c r="T69" s="19">
        <f t="shared" si="13"/>
        <v>23966.840000000004</v>
      </c>
      <c r="U69" s="19">
        <f>ABS(T69-T70)</f>
        <v>3.637978807091713E-12</v>
      </c>
      <c r="V69" s="23" t="s">
        <v>873</v>
      </c>
      <c r="W69" s="5">
        <f>VLOOKUP(X69,PinNo!$B:$C,2,0)</f>
        <v>161</v>
      </c>
      <c r="X69" s="5" t="s">
        <v>273</v>
      </c>
      <c r="Y69" s="120" t="s">
        <v>735</v>
      </c>
    </row>
    <row r="70" spans="1:25" ht="16.149999999999999" customHeight="1" x14ac:dyDescent="0.25">
      <c r="A70" s="23" t="s">
        <v>441</v>
      </c>
      <c r="B70" s="5">
        <f>VLOOKUP(C70,PinNo!$B:$C,2,0)</f>
        <v>157</v>
      </c>
      <c r="C70" s="5" t="s">
        <v>274</v>
      </c>
      <c r="D70" s="5" t="str">
        <f>VLOOKUP(CONCATENATE($A70,".",$B70),Netlist_VTable!$H:$I,2,0)</f>
        <v>S2_FE_MDI+</v>
      </c>
      <c r="E70" s="19">
        <f>VLOOKUP(D70,EtchLengthFromLayout!$A:$B,2,0)</f>
        <v>11325.77</v>
      </c>
      <c r="F70" s="19" t="str">
        <f>CONCATENATE("S",MID($A70,5,1),"_U1_",SUBSTITUTE($C70,"IPA","I+") )</f>
        <v>S2_U1_FE_MDI+</v>
      </c>
      <c r="G70" s="19">
        <f>VLOOKUP(F70,EtchLengthFromLayout!$A:$B,2,0)</f>
        <v>1935.06</v>
      </c>
      <c r="H70" s="13">
        <f t="shared" si="12"/>
        <v>13260.83</v>
      </c>
      <c r="I70" s="19" t="str">
        <f>CONCATENATE("S",MID($A70,5,1),"_U2_",SUBSTITUTE($C70,"IPA","I+") )</f>
        <v>S2_U2_FE_MDI+</v>
      </c>
      <c r="J70" s="19">
        <f>VLOOKUP(I70,EtchLengthFromLayout!$A:$B,2,0)</f>
        <v>1773.27</v>
      </c>
      <c r="K70" s="19" t="str">
        <f>CONCATENATE("S",MID($A70,5,1),"_U3_",SUBSTITUTE($C70,"IPA","I+") )</f>
        <v>S2_U3_FE_MDI+</v>
      </c>
      <c r="L70" s="19">
        <f>VLOOKUP(K70,EtchLengthFromLayout!$A:$B,2,0)</f>
        <v>1673.07</v>
      </c>
      <c r="M70" s="14" t="str">
        <f>CONCATENATE("SG",MID($A70,5,1),"_U3_",SUBSTITUTE($X70,"IPB","IX+") )</f>
        <v>SG2_U3_FE_MDIX+</v>
      </c>
      <c r="N70" s="19">
        <f>VLOOKUP(M70,EtchLengthFromLayout!$A:$B,2,0)</f>
        <v>1543.03</v>
      </c>
      <c r="O70" s="19" t="str">
        <f>CONCATENATE("SG",MID($A70,5,1),"_U2_",SUBSTITUTE($X70,"IPB","IX+") )</f>
        <v>SG2_U2_FE_MDIX+</v>
      </c>
      <c r="P70" s="19">
        <f>VLOOKUP(O70,EtchLengthFromLayout!$A:$B,2,0)</f>
        <v>1393.41</v>
      </c>
      <c r="Q70" s="5"/>
      <c r="R70" s="5" t="str">
        <f>VLOOKUP(CONCATENATE($V70,".",$W70),Netlist_VTable!$H:$I,2,0)</f>
        <v>SG2_FE_MDIX+</v>
      </c>
      <c r="S70" s="19">
        <f>VLOOKUP(R70,EtchLengthFromLayout!$A:$B,2,0)</f>
        <v>4323.2299999999996</v>
      </c>
      <c r="T70" s="19">
        <f t="shared" si="13"/>
        <v>23966.84</v>
      </c>
      <c r="U70" s="15" t="str">
        <f>IF(U69&lt;=5,"OK, Tolerance&lt;= 5 mils", "Fail, Tolerance &gt;  5 mils")</f>
        <v>OK, Tolerance&lt;= 5 mils</v>
      </c>
      <c r="V70" s="23" t="s">
        <v>873</v>
      </c>
      <c r="W70" s="5">
        <f>VLOOKUP(X70,PinNo!$B:$C,2,0)</f>
        <v>160</v>
      </c>
      <c r="X70" s="5" t="s">
        <v>272</v>
      </c>
      <c r="Y70" s="121"/>
    </row>
    <row r="71" spans="1:25" x14ac:dyDescent="0.25">
      <c r="A71" s="44"/>
      <c r="B71" s="12"/>
      <c r="C71" s="12"/>
      <c r="D71" s="12"/>
      <c r="E71" s="13"/>
      <c r="F71" s="12" t="s">
        <v>227</v>
      </c>
      <c r="G71" s="13"/>
      <c r="H71" s="13">
        <f>MAX(H67:H70)</f>
        <v>13260.86</v>
      </c>
      <c r="I71" s="15"/>
      <c r="J71" s="15"/>
      <c r="K71" s="15"/>
      <c r="L71" s="15"/>
      <c r="M71" s="15"/>
      <c r="N71" s="15"/>
      <c r="O71" s="15"/>
      <c r="P71" s="15"/>
      <c r="Q71" s="15"/>
      <c r="R71" s="10" t="s">
        <v>227</v>
      </c>
      <c r="S71" s="15"/>
      <c r="T71" s="15">
        <f>MAX(T67:T70)</f>
        <v>23966.940000000006</v>
      </c>
      <c r="U71" s="10"/>
      <c r="V71" s="10"/>
      <c r="W71" s="10"/>
      <c r="X71" s="10"/>
      <c r="Y71" s="10"/>
    </row>
    <row r="72" spans="1:25" x14ac:dyDescent="0.25">
      <c r="A72" s="44"/>
      <c r="B72" s="12"/>
      <c r="C72" s="12"/>
      <c r="D72" s="12"/>
      <c r="E72" s="13"/>
      <c r="F72" s="12" t="s">
        <v>228</v>
      </c>
      <c r="G72" s="13"/>
      <c r="H72" s="13">
        <f>MIN(H67:H70)</f>
        <v>12710.420000000002</v>
      </c>
      <c r="I72" s="15"/>
      <c r="J72" s="15"/>
      <c r="K72" s="15"/>
      <c r="L72" s="15"/>
      <c r="M72" s="15"/>
      <c r="N72" s="15"/>
      <c r="O72" s="15"/>
      <c r="P72" s="15"/>
      <c r="Q72" s="15"/>
      <c r="R72" s="10" t="s">
        <v>228</v>
      </c>
      <c r="S72" s="15"/>
      <c r="T72" s="15">
        <f>MIN(T67:T70)</f>
        <v>23966.84</v>
      </c>
      <c r="U72" s="10"/>
      <c r="V72" s="10"/>
      <c r="W72" s="10"/>
      <c r="X72" s="10"/>
      <c r="Y72" s="10"/>
    </row>
    <row r="73" spans="1:25" x14ac:dyDescent="0.25">
      <c r="A73" s="44"/>
      <c r="B73" s="12"/>
      <c r="C73" s="12"/>
      <c r="D73" s="12"/>
      <c r="E73" s="13"/>
      <c r="F73" s="12" t="s">
        <v>1</v>
      </c>
      <c r="G73" s="13"/>
      <c r="H73" s="13">
        <f>ABS(H71-H72)</f>
        <v>550.43999999999869</v>
      </c>
      <c r="I73" s="15"/>
      <c r="J73" s="15"/>
      <c r="K73" s="15"/>
      <c r="L73" s="15"/>
      <c r="M73" s="15"/>
      <c r="N73" s="15"/>
      <c r="O73" s="15"/>
      <c r="P73" s="15"/>
      <c r="Q73" s="10"/>
      <c r="R73" s="10" t="s">
        <v>1</v>
      </c>
      <c r="S73" s="15"/>
      <c r="T73" s="15">
        <f>ABS(T71-T72)</f>
        <v>0.10000000000582077</v>
      </c>
      <c r="U73" s="10"/>
      <c r="V73" s="10"/>
      <c r="W73" s="10"/>
      <c r="X73" s="10"/>
      <c r="Y73" s="10"/>
    </row>
    <row r="74" spans="1:25" x14ac:dyDescent="0.25">
      <c r="A74" s="25"/>
      <c r="B74" s="10"/>
      <c r="C74" s="10"/>
      <c r="D74" s="10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0"/>
      <c r="R74" s="103" t="s">
        <v>6</v>
      </c>
      <c r="S74" s="15"/>
      <c r="T74" s="15" t="str">
        <f>IF(T73&lt;=5,"OK, Tolerance&lt;= 5 mils", "Fail, Tolerance &gt;  5 mils")</f>
        <v>OK, Tolerance&lt;= 5 mils</v>
      </c>
      <c r="U74" s="10"/>
      <c r="V74" s="10"/>
      <c r="W74" s="10"/>
      <c r="X74" s="10"/>
      <c r="Y74" s="10"/>
    </row>
    <row r="75" spans="1:25" x14ac:dyDescent="0.25">
      <c r="A75" s="20"/>
      <c r="B75" s="5"/>
      <c r="C75" s="5"/>
      <c r="D75" s="5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5"/>
      <c r="R75" s="5"/>
      <c r="S75" s="19"/>
      <c r="T75" s="19"/>
      <c r="U75" s="5"/>
      <c r="V75" s="5"/>
      <c r="W75" s="5"/>
      <c r="X75" s="5"/>
      <c r="Y75" s="37"/>
    </row>
    <row r="76" spans="1:25" ht="48" x14ac:dyDescent="0.45">
      <c r="A76" s="76" t="s">
        <v>3</v>
      </c>
      <c r="B76" s="76" t="s">
        <v>4</v>
      </c>
      <c r="C76" s="76" t="s">
        <v>5</v>
      </c>
      <c r="D76" s="63" t="s">
        <v>0</v>
      </c>
      <c r="E76" s="77" t="s">
        <v>2</v>
      </c>
      <c r="F76" s="78" t="s">
        <v>0</v>
      </c>
      <c r="G76" s="79" t="s">
        <v>2</v>
      </c>
      <c r="H76" s="80" t="s">
        <v>421</v>
      </c>
      <c r="I76" s="63" t="s">
        <v>0</v>
      </c>
      <c r="J76" s="77" t="s">
        <v>2</v>
      </c>
      <c r="K76" s="78" t="s">
        <v>0</v>
      </c>
      <c r="L76" s="79" t="s">
        <v>2</v>
      </c>
      <c r="M76" s="63" t="s">
        <v>0</v>
      </c>
      <c r="N76" s="77" t="s">
        <v>2</v>
      </c>
      <c r="O76" s="78" t="s">
        <v>0</v>
      </c>
      <c r="P76" s="79" t="s">
        <v>2</v>
      </c>
      <c r="Q76" s="63"/>
      <c r="R76" s="81" t="s">
        <v>423</v>
      </c>
      <c r="S76" s="77" t="s">
        <v>2</v>
      </c>
      <c r="T76" s="82" t="s">
        <v>875</v>
      </c>
      <c r="U76" s="29" t="s">
        <v>232</v>
      </c>
      <c r="V76" s="10" t="s">
        <v>877</v>
      </c>
      <c r="W76" s="10" t="s">
        <v>4</v>
      </c>
      <c r="X76" s="10" t="s">
        <v>5</v>
      </c>
      <c r="Y76" s="36" t="s">
        <v>256</v>
      </c>
    </row>
    <row r="77" spans="1:25" ht="16.149999999999999" customHeight="1" x14ac:dyDescent="0.25">
      <c r="A77" s="24" t="s">
        <v>442</v>
      </c>
      <c r="B77" s="5">
        <f>VLOOKUP(C77,PinNo!$B:$C,2,0)</f>
        <v>161</v>
      </c>
      <c r="C77" s="5" t="s">
        <v>273</v>
      </c>
      <c r="D77" s="5" t="str">
        <f>VLOOKUP(CONCATENATE($A77,".",$B77),Netlist_VTable!$H:$I,2,0)</f>
        <v>S3_FE_MDIX-</v>
      </c>
      <c r="E77" s="19">
        <f>VLOOKUP(D77,EtchLengthFromLayout!$A:$B,2,0)</f>
        <v>10193.51</v>
      </c>
      <c r="F77" s="19" t="str">
        <f>CONCATENATE("S",MID($A77,5,1),"_U1_",SUBSTITUTE($C77,"INB","IX-") )</f>
        <v>S3_U1_FE_MDIX-</v>
      </c>
      <c r="G77" s="19">
        <f>VLOOKUP(F77,EtchLengthFromLayout!$A:$B,2,0)</f>
        <v>980.48</v>
      </c>
      <c r="H77" s="13">
        <f>E77+G77</f>
        <v>11173.99</v>
      </c>
      <c r="I77" s="19" t="str">
        <f>CONCATENATE("S",MID($A77,5,1),"_U2_",SUBSTITUTE($C77,"INB","IX-") )</f>
        <v>S3_U2_FE_MDIX-</v>
      </c>
      <c r="J77" s="19">
        <f>VLOOKUP(I77,EtchLengthFromLayout!$A:$B,2,0)</f>
        <v>691.73</v>
      </c>
      <c r="K77" s="19" t="str">
        <f>CONCATENATE("S",MID($A77,5,1),"_U3_",SUBSTITUTE($C77,"INB","IX-") )</f>
        <v>S3_U3_FE_MDIX-</v>
      </c>
      <c r="L77" s="19">
        <f>VLOOKUP(K77,EtchLengthFromLayout!$A:$B,2,0)</f>
        <v>2251.1</v>
      </c>
      <c r="M77" s="14" t="str">
        <f>CONCATENATE("SG",MID($A77,5,1),"_U3_",SUBSTITUTE($X77,"INA","I-") )</f>
        <v>SG3_U3_FE_MDI-</v>
      </c>
      <c r="N77" s="19">
        <f>VLOOKUP(M77,EtchLengthFromLayout!$A:$B,2,0)</f>
        <v>1161.46</v>
      </c>
      <c r="O77" s="19" t="str">
        <f>CONCATENATE("SG",MID($A77,5,1),"_U2_",SUBSTITUTE($X77,"INA","I-") )</f>
        <v>SG3_U2_FE_MDI-</v>
      </c>
      <c r="P77" s="19">
        <f>VLOOKUP(O77,EtchLengthFromLayout!$A:$B,2,0)</f>
        <v>1510.84</v>
      </c>
      <c r="Q77" s="5"/>
      <c r="R77" s="5" t="str">
        <f>VLOOKUP(CONCATENATE($V77,".",$W77),Netlist_VTable!$H:$I,2,0)</f>
        <v>SG3_FE_MDI-</v>
      </c>
      <c r="S77" s="19">
        <f>VLOOKUP(R77,EtchLengthFromLayout!$A:$B,2,0)</f>
        <v>3627.69</v>
      </c>
      <c r="T77" s="19">
        <f>E77+G77+J77+L77+N77+P77+S77</f>
        <v>20416.809999999998</v>
      </c>
      <c r="U77" s="19">
        <f>ABS(T77-T78)</f>
        <v>0.14999999999781721</v>
      </c>
      <c r="V77" s="24" t="s">
        <v>874</v>
      </c>
      <c r="W77" s="5">
        <f>VLOOKUP(X77,PinNo!$B:$C,2,0)</f>
        <v>158</v>
      </c>
      <c r="X77" s="5" t="s">
        <v>275</v>
      </c>
      <c r="Y77" s="120" t="s">
        <v>730</v>
      </c>
    </row>
    <row r="78" spans="1:25" ht="16.149999999999999" customHeight="1" x14ac:dyDescent="0.25">
      <c r="A78" s="24" t="s">
        <v>442</v>
      </c>
      <c r="B78" s="5">
        <f>VLOOKUP(C78,PinNo!$B:$C,2,0)</f>
        <v>160</v>
      </c>
      <c r="C78" s="5" t="s">
        <v>272</v>
      </c>
      <c r="D78" s="5" t="str">
        <f>VLOOKUP(CONCATENATE($A78,".",$B78),Netlist_VTable!$H:$I,2,0)</f>
        <v>S3_FE_MDIX+</v>
      </c>
      <c r="E78" s="19">
        <f>VLOOKUP(D78,EtchLengthFromLayout!$A:$B,2,0)</f>
        <v>10193.43</v>
      </c>
      <c r="F78" s="19" t="str">
        <f>CONCATENATE("S",MID($A78,5,1),"_U1_",SUBSTITUTE($C78,"IPB","IX+") )</f>
        <v>S3_U1_FE_MDIX+</v>
      </c>
      <c r="G78" s="19">
        <f>VLOOKUP(F78,EtchLengthFromLayout!$A:$B,2,0)</f>
        <v>980.48</v>
      </c>
      <c r="H78" s="13">
        <f t="shared" ref="H78:H80" si="14">E78+G78</f>
        <v>11173.91</v>
      </c>
      <c r="I78" s="19" t="str">
        <f>CONCATENATE("S",MID($A78,5,1),"_U2_",SUBSTITUTE($C78,"IPB","IX+") )</f>
        <v>S3_U2_FE_MDIX+</v>
      </c>
      <c r="J78" s="19">
        <f>VLOOKUP(I78,EtchLengthFromLayout!$A:$B,2,0)</f>
        <v>691.74</v>
      </c>
      <c r="K78" s="19" t="str">
        <f>CONCATENATE("S",MID($A78,5,1),"_U3_",SUBSTITUTE($C78,"IPB","IX+") )</f>
        <v>S3_U3_FE_MDIX+</v>
      </c>
      <c r="L78" s="19">
        <f>VLOOKUP(K78,EtchLengthFromLayout!$A:$B,2,0)</f>
        <v>2251.06</v>
      </c>
      <c r="M78" s="14" t="str">
        <f>CONCATENATE("SG",MID($A78,5,1),"_U3_",SUBSTITUTE($X78,"IPA","I+") )</f>
        <v>SG3_U3_FE_MDI+</v>
      </c>
      <c r="N78" s="19">
        <f>VLOOKUP(M78,EtchLengthFromLayout!$A:$B,2,0)</f>
        <v>1161.44</v>
      </c>
      <c r="O78" s="19" t="str">
        <f>CONCATENATE("SG",MID($A78,5,1),"_U2_",SUBSTITUTE($X78,"IPA","I+") )</f>
        <v>SG3_U2_FE_MDI+</v>
      </c>
      <c r="P78" s="19">
        <f>VLOOKUP(O78,EtchLengthFromLayout!$A:$B,2,0)</f>
        <v>1510.88</v>
      </c>
      <c r="Q78" s="5"/>
      <c r="R78" s="5" t="str">
        <f>VLOOKUP(CONCATENATE($V78,".",$W78),Netlist_VTable!$H:$I,2,0)</f>
        <v>SG3_FE_MDI+</v>
      </c>
      <c r="S78" s="19">
        <f>VLOOKUP(R78,EtchLengthFromLayout!$A:$B,2,0)</f>
        <v>3627.63</v>
      </c>
      <c r="T78" s="19">
        <f t="shared" ref="T78:T80" si="15">E78+G78+J78+L78+N78+P78+S78</f>
        <v>20416.66</v>
      </c>
      <c r="U78" s="15" t="str">
        <f>IF(U77&lt;=5,"OK, Tolerance&lt;= 5 mils", "Fail, Tolerance &gt;  5 mils")</f>
        <v>OK, Tolerance&lt;= 5 mils</v>
      </c>
      <c r="V78" s="24" t="s">
        <v>874</v>
      </c>
      <c r="W78" s="5">
        <f>VLOOKUP(X78,PinNo!$B:$C,2,0)</f>
        <v>157</v>
      </c>
      <c r="X78" s="5" t="s">
        <v>274</v>
      </c>
      <c r="Y78" s="121"/>
    </row>
    <row r="79" spans="1:25" ht="16.149999999999999" customHeight="1" x14ac:dyDescent="0.25">
      <c r="A79" s="24" t="s">
        <v>442</v>
      </c>
      <c r="B79" s="5">
        <f>VLOOKUP(C79,PinNo!$B:$C,2,0)</f>
        <v>158</v>
      </c>
      <c r="C79" s="5" t="s">
        <v>275</v>
      </c>
      <c r="D79" s="5" t="str">
        <f>VLOOKUP(CONCATENATE($A79,".",$B79),Netlist_VTable!$H:$I,2,0)</f>
        <v>S3_FE_MDI-</v>
      </c>
      <c r="E79" s="19">
        <f>VLOOKUP(D79,EtchLengthFromLayout!$A:$B,2,0)</f>
        <v>9896.4500000000007</v>
      </c>
      <c r="F79" s="19" t="str">
        <f>CONCATENATE("S",MID($A79,5,1),"_U1_",SUBSTITUTE($C79,"INA","I-") )</f>
        <v>S3_U1_FE_MDI-</v>
      </c>
      <c r="G79" s="19">
        <f>VLOOKUP(F79,EtchLengthFromLayout!$A:$B,2,0)</f>
        <v>1564.23</v>
      </c>
      <c r="H79" s="13">
        <f t="shared" si="14"/>
        <v>11460.68</v>
      </c>
      <c r="I79" s="19" t="str">
        <f>CONCATENATE("S",MID($A79,5,1),"_U2_",SUBSTITUTE($C79,"INA","I-") )</f>
        <v>S3_U2_FE_MDI-</v>
      </c>
      <c r="J79" s="19">
        <f>VLOOKUP(I79,EtchLengthFromLayout!$A:$B,2,0)</f>
        <v>983.03</v>
      </c>
      <c r="K79" s="19" t="str">
        <f>CONCATENATE("S",MID($A79,5,1),"_U3_",SUBSTITUTE($C79,"INA","I-") )</f>
        <v>S3_U3_FE_MDI-</v>
      </c>
      <c r="L79" s="19">
        <f>VLOOKUP(K79,EtchLengthFromLayout!$A:$B,2,0)</f>
        <v>1673.02</v>
      </c>
      <c r="M79" s="14" t="str">
        <f>CONCATENATE("SG",MID($A79,5,1),"_U3_",SUBSTITUTE($X79,"INB","IX-") )</f>
        <v>SG3_U3_FE_MDIX-</v>
      </c>
      <c r="N79" s="19">
        <f>VLOOKUP(M79,EtchLengthFromLayout!$A:$B,2,0)</f>
        <v>1973.07</v>
      </c>
      <c r="O79" s="19" t="str">
        <f>CONCATENATE("SG",MID($A79,5,1),"_U2_",SUBSTITUTE($X79,"INB","IX-") )</f>
        <v>SG3_U2_FE_MDIX-</v>
      </c>
      <c r="P79" s="19">
        <f>VLOOKUP(O79,EtchLengthFromLayout!$A:$B,2,0)</f>
        <v>1256.73</v>
      </c>
      <c r="Q79" s="5"/>
      <c r="R79" s="5" t="str">
        <f>VLOOKUP(CONCATENATE($V79,".",$W79),Netlist_VTable!$H:$I,2,0)</f>
        <v>SG3_FE_MDIX-</v>
      </c>
      <c r="S79" s="19">
        <f>VLOOKUP(R79,EtchLengthFromLayout!$A:$B,2,0)</f>
        <v>3070.22</v>
      </c>
      <c r="T79" s="19">
        <f t="shared" si="15"/>
        <v>20416.750000000004</v>
      </c>
      <c r="U79" s="19">
        <f>ABS(T79-T80)</f>
        <v>7.9999999998108251E-2</v>
      </c>
      <c r="V79" s="24" t="s">
        <v>874</v>
      </c>
      <c r="W79" s="5">
        <f>VLOOKUP(X79,PinNo!$B:$C,2,0)</f>
        <v>161</v>
      </c>
      <c r="X79" s="5" t="s">
        <v>273</v>
      </c>
      <c r="Y79" s="120" t="s">
        <v>731</v>
      </c>
    </row>
    <row r="80" spans="1:25" ht="16.149999999999999" customHeight="1" x14ac:dyDescent="0.25">
      <c r="A80" s="24" t="s">
        <v>442</v>
      </c>
      <c r="B80" s="5">
        <f>VLOOKUP(C80,PinNo!$B:$C,2,0)</f>
        <v>157</v>
      </c>
      <c r="C80" s="5" t="s">
        <v>274</v>
      </c>
      <c r="D80" s="5" t="str">
        <f>VLOOKUP(CONCATENATE($A80,".",$B80),Netlist_VTable!$H:$I,2,0)</f>
        <v>S3_FE_MDI+</v>
      </c>
      <c r="E80" s="19">
        <f>VLOOKUP(D80,EtchLengthFromLayout!$A:$B,2,0)</f>
        <v>9896.43</v>
      </c>
      <c r="F80" s="19" t="str">
        <f>CONCATENATE("S",MID($A80,5,1),"_U1_",SUBSTITUTE($C80,"IPA","I+") )</f>
        <v>S3_U1_FE_MDI+</v>
      </c>
      <c r="G80" s="19">
        <f>VLOOKUP(F80,EtchLengthFromLayout!$A:$B,2,0)</f>
        <v>1564.23</v>
      </c>
      <c r="H80" s="13">
        <f t="shared" si="14"/>
        <v>11460.66</v>
      </c>
      <c r="I80" s="19" t="str">
        <f>CONCATENATE("S",MID($A80,5,1),"_U2_",SUBSTITUTE($C80,"IPA","I+") )</f>
        <v>S3_U2_FE_MDI+</v>
      </c>
      <c r="J80" s="19">
        <f>VLOOKUP(I80,EtchLengthFromLayout!$A:$B,2,0)</f>
        <v>983.02</v>
      </c>
      <c r="K80" s="19" t="str">
        <f>CONCATENATE("S",MID($A80,5,1),"_U3_",SUBSTITUTE($C80,"IPA","I+") )</f>
        <v>S3_U3_FE_MDI+</v>
      </c>
      <c r="L80" s="19">
        <f>VLOOKUP(K80,EtchLengthFromLayout!$A:$B,2,0)</f>
        <v>1673.07</v>
      </c>
      <c r="M80" s="14" t="str">
        <f>CONCATENATE("SG",MID($A80,5,1),"_U3_",SUBSTITUTE($X80,"IPB","IX+") )</f>
        <v>SG3_U3_FE_MDIX+</v>
      </c>
      <c r="N80" s="19">
        <f>VLOOKUP(M80,EtchLengthFromLayout!$A:$B,2,0)</f>
        <v>1973.18</v>
      </c>
      <c r="O80" s="19" t="str">
        <f>CONCATENATE("SG",MID($A80,5,1),"_U2_",SUBSTITUTE($X80,"IPB","IX+") )</f>
        <v>SG3_U2_FE_MDIX+</v>
      </c>
      <c r="P80" s="19">
        <f>VLOOKUP(O80,EtchLengthFromLayout!$A:$B,2,0)</f>
        <v>1256.6600000000001</v>
      </c>
      <c r="Q80" s="5"/>
      <c r="R80" s="5" t="str">
        <f>VLOOKUP(CONCATENATE($V80,".",$W80),Netlist_VTable!$H:$I,2,0)</f>
        <v>SG3_FE_MDIX+</v>
      </c>
      <c r="S80" s="19">
        <f>VLOOKUP(R80,EtchLengthFromLayout!$A:$B,2,0)</f>
        <v>3070.24</v>
      </c>
      <c r="T80" s="19">
        <f t="shared" si="15"/>
        <v>20416.830000000002</v>
      </c>
      <c r="U80" s="15" t="str">
        <f>IF(U79&lt;=5,"OK, Tolerance&lt;= 5 mils", "Fail, Tolerance &gt;  5 mils")</f>
        <v>OK, Tolerance&lt;= 5 mils</v>
      </c>
      <c r="V80" s="24" t="s">
        <v>874</v>
      </c>
      <c r="W80" s="5">
        <f>VLOOKUP(X80,PinNo!$B:$C,2,0)</f>
        <v>160</v>
      </c>
      <c r="X80" s="5" t="s">
        <v>272</v>
      </c>
      <c r="Y80" s="121"/>
    </row>
    <row r="81" spans="1:25" x14ac:dyDescent="0.25">
      <c r="A81" s="44"/>
      <c r="B81" s="12"/>
      <c r="C81" s="12"/>
      <c r="D81" s="12"/>
      <c r="E81" s="13"/>
      <c r="F81" s="12" t="s">
        <v>227</v>
      </c>
      <c r="G81" s="13"/>
      <c r="H81" s="13">
        <f>MAX(H77:H80)</f>
        <v>11460.68</v>
      </c>
      <c r="I81" s="15"/>
      <c r="J81" s="15"/>
      <c r="K81" s="15"/>
      <c r="L81" s="15"/>
      <c r="M81" s="15"/>
      <c r="N81" s="15"/>
      <c r="O81" s="15"/>
      <c r="P81" s="15"/>
      <c r="Q81" s="15"/>
      <c r="R81" s="10" t="s">
        <v>227</v>
      </c>
      <c r="S81" s="15"/>
      <c r="T81" s="15">
        <f>MAX(T77:T80)</f>
        <v>20416.830000000002</v>
      </c>
      <c r="U81" s="10"/>
      <c r="V81" s="10"/>
      <c r="W81" s="10"/>
      <c r="X81" s="10"/>
      <c r="Y81" s="10"/>
    </row>
    <row r="82" spans="1:25" x14ac:dyDescent="0.25">
      <c r="A82" s="44"/>
      <c r="B82" s="12"/>
      <c r="C82" s="12"/>
      <c r="D82" s="12"/>
      <c r="E82" s="13"/>
      <c r="F82" s="12" t="s">
        <v>228</v>
      </c>
      <c r="G82" s="13"/>
      <c r="H82" s="13">
        <f>MIN(H77:H80)</f>
        <v>11173.91</v>
      </c>
      <c r="I82" s="15"/>
      <c r="J82" s="15"/>
      <c r="K82" s="15"/>
      <c r="L82" s="15"/>
      <c r="M82" s="15"/>
      <c r="N82" s="15"/>
      <c r="O82" s="15"/>
      <c r="P82" s="15"/>
      <c r="Q82" s="15"/>
      <c r="R82" s="10" t="s">
        <v>228</v>
      </c>
      <c r="S82" s="15"/>
      <c r="T82" s="15">
        <f>MIN(T77:T80)</f>
        <v>20416.66</v>
      </c>
      <c r="U82" s="10"/>
      <c r="V82" s="10"/>
      <c r="W82" s="10"/>
      <c r="X82" s="10"/>
      <c r="Y82" s="10"/>
    </row>
    <row r="83" spans="1:25" x14ac:dyDescent="0.25">
      <c r="A83" s="44"/>
      <c r="B83" s="12"/>
      <c r="C83" s="12"/>
      <c r="D83" s="12"/>
      <c r="E83" s="13"/>
      <c r="F83" s="12" t="s">
        <v>1</v>
      </c>
      <c r="G83" s="13"/>
      <c r="H83" s="13">
        <f>ABS(H81-H82)</f>
        <v>286.77000000000044</v>
      </c>
      <c r="I83" s="15"/>
      <c r="J83" s="15"/>
      <c r="K83" s="15"/>
      <c r="L83" s="15"/>
      <c r="M83" s="15"/>
      <c r="N83" s="15"/>
      <c r="O83" s="15"/>
      <c r="P83" s="15"/>
      <c r="Q83" s="10"/>
      <c r="R83" s="10" t="s">
        <v>1</v>
      </c>
      <c r="S83" s="15"/>
      <c r="T83" s="15">
        <f>ABS(T81-T82)</f>
        <v>0.17000000000189175</v>
      </c>
      <c r="U83" s="10"/>
      <c r="V83" s="10"/>
      <c r="W83" s="10"/>
      <c r="X83" s="10"/>
      <c r="Y83" s="10"/>
    </row>
    <row r="84" spans="1:25" x14ac:dyDescent="0.25">
      <c r="A84" s="25"/>
      <c r="B84" s="10"/>
      <c r="C84" s="10"/>
      <c r="D84" s="10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0"/>
      <c r="R84" s="103" t="s">
        <v>6</v>
      </c>
      <c r="S84" s="15"/>
      <c r="T84" s="15" t="str">
        <f>IF(T83&lt;=5,"OK, Tolerance&lt;= 5 mils", "Fail, Tolerance &gt;  5 mils")</f>
        <v>OK, Tolerance&lt;= 5 mils</v>
      </c>
      <c r="U84" s="10"/>
      <c r="V84" s="10"/>
      <c r="W84" s="10"/>
      <c r="X84" s="10"/>
      <c r="Y84" s="10"/>
    </row>
    <row r="85" spans="1:25" x14ac:dyDescent="0.25">
      <c r="A85" s="20"/>
      <c r="B85" s="5"/>
      <c r="C85" s="5"/>
      <c r="D85" s="5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5"/>
      <c r="R85" s="5"/>
      <c r="S85" s="19"/>
      <c r="T85" s="19"/>
      <c r="U85" s="5"/>
      <c r="V85" s="5"/>
      <c r="W85" s="5"/>
      <c r="X85" s="5"/>
      <c r="Y85" s="5"/>
    </row>
    <row r="86" spans="1:25" x14ac:dyDescent="0.25">
      <c r="A86" s="5"/>
      <c r="B86" s="5"/>
      <c r="C86" s="5"/>
      <c r="D86" s="5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5"/>
      <c r="U86" s="5"/>
      <c r="V86" s="5"/>
      <c r="W86" s="5"/>
      <c r="X86" s="5"/>
      <c r="Y86" s="5"/>
    </row>
    <row r="87" spans="1:25" x14ac:dyDescent="0.25">
      <c r="A87" s="105"/>
      <c r="B87" s="105"/>
      <c r="C87" s="105"/>
      <c r="D87" s="105"/>
      <c r="E87" s="105"/>
      <c r="F87" s="105"/>
      <c r="G87" s="105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</row>
    <row r="88" spans="1:25" x14ac:dyDescent="0.25">
      <c r="A88" s="105"/>
      <c r="B88" s="105"/>
      <c r="C88" s="105"/>
      <c r="D88" s="105"/>
      <c r="E88" s="105"/>
      <c r="F88" s="105"/>
      <c r="G88" s="105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</row>
    <row r="89" spans="1:25" ht="32.25" x14ac:dyDescent="0.45">
      <c r="A89" s="26" t="s">
        <v>234</v>
      </c>
      <c r="B89" s="12"/>
      <c r="C89" s="12"/>
      <c r="D89" s="12"/>
      <c r="E89" s="13"/>
      <c r="F89" s="26" t="s">
        <v>238</v>
      </c>
      <c r="G89" s="13"/>
      <c r="H89" s="13"/>
      <c r="I89" s="13"/>
      <c r="J89" s="13"/>
      <c r="K89" s="38" t="s">
        <v>257</v>
      </c>
      <c r="L89" s="14"/>
      <c r="M89" s="14"/>
      <c r="N89" s="14"/>
      <c r="O89" s="14"/>
      <c r="P89" s="14"/>
      <c r="Q89" s="14"/>
      <c r="R89" s="26" t="s">
        <v>239</v>
      </c>
      <c r="S89" s="13"/>
      <c r="T89" s="13"/>
      <c r="U89" s="13"/>
      <c r="V89" s="13"/>
      <c r="W89" s="14"/>
      <c r="X89" s="14"/>
      <c r="Y89" s="46"/>
    </row>
    <row r="90" spans="1:25" ht="48" x14ac:dyDescent="0.45">
      <c r="A90" s="76" t="s">
        <v>3</v>
      </c>
      <c r="B90" s="76" t="s">
        <v>4</v>
      </c>
      <c r="C90" s="76" t="s">
        <v>5</v>
      </c>
      <c r="D90" s="63" t="s">
        <v>0</v>
      </c>
      <c r="E90" s="77" t="s">
        <v>2</v>
      </c>
      <c r="F90" s="78" t="s">
        <v>0</v>
      </c>
      <c r="G90" s="79" t="s">
        <v>2</v>
      </c>
      <c r="H90" s="80" t="s">
        <v>421</v>
      </c>
      <c r="I90" s="63" t="s">
        <v>0</v>
      </c>
      <c r="J90" s="77" t="s">
        <v>2</v>
      </c>
      <c r="K90" s="78" t="s">
        <v>0</v>
      </c>
      <c r="L90" s="79" t="s">
        <v>2</v>
      </c>
      <c r="M90" s="63" t="s">
        <v>0</v>
      </c>
      <c r="N90" s="77" t="s">
        <v>2</v>
      </c>
      <c r="O90" s="78" t="s">
        <v>0</v>
      </c>
      <c r="P90" s="79" t="s">
        <v>2</v>
      </c>
      <c r="Q90" s="63"/>
      <c r="R90" s="81" t="s">
        <v>423</v>
      </c>
      <c r="S90" s="77" t="s">
        <v>2</v>
      </c>
      <c r="T90" s="82" t="s">
        <v>875</v>
      </c>
      <c r="U90" s="29" t="s">
        <v>232</v>
      </c>
      <c r="V90" s="10" t="s">
        <v>877</v>
      </c>
      <c r="W90" s="10" t="s">
        <v>4</v>
      </c>
      <c r="X90" s="10" t="s">
        <v>5</v>
      </c>
      <c r="Y90" s="36" t="s">
        <v>256</v>
      </c>
    </row>
    <row r="91" spans="1:25" ht="16.149999999999999" customHeight="1" x14ac:dyDescent="0.25">
      <c r="A91" s="23" t="s">
        <v>8</v>
      </c>
      <c r="B91" s="5">
        <f>VLOOKUP(C91,PinNo!$B:$C,2,0)</f>
        <v>161</v>
      </c>
      <c r="C91" s="5" t="s">
        <v>273</v>
      </c>
      <c r="D91" s="5" t="str">
        <f>VLOOKUP(CONCATENATE($A91,".",$B91),Netlist_VTable!$H:$I,2,0)</f>
        <v>S0_FE_MDIX-</v>
      </c>
      <c r="E91" s="19">
        <f>VLOOKUP(D91,EtchLengthFromLayout!$A:$B,2,0)</f>
        <v>11048.38</v>
      </c>
      <c r="F91" s="19" t="str">
        <f>CONCATENATE("S",MID($A91,5,1),"_U1_",SUBSTITUTE($C91,"INB","IX-") )</f>
        <v>S0_U1_FE_MDIX-</v>
      </c>
      <c r="G91" s="19">
        <f>VLOOKUP(F91,EtchLengthFromLayout!$A:$B,2,0)</f>
        <v>980.48</v>
      </c>
      <c r="H91" s="13">
        <f>E91+G91</f>
        <v>12028.859999999999</v>
      </c>
      <c r="I91" s="19" t="str">
        <f>CONCATENATE("S",MID($A91,5,1),"_U2_",SUBSTITUTE($C91,"INB","IX-") )</f>
        <v>S0_U2_FE_MDIX-</v>
      </c>
      <c r="J91" s="19">
        <f>VLOOKUP(I91,EtchLengthFromLayout!$A:$B,2,0)</f>
        <v>691.73</v>
      </c>
      <c r="K91" s="19" t="str">
        <f>CONCATENATE("S",MID($A91,5,1),"_U3_",SUBSTITUTE($C91,"INB","IX-") )</f>
        <v>S0_U3_FE_MDIX-</v>
      </c>
      <c r="L91" s="19">
        <f>VLOOKUP(K91,EtchLengthFromLayout!$A:$B,2,0)</f>
        <v>2806.2</v>
      </c>
      <c r="M91" s="14"/>
      <c r="N91" s="19"/>
      <c r="O91" s="19"/>
      <c r="P91" s="19"/>
      <c r="Q91" s="5"/>
      <c r="R91" s="5"/>
      <c r="S91" s="19"/>
      <c r="T91" s="19">
        <f>E91+G91+J91+L91+N91+P91+S91</f>
        <v>15526.789999999997</v>
      </c>
      <c r="U91" s="19">
        <f>ABS(T91-T92)</f>
        <v>2.9999999998835847E-2</v>
      </c>
      <c r="V91" s="23"/>
      <c r="W91" s="5"/>
      <c r="X91" s="5"/>
      <c r="Y91" s="120" t="s">
        <v>252</v>
      </c>
    </row>
    <row r="92" spans="1:25" ht="16.149999999999999" customHeight="1" x14ac:dyDescent="0.25">
      <c r="A92" s="23" t="s">
        <v>8</v>
      </c>
      <c r="B92" s="5">
        <f>VLOOKUP(C92,PinNo!$B:$C,2,0)</f>
        <v>160</v>
      </c>
      <c r="C92" s="5" t="s">
        <v>272</v>
      </c>
      <c r="D92" s="5" t="str">
        <f>VLOOKUP(CONCATENATE($A92,".",$B92),Netlist_VTable!$H:$I,2,0)</f>
        <v>S0_FE_MDIX+</v>
      </c>
      <c r="E92" s="19">
        <f>VLOOKUP(D92,EtchLengthFromLayout!$A:$B,2,0)</f>
        <v>11048.38</v>
      </c>
      <c r="F92" s="19" t="str">
        <f>CONCATENATE("S",MID($A92,5,1),"_U1_",SUBSTITUTE($C92,"IPB","IX+") )</f>
        <v>S0_U1_FE_MDIX+</v>
      </c>
      <c r="G92" s="19">
        <f>VLOOKUP(F92,EtchLengthFromLayout!$A:$B,2,0)</f>
        <v>980.48</v>
      </c>
      <c r="H92" s="13">
        <f t="shared" ref="H92:H94" si="16">E92+G92</f>
        <v>12028.859999999999</v>
      </c>
      <c r="I92" s="19" t="str">
        <f>CONCATENATE("S",MID($A92,5,1),"_U2_",SUBSTITUTE($C92,"IPB","IX+") )</f>
        <v>S0_U2_FE_MDIX+</v>
      </c>
      <c r="J92" s="19">
        <f>VLOOKUP(I92,EtchLengthFromLayout!$A:$B,2,0)</f>
        <v>691.74</v>
      </c>
      <c r="K92" s="19" t="str">
        <f>CONCATENATE("S",MID($A92,5,1),"_U3_",SUBSTITUTE($C92,"IPB","IX+") )</f>
        <v>S0_U3_FE_MDIX+</v>
      </c>
      <c r="L92" s="19">
        <f>VLOOKUP(K92,EtchLengthFromLayout!$A:$B,2,0)</f>
        <v>2806.16</v>
      </c>
      <c r="M92" s="14"/>
      <c r="N92" s="19"/>
      <c r="O92" s="19"/>
      <c r="P92" s="19"/>
      <c r="Q92" s="5"/>
      <c r="R92" s="5"/>
      <c r="S92" s="19"/>
      <c r="T92" s="19">
        <f t="shared" ref="T92:T94" si="17">E92+G92+J92+L92+N92+P92+S92</f>
        <v>15526.759999999998</v>
      </c>
      <c r="U92" s="15" t="str">
        <f>IF(U91&lt;=5,"OK, Tolerance&lt;= 5 mils", "Fail, Tolerance &gt;  5 mils")</f>
        <v>OK, Tolerance&lt;= 5 mils</v>
      </c>
      <c r="V92" s="23"/>
      <c r="W92" s="5"/>
      <c r="X92" s="5"/>
      <c r="Y92" s="121"/>
    </row>
    <row r="93" spans="1:25" ht="16.149999999999999" customHeight="1" x14ac:dyDescent="0.25">
      <c r="A93" s="23" t="s">
        <v>8</v>
      </c>
      <c r="B93" s="5">
        <f>VLOOKUP(C93,PinNo!$B:$C,2,0)</f>
        <v>158</v>
      </c>
      <c r="C93" s="5" t="s">
        <v>275</v>
      </c>
      <c r="D93" s="5" t="str">
        <f>VLOOKUP(CONCATENATE($A93,".",$B93),Netlist_VTable!$H:$I,2,0)</f>
        <v>S0_FE_MDI-</v>
      </c>
      <c r="E93" s="19">
        <f>VLOOKUP(D93,EtchLengthFromLayout!$A:$B,2,0)</f>
        <v>11306.42</v>
      </c>
      <c r="F93" s="19" t="str">
        <f>CONCATENATE("S",MID($A93,5,1),"_U1_",SUBSTITUTE($C93,"INA","I-") )</f>
        <v>S0_U1_FE_MDI-</v>
      </c>
      <c r="G93" s="19">
        <f>VLOOKUP(F93,EtchLengthFromLayout!$A:$B,2,0)</f>
        <v>1564.23</v>
      </c>
      <c r="H93" s="13">
        <f t="shared" si="16"/>
        <v>12870.65</v>
      </c>
      <c r="I93" s="19" t="str">
        <f>CONCATENATE("S",MID($A93,5,1),"_U2_",SUBSTITUTE($C93,"INA","I-") )</f>
        <v>S0_U2_FE_MDI-</v>
      </c>
      <c r="J93" s="19">
        <f>VLOOKUP(I93,EtchLengthFromLayout!$A:$B,2,0)</f>
        <v>983.03</v>
      </c>
      <c r="K93" s="19" t="str">
        <f>CONCATENATE("S",MID($A93,5,1),"_U3_",SUBSTITUTE($C93,"INA","I-") )</f>
        <v>S0_U3_FE_MDI-</v>
      </c>
      <c r="L93" s="19">
        <f>VLOOKUP(K93,EtchLengthFromLayout!$A:$B,2,0)</f>
        <v>1673.02</v>
      </c>
      <c r="M93" s="14"/>
      <c r="N93" s="19"/>
      <c r="O93" s="19"/>
      <c r="P93" s="19"/>
      <c r="Q93" s="5"/>
      <c r="R93" s="5"/>
      <c r="S93" s="19"/>
      <c r="T93" s="19">
        <f t="shared" si="17"/>
        <v>15526.7</v>
      </c>
      <c r="U93" s="19">
        <f>ABS(T93-T94)</f>
        <v>5.9999999999490683E-2</v>
      </c>
      <c r="V93" s="23"/>
      <c r="W93" s="5"/>
      <c r="X93" s="5"/>
      <c r="Y93" s="120" t="s">
        <v>253</v>
      </c>
    </row>
    <row r="94" spans="1:25" ht="16.149999999999999" customHeight="1" x14ac:dyDescent="0.25">
      <c r="A94" s="23" t="s">
        <v>8</v>
      </c>
      <c r="B94" s="5">
        <f>VLOOKUP(C94,PinNo!$B:$C,2,0)</f>
        <v>157</v>
      </c>
      <c r="C94" s="5" t="s">
        <v>274</v>
      </c>
      <c r="D94" s="5" t="str">
        <f>VLOOKUP(CONCATENATE($A94,".",$B94),Netlist_VTable!$H:$I,2,0)</f>
        <v>S0_FE_MDI+</v>
      </c>
      <c r="E94" s="19">
        <f>VLOOKUP(D94,EtchLengthFromLayout!$A:$B,2,0)</f>
        <v>11306.44</v>
      </c>
      <c r="F94" s="19" t="str">
        <f>CONCATENATE("S",MID($A94,5,1),"_U1_",SUBSTITUTE($C94,"IPA","I+") )</f>
        <v>S0_U1_FE_MDI+</v>
      </c>
      <c r="G94" s="19">
        <f>VLOOKUP(F94,EtchLengthFromLayout!$A:$B,2,0)</f>
        <v>1564.23</v>
      </c>
      <c r="H94" s="13">
        <f t="shared" si="16"/>
        <v>12870.67</v>
      </c>
      <c r="I94" s="19" t="str">
        <f>CONCATENATE("S",MID($A94,5,1),"_U2_",SUBSTITUTE($C94,"IPA","I+") )</f>
        <v>S0_U2_FE_MDI+</v>
      </c>
      <c r="J94" s="19">
        <f>VLOOKUP(I94,EtchLengthFromLayout!$A:$B,2,0)</f>
        <v>983.02</v>
      </c>
      <c r="K94" s="19" t="str">
        <f>CONCATENATE("S",MID($A94,5,1),"_U3_",SUBSTITUTE($C94,"IPA","I+") )</f>
        <v>S0_U3_FE_MDI+</v>
      </c>
      <c r="L94" s="19">
        <f>VLOOKUP(K94,EtchLengthFromLayout!$A:$B,2,0)</f>
        <v>1673.07</v>
      </c>
      <c r="M94" s="14"/>
      <c r="N94" s="19"/>
      <c r="O94" s="19"/>
      <c r="P94" s="19"/>
      <c r="Q94" s="5"/>
      <c r="R94" s="5"/>
      <c r="S94" s="19"/>
      <c r="T94" s="19">
        <f t="shared" si="17"/>
        <v>15526.76</v>
      </c>
      <c r="U94" s="15" t="str">
        <f>IF(U93&lt;=5,"OK, Tolerance&lt;= 5 mils", "Fail, Tolerance &gt;  5 mils")</f>
        <v>OK, Tolerance&lt;= 5 mils</v>
      </c>
      <c r="V94" s="23"/>
      <c r="W94" s="5"/>
      <c r="X94" s="5"/>
      <c r="Y94" s="121"/>
    </row>
    <row r="95" spans="1:25" x14ac:dyDescent="0.25">
      <c r="A95" s="44"/>
      <c r="B95" s="12"/>
      <c r="C95" s="12"/>
      <c r="D95" s="12"/>
      <c r="E95" s="13"/>
      <c r="F95" s="12" t="s">
        <v>227</v>
      </c>
      <c r="G95" s="13"/>
      <c r="H95" s="13">
        <f>MAX(H91:H94)</f>
        <v>12870.67</v>
      </c>
      <c r="I95" s="15"/>
      <c r="J95" s="15"/>
      <c r="K95" s="15"/>
      <c r="L95" s="15"/>
      <c r="M95" s="15"/>
      <c r="N95" s="15"/>
      <c r="O95" s="15"/>
      <c r="P95" s="15"/>
      <c r="Q95" s="15"/>
      <c r="R95" s="10" t="s">
        <v>227</v>
      </c>
      <c r="S95" s="15"/>
      <c r="T95" s="15">
        <f>MAX(T91:T94)</f>
        <v>15526.789999999997</v>
      </c>
      <c r="U95" s="10"/>
      <c r="V95" s="10"/>
      <c r="W95" s="10"/>
      <c r="X95" s="10"/>
      <c r="Y95" s="10"/>
    </row>
    <row r="96" spans="1:25" x14ac:dyDescent="0.25">
      <c r="A96" s="44"/>
      <c r="B96" s="12"/>
      <c r="C96" s="12"/>
      <c r="D96" s="12"/>
      <c r="E96" s="13"/>
      <c r="F96" s="12" t="s">
        <v>228</v>
      </c>
      <c r="G96" s="13"/>
      <c r="H96" s="13">
        <f>MIN(H91:H94)</f>
        <v>12028.859999999999</v>
      </c>
      <c r="I96" s="15"/>
      <c r="J96" s="15"/>
      <c r="K96" s="15"/>
      <c r="L96" s="15"/>
      <c r="M96" s="15"/>
      <c r="N96" s="15"/>
      <c r="O96" s="15"/>
      <c r="P96" s="15"/>
      <c r="Q96" s="15"/>
      <c r="R96" s="10" t="s">
        <v>228</v>
      </c>
      <c r="S96" s="15"/>
      <c r="T96" s="15">
        <f>MIN(T91:T94)</f>
        <v>15526.7</v>
      </c>
      <c r="U96" s="10"/>
      <c r="V96" s="10"/>
      <c r="W96" s="10"/>
      <c r="X96" s="10"/>
      <c r="Y96" s="10"/>
    </row>
    <row r="97" spans="1:25" x14ac:dyDescent="0.25">
      <c r="A97" s="44"/>
      <c r="B97" s="12"/>
      <c r="C97" s="12"/>
      <c r="D97" s="12"/>
      <c r="E97" s="13"/>
      <c r="F97" s="12" t="s">
        <v>1</v>
      </c>
      <c r="G97" s="13"/>
      <c r="H97" s="13">
        <f>ABS(H95-H96)</f>
        <v>841.81000000000131</v>
      </c>
      <c r="I97" s="15"/>
      <c r="J97" s="15"/>
      <c r="K97" s="15"/>
      <c r="L97" s="15"/>
      <c r="M97" s="15"/>
      <c r="N97" s="15"/>
      <c r="O97" s="15"/>
      <c r="P97" s="15"/>
      <c r="Q97" s="10"/>
      <c r="R97" s="10" t="s">
        <v>1</v>
      </c>
      <c r="S97" s="15"/>
      <c r="T97" s="15">
        <f>ABS(T95-T96)</f>
        <v>8.999999999650754E-2</v>
      </c>
      <c r="U97" s="10"/>
      <c r="V97" s="10"/>
      <c r="W97" s="10"/>
      <c r="X97" s="10"/>
      <c r="Y97" s="10"/>
    </row>
    <row r="98" spans="1:25" x14ac:dyDescent="0.25">
      <c r="A98" s="25"/>
      <c r="B98" s="10"/>
      <c r="C98" s="10"/>
      <c r="D98" s="10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0"/>
      <c r="R98" s="103" t="s">
        <v>6</v>
      </c>
      <c r="S98" s="15"/>
      <c r="T98" s="15" t="str">
        <f>IF(T97&lt;=5,"OK, Tolerance&lt;= 5 mils", "Fail, Tolerance &gt;  5 mils")</f>
        <v>OK, Tolerance&lt;= 5 mils</v>
      </c>
      <c r="U98" s="10"/>
      <c r="V98" s="10"/>
      <c r="W98" s="10"/>
      <c r="X98" s="10"/>
      <c r="Y98" s="10"/>
    </row>
    <row r="99" spans="1:25" x14ac:dyDescent="0.25">
      <c r="A99" s="20"/>
      <c r="B99" s="5"/>
      <c r="C99" s="5"/>
      <c r="D99" s="5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5"/>
      <c r="R99" s="5"/>
      <c r="S99" s="19"/>
      <c r="T99" s="19"/>
      <c r="U99" s="5"/>
      <c r="V99" s="5"/>
      <c r="W99" s="5"/>
      <c r="X99" s="5"/>
      <c r="Y99" s="37"/>
    </row>
    <row r="100" spans="1:25" ht="48" x14ac:dyDescent="0.45">
      <c r="A100" s="76" t="s">
        <v>3</v>
      </c>
      <c r="B100" s="76" t="s">
        <v>4</v>
      </c>
      <c r="C100" s="76" t="s">
        <v>5</v>
      </c>
      <c r="D100" s="63" t="s">
        <v>0</v>
      </c>
      <c r="E100" s="77" t="s">
        <v>2</v>
      </c>
      <c r="F100" s="78" t="s">
        <v>0</v>
      </c>
      <c r="G100" s="79" t="s">
        <v>2</v>
      </c>
      <c r="H100" s="80" t="s">
        <v>421</v>
      </c>
      <c r="I100" s="63" t="s">
        <v>0</v>
      </c>
      <c r="J100" s="77" t="s">
        <v>2</v>
      </c>
      <c r="K100" s="78" t="s">
        <v>0</v>
      </c>
      <c r="L100" s="79" t="s">
        <v>2</v>
      </c>
      <c r="M100" s="63" t="s">
        <v>0</v>
      </c>
      <c r="N100" s="77" t="s">
        <v>2</v>
      </c>
      <c r="O100" s="78" t="s">
        <v>0</v>
      </c>
      <c r="P100" s="79" t="s">
        <v>2</v>
      </c>
      <c r="Q100" s="63"/>
      <c r="R100" s="81" t="s">
        <v>423</v>
      </c>
      <c r="S100" s="77" t="s">
        <v>2</v>
      </c>
      <c r="T100" s="82" t="s">
        <v>875</v>
      </c>
      <c r="U100" s="29" t="s">
        <v>232</v>
      </c>
      <c r="V100" s="10" t="s">
        <v>877</v>
      </c>
      <c r="W100" s="10" t="s">
        <v>4</v>
      </c>
      <c r="X100" s="10" t="s">
        <v>5</v>
      </c>
      <c r="Y100" s="36" t="s">
        <v>256</v>
      </c>
    </row>
    <row r="101" spans="1:25" ht="16.149999999999999" customHeight="1" x14ac:dyDescent="0.25">
      <c r="A101" s="24" t="s">
        <v>9</v>
      </c>
      <c r="B101" s="5">
        <f>VLOOKUP(C101,PinNo!$B:$C,2,0)</f>
        <v>161</v>
      </c>
      <c r="C101" s="5" t="s">
        <v>273</v>
      </c>
      <c r="D101" s="5" t="str">
        <f>VLOOKUP(CONCATENATE($A101,".",$B101),Netlist_VTable!$H:$I,2,0)</f>
        <v>S1_FE_MDIX-</v>
      </c>
      <c r="E101" s="19">
        <f>VLOOKUP(D101,EtchLengthFromLayout!$A:$B,2,0)</f>
        <v>12861.93</v>
      </c>
      <c r="F101" s="19" t="str">
        <f>CONCATENATE("S",MID($A101,5,1),"_U1_",SUBSTITUTE($C101,"INB","IX-") )</f>
        <v>S1_U1_FE_MDIX-</v>
      </c>
      <c r="G101" s="19">
        <f>VLOOKUP(F101,EtchLengthFromLayout!$A:$B,2,0)</f>
        <v>1552.63</v>
      </c>
      <c r="H101" s="13">
        <f>E101+G101</f>
        <v>14414.560000000001</v>
      </c>
      <c r="I101" s="19" t="str">
        <f>CONCATENATE("S",MID($A101,5,1),"_U2_",SUBSTITUTE($C101,"INB","IX-") )</f>
        <v>S1_U2_FE_MDIX-</v>
      </c>
      <c r="J101" s="19">
        <f>VLOOKUP(I101,EtchLengthFromLayout!$A:$B,2,0)</f>
        <v>1390.44</v>
      </c>
      <c r="K101" s="19" t="str">
        <f>CONCATENATE("S",MID($A101,5,1),"_U3_",SUBSTITUTE($C101,"INB","IX-") )</f>
        <v>S1_U3_FE_MDIX-</v>
      </c>
      <c r="L101" s="19">
        <f>VLOOKUP(K101,EtchLengthFromLayout!$A:$B,2,0)</f>
        <v>2119.14</v>
      </c>
      <c r="M101" s="14"/>
      <c r="N101" s="19"/>
      <c r="O101" s="19"/>
      <c r="P101" s="19"/>
      <c r="Q101" s="5"/>
      <c r="R101" s="5"/>
      <c r="S101" s="19"/>
      <c r="T101" s="19">
        <f>E101+G101+J101+L101+N101+P101+S101</f>
        <v>17924.140000000003</v>
      </c>
      <c r="U101" s="19">
        <f>ABS(T101-T102)</f>
        <v>1.0000000002037268E-2</v>
      </c>
      <c r="V101" s="24"/>
      <c r="W101" s="5"/>
      <c r="X101" s="5"/>
      <c r="Y101" s="120" t="s">
        <v>254</v>
      </c>
    </row>
    <row r="102" spans="1:25" ht="16.149999999999999" customHeight="1" x14ac:dyDescent="0.25">
      <c r="A102" s="24" t="s">
        <v>9</v>
      </c>
      <c r="B102" s="5">
        <f>VLOOKUP(C102,PinNo!$B:$C,2,0)</f>
        <v>160</v>
      </c>
      <c r="C102" s="5" t="s">
        <v>272</v>
      </c>
      <c r="D102" s="5" t="str">
        <f>VLOOKUP(CONCATENATE($A102,".",$B102),Netlist_VTable!$H:$I,2,0)</f>
        <v>S1_FE_MDIX+</v>
      </c>
      <c r="E102" s="19">
        <f>VLOOKUP(D102,EtchLengthFromLayout!$A:$B,2,0)</f>
        <v>12861.95</v>
      </c>
      <c r="F102" s="19" t="str">
        <f>CONCATENATE("S",MID($A102,5,1),"_U1_",SUBSTITUTE($C102,"IPB","IX+") )</f>
        <v>S1_U1_FE_MDIX+</v>
      </c>
      <c r="G102" s="19">
        <f>VLOOKUP(F102,EtchLengthFromLayout!$A:$B,2,0)</f>
        <v>1552.66</v>
      </c>
      <c r="H102" s="13">
        <f t="shared" ref="H102:H104" si="18">E102+G102</f>
        <v>14414.61</v>
      </c>
      <c r="I102" s="19" t="str">
        <f>CONCATENATE("S",MID($A102,5,1),"_U2_",SUBSTITUTE($C102,"IPB","IX+") )</f>
        <v>S1_U2_FE_MDIX+</v>
      </c>
      <c r="J102" s="19">
        <f>VLOOKUP(I102,EtchLengthFromLayout!$A:$B,2,0)</f>
        <v>1390.43</v>
      </c>
      <c r="K102" s="19" t="str">
        <f>CONCATENATE("S",MID($A102,5,1),"_U3_",SUBSTITUTE($C102,"IPB","IX+") )</f>
        <v>S1_U3_FE_MDIX+</v>
      </c>
      <c r="L102" s="19">
        <f>VLOOKUP(K102,EtchLengthFromLayout!$A:$B,2,0)</f>
        <v>2119.09</v>
      </c>
      <c r="M102" s="14"/>
      <c r="N102" s="19"/>
      <c r="O102" s="19"/>
      <c r="P102" s="19"/>
      <c r="Q102" s="5"/>
      <c r="R102" s="5"/>
      <c r="S102" s="19"/>
      <c r="T102" s="19">
        <f t="shared" ref="T102:T104" si="19">E102+G102+J102+L102+N102+P102+S102</f>
        <v>17924.13</v>
      </c>
      <c r="U102" s="15" t="str">
        <f>IF(U101&lt;=5,"OK, Tolerance&lt;= 5 mils", "Fail, Tolerance &gt;  5 mils")</f>
        <v>OK, Tolerance&lt;= 5 mils</v>
      </c>
      <c r="V102" s="24"/>
      <c r="W102" s="5"/>
      <c r="X102" s="5"/>
      <c r="Y102" s="121"/>
    </row>
    <row r="103" spans="1:25" ht="16.149999999999999" customHeight="1" x14ac:dyDescent="0.25">
      <c r="A103" s="24" t="s">
        <v>9</v>
      </c>
      <c r="B103" s="5">
        <f>VLOOKUP(C103,PinNo!$B:$C,2,0)</f>
        <v>158</v>
      </c>
      <c r="C103" s="5" t="s">
        <v>275</v>
      </c>
      <c r="D103" s="5" t="str">
        <f>VLOOKUP(CONCATENATE($A103,".",$B103),Netlist_VTable!$H:$I,2,0)</f>
        <v>S1_FE_MDI-</v>
      </c>
      <c r="E103" s="19">
        <f>VLOOKUP(D103,EtchLengthFromLayout!$A:$B,2,0)</f>
        <v>12495.42</v>
      </c>
      <c r="F103" s="19" t="str">
        <f>CONCATENATE("S",MID($A103,5,1),"_U1_",SUBSTITUTE($C103,"INA","I-") )</f>
        <v>S1_U1_FE_MDI-</v>
      </c>
      <c r="G103" s="19">
        <f>VLOOKUP(F103,EtchLengthFromLayout!$A:$B,2,0)</f>
        <v>1935.04</v>
      </c>
      <c r="H103" s="13">
        <f t="shared" si="18"/>
        <v>14430.46</v>
      </c>
      <c r="I103" s="19" t="str">
        <f>CONCATENATE("S",MID($A103,5,1),"_U2_",SUBSTITUTE($C103,"INA","I-") )</f>
        <v>S1_U2_FE_MDI-</v>
      </c>
      <c r="J103" s="19">
        <f>VLOOKUP(I103,EtchLengthFromLayout!$A:$B,2,0)</f>
        <v>1820.53</v>
      </c>
      <c r="K103" s="19" t="str">
        <f>CONCATENATE("S",MID($A103,5,1),"_U3_",SUBSTITUTE($C103,"INA","I-") )</f>
        <v>S1_U3_FE_MDI-</v>
      </c>
      <c r="L103" s="19">
        <f>VLOOKUP(K103,EtchLengthFromLayout!$A:$B,2,0)</f>
        <v>1673.02</v>
      </c>
      <c r="M103" s="14"/>
      <c r="N103" s="19"/>
      <c r="O103" s="19"/>
      <c r="P103" s="19"/>
      <c r="Q103" s="5"/>
      <c r="R103" s="5"/>
      <c r="S103" s="19"/>
      <c r="T103" s="19">
        <f t="shared" si="19"/>
        <v>17924.009999999998</v>
      </c>
      <c r="U103" s="19">
        <f>ABS(T103-T104)</f>
        <v>6.0000000001309672E-2</v>
      </c>
      <c r="V103" s="24"/>
      <c r="W103" s="5"/>
      <c r="X103" s="5"/>
      <c r="Y103" s="120" t="s">
        <v>255</v>
      </c>
    </row>
    <row r="104" spans="1:25" ht="16.149999999999999" customHeight="1" x14ac:dyDescent="0.25">
      <c r="A104" s="24" t="s">
        <v>9</v>
      </c>
      <c r="B104" s="5">
        <f>VLOOKUP(C104,PinNo!$B:$C,2,0)</f>
        <v>157</v>
      </c>
      <c r="C104" s="5" t="s">
        <v>274</v>
      </c>
      <c r="D104" s="5" t="str">
        <f>VLOOKUP(CONCATENATE($A104,".",$B104),Netlist_VTable!$H:$I,2,0)</f>
        <v>S1_FE_MDI+</v>
      </c>
      <c r="E104" s="19">
        <f>VLOOKUP(D104,EtchLengthFromLayout!$A:$B,2,0)</f>
        <v>12495.43</v>
      </c>
      <c r="F104" s="19" t="str">
        <f>CONCATENATE("S",MID($A104,5,1),"_U1_",SUBSTITUTE($C104,"IPA","I+") )</f>
        <v>S1_U1_FE_MDI+</v>
      </c>
      <c r="G104" s="19">
        <f>VLOOKUP(F104,EtchLengthFromLayout!$A:$B,2,0)</f>
        <v>1935.06</v>
      </c>
      <c r="H104" s="13">
        <f t="shared" si="18"/>
        <v>14430.49</v>
      </c>
      <c r="I104" s="19" t="str">
        <f>CONCATENATE("S",MID($A104,5,1),"_U2_",SUBSTITUTE($C104,"IPA","I+") )</f>
        <v>S1_U2_FE_MDI+</v>
      </c>
      <c r="J104" s="19">
        <f>VLOOKUP(I104,EtchLengthFromLayout!$A:$B,2,0)</f>
        <v>1820.51</v>
      </c>
      <c r="K104" s="19" t="str">
        <f>CONCATENATE("S",MID($A104,5,1),"_U3_",SUBSTITUTE($C104,"IPA","I+") )</f>
        <v>S1_U3_FE_MDI+</v>
      </c>
      <c r="L104" s="19">
        <f>VLOOKUP(K104,EtchLengthFromLayout!$A:$B,2,0)</f>
        <v>1673.07</v>
      </c>
      <c r="M104" s="14"/>
      <c r="N104" s="19"/>
      <c r="O104" s="19"/>
      <c r="P104" s="19"/>
      <c r="Q104" s="5"/>
      <c r="R104" s="5"/>
      <c r="S104" s="19"/>
      <c r="T104" s="19">
        <f t="shared" si="19"/>
        <v>17924.07</v>
      </c>
      <c r="U104" s="15" t="str">
        <f>IF(U103&lt;=5,"OK, Tolerance&lt;= 5 mils", "Fail, Tolerance &gt;  5 mils")</f>
        <v>OK, Tolerance&lt;= 5 mils</v>
      </c>
      <c r="V104" s="24"/>
      <c r="W104" s="5"/>
      <c r="X104" s="5"/>
      <c r="Y104" s="121"/>
    </row>
    <row r="105" spans="1:25" x14ac:dyDescent="0.25">
      <c r="A105" s="44"/>
      <c r="B105" s="12"/>
      <c r="C105" s="12"/>
      <c r="D105" s="12"/>
      <c r="E105" s="13"/>
      <c r="F105" s="12" t="s">
        <v>227</v>
      </c>
      <c r="G105" s="13"/>
      <c r="H105" s="13">
        <f>MAX(H101:H104)</f>
        <v>14430.49</v>
      </c>
      <c r="I105" s="15"/>
      <c r="J105" s="15"/>
      <c r="K105" s="15"/>
      <c r="L105" s="15"/>
      <c r="M105" s="15"/>
      <c r="N105" s="15"/>
      <c r="O105" s="15"/>
      <c r="P105" s="15"/>
      <c r="Q105" s="15"/>
      <c r="R105" s="10" t="s">
        <v>227</v>
      </c>
      <c r="S105" s="15"/>
      <c r="T105" s="15">
        <f>MAX(T101:T104)</f>
        <v>17924.140000000003</v>
      </c>
      <c r="U105" s="10"/>
      <c r="V105" s="10"/>
      <c r="W105" s="10"/>
      <c r="X105" s="10"/>
      <c r="Y105" s="10"/>
    </row>
    <row r="106" spans="1:25" x14ac:dyDescent="0.25">
      <c r="A106" s="44"/>
      <c r="B106" s="12"/>
      <c r="C106" s="12"/>
      <c r="D106" s="12"/>
      <c r="E106" s="13"/>
      <c r="F106" s="12" t="s">
        <v>228</v>
      </c>
      <c r="G106" s="13"/>
      <c r="H106" s="13">
        <f>MIN(H101:H104)</f>
        <v>14414.560000000001</v>
      </c>
      <c r="I106" s="15"/>
      <c r="J106" s="15"/>
      <c r="K106" s="15"/>
      <c r="L106" s="15"/>
      <c r="M106" s="15"/>
      <c r="N106" s="15"/>
      <c r="O106" s="15"/>
      <c r="P106" s="15"/>
      <c r="Q106" s="15"/>
      <c r="R106" s="10" t="s">
        <v>228</v>
      </c>
      <c r="S106" s="15"/>
      <c r="T106" s="15">
        <f>MIN(T101:T104)</f>
        <v>17924.009999999998</v>
      </c>
      <c r="U106" s="10"/>
      <c r="V106" s="10"/>
      <c r="W106" s="10"/>
      <c r="X106" s="10"/>
      <c r="Y106" s="10"/>
    </row>
    <row r="107" spans="1:25" x14ac:dyDescent="0.25">
      <c r="A107" s="44"/>
      <c r="B107" s="12"/>
      <c r="C107" s="12"/>
      <c r="D107" s="12"/>
      <c r="E107" s="13"/>
      <c r="F107" s="12" t="s">
        <v>1</v>
      </c>
      <c r="G107" s="13"/>
      <c r="H107" s="13">
        <f>ABS(H105-H106)</f>
        <v>15.929999999998472</v>
      </c>
      <c r="I107" s="15"/>
      <c r="J107" s="15"/>
      <c r="K107" s="15"/>
      <c r="L107" s="15"/>
      <c r="M107" s="15"/>
      <c r="N107" s="15"/>
      <c r="O107" s="15"/>
      <c r="P107" s="15"/>
      <c r="Q107" s="10"/>
      <c r="R107" s="10" t="s">
        <v>1</v>
      </c>
      <c r="S107" s="15"/>
      <c r="T107" s="15">
        <f>ABS(T105-T106)</f>
        <v>0.13000000000465661</v>
      </c>
      <c r="U107" s="10"/>
      <c r="V107" s="10"/>
      <c r="W107" s="10"/>
      <c r="X107" s="10"/>
      <c r="Y107" s="10"/>
    </row>
    <row r="108" spans="1:25" x14ac:dyDescent="0.25">
      <c r="A108" s="25"/>
      <c r="B108" s="10"/>
      <c r="C108" s="10"/>
      <c r="D108" s="10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0"/>
      <c r="R108" s="103" t="s">
        <v>6</v>
      </c>
      <c r="S108" s="15"/>
      <c r="T108" s="15" t="str">
        <f>IF(T107&lt;=5,"OK, Tolerance&lt;= 5 mils", "Fail, Tolerance &gt;  5 mils")</f>
        <v>OK, Tolerance&lt;= 5 mils</v>
      </c>
      <c r="U108" s="10"/>
      <c r="V108" s="10"/>
      <c r="W108" s="10"/>
      <c r="X108" s="10"/>
      <c r="Y108" s="10"/>
    </row>
    <row r="109" spans="1:25" x14ac:dyDescent="0.25">
      <c r="A109" s="20"/>
      <c r="B109" s="5"/>
      <c r="C109" s="5"/>
      <c r="D109" s="5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5"/>
      <c r="R109" s="5"/>
      <c r="S109" s="19"/>
      <c r="T109" s="19"/>
      <c r="U109" s="5"/>
      <c r="V109" s="5"/>
      <c r="W109" s="5"/>
      <c r="X109" s="5"/>
      <c r="Y109" s="5"/>
    </row>
    <row r="110" spans="1:25" ht="48" x14ac:dyDescent="0.45">
      <c r="A110" s="76" t="s">
        <v>3</v>
      </c>
      <c r="B110" s="76" t="s">
        <v>4</v>
      </c>
      <c r="C110" s="76" t="s">
        <v>5</v>
      </c>
      <c r="D110" s="63" t="s">
        <v>0</v>
      </c>
      <c r="E110" s="77" t="s">
        <v>2</v>
      </c>
      <c r="F110" s="78" t="s">
        <v>0</v>
      </c>
      <c r="G110" s="79" t="s">
        <v>2</v>
      </c>
      <c r="H110" s="80" t="s">
        <v>421</v>
      </c>
      <c r="I110" s="63" t="s">
        <v>0</v>
      </c>
      <c r="J110" s="77" t="s">
        <v>2</v>
      </c>
      <c r="K110" s="78" t="s">
        <v>0</v>
      </c>
      <c r="L110" s="79" t="s">
        <v>2</v>
      </c>
      <c r="M110" s="63" t="s">
        <v>0</v>
      </c>
      <c r="N110" s="77" t="s">
        <v>2</v>
      </c>
      <c r="O110" s="78" t="s">
        <v>0</v>
      </c>
      <c r="P110" s="79" t="s">
        <v>2</v>
      </c>
      <c r="Q110" s="63"/>
      <c r="R110" s="81" t="s">
        <v>423</v>
      </c>
      <c r="S110" s="77" t="s">
        <v>2</v>
      </c>
      <c r="T110" s="82" t="s">
        <v>875</v>
      </c>
      <c r="U110" s="29" t="s">
        <v>232</v>
      </c>
      <c r="V110" s="10" t="s">
        <v>877</v>
      </c>
      <c r="W110" s="10" t="s">
        <v>4</v>
      </c>
      <c r="X110" s="10" t="s">
        <v>5</v>
      </c>
      <c r="Y110" s="36" t="s">
        <v>256</v>
      </c>
    </row>
    <row r="111" spans="1:25" ht="16.149999999999999" customHeight="1" x14ac:dyDescent="0.25">
      <c r="A111" s="23" t="s">
        <v>441</v>
      </c>
      <c r="B111" s="5">
        <f>VLOOKUP(C111,PinNo!$B:$C,2,0)</f>
        <v>161</v>
      </c>
      <c r="C111" s="5" t="s">
        <v>273</v>
      </c>
      <c r="D111" s="5" t="str">
        <f>VLOOKUP(CONCATENATE($A111,".",$B111),Netlist_VTable!$H:$I,2,0)</f>
        <v>S2_FE_MDIX-</v>
      </c>
      <c r="E111" s="19">
        <f>VLOOKUP(D111,EtchLengthFromLayout!$A:$B,2,0)</f>
        <v>11157.79</v>
      </c>
      <c r="F111" s="19" t="str">
        <f>CONCATENATE("S",MID($A111,5,1),"_U1_",SUBSTITUTE($C111,"INB","IX-") )</f>
        <v>S2_U1_FE_MDIX-</v>
      </c>
      <c r="G111" s="19">
        <f>VLOOKUP(F111,EtchLengthFromLayout!$A:$B,2,0)</f>
        <v>1552.63</v>
      </c>
      <c r="H111" s="13">
        <f>E111+G111</f>
        <v>12710.420000000002</v>
      </c>
      <c r="I111" s="19" t="str">
        <f>CONCATENATE("S",MID($A111,5,1),"_U2_",SUBSTITUTE($C111,"INB","IX-") )</f>
        <v>S2_U2_FE_MDIX-</v>
      </c>
      <c r="J111" s="19">
        <f>VLOOKUP(I111,EtchLengthFromLayout!$A:$B,2,0)</f>
        <v>1377.95</v>
      </c>
      <c r="K111" s="19" t="str">
        <f>CONCATENATE("S",MID($A111,5,1),"_U3_",SUBSTITUTE($C111,"INB","IX-") )</f>
        <v>S2_U3_FE_MDIX-</v>
      </c>
      <c r="L111" s="19">
        <f>VLOOKUP(K111,EtchLengthFromLayout!$A:$B,2,0)</f>
        <v>2618.84</v>
      </c>
      <c r="M111" s="14"/>
      <c r="N111" s="19"/>
      <c r="O111" s="19"/>
      <c r="P111" s="19"/>
      <c r="Q111" s="5"/>
      <c r="R111" s="5"/>
      <c r="S111" s="19"/>
      <c r="T111" s="19">
        <f>E111+G111+J111+L111+N111+P111+S111</f>
        <v>16707.210000000003</v>
      </c>
      <c r="U111" s="19">
        <f>ABS(T111-T112)</f>
        <v>4.0000000000873115E-2</v>
      </c>
      <c r="V111" s="23"/>
      <c r="W111" s="5"/>
      <c r="X111" s="5"/>
      <c r="Y111" s="120" t="s">
        <v>744</v>
      </c>
    </row>
    <row r="112" spans="1:25" ht="16.149999999999999" customHeight="1" x14ac:dyDescent="0.25">
      <c r="A112" s="23" t="s">
        <v>441</v>
      </c>
      <c r="B112" s="5">
        <f>VLOOKUP(C112,PinNo!$B:$C,2,0)</f>
        <v>160</v>
      </c>
      <c r="C112" s="5" t="s">
        <v>272</v>
      </c>
      <c r="D112" s="5" t="str">
        <f>VLOOKUP(CONCATENATE($A112,".",$B112),Netlist_VTable!$H:$I,2,0)</f>
        <v>S2_FE_MDIX+</v>
      </c>
      <c r="E112" s="19">
        <f>VLOOKUP(D112,EtchLengthFromLayout!$A:$B,2,0)</f>
        <v>11157.77</v>
      </c>
      <c r="F112" s="19" t="str">
        <f>CONCATENATE("S",MID($A112,5,1),"_U1_",SUBSTITUTE($C112,"IPB","IX+") )</f>
        <v>S2_U1_FE_MDIX+</v>
      </c>
      <c r="G112" s="19">
        <f>VLOOKUP(F112,EtchLengthFromLayout!$A:$B,2,0)</f>
        <v>1552.66</v>
      </c>
      <c r="H112" s="13">
        <f t="shared" ref="H112:H114" si="20">E112+G112</f>
        <v>12710.43</v>
      </c>
      <c r="I112" s="19" t="str">
        <f>CONCATENATE("S",MID($A112,5,1),"_U2_",SUBSTITUTE($C112,"IPB","IX+") )</f>
        <v>S2_U2_FE_MDIX+</v>
      </c>
      <c r="J112" s="19">
        <f>VLOOKUP(I112,EtchLengthFromLayout!$A:$B,2,0)</f>
        <v>1377.95</v>
      </c>
      <c r="K112" s="19" t="str">
        <f>CONCATENATE("S",MID($A112,5,1),"_U3_",SUBSTITUTE($C112,"IPB","IX+") )</f>
        <v>S2_U3_FE_MDIX+</v>
      </c>
      <c r="L112" s="19">
        <f>VLOOKUP(K112,EtchLengthFromLayout!$A:$B,2,0)</f>
        <v>2618.79</v>
      </c>
      <c r="M112" s="14"/>
      <c r="N112" s="19"/>
      <c r="O112" s="19"/>
      <c r="P112" s="19"/>
      <c r="Q112" s="5"/>
      <c r="R112" s="5"/>
      <c r="S112" s="19"/>
      <c r="T112" s="19">
        <f t="shared" ref="T112:T114" si="21">E112+G112+J112+L112+N112+P112+S112</f>
        <v>16707.170000000002</v>
      </c>
      <c r="U112" s="15" t="str">
        <f>IF(U111&lt;=5,"OK, Tolerance&lt;= 5 mils", "Fail, Tolerance &gt;  5 mils")</f>
        <v>OK, Tolerance&lt;= 5 mils</v>
      </c>
      <c r="V112" s="23"/>
      <c r="W112" s="5"/>
      <c r="X112" s="5"/>
      <c r="Y112" s="121"/>
    </row>
    <row r="113" spans="1:25" ht="16.149999999999999" customHeight="1" x14ac:dyDescent="0.25">
      <c r="A113" s="23" t="s">
        <v>441</v>
      </c>
      <c r="B113" s="5">
        <f>VLOOKUP(C113,PinNo!$B:$C,2,0)</f>
        <v>158</v>
      </c>
      <c r="C113" s="5" t="s">
        <v>275</v>
      </c>
      <c r="D113" s="5" t="str">
        <f>VLOOKUP(CONCATENATE($A113,".",$B113),Netlist_VTable!$H:$I,2,0)</f>
        <v>S2_FE_MDI-</v>
      </c>
      <c r="E113" s="19">
        <f>VLOOKUP(D113,EtchLengthFromLayout!$A:$B,2,0)</f>
        <v>11325.82</v>
      </c>
      <c r="F113" s="19" t="str">
        <f>CONCATENATE("S",MID($A113,5,1),"_U1_",SUBSTITUTE($C113,"INA","I-") )</f>
        <v>S2_U1_FE_MDI-</v>
      </c>
      <c r="G113" s="19">
        <f>VLOOKUP(F113,EtchLengthFromLayout!$A:$B,2,0)</f>
        <v>1935.04</v>
      </c>
      <c r="H113" s="13">
        <f t="shared" si="20"/>
        <v>13260.86</v>
      </c>
      <c r="I113" s="19" t="str">
        <f>CONCATENATE("S",MID($A113,5,1),"_U2_",SUBSTITUTE($C113,"INA","I-") )</f>
        <v>S2_U2_FE_MDI-</v>
      </c>
      <c r="J113" s="19">
        <f>VLOOKUP(I113,EtchLengthFromLayout!$A:$B,2,0)</f>
        <v>1773.28</v>
      </c>
      <c r="K113" s="19" t="str">
        <f>CONCATENATE("S",MID($A113,5,1),"_U3_",SUBSTITUTE($C113,"INA","I-") )</f>
        <v>S2_U3_FE_MDI-</v>
      </c>
      <c r="L113" s="19">
        <f>VLOOKUP(K113,EtchLengthFromLayout!$A:$B,2,0)</f>
        <v>1673.02</v>
      </c>
      <c r="M113" s="14"/>
      <c r="N113" s="19"/>
      <c r="O113" s="19"/>
      <c r="P113" s="19"/>
      <c r="Q113" s="5"/>
      <c r="R113" s="5"/>
      <c r="S113" s="19"/>
      <c r="T113" s="19">
        <f t="shared" si="21"/>
        <v>16707.16</v>
      </c>
      <c r="U113" s="19">
        <f>ABS(T113-T114)</f>
        <v>1.0000000002037268E-2</v>
      </c>
      <c r="V113" s="23"/>
      <c r="W113" s="5"/>
      <c r="X113" s="5"/>
      <c r="Y113" s="120" t="s">
        <v>745</v>
      </c>
    </row>
    <row r="114" spans="1:25" ht="16.149999999999999" customHeight="1" x14ac:dyDescent="0.25">
      <c r="A114" s="23" t="s">
        <v>441</v>
      </c>
      <c r="B114" s="5">
        <f>VLOOKUP(C114,PinNo!$B:$C,2,0)</f>
        <v>157</v>
      </c>
      <c r="C114" s="5" t="s">
        <v>274</v>
      </c>
      <c r="D114" s="5" t="str">
        <f>VLOOKUP(CONCATENATE($A114,".",$B114),Netlist_VTable!$H:$I,2,0)</f>
        <v>S2_FE_MDI+</v>
      </c>
      <c r="E114" s="19">
        <f>VLOOKUP(D114,EtchLengthFromLayout!$A:$B,2,0)</f>
        <v>11325.77</v>
      </c>
      <c r="F114" s="19" t="str">
        <f>CONCATENATE("S",MID($A114,5,1),"_U1_",SUBSTITUTE($C114,"IPA","I+") )</f>
        <v>S2_U1_FE_MDI+</v>
      </c>
      <c r="G114" s="19">
        <f>VLOOKUP(F114,EtchLengthFromLayout!$A:$B,2,0)</f>
        <v>1935.06</v>
      </c>
      <c r="H114" s="13">
        <f t="shared" si="20"/>
        <v>13260.83</v>
      </c>
      <c r="I114" s="19" t="str">
        <f>CONCATENATE("S",MID($A114,5,1),"_U2_",SUBSTITUTE($C114,"IPA","I+") )</f>
        <v>S2_U2_FE_MDI+</v>
      </c>
      <c r="J114" s="19">
        <f>VLOOKUP(I114,EtchLengthFromLayout!$A:$B,2,0)</f>
        <v>1773.27</v>
      </c>
      <c r="K114" s="19" t="str">
        <f>CONCATENATE("S",MID($A114,5,1),"_U3_",SUBSTITUTE($C114,"IPA","I+") )</f>
        <v>S2_U3_FE_MDI+</v>
      </c>
      <c r="L114" s="19">
        <f>VLOOKUP(K114,EtchLengthFromLayout!$A:$B,2,0)</f>
        <v>1673.07</v>
      </c>
      <c r="M114" s="14"/>
      <c r="N114" s="19"/>
      <c r="O114" s="19"/>
      <c r="P114" s="19"/>
      <c r="Q114" s="5"/>
      <c r="R114" s="5"/>
      <c r="S114" s="19"/>
      <c r="T114" s="19">
        <f t="shared" si="21"/>
        <v>16707.170000000002</v>
      </c>
      <c r="U114" s="15" t="str">
        <f>IF(U113&lt;=5,"OK, Tolerance&lt;= 5 mils", "Fail, Tolerance &gt;  5 mils")</f>
        <v>OK, Tolerance&lt;= 5 mils</v>
      </c>
      <c r="V114" s="23"/>
      <c r="W114" s="5"/>
      <c r="X114" s="5"/>
      <c r="Y114" s="121"/>
    </row>
    <row r="115" spans="1:25" x14ac:dyDescent="0.25">
      <c r="A115" s="44"/>
      <c r="B115" s="12"/>
      <c r="C115" s="12"/>
      <c r="D115" s="12"/>
      <c r="E115" s="13"/>
      <c r="F115" s="12" t="s">
        <v>227</v>
      </c>
      <c r="G115" s="13"/>
      <c r="H115" s="13">
        <f>MAX(H111:H114)</f>
        <v>13260.86</v>
      </c>
      <c r="I115" s="15"/>
      <c r="J115" s="15"/>
      <c r="K115" s="15"/>
      <c r="L115" s="15"/>
      <c r="M115" s="15"/>
      <c r="N115" s="15"/>
      <c r="O115" s="15"/>
      <c r="P115" s="15"/>
      <c r="Q115" s="15"/>
      <c r="R115" s="10" t="s">
        <v>227</v>
      </c>
      <c r="S115" s="15"/>
      <c r="T115" s="15">
        <f>MAX(T111:T114)</f>
        <v>16707.210000000003</v>
      </c>
      <c r="U115" s="10"/>
      <c r="V115" s="10"/>
      <c r="W115" s="10"/>
      <c r="X115" s="10"/>
      <c r="Y115" s="10"/>
    </row>
    <row r="116" spans="1:25" x14ac:dyDescent="0.25">
      <c r="A116" s="44"/>
      <c r="B116" s="12"/>
      <c r="C116" s="12"/>
      <c r="D116" s="12"/>
      <c r="E116" s="13"/>
      <c r="F116" s="12" t="s">
        <v>228</v>
      </c>
      <c r="G116" s="13"/>
      <c r="H116" s="13">
        <f>MIN(H111:H114)</f>
        <v>12710.420000000002</v>
      </c>
      <c r="I116" s="15"/>
      <c r="J116" s="15"/>
      <c r="K116" s="15"/>
      <c r="L116" s="15"/>
      <c r="M116" s="15"/>
      <c r="N116" s="15"/>
      <c r="O116" s="15"/>
      <c r="P116" s="15"/>
      <c r="Q116" s="15"/>
      <c r="R116" s="10" t="s">
        <v>228</v>
      </c>
      <c r="S116" s="15"/>
      <c r="T116" s="15">
        <f>MIN(T111:T114)</f>
        <v>16707.16</v>
      </c>
      <c r="U116" s="10"/>
      <c r="V116" s="10"/>
      <c r="W116" s="10"/>
      <c r="X116" s="10"/>
      <c r="Y116" s="10"/>
    </row>
    <row r="117" spans="1:25" x14ac:dyDescent="0.25">
      <c r="A117" s="44"/>
      <c r="B117" s="12"/>
      <c r="C117" s="12"/>
      <c r="D117" s="12"/>
      <c r="E117" s="13"/>
      <c r="F117" s="12" t="s">
        <v>1</v>
      </c>
      <c r="G117" s="13"/>
      <c r="H117" s="13">
        <f>ABS(H115-H116)</f>
        <v>550.43999999999869</v>
      </c>
      <c r="I117" s="15"/>
      <c r="J117" s="15"/>
      <c r="K117" s="15"/>
      <c r="L117" s="15"/>
      <c r="M117" s="15"/>
      <c r="N117" s="15"/>
      <c r="O117" s="15"/>
      <c r="P117" s="15"/>
      <c r="Q117" s="10"/>
      <c r="R117" s="10" t="s">
        <v>1</v>
      </c>
      <c r="S117" s="15"/>
      <c r="T117" s="15">
        <f>ABS(T115-T116)</f>
        <v>5.0000000002910383E-2</v>
      </c>
      <c r="U117" s="10"/>
      <c r="V117" s="10"/>
      <c r="W117" s="10"/>
      <c r="X117" s="10"/>
      <c r="Y117" s="10"/>
    </row>
    <row r="118" spans="1:25" x14ac:dyDescent="0.25">
      <c r="A118" s="25"/>
      <c r="B118" s="10"/>
      <c r="C118" s="10"/>
      <c r="D118" s="10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0"/>
      <c r="R118" s="103" t="s">
        <v>6</v>
      </c>
      <c r="S118" s="15"/>
      <c r="T118" s="15" t="str">
        <f>IF(T117&lt;=5,"OK, Tolerance&lt;= 5 mils", "Fail, Tolerance &gt;  5 mils")</f>
        <v>OK, Tolerance&lt;= 5 mils</v>
      </c>
      <c r="U118" s="10"/>
      <c r="V118" s="10"/>
      <c r="W118" s="10"/>
      <c r="X118" s="10"/>
      <c r="Y118" s="10"/>
    </row>
    <row r="119" spans="1:25" x14ac:dyDescent="0.25">
      <c r="A119" s="20"/>
      <c r="B119" s="5"/>
      <c r="C119" s="5"/>
      <c r="D119" s="5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5"/>
      <c r="R119" s="5"/>
      <c r="S119" s="19"/>
      <c r="T119" s="19"/>
      <c r="U119" s="5"/>
      <c r="V119" s="5"/>
      <c r="W119" s="5"/>
      <c r="X119" s="5"/>
      <c r="Y119" s="37"/>
    </row>
    <row r="120" spans="1:25" ht="48" x14ac:dyDescent="0.45">
      <c r="A120" s="76" t="s">
        <v>3</v>
      </c>
      <c r="B120" s="76" t="s">
        <v>4</v>
      </c>
      <c r="C120" s="76" t="s">
        <v>5</v>
      </c>
      <c r="D120" s="63" t="s">
        <v>0</v>
      </c>
      <c r="E120" s="77" t="s">
        <v>2</v>
      </c>
      <c r="F120" s="78" t="s">
        <v>0</v>
      </c>
      <c r="G120" s="79" t="s">
        <v>2</v>
      </c>
      <c r="H120" s="80" t="s">
        <v>421</v>
      </c>
      <c r="I120" s="63" t="s">
        <v>0</v>
      </c>
      <c r="J120" s="77" t="s">
        <v>2</v>
      </c>
      <c r="K120" s="78" t="s">
        <v>0</v>
      </c>
      <c r="L120" s="79" t="s">
        <v>2</v>
      </c>
      <c r="M120" s="63" t="s">
        <v>0</v>
      </c>
      <c r="N120" s="77" t="s">
        <v>2</v>
      </c>
      <c r="O120" s="78" t="s">
        <v>0</v>
      </c>
      <c r="P120" s="79" t="s">
        <v>2</v>
      </c>
      <c r="Q120" s="63"/>
      <c r="R120" s="81" t="s">
        <v>423</v>
      </c>
      <c r="S120" s="77" t="s">
        <v>2</v>
      </c>
      <c r="T120" s="82" t="s">
        <v>875</v>
      </c>
      <c r="U120" s="29" t="s">
        <v>232</v>
      </c>
      <c r="V120" s="10" t="s">
        <v>877</v>
      </c>
      <c r="W120" s="10" t="s">
        <v>4</v>
      </c>
      <c r="X120" s="10" t="s">
        <v>5</v>
      </c>
      <c r="Y120" s="36" t="s">
        <v>256</v>
      </c>
    </row>
    <row r="121" spans="1:25" ht="16.149999999999999" customHeight="1" x14ac:dyDescent="0.25">
      <c r="A121" s="24" t="s">
        <v>442</v>
      </c>
      <c r="B121" s="5">
        <f>VLOOKUP(C121,PinNo!$B:$C,2,0)</f>
        <v>161</v>
      </c>
      <c r="C121" s="5" t="s">
        <v>273</v>
      </c>
      <c r="D121" s="5" t="str">
        <f>VLOOKUP(CONCATENATE($A121,".",$B121),Netlist_VTable!$H:$I,2,0)</f>
        <v>S3_FE_MDIX-</v>
      </c>
      <c r="E121" s="19">
        <f>VLOOKUP(D121,EtchLengthFromLayout!$A:$B,2,0)</f>
        <v>10193.51</v>
      </c>
      <c r="F121" s="19" t="str">
        <f>CONCATENATE("S",MID($A121,5,1),"_U1_",SUBSTITUTE($C121,"INB","IX-") )</f>
        <v>S3_U1_FE_MDIX-</v>
      </c>
      <c r="G121" s="19">
        <f>VLOOKUP(F121,EtchLengthFromLayout!$A:$B,2,0)</f>
        <v>980.48</v>
      </c>
      <c r="H121" s="13">
        <f>E121+G121</f>
        <v>11173.99</v>
      </c>
      <c r="I121" s="19" t="str">
        <f>CONCATENATE("S",MID($A121,5,1),"_U2_",SUBSTITUTE($C121,"INB","IX-") )</f>
        <v>S3_U2_FE_MDIX-</v>
      </c>
      <c r="J121" s="19">
        <f>VLOOKUP(I121,EtchLengthFromLayout!$A:$B,2,0)</f>
        <v>691.73</v>
      </c>
      <c r="K121" s="19" t="str">
        <f>CONCATENATE("S",MID($A121,5,1),"_U3_",SUBSTITUTE($C121,"INB","IX-") )</f>
        <v>S3_U3_FE_MDIX-</v>
      </c>
      <c r="L121" s="19">
        <f>VLOOKUP(K121,EtchLengthFromLayout!$A:$B,2,0)</f>
        <v>2251.1</v>
      </c>
      <c r="M121" s="14"/>
      <c r="N121" s="19"/>
      <c r="O121" s="19"/>
      <c r="P121" s="19"/>
      <c r="Q121" s="5"/>
      <c r="R121" s="5"/>
      <c r="S121" s="19"/>
      <c r="T121" s="19">
        <f>E121+G121+J121+L121+N121+P121+S121</f>
        <v>14116.82</v>
      </c>
      <c r="U121" s="19">
        <f>ABS(T121-T122)</f>
        <v>0.11000000000058208</v>
      </c>
      <c r="V121" s="24"/>
      <c r="W121" s="5"/>
      <c r="X121" s="5"/>
      <c r="Y121" s="120" t="s">
        <v>742</v>
      </c>
    </row>
    <row r="122" spans="1:25" ht="16.149999999999999" customHeight="1" x14ac:dyDescent="0.25">
      <c r="A122" s="24" t="s">
        <v>442</v>
      </c>
      <c r="B122" s="5">
        <f>VLOOKUP(C122,PinNo!$B:$C,2,0)</f>
        <v>160</v>
      </c>
      <c r="C122" s="5" t="s">
        <v>272</v>
      </c>
      <c r="D122" s="5" t="str">
        <f>VLOOKUP(CONCATENATE($A122,".",$B122),Netlist_VTable!$H:$I,2,0)</f>
        <v>S3_FE_MDIX+</v>
      </c>
      <c r="E122" s="19">
        <f>VLOOKUP(D122,EtchLengthFromLayout!$A:$B,2,0)</f>
        <v>10193.43</v>
      </c>
      <c r="F122" s="19" t="str">
        <f>CONCATENATE("S",MID($A122,5,1),"_U1_",SUBSTITUTE($C122,"IPB","IX+") )</f>
        <v>S3_U1_FE_MDIX+</v>
      </c>
      <c r="G122" s="19">
        <f>VLOOKUP(F122,EtchLengthFromLayout!$A:$B,2,0)</f>
        <v>980.48</v>
      </c>
      <c r="H122" s="13">
        <f t="shared" ref="H122:H124" si="22">E122+G122</f>
        <v>11173.91</v>
      </c>
      <c r="I122" s="19" t="str">
        <f>CONCATENATE("S",MID($A122,5,1),"_U2_",SUBSTITUTE($C122,"IPB","IX+") )</f>
        <v>S3_U2_FE_MDIX+</v>
      </c>
      <c r="J122" s="19">
        <f>VLOOKUP(I122,EtchLengthFromLayout!$A:$B,2,0)</f>
        <v>691.74</v>
      </c>
      <c r="K122" s="19" t="str">
        <f>CONCATENATE("S",MID($A122,5,1),"_U3_",SUBSTITUTE($C122,"IPB","IX+") )</f>
        <v>S3_U3_FE_MDIX+</v>
      </c>
      <c r="L122" s="19">
        <f>VLOOKUP(K122,EtchLengthFromLayout!$A:$B,2,0)</f>
        <v>2251.06</v>
      </c>
      <c r="M122" s="14"/>
      <c r="N122" s="19"/>
      <c r="O122" s="19"/>
      <c r="P122" s="19"/>
      <c r="Q122" s="5"/>
      <c r="R122" s="5"/>
      <c r="S122" s="19"/>
      <c r="T122" s="19">
        <f t="shared" ref="T122:T124" si="23">E122+G122+J122+L122+N122+P122+S122</f>
        <v>14116.71</v>
      </c>
      <c r="U122" s="15" t="str">
        <f>IF(U121&lt;=5,"OK, Tolerance&lt;= 5 mils", "Fail, Tolerance &gt;  5 mils")</f>
        <v>OK, Tolerance&lt;= 5 mils</v>
      </c>
      <c r="V122" s="24"/>
      <c r="W122" s="5"/>
      <c r="X122" s="5"/>
      <c r="Y122" s="121"/>
    </row>
    <row r="123" spans="1:25" ht="16.149999999999999" customHeight="1" x14ac:dyDescent="0.25">
      <c r="A123" s="24" t="s">
        <v>442</v>
      </c>
      <c r="B123" s="5">
        <f>VLOOKUP(C123,PinNo!$B:$C,2,0)</f>
        <v>158</v>
      </c>
      <c r="C123" s="5" t="s">
        <v>275</v>
      </c>
      <c r="D123" s="5" t="str">
        <f>VLOOKUP(CONCATENATE($A123,".",$B123),Netlist_VTable!$H:$I,2,0)</f>
        <v>S3_FE_MDI-</v>
      </c>
      <c r="E123" s="19">
        <f>VLOOKUP(D123,EtchLengthFromLayout!$A:$B,2,0)</f>
        <v>9896.4500000000007</v>
      </c>
      <c r="F123" s="19" t="str">
        <f>CONCATENATE("S",MID($A123,5,1),"_U1_",SUBSTITUTE($C123,"INA","I-") )</f>
        <v>S3_U1_FE_MDI-</v>
      </c>
      <c r="G123" s="19">
        <f>VLOOKUP(F123,EtchLengthFromLayout!$A:$B,2,0)</f>
        <v>1564.23</v>
      </c>
      <c r="H123" s="13">
        <f t="shared" si="22"/>
        <v>11460.68</v>
      </c>
      <c r="I123" s="19" t="str">
        <f>CONCATENATE("S",MID($A123,5,1),"_U2_",SUBSTITUTE($C123,"INA","I-") )</f>
        <v>S3_U2_FE_MDI-</v>
      </c>
      <c r="J123" s="19">
        <f>VLOOKUP(I123,EtchLengthFromLayout!$A:$B,2,0)</f>
        <v>983.03</v>
      </c>
      <c r="K123" s="19" t="str">
        <f>CONCATENATE("S",MID($A123,5,1),"_U3_",SUBSTITUTE($C123,"INA","I-") )</f>
        <v>S3_U3_FE_MDI-</v>
      </c>
      <c r="L123" s="19">
        <f>VLOOKUP(K123,EtchLengthFromLayout!$A:$B,2,0)</f>
        <v>1673.02</v>
      </c>
      <c r="M123" s="14"/>
      <c r="N123" s="19"/>
      <c r="O123" s="19"/>
      <c r="P123" s="19"/>
      <c r="Q123" s="5"/>
      <c r="R123" s="5"/>
      <c r="S123" s="19"/>
      <c r="T123" s="19">
        <f t="shared" si="23"/>
        <v>14116.730000000001</v>
      </c>
      <c r="U123" s="19">
        <f>ABS(T123-T124)</f>
        <v>1.9999999998617568E-2</v>
      </c>
      <c r="V123" s="24"/>
      <c r="W123" s="5"/>
      <c r="X123" s="5"/>
      <c r="Y123" s="120" t="s">
        <v>743</v>
      </c>
    </row>
    <row r="124" spans="1:25" ht="16.149999999999999" customHeight="1" x14ac:dyDescent="0.25">
      <c r="A124" s="24" t="s">
        <v>442</v>
      </c>
      <c r="B124" s="5">
        <f>VLOOKUP(C124,PinNo!$B:$C,2,0)</f>
        <v>157</v>
      </c>
      <c r="C124" s="5" t="s">
        <v>274</v>
      </c>
      <c r="D124" s="5" t="str">
        <f>VLOOKUP(CONCATENATE($A124,".",$B124),Netlist_VTable!$H:$I,2,0)</f>
        <v>S3_FE_MDI+</v>
      </c>
      <c r="E124" s="19">
        <f>VLOOKUP(D124,EtchLengthFromLayout!$A:$B,2,0)</f>
        <v>9896.43</v>
      </c>
      <c r="F124" s="19" t="str">
        <f>CONCATENATE("S",MID($A124,5,1),"_U1_",SUBSTITUTE($C124,"IPA","I+") )</f>
        <v>S3_U1_FE_MDI+</v>
      </c>
      <c r="G124" s="19">
        <f>VLOOKUP(F124,EtchLengthFromLayout!$A:$B,2,0)</f>
        <v>1564.23</v>
      </c>
      <c r="H124" s="13">
        <f t="shared" si="22"/>
        <v>11460.66</v>
      </c>
      <c r="I124" s="19" t="str">
        <f>CONCATENATE("S",MID($A124,5,1),"_U2_",SUBSTITUTE($C124,"IPA","I+") )</f>
        <v>S3_U2_FE_MDI+</v>
      </c>
      <c r="J124" s="19">
        <f>VLOOKUP(I124,EtchLengthFromLayout!$A:$B,2,0)</f>
        <v>983.02</v>
      </c>
      <c r="K124" s="19" t="str">
        <f>CONCATENATE("S",MID($A124,5,1),"_U3_",SUBSTITUTE($C124,"IPA","I+") )</f>
        <v>S3_U3_FE_MDI+</v>
      </c>
      <c r="L124" s="19">
        <f>VLOOKUP(K124,EtchLengthFromLayout!$A:$B,2,0)</f>
        <v>1673.07</v>
      </c>
      <c r="M124" s="14"/>
      <c r="N124" s="19"/>
      <c r="O124" s="19"/>
      <c r="P124" s="19"/>
      <c r="Q124" s="5"/>
      <c r="R124" s="5"/>
      <c r="S124" s="19"/>
      <c r="T124" s="19">
        <f t="shared" si="23"/>
        <v>14116.75</v>
      </c>
      <c r="U124" s="15" t="str">
        <f>IF(U123&lt;=5,"OK, Tolerance&lt;= 5 mils", "Fail, Tolerance &gt;  5 mils")</f>
        <v>OK, Tolerance&lt;= 5 mils</v>
      </c>
      <c r="V124" s="24"/>
      <c r="W124" s="5"/>
      <c r="X124" s="5"/>
      <c r="Y124" s="121"/>
    </row>
    <row r="125" spans="1:25" x14ac:dyDescent="0.25">
      <c r="A125" s="44"/>
      <c r="B125" s="12"/>
      <c r="C125" s="12"/>
      <c r="D125" s="12"/>
      <c r="E125" s="13"/>
      <c r="F125" s="12" t="s">
        <v>227</v>
      </c>
      <c r="G125" s="13"/>
      <c r="H125" s="13">
        <f>MAX(H121:H124)</f>
        <v>11460.68</v>
      </c>
      <c r="I125" s="15"/>
      <c r="J125" s="15"/>
      <c r="K125" s="15"/>
      <c r="L125" s="15"/>
      <c r="M125" s="15"/>
      <c r="N125" s="15"/>
      <c r="O125" s="15"/>
      <c r="P125" s="15"/>
      <c r="Q125" s="15"/>
      <c r="R125" s="10" t="s">
        <v>227</v>
      </c>
      <c r="S125" s="15"/>
      <c r="T125" s="15">
        <f>MAX(T121:T124)</f>
        <v>14116.82</v>
      </c>
      <c r="U125" s="10"/>
      <c r="V125" s="10"/>
      <c r="W125" s="10"/>
      <c r="X125" s="10"/>
      <c r="Y125" s="10"/>
    </row>
    <row r="126" spans="1:25" x14ac:dyDescent="0.25">
      <c r="A126" s="44"/>
      <c r="B126" s="12"/>
      <c r="C126" s="12"/>
      <c r="D126" s="12"/>
      <c r="E126" s="13"/>
      <c r="F126" s="12" t="s">
        <v>228</v>
      </c>
      <c r="G126" s="13"/>
      <c r="H126" s="13">
        <f>MIN(H121:H124)</f>
        <v>11173.91</v>
      </c>
      <c r="I126" s="15"/>
      <c r="J126" s="15"/>
      <c r="K126" s="15"/>
      <c r="L126" s="15"/>
      <c r="M126" s="15"/>
      <c r="N126" s="15"/>
      <c r="O126" s="15"/>
      <c r="P126" s="15"/>
      <c r="Q126" s="15"/>
      <c r="R126" s="10" t="s">
        <v>228</v>
      </c>
      <c r="S126" s="15"/>
      <c r="T126" s="15">
        <f>MIN(T121:T124)</f>
        <v>14116.71</v>
      </c>
      <c r="U126" s="10"/>
      <c r="V126" s="10"/>
      <c r="W126" s="10"/>
      <c r="X126" s="10"/>
      <c r="Y126" s="10"/>
    </row>
    <row r="127" spans="1:25" x14ac:dyDescent="0.25">
      <c r="A127" s="44"/>
      <c r="B127" s="12"/>
      <c r="C127" s="12"/>
      <c r="D127" s="12"/>
      <c r="E127" s="13"/>
      <c r="F127" s="12" t="s">
        <v>1</v>
      </c>
      <c r="G127" s="13"/>
      <c r="H127" s="13">
        <f>ABS(H125-H126)</f>
        <v>286.77000000000044</v>
      </c>
      <c r="I127" s="15"/>
      <c r="J127" s="15"/>
      <c r="K127" s="15"/>
      <c r="L127" s="15"/>
      <c r="M127" s="15"/>
      <c r="N127" s="15"/>
      <c r="O127" s="15"/>
      <c r="P127" s="15"/>
      <c r="Q127" s="10"/>
      <c r="R127" s="10" t="s">
        <v>1</v>
      </c>
      <c r="S127" s="15"/>
      <c r="T127" s="15">
        <f>ABS(T125-T126)</f>
        <v>0.11000000000058208</v>
      </c>
      <c r="U127" s="10"/>
      <c r="V127" s="10"/>
      <c r="W127" s="10"/>
      <c r="X127" s="10"/>
      <c r="Y127" s="10"/>
    </row>
    <row r="128" spans="1:25" x14ac:dyDescent="0.25">
      <c r="A128" s="25"/>
      <c r="B128" s="10"/>
      <c r="C128" s="10"/>
      <c r="D128" s="10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0"/>
      <c r="R128" s="103" t="s">
        <v>6</v>
      </c>
      <c r="S128" s="15"/>
      <c r="T128" s="15" t="str">
        <f>IF(T127&lt;=5,"OK, Tolerance&lt;= 5 mils", "Fail, Tolerance &gt;  5 mils")</f>
        <v>OK, Tolerance&lt;= 5 mils</v>
      </c>
      <c r="U128" s="10"/>
      <c r="V128" s="10"/>
      <c r="W128" s="10"/>
      <c r="X128" s="10"/>
      <c r="Y128" s="10"/>
    </row>
    <row r="129" spans="1:25" x14ac:dyDescent="0.25">
      <c r="A129" s="20"/>
      <c r="B129" s="5"/>
      <c r="C129" s="5"/>
      <c r="D129" s="5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5"/>
      <c r="R129" s="5"/>
      <c r="S129" s="19"/>
      <c r="T129" s="19"/>
      <c r="U129" s="5"/>
      <c r="V129" s="5"/>
      <c r="W129" s="5"/>
      <c r="X129" s="5"/>
      <c r="Y129" s="5"/>
    </row>
    <row r="130" spans="1:25" x14ac:dyDescent="0.25">
      <c r="A130" s="5"/>
      <c r="B130" s="5"/>
      <c r="C130" s="5"/>
      <c r="D130" s="5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5"/>
      <c r="U130" s="5"/>
      <c r="V130" s="5"/>
      <c r="W130" s="5"/>
      <c r="X130" s="5"/>
      <c r="Y130" s="5"/>
    </row>
    <row r="131" spans="1:25" x14ac:dyDescent="0.25">
      <c r="A131" s="105"/>
      <c r="B131" s="105"/>
      <c r="C131" s="105"/>
      <c r="D131" s="105"/>
      <c r="E131" s="105"/>
      <c r="F131" s="105"/>
      <c r="G131" s="105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</row>
    <row r="132" spans="1:25" x14ac:dyDescent="0.25">
      <c r="A132" s="105"/>
      <c r="B132" s="105"/>
      <c r="C132" s="105"/>
      <c r="D132" s="105"/>
      <c r="E132" s="105"/>
      <c r="F132" s="105"/>
      <c r="G132" s="105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</row>
    <row r="133" spans="1:25" ht="32.25" x14ac:dyDescent="0.45">
      <c r="A133" s="26" t="s">
        <v>235</v>
      </c>
      <c r="B133" s="12"/>
      <c r="C133" s="12"/>
      <c r="D133" s="12"/>
      <c r="E133" s="13"/>
      <c r="F133" s="26"/>
      <c r="G133" s="13"/>
      <c r="H133" s="13"/>
      <c r="I133" s="13"/>
      <c r="J133" s="13"/>
      <c r="K133" s="38" t="s">
        <v>257</v>
      </c>
      <c r="L133" s="14"/>
      <c r="M133" s="14"/>
      <c r="N133" s="14"/>
      <c r="O133" s="14"/>
      <c r="P133" s="14"/>
      <c r="Q133" s="14"/>
      <c r="R133" s="26" t="s">
        <v>239</v>
      </c>
      <c r="S133" s="13"/>
      <c r="T133" s="13"/>
      <c r="U133" s="13"/>
      <c r="V133" s="13"/>
      <c r="W133" s="14"/>
      <c r="X133" s="14"/>
      <c r="Y133" s="46"/>
    </row>
    <row r="134" spans="1:25" ht="48" x14ac:dyDescent="0.45">
      <c r="A134" s="76" t="s">
        <v>3</v>
      </c>
      <c r="B134" s="76" t="s">
        <v>4</v>
      </c>
      <c r="C134" s="76" t="s">
        <v>5</v>
      </c>
      <c r="D134" s="63" t="s">
        <v>0</v>
      </c>
      <c r="E134" s="77" t="s">
        <v>2</v>
      </c>
      <c r="F134" s="78" t="s">
        <v>0</v>
      </c>
      <c r="G134" s="79" t="s">
        <v>2</v>
      </c>
      <c r="H134" s="80" t="s">
        <v>421</v>
      </c>
      <c r="I134" s="63" t="s">
        <v>0</v>
      </c>
      <c r="J134" s="77" t="s">
        <v>2</v>
      </c>
      <c r="K134" s="78" t="s">
        <v>0</v>
      </c>
      <c r="L134" s="79" t="s">
        <v>2</v>
      </c>
      <c r="M134" s="63" t="s">
        <v>0</v>
      </c>
      <c r="N134" s="77" t="s">
        <v>2</v>
      </c>
      <c r="O134" s="78" t="s">
        <v>0</v>
      </c>
      <c r="P134" s="79" t="s">
        <v>2</v>
      </c>
      <c r="Q134" s="63"/>
      <c r="R134" s="81" t="s">
        <v>423</v>
      </c>
      <c r="S134" s="77" t="s">
        <v>2</v>
      </c>
      <c r="T134" s="82" t="s">
        <v>875</v>
      </c>
      <c r="U134" s="29" t="s">
        <v>232</v>
      </c>
      <c r="V134" s="10" t="s">
        <v>877</v>
      </c>
      <c r="W134" s="10" t="s">
        <v>4</v>
      </c>
      <c r="X134" s="10" t="s">
        <v>5</v>
      </c>
      <c r="Y134" s="36" t="s">
        <v>256</v>
      </c>
    </row>
    <row r="135" spans="1:25" ht="16.149999999999999" customHeight="1" x14ac:dyDescent="0.25">
      <c r="A135" s="23" t="s">
        <v>8</v>
      </c>
      <c r="B135" s="5">
        <f>VLOOKUP(C135,PinNo!$B:$C,2,0)</f>
        <v>161</v>
      </c>
      <c r="C135" s="5" t="s">
        <v>273</v>
      </c>
      <c r="D135" s="5"/>
      <c r="E135" s="19"/>
      <c r="F135" s="19"/>
      <c r="G135" s="19"/>
      <c r="H135" s="13"/>
      <c r="I135" s="19"/>
      <c r="J135" s="19"/>
      <c r="K135" s="19"/>
      <c r="L135" s="19"/>
      <c r="M135" s="14" t="str">
        <f>CONCATENATE("SG",MID($A135,5,1),"_U3_",SUBSTITUTE($X135,"INA","I-") )</f>
        <v>SG0_U3_FE_MDI-</v>
      </c>
      <c r="N135" s="19">
        <f>VLOOKUP(M135,EtchLengthFromLayout!$A:$B,2,0)</f>
        <v>1161.46</v>
      </c>
      <c r="O135" s="19" t="str">
        <f>CONCATENATE("SG",MID($A135,5,1),"_U2_",SUBSTITUTE($X135,"INA","I-") )</f>
        <v>SG0_U2_FE_MDI-</v>
      </c>
      <c r="P135" s="19">
        <f>VLOOKUP(O135,EtchLengthFromLayout!$A:$B,2,0)</f>
        <v>1510.84</v>
      </c>
      <c r="Q135" s="5"/>
      <c r="R135" s="5" t="str">
        <f>VLOOKUP(CONCATENATE($V135,".",$W135),Netlist_VTable!$H:$I,2,0)</f>
        <v>SG0_FE_MDI-</v>
      </c>
      <c r="S135" s="19">
        <f>VLOOKUP(R135,EtchLengthFromLayout!$A:$B,2,0)</f>
        <v>3634.64</v>
      </c>
      <c r="T135" s="19">
        <f>E135+G135+J135+L135+N135+P135+S135</f>
        <v>6306.9400000000005</v>
      </c>
      <c r="U135" s="19">
        <f>ABS(T135-T136)</f>
        <v>6.9999999999708962E-2</v>
      </c>
      <c r="V135" s="23" t="s">
        <v>871</v>
      </c>
      <c r="W135" s="5">
        <f>VLOOKUP(X135,PinNo!$B:$C,2,0)</f>
        <v>158</v>
      </c>
      <c r="X135" s="5" t="s">
        <v>275</v>
      </c>
      <c r="Y135" s="120" t="s">
        <v>248</v>
      </c>
    </row>
    <row r="136" spans="1:25" ht="16.149999999999999" customHeight="1" x14ac:dyDescent="0.25">
      <c r="A136" s="23" t="s">
        <v>8</v>
      </c>
      <c r="B136" s="5">
        <f>VLOOKUP(C136,PinNo!$B:$C,2,0)</f>
        <v>160</v>
      </c>
      <c r="C136" s="5" t="s">
        <v>272</v>
      </c>
      <c r="D136" s="5"/>
      <c r="E136" s="19"/>
      <c r="F136" s="19"/>
      <c r="G136" s="19"/>
      <c r="H136" s="13"/>
      <c r="I136" s="19"/>
      <c r="J136" s="19"/>
      <c r="K136" s="19"/>
      <c r="L136" s="19"/>
      <c r="M136" s="14" t="str">
        <f>CONCATENATE("SG",MID($A136,5,1),"_U3_",SUBSTITUTE($X136,"IPA","I+") )</f>
        <v>SG0_U3_FE_MDI+</v>
      </c>
      <c r="N136" s="19">
        <f>VLOOKUP(M136,EtchLengthFromLayout!$A:$B,2,0)</f>
        <v>1161.44</v>
      </c>
      <c r="O136" s="19" t="str">
        <f>CONCATENATE("SG",MID($A136,5,1),"_U2_",SUBSTITUTE($X136,"IPA","I+") )</f>
        <v>SG0_U2_FE_MDI+</v>
      </c>
      <c r="P136" s="19">
        <f>VLOOKUP(O136,EtchLengthFromLayout!$A:$B,2,0)</f>
        <v>1510.88</v>
      </c>
      <c r="Q136" s="5"/>
      <c r="R136" s="5" t="str">
        <f>VLOOKUP(CONCATENATE($V136,".",$W136),Netlist_VTable!$H:$I,2,0)</f>
        <v>SG0_FE_MDI+</v>
      </c>
      <c r="S136" s="19">
        <f>VLOOKUP(R136,EtchLengthFromLayout!$A:$B,2,0)</f>
        <v>3634.69</v>
      </c>
      <c r="T136" s="19">
        <f t="shared" ref="T136:T138" si="24">E136+G136+J136+L136+N136+P136+S136</f>
        <v>6307.01</v>
      </c>
      <c r="U136" s="15" t="str">
        <f>IF(U135&lt;=5,"OK, Tolerance&lt;= 5 mils", "Fail, Tolerance &gt;  5 mils")</f>
        <v>OK, Tolerance&lt;= 5 mils</v>
      </c>
      <c r="V136" s="23" t="s">
        <v>871</v>
      </c>
      <c r="W136" s="5">
        <f>VLOOKUP(X136,PinNo!$B:$C,2,0)</f>
        <v>157</v>
      </c>
      <c r="X136" s="5" t="s">
        <v>274</v>
      </c>
      <c r="Y136" s="121"/>
    </row>
    <row r="137" spans="1:25" ht="16.149999999999999" customHeight="1" x14ac:dyDescent="0.25">
      <c r="A137" s="23" t="s">
        <v>8</v>
      </c>
      <c r="B137" s="5">
        <f>VLOOKUP(C137,PinNo!$B:$C,2,0)</f>
        <v>158</v>
      </c>
      <c r="C137" s="5" t="s">
        <v>275</v>
      </c>
      <c r="D137" s="5"/>
      <c r="E137" s="19"/>
      <c r="F137" s="19"/>
      <c r="G137" s="19"/>
      <c r="H137" s="13"/>
      <c r="I137" s="19"/>
      <c r="J137" s="19"/>
      <c r="K137" s="19"/>
      <c r="L137" s="19"/>
      <c r="M137" s="14" t="str">
        <f>CONCATENATE("SG",MID($A137,5,1),"_U3_",SUBSTITUTE($X137,"INB","IX-") )</f>
        <v>SG0_U3_FE_MDIX-</v>
      </c>
      <c r="N137" s="19">
        <f>VLOOKUP(M137,EtchLengthFromLayout!$A:$B,2,0)</f>
        <v>1908.06</v>
      </c>
      <c r="O137" s="19" t="str">
        <f>CONCATENATE("SG",MID($A137,5,1),"_U2_",SUBSTITUTE($X137,"INB","IX-") )</f>
        <v>SG0_U2_FE_MDIX-</v>
      </c>
      <c r="P137" s="19">
        <f>VLOOKUP(O137,EtchLengthFromLayout!$A:$B,2,0)</f>
        <v>1256.73</v>
      </c>
      <c r="Q137" s="5"/>
      <c r="R137" s="5" t="str">
        <f>VLOOKUP(CONCATENATE($V137,".",$W137),Netlist_VTable!$H:$I,2,0)</f>
        <v>SG0_FE_MDIX-</v>
      </c>
      <c r="S137" s="19">
        <f>VLOOKUP(R137,EtchLengthFromLayout!$A:$B,2,0)</f>
        <v>3142.22</v>
      </c>
      <c r="T137" s="19">
        <f t="shared" si="24"/>
        <v>6307.01</v>
      </c>
      <c r="U137" s="19">
        <f>ABS(T137-T138)</f>
        <v>7.999999999992724E-2</v>
      </c>
      <c r="V137" s="23" t="s">
        <v>871</v>
      </c>
      <c r="W137" s="5">
        <f>VLOOKUP(X137,PinNo!$B:$C,2,0)</f>
        <v>161</v>
      </c>
      <c r="X137" s="5" t="s">
        <v>273</v>
      </c>
      <c r="Y137" s="120" t="s">
        <v>249</v>
      </c>
    </row>
    <row r="138" spans="1:25" ht="16.149999999999999" customHeight="1" x14ac:dyDescent="0.25">
      <c r="A138" s="23" t="s">
        <v>8</v>
      </c>
      <c r="B138" s="5">
        <f>VLOOKUP(C138,PinNo!$B:$C,2,0)</f>
        <v>157</v>
      </c>
      <c r="C138" s="5" t="s">
        <v>274</v>
      </c>
      <c r="D138" s="5"/>
      <c r="E138" s="19"/>
      <c r="F138" s="19"/>
      <c r="G138" s="19"/>
      <c r="H138" s="13"/>
      <c r="I138" s="19"/>
      <c r="J138" s="19"/>
      <c r="K138" s="19"/>
      <c r="L138" s="19"/>
      <c r="M138" s="14" t="str">
        <f>CONCATENATE("SG",MID($A138,5,1),"_U3_",SUBSTITUTE($X138,"IPB","IX+") )</f>
        <v>SG0_U3_FE_MDIX+</v>
      </c>
      <c r="N138" s="19">
        <f>VLOOKUP(M138,EtchLengthFromLayout!$A:$B,2,0)</f>
        <v>1908.17</v>
      </c>
      <c r="O138" s="19" t="str">
        <f>CONCATENATE("SG",MID($A138,5,1),"_U2_",SUBSTITUTE($X138,"IPB","IX+") )</f>
        <v>SG0_U2_FE_MDIX+</v>
      </c>
      <c r="P138" s="19">
        <f>VLOOKUP(O138,EtchLengthFromLayout!$A:$B,2,0)</f>
        <v>1256.6600000000001</v>
      </c>
      <c r="Q138" s="5"/>
      <c r="R138" s="5" t="str">
        <f>VLOOKUP(CONCATENATE($V138,".",$W138),Netlist_VTable!$H:$I,2,0)</f>
        <v>SG0_FE_MDIX+</v>
      </c>
      <c r="S138" s="19">
        <f>VLOOKUP(R138,EtchLengthFromLayout!$A:$B,2,0)</f>
        <v>3142.26</v>
      </c>
      <c r="T138" s="19">
        <f t="shared" si="24"/>
        <v>6307.09</v>
      </c>
      <c r="U138" s="15" t="str">
        <f>IF(U137&lt;=5,"OK, Tolerance&lt;= 5 mils", "Fail, Tolerance &gt;  5 mils")</f>
        <v>OK, Tolerance&lt;= 5 mils</v>
      </c>
      <c r="V138" s="23" t="s">
        <v>871</v>
      </c>
      <c r="W138" s="5">
        <f>VLOOKUP(X138,PinNo!$B:$C,2,0)</f>
        <v>160</v>
      </c>
      <c r="X138" s="5" t="s">
        <v>272</v>
      </c>
      <c r="Y138" s="121"/>
    </row>
    <row r="139" spans="1:25" x14ac:dyDescent="0.25">
      <c r="A139" s="44"/>
      <c r="B139" s="12"/>
      <c r="C139" s="12"/>
      <c r="D139" s="12"/>
      <c r="E139" s="13"/>
      <c r="F139" s="12"/>
      <c r="G139" s="13"/>
      <c r="H139" s="13"/>
      <c r="I139" s="15"/>
      <c r="J139" s="15"/>
      <c r="K139" s="15"/>
      <c r="L139" s="15"/>
      <c r="M139" s="15"/>
      <c r="N139" s="15"/>
      <c r="O139" s="15"/>
      <c r="P139" s="15"/>
      <c r="Q139" s="15"/>
      <c r="R139" s="10" t="s">
        <v>227</v>
      </c>
      <c r="S139" s="15"/>
      <c r="T139" s="15">
        <f>MAX(T135:T138)</f>
        <v>6307.09</v>
      </c>
      <c r="U139" s="10"/>
      <c r="V139" s="10"/>
      <c r="W139" s="10"/>
      <c r="X139" s="10"/>
      <c r="Y139" s="10"/>
    </row>
    <row r="140" spans="1:25" x14ac:dyDescent="0.25">
      <c r="A140" s="44"/>
      <c r="B140" s="12"/>
      <c r="C140" s="12"/>
      <c r="D140" s="12"/>
      <c r="E140" s="13"/>
      <c r="F140" s="12"/>
      <c r="G140" s="13"/>
      <c r="H140" s="13"/>
      <c r="I140" s="15"/>
      <c r="J140" s="15"/>
      <c r="K140" s="15"/>
      <c r="L140" s="15"/>
      <c r="M140" s="15"/>
      <c r="N140" s="15"/>
      <c r="O140" s="15"/>
      <c r="P140" s="15"/>
      <c r="Q140" s="15"/>
      <c r="R140" s="10" t="s">
        <v>228</v>
      </c>
      <c r="S140" s="15"/>
      <c r="T140" s="15">
        <f>MIN(T135:T138)</f>
        <v>6306.9400000000005</v>
      </c>
      <c r="U140" s="10"/>
      <c r="V140" s="10"/>
      <c r="W140" s="10"/>
      <c r="X140" s="10"/>
      <c r="Y140" s="10"/>
    </row>
    <row r="141" spans="1:25" x14ac:dyDescent="0.25">
      <c r="A141" s="44"/>
      <c r="B141" s="12"/>
      <c r="C141" s="12"/>
      <c r="D141" s="12"/>
      <c r="E141" s="13"/>
      <c r="F141" s="12"/>
      <c r="G141" s="13"/>
      <c r="H141" s="13"/>
      <c r="I141" s="15"/>
      <c r="J141" s="15"/>
      <c r="K141" s="15"/>
      <c r="L141" s="15"/>
      <c r="M141" s="15"/>
      <c r="N141" s="15"/>
      <c r="O141" s="15"/>
      <c r="P141" s="15"/>
      <c r="Q141" s="10"/>
      <c r="R141" s="10" t="s">
        <v>1</v>
      </c>
      <c r="S141" s="15"/>
      <c r="T141" s="15">
        <f>ABS(T139-T140)</f>
        <v>0.1499999999996362</v>
      </c>
      <c r="U141" s="10"/>
      <c r="V141" s="10"/>
      <c r="W141" s="10"/>
      <c r="X141" s="10"/>
      <c r="Y141" s="10"/>
    </row>
    <row r="142" spans="1:25" x14ac:dyDescent="0.25">
      <c r="A142" s="25"/>
      <c r="B142" s="10"/>
      <c r="C142" s="10"/>
      <c r="D142" s="10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0"/>
      <c r="R142" s="103" t="s">
        <v>6</v>
      </c>
      <c r="S142" s="15"/>
      <c r="T142" s="15" t="str">
        <f>IF(T141&lt;=5,"OK, Tolerance&lt;= 5 mils", "Fail, Tolerance &gt;  5 mils")</f>
        <v>OK, Tolerance&lt;= 5 mils</v>
      </c>
      <c r="U142" s="10"/>
      <c r="V142" s="10"/>
      <c r="W142" s="10"/>
      <c r="X142" s="10"/>
      <c r="Y142" s="10"/>
    </row>
    <row r="143" spans="1:25" x14ac:dyDescent="0.25">
      <c r="A143" s="20"/>
      <c r="B143" s="5"/>
      <c r="C143" s="5"/>
      <c r="D143" s="5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5"/>
      <c r="R143" s="5"/>
      <c r="S143" s="19"/>
      <c r="T143" s="19"/>
      <c r="U143" s="5"/>
      <c r="V143" s="5"/>
      <c r="W143" s="5"/>
      <c r="X143" s="5"/>
      <c r="Y143" s="37"/>
    </row>
    <row r="144" spans="1:25" ht="48" x14ac:dyDescent="0.45">
      <c r="A144" s="76" t="s">
        <v>3</v>
      </c>
      <c r="B144" s="76" t="s">
        <v>4</v>
      </c>
      <c r="C144" s="76" t="s">
        <v>5</v>
      </c>
      <c r="D144" s="63" t="s">
        <v>0</v>
      </c>
      <c r="E144" s="77" t="s">
        <v>2</v>
      </c>
      <c r="F144" s="78" t="s">
        <v>0</v>
      </c>
      <c r="G144" s="79" t="s">
        <v>2</v>
      </c>
      <c r="H144" s="80" t="s">
        <v>421</v>
      </c>
      <c r="I144" s="63" t="s">
        <v>0</v>
      </c>
      <c r="J144" s="77" t="s">
        <v>2</v>
      </c>
      <c r="K144" s="78" t="s">
        <v>0</v>
      </c>
      <c r="L144" s="79" t="s">
        <v>2</v>
      </c>
      <c r="M144" s="63" t="s">
        <v>0</v>
      </c>
      <c r="N144" s="77" t="s">
        <v>2</v>
      </c>
      <c r="O144" s="78" t="s">
        <v>0</v>
      </c>
      <c r="P144" s="79" t="s">
        <v>2</v>
      </c>
      <c r="Q144" s="63"/>
      <c r="R144" s="81" t="s">
        <v>423</v>
      </c>
      <c r="S144" s="77" t="s">
        <v>2</v>
      </c>
      <c r="T144" s="82" t="s">
        <v>875</v>
      </c>
      <c r="U144" s="29" t="s">
        <v>232</v>
      </c>
      <c r="V144" s="10" t="s">
        <v>877</v>
      </c>
      <c r="W144" s="10" t="s">
        <v>4</v>
      </c>
      <c r="X144" s="10" t="s">
        <v>5</v>
      </c>
      <c r="Y144" s="36" t="s">
        <v>256</v>
      </c>
    </row>
    <row r="145" spans="1:25" ht="16.149999999999999" customHeight="1" x14ac:dyDescent="0.25">
      <c r="A145" s="24" t="s">
        <v>9</v>
      </c>
      <c r="B145" s="5">
        <f>VLOOKUP(C145,PinNo!$B:$C,2,0)</f>
        <v>161</v>
      </c>
      <c r="C145" s="5" t="s">
        <v>273</v>
      </c>
      <c r="D145" s="5"/>
      <c r="E145" s="19"/>
      <c r="F145" s="19"/>
      <c r="G145" s="19"/>
      <c r="H145" s="13"/>
      <c r="I145" s="19"/>
      <c r="J145" s="19"/>
      <c r="K145" s="19"/>
      <c r="L145" s="19"/>
      <c r="M145" s="14" t="str">
        <f>CONCATENATE("SG",MID($A145,5,1),"_U3_",SUBSTITUTE($X145,"INA","I-") )</f>
        <v>SG1_U3_FE_MDI-</v>
      </c>
      <c r="N145" s="19">
        <f>VLOOKUP(M145,EtchLengthFromLayout!$A:$B,2,0)</f>
        <v>1658.12</v>
      </c>
      <c r="O145" s="19" t="str">
        <f>CONCATENATE("SG",MID($A145,5,1),"_U2_",SUBSTITUTE($X145,"INA","I-") )</f>
        <v>SG1_U2_FE_MDI-</v>
      </c>
      <c r="P145" s="19">
        <f>VLOOKUP(O145,EtchLengthFromLayout!$A:$B,2,0)</f>
        <v>1875.39</v>
      </c>
      <c r="Q145" s="5"/>
      <c r="R145" s="5" t="str">
        <f>VLOOKUP(CONCATENATE($V145,".",$W145),Netlist_VTable!$H:$I,2,0)</f>
        <v>SG1_FE_MDI-</v>
      </c>
      <c r="S145" s="19">
        <f>VLOOKUP(R145,EtchLengthFromLayout!$A:$B,2,0)</f>
        <v>3996.94</v>
      </c>
      <c r="T145" s="19">
        <f>E145+G145+J145+L145+N145+P145+S145</f>
        <v>7530.4500000000007</v>
      </c>
      <c r="U145" s="19">
        <f>ABS(T145-T146)</f>
        <v>0.11000000000058208</v>
      </c>
      <c r="V145" s="24" t="s">
        <v>872</v>
      </c>
      <c r="W145" s="5">
        <f>VLOOKUP(X145,PinNo!$B:$C,2,0)</f>
        <v>158</v>
      </c>
      <c r="X145" s="5" t="s">
        <v>275</v>
      </c>
      <c r="Y145" s="120" t="s">
        <v>250</v>
      </c>
    </row>
    <row r="146" spans="1:25" ht="16.149999999999999" customHeight="1" x14ac:dyDescent="0.25">
      <c r="A146" s="24" t="s">
        <v>9</v>
      </c>
      <c r="B146" s="5">
        <f>VLOOKUP(C146,PinNo!$B:$C,2,0)</f>
        <v>160</v>
      </c>
      <c r="C146" s="5" t="s">
        <v>272</v>
      </c>
      <c r="D146" s="5"/>
      <c r="E146" s="19"/>
      <c r="F146" s="19"/>
      <c r="G146" s="19"/>
      <c r="H146" s="13"/>
      <c r="I146" s="19"/>
      <c r="J146" s="19"/>
      <c r="K146" s="19"/>
      <c r="L146" s="19"/>
      <c r="M146" s="14" t="str">
        <f>CONCATENATE("SG",MID($A146,5,1),"_U3_",SUBSTITUTE($X146,"IPA","I+") )</f>
        <v>SG1_U3_FE_MDI+</v>
      </c>
      <c r="N146" s="19">
        <f>VLOOKUP(M146,EtchLengthFromLayout!$A:$B,2,0)</f>
        <v>1658.1</v>
      </c>
      <c r="O146" s="19" t="str">
        <f>CONCATENATE("SG",MID($A146,5,1),"_U2_",SUBSTITUTE($X146,"IPA","I+") )</f>
        <v>SG1_U2_FE_MDI+</v>
      </c>
      <c r="P146" s="19">
        <f>VLOOKUP(O146,EtchLengthFromLayout!$A:$B,2,0)</f>
        <v>1875.34</v>
      </c>
      <c r="Q146" s="5"/>
      <c r="R146" s="5" t="str">
        <f>VLOOKUP(CONCATENATE($V146,".",$W146),Netlist_VTable!$H:$I,2,0)</f>
        <v>SG1_FE_MDI+</v>
      </c>
      <c r="S146" s="19">
        <f>VLOOKUP(R146,EtchLengthFromLayout!$A:$B,2,0)</f>
        <v>3996.9</v>
      </c>
      <c r="T146" s="19">
        <f t="shared" ref="T146:T148" si="25">E146+G146+J146+L146+N146+P146+S146</f>
        <v>7530.34</v>
      </c>
      <c r="U146" s="15" t="str">
        <f>IF(U145&lt;=5,"OK, Tolerance&lt;= 5 mils", "Fail, Tolerance &gt;  5 mils")</f>
        <v>OK, Tolerance&lt;= 5 mils</v>
      </c>
      <c r="V146" s="24" t="s">
        <v>872</v>
      </c>
      <c r="W146" s="5">
        <f>VLOOKUP(X146,PinNo!$B:$C,2,0)</f>
        <v>157</v>
      </c>
      <c r="X146" s="5" t="s">
        <v>274</v>
      </c>
      <c r="Y146" s="121"/>
    </row>
    <row r="147" spans="1:25" ht="16.149999999999999" customHeight="1" x14ac:dyDescent="0.25">
      <c r="A147" s="24" t="s">
        <v>9</v>
      </c>
      <c r="B147" s="5">
        <f>VLOOKUP(C147,PinNo!$B:$C,2,0)</f>
        <v>158</v>
      </c>
      <c r="C147" s="5" t="s">
        <v>275</v>
      </c>
      <c r="D147" s="5"/>
      <c r="E147" s="19"/>
      <c r="F147" s="19"/>
      <c r="G147" s="19"/>
      <c r="H147" s="13"/>
      <c r="I147" s="19"/>
      <c r="J147" s="19"/>
      <c r="K147" s="19"/>
      <c r="L147" s="19"/>
      <c r="M147" s="14" t="str">
        <f>CONCATENATE("SG",MID($A147,5,1),"_U3_",SUBSTITUTE($X147,"INB","IX-") )</f>
        <v>SG1_U3_FE_MDIX-</v>
      </c>
      <c r="N147" s="19">
        <f>VLOOKUP(M147,EtchLengthFromLayout!$A:$B,2,0)</f>
        <v>1542.92</v>
      </c>
      <c r="O147" s="19" t="str">
        <f>CONCATENATE("SG",MID($A147,5,1),"_U2_",SUBSTITUTE($X147,"INB","IX-") )</f>
        <v>SG1_U2_FE_MDIX-</v>
      </c>
      <c r="P147" s="19">
        <f>VLOOKUP(O147,EtchLengthFromLayout!$A:$B,2,0)</f>
        <v>1478.86</v>
      </c>
      <c r="Q147" s="5"/>
      <c r="R147" s="5" t="str">
        <f>VLOOKUP(CONCATENATE($V147,".",$W147),Netlist_VTable!$H:$I,2,0)</f>
        <v>SG1_FE_MDIX-</v>
      </c>
      <c r="S147" s="19">
        <f>VLOOKUP(R147,EtchLengthFromLayout!$A:$B,2,0)</f>
        <v>4508.5</v>
      </c>
      <c r="T147" s="19">
        <f t="shared" si="25"/>
        <v>7530.28</v>
      </c>
      <c r="U147" s="19">
        <f>ABS(T147-T148)</f>
        <v>7.0000000000618456E-2</v>
      </c>
      <c r="V147" s="24" t="s">
        <v>872</v>
      </c>
      <c r="W147" s="5">
        <f>VLOOKUP(X147,PinNo!$B:$C,2,0)</f>
        <v>161</v>
      </c>
      <c r="X147" s="5" t="s">
        <v>273</v>
      </c>
      <c r="Y147" s="120" t="s">
        <v>251</v>
      </c>
    </row>
    <row r="148" spans="1:25" ht="16.149999999999999" customHeight="1" x14ac:dyDescent="0.25">
      <c r="A148" s="24" t="s">
        <v>9</v>
      </c>
      <c r="B148" s="5">
        <f>VLOOKUP(C148,PinNo!$B:$C,2,0)</f>
        <v>157</v>
      </c>
      <c r="C148" s="5" t="s">
        <v>274</v>
      </c>
      <c r="D148" s="5"/>
      <c r="E148" s="19"/>
      <c r="F148" s="19"/>
      <c r="G148" s="19"/>
      <c r="H148" s="13"/>
      <c r="I148" s="19"/>
      <c r="J148" s="19"/>
      <c r="K148" s="19"/>
      <c r="L148" s="19"/>
      <c r="M148" s="14" t="str">
        <f>CONCATENATE("SG",MID($A148,5,1),"_U3_",SUBSTITUTE($X148,"IPB","IX+") )</f>
        <v>SG1_U3_FE_MDIX+</v>
      </c>
      <c r="N148" s="19">
        <f>VLOOKUP(M148,EtchLengthFromLayout!$A:$B,2,0)</f>
        <v>1543.03</v>
      </c>
      <c r="O148" s="19" t="str">
        <f>CONCATENATE("SG",MID($A148,5,1),"_U2_",SUBSTITUTE($X148,"IPB","IX+") )</f>
        <v>SG1_U2_FE_MDIX+</v>
      </c>
      <c r="P148" s="19">
        <f>VLOOKUP(O148,EtchLengthFromLayout!$A:$B,2,0)</f>
        <v>1478.8</v>
      </c>
      <c r="Q148" s="5"/>
      <c r="R148" s="5" t="str">
        <f>VLOOKUP(CONCATENATE($V148,".",$W148),Netlist_VTable!$H:$I,2,0)</f>
        <v>SG1_FE_MDIX+</v>
      </c>
      <c r="S148" s="19">
        <f>VLOOKUP(R148,EtchLengthFromLayout!$A:$B,2,0)</f>
        <v>4508.5200000000004</v>
      </c>
      <c r="T148" s="19">
        <f t="shared" si="25"/>
        <v>7530.35</v>
      </c>
      <c r="U148" s="15" t="str">
        <f>IF(U147&lt;=5,"OK, Tolerance&lt;= 5 mils", "Fail, Tolerance &gt;  5 mils")</f>
        <v>OK, Tolerance&lt;= 5 mils</v>
      </c>
      <c r="V148" s="24" t="s">
        <v>872</v>
      </c>
      <c r="W148" s="5">
        <f>VLOOKUP(X148,PinNo!$B:$C,2,0)</f>
        <v>160</v>
      </c>
      <c r="X148" s="5" t="s">
        <v>272</v>
      </c>
      <c r="Y148" s="121"/>
    </row>
    <row r="149" spans="1:25" x14ac:dyDescent="0.25">
      <c r="A149" s="44"/>
      <c r="B149" s="12"/>
      <c r="C149" s="12"/>
      <c r="D149" s="12"/>
      <c r="E149" s="13"/>
      <c r="F149" s="12"/>
      <c r="G149" s="13"/>
      <c r="H149" s="13"/>
      <c r="I149" s="15"/>
      <c r="J149" s="15"/>
      <c r="K149" s="15"/>
      <c r="L149" s="15"/>
      <c r="M149" s="15"/>
      <c r="N149" s="15"/>
      <c r="O149" s="15"/>
      <c r="P149" s="15"/>
      <c r="Q149" s="15"/>
      <c r="R149" s="10" t="s">
        <v>227</v>
      </c>
      <c r="S149" s="15"/>
      <c r="T149" s="15">
        <f>MAX(T145:T148)</f>
        <v>7530.4500000000007</v>
      </c>
      <c r="U149" s="10"/>
      <c r="V149" s="10"/>
      <c r="W149" s="10"/>
      <c r="X149" s="10"/>
      <c r="Y149" s="10"/>
    </row>
    <row r="150" spans="1:25" x14ac:dyDescent="0.25">
      <c r="A150" s="44"/>
      <c r="B150" s="12"/>
      <c r="C150" s="12"/>
      <c r="D150" s="12"/>
      <c r="E150" s="13"/>
      <c r="F150" s="12"/>
      <c r="G150" s="13"/>
      <c r="H150" s="13"/>
      <c r="I150" s="15"/>
      <c r="J150" s="15"/>
      <c r="K150" s="15"/>
      <c r="L150" s="15"/>
      <c r="M150" s="15"/>
      <c r="N150" s="15"/>
      <c r="O150" s="15"/>
      <c r="P150" s="15"/>
      <c r="Q150" s="15"/>
      <c r="R150" s="10" t="s">
        <v>228</v>
      </c>
      <c r="S150" s="15"/>
      <c r="T150" s="15">
        <f>MIN(T145:T148)</f>
        <v>7530.28</v>
      </c>
      <c r="U150" s="10"/>
      <c r="V150" s="10"/>
      <c r="W150" s="10"/>
      <c r="X150" s="10"/>
      <c r="Y150" s="10"/>
    </row>
    <row r="151" spans="1:25" x14ac:dyDescent="0.25">
      <c r="A151" s="44"/>
      <c r="B151" s="12"/>
      <c r="C151" s="12"/>
      <c r="D151" s="12"/>
      <c r="E151" s="13"/>
      <c r="F151" s="12"/>
      <c r="G151" s="13"/>
      <c r="H151" s="13"/>
      <c r="I151" s="15"/>
      <c r="J151" s="15"/>
      <c r="K151" s="15"/>
      <c r="L151" s="15"/>
      <c r="M151" s="15"/>
      <c r="N151" s="15"/>
      <c r="O151" s="15"/>
      <c r="P151" s="15"/>
      <c r="Q151" s="10"/>
      <c r="R151" s="10" t="s">
        <v>1</v>
      </c>
      <c r="S151" s="15"/>
      <c r="T151" s="15">
        <f>ABS(T149-T150)</f>
        <v>0.17000000000098225</v>
      </c>
      <c r="U151" s="10"/>
      <c r="V151" s="10"/>
      <c r="W151" s="10"/>
      <c r="X151" s="10"/>
      <c r="Y151" s="10"/>
    </row>
    <row r="152" spans="1:25" x14ac:dyDescent="0.25">
      <c r="A152" s="25"/>
      <c r="B152" s="10"/>
      <c r="C152" s="10"/>
      <c r="D152" s="10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0"/>
      <c r="R152" s="103" t="s">
        <v>6</v>
      </c>
      <c r="S152" s="15"/>
      <c r="T152" s="15" t="str">
        <f>IF(T151&lt;=5,"OK, Tolerance&lt;= 5 mils", "Fail, Tolerance &gt;  5 mils")</f>
        <v>OK, Tolerance&lt;= 5 mils</v>
      </c>
      <c r="U152" s="10"/>
      <c r="V152" s="10"/>
      <c r="W152" s="10"/>
      <c r="X152" s="10"/>
      <c r="Y152" s="10"/>
    </row>
    <row r="153" spans="1:25" x14ac:dyDescent="0.25">
      <c r="A153" s="20"/>
      <c r="B153" s="5"/>
      <c r="C153" s="5"/>
      <c r="D153" s="5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5"/>
      <c r="R153" s="5"/>
      <c r="S153" s="19"/>
      <c r="T153" s="19"/>
      <c r="U153" s="5"/>
      <c r="V153" s="5"/>
      <c r="W153" s="5"/>
      <c r="X153" s="5"/>
      <c r="Y153" s="5"/>
    </row>
    <row r="154" spans="1:25" ht="48" x14ac:dyDescent="0.45">
      <c r="A154" s="76" t="s">
        <v>3</v>
      </c>
      <c r="B154" s="76" t="s">
        <v>4</v>
      </c>
      <c r="C154" s="76" t="s">
        <v>5</v>
      </c>
      <c r="D154" s="63" t="s">
        <v>0</v>
      </c>
      <c r="E154" s="77" t="s">
        <v>2</v>
      </c>
      <c r="F154" s="78" t="s">
        <v>0</v>
      </c>
      <c r="G154" s="79" t="s">
        <v>2</v>
      </c>
      <c r="H154" s="80" t="s">
        <v>421</v>
      </c>
      <c r="I154" s="63" t="s">
        <v>0</v>
      </c>
      <c r="J154" s="77" t="s">
        <v>2</v>
      </c>
      <c r="K154" s="78" t="s">
        <v>0</v>
      </c>
      <c r="L154" s="79" t="s">
        <v>2</v>
      </c>
      <c r="M154" s="63" t="s">
        <v>0</v>
      </c>
      <c r="N154" s="77" t="s">
        <v>2</v>
      </c>
      <c r="O154" s="78" t="s">
        <v>0</v>
      </c>
      <c r="P154" s="79" t="s">
        <v>2</v>
      </c>
      <c r="Q154" s="63"/>
      <c r="R154" s="81" t="s">
        <v>423</v>
      </c>
      <c r="S154" s="77" t="s">
        <v>2</v>
      </c>
      <c r="T154" s="82" t="s">
        <v>875</v>
      </c>
      <c r="U154" s="29" t="s">
        <v>232</v>
      </c>
      <c r="V154" s="10" t="s">
        <v>877</v>
      </c>
      <c r="W154" s="10" t="s">
        <v>4</v>
      </c>
      <c r="X154" s="10" t="s">
        <v>5</v>
      </c>
      <c r="Y154" s="36" t="s">
        <v>256</v>
      </c>
    </row>
    <row r="155" spans="1:25" ht="16.149999999999999" customHeight="1" x14ac:dyDescent="0.25">
      <c r="A155" s="23" t="s">
        <v>441</v>
      </c>
      <c r="B155" s="5">
        <f>VLOOKUP(C155,PinNo!$B:$C,2,0)</f>
        <v>161</v>
      </c>
      <c r="C155" s="5" t="s">
        <v>273</v>
      </c>
      <c r="D155" s="5"/>
      <c r="E155" s="19"/>
      <c r="F155" s="19"/>
      <c r="G155" s="19"/>
      <c r="H155" s="13"/>
      <c r="I155" s="19"/>
      <c r="J155" s="19"/>
      <c r="K155" s="19"/>
      <c r="L155" s="19"/>
      <c r="M155" s="14" t="str">
        <f>CONCATENATE("SG",MID($A155,5,1),"_U3_",SUBSTITUTE($X155,"INA","I-") )</f>
        <v>SG2_U3_FE_MDI-</v>
      </c>
      <c r="N155" s="19">
        <f>VLOOKUP(M155,EtchLengthFromLayout!$A:$B,2,0)</f>
        <v>1292.67</v>
      </c>
      <c r="O155" s="19" t="str">
        <f>CONCATENATE("SG",MID($A155,5,1),"_U2_",SUBSTITUTE($X155,"INA","I-") )</f>
        <v>SG2_U2_FE_MDI-</v>
      </c>
      <c r="P155" s="19">
        <f>VLOOKUP(O155,EtchLengthFromLayout!$A:$B,2,0)</f>
        <v>1807.58</v>
      </c>
      <c r="Q155" s="5"/>
      <c r="R155" s="5" t="str">
        <f>VLOOKUP(CONCATENATE($V155,".",$W155),Netlist_VTable!$H:$I,2,0)</f>
        <v>SG2_FE_MDI-</v>
      </c>
      <c r="S155" s="19">
        <f>VLOOKUP(R155,EtchLengthFromLayout!$A:$B,2,0)</f>
        <v>4159.4799999999996</v>
      </c>
      <c r="T155" s="19">
        <f>E155+G155+J155+L155+N155+P155+S155</f>
        <v>7259.73</v>
      </c>
      <c r="U155" s="19">
        <f>ABS(T155-T156)</f>
        <v>1.9999999999527063E-2</v>
      </c>
      <c r="V155" s="23" t="s">
        <v>873</v>
      </c>
      <c r="W155" s="5">
        <f>VLOOKUP(X155,PinNo!$B:$C,2,0)</f>
        <v>158</v>
      </c>
      <c r="X155" s="5" t="s">
        <v>275</v>
      </c>
      <c r="Y155" s="120" t="s">
        <v>738</v>
      </c>
    </row>
    <row r="156" spans="1:25" ht="16.149999999999999" customHeight="1" x14ac:dyDescent="0.25">
      <c r="A156" s="23" t="s">
        <v>441</v>
      </c>
      <c r="B156" s="5">
        <f>VLOOKUP(C156,PinNo!$B:$C,2,0)</f>
        <v>160</v>
      </c>
      <c r="C156" s="5" t="s">
        <v>272</v>
      </c>
      <c r="D156" s="5"/>
      <c r="E156" s="19"/>
      <c r="F156" s="19"/>
      <c r="G156" s="19"/>
      <c r="H156" s="13"/>
      <c r="I156" s="19"/>
      <c r="J156" s="19"/>
      <c r="K156" s="19"/>
      <c r="L156" s="19"/>
      <c r="M156" s="14" t="str">
        <f>CONCATENATE("SG",MID($A156,5,1),"_U3_",SUBSTITUTE($X156,"IPA","I+") )</f>
        <v>SG2_U3_FE_MDI+</v>
      </c>
      <c r="N156" s="19">
        <f>VLOOKUP(M156,EtchLengthFromLayout!$A:$B,2,0)</f>
        <v>1292.6500000000001</v>
      </c>
      <c r="O156" s="19" t="str">
        <f>CONCATENATE("SG",MID($A156,5,1),"_U2_",SUBSTITUTE($X156,"IPA","I+") )</f>
        <v>SG2_U2_FE_MDI+</v>
      </c>
      <c r="P156" s="19">
        <f>VLOOKUP(O156,EtchLengthFromLayout!$A:$B,2,0)</f>
        <v>1807.53</v>
      </c>
      <c r="Q156" s="5"/>
      <c r="R156" s="5" t="str">
        <f>VLOOKUP(CONCATENATE($V156,".",$W156),Netlist_VTable!$H:$I,2,0)</f>
        <v>SG2_FE_MDI+</v>
      </c>
      <c r="S156" s="19">
        <f>VLOOKUP(R156,EtchLengthFromLayout!$A:$B,2,0)</f>
        <v>4159.53</v>
      </c>
      <c r="T156" s="19">
        <f t="shared" ref="T156:T158" si="26">E156+G156+J156+L156+N156+P156+S156</f>
        <v>7259.71</v>
      </c>
      <c r="U156" s="15" t="str">
        <f>IF(U155&lt;=5,"OK, Tolerance&lt;= 5 mils", "Fail, Tolerance &gt;  5 mils")</f>
        <v>OK, Tolerance&lt;= 5 mils</v>
      </c>
      <c r="V156" s="23" t="s">
        <v>873</v>
      </c>
      <c r="W156" s="5">
        <f>VLOOKUP(X156,PinNo!$B:$C,2,0)</f>
        <v>157</v>
      </c>
      <c r="X156" s="5" t="s">
        <v>274</v>
      </c>
      <c r="Y156" s="121"/>
    </row>
    <row r="157" spans="1:25" ht="16.149999999999999" customHeight="1" x14ac:dyDescent="0.25">
      <c r="A157" s="23" t="s">
        <v>441</v>
      </c>
      <c r="B157" s="5">
        <f>VLOOKUP(C157,PinNo!$B:$C,2,0)</f>
        <v>158</v>
      </c>
      <c r="C157" s="5" t="s">
        <v>275</v>
      </c>
      <c r="D157" s="5"/>
      <c r="E157" s="19"/>
      <c r="F157" s="19"/>
      <c r="G157" s="19"/>
      <c r="H157" s="13"/>
      <c r="I157" s="19"/>
      <c r="J157" s="19"/>
      <c r="K157" s="19"/>
      <c r="L157" s="19"/>
      <c r="M157" s="14" t="str">
        <f>CONCATENATE("SG",MID($A157,5,1),"_U3_",SUBSTITUTE($X157,"INB","IX-") )</f>
        <v>SG2_U3_FE_MDIX-</v>
      </c>
      <c r="N157" s="19">
        <f>VLOOKUP(M157,EtchLengthFromLayout!$A:$B,2,0)</f>
        <v>1542.92</v>
      </c>
      <c r="O157" s="19" t="str">
        <f>CONCATENATE("SG",MID($A157,5,1),"_U2_",SUBSTITUTE($X157,"INB","IX-") )</f>
        <v>SG2_U2_FE_MDIX-</v>
      </c>
      <c r="P157" s="19">
        <f>VLOOKUP(O157,EtchLengthFromLayout!$A:$B,2,0)</f>
        <v>1393.47</v>
      </c>
      <c r="Q157" s="5"/>
      <c r="R157" s="5" t="str">
        <f>VLOOKUP(CONCATENATE($V157,".",$W157),Netlist_VTable!$H:$I,2,0)</f>
        <v>SG2_FE_MDIX-</v>
      </c>
      <c r="S157" s="19">
        <f>VLOOKUP(R157,EtchLengthFromLayout!$A:$B,2,0)</f>
        <v>4323.29</v>
      </c>
      <c r="T157" s="19">
        <f t="shared" si="26"/>
        <v>7259.68</v>
      </c>
      <c r="U157" s="19">
        <f>ABS(T157-T158)</f>
        <v>1.0000000000218279E-2</v>
      </c>
      <c r="V157" s="23" t="s">
        <v>873</v>
      </c>
      <c r="W157" s="5">
        <f>VLOOKUP(X157,PinNo!$B:$C,2,0)</f>
        <v>161</v>
      </c>
      <c r="X157" s="5" t="s">
        <v>273</v>
      </c>
      <c r="Y157" s="120" t="s">
        <v>739</v>
      </c>
    </row>
    <row r="158" spans="1:25" ht="16.149999999999999" customHeight="1" x14ac:dyDescent="0.25">
      <c r="A158" s="23" t="s">
        <v>441</v>
      </c>
      <c r="B158" s="5">
        <f>VLOOKUP(C158,PinNo!$B:$C,2,0)</f>
        <v>157</v>
      </c>
      <c r="C158" s="5" t="s">
        <v>274</v>
      </c>
      <c r="D158" s="5"/>
      <c r="E158" s="19"/>
      <c r="F158" s="19"/>
      <c r="G158" s="19"/>
      <c r="H158" s="13"/>
      <c r="I158" s="19"/>
      <c r="J158" s="19"/>
      <c r="K158" s="19"/>
      <c r="L158" s="19"/>
      <c r="M158" s="14" t="str">
        <f>CONCATENATE("SG",MID($A158,5,1),"_U3_",SUBSTITUTE($X158,"IPB","IX+") )</f>
        <v>SG2_U3_FE_MDIX+</v>
      </c>
      <c r="N158" s="19">
        <f>VLOOKUP(M158,EtchLengthFromLayout!$A:$B,2,0)</f>
        <v>1543.03</v>
      </c>
      <c r="O158" s="19" t="str">
        <f>CONCATENATE("SG",MID($A158,5,1),"_U2_",SUBSTITUTE($X158,"IPB","IX+") )</f>
        <v>SG2_U2_FE_MDIX+</v>
      </c>
      <c r="P158" s="19">
        <f>VLOOKUP(O158,EtchLengthFromLayout!$A:$B,2,0)</f>
        <v>1393.41</v>
      </c>
      <c r="Q158" s="5"/>
      <c r="R158" s="5" t="str">
        <f>VLOOKUP(CONCATENATE($V158,".",$W158),Netlist_VTable!$H:$I,2,0)</f>
        <v>SG2_FE_MDIX+</v>
      </c>
      <c r="S158" s="19">
        <f>VLOOKUP(R158,EtchLengthFromLayout!$A:$B,2,0)</f>
        <v>4323.2299999999996</v>
      </c>
      <c r="T158" s="19">
        <f t="shared" si="26"/>
        <v>7259.67</v>
      </c>
      <c r="U158" s="15" t="str">
        <f>IF(U157&lt;=5,"OK, Tolerance&lt;= 5 mils", "Fail, Tolerance &gt;  5 mils")</f>
        <v>OK, Tolerance&lt;= 5 mils</v>
      </c>
      <c r="V158" s="23" t="s">
        <v>873</v>
      </c>
      <c r="W158" s="5">
        <f>VLOOKUP(X158,PinNo!$B:$C,2,0)</f>
        <v>160</v>
      </c>
      <c r="X158" s="5" t="s">
        <v>272</v>
      </c>
      <c r="Y158" s="121"/>
    </row>
    <row r="159" spans="1:25" x14ac:dyDescent="0.25">
      <c r="A159" s="44"/>
      <c r="B159" s="12"/>
      <c r="C159" s="12"/>
      <c r="D159" s="12"/>
      <c r="E159" s="13"/>
      <c r="F159" s="12"/>
      <c r="G159" s="13"/>
      <c r="H159" s="13"/>
      <c r="I159" s="15"/>
      <c r="J159" s="15"/>
      <c r="K159" s="15"/>
      <c r="L159" s="15"/>
      <c r="M159" s="15"/>
      <c r="N159" s="15"/>
      <c r="O159" s="15"/>
      <c r="P159" s="15"/>
      <c r="Q159" s="15"/>
      <c r="R159" s="10" t="s">
        <v>227</v>
      </c>
      <c r="S159" s="15"/>
      <c r="T159" s="15">
        <f>MAX(T155:T158)</f>
        <v>7259.73</v>
      </c>
      <c r="U159" s="10"/>
      <c r="V159" s="10"/>
      <c r="W159" s="10"/>
      <c r="X159" s="10"/>
      <c r="Y159" s="10"/>
    </row>
    <row r="160" spans="1:25" x14ac:dyDescent="0.25">
      <c r="A160" s="44"/>
      <c r="B160" s="12"/>
      <c r="C160" s="12"/>
      <c r="D160" s="12"/>
      <c r="E160" s="13"/>
      <c r="F160" s="12"/>
      <c r="G160" s="13"/>
      <c r="H160" s="13"/>
      <c r="I160" s="15"/>
      <c r="J160" s="15"/>
      <c r="K160" s="15"/>
      <c r="L160" s="15"/>
      <c r="M160" s="15"/>
      <c r="N160" s="15"/>
      <c r="O160" s="15"/>
      <c r="P160" s="15"/>
      <c r="Q160" s="15"/>
      <c r="R160" s="10" t="s">
        <v>228</v>
      </c>
      <c r="S160" s="15"/>
      <c r="T160" s="15">
        <f>MIN(T155:T158)</f>
        <v>7259.67</v>
      </c>
      <c r="U160" s="10"/>
      <c r="V160" s="10"/>
      <c r="W160" s="10"/>
      <c r="X160" s="10"/>
      <c r="Y160" s="10"/>
    </row>
    <row r="161" spans="1:25" x14ac:dyDescent="0.25">
      <c r="A161" s="44"/>
      <c r="B161" s="12"/>
      <c r="C161" s="12"/>
      <c r="D161" s="12"/>
      <c r="E161" s="13"/>
      <c r="F161" s="12"/>
      <c r="G161" s="13"/>
      <c r="H161" s="13"/>
      <c r="I161" s="15"/>
      <c r="J161" s="15"/>
      <c r="K161" s="15"/>
      <c r="L161" s="15"/>
      <c r="M161" s="15"/>
      <c r="N161" s="15"/>
      <c r="O161" s="15"/>
      <c r="P161" s="15"/>
      <c r="Q161" s="10"/>
      <c r="R161" s="10" t="s">
        <v>1</v>
      </c>
      <c r="S161" s="15"/>
      <c r="T161" s="15">
        <f>ABS(T159-T160)</f>
        <v>5.9999999999490683E-2</v>
      </c>
      <c r="U161" s="10"/>
      <c r="V161" s="10"/>
      <c r="W161" s="10"/>
      <c r="X161" s="10"/>
      <c r="Y161" s="10"/>
    </row>
    <row r="162" spans="1:25" x14ac:dyDescent="0.25">
      <c r="A162" s="25"/>
      <c r="B162" s="10"/>
      <c r="C162" s="10"/>
      <c r="D162" s="10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0"/>
      <c r="R162" s="103" t="s">
        <v>6</v>
      </c>
      <c r="S162" s="15"/>
      <c r="T162" s="15" t="str">
        <f>IF(T161&lt;=5,"OK, Tolerance&lt;= 5 mils", "Fail, Tolerance &gt;  5 mils")</f>
        <v>OK, Tolerance&lt;= 5 mils</v>
      </c>
      <c r="U162" s="10"/>
      <c r="V162" s="10"/>
      <c r="W162" s="10"/>
      <c r="X162" s="10"/>
      <c r="Y162" s="10"/>
    </row>
    <row r="163" spans="1:25" x14ac:dyDescent="0.25">
      <c r="A163" s="20"/>
      <c r="B163" s="5"/>
      <c r="C163" s="5"/>
      <c r="D163" s="5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5"/>
      <c r="R163" s="5"/>
      <c r="S163" s="19"/>
      <c r="T163" s="19"/>
      <c r="U163" s="5"/>
      <c r="V163" s="5"/>
      <c r="W163" s="5"/>
      <c r="X163" s="5"/>
      <c r="Y163" s="37"/>
    </row>
    <row r="164" spans="1:25" ht="48" x14ac:dyDescent="0.45">
      <c r="A164" s="76" t="s">
        <v>3</v>
      </c>
      <c r="B164" s="76" t="s">
        <v>4</v>
      </c>
      <c r="C164" s="76" t="s">
        <v>5</v>
      </c>
      <c r="D164" s="63" t="s">
        <v>0</v>
      </c>
      <c r="E164" s="77" t="s">
        <v>2</v>
      </c>
      <c r="F164" s="78" t="s">
        <v>0</v>
      </c>
      <c r="G164" s="79" t="s">
        <v>2</v>
      </c>
      <c r="H164" s="80" t="s">
        <v>421</v>
      </c>
      <c r="I164" s="63" t="s">
        <v>0</v>
      </c>
      <c r="J164" s="77" t="s">
        <v>2</v>
      </c>
      <c r="K164" s="78" t="s">
        <v>0</v>
      </c>
      <c r="L164" s="79" t="s">
        <v>2</v>
      </c>
      <c r="M164" s="63" t="s">
        <v>0</v>
      </c>
      <c r="N164" s="77" t="s">
        <v>2</v>
      </c>
      <c r="O164" s="78" t="s">
        <v>0</v>
      </c>
      <c r="P164" s="79" t="s">
        <v>2</v>
      </c>
      <c r="Q164" s="63"/>
      <c r="R164" s="81" t="s">
        <v>423</v>
      </c>
      <c r="S164" s="77" t="s">
        <v>2</v>
      </c>
      <c r="T164" s="82" t="s">
        <v>875</v>
      </c>
      <c r="U164" s="29" t="s">
        <v>232</v>
      </c>
      <c r="V164" s="10" t="s">
        <v>877</v>
      </c>
      <c r="W164" s="10" t="s">
        <v>4</v>
      </c>
      <c r="X164" s="10" t="s">
        <v>5</v>
      </c>
      <c r="Y164" s="36" t="s">
        <v>256</v>
      </c>
    </row>
    <row r="165" spans="1:25" ht="16.149999999999999" customHeight="1" x14ac:dyDescent="0.25">
      <c r="A165" s="24" t="s">
        <v>442</v>
      </c>
      <c r="B165" s="5">
        <f>VLOOKUP(C165,PinNo!$B:$C,2,0)</f>
        <v>161</v>
      </c>
      <c r="C165" s="5" t="s">
        <v>273</v>
      </c>
      <c r="D165" s="5"/>
      <c r="E165" s="19"/>
      <c r="F165" s="19"/>
      <c r="G165" s="19"/>
      <c r="H165" s="13"/>
      <c r="I165" s="19"/>
      <c r="J165" s="19"/>
      <c r="K165" s="19"/>
      <c r="L165" s="19"/>
      <c r="M165" s="14" t="str">
        <f>CONCATENATE("SG",MID($A165,5,1),"_U3_",SUBSTITUTE($X165,"INA","I-") )</f>
        <v>SG3_U3_FE_MDI-</v>
      </c>
      <c r="N165" s="19">
        <f>VLOOKUP(M165,EtchLengthFromLayout!$A:$B,2,0)</f>
        <v>1161.46</v>
      </c>
      <c r="O165" s="19" t="str">
        <f>CONCATENATE("SG",MID($A165,5,1),"_U2_",SUBSTITUTE($X165,"INA","I-") )</f>
        <v>SG3_U2_FE_MDI-</v>
      </c>
      <c r="P165" s="19">
        <f>VLOOKUP(O165,EtchLengthFromLayout!$A:$B,2,0)</f>
        <v>1510.84</v>
      </c>
      <c r="Q165" s="5"/>
      <c r="R165" s="5" t="str">
        <f>VLOOKUP(CONCATENATE($V165,".",$W165),Netlist_VTable!$H:$I,2,0)</f>
        <v>SG3_FE_MDI-</v>
      </c>
      <c r="S165" s="19">
        <f>VLOOKUP(R165,EtchLengthFromLayout!$A:$B,2,0)</f>
        <v>3627.69</v>
      </c>
      <c r="T165" s="19">
        <f>E165+G165+J165+L165+N165+P165+S165</f>
        <v>6299.99</v>
      </c>
      <c r="U165" s="19">
        <f>ABS(T165-T166)</f>
        <v>3.9999999999054126E-2</v>
      </c>
      <c r="V165" s="24" t="s">
        <v>874</v>
      </c>
      <c r="W165" s="5">
        <f>VLOOKUP(X165,PinNo!$B:$C,2,0)</f>
        <v>158</v>
      </c>
      <c r="X165" s="5" t="s">
        <v>275</v>
      </c>
      <c r="Y165" s="120" t="s">
        <v>740</v>
      </c>
    </row>
    <row r="166" spans="1:25" ht="16.149999999999999" customHeight="1" x14ac:dyDescent="0.25">
      <c r="A166" s="24" t="s">
        <v>442</v>
      </c>
      <c r="B166" s="5">
        <f>VLOOKUP(C166,PinNo!$B:$C,2,0)</f>
        <v>160</v>
      </c>
      <c r="C166" s="5" t="s">
        <v>272</v>
      </c>
      <c r="D166" s="5"/>
      <c r="E166" s="19"/>
      <c r="F166" s="19"/>
      <c r="G166" s="19"/>
      <c r="H166" s="13"/>
      <c r="I166" s="19"/>
      <c r="J166" s="19"/>
      <c r="K166" s="19"/>
      <c r="L166" s="19"/>
      <c r="M166" s="14" t="str">
        <f>CONCATENATE("SG",MID($A166,5,1),"_U3_",SUBSTITUTE($X166,"IPA","I+") )</f>
        <v>SG3_U3_FE_MDI+</v>
      </c>
      <c r="N166" s="19">
        <f>VLOOKUP(M166,EtchLengthFromLayout!$A:$B,2,0)</f>
        <v>1161.44</v>
      </c>
      <c r="O166" s="19" t="str">
        <f>CONCATENATE("SG",MID($A166,5,1),"_U2_",SUBSTITUTE($X166,"IPA","I+") )</f>
        <v>SG3_U2_FE_MDI+</v>
      </c>
      <c r="P166" s="19">
        <f>VLOOKUP(O166,EtchLengthFromLayout!$A:$B,2,0)</f>
        <v>1510.88</v>
      </c>
      <c r="Q166" s="5"/>
      <c r="R166" s="5" t="str">
        <f>VLOOKUP(CONCATENATE($V166,".",$W166),Netlist_VTable!$H:$I,2,0)</f>
        <v>SG3_FE_MDI+</v>
      </c>
      <c r="S166" s="19">
        <f>VLOOKUP(R166,EtchLengthFromLayout!$A:$B,2,0)</f>
        <v>3627.63</v>
      </c>
      <c r="T166" s="19">
        <f t="shared" ref="T166:T168" si="27">E166+G166+J166+L166+N166+P166+S166</f>
        <v>6299.9500000000007</v>
      </c>
      <c r="U166" s="15" t="str">
        <f>IF(U165&lt;=5,"OK, Tolerance&lt;= 5 mils", "Fail, Tolerance &gt;  5 mils")</f>
        <v>OK, Tolerance&lt;= 5 mils</v>
      </c>
      <c r="V166" s="24" t="s">
        <v>874</v>
      </c>
      <c r="W166" s="5">
        <f>VLOOKUP(X166,PinNo!$B:$C,2,0)</f>
        <v>157</v>
      </c>
      <c r="X166" s="5" t="s">
        <v>274</v>
      </c>
      <c r="Y166" s="121"/>
    </row>
    <row r="167" spans="1:25" ht="16.149999999999999" customHeight="1" x14ac:dyDescent="0.25">
      <c r="A167" s="24" t="s">
        <v>442</v>
      </c>
      <c r="B167" s="5">
        <f>VLOOKUP(C167,PinNo!$B:$C,2,0)</f>
        <v>158</v>
      </c>
      <c r="C167" s="5" t="s">
        <v>275</v>
      </c>
      <c r="D167" s="5"/>
      <c r="E167" s="19"/>
      <c r="F167" s="19"/>
      <c r="G167" s="19"/>
      <c r="H167" s="13"/>
      <c r="I167" s="19"/>
      <c r="J167" s="19"/>
      <c r="K167" s="19"/>
      <c r="L167" s="19"/>
      <c r="M167" s="14" t="str">
        <f>CONCATENATE("SG",MID($A167,5,1),"_U3_",SUBSTITUTE($X167,"INB","IX-") )</f>
        <v>SG3_U3_FE_MDIX-</v>
      </c>
      <c r="N167" s="19">
        <f>VLOOKUP(M167,EtchLengthFromLayout!$A:$B,2,0)</f>
        <v>1973.07</v>
      </c>
      <c r="O167" s="19" t="str">
        <f>CONCATENATE("SG",MID($A167,5,1),"_U2_",SUBSTITUTE($X167,"INB","IX-") )</f>
        <v>SG3_U2_FE_MDIX-</v>
      </c>
      <c r="P167" s="19">
        <f>VLOOKUP(O167,EtchLengthFromLayout!$A:$B,2,0)</f>
        <v>1256.73</v>
      </c>
      <c r="Q167" s="5"/>
      <c r="R167" s="5" t="str">
        <f>VLOOKUP(CONCATENATE($V167,".",$W167),Netlist_VTable!$H:$I,2,0)</f>
        <v>SG3_FE_MDIX-</v>
      </c>
      <c r="S167" s="19">
        <f>VLOOKUP(R167,EtchLengthFromLayout!$A:$B,2,0)</f>
        <v>3070.22</v>
      </c>
      <c r="T167" s="19">
        <f t="shared" si="27"/>
        <v>6300.02</v>
      </c>
      <c r="U167" s="19">
        <f>ABS(T167-T168)</f>
        <v>5.9999999999490683E-2</v>
      </c>
      <c r="V167" s="24" t="s">
        <v>874</v>
      </c>
      <c r="W167" s="5">
        <f>VLOOKUP(X167,PinNo!$B:$C,2,0)</f>
        <v>161</v>
      </c>
      <c r="X167" s="5" t="s">
        <v>273</v>
      </c>
      <c r="Y167" s="120" t="s">
        <v>741</v>
      </c>
    </row>
    <row r="168" spans="1:25" ht="16.149999999999999" customHeight="1" x14ac:dyDescent="0.25">
      <c r="A168" s="24" t="s">
        <v>442</v>
      </c>
      <c r="B168" s="5">
        <f>VLOOKUP(C168,PinNo!$B:$C,2,0)</f>
        <v>157</v>
      </c>
      <c r="C168" s="5" t="s">
        <v>274</v>
      </c>
      <c r="D168" s="5"/>
      <c r="E168" s="19"/>
      <c r="F168" s="19"/>
      <c r="G168" s="19"/>
      <c r="H168" s="13"/>
      <c r="I168" s="19"/>
      <c r="J168" s="19"/>
      <c r="K168" s="19"/>
      <c r="L168" s="19"/>
      <c r="M168" s="14" t="str">
        <f>CONCATENATE("SG",MID($A168,5,1),"_U3_",SUBSTITUTE($X168,"IPB","IX+") )</f>
        <v>SG3_U3_FE_MDIX+</v>
      </c>
      <c r="N168" s="19">
        <f>VLOOKUP(M168,EtchLengthFromLayout!$A:$B,2,0)</f>
        <v>1973.18</v>
      </c>
      <c r="O168" s="19" t="str">
        <f>CONCATENATE("SG",MID($A168,5,1),"_U2_",SUBSTITUTE($X168,"IPB","IX+") )</f>
        <v>SG3_U2_FE_MDIX+</v>
      </c>
      <c r="P168" s="19">
        <f>VLOOKUP(O168,EtchLengthFromLayout!$A:$B,2,0)</f>
        <v>1256.6600000000001</v>
      </c>
      <c r="Q168" s="5"/>
      <c r="R168" s="5" t="str">
        <f>VLOOKUP(CONCATENATE($V168,".",$W168),Netlist_VTable!$H:$I,2,0)</f>
        <v>SG3_FE_MDIX+</v>
      </c>
      <c r="S168" s="19">
        <f>VLOOKUP(R168,EtchLengthFromLayout!$A:$B,2,0)</f>
        <v>3070.24</v>
      </c>
      <c r="T168" s="19">
        <f t="shared" si="27"/>
        <v>6300.08</v>
      </c>
      <c r="U168" s="15" t="str">
        <f>IF(U167&lt;=5,"OK, Tolerance&lt;= 5 mils", "Fail, Tolerance &gt;  5 mils")</f>
        <v>OK, Tolerance&lt;= 5 mils</v>
      </c>
      <c r="V168" s="24" t="s">
        <v>874</v>
      </c>
      <c r="W168" s="5">
        <f>VLOOKUP(X168,PinNo!$B:$C,2,0)</f>
        <v>160</v>
      </c>
      <c r="X168" s="5" t="s">
        <v>272</v>
      </c>
      <c r="Y168" s="121"/>
    </row>
    <row r="169" spans="1:25" x14ac:dyDescent="0.25">
      <c r="A169" s="44"/>
      <c r="B169" s="12"/>
      <c r="C169" s="12"/>
      <c r="D169" s="12"/>
      <c r="E169" s="13"/>
      <c r="F169" s="12"/>
      <c r="G169" s="13"/>
      <c r="H169" s="13"/>
      <c r="I169" s="15"/>
      <c r="J169" s="15"/>
      <c r="K169" s="15"/>
      <c r="L169" s="15"/>
      <c r="M169" s="15"/>
      <c r="N169" s="15"/>
      <c r="O169" s="15"/>
      <c r="P169" s="15"/>
      <c r="Q169" s="15"/>
      <c r="R169" s="10" t="s">
        <v>227</v>
      </c>
      <c r="S169" s="15"/>
      <c r="T169" s="15">
        <f>MAX(T165:T168)</f>
        <v>6300.08</v>
      </c>
      <c r="U169" s="10"/>
      <c r="V169" s="10"/>
      <c r="W169" s="10"/>
      <c r="X169" s="10"/>
      <c r="Y169" s="10"/>
    </row>
    <row r="170" spans="1:25" x14ac:dyDescent="0.25">
      <c r="A170" s="44"/>
      <c r="B170" s="12"/>
      <c r="C170" s="12"/>
      <c r="D170" s="12"/>
      <c r="E170" s="13"/>
      <c r="F170" s="12"/>
      <c r="G170" s="13"/>
      <c r="H170" s="13"/>
      <c r="I170" s="15"/>
      <c r="J170" s="15"/>
      <c r="K170" s="15"/>
      <c r="L170" s="15"/>
      <c r="M170" s="15"/>
      <c r="N170" s="15"/>
      <c r="O170" s="15"/>
      <c r="P170" s="15"/>
      <c r="Q170" s="15"/>
      <c r="R170" s="10" t="s">
        <v>228</v>
      </c>
      <c r="S170" s="15"/>
      <c r="T170" s="15">
        <f>MIN(T165:T168)</f>
        <v>6299.9500000000007</v>
      </c>
      <c r="U170" s="10"/>
      <c r="V170" s="10"/>
      <c r="W170" s="10"/>
      <c r="X170" s="10"/>
      <c r="Y170" s="10"/>
    </row>
    <row r="171" spans="1:25" x14ac:dyDescent="0.25">
      <c r="A171" s="44"/>
      <c r="B171" s="12"/>
      <c r="C171" s="12"/>
      <c r="D171" s="12"/>
      <c r="E171" s="13"/>
      <c r="F171" s="12"/>
      <c r="G171" s="13"/>
      <c r="H171" s="13"/>
      <c r="I171" s="15"/>
      <c r="J171" s="15"/>
      <c r="K171" s="15"/>
      <c r="L171" s="15"/>
      <c r="M171" s="15"/>
      <c r="N171" s="15"/>
      <c r="O171" s="15"/>
      <c r="P171" s="15"/>
      <c r="Q171" s="10"/>
      <c r="R171" s="10" t="s">
        <v>1</v>
      </c>
      <c r="S171" s="15"/>
      <c r="T171" s="15">
        <f>ABS(T169-T170)</f>
        <v>0.12999999999919964</v>
      </c>
      <c r="U171" s="10"/>
      <c r="V171" s="10"/>
      <c r="W171" s="10"/>
      <c r="X171" s="10"/>
      <c r="Y171" s="10"/>
    </row>
    <row r="172" spans="1:25" x14ac:dyDescent="0.25">
      <c r="A172" s="25"/>
      <c r="B172" s="10"/>
      <c r="C172" s="10"/>
      <c r="D172" s="10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0"/>
      <c r="R172" s="103" t="s">
        <v>6</v>
      </c>
      <c r="S172" s="15"/>
      <c r="T172" s="15" t="str">
        <f>IF(T171&lt;=5,"OK, Tolerance&lt;= 5 mils", "Fail, Tolerance &gt;  5 mils")</f>
        <v>OK, Tolerance&lt;= 5 mils</v>
      </c>
      <c r="U172" s="10"/>
      <c r="V172" s="10"/>
      <c r="W172" s="10"/>
      <c r="X172" s="10"/>
      <c r="Y172" s="10"/>
    </row>
    <row r="173" spans="1:25" x14ac:dyDescent="0.25">
      <c r="A173" s="20"/>
      <c r="B173" s="5"/>
      <c r="C173" s="5"/>
      <c r="D173" s="5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5"/>
      <c r="R173" s="5"/>
      <c r="S173" s="19"/>
      <c r="T173" s="19"/>
      <c r="U173" s="5"/>
      <c r="V173" s="5"/>
      <c r="W173" s="5"/>
      <c r="X173" s="5"/>
      <c r="Y173" s="5"/>
    </row>
    <row r="174" spans="1:25" x14ac:dyDescent="0.25">
      <c r="A174" s="5"/>
      <c r="B174" s="5"/>
      <c r="C174" s="5"/>
      <c r="D174" s="5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5"/>
      <c r="U174" s="5"/>
      <c r="V174" s="5"/>
      <c r="W174" s="5"/>
      <c r="X174" s="5"/>
      <c r="Y174" s="5"/>
    </row>
    <row r="175" spans="1:25" x14ac:dyDescent="0.25">
      <c r="A175" s="105"/>
      <c r="B175" s="105"/>
      <c r="C175" s="105"/>
      <c r="D175" s="105"/>
      <c r="E175" s="105"/>
      <c r="F175" s="105"/>
      <c r="G175" s="105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</row>
    <row r="176" spans="1:25" x14ac:dyDescent="0.25">
      <c r="A176" s="105"/>
      <c r="B176" s="105"/>
      <c r="C176" s="105"/>
      <c r="D176" s="105"/>
      <c r="E176" s="105"/>
      <c r="F176" s="105"/>
      <c r="G176" s="105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</row>
  </sheetData>
  <mergeCells count="32">
    <mergeCell ref="Y91:Y92"/>
    <mergeCell ref="Y93:Y94"/>
    <mergeCell ref="Y101:Y102"/>
    <mergeCell ref="Y103:Y104"/>
    <mergeCell ref="Y111:Y112"/>
    <mergeCell ref="Y165:Y166"/>
    <mergeCell ref="Y167:Y168"/>
    <mergeCell ref="Y113:Y114"/>
    <mergeCell ref="Y121:Y122"/>
    <mergeCell ref="Y123:Y124"/>
    <mergeCell ref="Y135:Y136"/>
    <mergeCell ref="Y137:Y138"/>
    <mergeCell ref="Y145:Y146"/>
    <mergeCell ref="Y147:Y148"/>
    <mergeCell ref="Y155:Y156"/>
    <mergeCell ref="Y157:Y158"/>
    <mergeCell ref="Y3:Y4"/>
    <mergeCell ref="Y13:Y14"/>
    <mergeCell ref="Y59:Y60"/>
    <mergeCell ref="Y47:Y48"/>
    <mergeCell ref="Y49:Y50"/>
    <mergeCell ref="Y57:Y58"/>
    <mergeCell ref="Y15:Y16"/>
    <mergeCell ref="Y23:Y24"/>
    <mergeCell ref="Y25:Y26"/>
    <mergeCell ref="Y33:Y34"/>
    <mergeCell ref="Y35:Y36"/>
    <mergeCell ref="Y67:Y68"/>
    <mergeCell ref="Y69:Y70"/>
    <mergeCell ref="Y77:Y78"/>
    <mergeCell ref="Y79:Y80"/>
    <mergeCell ref="Y5:Y6"/>
  </mergeCells>
  <phoneticPr fontId="1" type="noConversion"/>
  <conditionalFormatting sqref="T10">
    <cfRule type="containsText" dxfId="166" priority="48" operator="containsText" text="Fail">
      <formula>NOT(ISERROR(SEARCH("Fail",T10)))</formula>
    </cfRule>
  </conditionalFormatting>
  <conditionalFormatting sqref="U4">
    <cfRule type="containsText" dxfId="165" priority="47" operator="containsText" text="Fail">
      <formula>NOT(ISERROR(SEARCH("Fail",U4)))</formula>
    </cfRule>
  </conditionalFormatting>
  <conditionalFormatting sqref="U6">
    <cfRule type="containsText" dxfId="164" priority="46" operator="containsText" text="Fail">
      <formula>NOT(ISERROR(SEARCH("Fail",U6)))</formula>
    </cfRule>
  </conditionalFormatting>
  <conditionalFormatting sqref="T20">
    <cfRule type="containsText" dxfId="163" priority="45" operator="containsText" text="Fail">
      <formula>NOT(ISERROR(SEARCH("Fail",T20)))</formula>
    </cfRule>
  </conditionalFormatting>
  <conditionalFormatting sqref="U14">
    <cfRule type="containsText" dxfId="162" priority="44" operator="containsText" text="Fail">
      <formula>NOT(ISERROR(SEARCH("Fail",U14)))</formula>
    </cfRule>
  </conditionalFormatting>
  <conditionalFormatting sqref="U16">
    <cfRule type="containsText" dxfId="161" priority="43" operator="containsText" text="Fail">
      <formula>NOT(ISERROR(SEARCH("Fail",U16)))</formula>
    </cfRule>
  </conditionalFormatting>
  <conditionalFormatting sqref="T30">
    <cfRule type="containsText" dxfId="160" priority="42" operator="containsText" text="Fail">
      <formula>NOT(ISERROR(SEARCH("Fail",T30)))</formula>
    </cfRule>
  </conditionalFormatting>
  <conditionalFormatting sqref="U24">
    <cfRule type="containsText" dxfId="159" priority="41" operator="containsText" text="Fail">
      <formula>NOT(ISERROR(SEARCH("Fail",U24)))</formula>
    </cfRule>
  </conditionalFormatting>
  <conditionalFormatting sqref="U26">
    <cfRule type="containsText" dxfId="158" priority="40" operator="containsText" text="Fail">
      <formula>NOT(ISERROR(SEARCH("Fail",U26)))</formula>
    </cfRule>
  </conditionalFormatting>
  <conditionalFormatting sqref="T40">
    <cfRule type="containsText" dxfId="157" priority="39" operator="containsText" text="Fail">
      <formula>NOT(ISERROR(SEARCH("Fail",T40)))</formula>
    </cfRule>
  </conditionalFormatting>
  <conditionalFormatting sqref="U34">
    <cfRule type="containsText" dxfId="156" priority="38" operator="containsText" text="Fail">
      <formula>NOT(ISERROR(SEARCH("Fail",U34)))</formula>
    </cfRule>
  </conditionalFormatting>
  <conditionalFormatting sqref="U36">
    <cfRule type="containsText" dxfId="155" priority="37" operator="containsText" text="Fail">
      <formula>NOT(ISERROR(SEARCH("Fail",U36)))</formula>
    </cfRule>
  </conditionalFormatting>
  <conditionalFormatting sqref="T54">
    <cfRule type="containsText" dxfId="154" priority="36" operator="containsText" text="Fail">
      <formula>NOT(ISERROR(SEARCH("Fail",T54)))</formula>
    </cfRule>
  </conditionalFormatting>
  <conditionalFormatting sqref="U48">
    <cfRule type="containsText" dxfId="153" priority="35" operator="containsText" text="Fail">
      <formula>NOT(ISERROR(SEARCH("Fail",U48)))</formula>
    </cfRule>
  </conditionalFormatting>
  <conditionalFormatting sqref="U50">
    <cfRule type="containsText" dxfId="152" priority="34" operator="containsText" text="Fail">
      <formula>NOT(ISERROR(SEARCH("Fail",U50)))</formula>
    </cfRule>
  </conditionalFormatting>
  <conditionalFormatting sqref="T64">
    <cfRule type="containsText" dxfId="151" priority="33" operator="containsText" text="Fail">
      <formula>NOT(ISERROR(SEARCH("Fail",T64)))</formula>
    </cfRule>
  </conditionalFormatting>
  <conditionalFormatting sqref="U58">
    <cfRule type="containsText" dxfId="150" priority="32" operator="containsText" text="Fail">
      <formula>NOT(ISERROR(SEARCH("Fail",U58)))</formula>
    </cfRule>
  </conditionalFormatting>
  <conditionalFormatting sqref="U60">
    <cfRule type="containsText" dxfId="149" priority="31" operator="containsText" text="Fail">
      <formula>NOT(ISERROR(SEARCH("Fail",U60)))</formula>
    </cfRule>
  </conditionalFormatting>
  <conditionalFormatting sqref="T74">
    <cfRule type="containsText" dxfId="148" priority="30" operator="containsText" text="Fail">
      <formula>NOT(ISERROR(SEARCH("Fail",T74)))</formula>
    </cfRule>
  </conditionalFormatting>
  <conditionalFormatting sqref="U68">
    <cfRule type="containsText" dxfId="147" priority="29" operator="containsText" text="Fail">
      <formula>NOT(ISERROR(SEARCH("Fail",U68)))</formula>
    </cfRule>
  </conditionalFormatting>
  <conditionalFormatting sqref="U70">
    <cfRule type="containsText" dxfId="146" priority="28" operator="containsText" text="Fail">
      <formula>NOT(ISERROR(SEARCH("Fail",U70)))</formula>
    </cfRule>
  </conditionalFormatting>
  <conditionalFormatting sqref="T84">
    <cfRule type="containsText" dxfId="145" priority="27" operator="containsText" text="Fail">
      <formula>NOT(ISERROR(SEARCH("Fail",T84)))</formula>
    </cfRule>
  </conditionalFormatting>
  <conditionalFormatting sqref="U78">
    <cfRule type="containsText" dxfId="144" priority="26" operator="containsText" text="Fail">
      <formula>NOT(ISERROR(SEARCH("Fail",U78)))</formula>
    </cfRule>
  </conditionalFormatting>
  <conditionalFormatting sqref="U80">
    <cfRule type="containsText" dxfId="143" priority="25" operator="containsText" text="Fail">
      <formula>NOT(ISERROR(SEARCH("Fail",U80)))</formula>
    </cfRule>
  </conditionalFormatting>
  <conditionalFormatting sqref="T142">
    <cfRule type="containsText" dxfId="142" priority="24" operator="containsText" text="Fail">
      <formula>NOT(ISERROR(SEARCH("Fail",T142)))</formula>
    </cfRule>
  </conditionalFormatting>
  <conditionalFormatting sqref="U136">
    <cfRule type="containsText" dxfId="141" priority="23" operator="containsText" text="Fail">
      <formula>NOT(ISERROR(SEARCH("Fail",U136)))</formula>
    </cfRule>
  </conditionalFormatting>
  <conditionalFormatting sqref="U138">
    <cfRule type="containsText" dxfId="140" priority="22" operator="containsText" text="Fail">
      <formula>NOT(ISERROR(SEARCH("Fail",U138)))</formula>
    </cfRule>
  </conditionalFormatting>
  <conditionalFormatting sqref="T152">
    <cfRule type="containsText" dxfId="139" priority="21" operator="containsText" text="Fail">
      <formula>NOT(ISERROR(SEARCH("Fail",T152)))</formula>
    </cfRule>
  </conditionalFormatting>
  <conditionalFormatting sqref="U146">
    <cfRule type="containsText" dxfId="138" priority="20" operator="containsText" text="Fail">
      <formula>NOT(ISERROR(SEARCH("Fail",U146)))</formula>
    </cfRule>
  </conditionalFormatting>
  <conditionalFormatting sqref="U148">
    <cfRule type="containsText" dxfId="137" priority="19" operator="containsText" text="Fail">
      <formula>NOT(ISERROR(SEARCH("Fail",U148)))</formula>
    </cfRule>
  </conditionalFormatting>
  <conditionalFormatting sqref="T162">
    <cfRule type="containsText" dxfId="136" priority="18" operator="containsText" text="Fail">
      <formula>NOT(ISERROR(SEARCH("Fail",T162)))</formula>
    </cfRule>
  </conditionalFormatting>
  <conditionalFormatting sqref="U156">
    <cfRule type="containsText" dxfId="135" priority="17" operator="containsText" text="Fail">
      <formula>NOT(ISERROR(SEARCH("Fail",U156)))</formula>
    </cfRule>
  </conditionalFormatting>
  <conditionalFormatting sqref="U158">
    <cfRule type="containsText" dxfId="134" priority="16" operator="containsText" text="Fail">
      <formula>NOT(ISERROR(SEARCH("Fail",U158)))</formula>
    </cfRule>
  </conditionalFormatting>
  <conditionalFormatting sqref="T172">
    <cfRule type="containsText" dxfId="133" priority="15" operator="containsText" text="Fail">
      <formula>NOT(ISERROR(SEARCH("Fail",T172)))</formula>
    </cfRule>
  </conditionalFormatting>
  <conditionalFormatting sqref="U166">
    <cfRule type="containsText" dxfId="132" priority="14" operator="containsText" text="Fail">
      <formula>NOT(ISERROR(SEARCH("Fail",U166)))</formula>
    </cfRule>
  </conditionalFormatting>
  <conditionalFormatting sqref="U168">
    <cfRule type="containsText" dxfId="131" priority="13" operator="containsText" text="Fail">
      <formula>NOT(ISERROR(SEARCH("Fail",U168)))</formula>
    </cfRule>
  </conditionalFormatting>
  <conditionalFormatting sqref="T128">
    <cfRule type="containsText" dxfId="130" priority="12" operator="containsText" text="Fail">
      <formula>NOT(ISERROR(SEARCH("Fail",T128)))</formula>
    </cfRule>
  </conditionalFormatting>
  <conditionalFormatting sqref="U122">
    <cfRule type="containsText" dxfId="129" priority="11" operator="containsText" text="Fail">
      <formula>NOT(ISERROR(SEARCH("Fail",U122)))</formula>
    </cfRule>
  </conditionalFormatting>
  <conditionalFormatting sqref="U124">
    <cfRule type="containsText" dxfId="128" priority="10" operator="containsText" text="Fail">
      <formula>NOT(ISERROR(SEARCH("Fail",U124)))</formula>
    </cfRule>
  </conditionalFormatting>
  <conditionalFormatting sqref="T118">
    <cfRule type="containsText" dxfId="127" priority="9" operator="containsText" text="Fail">
      <formula>NOT(ISERROR(SEARCH("Fail",T118)))</formula>
    </cfRule>
  </conditionalFormatting>
  <conditionalFormatting sqref="U112">
    <cfRule type="containsText" dxfId="126" priority="8" operator="containsText" text="Fail">
      <formula>NOT(ISERROR(SEARCH("Fail",U112)))</formula>
    </cfRule>
  </conditionalFormatting>
  <conditionalFormatting sqref="U114">
    <cfRule type="containsText" dxfId="125" priority="7" operator="containsText" text="Fail">
      <formula>NOT(ISERROR(SEARCH("Fail",U114)))</formula>
    </cfRule>
  </conditionalFormatting>
  <conditionalFormatting sqref="T108">
    <cfRule type="containsText" dxfId="124" priority="6" operator="containsText" text="Fail">
      <formula>NOT(ISERROR(SEARCH("Fail",T108)))</formula>
    </cfRule>
  </conditionalFormatting>
  <conditionalFormatting sqref="U102">
    <cfRule type="containsText" dxfId="123" priority="5" operator="containsText" text="Fail">
      <formula>NOT(ISERROR(SEARCH("Fail",U102)))</formula>
    </cfRule>
  </conditionalFormatting>
  <conditionalFormatting sqref="U104">
    <cfRule type="containsText" dxfId="122" priority="4" operator="containsText" text="Fail">
      <formula>NOT(ISERROR(SEARCH("Fail",U104)))</formula>
    </cfRule>
  </conditionalFormatting>
  <conditionalFormatting sqref="T98">
    <cfRule type="containsText" dxfId="121" priority="3" operator="containsText" text="Fail">
      <formula>NOT(ISERROR(SEARCH("Fail",T98)))</formula>
    </cfRule>
  </conditionalFormatting>
  <conditionalFormatting sqref="U92">
    <cfRule type="containsText" dxfId="120" priority="2" operator="containsText" text="Fail">
      <formula>NOT(ISERROR(SEARCH("Fail",U92)))</formula>
    </cfRule>
  </conditionalFormatting>
  <conditionalFormatting sqref="U94">
    <cfRule type="containsText" dxfId="119" priority="1" operator="containsText" text="Fail">
      <formula>NOT(ISERROR(SEARCH("Fail",U94)))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G197"/>
  <sheetViews>
    <sheetView zoomScale="85" zoomScaleNormal="85" workbookViewId="0">
      <selection activeCell="L13" sqref="L13"/>
    </sheetView>
  </sheetViews>
  <sheetFormatPr defaultRowHeight="16.5" x14ac:dyDescent="0.25"/>
  <cols>
    <col min="1" max="1" width="7.125" style="27" customWidth="1"/>
    <col min="2" max="2" width="10.25" style="27" customWidth="1"/>
    <col min="3" max="3" width="22.125" style="27" customWidth="1"/>
    <col min="4" max="4" width="32.875" style="27" customWidth="1"/>
    <col min="5" max="5" width="13.875" style="28" customWidth="1"/>
    <col min="6" max="6" width="6" style="28" customWidth="1"/>
    <col min="7" max="7" width="8.25" style="28" customWidth="1"/>
    <col min="8" max="8" width="21.75" style="28" customWidth="1"/>
    <col min="9" max="9" width="14.875" style="28" customWidth="1"/>
    <col min="10" max="10" width="21.5" style="28" bestFit="1" customWidth="1"/>
    <col min="11" max="11" width="17.5" style="28" customWidth="1"/>
    <col min="12" max="12" width="18.25" style="27" customWidth="1"/>
    <col min="13" max="13" width="22.375" style="27" customWidth="1"/>
    <col min="14" max="14" width="14.25" style="27" customWidth="1"/>
    <col min="15" max="15" width="8" style="27" customWidth="1"/>
    <col min="16" max="16" width="38.25" style="27" customWidth="1"/>
    <col min="17" max="17" width="75.5" style="27" customWidth="1"/>
    <col min="21" max="21" width="21" bestFit="1" customWidth="1"/>
  </cols>
  <sheetData>
    <row r="1" spans="1:17" ht="36" x14ac:dyDescent="0.45">
      <c r="A1" s="26" t="s">
        <v>5232</v>
      </c>
      <c r="B1" s="12"/>
      <c r="C1" s="12"/>
      <c r="D1" s="12"/>
      <c r="E1" s="67" t="s">
        <v>6518</v>
      </c>
      <c r="F1" s="14"/>
      <c r="G1" s="14"/>
      <c r="H1" s="14"/>
      <c r="I1" s="14"/>
      <c r="J1" s="14"/>
      <c r="K1" s="14"/>
      <c r="L1" s="14"/>
      <c r="M1" s="111" t="s">
        <v>6524</v>
      </c>
      <c r="N1" s="17"/>
      <c r="O1" s="17"/>
      <c r="P1" s="112"/>
      <c r="Q1" s="110" t="s">
        <v>6517</v>
      </c>
    </row>
    <row r="2" spans="1:17" ht="31.5" x14ac:dyDescent="0.45">
      <c r="A2" s="46" t="s">
        <v>3</v>
      </c>
      <c r="B2" s="46" t="s">
        <v>4</v>
      </c>
      <c r="C2" s="46" t="s">
        <v>5</v>
      </c>
      <c r="D2" s="10" t="s">
        <v>0</v>
      </c>
      <c r="E2" s="15" t="s">
        <v>2</v>
      </c>
      <c r="F2" s="16" t="s">
        <v>0</v>
      </c>
      <c r="G2" s="17" t="s">
        <v>2</v>
      </c>
      <c r="H2" s="10" t="s">
        <v>0</v>
      </c>
      <c r="I2" s="15" t="s">
        <v>2</v>
      </c>
      <c r="J2" s="16" t="s">
        <v>0</v>
      </c>
      <c r="K2" s="17" t="s">
        <v>2</v>
      </c>
      <c r="L2" s="18" t="s">
        <v>875</v>
      </c>
      <c r="M2" s="29" t="s">
        <v>876</v>
      </c>
      <c r="N2" s="10" t="s">
        <v>877</v>
      </c>
      <c r="O2" s="10" t="s">
        <v>4</v>
      </c>
      <c r="P2" s="68" t="s">
        <v>5</v>
      </c>
      <c r="Q2" s="36" t="s">
        <v>256</v>
      </c>
    </row>
    <row r="3" spans="1:17" ht="16.899999999999999" customHeight="1" x14ac:dyDescent="0.25">
      <c r="A3" s="23" t="s">
        <v>8</v>
      </c>
      <c r="B3" s="5">
        <f>VLOOKUP(C3,PinNo!$B:$C,2,0)</f>
        <v>86</v>
      </c>
      <c r="C3" s="31" t="s">
        <v>946</v>
      </c>
      <c r="D3" s="5" t="str">
        <f>VLOOKUP(CONCATENATE($A3,".",$B3),Netlist_VTable!$H:$I,2,0)</f>
        <v>S0_P10_HSI-</v>
      </c>
      <c r="E3" s="19">
        <f>VLOOKUP(D3,EtchLengthFromLayout!$A:$B,2,0)</f>
        <v>3520.62</v>
      </c>
      <c r="F3" s="19"/>
      <c r="G3" s="19"/>
      <c r="H3" s="19" t="str">
        <f>SUBSTITUTE($J3,"_P","_C_P")</f>
        <v>SG0_C_P10_HSO-</v>
      </c>
      <c r="I3" s="19">
        <f>VLOOKUP(H3,EtchLengthFromLayout!$A:$B,2,0)</f>
        <v>4918.07</v>
      </c>
      <c r="J3" s="5" t="str">
        <f>VLOOKUP(CONCATENATE($N3,".",$O3),Netlist_VTable!$H:$I,2,0)</f>
        <v>SG0_P10_HSO-</v>
      </c>
      <c r="K3" s="19">
        <f>VLOOKUP(J3,EtchLengthFromLayout!$A:$B,2,0)</f>
        <v>678.6</v>
      </c>
      <c r="L3" s="19">
        <f>E3+G3+I3+K3</f>
        <v>9117.2899999999991</v>
      </c>
      <c r="M3" s="19">
        <f>ABS(L3-L4)</f>
        <v>1.1299999999991996</v>
      </c>
      <c r="N3" s="23" t="s">
        <v>871</v>
      </c>
      <c r="O3" s="5">
        <f>VLOOKUP(P3,PinNo!$B:$C,2,0)</f>
        <v>84</v>
      </c>
      <c r="P3" s="70" t="s">
        <v>947</v>
      </c>
      <c r="Q3" s="118" t="s">
        <v>5230</v>
      </c>
    </row>
    <row r="4" spans="1:17" ht="16.899999999999999" customHeight="1" x14ac:dyDescent="0.25">
      <c r="A4" s="23" t="s">
        <v>8</v>
      </c>
      <c r="B4" s="42">
        <f>VLOOKUP(C4,PinNo!$B:$C,2,0)</f>
        <v>87</v>
      </c>
      <c r="C4" s="31" t="s">
        <v>945</v>
      </c>
      <c r="D4" s="42" t="str">
        <f>VLOOKUP(CONCATENATE($A4,".",$B4),Netlist_VTable!$H:$I,2,0)</f>
        <v>S0_P10_HSI+</v>
      </c>
      <c r="E4" s="41">
        <f>VLOOKUP(D4,EtchLengthFromLayout!$A:$B,2,0)</f>
        <v>3520.39</v>
      </c>
      <c r="F4" s="41"/>
      <c r="G4" s="41"/>
      <c r="H4" s="41" t="str">
        <f>SUBSTITUTE($J4,"_P","_C_P")</f>
        <v>SG0_C_P10_HSO+</v>
      </c>
      <c r="I4" s="41">
        <f>VLOOKUP(H4,EtchLengthFromLayout!$A:$B,2,0)</f>
        <v>4917.8599999999997</v>
      </c>
      <c r="J4" s="42" t="str">
        <f>VLOOKUP(CONCATENATE($N4,".",$O4),Netlist_VTable!$H:$I,2,0)</f>
        <v>SG0_P10_HSO+</v>
      </c>
      <c r="K4" s="41">
        <f>VLOOKUP(J4,EtchLengthFromLayout!$A:$B,2,0)</f>
        <v>677.91</v>
      </c>
      <c r="L4" s="19">
        <f t="shared" ref="L4" si="0">E4+G4+I4+K4</f>
        <v>9116.16</v>
      </c>
      <c r="M4" s="10" t="str">
        <f>IF(M3&lt;=20,"OK, Tolerance&lt;= 20 mil", "Fail, Tolerance &gt; 20 mil")</f>
        <v>OK, Tolerance&lt;= 20 mil</v>
      </c>
      <c r="N4" s="23" t="s">
        <v>871</v>
      </c>
      <c r="O4" s="5">
        <f>VLOOKUP(P4,PinNo!$B:$C,2,0)</f>
        <v>83</v>
      </c>
      <c r="P4" s="70" t="s">
        <v>948</v>
      </c>
      <c r="Q4" s="118"/>
    </row>
    <row r="5" spans="1:17" ht="16.899999999999999" customHeight="1" x14ac:dyDescent="0.25">
      <c r="A5" s="44"/>
      <c r="B5" s="12"/>
      <c r="C5" s="45"/>
      <c r="D5" s="12"/>
      <c r="E5" s="13"/>
      <c r="F5" s="13"/>
      <c r="G5" s="13"/>
      <c r="H5" s="13"/>
      <c r="I5" s="13"/>
      <c r="J5" s="12"/>
      <c r="K5" s="13"/>
      <c r="L5" s="13"/>
      <c r="M5" s="12"/>
      <c r="N5" s="44"/>
      <c r="O5" s="12"/>
      <c r="P5" s="69"/>
      <c r="Q5" s="118"/>
    </row>
    <row r="6" spans="1:17" ht="16.899999999999999" customHeight="1" x14ac:dyDescent="0.25">
      <c r="A6" s="30" t="s">
        <v>9</v>
      </c>
      <c r="B6" s="5">
        <f>VLOOKUP(C6,PinNo!$B:$C,2,0)</f>
        <v>86</v>
      </c>
      <c r="C6" s="31" t="s">
        <v>946</v>
      </c>
      <c r="D6" s="5" t="str">
        <f>VLOOKUP(CONCATENATE($A6,".",$B6),Netlist_VTable!$H:$I,2,0)</f>
        <v>S1_P10_HSI-</v>
      </c>
      <c r="E6" s="19">
        <f>VLOOKUP(D6,EtchLengthFromLayout!$A:$B,2,0)</f>
        <v>3520.66</v>
      </c>
      <c r="F6" s="19"/>
      <c r="G6" s="19"/>
      <c r="H6" s="19" t="str">
        <f>SUBSTITUTE($J6,"_P","_C_P")</f>
        <v>SG1_C_P10_HSO-</v>
      </c>
      <c r="I6" s="19">
        <f>VLOOKUP(H6,EtchLengthFromLayout!$A:$B,2,0)</f>
        <v>4918.07</v>
      </c>
      <c r="J6" s="5" t="str">
        <f>VLOOKUP(CONCATENATE($N6,".",$O6),Netlist_VTable!$H:$I,2,0)</f>
        <v>SG1_P10_HSO-</v>
      </c>
      <c r="K6" s="19">
        <f>VLOOKUP(J6,EtchLengthFromLayout!$A:$B,2,0)</f>
        <v>678.6</v>
      </c>
      <c r="L6" s="19">
        <f>E6+G6+I6+K6</f>
        <v>9117.33</v>
      </c>
      <c r="M6" s="19">
        <f>ABS(L6-L7)</f>
        <v>0.63000000000101863</v>
      </c>
      <c r="N6" s="24" t="s">
        <v>872</v>
      </c>
      <c r="O6" s="5">
        <f>VLOOKUP(P6,PinNo!$B:$C,2,0)</f>
        <v>84</v>
      </c>
      <c r="P6" s="70" t="s">
        <v>947</v>
      </c>
      <c r="Q6" s="118"/>
    </row>
    <row r="7" spans="1:17" ht="16.899999999999999" customHeight="1" x14ac:dyDescent="0.25">
      <c r="A7" s="30" t="s">
        <v>9</v>
      </c>
      <c r="B7" s="5">
        <f>VLOOKUP(C7,PinNo!$B:$C,2,0)</f>
        <v>87</v>
      </c>
      <c r="C7" s="31" t="s">
        <v>945</v>
      </c>
      <c r="D7" s="5" t="str">
        <f>VLOOKUP(CONCATENATE($A7,".",$B7),Netlist_VTable!$H:$I,2,0)</f>
        <v>S1_P10_HSI+</v>
      </c>
      <c r="E7" s="19">
        <f>VLOOKUP(D7,EtchLengthFromLayout!$A:$B,2,0)</f>
        <v>3520.72</v>
      </c>
      <c r="F7" s="19"/>
      <c r="G7" s="19"/>
      <c r="H7" s="19" t="str">
        <f>SUBSTITUTE($J7,"_P","_C_P")</f>
        <v>SG1_C_P10_HSO+</v>
      </c>
      <c r="I7" s="19">
        <f>VLOOKUP(H7,EtchLengthFromLayout!$A:$B,2,0)</f>
        <v>4918.07</v>
      </c>
      <c r="J7" s="5" t="str">
        <f>VLOOKUP(CONCATENATE($N7,".",$O7),Netlist_VTable!$H:$I,2,0)</f>
        <v>SG1_P10_HSO+</v>
      </c>
      <c r="K7" s="19">
        <f>VLOOKUP(J7,EtchLengthFromLayout!$A:$B,2,0)</f>
        <v>677.91</v>
      </c>
      <c r="L7" s="19">
        <f t="shared" ref="L7" si="1">E7+G7+I7+K7</f>
        <v>9116.6999999999989</v>
      </c>
      <c r="M7" s="10" t="str">
        <f>IF(M6&lt;=20,"OK, Tolerance&lt;= 20 mil", "Fail, Tolerance &gt; 20 mil")</f>
        <v>OK, Tolerance&lt;= 20 mil</v>
      </c>
      <c r="N7" s="24" t="s">
        <v>872</v>
      </c>
      <c r="O7" s="5">
        <f>VLOOKUP(P7,PinNo!$B:$C,2,0)</f>
        <v>83</v>
      </c>
      <c r="P7" s="70" t="s">
        <v>948</v>
      </c>
      <c r="Q7" s="118"/>
    </row>
    <row r="8" spans="1:17" ht="16.899999999999999" customHeight="1" x14ac:dyDescent="0.25">
      <c r="A8" s="44"/>
      <c r="B8" s="12"/>
      <c r="C8" s="45"/>
      <c r="D8" s="12"/>
      <c r="E8" s="13"/>
      <c r="F8" s="13"/>
      <c r="G8" s="13"/>
      <c r="H8" s="13"/>
      <c r="I8" s="13"/>
      <c r="J8" s="12"/>
      <c r="K8" s="13"/>
      <c r="L8" s="13"/>
      <c r="M8" s="12"/>
      <c r="N8" s="44"/>
      <c r="O8" s="12"/>
      <c r="P8" s="69"/>
      <c r="Q8" s="118"/>
    </row>
    <row r="9" spans="1:17" ht="16.899999999999999" customHeight="1" x14ac:dyDescent="0.25">
      <c r="A9" s="23" t="s">
        <v>727</v>
      </c>
      <c r="B9" s="5">
        <f>VLOOKUP(C9,PinNo!$B:$C,2,0)</f>
        <v>86</v>
      </c>
      <c r="C9" s="31" t="s">
        <v>946</v>
      </c>
      <c r="D9" s="5" t="str">
        <f>VLOOKUP(CONCATENATE($A9,".",$B9),Netlist_VTable!$H:$I,2,0)</f>
        <v>S2_P10_HSI-</v>
      </c>
      <c r="E9" s="19">
        <f>VLOOKUP(D9,EtchLengthFromLayout!$A:$B,2,0)</f>
        <v>3520.62</v>
      </c>
      <c r="F9" s="19"/>
      <c r="G9" s="19"/>
      <c r="H9" s="19" t="str">
        <f>SUBSTITUTE($J9,"_P","_C_P")</f>
        <v>SG2_C_P10_HSO-</v>
      </c>
      <c r="I9" s="19">
        <f>VLOOKUP(H9,EtchLengthFromLayout!$A:$B,2,0)</f>
        <v>4917.82</v>
      </c>
      <c r="J9" s="5" t="str">
        <f>VLOOKUP(CONCATENATE($N9,".",$O9),Netlist_VTable!$H:$I,2,0)</f>
        <v>SG2_P10_HSO-</v>
      </c>
      <c r="K9" s="19">
        <f>VLOOKUP(J9,EtchLengthFromLayout!$A:$B,2,0)</f>
        <v>678.6</v>
      </c>
      <c r="L9" s="19">
        <f>E9+G9+I9+K9</f>
        <v>9117.0399999999991</v>
      </c>
      <c r="M9" s="19">
        <f>ABS(L9-L10)</f>
        <v>0.65999999999985448</v>
      </c>
      <c r="N9" s="23" t="s">
        <v>873</v>
      </c>
      <c r="O9" s="5">
        <f>VLOOKUP(P9,PinNo!$B:$C,2,0)</f>
        <v>84</v>
      </c>
      <c r="P9" s="70" t="s">
        <v>947</v>
      </c>
      <c r="Q9" s="118"/>
    </row>
    <row r="10" spans="1:17" ht="16.899999999999999" customHeight="1" x14ac:dyDescent="0.25">
      <c r="A10" s="23" t="s">
        <v>727</v>
      </c>
      <c r="B10" s="42">
        <f>VLOOKUP(C10,PinNo!$B:$C,2,0)</f>
        <v>87</v>
      </c>
      <c r="C10" s="31" t="s">
        <v>945</v>
      </c>
      <c r="D10" s="42" t="str">
        <f>VLOOKUP(CONCATENATE($A10,".",$B10),Netlist_VTable!$H:$I,2,0)</f>
        <v>S2_P10_HSI+</v>
      </c>
      <c r="E10" s="41">
        <f>VLOOKUP(D10,EtchLengthFromLayout!$A:$B,2,0)</f>
        <v>3520.39</v>
      </c>
      <c r="F10" s="41"/>
      <c r="G10" s="41"/>
      <c r="H10" s="41" t="str">
        <f>SUBSTITUTE($J10,"_P","_C_P")</f>
        <v>SG2_C_P10_HSO+</v>
      </c>
      <c r="I10" s="41">
        <f>VLOOKUP(H10,EtchLengthFromLayout!$A:$B,2,0)</f>
        <v>4918.08</v>
      </c>
      <c r="J10" s="42" t="str">
        <f>VLOOKUP(CONCATENATE($N10,".",$O10),Netlist_VTable!$H:$I,2,0)</f>
        <v>SG2_P10_HSO+</v>
      </c>
      <c r="K10" s="41">
        <f>VLOOKUP(J10,EtchLengthFromLayout!$A:$B,2,0)</f>
        <v>677.91</v>
      </c>
      <c r="L10" s="19">
        <f t="shared" ref="L10" si="2">E10+G10+I10+K10</f>
        <v>9116.3799999999992</v>
      </c>
      <c r="M10" s="10" t="str">
        <f>IF(M9&lt;=20,"OK, Tolerance&lt;= 20 mil", "Fail, Tolerance &gt; 20 mil")</f>
        <v>OK, Tolerance&lt;= 20 mil</v>
      </c>
      <c r="N10" s="23" t="s">
        <v>873</v>
      </c>
      <c r="O10" s="5">
        <f>VLOOKUP(P10,PinNo!$B:$C,2,0)</f>
        <v>83</v>
      </c>
      <c r="P10" s="70" t="s">
        <v>948</v>
      </c>
      <c r="Q10" s="118"/>
    </row>
    <row r="11" spans="1:17" ht="16.899999999999999" customHeight="1" x14ac:dyDescent="0.25">
      <c r="A11" s="44"/>
      <c r="B11" s="12"/>
      <c r="C11" s="45"/>
      <c r="D11" s="12"/>
      <c r="E11" s="13"/>
      <c r="F11" s="13"/>
      <c r="G11" s="13"/>
      <c r="H11" s="13"/>
      <c r="I11" s="13"/>
      <c r="J11" s="12"/>
      <c r="K11" s="13"/>
      <c r="L11" s="13"/>
      <c r="M11" s="12"/>
      <c r="N11" s="44"/>
      <c r="O11" s="12"/>
      <c r="P11" s="69"/>
      <c r="Q11" s="118"/>
    </row>
    <row r="12" spans="1:17" ht="16.899999999999999" customHeight="1" x14ac:dyDescent="0.25">
      <c r="A12" s="30" t="s">
        <v>728</v>
      </c>
      <c r="B12" s="5">
        <f>VLOOKUP(C12,PinNo!$B:$C,2,0)</f>
        <v>86</v>
      </c>
      <c r="C12" s="31" t="s">
        <v>946</v>
      </c>
      <c r="D12" s="5" t="str">
        <f>VLOOKUP(CONCATENATE($A12,".",$B12),Netlist_VTable!$H:$I,2,0)</f>
        <v>S3_P10_HSI-</v>
      </c>
      <c r="E12" s="19">
        <f>VLOOKUP(D12,EtchLengthFromLayout!$A:$B,2,0)</f>
        <v>3520.26</v>
      </c>
      <c r="F12" s="19"/>
      <c r="G12" s="19"/>
      <c r="H12" s="19" t="str">
        <f>SUBSTITUTE($J12,"_P","_C_P")</f>
        <v>SG3_C_P10_HSO-</v>
      </c>
      <c r="I12" s="19">
        <f>VLOOKUP(H12,EtchLengthFromLayout!$A:$B,2,0)</f>
        <v>4918.0600000000004</v>
      </c>
      <c r="J12" s="5" t="str">
        <f>VLOOKUP(CONCATENATE($N12,".",$O12),Netlist_VTable!$H:$I,2,0)</f>
        <v>SG3_P10_HSO-</v>
      </c>
      <c r="K12" s="19">
        <f>VLOOKUP(J12,EtchLengthFromLayout!$A:$B,2,0)</f>
        <v>678.6</v>
      </c>
      <c r="L12" s="19">
        <f>E12+G12+I12+K12</f>
        <v>9116.92</v>
      </c>
      <c r="M12" s="19">
        <f>ABS(L12-L13)</f>
        <v>0.62000000000080036</v>
      </c>
      <c r="N12" s="24" t="s">
        <v>874</v>
      </c>
      <c r="O12" s="5">
        <f>VLOOKUP(P12,PinNo!$B:$C,2,0)</f>
        <v>84</v>
      </c>
      <c r="P12" s="70" t="s">
        <v>947</v>
      </c>
      <c r="Q12" s="118"/>
    </row>
    <row r="13" spans="1:17" ht="16.899999999999999" customHeight="1" x14ac:dyDescent="0.25">
      <c r="A13" s="30" t="s">
        <v>728</v>
      </c>
      <c r="B13" s="5">
        <f>VLOOKUP(C13,PinNo!$B:$C,2,0)</f>
        <v>87</v>
      </c>
      <c r="C13" s="31" t="s">
        <v>945</v>
      </c>
      <c r="D13" s="5" t="str">
        <f>VLOOKUP(CONCATENATE($A13,".",$B13),Netlist_VTable!$H:$I,2,0)</f>
        <v>S3_P10_HSI+</v>
      </c>
      <c r="E13" s="19">
        <f>VLOOKUP(D13,EtchLengthFromLayout!$A:$B,2,0)</f>
        <v>3520.33</v>
      </c>
      <c r="F13" s="19"/>
      <c r="G13" s="19"/>
      <c r="H13" s="19" t="str">
        <f>SUBSTITUTE($J13,"_P","_C_P")</f>
        <v>SG3_C_P10_HSO+</v>
      </c>
      <c r="I13" s="19">
        <f>VLOOKUP(H13,EtchLengthFromLayout!$A:$B,2,0)</f>
        <v>4918.0600000000004</v>
      </c>
      <c r="J13" s="5" t="str">
        <f>VLOOKUP(CONCATENATE($N13,".",$O13),Netlist_VTable!$H:$I,2,0)</f>
        <v>SG3_P10_HSO+</v>
      </c>
      <c r="K13" s="19">
        <f>VLOOKUP(J13,EtchLengthFromLayout!$A:$B,2,0)</f>
        <v>677.91</v>
      </c>
      <c r="L13" s="19">
        <f t="shared" ref="L13" si="3">E13+G13+I13+K13</f>
        <v>9116.2999999999993</v>
      </c>
      <c r="M13" s="10" t="str">
        <f>IF(M12&lt;=20,"OK, Tolerance&lt;= 20 mil", "Fail, Tolerance &gt; 20 mil")</f>
        <v>OK, Tolerance&lt;= 20 mil</v>
      </c>
      <c r="N13" s="24" t="s">
        <v>874</v>
      </c>
      <c r="O13" s="5">
        <f>VLOOKUP(P13,PinNo!$B:$C,2,0)</f>
        <v>83</v>
      </c>
      <c r="P13" s="70" t="s">
        <v>948</v>
      </c>
      <c r="Q13" s="118"/>
    </row>
    <row r="14" spans="1:17" s="32" customFormat="1" ht="16.149999999999999" customHeight="1" x14ac:dyDescent="0.25">
      <c r="A14" s="25"/>
      <c r="B14" s="10"/>
      <c r="C14" s="10"/>
      <c r="D14" s="10" t="s">
        <v>227</v>
      </c>
      <c r="E14" s="15">
        <f>MAX(E3:E13)</f>
        <v>3520.72</v>
      </c>
      <c r="F14" s="15"/>
      <c r="G14" s="15"/>
      <c r="H14" s="10" t="s">
        <v>227</v>
      </c>
      <c r="I14" s="15">
        <f>MAX(I3:I13)</f>
        <v>4918.08</v>
      </c>
      <c r="J14" s="10" t="s">
        <v>227</v>
      </c>
      <c r="K14" s="15">
        <f>MAX(K3:K13)</f>
        <v>678.6</v>
      </c>
      <c r="L14" s="15">
        <f>MAX(L3:L13)</f>
        <v>9117.33</v>
      </c>
      <c r="M14" s="15"/>
      <c r="N14" s="15"/>
      <c r="O14" s="15"/>
      <c r="P14" s="68"/>
      <c r="Q14" s="10"/>
    </row>
    <row r="15" spans="1:17" s="32" customFormat="1" ht="15.75" customHeight="1" x14ac:dyDescent="0.25">
      <c r="A15" s="25"/>
      <c r="B15" s="10"/>
      <c r="C15" s="10"/>
      <c r="D15" s="10" t="s">
        <v>228</v>
      </c>
      <c r="E15" s="15">
        <f>MIN(E3:E13)</f>
        <v>3520.26</v>
      </c>
      <c r="F15" s="15"/>
      <c r="G15" s="15"/>
      <c r="H15" s="10" t="s">
        <v>228</v>
      </c>
      <c r="I15" s="15">
        <f>MIN(I3:I13)</f>
        <v>4917.82</v>
      </c>
      <c r="J15" s="10" t="s">
        <v>228</v>
      </c>
      <c r="K15" s="15">
        <f>MIN(K3:K13)</f>
        <v>677.91</v>
      </c>
      <c r="L15" s="15">
        <f>MIN(L3:L13)</f>
        <v>9116.16</v>
      </c>
      <c r="M15" s="15"/>
      <c r="N15" s="15"/>
      <c r="O15" s="15"/>
      <c r="P15" s="68"/>
      <c r="Q15" s="10"/>
    </row>
    <row r="16" spans="1:17" s="32" customFormat="1" ht="15.6" customHeight="1" x14ac:dyDescent="0.25">
      <c r="A16" s="25"/>
      <c r="B16" s="10"/>
      <c r="C16" s="10"/>
      <c r="D16" s="10" t="s">
        <v>1</v>
      </c>
      <c r="E16" s="15">
        <f>ABS(E14-E15)</f>
        <v>0.45999999999958163</v>
      </c>
      <c r="F16" s="15"/>
      <c r="G16" s="15"/>
      <c r="H16" s="10" t="s">
        <v>1</v>
      </c>
      <c r="I16" s="15">
        <f>ABS(I14-I15)</f>
        <v>0.26000000000021828</v>
      </c>
      <c r="J16" s="10" t="s">
        <v>1</v>
      </c>
      <c r="K16" s="15">
        <f>ABS(K14-K15)</f>
        <v>0.69000000000005457</v>
      </c>
      <c r="L16" s="15">
        <f>ABS(L14-L15)</f>
        <v>1.1700000000000728</v>
      </c>
      <c r="M16" s="15"/>
      <c r="N16" s="15"/>
      <c r="O16" s="15"/>
      <c r="P16" s="68"/>
      <c r="Q16" s="10"/>
    </row>
    <row r="17" spans="1:17" s="32" customFormat="1" ht="15.6" customHeight="1" x14ac:dyDescent="0.25">
      <c r="A17" s="25"/>
      <c r="B17" s="10"/>
      <c r="C17" s="10"/>
      <c r="D17" s="103" t="s">
        <v>6</v>
      </c>
      <c r="E17" s="15" t="str">
        <f>IF(E16&lt;=1,"OK, Tolerance&lt;= 1 mils", "Fail, Tolerance &gt;  1 mils")</f>
        <v>OK, Tolerance&lt;= 1 mils</v>
      </c>
      <c r="F17" s="15"/>
      <c r="G17" s="15"/>
      <c r="H17" s="103" t="s">
        <v>6</v>
      </c>
      <c r="I17" s="15" t="str">
        <f>IF(I16&lt;=1,"OK, Tolerance&lt;= 1 mils", "Fail, Tolerance &gt;  1 mils")</f>
        <v>OK, Tolerance&lt;= 1 mils</v>
      </c>
      <c r="J17" s="103" t="s">
        <v>6</v>
      </c>
      <c r="K17" s="15" t="str">
        <f>IF(K16&lt;=1,"OK, Tolerance&lt;= 1 mils", "Fail, Tolerance &gt;  1 mils")</f>
        <v>OK, Tolerance&lt;= 1 mils</v>
      </c>
      <c r="L17" s="15" t="str">
        <f>IF(L16&lt;=20,"OK, Tolerance&lt;= 20 mils", "Fail, Tolerance &gt;  20 mils")</f>
        <v>OK, Tolerance&lt;= 20 mils</v>
      </c>
      <c r="M17" s="10"/>
      <c r="N17" s="10"/>
      <c r="O17" s="10"/>
      <c r="P17" s="68"/>
      <c r="Q17" s="10"/>
    </row>
    <row r="18" spans="1:17" s="32" customFormat="1" ht="15.6" customHeight="1" x14ac:dyDescent="0.25">
      <c r="A18" s="48"/>
      <c r="B18" s="42"/>
      <c r="C18" s="42"/>
      <c r="D18" s="42"/>
      <c r="E18" s="41"/>
      <c r="F18" s="41"/>
      <c r="G18" s="41"/>
      <c r="H18" s="41"/>
      <c r="I18" s="41"/>
      <c r="J18" s="41"/>
      <c r="K18" s="41"/>
      <c r="L18" s="41"/>
      <c r="M18" s="42"/>
      <c r="N18" s="42"/>
      <c r="O18" s="42"/>
      <c r="P18" s="73"/>
      <c r="Q18" s="42"/>
    </row>
    <row r="19" spans="1:17" s="32" customFormat="1" ht="36" x14ac:dyDescent="0.45">
      <c r="A19" s="26" t="s">
        <v>5233</v>
      </c>
      <c r="B19" s="12"/>
      <c r="C19" s="12"/>
      <c r="D19" s="12"/>
      <c r="E19" s="67" t="s">
        <v>6518</v>
      </c>
      <c r="F19" s="14"/>
      <c r="G19" s="14"/>
      <c r="H19" s="14"/>
      <c r="I19" s="14"/>
      <c r="J19" s="14"/>
      <c r="K19" s="14"/>
      <c r="L19" s="14"/>
      <c r="M19" s="111" t="s">
        <v>6524</v>
      </c>
      <c r="N19" s="17"/>
      <c r="O19" s="17"/>
      <c r="P19" s="112"/>
      <c r="Q19" s="110" t="s">
        <v>6517</v>
      </c>
    </row>
    <row r="20" spans="1:17" ht="31.5" x14ac:dyDescent="0.45">
      <c r="A20" s="46" t="s">
        <v>3</v>
      </c>
      <c r="B20" s="46" t="s">
        <v>4</v>
      </c>
      <c r="C20" s="46" t="s">
        <v>5</v>
      </c>
      <c r="D20" s="10" t="s">
        <v>0</v>
      </c>
      <c r="E20" s="15" t="s">
        <v>2</v>
      </c>
      <c r="F20" s="16" t="s">
        <v>0</v>
      </c>
      <c r="G20" s="17" t="s">
        <v>2</v>
      </c>
      <c r="H20" s="10" t="s">
        <v>0</v>
      </c>
      <c r="I20" s="15" t="s">
        <v>2</v>
      </c>
      <c r="J20" s="16" t="s">
        <v>0</v>
      </c>
      <c r="K20" s="17" t="s">
        <v>2</v>
      </c>
      <c r="L20" s="18" t="s">
        <v>875</v>
      </c>
      <c r="M20" s="29" t="s">
        <v>876</v>
      </c>
      <c r="N20" s="10" t="s">
        <v>877</v>
      </c>
      <c r="O20" s="10" t="s">
        <v>4</v>
      </c>
      <c r="P20" s="68" t="s">
        <v>5</v>
      </c>
      <c r="Q20" s="36" t="s">
        <v>256</v>
      </c>
    </row>
    <row r="21" spans="1:17" ht="16.899999999999999" customHeight="1" x14ac:dyDescent="0.25">
      <c r="A21" s="23" t="s">
        <v>8</v>
      </c>
      <c r="B21" s="5">
        <f>VLOOKUP(C21,PinNo!$B:$C,2,0)</f>
        <v>84</v>
      </c>
      <c r="C21" s="31" t="s">
        <v>947</v>
      </c>
      <c r="D21" s="5" t="str">
        <f>VLOOKUP(CONCATENATE($A21,".",$B21),Netlist_VTable!$H:$I,2,0)</f>
        <v>S0_P10_HSO-</v>
      </c>
      <c r="E21" s="19">
        <f>VLOOKUP(D21,EtchLengthFromLayout!$A:$B,2,0)</f>
        <v>3380.07</v>
      </c>
      <c r="F21" s="19"/>
      <c r="G21" s="19"/>
      <c r="H21" s="19" t="str">
        <f>SUBSTITUTE($J21,"_P","_C_P")</f>
        <v>SG0_C_P10_HSI-</v>
      </c>
      <c r="I21" s="19">
        <f>VLOOKUP(H21,EtchLengthFromLayout!$A:$B,2,0)</f>
        <v>192.17</v>
      </c>
      <c r="J21" s="5" t="str">
        <f>VLOOKUP(CONCATENATE($N21,".",$O21),Netlist_VTable!$H:$I,2,0)</f>
        <v>SG0_P10_HSI-</v>
      </c>
      <c r="K21" s="19">
        <f>VLOOKUP(J21,EtchLengthFromLayout!$A:$B,2,0)</f>
        <v>5696.58</v>
      </c>
      <c r="L21" s="19">
        <f>E21+G21+I21+K21</f>
        <v>9268.82</v>
      </c>
      <c r="M21" s="19">
        <f>ABS(L21-L22)</f>
        <v>3.9999999999054126E-2</v>
      </c>
      <c r="N21" s="23" t="s">
        <v>871</v>
      </c>
      <c r="O21" s="5">
        <f>VLOOKUP(P21,PinNo!$B:$C,2,0)</f>
        <v>86</v>
      </c>
      <c r="P21" s="70" t="s">
        <v>946</v>
      </c>
      <c r="Q21" s="118" t="s">
        <v>5231</v>
      </c>
    </row>
    <row r="22" spans="1:17" ht="16.899999999999999" customHeight="1" x14ac:dyDescent="0.25">
      <c r="A22" s="23" t="s">
        <v>8</v>
      </c>
      <c r="B22" s="5">
        <f>VLOOKUP(C22,PinNo!$B:$C,2,0)</f>
        <v>83</v>
      </c>
      <c r="C22" s="31" t="s">
        <v>948</v>
      </c>
      <c r="D22" s="5" t="str">
        <f>VLOOKUP(CONCATENATE($A22,".",$B22),Netlist_VTable!$H:$I,2,0)</f>
        <v>S0_P10_HSO+</v>
      </c>
      <c r="E22" s="19">
        <f>VLOOKUP(D22,EtchLengthFromLayout!$A:$B,2,0)</f>
        <v>3380.05</v>
      </c>
      <c r="F22" s="41"/>
      <c r="G22" s="41"/>
      <c r="H22" s="19" t="str">
        <f>SUBSTITUTE($J22,"_P","_C_P")</f>
        <v>SG0_C_P10_HSI+</v>
      </c>
      <c r="I22" s="19">
        <f>VLOOKUP(H22,EtchLengthFromLayout!$A:$B,2,0)</f>
        <v>192.18</v>
      </c>
      <c r="J22" s="5" t="str">
        <f>VLOOKUP(CONCATENATE($N22,".",$O22),Netlist_VTable!$H:$I,2,0)</f>
        <v>SG0_P10_HSI+</v>
      </c>
      <c r="K22" s="19">
        <f>VLOOKUP(J22,EtchLengthFromLayout!$A:$B,2,0)</f>
        <v>5696.55</v>
      </c>
      <c r="L22" s="19">
        <f t="shared" ref="L22" si="4">E22+G22+I22+K22</f>
        <v>9268.7800000000007</v>
      </c>
      <c r="M22" s="10" t="str">
        <f>IF(M21&lt;=20,"OK, Tolerance&lt;= 20 mil", "Fail, Tolerance &gt; 20 mil")</f>
        <v>OK, Tolerance&lt;= 20 mil</v>
      </c>
      <c r="N22" s="23" t="s">
        <v>871</v>
      </c>
      <c r="O22" s="5">
        <f>VLOOKUP(P22,PinNo!$B:$C,2,0)</f>
        <v>87</v>
      </c>
      <c r="P22" s="70" t="s">
        <v>945</v>
      </c>
      <c r="Q22" s="118"/>
    </row>
    <row r="23" spans="1:17" ht="16.899999999999999" customHeight="1" x14ac:dyDescent="0.25">
      <c r="A23" s="44"/>
      <c r="B23" s="12"/>
      <c r="C23" s="45"/>
      <c r="D23" s="12"/>
      <c r="E23" s="13"/>
      <c r="F23" s="13"/>
      <c r="G23" s="13"/>
      <c r="H23" s="13"/>
      <c r="I23" s="13"/>
      <c r="J23" s="12"/>
      <c r="K23" s="13"/>
      <c r="L23" s="13"/>
      <c r="M23" s="12"/>
      <c r="N23" s="44"/>
      <c r="O23" s="12"/>
      <c r="P23" s="69"/>
      <c r="Q23" s="118"/>
    </row>
    <row r="24" spans="1:17" ht="16.899999999999999" customHeight="1" x14ac:dyDescent="0.25">
      <c r="A24" s="30" t="s">
        <v>9</v>
      </c>
      <c r="B24" s="42">
        <f>VLOOKUP(C24,PinNo!$B:$C,2,0)</f>
        <v>84</v>
      </c>
      <c r="C24" s="31" t="s">
        <v>947</v>
      </c>
      <c r="D24" s="42" t="str">
        <f>VLOOKUP(CONCATENATE($A24,".",$B24),Netlist_VTable!$H:$I,2,0)</f>
        <v>S1_P10_HSO-</v>
      </c>
      <c r="E24" s="41">
        <f>VLOOKUP(D24,EtchLengthFromLayout!$A:$B,2,0)</f>
        <v>3380.51</v>
      </c>
      <c r="F24" s="19"/>
      <c r="G24" s="19"/>
      <c r="H24" s="41" t="str">
        <f>SUBSTITUTE($J24,"_P","_C_P")</f>
        <v>SG1_C_P10_HSI-</v>
      </c>
      <c r="I24" s="41">
        <f>VLOOKUP(H24,EtchLengthFromLayout!$A:$B,2,0)</f>
        <v>192.17</v>
      </c>
      <c r="J24" s="42" t="str">
        <f>VLOOKUP(CONCATENATE($N24,".",$O24),Netlist_VTable!$H:$I,2,0)</f>
        <v>SG1_P10_HSI-</v>
      </c>
      <c r="K24" s="41">
        <f>VLOOKUP(J24,EtchLengthFromLayout!$A:$B,2,0)</f>
        <v>5696.49</v>
      </c>
      <c r="L24" s="19">
        <f>E24+G24+I24+K24</f>
        <v>9269.17</v>
      </c>
      <c r="M24" s="19">
        <f>ABS(L24-L25)</f>
        <v>0.1000000000003638</v>
      </c>
      <c r="N24" s="24" t="s">
        <v>872</v>
      </c>
      <c r="O24" s="5">
        <f>VLOOKUP(P24,PinNo!$B:$C,2,0)</f>
        <v>86</v>
      </c>
      <c r="P24" s="70" t="s">
        <v>946</v>
      </c>
      <c r="Q24" s="118"/>
    </row>
    <row r="25" spans="1:17" ht="16.899999999999999" customHeight="1" x14ac:dyDescent="0.25">
      <c r="A25" s="30" t="s">
        <v>9</v>
      </c>
      <c r="B25" s="42">
        <f>VLOOKUP(C25,PinNo!$B:$C,2,0)</f>
        <v>83</v>
      </c>
      <c r="C25" s="31" t="s">
        <v>948</v>
      </c>
      <c r="D25" s="42" t="str">
        <f>VLOOKUP(CONCATENATE($A25,".",$B25),Netlist_VTable!$H:$I,2,0)</f>
        <v>S1_P10_HSO+</v>
      </c>
      <c r="E25" s="41">
        <f>VLOOKUP(D25,EtchLengthFromLayout!$A:$B,2,0)</f>
        <v>3380.49</v>
      </c>
      <c r="F25" s="19"/>
      <c r="G25" s="19"/>
      <c r="H25" s="41" t="str">
        <f>SUBSTITUTE($J25,"_P","_C_P")</f>
        <v>SG1_C_P10_HSI+</v>
      </c>
      <c r="I25" s="41">
        <f>VLOOKUP(H25,EtchLengthFromLayout!$A:$B,2,0)</f>
        <v>192.18</v>
      </c>
      <c r="J25" s="42" t="str">
        <f>VLOOKUP(CONCATENATE($N25,".",$O25),Netlist_VTable!$H:$I,2,0)</f>
        <v>SG1_P10_HSI+</v>
      </c>
      <c r="K25" s="41">
        <f>VLOOKUP(J25,EtchLengthFromLayout!$A:$B,2,0)</f>
        <v>5696.6</v>
      </c>
      <c r="L25" s="19">
        <f t="shared" ref="L25" si="5">E25+G25+I25+K25</f>
        <v>9269.27</v>
      </c>
      <c r="M25" s="10" t="str">
        <f>IF(M24&lt;=20,"OK, Tolerance&lt;= 20 mil", "Fail, Tolerance &gt; 20 mil")</f>
        <v>OK, Tolerance&lt;= 20 mil</v>
      </c>
      <c r="N25" s="24" t="s">
        <v>872</v>
      </c>
      <c r="O25" s="5">
        <f>VLOOKUP(P25,PinNo!$B:$C,2,0)</f>
        <v>87</v>
      </c>
      <c r="P25" s="70" t="s">
        <v>945</v>
      </c>
      <c r="Q25" s="118"/>
    </row>
    <row r="26" spans="1:17" ht="16.899999999999999" customHeight="1" x14ac:dyDescent="0.25">
      <c r="A26" s="44"/>
      <c r="B26" s="12"/>
      <c r="C26" s="45"/>
      <c r="D26" s="12"/>
      <c r="E26" s="13"/>
      <c r="F26" s="13"/>
      <c r="G26" s="13"/>
      <c r="H26" s="13"/>
      <c r="I26" s="13"/>
      <c r="J26" s="12"/>
      <c r="K26" s="13"/>
      <c r="L26" s="13"/>
      <c r="M26" s="12"/>
      <c r="N26" s="44"/>
      <c r="O26" s="12"/>
      <c r="P26" s="69"/>
      <c r="Q26" s="118"/>
    </row>
    <row r="27" spans="1:17" ht="16.899999999999999" customHeight="1" x14ac:dyDescent="0.25">
      <c r="A27" s="23" t="s">
        <v>727</v>
      </c>
      <c r="B27" s="5">
        <f>VLOOKUP(C27,PinNo!$B:$C,2,0)</f>
        <v>84</v>
      </c>
      <c r="C27" s="31" t="s">
        <v>947</v>
      </c>
      <c r="D27" s="5" t="str">
        <f>VLOOKUP(CONCATENATE($A27,".",$B27),Netlist_VTable!$H:$I,2,0)</f>
        <v>S2_P10_HSO-</v>
      </c>
      <c r="E27" s="19">
        <f>VLOOKUP(D27,EtchLengthFromLayout!$A:$B,2,0)</f>
        <v>3380.07</v>
      </c>
      <c r="F27" s="19"/>
      <c r="G27" s="19"/>
      <c r="H27" s="19" t="str">
        <f>SUBSTITUTE($J27,"_P","_C_P")</f>
        <v>SG2_C_P10_HSI-</v>
      </c>
      <c r="I27" s="19">
        <f>VLOOKUP(H27,EtchLengthFromLayout!$A:$B,2,0)</f>
        <v>192.17</v>
      </c>
      <c r="J27" s="5" t="str">
        <f>VLOOKUP(CONCATENATE($N27,".",$O27),Netlist_VTable!$H:$I,2,0)</f>
        <v>SG2_P10_HSI-</v>
      </c>
      <c r="K27" s="19">
        <f>VLOOKUP(J27,EtchLengthFromLayout!$A:$B,2,0)</f>
        <v>5696.55</v>
      </c>
      <c r="L27" s="19">
        <f>E27+G27+I27+K27</f>
        <v>9268.7900000000009</v>
      </c>
      <c r="M27" s="19">
        <f>ABS(L27-L28)</f>
        <v>1.9999999998617568E-2</v>
      </c>
      <c r="N27" s="23" t="s">
        <v>873</v>
      </c>
      <c r="O27" s="5">
        <f>VLOOKUP(P27,PinNo!$B:$C,2,0)</f>
        <v>86</v>
      </c>
      <c r="P27" s="70" t="s">
        <v>946</v>
      </c>
      <c r="Q27" s="118"/>
    </row>
    <row r="28" spans="1:17" ht="16.899999999999999" customHeight="1" x14ac:dyDescent="0.25">
      <c r="A28" s="23" t="s">
        <v>727</v>
      </c>
      <c r="B28" s="5">
        <f>VLOOKUP(C28,PinNo!$B:$C,2,0)</f>
        <v>83</v>
      </c>
      <c r="C28" s="31" t="s">
        <v>948</v>
      </c>
      <c r="D28" s="5" t="str">
        <f>VLOOKUP(CONCATENATE($A28,".",$B28),Netlist_VTable!$H:$I,2,0)</f>
        <v>S2_P10_HSO+</v>
      </c>
      <c r="E28" s="19">
        <f>VLOOKUP(D28,EtchLengthFromLayout!$A:$B,2,0)</f>
        <v>3380.05</v>
      </c>
      <c r="F28" s="41"/>
      <c r="G28" s="41"/>
      <c r="H28" s="19" t="str">
        <f>SUBSTITUTE($J28,"_P","_C_P")</f>
        <v>SG2_C_P10_HSI+</v>
      </c>
      <c r="I28" s="19">
        <f>VLOOKUP(H28,EtchLengthFromLayout!$A:$B,2,0)</f>
        <v>192.18</v>
      </c>
      <c r="J28" s="5" t="str">
        <f>VLOOKUP(CONCATENATE($N28,".",$O28),Netlist_VTable!$H:$I,2,0)</f>
        <v>SG2_P10_HSI+</v>
      </c>
      <c r="K28" s="19">
        <f>VLOOKUP(J28,EtchLengthFromLayout!$A:$B,2,0)</f>
        <v>5696.58</v>
      </c>
      <c r="L28" s="19">
        <f t="shared" ref="L28" si="6">E28+G28+I28+K28</f>
        <v>9268.81</v>
      </c>
      <c r="M28" s="10" t="str">
        <f>IF(M27&lt;=20,"OK, Tolerance&lt;= 20 mil", "Fail, Tolerance &gt; 20 mil")</f>
        <v>OK, Tolerance&lt;= 20 mil</v>
      </c>
      <c r="N28" s="23" t="s">
        <v>873</v>
      </c>
      <c r="O28" s="5">
        <f>VLOOKUP(P28,PinNo!$B:$C,2,0)</f>
        <v>87</v>
      </c>
      <c r="P28" s="70" t="s">
        <v>945</v>
      </c>
      <c r="Q28" s="118"/>
    </row>
    <row r="29" spans="1:17" ht="16.899999999999999" customHeight="1" x14ac:dyDescent="0.25">
      <c r="A29" s="44"/>
      <c r="B29" s="12"/>
      <c r="C29" s="45"/>
      <c r="D29" s="12"/>
      <c r="E29" s="13"/>
      <c r="F29" s="13"/>
      <c r="G29" s="13"/>
      <c r="H29" s="13"/>
      <c r="I29" s="13"/>
      <c r="J29" s="12"/>
      <c r="K29" s="13"/>
      <c r="L29" s="13"/>
      <c r="M29" s="12"/>
      <c r="N29" s="44"/>
      <c r="O29" s="12"/>
      <c r="P29" s="69"/>
      <c r="Q29" s="118"/>
    </row>
    <row r="30" spans="1:17" ht="16.899999999999999" customHeight="1" x14ac:dyDescent="0.25">
      <c r="A30" s="30" t="s">
        <v>728</v>
      </c>
      <c r="B30" s="42">
        <f>VLOOKUP(C30,PinNo!$B:$C,2,0)</f>
        <v>84</v>
      </c>
      <c r="C30" s="31" t="s">
        <v>947</v>
      </c>
      <c r="D30" s="42" t="str">
        <f>VLOOKUP(CONCATENATE($A30,".",$B30),Netlist_VTable!$H:$I,2,0)</f>
        <v>S3_P10_HSO-</v>
      </c>
      <c r="E30" s="41">
        <f>VLOOKUP(D30,EtchLengthFromLayout!$A:$B,2,0)</f>
        <v>3380.51</v>
      </c>
      <c r="F30" s="19"/>
      <c r="G30" s="19"/>
      <c r="H30" s="41" t="str">
        <f>SUBSTITUTE($J30,"_P","_C_P")</f>
        <v>SG3_C_P10_HSI-</v>
      </c>
      <c r="I30" s="41">
        <f>VLOOKUP(H30,EtchLengthFromLayout!$A:$B,2,0)</f>
        <v>192.17</v>
      </c>
      <c r="J30" s="42" t="str">
        <f>VLOOKUP(CONCATENATE($N30,".",$O30),Netlist_VTable!$H:$I,2,0)</f>
        <v>SG3_P10_HSI-</v>
      </c>
      <c r="K30" s="41">
        <f>VLOOKUP(J30,EtchLengthFromLayout!$A:$B,2,0)</f>
        <v>5696.59</v>
      </c>
      <c r="L30" s="19">
        <f>E30+G30+I30+K30</f>
        <v>9269.27</v>
      </c>
      <c r="M30" s="19">
        <f>ABS(L30-L31)</f>
        <v>2.0000000000436557E-2</v>
      </c>
      <c r="N30" s="24" t="s">
        <v>874</v>
      </c>
      <c r="O30" s="5">
        <f>VLOOKUP(P30,PinNo!$B:$C,2,0)</f>
        <v>86</v>
      </c>
      <c r="P30" s="70" t="s">
        <v>946</v>
      </c>
      <c r="Q30" s="118"/>
    </row>
    <row r="31" spans="1:17" ht="16.899999999999999" customHeight="1" x14ac:dyDescent="0.25">
      <c r="A31" s="30" t="s">
        <v>728</v>
      </c>
      <c r="B31" s="42">
        <f>VLOOKUP(C31,PinNo!$B:$C,2,0)</f>
        <v>83</v>
      </c>
      <c r="C31" s="31" t="s">
        <v>948</v>
      </c>
      <c r="D31" s="42" t="str">
        <f>VLOOKUP(CONCATENATE($A31,".",$B31),Netlist_VTable!$H:$I,2,0)</f>
        <v>S3_P10_HSO+</v>
      </c>
      <c r="E31" s="41">
        <f>VLOOKUP(D31,EtchLengthFromLayout!$A:$B,2,0)</f>
        <v>3380.49</v>
      </c>
      <c r="F31" s="19"/>
      <c r="G31" s="19"/>
      <c r="H31" s="41" t="str">
        <f>SUBSTITUTE($J31,"_P","_C_P")</f>
        <v>SG3_C_P10_HSI+</v>
      </c>
      <c r="I31" s="41">
        <f>VLOOKUP(H31,EtchLengthFromLayout!$A:$B,2,0)</f>
        <v>192.18</v>
      </c>
      <c r="J31" s="42" t="str">
        <f>VLOOKUP(CONCATENATE($N31,".",$O31),Netlist_VTable!$H:$I,2,0)</f>
        <v>SG3_P10_HSI+</v>
      </c>
      <c r="K31" s="41">
        <f>VLOOKUP(J31,EtchLengthFromLayout!$A:$B,2,0)</f>
        <v>5696.58</v>
      </c>
      <c r="L31" s="19">
        <f t="shared" ref="L31" si="7">E31+G31+I31+K31</f>
        <v>9269.25</v>
      </c>
      <c r="M31" s="10" t="str">
        <f>IF(M30&lt;=20,"OK, Tolerance&lt;= 20 mil", "Fail, Tolerance &gt; 20 mil")</f>
        <v>OK, Tolerance&lt;= 20 mil</v>
      </c>
      <c r="N31" s="24" t="s">
        <v>874</v>
      </c>
      <c r="O31" s="5">
        <f>VLOOKUP(P31,PinNo!$B:$C,2,0)</f>
        <v>87</v>
      </c>
      <c r="P31" s="70" t="s">
        <v>945</v>
      </c>
      <c r="Q31" s="118"/>
    </row>
    <row r="32" spans="1:17" s="32" customFormat="1" ht="15.75" customHeight="1" x14ac:dyDescent="0.25">
      <c r="A32" s="25"/>
      <c r="B32" s="10"/>
      <c r="C32" s="10"/>
      <c r="D32" s="10" t="s">
        <v>227</v>
      </c>
      <c r="E32" s="15">
        <f>MAX(E21:E31)</f>
        <v>3380.51</v>
      </c>
      <c r="F32" s="15"/>
      <c r="G32" s="15"/>
      <c r="H32" s="10" t="s">
        <v>227</v>
      </c>
      <c r="I32" s="15">
        <f>MAX(I21:I31)</f>
        <v>192.18</v>
      </c>
      <c r="J32" s="10" t="s">
        <v>227</v>
      </c>
      <c r="K32" s="15">
        <f>MAX(K21:K31)</f>
        <v>5696.6</v>
      </c>
      <c r="L32" s="15">
        <f>MAX(L21:L31)</f>
        <v>9269.27</v>
      </c>
      <c r="M32" s="15"/>
      <c r="N32" s="15"/>
      <c r="O32" s="15"/>
      <c r="P32" s="68"/>
      <c r="Q32" s="10"/>
    </row>
    <row r="33" spans="1:17" s="32" customFormat="1" ht="15.6" customHeight="1" x14ac:dyDescent="0.25">
      <c r="A33" s="25"/>
      <c r="B33" s="10"/>
      <c r="C33" s="10"/>
      <c r="D33" s="10" t="s">
        <v>228</v>
      </c>
      <c r="E33" s="15">
        <f>MIN(E21:E31)</f>
        <v>3380.05</v>
      </c>
      <c r="F33" s="15"/>
      <c r="G33" s="15"/>
      <c r="H33" s="10" t="s">
        <v>228</v>
      </c>
      <c r="I33" s="15">
        <f>MIN(I21:I31)</f>
        <v>192.17</v>
      </c>
      <c r="J33" s="10" t="s">
        <v>228</v>
      </c>
      <c r="K33" s="15">
        <f>MIN(K21:K31)</f>
        <v>5696.49</v>
      </c>
      <c r="L33" s="15">
        <f>MIN(L21:L31)</f>
        <v>9268.7800000000007</v>
      </c>
      <c r="M33" s="15"/>
      <c r="N33" s="15"/>
      <c r="O33" s="15"/>
      <c r="P33" s="68"/>
      <c r="Q33" s="10"/>
    </row>
    <row r="34" spans="1:17" s="32" customFormat="1" ht="15.6" customHeight="1" x14ac:dyDescent="0.25">
      <c r="A34" s="25"/>
      <c r="B34" s="10"/>
      <c r="C34" s="10"/>
      <c r="D34" s="10" t="s">
        <v>1</v>
      </c>
      <c r="E34" s="15">
        <f>ABS(E32-E33)</f>
        <v>0.46000000000003638</v>
      </c>
      <c r="F34" s="15"/>
      <c r="G34" s="15"/>
      <c r="H34" s="10" t="s">
        <v>1</v>
      </c>
      <c r="I34" s="15">
        <f>ABS(I32-I33)</f>
        <v>1.0000000000019327E-2</v>
      </c>
      <c r="J34" s="10" t="s">
        <v>1</v>
      </c>
      <c r="K34" s="15">
        <f>ABS(K32-K33)</f>
        <v>0.11000000000058208</v>
      </c>
      <c r="L34" s="15">
        <f>ABS(L32-L33)</f>
        <v>0.48999999999978172</v>
      </c>
      <c r="M34" s="15"/>
      <c r="N34" s="15"/>
      <c r="O34" s="15"/>
      <c r="P34" s="68"/>
      <c r="Q34" s="10"/>
    </row>
    <row r="35" spans="1:17" s="32" customFormat="1" ht="15.6" customHeight="1" x14ac:dyDescent="0.25">
      <c r="A35" s="25"/>
      <c r="B35" s="10"/>
      <c r="C35" s="10"/>
      <c r="D35" s="103" t="s">
        <v>6</v>
      </c>
      <c r="E35" s="15" t="str">
        <f>IF(E34&lt;=1,"OK, Tolerance&lt;= 1 mils", "Fail, Tolerance &gt;  1 mils")</f>
        <v>OK, Tolerance&lt;= 1 mils</v>
      </c>
      <c r="F35" s="15"/>
      <c r="G35" s="15"/>
      <c r="H35" s="103" t="s">
        <v>6</v>
      </c>
      <c r="I35" s="15" t="str">
        <f>IF(I34&lt;=1,"OK, Tolerance&lt;= 1 mils", "Fail, Tolerance &gt;  1 mils")</f>
        <v>OK, Tolerance&lt;= 1 mils</v>
      </c>
      <c r="J35" s="103" t="s">
        <v>6</v>
      </c>
      <c r="K35" s="15" t="str">
        <f>IF(K34&lt;=1,"OK, Tolerance&lt;= 1 mils", "Fail, Tolerance &gt;  1 mils")</f>
        <v>OK, Tolerance&lt;= 1 mils</v>
      </c>
      <c r="L35" s="15" t="str">
        <f>IF(L34&lt;=20,"OK, Tolerance&lt;= 20 mils", "Fail, Tolerance &gt;  20 mils")</f>
        <v>OK, Tolerance&lt;= 20 mils</v>
      </c>
      <c r="M35" s="10"/>
      <c r="N35" s="10"/>
      <c r="O35" s="10"/>
      <c r="P35" s="68"/>
      <c r="Q35" s="10"/>
    </row>
    <row r="36" spans="1:17" s="32" customFormat="1" ht="15.75" x14ac:dyDescent="0.25">
      <c r="A36" s="20"/>
      <c r="B36" s="5"/>
      <c r="C36" s="5"/>
      <c r="D36" s="5"/>
      <c r="E36" s="19"/>
      <c r="F36" s="19"/>
      <c r="G36" s="19"/>
      <c r="H36" s="19"/>
      <c r="I36" s="19"/>
      <c r="J36" s="5"/>
      <c r="K36" s="19"/>
      <c r="L36" s="19"/>
      <c r="M36" s="5"/>
      <c r="N36" s="5"/>
      <c r="O36" s="5"/>
      <c r="P36" s="71"/>
      <c r="Q36" s="5"/>
    </row>
    <row r="37" spans="1:17" s="32" customFormat="1" ht="30.75" x14ac:dyDescent="0.25">
      <c r="A37" s="48"/>
      <c r="B37" s="42"/>
      <c r="C37" s="43"/>
      <c r="D37" s="42"/>
      <c r="E37" s="41"/>
      <c r="F37" s="41"/>
      <c r="G37" s="41"/>
      <c r="H37" s="41"/>
      <c r="I37" s="41"/>
      <c r="J37" s="42"/>
      <c r="K37" s="41"/>
      <c r="L37" s="41"/>
      <c r="M37" s="42"/>
      <c r="N37" s="48"/>
      <c r="O37" s="42"/>
      <c r="P37" s="74"/>
      <c r="Q37" s="75"/>
    </row>
    <row r="38" spans="1:17" x14ac:dyDescent="0.25">
      <c r="A38" s="107"/>
      <c r="B38" s="107"/>
      <c r="C38" s="107"/>
      <c r="D38" s="107"/>
      <c r="E38" s="105"/>
      <c r="F38" s="105"/>
      <c r="G38" s="105"/>
      <c r="H38" s="105"/>
      <c r="I38" s="105"/>
      <c r="J38" s="105"/>
      <c r="K38" s="105"/>
      <c r="L38" s="105"/>
      <c r="M38" s="105"/>
      <c r="N38" s="105"/>
      <c r="O38" s="105"/>
      <c r="P38" s="105"/>
      <c r="Q38" s="105"/>
    </row>
    <row r="39" spans="1:17" ht="16.899999999999999" customHeight="1" x14ac:dyDescent="0.25">
      <c r="A39" s="107"/>
      <c r="B39" s="107"/>
      <c r="C39" s="107"/>
      <c r="D39" s="107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</row>
    <row r="40" spans="1:17" ht="36" x14ac:dyDescent="0.45">
      <c r="A40" s="26" t="s">
        <v>5234</v>
      </c>
      <c r="B40" s="12"/>
      <c r="C40" s="12"/>
      <c r="D40" s="12"/>
      <c r="E40" s="67" t="s">
        <v>6518</v>
      </c>
      <c r="F40" s="14"/>
      <c r="G40" s="14"/>
      <c r="H40" s="14"/>
      <c r="I40" s="14"/>
      <c r="J40" s="14"/>
      <c r="K40" s="14"/>
      <c r="L40" s="14"/>
      <c r="M40" s="111" t="s">
        <v>6524</v>
      </c>
      <c r="N40" s="17"/>
      <c r="O40" s="17"/>
      <c r="P40" s="112"/>
      <c r="Q40" s="110" t="s">
        <v>6517</v>
      </c>
    </row>
    <row r="41" spans="1:17" ht="31.5" x14ac:dyDescent="0.45">
      <c r="A41" s="46" t="s">
        <v>3</v>
      </c>
      <c r="B41" s="46" t="s">
        <v>4</v>
      </c>
      <c r="C41" s="46" t="s">
        <v>5</v>
      </c>
      <c r="D41" s="10" t="s">
        <v>0</v>
      </c>
      <c r="E41" s="15" t="s">
        <v>2</v>
      </c>
      <c r="F41" s="16" t="s">
        <v>0</v>
      </c>
      <c r="G41" s="17" t="s">
        <v>2</v>
      </c>
      <c r="H41" s="10" t="s">
        <v>0</v>
      </c>
      <c r="I41" s="15" t="s">
        <v>2</v>
      </c>
      <c r="J41" s="16" t="s">
        <v>0</v>
      </c>
      <c r="K41" s="17" t="s">
        <v>2</v>
      </c>
      <c r="L41" s="18" t="s">
        <v>875</v>
      </c>
      <c r="M41" s="29" t="s">
        <v>876</v>
      </c>
      <c r="N41" s="10" t="s">
        <v>877</v>
      </c>
      <c r="O41" s="10" t="s">
        <v>4</v>
      </c>
      <c r="P41" s="68" t="s">
        <v>5</v>
      </c>
      <c r="Q41" s="36" t="s">
        <v>256</v>
      </c>
    </row>
    <row r="42" spans="1:17" ht="16.899999999999999" customHeight="1" x14ac:dyDescent="0.25">
      <c r="A42" s="23" t="s">
        <v>8</v>
      </c>
      <c r="B42" s="5">
        <f>VLOOKUP(C42,PinNo!$B:$C,2,0)</f>
        <v>71</v>
      </c>
      <c r="C42" s="31" t="s">
        <v>941</v>
      </c>
      <c r="D42" s="5" t="str">
        <f>VLOOKUP(CONCATENATE($A42,".",$B42),Netlist_VTable!$H:$I,2,0)</f>
        <v>S0_P9_HSI-</v>
      </c>
      <c r="E42" s="19">
        <f>VLOOKUP(D42,EtchLengthFromLayout!$A:$B,2,0)</f>
        <v>2058.2600000000002</v>
      </c>
      <c r="F42" s="19"/>
      <c r="G42" s="19"/>
      <c r="H42" s="19" t="str">
        <f>SUBSTITUTE($J42,"_P","_C_P")</f>
        <v>SG0_C_P9_HSO-</v>
      </c>
      <c r="I42" s="19">
        <f>VLOOKUP(H42,EtchLengthFromLayout!$A:$B,2,0)</f>
        <v>5914.53</v>
      </c>
      <c r="J42" s="5" t="str">
        <f>VLOOKUP(CONCATENATE($N42,".",$O42),Netlist_VTable!$H:$I,2,0)</f>
        <v>SG0_P9_HSO-</v>
      </c>
      <c r="K42" s="19">
        <f>VLOOKUP(J42,EtchLengthFromLayout!$A:$B,2,0)</f>
        <v>702.74</v>
      </c>
      <c r="L42" s="19">
        <f>E42+G42+I42+K42</f>
        <v>8675.5300000000007</v>
      </c>
      <c r="M42" s="19">
        <f>ABS(L42-L43)</f>
        <v>4.9999999999272404E-2</v>
      </c>
      <c r="N42" s="23" t="s">
        <v>871</v>
      </c>
      <c r="O42" s="5">
        <f>VLOOKUP(P42,PinNo!$B:$C,2,0)</f>
        <v>73</v>
      </c>
      <c r="P42" s="70" t="s">
        <v>943</v>
      </c>
      <c r="Q42" s="118" t="s">
        <v>5235</v>
      </c>
    </row>
    <row r="43" spans="1:17" ht="16.899999999999999" customHeight="1" x14ac:dyDescent="0.25">
      <c r="A43" s="23" t="s">
        <v>8</v>
      </c>
      <c r="B43" s="42">
        <f>VLOOKUP(C43,PinNo!$B:$C,2,0)</f>
        <v>70</v>
      </c>
      <c r="C43" s="31" t="s">
        <v>942</v>
      </c>
      <c r="D43" s="42" t="str">
        <f>VLOOKUP(CONCATENATE($A43,".",$B43),Netlist_VTable!$H:$I,2,0)</f>
        <v>S0_P9_HSI+</v>
      </c>
      <c r="E43" s="41">
        <f>VLOOKUP(D43,EtchLengthFromLayout!$A:$B,2,0)</f>
        <v>2058.21</v>
      </c>
      <c r="F43" s="41"/>
      <c r="G43" s="41"/>
      <c r="H43" s="41" t="str">
        <f>SUBSTITUTE($J43,"_P","_C_P")</f>
        <v>SG0_C_P9_HSO+</v>
      </c>
      <c r="I43" s="41">
        <f>VLOOKUP(H43,EtchLengthFromLayout!$A:$B,2,0)</f>
        <v>5914.53</v>
      </c>
      <c r="J43" s="42" t="str">
        <f>VLOOKUP(CONCATENATE($N43,".",$O43),Netlist_VTable!$H:$I,2,0)</f>
        <v>SG0_P9_HSO+</v>
      </c>
      <c r="K43" s="41">
        <f>VLOOKUP(J43,EtchLengthFromLayout!$A:$B,2,0)</f>
        <v>702.84</v>
      </c>
      <c r="L43" s="19">
        <f t="shared" ref="L43" si="8">E43+G43+I43+K43</f>
        <v>8675.58</v>
      </c>
      <c r="M43" s="10" t="str">
        <f>IF(M42&lt;=20,"OK, Tolerance&lt;= 20 mil", "Fail, Tolerance &gt; 20 mil")</f>
        <v>OK, Tolerance&lt;= 20 mil</v>
      </c>
      <c r="N43" s="23" t="s">
        <v>871</v>
      </c>
      <c r="O43" s="5">
        <f>VLOOKUP(P43,PinNo!$B:$C,2,0)</f>
        <v>74</v>
      </c>
      <c r="P43" s="70" t="s">
        <v>944</v>
      </c>
      <c r="Q43" s="118"/>
    </row>
    <row r="44" spans="1:17" ht="16.899999999999999" customHeight="1" x14ac:dyDescent="0.25">
      <c r="A44" s="44"/>
      <c r="B44" s="12"/>
      <c r="C44" s="45"/>
      <c r="D44" s="12"/>
      <c r="E44" s="13"/>
      <c r="F44" s="13"/>
      <c r="G44" s="13"/>
      <c r="H44" s="13"/>
      <c r="I44" s="13"/>
      <c r="J44" s="12"/>
      <c r="K44" s="13"/>
      <c r="L44" s="13"/>
      <c r="M44" s="12"/>
      <c r="N44" s="44"/>
      <c r="O44" s="12"/>
      <c r="P44" s="69"/>
      <c r="Q44" s="118"/>
    </row>
    <row r="45" spans="1:17" ht="16.899999999999999" customHeight="1" x14ac:dyDescent="0.25">
      <c r="A45" s="30" t="s">
        <v>9</v>
      </c>
      <c r="B45" s="5">
        <f>VLOOKUP(C45,PinNo!$B:$C,2,0)</f>
        <v>71</v>
      </c>
      <c r="C45" s="31" t="s">
        <v>941</v>
      </c>
      <c r="D45" s="5" t="str">
        <f>VLOOKUP(CONCATENATE($A45,".",$B45),Netlist_VTable!$H:$I,2,0)</f>
        <v>S1_P9_HSI-</v>
      </c>
      <c r="E45" s="19">
        <f>VLOOKUP(D45,EtchLengthFromLayout!$A:$B,2,0)</f>
        <v>2058.77</v>
      </c>
      <c r="F45" s="19"/>
      <c r="G45" s="19"/>
      <c r="H45" s="19" t="str">
        <f>SUBSTITUTE($J45,"_P","_C_P")</f>
        <v>SG1_C_P9_HSO-</v>
      </c>
      <c r="I45" s="19">
        <f>VLOOKUP(H45,EtchLengthFromLayout!$A:$B,2,0)</f>
        <v>5914.58</v>
      </c>
      <c r="J45" s="5" t="str">
        <f>VLOOKUP(CONCATENATE($N45,".",$O45),Netlist_VTable!$H:$I,2,0)</f>
        <v>SG1_P9_HSO-</v>
      </c>
      <c r="K45" s="19">
        <f>VLOOKUP(J45,EtchLengthFromLayout!$A:$B,2,0)</f>
        <v>702.74</v>
      </c>
      <c r="L45" s="19">
        <f>E45+G45+I45+K45</f>
        <v>8676.09</v>
      </c>
      <c r="M45" s="19">
        <f>ABS(L45-L46)</f>
        <v>0.1499999999996362</v>
      </c>
      <c r="N45" s="24" t="s">
        <v>872</v>
      </c>
      <c r="O45" s="5">
        <f>VLOOKUP(P45,PinNo!$B:$C,2,0)</f>
        <v>73</v>
      </c>
      <c r="P45" s="70" t="s">
        <v>943</v>
      </c>
      <c r="Q45" s="118"/>
    </row>
    <row r="46" spans="1:17" ht="16.899999999999999" customHeight="1" x14ac:dyDescent="0.25">
      <c r="A46" s="30" t="s">
        <v>9</v>
      </c>
      <c r="B46" s="5">
        <f>VLOOKUP(C46,PinNo!$B:$C,2,0)</f>
        <v>70</v>
      </c>
      <c r="C46" s="31" t="s">
        <v>942</v>
      </c>
      <c r="D46" s="5" t="str">
        <f>VLOOKUP(CONCATENATE($A46,".",$B46),Netlist_VTable!$H:$I,2,0)</f>
        <v>S1_P9_HSI+</v>
      </c>
      <c r="E46" s="19">
        <f>VLOOKUP(D46,EtchLengthFromLayout!$A:$B,2,0)</f>
        <v>2058.8200000000002</v>
      </c>
      <c r="F46" s="19"/>
      <c r="G46" s="19"/>
      <c r="H46" s="19" t="str">
        <f>SUBSTITUTE($J46,"_P","_C_P")</f>
        <v>SG1_C_P9_HSO+</v>
      </c>
      <c r="I46" s="19">
        <f>VLOOKUP(H46,EtchLengthFromLayout!$A:$B,2,0)</f>
        <v>5914.58</v>
      </c>
      <c r="J46" s="5" t="str">
        <f>VLOOKUP(CONCATENATE($N46,".",$O46),Netlist_VTable!$H:$I,2,0)</f>
        <v>SG1_P9_HSO+</v>
      </c>
      <c r="K46" s="19">
        <f>VLOOKUP(J46,EtchLengthFromLayout!$A:$B,2,0)</f>
        <v>702.84</v>
      </c>
      <c r="L46" s="19">
        <f t="shared" ref="L46" si="9">E46+G46+I46+K46</f>
        <v>8676.24</v>
      </c>
      <c r="M46" s="10" t="str">
        <f>IF(M45&lt;=20,"OK, Tolerance&lt;= 20 mil", "Fail, Tolerance &gt; 20 mil")</f>
        <v>OK, Tolerance&lt;= 20 mil</v>
      </c>
      <c r="N46" s="24" t="s">
        <v>872</v>
      </c>
      <c r="O46" s="5">
        <f>VLOOKUP(P46,PinNo!$B:$C,2,0)</f>
        <v>74</v>
      </c>
      <c r="P46" s="70" t="s">
        <v>944</v>
      </c>
      <c r="Q46" s="118"/>
    </row>
    <row r="47" spans="1:17" ht="16.899999999999999" customHeight="1" x14ac:dyDescent="0.25">
      <c r="A47" s="44"/>
      <c r="B47" s="12"/>
      <c r="C47" s="45"/>
      <c r="D47" s="12"/>
      <c r="E47" s="13"/>
      <c r="F47" s="13"/>
      <c r="G47" s="13"/>
      <c r="H47" s="13"/>
      <c r="I47" s="13"/>
      <c r="J47" s="12"/>
      <c r="K47" s="13"/>
      <c r="L47" s="13"/>
      <c r="M47" s="12"/>
      <c r="N47" s="44"/>
      <c r="O47" s="12"/>
      <c r="P47" s="69"/>
      <c r="Q47" s="118"/>
    </row>
    <row r="48" spans="1:17" ht="16.899999999999999" customHeight="1" x14ac:dyDescent="0.25">
      <c r="A48" s="23" t="s">
        <v>727</v>
      </c>
      <c r="B48" s="5">
        <f>VLOOKUP(C48,PinNo!$B:$C,2,0)</f>
        <v>71</v>
      </c>
      <c r="C48" s="31" t="s">
        <v>941</v>
      </c>
      <c r="D48" s="5" t="str">
        <f>VLOOKUP(CONCATENATE($A48,".",$B48),Netlist_VTable!$H:$I,2,0)</f>
        <v>S2_P9_HSI-</v>
      </c>
      <c r="E48" s="19">
        <f>VLOOKUP(D48,EtchLengthFromLayout!$A:$B,2,0)</f>
        <v>2058.2600000000002</v>
      </c>
      <c r="F48" s="19"/>
      <c r="G48" s="19"/>
      <c r="H48" s="19" t="str">
        <f>SUBSTITUTE($J48,"_P","_C_P")</f>
        <v>SG2_C_P9_HSO-</v>
      </c>
      <c r="I48" s="19">
        <f>VLOOKUP(H48,EtchLengthFromLayout!$A:$B,2,0)</f>
        <v>5914.61</v>
      </c>
      <c r="J48" s="5" t="str">
        <f>VLOOKUP(CONCATENATE($N48,".",$O48),Netlist_VTable!$H:$I,2,0)</f>
        <v>SG2_P9_HSO-</v>
      </c>
      <c r="K48" s="19">
        <f>VLOOKUP(J48,EtchLengthFromLayout!$A:$B,2,0)</f>
        <v>702.74</v>
      </c>
      <c r="L48" s="19">
        <f>E48+G48+I48+K48</f>
        <v>8675.61</v>
      </c>
      <c r="M48" s="19">
        <f>ABS(L48-L49)</f>
        <v>4.9999999999272404E-2</v>
      </c>
      <c r="N48" s="23" t="s">
        <v>873</v>
      </c>
      <c r="O48" s="5">
        <f>VLOOKUP(P48,PinNo!$B:$C,2,0)</f>
        <v>73</v>
      </c>
      <c r="P48" s="70" t="s">
        <v>943</v>
      </c>
      <c r="Q48" s="118"/>
    </row>
    <row r="49" spans="1:17" ht="16.899999999999999" customHeight="1" x14ac:dyDescent="0.25">
      <c r="A49" s="23" t="s">
        <v>727</v>
      </c>
      <c r="B49" s="42">
        <f>VLOOKUP(C49,PinNo!$B:$C,2,0)</f>
        <v>70</v>
      </c>
      <c r="C49" s="31" t="s">
        <v>942</v>
      </c>
      <c r="D49" s="42" t="str">
        <f>VLOOKUP(CONCATENATE($A49,".",$B49),Netlist_VTable!$H:$I,2,0)</f>
        <v>S2_P9_HSI+</v>
      </c>
      <c r="E49" s="41">
        <f>VLOOKUP(D49,EtchLengthFromLayout!$A:$B,2,0)</f>
        <v>2058.21</v>
      </c>
      <c r="F49" s="41"/>
      <c r="G49" s="41"/>
      <c r="H49" s="41" t="str">
        <f>SUBSTITUTE($J49,"_P","_C_P")</f>
        <v>SG2_C_P9_HSO+</v>
      </c>
      <c r="I49" s="41">
        <f>VLOOKUP(H49,EtchLengthFromLayout!$A:$B,2,0)</f>
        <v>5914.61</v>
      </c>
      <c r="J49" s="42" t="str">
        <f>VLOOKUP(CONCATENATE($N49,".",$O49),Netlist_VTable!$H:$I,2,0)</f>
        <v>SG2_P9_HSO+</v>
      </c>
      <c r="K49" s="41">
        <f>VLOOKUP(J49,EtchLengthFromLayout!$A:$B,2,0)</f>
        <v>702.84</v>
      </c>
      <c r="L49" s="19">
        <f t="shared" ref="L49" si="10">E49+G49+I49+K49</f>
        <v>8675.66</v>
      </c>
      <c r="M49" s="10" t="str">
        <f>IF(M48&lt;=20,"OK, Tolerance&lt;= 20 mil", "Fail, Tolerance &gt; 20 mil")</f>
        <v>OK, Tolerance&lt;= 20 mil</v>
      </c>
      <c r="N49" s="23" t="s">
        <v>873</v>
      </c>
      <c r="O49" s="5">
        <f>VLOOKUP(P49,PinNo!$B:$C,2,0)</f>
        <v>74</v>
      </c>
      <c r="P49" s="70" t="s">
        <v>944</v>
      </c>
      <c r="Q49" s="118"/>
    </row>
    <row r="50" spans="1:17" s="32" customFormat="1" ht="15.75" customHeight="1" x14ac:dyDescent="0.25">
      <c r="A50" s="44"/>
      <c r="B50" s="12"/>
      <c r="C50" s="45"/>
      <c r="D50" s="12"/>
      <c r="E50" s="13"/>
      <c r="F50" s="13"/>
      <c r="G50" s="13"/>
      <c r="H50" s="13"/>
      <c r="I50" s="13"/>
      <c r="J50" s="12"/>
      <c r="K50" s="13"/>
      <c r="L50" s="13"/>
      <c r="M50" s="12"/>
      <c r="N50" s="44"/>
      <c r="O50" s="12"/>
      <c r="P50" s="69"/>
      <c r="Q50" s="118"/>
    </row>
    <row r="51" spans="1:17" s="32" customFormat="1" ht="15.6" customHeight="1" x14ac:dyDescent="0.25">
      <c r="A51" s="30" t="s">
        <v>728</v>
      </c>
      <c r="B51" s="5">
        <f>VLOOKUP(C51,PinNo!$B:$C,2,0)</f>
        <v>71</v>
      </c>
      <c r="C51" s="31" t="s">
        <v>941</v>
      </c>
      <c r="D51" s="5" t="str">
        <f>VLOOKUP(CONCATENATE($A51,".",$B51),Netlist_VTable!$H:$I,2,0)</f>
        <v>S3_P9_HSI-</v>
      </c>
      <c r="E51" s="19">
        <f>VLOOKUP(D51,EtchLengthFromLayout!$A:$B,2,0)</f>
        <v>2058.77</v>
      </c>
      <c r="F51" s="19"/>
      <c r="G51" s="19"/>
      <c r="H51" s="19" t="str">
        <f>SUBSTITUTE($J51,"_P","_C_P")</f>
        <v>SG3_C_P9_HSO-</v>
      </c>
      <c r="I51" s="19">
        <f>VLOOKUP(H51,EtchLengthFromLayout!$A:$B,2,0)</f>
        <v>5914.33</v>
      </c>
      <c r="J51" s="5" t="str">
        <f>VLOOKUP(CONCATENATE($N51,".",$O51),Netlist_VTable!$H:$I,2,0)</f>
        <v>SG3_P9_HSO-</v>
      </c>
      <c r="K51" s="19">
        <f>VLOOKUP(J51,EtchLengthFromLayout!$A:$B,2,0)</f>
        <v>702.74</v>
      </c>
      <c r="L51" s="19">
        <f>E51+G51+I51+K51</f>
        <v>8675.84</v>
      </c>
      <c r="M51" s="19">
        <f>ABS(L51-L52)</f>
        <v>0.36000000000058208</v>
      </c>
      <c r="N51" s="24" t="s">
        <v>874</v>
      </c>
      <c r="O51" s="5">
        <f>VLOOKUP(P51,PinNo!$B:$C,2,0)</f>
        <v>73</v>
      </c>
      <c r="P51" s="70" t="s">
        <v>943</v>
      </c>
      <c r="Q51" s="118"/>
    </row>
    <row r="52" spans="1:17" s="32" customFormat="1" ht="15.6" customHeight="1" x14ac:dyDescent="0.25">
      <c r="A52" s="30" t="s">
        <v>728</v>
      </c>
      <c r="B52" s="5">
        <f>VLOOKUP(C52,PinNo!$B:$C,2,0)</f>
        <v>70</v>
      </c>
      <c r="C52" s="31" t="s">
        <v>942</v>
      </c>
      <c r="D52" s="5" t="str">
        <f>VLOOKUP(CONCATENATE($A52,".",$B52),Netlist_VTable!$H:$I,2,0)</f>
        <v>S3_P9_HSI+</v>
      </c>
      <c r="E52" s="19">
        <f>VLOOKUP(D52,EtchLengthFromLayout!$A:$B,2,0)</f>
        <v>2058.8200000000002</v>
      </c>
      <c r="F52" s="19"/>
      <c r="G52" s="19"/>
      <c r="H52" s="19" t="str">
        <f>SUBSTITUTE($J52,"_P","_C_P")</f>
        <v>SG3_C_P9_HSO+</v>
      </c>
      <c r="I52" s="19">
        <f>VLOOKUP(H52,EtchLengthFromLayout!$A:$B,2,0)</f>
        <v>5914.54</v>
      </c>
      <c r="J52" s="5" t="str">
        <f>VLOOKUP(CONCATENATE($N52,".",$O52),Netlist_VTable!$H:$I,2,0)</f>
        <v>SG3_P9_HSO+</v>
      </c>
      <c r="K52" s="19">
        <f>VLOOKUP(J52,EtchLengthFromLayout!$A:$B,2,0)</f>
        <v>702.84</v>
      </c>
      <c r="L52" s="19">
        <f t="shared" ref="L52" si="11">E52+G52+I52+K52</f>
        <v>8676.2000000000007</v>
      </c>
      <c r="M52" s="10" t="str">
        <f>IF(M51&lt;=20,"OK, Tolerance&lt;= 20 mil", "Fail, Tolerance &gt; 20 mil")</f>
        <v>OK, Tolerance&lt;= 20 mil</v>
      </c>
      <c r="N52" s="24" t="s">
        <v>874</v>
      </c>
      <c r="O52" s="5">
        <f>VLOOKUP(P52,PinNo!$B:$C,2,0)</f>
        <v>74</v>
      </c>
      <c r="P52" s="70" t="s">
        <v>944</v>
      </c>
      <c r="Q52" s="118"/>
    </row>
    <row r="53" spans="1:17" s="32" customFormat="1" ht="15.6" customHeight="1" x14ac:dyDescent="0.25">
      <c r="A53" s="25"/>
      <c r="B53" s="10"/>
      <c r="C53" s="10"/>
      <c r="D53" s="10" t="s">
        <v>227</v>
      </c>
      <c r="E53" s="15">
        <f>MAX(E42:E52)</f>
        <v>2058.8200000000002</v>
      </c>
      <c r="F53" s="15"/>
      <c r="G53" s="15"/>
      <c r="H53" s="10" t="s">
        <v>227</v>
      </c>
      <c r="I53" s="15">
        <f>MAX(I42:I52)</f>
        <v>5914.61</v>
      </c>
      <c r="J53" s="10" t="s">
        <v>227</v>
      </c>
      <c r="K53" s="15">
        <f>MAX(K42:K52)</f>
        <v>702.84</v>
      </c>
      <c r="L53" s="15">
        <f>MAX(L42:L52)</f>
        <v>8676.24</v>
      </c>
      <c r="M53" s="15"/>
      <c r="N53" s="15"/>
      <c r="O53" s="15"/>
      <c r="P53" s="68"/>
      <c r="Q53" s="10"/>
    </row>
    <row r="54" spans="1:17" s="32" customFormat="1" ht="15.75" x14ac:dyDescent="0.25">
      <c r="A54" s="25"/>
      <c r="B54" s="10"/>
      <c r="C54" s="10"/>
      <c r="D54" s="10" t="s">
        <v>228</v>
      </c>
      <c r="E54" s="15">
        <f>MIN(E42:E52)</f>
        <v>2058.21</v>
      </c>
      <c r="F54" s="15"/>
      <c r="G54" s="15"/>
      <c r="H54" s="10" t="s">
        <v>228</v>
      </c>
      <c r="I54" s="15">
        <f>MIN(I42:I52)</f>
        <v>5914.33</v>
      </c>
      <c r="J54" s="10" t="s">
        <v>228</v>
      </c>
      <c r="K54" s="15">
        <f>MIN(K42:K52)</f>
        <v>702.74</v>
      </c>
      <c r="L54" s="15">
        <f>MIN(L42:L52)</f>
        <v>8675.5300000000007</v>
      </c>
      <c r="M54" s="15"/>
      <c r="N54" s="15"/>
      <c r="O54" s="15"/>
      <c r="P54" s="68"/>
      <c r="Q54" s="10"/>
    </row>
    <row r="55" spans="1:17" s="32" customFormat="1" ht="15.75" x14ac:dyDescent="0.25">
      <c r="A55" s="25"/>
      <c r="B55" s="10"/>
      <c r="C55" s="10"/>
      <c r="D55" s="10" t="s">
        <v>1</v>
      </c>
      <c r="E55" s="15">
        <f>ABS(E53-E54)</f>
        <v>0.61000000000012733</v>
      </c>
      <c r="F55" s="15"/>
      <c r="G55" s="15"/>
      <c r="H55" s="10" t="s">
        <v>1</v>
      </c>
      <c r="I55" s="15">
        <f>ABS(I53-I54)</f>
        <v>0.27999999999974534</v>
      </c>
      <c r="J55" s="10" t="s">
        <v>1</v>
      </c>
      <c r="K55" s="15">
        <f>ABS(K53-K54)</f>
        <v>0.10000000000002274</v>
      </c>
      <c r="L55" s="15">
        <f>ABS(L53-L54)</f>
        <v>0.70999999999912689</v>
      </c>
      <c r="M55" s="15"/>
      <c r="N55" s="15"/>
      <c r="O55" s="15"/>
      <c r="P55" s="68"/>
      <c r="Q55" s="10"/>
    </row>
    <row r="56" spans="1:17" x14ac:dyDescent="0.25">
      <c r="A56" s="25"/>
      <c r="B56" s="10"/>
      <c r="C56" s="10"/>
      <c r="D56" s="103" t="s">
        <v>6</v>
      </c>
      <c r="E56" s="15" t="str">
        <f>IF(E55&lt;=1,"OK, Tolerance&lt;= 1 mils", "Fail, Tolerance &gt;  1 mils")</f>
        <v>OK, Tolerance&lt;= 1 mils</v>
      </c>
      <c r="F56" s="15"/>
      <c r="G56" s="15"/>
      <c r="H56" s="103" t="s">
        <v>6</v>
      </c>
      <c r="I56" s="15" t="str">
        <f>IF(I55&lt;=1,"OK, Tolerance&lt;= 1 mils", "Fail, Tolerance &gt;  1 mils")</f>
        <v>OK, Tolerance&lt;= 1 mils</v>
      </c>
      <c r="J56" s="103" t="s">
        <v>6</v>
      </c>
      <c r="K56" s="15" t="str">
        <f>IF(K55&lt;=1,"OK, Tolerance&lt;= 1 mils", "Fail, Tolerance &gt;  1 mils")</f>
        <v>OK, Tolerance&lt;= 1 mils</v>
      </c>
      <c r="L56" s="15" t="str">
        <f>IF(L55&lt;=20,"OK, Tolerance&lt;= 20 mils", "Fail, Tolerance &gt;  20 mils")</f>
        <v>OK, Tolerance&lt;= 20 mils</v>
      </c>
      <c r="M56" s="10"/>
      <c r="N56" s="10"/>
      <c r="O56" s="10"/>
      <c r="P56" s="68"/>
      <c r="Q56" s="10"/>
    </row>
    <row r="57" spans="1:17" ht="16.899999999999999" customHeight="1" x14ac:dyDescent="0.25">
      <c r="A57" s="48"/>
      <c r="B57" s="42"/>
      <c r="C57" s="42"/>
      <c r="D57" s="42"/>
      <c r="E57" s="41"/>
      <c r="F57" s="41"/>
      <c r="G57" s="41"/>
      <c r="H57" s="41"/>
      <c r="I57" s="41"/>
      <c r="J57" s="41"/>
      <c r="K57" s="41"/>
      <c r="L57" s="41"/>
      <c r="M57" s="42"/>
      <c r="N57" s="42"/>
      <c r="O57" s="42"/>
      <c r="P57" s="73"/>
      <c r="Q57" s="42"/>
    </row>
    <row r="58" spans="1:17" ht="36" x14ac:dyDescent="0.45">
      <c r="A58" s="26" t="s">
        <v>5237</v>
      </c>
      <c r="B58" s="12"/>
      <c r="C58" s="12"/>
      <c r="D58" s="12"/>
      <c r="E58" s="67" t="s">
        <v>6518</v>
      </c>
      <c r="F58" s="14"/>
      <c r="G58" s="14"/>
      <c r="H58" s="14"/>
      <c r="I58" s="14"/>
      <c r="J58" s="14"/>
      <c r="K58" s="14"/>
      <c r="L58" s="14"/>
      <c r="M58" s="111" t="s">
        <v>6524</v>
      </c>
      <c r="N58" s="17"/>
      <c r="O58" s="17"/>
      <c r="P58" s="112"/>
      <c r="Q58" s="110" t="s">
        <v>6517</v>
      </c>
    </row>
    <row r="59" spans="1:17" ht="31.5" x14ac:dyDescent="0.45">
      <c r="A59" s="46" t="s">
        <v>3</v>
      </c>
      <c r="B59" s="46" t="s">
        <v>4</v>
      </c>
      <c r="C59" s="46" t="s">
        <v>5</v>
      </c>
      <c r="D59" s="10" t="s">
        <v>0</v>
      </c>
      <c r="E59" s="15" t="s">
        <v>2</v>
      </c>
      <c r="F59" s="16" t="s">
        <v>0</v>
      </c>
      <c r="G59" s="17" t="s">
        <v>2</v>
      </c>
      <c r="H59" s="10" t="s">
        <v>0</v>
      </c>
      <c r="I59" s="15" t="s">
        <v>2</v>
      </c>
      <c r="J59" s="16" t="s">
        <v>0</v>
      </c>
      <c r="K59" s="17" t="s">
        <v>2</v>
      </c>
      <c r="L59" s="18" t="s">
        <v>875</v>
      </c>
      <c r="M59" s="29" t="s">
        <v>876</v>
      </c>
      <c r="N59" s="10" t="s">
        <v>877</v>
      </c>
      <c r="O59" s="10" t="s">
        <v>4</v>
      </c>
      <c r="P59" s="68" t="s">
        <v>5</v>
      </c>
      <c r="Q59" s="36" t="s">
        <v>256</v>
      </c>
    </row>
    <row r="60" spans="1:17" ht="16.899999999999999" customHeight="1" x14ac:dyDescent="0.25">
      <c r="A60" s="23" t="s">
        <v>8</v>
      </c>
      <c r="B60" s="5">
        <f>VLOOKUP(C60,PinNo!$B:$C,2,0)</f>
        <v>73</v>
      </c>
      <c r="C60" s="31" t="s">
        <v>943</v>
      </c>
      <c r="D60" s="5" t="str">
        <f>VLOOKUP(CONCATENATE($A60,".",$B60),Netlist_VTable!$H:$I,2,0)</f>
        <v>S0_P9_HSO-</v>
      </c>
      <c r="E60" s="19">
        <f>VLOOKUP(D60,EtchLengthFromLayout!$A:$B,2,0)</f>
        <v>2055.36</v>
      </c>
      <c r="F60" s="19"/>
      <c r="G60" s="19"/>
      <c r="H60" s="19" t="str">
        <f>SUBSTITUTE($J60,"_P","_C_P")</f>
        <v>SG0_C_P9_HSI-</v>
      </c>
      <c r="I60" s="19">
        <f>VLOOKUP(H60,EtchLengthFromLayout!$A:$B,2,0)</f>
        <v>196.08</v>
      </c>
      <c r="J60" s="5" t="str">
        <f>VLOOKUP(CONCATENATE($N60,".",$O60),Netlist_VTable!$H:$I,2,0)</f>
        <v>SG0_P9_HSI-</v>
      </c>
      <c r="K60" s="19">
        <f>VLOOKUP(J60,EtchLengthFromLayout!$A:$B,2,0)</f>
        <v>6364.54</v>
      </c>
      <c r="L60" s="19">
        <f>E60+G60+I60+K60</f>
        <v>8615.98</v>
      </c>
      <c r="M60" s="19">
        <f>ABS(L60-L61)</f>
        <v>0.71999999999934516</v>
      </c>
      <c r="N60" s="23" t="s">
        <v>871</v>
      </c>
      <c r="O60" s="5">
        <f>VLOOKUP(P60,PinNo!$B:$C,2,0)</f>
        <v>71</v>
      </c>
      <c r="P60" s="70" t="s">
        <v>941</v>
      </c>
      <c r="Q60" s="118" t="s">
        <v>5236</v>
      </c>
    </row>
    <row r="61" spans="1:17" ht="16.899999999999999" customHeight="1" x14ac:dyDescent="0.25">
      <c r="A61" s="23" t="s">
        <v>8</v>
      </c>
      <c r="B61" s="5">
        <f>VLOOKUP(C61,PinNo!$B:$C,2,0)</f>
        <v>74</v>
      </c>
      <c r="C61" s="31" t="s">
        <v>944</v>
      </c>
      <c r="D61" s="5" t="str">
        <f>VLOOKUP(CONCATENATE($A61,".",$B61),Netlist_VTable!$H:$I,2,0)</f>
        <v>S0_P9_HSO+</v>
      </c>
      <c r="E61" s="19">
        <f>VLOOKUP(D61,EtchLengthFromLayout!$A:$B,2,0)</f>
        <v>2055.36</v>
      </c>
      <c r="F61" s="19"/>
      <c r="G61" s="19"/>
      <c r="H61" s="19" t="str">
        <f>SUBSTITUTE($J61,"_P","_C_P")</f>
        <v>SG0_C_P9_HSI+</v>
      </c>
      <c r="I61" s="19">
        <f>VLOOKUP(H61,EtchLengthFromLayout!$A:$B,2,0)</f>
        <v>195.33</v>
      </c>
      <c r="J61" s="5" t="str">
        <f>VLOOKUP(CONCATENATE($N61,".",$O61),Netlist_VTable!$H:$I,2,0)</f>
        <v>SG0_P9_HSI+</v>
      </c>
      <c r="K61" s="19">
        <f>VLOOKUP(J61,EtchLengthFromLayout!$A:$B,2,0)</f>
        <v>6364.57</v>
      </c>
      <c r="L61" s="19">
        <f t="shared" ref="L61" si="12">E61+G61+I61+K61</f>
        <v>8615.26</v>
      </c>
      <c r="M61" s="10" t="str">
        <f>IF(M60&lt;=20,"OK, Tolerance&lt;= 20 mil", "Fail, Tolerance &gt; 20 mil")</f>
        <v>OK, Tolerance&lt;= 20 mil</v>
      </c>
      <c r="N61" s="23" t="s">
        <v>871</v>
      </c>
      <c r="O61" s="5">
        <f>VLOOKUP(P61,PinNo!$B:$C,2,0)</f>
        <v>70</v>
      </c>
      <c r="P61" s="70" t="s">
        <v>942</v>
      </c>
      <c r="Q61" s="118"/>
    </row>
    <row r="62" spans="1:17" ht="16.899999999999999" customHeight="1" x14ac:dyDescent="0.25">
      <c r="A62" s="44"/>
      <c r="B62" s="12"/>
      <c r="C62" s="45"/>
      <c r="D62" s="12"/>
      <c r="E62" s="13"/>
      <c r="F62" s="13"/>
      <c r="G62" s="13"/>
      <c r="H62" s="13"/>
      <c r="I62" s="13"/>
      <c r="J62" s="12"/>
      <c r="K62" s="13"/>
      <c r="L62" s="13"/>
      <c r="M62" s="12"/>
      <c r="N62" s="44"/>
      <c r="O62" s="12"/>
      <c r="P62" s="69"/>
      <c r="Q62" s="118"/>
    </row>
    <row r="63" spans="1:17" ht="16.899999999999999" customHeight="1" x14ac:dyDescent="0.25">
      <c r="A63" s="30" t="s">
        <v>9</v>
      </c>
      <c r="B63" s="42">
        <f>VLOOKUP(C63,PinNo!$B:$C,2,0)</f>
        <v>73</v>
      </c>
      <c r="C63" s="31" t="s">
        <v>943</v>
      </c>
      <c r="D63" s="42" t="str">
        <f>VLOOKUP(CONCATENATE($A63,".",$B63),Netlist_VTable!$H:$I,2,0)</f>
        <v>S1_P9_HSO-</v>
      </c>
      <c r="E63" s="41">
        <f>VLOOKUP(D63,EtchLengthFromLayout!$A:$B,2,0)</f>
        <v>2055.4699999999998</v>
      </c>
      <c r="F63" s="41"/>
      <c r="G63" s="41"/>
      <c r="H63" s="41" t="str">
        <f>SUBSTITUTE($J63,"_P","_C_P")</f>
        <v>SG1_C_P9_HSI-</v>
      </c>
      <c r="I63" s="41">
        <f>VLOOKUP(H63,EtchLengthFromLayout!$A:$B,2,0)</f>
        <v>196.08</v>
      </c>
      <c r="J63" s="42" t="str">
        <f>VLOOKUP(CONCATENATE($N63,".",$O63),Netlist_VTable!$H:$I,2,0)</f>
        <v>SG1_P9_HSI-</v>
      </c>
      <c r="K63" s="41">
        <f>VLOOKUP(J63,EtchLengthFromLayout!$A:$B,2,0)</f>
        <v>6364.56</v>
      </c>
      <c r="L63" s="19">
        <f>E63+G63+I63+K63</f>
        <v>8616.11</v>
      </c>
      <c r="M63" s="19">
        <f>ABS(L63-L64)</f>
        <v>1.0800000000017462</v>
      </c>
      <c r="N63" s="24" t="s">
        <v>872</v>
      </c>
      <c r="O63" s="5">
        <f>VLOOKUP(P63,PinNo!$B:$C,2,0)</f>
        <v>71</v>
      </c>
      <c r="P63" s="70" t="s">
        <v>941</v>
      </c>
      <c r="Q63" s="118"/>
    </row>
    <row r="64" spans="1:17" ht="16.899999999999999" customHeight="1" x14ac:dyDescent="0.25">
      <c r="A64" s="30" t="s">
        <v>9</v>
      </c>
      <c r="B64" s="42">
        <f>VLOOKUP(C64,PinNo!$B:$C,2,0)</f>
        <v>74</v>
      </c>
      <c r="C64" s="31" t="s">
        <v>944</v>
      </c>
      <c r="D64" s="42" t="str">
        <f>VLOOKUP(CONCATENATE($A64,".",$B64),Netlist_VTable!$H:$I,2,0)</f>
        <v>S1_P9_HSO+</v>
      </c>
      <c r="E64" s="41">
        <f>VLOOKUP(D64,EtchLengthFromLayout!$A:$B,2,0)</f>
        <v>2055.13</v>
      </c>
      <c r="F64" s="41"/>
      <c r="G64" s="41"/>
      <c r="H64" s="41" t="str">
        <f>SUBSTITUTE($J64,"_P","_C_P")</f>
        <v>SG1_C_P9_HSI+</v>
      </c>
      <c r="I64" s="41">
        <f>VLOOKUP(H64,EtchLengthFromLayout!$A:$B,2,0)</f>
        <v>195.33</v>
      </c>
      <c r="J64" s="42" t="str">
        <f>VLOOKUP(CONCATENATE($N64,".",$O64),Netlist_VTable!$H:$I,2,0)</f>
        <v>SG1_P9_HSI+</v>
      </c>
      <c r="K64" s="41">
        <f>VLOOKUP(J64,EtchLengthFromLayout!$A:$B,2,0)</f>
        <v>6364.57</v>
      </c>
      <c r="L64" s="19">
        <f t="shared" ref="L64" si="13">E64+G64+I64+K64</f>
        <v>8615.0299999999988</v>
      </c>
      <c r="M64" s="10" t="str">
        <f>IF(M63&lt;=20,"OK, Tolerance&lt;= 20 mil", "Fail, Tolerance &gt; 20 mil")</f>
        <v>OK, Tolerance&lt;= 20 mil</v>
      </c>
      <c r="N64" s="24" t="s">
        <v>872</v>
      </c>
      <c r="O64" s="5">
        <f>VLOOKUP(P64,PinNo!$B:$C,2,0)</f>
        <v>70</v>
      </c>
      <c r="P64" s="70" t="s">
        <v>942</v>
      </c>
      <c r="Q64" s="118"/>
    </row>
    <row r="65" spans="1:17" ht="16.899999999999999" customHeight="1" x14ac:dyDescent="0.25">
      <c r="A65" s="44"/>
      <c r="B65" s="12"/>
      <c r="C65" s="45"/>
      <c r="D65" s="12"/>
      <c r="E65" s="13"/>
      <c r="F65" s="13"/>
      <c r="G65" s="13"/>
      <c r="H65" s="13"/>
      <c r="I65" s="13"/>
      <c r="J65" s="12"/>
      <c r="K65" s="13"/>
      <c r="L65" s="13"/>
      <c r="M65" s="12"/>
      <c r="N65" s="44"/>
      <c r="O65" s="12"/>
      <c r="P65" s="69"/>
      <c r="Q65" s="118"/>
    </row>
    <row r="66" spans="1:17" ht="16.899999999999999" customHeight="1" x14ac:dyDescent="0.25">
      <c r="A66" s="23" t="s">
        <v>727</v>
      </c>
      <c r="B66" s="5">
        <f>VLOOKUP(C66,PinNo!$B:$C,2,0)</f>
        <v>73</v>
      </c>
      <c r="C66" s="31" t="s">
        <v>943</v>
      </c>
      <c r="D66" s="5" t="str">
        <f>VLOOKUP(CONCATENATE($A66,".",$B66),Netlist_VTable!$H:$I,2,0)</f>
        <v>S2_P9_HSO-</v>
      </c>
      <c r="E66" s="19">
        <f>VLOOKUP(D66,EtchLengthFromLayout!$A:$B,2,0)</f>
        <v>2055.36</v>
      </c>
      <c r="F66" s="19"/>
      <c r="G66" s="19"/>
      <c r="H66" s="19" t="str">
        <f>SUBSTITUTE($J66,"_P","_C_P")</f>
        <v>SG2_C_P9_HSI-</v>
      </c>
      <c r="I66" s="19">
        <f>VLOOKUP(H66,EtchLengthFromLayout!$A:$B,2,0)</f>
        <v>195.99</v>
      </c>
      <c r="J66" s="5" t="str">
        <f>VLOOKUP(CONCATENATE($N66,".",$O66),Netlist_VTable!$H:$I,2,0)</f>
        <v>SG2_P9_HSI-</v>
      </c>
      <c r="K66" s="19">
        <f>VLOOKUP(J66,EtchLengthFromLayout!$A:$B,2,0)</f>
        <v>6364.5</v>
      </c>
      <c r="L66" s="19">
        <f>E66+G66+I66+K66</f>
        <v>8615.85</v>
      </c>
      <c r="M66" s="19">
        <f>ABS(L66-L67)</f>
        <v>0.61000000000058208</v>
      </c>
      <c r="N66" s="23" t="s">
        <v>873</v>
      </c>
      <c r="O66" s="5">
        <f>VLOOKUP(P66,PinNo!$B:$C,2,0)</f>
        <v>71</v>
      </c>
      <c r="P66" s="70" t="s">
        <v>941</v>
      </c>
      <c r="Q66" s="118"/>
    </row>
    <row r="67" spans="1:17" ht="16.899999999999999" customHeight="1" x14ac:dyDescent="0.25">
      <c r="A67" s="23" t="s">
        <v>727</v>
      </c>
      <c r="B67" s="5">
        <f>VLOOKUP(C67,PinNo!$B:$C,2,0)</f>
        <v>74</v>
      </c>
      <c r="C67" s="31" t="s">
        <v>944</v>
      </c>
      <c r="D67" s="5" t="str">
        <f>VLOOKUP(CONCATENATE($A67,".",$B67),Netlist_VTable!$H:$I,2,0)</f>
        <v>S2_P9_HSO+</v>
      </c>
      <c r="E67" s="19">
        <f>VLOOKUP(D67,EtchLengthFromLayout!$A:$B,2,0)</f>
        <v>2055.36</v>
      </c>
      <c r="F67" s="19"/>
      <c r="G67" s="19"/>
      <c r="H67" s="19" t="str">
        <f>SUBSTITUTE($J67,"_P","_C_P")</f>
        <v>SG2_C_P9_HSI+</v>
      </c>
      <c r="I67" s="19">
        <f>VLOOKUP(H67,EtchLengthFromLayout!$A:$B,2,0)</f>
        <v>195.33</v>
      </c>
      <c r="J67" s="5" t="str">
        <f>VLOOKUP(CONCATENATE($N67,".",$O67),Netlist_VTable!$H:$I,2,0)</f>
        <v>SG2_P9_HSI+</v>
      </c>
      <c r="K67" s="19">
        <f>VLOOKUP(J67,EtchLengthFromLayout!$A:$B,2,0)</f>
        <v>6364.55</v>
      </c>
      <c r="L67" s="19">
        <f t="shared" ref="L67" si="14">E67+G67+I67+K67</f>
        <v>8615.24</v>
      </c>
      <c r="M67" s="10" t="str">
        <f>IF(M66&lt;=20,"OK, Tolerance&lt;= 20 mil", "Fail, Tolerance &gt; 20 mil")</f>
        <v>OK, Tolerance&lt;= 20 mil</v>
      </c>
      <c r="N67" s="23" t="s">
        <v>873</v>
      </c>
      <c r="O67" s="5">
        <f>VLOOKUP(P67,PinNo!$B:$C,2,0)</f>
        <v>70</v>
      </c>
      <c r="P67" s="70" t="s">
        <v>942</v>
      </c>
      <c r="Q67" s="118"/>
    </row>
    <row r="68" spans="1:17" ht="16.899999999999999" customHeight="1" x14ac:dyDescent="0.25">
      <c r="A68" s="44"/>
      <c r="B68" s="12"/>
      <c r="C68" s="45"/>
      <c r="D68" s="12"/>
      <c r="E68" s="13"/>
      <c r="F68" s="13"/>
      <c r="G68" s="13"/>
      <c r="H68" s="13"/>
      <c r="I68" s="13"/>
      <c r="J68" s="12"/>
      <c r="K68" s="13"/>
      <c r="L68" s="13"/>
      <c r="M68" s="12"/>
      <c r="N68" s="44"/>
      <c r="O68" s="12"/>
      <c r="P68" s="69"/>
      <c r="Q68" s="118"/>
    </row>
    <row r="69" spans="1:17" ht="16.899999999999999" customHeight="1" x14ac:dyDescent="0.25">
      <c r="A69" s="30" t="s">
        <v>728</v>
      </c>
      <c r="B69" s="42">
        <f>VLOOKUP(C69,PinNo!$B:$C,2,0)</f>
        <v>73</v>
      </c>
      <c r="C69" s="31" t="s">
        <v>943</v>
      </c>
      <c r="D69" s="42" t="str">
        <f>VLOOKUP(CONCATENATE($A69,".",$B69),Netlist_VTable!$H:$I,2,0)</f>
        <v>S3_P9_HSO-</v>
      </c>
      <c r="E69" s="41">
        <f>VLOOKUP(D69,EtchLengthFromLayout!$A:$B,2,0)</f>
        <v>2055.4699999999998</v>
      </c>
      <c r="F69" s="41"/>
      <c r="G69" s="41"/>
      <c r="H69" s="41" t="str">
        <f>SUBSTITUTE($J69,"_P","_C_P")</f>
        <v>SG3_C_P9_HSI-</v>
      </c>
      <c r="I69" s="41">
        <f>VLOOKUP(H69,EtchLengthFromLayout!$A:$B,2,0)</f>
        <v>196.08</v>
      </c>
      <c r="J69" s="42" t="str">
        <f>VLOOKUP(CONCATENATE($N69,".",$O69),Netlist_VTable!$H:$I,2,0)</f>
        <v>SG3_P9_HSI-</v>
      </c>
      <c r="K69" s="41">
        <f>VLOOKUP(J69,EtchLengthFromLayout!$A:$B,2,0)</f>
        <v>6364.53</v>
      </c>
      <c r="L69" s="19">
        <f>E69+G69+I69+K69</f>
        <v>8616.08</v>
      </c>
      <c r="M69" s="19">
        <f>ABS(L69-L70)</f>
        <v>1.0599999999994907</v>
      </c>
      <c r="N69" s="24" t="s">
        <v>874</v>
      </c>
      <c r="O69" s="5">
        <f>VLOOKUP(P69,PinNo!$B:$C,2,0)</f>
        <v>71</v>
      </c>
      <c r="P69" s="70" t="s">
        <v>941</v>
      </c>
      <c r="Q69" s="118"/>
    </row>
    <row r="70" spans="1:17" ht="16.899999999999999" customHeight="1" x14ac:dyDescent="0.25">
      <c r="A70" s="30" t="s">
        <v>728</v>
      </c>
      <c r="B70" s="42">
        <f>VLOOKUP(C70,PinNo!$B:$C,2,0)</f>
        <v>74</v>
      </c>
      <c r="C70" s="31" t="s">
        <v>944</v>
      </c>
      <c r="D70" s="42" t="str">
        <f>VLOOKUP(CONCATENATE($A70,".",$B70),Netlist_VTable!$H:$I,2,0)</f>
        <v>S3_P9_HSO+</v>
      </c>
      <c r="E70" s="41">
        <f>VLOOKUP(D70,EtchLengthFromLayout!$A:$B,2,0)</f>
        <v>2055.13</v>
      </c>
      <c r="F70" s="41"/>
      <c r="G70" s="41"/>
      <c r="H70" s="41" t="str">
        <f>SUBSTITUTE($J70,"_P","_C_P")</f>
        <v>SG3_C_P9_HSI+</v>
      </c>
      <c r="I70" s="41">
        <f>VLOOKUP(H70,EtchLengthFromLayout!$A:$B,2,0)</f>
        <v>195.33</v>
      </c>
      <c r="J70" s="42" t="str">
        <f>VLOOKUP(CONCATENATE($N70,".",$O70),Netlist_VTable!$H:$I,2,0)</f>
        <v>SG3_P9_HSI+</v>
      </c>
      <c r="K70" s="41">
        <f>VLOOKUP(J70,EtchLengthFromLayout!$A:$B,2,0)</f>
        <v>6364.56</v>
      </c>
      <c r="L70" s="19">
        <f t="shared" ref="L70" si="15">E70+G70+I70+K70</f>
        <v>8615.02</v>
      </c>
      <c r="M70" s="10" t="str">
        <f>IF(M69&lt;=20,"OK, Tolerance&lt;= 20 mil", "Fail, Tolerance &gt; 20 mil")</f>
        <v>OK, Tolerance&lt;= 20 mil</v>
      </c>
      <c r="N70" s="24" t="s">
        <v>874</v>
      </c>
      <c r="O70" s="5">
        <f>VLOOKUP(P70,PinNo!$B:$C,2,0)</f>
        <v>70</v>
      </c>
      <c r="P70" s="70" t="s">
        <v>942</v>
      </c>
      <c r="Q70" s="118"/>
    </row>
    <row r="71" spans="1:17" ht="16.899999999999999" customHeight="1" x14ac:dyDescent="0.25">
      <c r="A71" s="25"/>
      <c r="B71" s="10"/>
      <c r="C71" s="10"/>
      <c r="D71" s="10" t="s">
        <v>227</v>
      </c>
      <c r="E71" s="15">
        <f>MAX(E60:E70)</f>
        <v>2055.4699999999998</v>
      </c>
      <c r="F71" s="15"/>
      <c r="G71" s="15"/>
      <c r="H71" s="10" t="s">
        <v>227</v>
      </c>
      <c r="I71" s="15">
        <f>MAX(I60:I70)</f>
        <v>196.08</v>
      </c>
      <c r="J71" s="10" t="s">
        <v>227</v>
      </c>
      <c r="K71" s="15">
        <f>MAX(K60:K70)</f>
        <v>6364.57</v>
      </c>
      <c r="L71" s="15">
        <f>MAX(L60:L70)</f>
        <v>8616.11</v>
      </c>
      <c r="M71" s="15"/>
      <c r="N71" s="15"/>
      <c r="O71" s="15"/>
      <c r="P71" s="68"/>
      <c r="Q71" s="10"/>
    </row>
    <row r="72" spans="1:17" ht="16.899999999999999" customHeight="1" x14ac:dyDescent="0.25">
      <c r="A72" s="25"/>
      <c r="B72" s="10"/>
      <c r="C72" s="10"/>
      <c r="D72" s="10" t="s">
        <v>228</v>
      </c>
      <c r="E72" s="15">
        <f>MIN(E60:E70)</f>
        <v>2055.13</v>
      </c>
      <c r="F72" s="15"/>
      <c r="G72" s="15"/>
      <c r="H72" s="10" t="s">
        <v>228</v>
      </c>
      <c r="I72" s="15">
        <f>MIN(I60:I70)</f>
        <v>195.33</v>
      </c>
      <c r="J72" s="10" t="s">
        <v>228</v>
      </c>
      <c r="K72" s="15">
        <f>MIN(K60:K70)</f>
        <v>6364.5</v>
      </c>
      <c r="L72" s="15">
        <f>MIN(L60:L70)</f>
        <v>8615.02</v>
      </c>
      <c r="M72" s="15"/>
      <c r="N72" s="15"/>
      <c r="O72" s="15"/>
      <c r="P72" s="68"/>
      <c r="Q72" s="10"/>
    </row>
    <row r="73" spans="1:17" ht="16.899999999999999" customHeight="1" x14ac:dyDescent="0.25">
      <c r="A73" s="25"/>
      <c r="B73" s="10"/>
      <c r="C73" s="10"/>
      <c r="D73" s="10" t="s">
        <v>1</v>
      </c>
      <c r="E73" s="15">
        <f>ABS(E71-E72)</f>
        <v>0.33999999999969077</v>
      </c>
      <c r="F73" s="15"/>
      <c r="G73" s="15"/>
      <c r="H73" s="10" t="s">
        <v>1</v>
      </c>
      <c r="I73" s="15">
        <f>ABS(I71-I72)</f>
        <v>0.75</v>
      </c>
      <c r="J73" s="10" t="s">
        <v>1</v>
      </c>
      <c r="K73" s="15">
        <f>ABS(K71-K72)</f>
        <v>6.9999999999708962E-2</v>
      </c>
      <c r="L73" s="15">
        <f>ABS(L71-L72)</f>
        <v>1.0900000000001455</v>
      </c>
      <c r="M73" s="15"/>
      <c r="N73" s="15"/>
      <c r="O73" s="15"/>
      <c r="P73" s="68"/>
      <c r="Q73" s="10"/>
    </row>
    <row r="74" spans="1:17" ht="16.899999999999999" customHeight="1" x14ac:dyDescent="0.25">
      <c r="A74" s="25"/>
      <c r="B74" s="10"/>
      <c r="C74" s="10"/>
      <c r="D74" s="103" t="s">
        <v>6</v>
      </c>
      <c r="E74" s="15" t="str">
        <f>IF(E73&lt;=1,"OK, Tolerance&lt;= 1 mils", "Fail, Tolerance &gt;  1 mils")</f>
        <v>OK, Tolerance&lt;= 1 mils</v>
      </c>
      <c r="F74" s="15"/>
      <c r="G74" s="15"/>
      <c r="H74" s="103" t="s">
        <v>6</v>
      </c>
      <c r="I74" s="15" t="str">
        <f>IF(I73&lt;=1,"OK, Tolerance&lt;= 1 mils", "Fail, Tolerance &gt;  1 mils")</f>
        <v>OK, Tolerance&lt;= 1 mils</v>
      </c>
      <c r="J74" s="103" t="s">
        <v>6</v>
      </c>
      <c r="K74" s="15" t="str">
        <f>IF(K73&lt;=1,"OK, Tolerance&lt;= 1 mils", "Fail, Tolerance &gt;  1 mils")</f>
        <v>OK, Tolerance&lt;= 1 mils</v>
      </c>
      <c r="L74" s="15" t="str">
        <f>IF(L73&lt;=20,"OK, Tolerance&lt;= 20 mils", "Fail, Tolerance &gt;  20 mils")</f>
        <v>OK, Tolerance&lt;= 20 mils</v>
      </c>
      <c r="M74" s="10"/>
      <c r="N74" s="10"/>
      <c r="O74" s="10"/>
      <c r="P74" s="68"/>
      <c r="Q74" s="10"/>
    </row>
    <row r="75" spans="1:17" ht="16.899999999999999" customHeight="1" x14ac:dyDescent="0.25">
      <c r="A75" s="20"/>
      <c r="B75" s="5"/>
      <c r="C75" s="5"/>
      <c r="D75" s="5"/>
      <c r="E75" s="19"/>
      <c r="F75" s="19"/>
      <c r="G75" s="19"/>
      <c r="H75" s="19"/>
      <c r="I75" s="19"/>
      <c r="J75" s="5"/>
      <c r="K75" s="19"/>
      <c r="L75" s="19"/>
      <c r="M75" s="5"/>
      <c r="N75" s="5"/>
      <c r="O75" s="5"/>
      <c r="P75" s="71"/>
      <c r="Q75" s="5"/>
    </row>
    <row r="76" spans="1:17" s="32" customFormat="1" ht="30.75" x14ac:dyDescent="0.25">
      <c r="A76" s="48"/>
      <c r="B76" s="42"/>
      <c r="C76" s="43"/>
      <c r="D76" s="42"/>
      <c r="E76" s="41"/>
      <c r="F76" s="41"/>
      <c r="G76" s="41"/>
      <c r="H76" s="41"/>
      <c r="I76" s="41"/>
      <c r="J76" s="42"/>
      <c r="K76" s="41"/>
      <c r="L76" s="41"/>
      <c r="M76" s="42"/>
      <c r="N76" s="48"/>
      <c r="O76" s="42"/>
      <c r="P76" s="74"/>
      <c r="Q76" s="75"/>
    </row>
    <row r="77" spans="1:17" s="32" customFormat="1" ht="15.6" customHeight="1" x14ac:dyDescent="0.25">
      <c r="A77" s="107"/>
      <c r="B77" s="107"/>
      <c r="C77" s="107"/>
      <c r="D77" s="107"/>
      <c r="E77" s="105"/>
      <c r="F77" s="105"/>
      <c r="G77" s="105"/>
      <c r="H77" s="105"/>
      <c r="I77" s="105"/>
      <c r="J77" s="105"/>
      <c r="K77" s="105"/>
      <c r="L77" s="105"/>
      <c r="M77" s="105"/>
      <c r="N77" s="105"/>
      <c r="O77" s="105"/>
      <c r="P77" s="105"/>
      <c r="Q77" s="105"/>
    </row>
    <row r="78" spans="1:17" x14ac:dyDescent="0.25">
      <c r="A78" s="107"/>
      <c r="B78" s="107"/>
      <c r="C78" s="107"/>
      <c r="D78" s="107"/>
      <c r="E78" s="105"/>
      <c r="F78" s="105"/>
      <c r="G78" s="105"/>
      <c r="H78" s="105"/>
      <c r="I78" s="105"/>
      <c r="J78" s="105"/>
      <c r="K78" s="105"/>
      <c r="L78" s="105"/>
      <c r="M78" s="105"/>
      <c r="N78" s="105"/>
      <c r="O78" s="105"/>
      <c r="P78" s="105"/>
      <c r="Q78" s="105"/>
    </row>
    <row r="79" spans="1:17" ht="32.25" x14ac:dyDescent="0.45">
      <c r="A79" s="26" t="s">
        <v>5238</v>
      </c>
      <c r="B79" s="12"/>
      <c r="C79" s="12"/>
      <c r="D79" s="12"/>
      <c r="E79" s="67" t="s">
        <v>6518</v>
      </c>
      <c r="F79" s="14"/>
      <c r="G79" s="14"/>
      <c r="H79" s="14"/>
      <c r="I79" s="14"/>
      <c r="J79" s="14"/>
      <c r="K79" s="14"/>
      <c r="L79" s="14"/>
      <c r="M79" s="111" t="s">
        <v>6524</v>
      </c>
      <c r="N79" s="17"/>
      <c r="O79" s="17"/>
      <c r="P79" s="112"/>
      <c r="Q79" s="110" t="s">
        <v>6519</v>
      </c>
    </row>
    <row r="80" spans="1:17" ht="31.5" x14ac:dyDescent="0.45">
      <c r="A80" s="46" t="s">
        <v>3</v>
      </c>
      <c r="B80" s="46" t="s">
        <v>4</v>
      </c>
      <c r="C80" s="46" t="s">
        <v>5</v>
      </c>
      <c r="D80" s="10" t="s">
        <v>0</v>
      </c>
      <c r="E80" s="15" t="s">
        <v>2</v>
      </c>
      <c r="F80" s="16" t="s">
        <v>0</v>
      </c>
      <c r="G80" s="17" t="s">
        <v>2</v>
      </c>
      <c r="H80" s="10" t="s">
        <v>0</v>
      </c>
      <c r="I80" s="15" t="s">
        <v>2</v>
      </c>
      <c r="J80" s="16" t="s">
        <v>0</v>
      </c>
      <c r="K80" s="17" t="s">
        <v>2</v>
      </c>
      <c r="L80" s="18" t="s">
        <v>875</v>
      </c>
      <c r="M80" s="29" t="s">
        <v>876</v>
      </c>
      <c r="N80" s="10" t="s">
        <v>877</v>
      </c>
      <c r="O80" s="10" t="s">
        <v>4</v>
      </c>
      <c r="P80" s="68" t="s">
        <v>5</v>
      </c>
      <c r="Q80" s="36" t="s">
        <v>256</v>
      </c>
    </row>
    <row r="81" spans="1:20" x14ac:dyDescent="0.25">
      <c r="A81" s="23" t="s">
        <v>8</v>
      </c>
      <c r="B81" s="42">
        <f>VLOOKUP(C81,PinNo!$B:$C,2,0)</f>
        <v>52</v>
      </c>
      <c r="C81" s="31" t="s">
        <v>950</v>
      </c>
      <c r="D81" s="42" t="str">
        <f>VLOOKUP(CONCATENATE($A81,".",$B81),Netlist_VTable!$H:$I,2,0)</f>
        <v>S0_P11_HSI-</v>
      </c>
      <c r="E81" s="41">
        <f>VLOOKUP(D81,EtchLengthFromLayout!$A:$B,2,0)</f>
        <v>1313.42</v>
      </c>
      <c r="F81" s="41"/>
      <c r="G81" s="41"/>
      <c r="H81" s="41" t="str">
        <f>SUBSTITUTE($J81,"_P","_C_P")</f>
        <v>SG0_C_P11_HSO-</v>
      </c>
      <c r="I81" s="41">
        <f>VLOOKUP(H81,EtchLengthFromLayout!$A:$B,2,0)</f>
        <v>5571.49</v>
      </c>
      <c r="J81" s="42" t="str">
        <f>VLOOKUP(CONCATENATE($N81,".",$O81),Netlist_VTable!$H:$I,2,0)</f>
        <v>SG0_P11_HSO-</v>
      </c>
      <c r="K81" s="41">
        <f>VLOOKUP(J81,EtchLengthFromLayout!$A:$B,2,0)</f>
        <v>709.45</v>
      </c>
      <c r="L81" s="19">
        <f t="shared" ref="L81:L82" si="16">E81+G81+I81+K81</f>
        <v>7594.36</v>
      </c>
      <c r="M81" s="19">
        <f>ABS(L81-L82)</f>
        <v>0.80999999999858119</v>
      </c>
      <c r="N81" s="23" t="s">
        <v>871</v>
      </c>
      <c r="O81" s="5">
        <f>VLOOKUP(P81,PinNo!$B:$C,2,0)</f>
        <v>54</v>
      </c>
      <c r="P81" s="72" t="s">
        <v>951</v>
      </c>
      <c r="Q81" s="122" t="s">
        <v>5239</v>
      </c>
    </row>
    <row r="82" spans="1:20" x14ac:dyDescent="0.25">
      <c r="A82" s="23" t="s">
        <v>8</v>
      </c>
      <c r="B82" s="42">
        <f>VLOOKUP(C82,PinNo!$B:$C,2,0)</f>
        <v>51</v>
      </c>
      <c r="C82" s="31" t="s">
        <v>949</v>
      </c>
      <c r="D82" s="42" t="str">
        <f>VLOOKUP(CONCATENATE($A82,".",$B82),Netlist_VTable!$H:$I,2,0)</f>
        <v>S0_P11_HSI+</v>
      </c>
      <c r="E82" s="41">
        <f>VLOOKUP(D82,EtchLengthFromLayout!$A:$B,2,0)</f>
        <v>1313.4</v>
      </c>
      <c r="F82" s="41"/>
      <c r="G82" s="41"/>
      <c r="H82" s="41" t="str">
        <f>SUBSTITUTE($J82,"_P","_C_P")</f>
        <v>SG0_C_P11_HSO+</v>
      </c>
      <c r="I82" s="41">
        <f>VLOOKUP(H82,EtchLengthFromLayout!$A:$B,2,0)</f>
        <v>5570.71</v>
      </c>
      <c r="J82" s="42" t="str">
        <f>VLOOKUP(CONCATENATE($N82,".",$O82),Netlist_VTable!$H:$I,2,0)</f>
        <v>SG0_P11_HSO+</v>
      </c>
      <c r="K82" s="41">
        <f>VLOOKUP(J82,EtchLengthFromLayout!$A:$B,2,0)</f>
        <v>709.44</v>
      </c>
      <c r="L82" s="19">
        <f t="shared" si="16"/>
        <v>7593.5500000000011</v>
      </c>
      <c r="M82" s="10" t="str">
        <f>IF(M81&lt;=20,"OK, Tolerance&lt;= 20 mil", "Fail, Tolerance &gt; 20 mil")</f>
        <v>OK, Tolerance&lt;= 20 mil</v>
      </c>
      <c r="N82" s="23" t="s">
        <v>871</v>
      </c>
      <c r="O82" s="5">
        <f>VLOOKUP(P82,PinNo!$B:$C,2,0)</f>
        <v>55</v>
      </c>
      <c r="P82" s="72" t="s">
        <v>952</v>
      </c>
      <c r="Q82" s="123"/>
      <c r="T82" s="64"/>
    </row>
    <row r="83" spans="1:20" s="60" customFormat="1" x14ac:dyDescent="0.25">
      <c r="A83" s="44"/>
      <c r="B83" s="12"/>
      <c r="C83" s="45"/>
      <c r="D83" s="12"/>
      <c r="E83" s="13"/>
      <c r="F83" s="13"/>
      <c r="G83" s="13"/>
      <c r="H83" s="13"/>
      <c r="I83" s="13"/>
      <c r="J83" s="12"/>
      <c r="K83" s="13"/>
      <c r="L83" s="13"/>
      <c r="M83" s="12"/>
      <c r="N83" s="44"/>
      <c r="O83" s="12"/>
      <c r="P83" s="69"/>
      <c r="Q83" s="123"/>
      <c r="T83" s="65"/>
    </row>
    <row r="84" spans="1:20" x14ac:dyDescent="0.25">
      <c r="A84" s="30" t="s">
        <v>9</v>
      </c>
      <c r="B84" s="5">
        <f>VLOOKUP(C84,PinNo!$B:$C,2,0)</f>
        <v>52</v>
      </c>
      <c r="C84" s="31" t="s">
        <v>950</v>
      </c>
      <c r="D84" s="5" t="str">
        <f>VLOOKUP(CONCATENATE($A84,".",$B84),Netlist_VTable!$H:$I,2,0)</f>
        <v>S1_P11_HSI-</v>
      </c>
      <c r="E84" s="19">
        <f>VLOOKUP(D84,EtchLengthFromLayout!$A:$B,2,0)</f>
        <v>2353.77</v>
      </c>
      <c r="F84" s="19"/>
      <c r="G84" s="19"/>
      <c r="H84" s="19" t="str">
        <f>SUBSTITUTE($J84,"_P","_C_P")</f>
        <v>SG1_C_P11_HSO-</v>
      </c>
      <c r="I84" s="19">
        <f>VLOOKUP(H84,EtchLengthFromLayout!$A:$B,2,0)</f>
        <v>5625.15</v>
      </c>
      <c r="J84" s="5" t="str">
        <f>VLOOKUP(CONCATENATE($N84,".",$O84),Netlist_VTable!$H:$I,2,0)</f>
        <v>SG1_P11_HSO-</v>
      </c>
      <c r="K84" s="19">
        <f>VLOOKUP(J84,EtchLengthFromLayout!$A:$B,2,0)</f>
        <v>709.45</v>
      </c>
      <c r="L84" s="19">
        <f t="shared" ref="L84:L85" si="17">E84+G84+I84+K84</f>
        <v>8688.3700000000008</v>
      </c>
      <c r="M84" s="19">
        <f>ABS(L84-L85)</f>
        <v>2.25</v>
      </c>
      <c r="N84" s="24" t="s">
        <v>872</v>
      </c>
      <c r="O84" s="5">
        <f>VLOOKUP(P84,PinNo!$B:$C,2,0)</f>
        <v>54</v>
      </c>
      <c r="P84" s="72" t="s">
        <v>951</v>
      </c>
      <c r="Q84" s="123"/>
    </row>
    <row r="85" spans="1:20" ht="16.149999999999999" customHeight="1" x14ac:dyDescent="0.25">
      <c r="A85" s="30" t="s">
        <v>9</v>
      </c>
      <c r="B85" s="5">
        <f>VLOOKUP(C85,PinNo!$B:$C,2,0)</f>
        <v>51</v>
      </c>
      <c r="C85" s="31" t="s">
        <v>949</v>
      </c>
      <c r="D85" s="5" t="str">
        <f>VLOOKUP(CONCATENATE($A85,".",$B85),Netlist_VTable!$H:$I,2,0)</f>
        <v>S1_P11_HSI+</v>
      </c>
      <c r="E85" s="19">
        <f>VLOOKUP(D85,EtchLengthFromLayout!$A:$B,2,0)</f>
        <v>2353.38</v>
      </c>
      <c r="F85" s="19"/>
      <c r="G85" s="19"/>
      <c r="H85" s="19" t="str">
        <f>SUBSTITUTE($J85,"_P","_C_P")</f>
        <v>SG1_C_P11_HSO+</v>
      </c>
      <c r="I85" s="19">
        <f>VLOOKUP(H85,EtchLengthFromLayout!$A:$B,2,0)</f>
        <v>5623.3</v>
      </c>
      <c r="J85" s="5" t="str">
        <f>VLOOKUP(CONCATENATE($N85,".",$O85),Netlist_VTable!$H:$I,2,0)</f>
        <v>SG1_P11_HSO+</v>
      </c>
      <c r="K85" s="19">
        <f>VLOOKUP(J85,EtchLengthFromLayout!$A:$B,2,0)</f>
        <v>709.44</v>
      </c>
      <c r="L85" s="19">
        <f t="shared" si="17"/>
        <v>8686.1200000000008</v>
      </c>
      <c r="M85" s="10" t="str">
        <f>IF(M84&lt;=20,"OK, Tolerance&lt;= 20 mil", "Fail, Tolerance &gt; 20 mil")</f>
        <v>OK, Tolerance&lt;= 20 mil</v>
      </c>
      <c r="N85" s="24" t="s">
        <v>872</v>
      </c>
      <c r="O85" s="5">
        <f>VLOOKUP(P85,PinNo!$B:$C,2,0)</f>
        <v>55</v>
      </c>
      <c r="P85" s="72" t="s">
        <v>952</v>
      </c>
      <c r="Q85" s="123"/>
      <c r="T85" s="65"/>
    </row>
    <row r="86" spans="1:20" ht="16.149999999999999" customHeight="1" x14ac:dyDescent="0.25">
      <c r="A86" s="44"/>
      <c r="B86" s="12"/>
      <c r="C86" s="45"/>
      <c r="D86" s="12"/>
      <c r="E86" s="13"/>
      <c r="F86" s="13"/>
      <c r="G86" s="13"/>
      <c r="H86" s="13"/>
      <c r="I86" s="13"/>
      <c r="J86" s="12"/>
      <c r="K86" s="13"/>
      <c r="L86" s="13"/>
      <c r="M86" s="12"/>
      <c r="N86" s="44"/>
      <c r="O86" s="12"/>
      <c r="P86" s="69"/>
      <c r="Q86" s="123"/>
      <c r="T86" s="65"/>
    </row>
    <row r="87" spans="1:20" ht="16.149999999999999" customHeight="1" x14ac:dyDescent="0.25">
      <c r="A87" s="23" t="s">
        <v>727</v>
      </c>
      <c r="B87" s="42">
        <f>VLOOKUP(C87,PinNo!$B:$C,2,0)</f>
        <v>52</v>
      </c>
      <c r="C87" s="31" t="s">
        <v>950</v>
      </c>
      <c r="D87" s="42" t="str">
        <f>VLOOKUP(CONCATENATE($A87,".",$B87),Netlist_VTable!$H:$I,2,0)</f>
        <v>S2_P11_HSI-</v>
      </c>
      <c r="E87" s="41">
        <f>VLOOKUP(D87,EtchLengthFromLayout!$A:$B,2,0)</f>
        <v>1313.42</v>
      </c>
      <c r="F87" s="41"/>
      <c r="G87" s="41"/>
      <c r="H87" s="41" t="str">
        <f>SUBSTITUTE($J87,"_P","_C_P")</f>
        <v>SG2_C_P11_HSO-</v>
      </c>
      <c r="I87" s="41">
        <f>VLOOKUP(H87,EtchLengthFromLayout!$A:$B,2,0)</f>
        <v>5838.65</v>
      </c>
      <c r="J87" s="42" t="str">
        <f>VLOOKUP(CONCATENATE($N87,".",$O87),Netlist_VTable!$H:$I,2,0)</f>
        <v>SG2_P11_HSO-</v>
      </c>
      <c r="K87" s="41">
        <f>VLOOKUP(J87,EtchLengthFromLayout!$A:$B,2,0)</f>
        <v>709.45</v>
      </c>
      <c r="L87" s="19">
        <f t="shared" ref="L87:L88" si="18">E87+G87+I87+K87</f>
        <v>7861.5199999999995</v>
      </c>
      <c r="M87" s="19">
        <f>ABS(L87-L88)</f>
        <v>0.80999999999858119</v>
      </c>
      <c r="N87" s="23" t="s">
        <v>873</v>
      </c>
      <c r="O87" s="5">
        <f>VLOOKUP(P87,PinNo!$B:$C,2,0)</f>
        <v>54</v>
      </c>
      <c r="P87" s="72" t="s">
        <v>951</v>
      </c>
      <c r="Q87" s="123"/>
      <c r="T87" s="64"/>
    </row>
    <row r="88" spans="1:20" ht="16.149999999999999" customHeight="1" x14ac:dyDescent="0.25">
      <c r="A88" s="23" t="s">
        <v>727</v>
      </c>
      <c r="B88" s="42">
        <f>VLOOKUP(C88,PinNo!$B:$C,2,0)</f>
        <v>51</v>
      </c>
      <c r="C88" s="31" t="s">
        <v>949</v>
      </c>
      <c r="D88" s="42" t="str">
        <f>VLOOKUP(CONCATENATE($A88,".",$B88),Netlist_VTable!$H:$I,2,0)</f>
        <v>S2_P11_HSI+</v>
      </c>
      <c r="E88" s="41">
        <f>VLOOKUP(D88,EtchLengthFromLayout!$A:$B,2,0)</f>
        <v>1313.4</v>
      </c>
      <c r="F88" s="41"/>
      <c r="G88" s="41"/>
      <c r="H88" s="41" t="str">
        <f>SUBSTITUTE($J88,"_P","_C_P")</f>
        <v>SG2_C_P11_HSO+</v>
      </c>
      <c r="I88" s="41">
        <f>VLOOKUP(H88,EtchLengthFromLayout!$A:$B,2,0)</f>
        <v>5837.87</v>
      </c>
      <c r="J88" s="42" t="str">
        <f>VLOOKUP(CONCATENATE($N88,".",$O88),Netlist_VTable!$H:$I,2,0)</f>
        <v>SG2_P11_HSO+</v>
      </c>
      <c r="K88" s="41">
        <f>VLOOKUP(J88,EtchLengthFromLayout!$A:$B,2,0)</f>
        <v>709.44</v>
      </c>
      <c r="L88" s="19">
        <f t="shared" si="18"/>
        <v>7860.7100000000009</v>
      </c>
      <c r="M88" s="10" t="str">
        <f>IF(M87&lt;=20,"OK, Tolerance&lt;= 20 mil", "Fail, Tolerance &gt; 20 mil")</f>
        <v>OK, Tolerance&lt;= 20 mil</v>
      </c>
      <c r="N88" s="23" t="s">
        <v>873</v>
      </c>
      <c r="O88" s="5">
        <f>VLOOKUP(P88,PinNo!$B:$C,2,0)</f>
        <v>55</v>
      </c>
      <c r="P88" s="72" t="s">
        <v>952</v>
      </c>
      <c r="Q88" s="123"/>
      <c r="T88" s="64"/>
    </row>
    <row r="89" spans="1:20" ht="16.149999999999999" customHeight="1" x14ac:dyDescent="0.25">
      <c r="A89" s="44"/>
      <c r="B89" s="12"/>
      <c r="C89" s="45"/>
      <c r="D89" s="12"/>
      <c r="E89" s="13"/>
      <c r="F89" s="13"/>
      <c r="G89" s="13"/>
      <c r="H89" s="13"/>
      <c r="I89" s="13"/>
      <c r="J89" s="12"/>
      <c r="K89" s="13"/>
      <c r="L89" s="13"/>
      <c r="M89" s="12"/>
      <c r="N89" s="44"/>
      <c r="O89" s="12"/>
      <c r="P89" s="69"/>
      <c r="Q89" s="123"/>
      <c r="T89" s="64"/>
    </row>
    <row r="90" spans="1:20" ht="16.149999999999999" customHeight="1" x14ac:dyDescent="0.25">
      <c r="A90" s="30" t="s">
        <v>728</v>
      </c>
      <c r="B90" s="5">
        <f>VLOOKUP(C90,PinNo!$B:$C,2,0)</f>
        <v>52</v>
      </c>
      <c r="C90" s="31" t="s">
        <v>950</v>
      </c>
      <c r="D90" s="5" t="str">
        <f>VLOOKUP(CONCATENATE($A90,".",$B90),Netlist_VTable!$H:$I,2,0)</f>
        <v>S3_P11_HSI-</v>
      </c>
      <c r="E90" s="19">
        <f>VLOOKUP(D90,EtchLengthFromLayout!$A:$B,2,0)</f>
        <v>2353.77</v>
      </c>
      <c r="F90" s="19"/>
      <c r="G90" s="19"/>
      <c r="H90" s="19" t="str">
        <f>SUBSTITUTE($J90,"_P","_C_P")</f>
        <v>SG3_C_P11_HSO-</v>
      </c>
      <c r="I90" s="19">
        <f>VLOOKUP(H90,EtchLengthFromLayout!$A:$B,2,0)</f>
        <v>5884.57</v>
      </c>
      <c r="J90" s="5" t="str">
        <f>VLOOKUP(CONCATENATE($N90,".",$O90),Netlist_VTable!$H:$I,2,0)</f>
        <v>SG3_P11_HSO-</v>
      </c>
      <c r="K90" s="19">
        <f>VLOOKUP(J90,EtchLengthFromLayout!$A:$B,2,0)</f>
        <v>709.45</v>
      </c>
      <c r="L90" s="19">
        <f t="shared" ref="L90:L91" si="19">E90+G90+I90+K90</f>
        <v>8947.7900000000009</v>
      </c>
      <c r="M90" s="19">
        <f>ABS(L90-L91)</f>
        <v>1.8000000000010914</v>
      </c>
      <c r="N90" s="24" t="s">
        <v>874</v>
      </c>
      <c r="O90" s="5">
        <f>VLOOKUP(P90,PinNo!$B:$C,2,0)</f>
        <v>54</v>
      </c>
      <c r="P90" s="72" t="s">
        <v>951</v>
      </c>
      <c r="Q90" s="123"/>
      <c r="T90" s="65"/>
    </row>
    <row r="91" spans="1:20" ht="16.149999999999999" customHeight="1" x14ac:dyDescent="0.25">
      <c r="A91" s="30" t="s">
        <v>728</v>
      </c>
      <c r="B91" s="5">
        <f>VLOOKUP(C91,PinNo!$B:$C,2,0)</f>
        <v>51</v>
      </c>
      <c r="C91" s="31" t="s">
        <v>949</v>
      </c>
      <c r="D91" s="5" t="str">
        <f>VLOOKUP(CONCATENATE($A91,".",$B91),Netlist_VTable!$H:$I,2,0)</f>
        <v>S3_P11_HSI+</v>
      </c>
      <c r="E91" s="19">
        <f>VLOOKUP(D91,EtchLengthFromLayout!$A:$B,2,0)</f>
        <v>2353.38</v>
      </c>
      <c r="F91" s="19"/>
      <c r="G91" s="19"/>
      <c r="H91" s="19" t="str">
        <f>SUBSTITUTE($J91,"_P","_C_P")</f>
        <v>SG3_C_P11_HSO+</v>
      </c>
      <c r="I91" s="19">
        <f>VLOOKUP(H91,EtchLengthFromLayout!$A:$B,2,0)</f>
        <v>5883.17</v>
      </c>
      <c r="J91" s="5" t="str">
        <f>VLOOKUP(CONCATENATE($N91,".",$O91),Netlist_VTable!$H:$I,2,0)</f>
        <v>SG3_P11_HSO+</v>
      </c>
      <c r="K91" s="19">
        <f>VLOOKUP(J91,EtchLengthFromLayout!$A:$B,2,0)</f>
        <v>709.44</v>
      </c>
      <c r="L91" s="19">
        <f t="shared" si="19"/>
        <v>8945.99</v>
      </c>
      <c r="M91" s="10" t="str">
        <f>IF(M90&lt;=20,"OK, Tolerance&lt;= 20 mil", "Fail, Tolerance &gt; 20 mil")</f>
        <v>OK, Tolerance&lt;= 20 mil</v>
      </c>
      <c r="N91" s="24" t="s">
        <v>874</v>
      </c>
      <c r="O91" s="5">
        <f>VLOOKUP(P91,PinNo!$B:$C,2,0)</f>
        <v>55</v>
      </c>
      <c r="P91" s="72" t="s">
        <v>952</v>
      </c>
      <c r="Q91" s="124"/>
      <c r="T91" s="65"/>
    </row>
    <row r="92" spans="1:20" ht="16.149999999999999" customHeight="1" x14ac:dyDescent="0.25">
      <c r="A92" s="25"/>
      <c r="B92" s="10"/>
      <c r="C92" s="10"/>
      <c r="D92" s="10" t="s">
        <v>227</v>
      </c>
      <c r="E92" s="15">
        <f>MAX(E81:E91)</f>
        <v>2353.77</v>
      </c>
      <c r="F92" s="15"/>
      <c r="G92" s="15"/>
      <c r="H92" s="10" t="s">
        <v>227</v>
      </c>
      <c r="I92" s="15">
        <f>MAX(I81:I91)</f>
        <v>5884.57</v>
      </c>
      <c r="J92" s="10" t="s">
        <v>227</v>
      </c>
      <c r="K92" s="15">
        <f>MAX(K81:K91)</f>
        <v>709.45</v>
      </c>
      <c r="L92" s="15">
        <f>MAX(L81:L91)</f>
        <v>8947.7900000000009</v>
      </c>
      <c r="M92" s="15"/>
      <c r="N92" s="15"/>
      <c r="O92" s="15"/>
      <c r="P92" s="68"/>
      <c r="Q92" s="10"/>
      <c r="T92" s="65"/>
    </row>
    <row r="93" spans="1:20" ht="16.149999999999999" customHeight="1" x14ac:dyDescent="0.25">
      <c r="A93" s="25"/>
      <c r="B93" s="10"/>
      <c r="C93" s="10"/>
      <c r="D93" s="10" t="s">
        <v>228</v>
      </c>
      <c r="E93" s="15">
        <f>MIN(E81:E91)</f>
        <v>1313.4</v>
      </c>
      <c r="F93" s="15"/>
      <c r="G93" s="15"/>
      <c r="H93" s="10" t="s">
        <v>228</v>
      </c>
      <c r="I93" s="15">
        <f>MIN(I81:I91)</f>
        <v>5570.71</v>
      </c>
      <c r="J93" s="10" t="s">
        <v>228</v>
      </c>
      <c r="K93" s="15">
        <f>MIN(K81:K91)</f>
        <v>709.44</v>
      </c>
      <c r="L93" s="15">
        <f>MIN(L81:L91)</f>
        <v>7593.5500000000011</v>
      </c>
      <c r="M93" s="15"/>
      <c r="N93" s="15"/>
      <c r="O93" s="15"/>
      <c r="P93" s="68"/>
      <c r="Q93" s="10"/>
      <c r="T93" s="64"/>
    </row>
    <row r="94" spans="1:20" ht="16.149999999999999" customHeight="1" x14ac:dyDescent="0.25">
      <c r="A94" s="25"/>
      <c r="B94" s="10"/>
      <c r="C94" s="10"/>
      <c r="D94" s="10" t="s">
        <v>1</v>
      </c>
      <c r="E94" s="15">
        <f>ABS(E92-E93)</f>
        <v>1040.3699999999999</v>
      </c>
      <c r="F94" s="15"/>
      <c r="G94" s="15"/>
      <c r="H94" s="10" t="s">
        <v>1</v>
      </c>
      <c r="I94" s="15">
        <f>ABS(I92-I93)</f>
        <v>313.85999999999967</v>
      </c>
      <c r="J94" s="10" t="s">
        <v>1</v>
      </c>
      <c r="K94" s="15">
        <f>ABS(K92-K93)</f>
        <v>9.9999999999909051E-3</v>
      </c>
      <c r="L94" s="15">
        <f>ABS(L92-L93)</f>
        <v>1354.2399999999998</v>
      </c>
      <c r="M94" s="15"/>
      <c r="N94" s="15"/>
      <c r="O94" s="15"/>
      <c r="P94" s="68"/>
      <c r="Q94" s="10"/>
      <c r="T94" s="64"/>
    </row>
    <row r="95" spans="1:20" ht="16.149999999999999" customHeight="1" x14ac:dyDescent="0.25">
      <c r="A95" s="25"/>
      <c r="B95" s="10"/>
      <c r="C95" s="10"/>
      <c r="D95" s="103" t="s">
        <v>6</v>
      </c>
      <c r="E95" s="15"/>
      <c r="F95" s="15"/>
      <c r="G95" s="15"/>
      <c r="H95" s="103" t="s">
        <v>6</v>
      </c>
      <c r="I95" s="15"/>
      <c r="J95" s="103" t="s">
        <v>6</v>
      </c>
      <c r="K95" s="15"/>
      <c r="L95" s="15"/>
      <c r="M95" s="10"/>
      <c r="N95" s="10"/>
      <c r="O95" s="10"/>
      <c r="P95" s="68"/>
      <c r="Q95" s="10"/>
      <c r="T95" s="64"/>
    </row>
    <row r="96" spans="1:20" s="32" customFormat="1" ht="15.75" customHeight="1" x14ac:dyDescent="0.25">
      <c r="A96" s="48"/>
      <c r="B96" s="42"/>
      <c r="C96" s="42"/>
      <c r="D96" s="42"/>
      <c r="E96" s="41"/>
      <c r="F96" s="41"/>
      <c r="G96" s="41"/>
      <c r="H96" s="41"/>
      <c r="I96" s="41"/>
      <c r="J96" s="41"/>
      <c r="K96" s="41"/>
      <c r="L96" s="41"/>
      <c r="M96" s="42"/>
      <c r="N96" s="42"/>
      <c r="O96" s="42"/>
      <c r="P96" s="73"/>
      <c r="Q96" s="42"/>
      <c r="T96" s="65"/>
    </row>
    <row r="97" spans="1:33" s="32" customFormat="1" ht="32.25" x14ac:dyDescent="0.45">
      <c r="A97" s="26" t="s">
        <v>5241</v>
      </c>
      <c r="B97" s="12"/>
      <c r="C97" s="12"/>
      <c r="D97" s="12"/>
      <c r="E97" s="67" t="s">
        <v>6518</v>
      </c>
      <c r="F97" s="14"/>
      <c r="G97" s="14"/>
      <c r="H97" s="14"/>
      <c r="I97" s="14"/>
      <c r="J97" s="14"/>
      <c r="K97" s="14"/>
      <c r="L97" s="14"/>
      <c r="M97" s="111" t="s">
        <v>6524</v>
      </c>
      <c r="N97" s="17"/>
      <c r="O97" s="17"/>
      <c r="P97" s="112"/>
      <c r="Q97" s="110" t="s">
        <v>6519</v>
      </c>
      <c r="T97" s="65"/>
    </row>
    <row r="98" spans="1:33" ht="31.5" x14ac:dyDescent="0.45">
      <c r="A98" s="46" t="s">
        <v>3</v>
      </c>
      <c r="B98" s="46" t="s">
        <v>4</v>
      </c>
      <c r="C98" s="46" t="s">
        <v>5</v>
      </c>
      <c r="D98" s="10" t="s">
        <v>0</v>
      </c>
      <c r="E98" s="15" t="s">
        <v>2</v>
      </c>
      <c r="F98" s="16" t="s">
        <v>0</v>
      </c>
      <c r="G98" s="17" t="s">
        <v>2</v>
      </c>
      <c r="H98" s="10" t="s">
        <v>0</v>
      </c>
      <c r="I98" s="15" t="s">
        <v>2</v>
      </c>
      <c r="J98" s="16" t="s">
        <v>0</v>
      </c>
      <c r="K98" s="17" t="s">
        <v>2</v>
      </c>
      <c r="L98" s="18" t="s">
        <v>875</v>
      </c>
      <c r="M98" s="29" t="s">
        <v>876</v>
      </c>
      <c r="N98" s="10" t="s">
        <v>877</v>
      </c>
      <c r="O98" s="10" t="s">
        <v>4</v>
      </c>
      <c r="P98" s="68" t="s">
        <v>5</v>
      </c>
      <c r="Q98" s="36" t="s">
        <v>256</v>
      </c>
      <c r="T98" s="64"/>
    </row>
    <row r="99" spans="1:33" ht="16.149999999999999" customHeight="1" x14ac:dyDescent="0.25">
      <c r="A99" s="23" t="s">
        <v>8</v>
      </c>
      <c r="B99" s="5">
        <f>VLOOKUP(C99,PinNo!$B:$C,2,0)</f>
        <v>54</v>
      </c>
      <c r="C99" s="31" t="s">
        <v>951</v>
      </c>
      <c r="D99" s="5" t="str">
        <f>VLOOKUP(CONCATENATE($A99,".",$B99),Netlist_VTable!$H:$I,2,0)</f>
        <v>S0_P11_HSO-</v>
      </c>
      <c r="E99" s="19">
        <f>VLOOKUP(D99,EtchLengthFromLayout!$A:$B,2,0)</f>
        <v>1420.83</v>
      </c>
      <c r="F99" s="19"/>
      <c r="G99" s="19"/>
      <c r="H99" s="19" t="str">
        <f>SUBSTITUTE($J99,"_P","_C_P")</f>
        <v>SG0_C_P11_HSI-</v>
      </c>
      <c r="I99" s="19">
        <f>VLOOKUP(H99,EtchLengthFromLayout!$A:$B,2,0)</f>
        <v>205.27</v>
      </c>
      <c r="J99" s="5" t="str">
        <f>VLOOKUP(CONCATENATE($N99,".",$O99),Netlist_VTable!$H:$I,2,0)</f>
        <v>SG0_P11_HSI-</v>
      </c>
      <c r="K99" s="19">
        <f>VLOOKUP(J99,EtchLengthFromLayout!$A:$B,2,0)</f>
        <v>5937.08</v>
      </c>
      <c r="L99" s="19">
        <f>E99+G99+I99+K99</f>
        <v>7563.18</v>
      </c>
      <c r="M99" s="19">
        <f>ABS(L99-L100)</f>
        <v>0.77999999999974534</v>
      </c>
      <c r="N99" s="23" t="s">
        <v>871</v>
      </c>
      <c r="O99" s="5">
        <f>VLOOKUP(P99,PinNo!$B:$C,2,0)</f>
        <v>52</v>
      </c>
      <c r="P99" s="72" t="s">
        <v>950</v>
      </c>
      <c r="Q99" s="122" t="s">
        <v>5240</v>
      </c>
      <c r="T99" s="64"/>
    </row>
    <row r="100" spans="1:33" ht="16.149999999999999" customHeight="1" x14ac:dyDescent="0.25">
      <c r="A100" s="23" t="s">
        <v>8</v>
      </c>
      <c r="B100" s="5">
        <f>VLOOKUP(C100,PinNo!$B:$C,2,0)</f>
        <v>55</v>
      </c>
      <c r="C100" s="31" t="s">
        <v>952</v>
      </c>
      <c r="D100" s="5" t="str">
        <f>VLOOKUP(CONCATENATE($A100,".",$B100),Netlist_VTable!$H:$I,2,0)</f>
        <v>S0_P11_HSO+</v>
      </c>
      <c r="E100" s="19">
        <f>VLOOKUP(D100,EtchLengthFromLayout!$A:$B,2,0)</f>
        <v>1420.82</v>
      </c>
      <c r="F100" s="19"/>
      <c r="G100" s="19"/>
      <c r="H100" s="19" t="str">
        <f>SUBSTITUTE($J100,"_P","_C_P")</f>
        <v>SG0_C_P11_HSI+</v>
      </c>
      <c r="I100" s="19">
        <f>VLOOKUP(H100,EtchLengthFromLayout!$A:$B,2,0)</f>
        <v>205.27</v>
      </c>
      <c r="J100" s="5" t="str">
        <f>VLOOKUP(CONCATENATE($N100,".",$O100),Netlist_VTable!$H:$I,2,0)</f>
        <v>SG0_P11_HSI+</v>
      </c>
      <c r="K100" s="19">
        <f>VLOOKUP(J100,EtchLengthFromLayout!$A:$B,2,0)</f>
        <v>5936.31</v>
      </c>
      <c r="L100" s="19">
        <f t="shared" ref="L100" si="20">E100+G100+I100+K100</f>
        <v>7562.4000000000005</v>
      </c>
      <c r="M100" s="10" t="str">
        <f>IF(M99&lt;=20,"OK, Tolerance&lt;= 20 mil", "Fail, Tolerance &gt; 20 mil")</f>
        <v>OK, Tolerance&lt;= 20 mil</v>
      </c>
      <c r="N100" s="23" t="s">
        <v>871</v>
      </c>
      <c r="O100" s="5">
        <f>VLOOKUP(P100,PinNo!$B:$C,2,0)</f>
        <v>51</v>
      </c>
      <c r="P100" s="72" t="s">
        <v>949</v>
      </c>
      <c r="Q100" s="123"/>
      <c r="T100" s="64"/>
    </row>
    <row r="101" spans="1:33" ht="32.25" customHeight="1" x14ac:dyDescent="0.25">
      <c r="A101" s="44"/>
      <c r="B101" s="12"/>
      <c r="C101" s="45"/>
      <c r="D101" s="12"/>
      <c r="E101" s="13"/>
      <c r="F101" s="13"/>
      <c r="G101" s="13"/>
      <c r="H101" s="13"/>
      <c r="I101" s="13"/>
      <c r="J101" s="12"/>
      <c r="K101" s="13"/>
      <c r="L101" s="13"/>
      <c r="M101" s="12"/>
      <c r="N101" s="44"/>
      <c r="O101" s="12"/>
      <c r="P101" s="69"/>
      <c r="Q101" s="123"/>
    </row>
    <row r="102" spans="1:33" x14ac:dyDescent="0.25">
      <c r="A102" s="30" t="s">
        <v>9</v>
      </c>
      <c r="B102" s="42">
        <f>VLOOKUP(C102,PinNo!$B:$C,2,0)</f>
        <v>54</v>
      </c>
      <c r="C102" s="31" t="s">
        <v>951</v>
      </c>
      <c r="D102" s="42" t="str">
        <f>VLOOKUP(CONCATENATE($A102,".",$B102),Netlist_VTable!$H:$I,2,0)</f>
        <v>S1_P11_HSO-</v>
      </c>
      <c r="E102" s="41">
        <f>VLOOKUP(D102,EtchLengthFromLayout!$A:$B,2,0)</f>
        <v>2243.7399999999998</v>
      </c>
      <c r="F102" s="41"/>
      <c r="G102" s="41"/>
      <c r="H102" s="41" t="str">
        <f>SUBSTITUTE($J102,"_P","_C_P")</f>
        <v>SG1_C_P11_HSI-</v>
      </c>
      <c r="I102" s="41">
        <f>VLOOKUP(H102,EtchLengthFromLayout!$A:$B,2,0)</f>
        <v>205.27</v>
      </c>
      <c r="J102" s="42" t="str">
        <f>VLOOKUP(CONCATENATE($N102,".",$O102),Netlist_VTable!$H:$I,2,0)</f>
        <v>SG1_P11_HSI-</v>
      </c>
      <c r="K102" s="41">
        <f>VLOOKUP(J102,EtchLengthFromLayout!$A:$B,2,0)</f>
        <v>6055.83</v>
      </c>
      <c r="L102" s="19">
        <f t="shared" ref="L102:L103" si="21">E102+G102+I102+K102</f>
        <v>8504.84</v>
      </c>
      <c r="M102" s="19">
        <f>ABS(L102-L103)</f>
        <v>0.77000000000043656</v>
      </c>
      <c r="N102" s="24" t="s">
        <v>872</v>
      </c>
      <c r="O102" s="5">
        <f>VLOOKUP(P102,PinNo!$B:$C,2,0)</f>
        <v>52</v>
      </c>
      <c r="P102" s="72" t="s">
        <v>950</v>
      </c>
      <c r="Q102" s="123"/>
      <c r="S102" s="64"/>
      <c r="T102" s="64"/>
    </row>
    <row r="103" spans="1:33" ht="16.149999999999999" customHeight="1" x14ac:dyDescent="0.25">
      <c r="A103" s="30" t="s">
        <v>9</v>
      </c>
      <c r="B103" s="42">
        <f>VLOOKUP(C103,PinNo!$B:$C,2,0)</f>
        <v>55</v>
      </c>
      <c r="C103" s="31" t="s">
        <v>952</v>
      </c>
      <c r="D103" s="42" t="str">
        <f>VLOOKUP(CONCATENATE($A103,".",$B103),Netlist_VTable!$H:$I,2,0)</f>
        <v>S1_P11_HSO+</v>
      </c>
      <c r="E103" s="41">
        <f>VLOOKUP(D103,EtchLengthFromLayout!$A:$B,2,0)</f>
        <v>2243.4899999999998</v>
      </c>
      <c r="F103" s="41"/>
      <c r="G103" s="41"/>
      <c r="H103" s="41" t="str">
        <f>SUBSTITUTE($J103,"_P","_C_P")</f>
        <v>SG1_C_P11_HSI+</v>
      </c>
      <c r="I103" s="41">
        <f>VLOOKUP(H103,EtchLengthFromLayout!$A:$B,2,0)</f>
        <v>205.27</v>
      </c>
      <c r="J103" s="42" t="str">
        <f>VLOOKUP(CONCATENATE($N103,".",$O103),Netlist_VTable!$H:$I,2,0)</f>
        <v>SG1_P11_HSI+</v>
      </c>
      <c r="K103" s="41">
        <f>VLOOKUP(J103,EtchLengthFromLayout!$A:$B,2,0)</f>
        <v>6055.31</v>
      </c>
      <c r="L103" s="19">
        <f t="shared" si="21"/>
        <v>8504.07</v>
      </c>
      <c r="M103" s="10" t="str">
        <f>IF(M102&lt;=20,"OK, Tolerance&lt;= 20 mil", "Fail, Tolerance &gt; 20 mil")</f>
        <v>OK, Tolerance&lt;= 20 mil</v>
      </c>
      <c r="N103" s="24" t="s">
        <v>872</v>
      </c>
      <c r="O103" s="5">
        <f>VLOOKUP(P103,PinNo!$B:$C,2,0)</f>
        <v>51</v>
      </c>
      <c r="P103" s="72" t="s">
        <v>949</v>
      </c>
      <c r="Q103" s="123"/>
      <c r="S103" s="64"/>
      <c r="T103" s="64"/>
    </row>
    <row r="104" spans="1:33" ht="16.149999999999999" customHeight="1" x14ac:dyDescent="0.25">
      <c r="A104" s="44"/>
      <c r="B104" s="12"/>
      <c r="C104" s="45"/>
      <c r="D104" s="12"/>
      <c r="E104" s="13"/>
      <c r="F104" s="13"/>
      <c r="G104" s="13"/>
      <c r="H104" s="13"/>
      <c r="I104" s="13"/>
      <c r="J104" s="12"/>
      <c r="K104" s="13"/>
      <c r="L104" s="13"/>
      <c r="M104" s="12"/>
      <c r="N104" s="44"/>
      <c r="O104" s="12"/>
      <c r="P104" s="69"/>
      <c r="Q104" s="123"/>
      <c r="S104" s="64"/>
      <c r="T104" s="64"/>
    </row>
    <row r="105" spans="1:33" ht="16.149999999999999" customHeight="1" x14ac:dyDescent="0.25">
      <c r="A105" s="23" t="s">
        <v>727</v>
      </c>
      <c r="B105" s="5">
        <f>VLOOKUP(C105,PinNo!$B:$C,2,0)</f>
        <v>54</v>
      </c>
      <c r="C105" s="31" t="s">
        <v>951</v>
      </c>
      <c r="D105" s="5" t="str">
        <f>VLOOKUP(CONCATENATE($A105,".",$B105),Netlist_VTable!$H:$I,2,0)</f>
        <v>S2_P11_HSO-</v>
      </c>
      <c r="E105" s="19">
        <f>VLOOKUP(D105,EtchLengthFromLayout!$A:$B,2,0)</f>
        <v>1420.83</v>
      </c>
      <c r="F105" s="19"/>
      <c r="G105" s="19"/>
      <c r="H105" s="19" t="str">
        <f>SUBSTITUTE($J105,"_P","_C_P")</f>
        <v>SG2_C_P11_HSI-</v>
      </c>
      <c r="I105" s="19">
        <f>VLOOKUP(H105,EtchLengthFromLayout!$A:$B,2,0)</f>
        <v>205.27</v>
      </c>
      <c r="J105" s="5" t="str">
        <f>VLOOKUP(CONCATENATE($N105,".",$O105),Netlist_VTable!$H:$I,2,0)</f>
        <v>SG2_P11_HSI-</v>
      </c>
      <c r="K105" s="19">
        <f>VLOOKUP(J105,EtchLengthFromLayout!$A:$B,2,0)</f>
        <v>6178.82</v>
      </c>
      <c r="L105" s="19">
        <f t="shared" ref="L105:L106" si="22">E105+G105+I105+K105</f>
        <v>7804.92</v>
      </c>
      <c r="M105" s="19">
        <f>ABS(L105-L106)</f>
        <v>0.75</v>
      </c>
      <c r="N105" s="23" t="s">
        <v>873</v>
      </c>
      <c r="O105" s="5">
        <f>VLOOKUP(P105,PinNo!$B:$C,2,0)</f>
        <v>52</v>
      </c>
      <c r="P105" s="72" t="s">
        <v>950</v>
      </c>
      <c r="Q105" s="123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64"/>
    </row>
    <row r="106" spans="1:33" ht="16.149999999999999" customHeight="1" x14ac:dyDescent="0.25">
      <c r="A106" s="23" t="s">
        <v>727</v>
      </c>
      <c r="B106" s="5">
        <f>VLOOKUP(C106,PinNo!$B:$C,2,0)</f>
        <v>55</v>
      </c>
      <c r="C106" s="31" t="s">
        <v>952</v>
      </c>
      <c r="D106" s="5" t="str">
        <f>VLOOKUP(CONCATENATE($A106,".",$B106),Netlist_VTable!$H:$I,2,0)</f>
        <v>S2_P11_HSO+</v>
      </c>
      <c r="E106" s="19">
        <f>VLOOKUP(D106,EtchLengthFromLayout!$A:$B,2,0)</f>
        <v>1420.82</v>
      </c>
      <c r="F106" s="19"/>
      <c r="G106" s="19"/>
      <c r="H106" s="19" t="str">
        <f>SUBSTITUTE($J106,"_P","_C_P")</f>
        <v>SG2_C_P11_HSI+</v>
      </c>
      <c r="I106" s="19">
        <f>VLOOKUP(H106,EtchLengthFromLayout!$A:$B,2,0)</f>
        <v>205.27</v>
      </c>
      <c r="J106" s="5" t="str">
        <f>VLOOKUP(CONCATENATE($N106,".",$O106),Netlist_VTable!$H:$I,2,0)</f>
        <v>SG2_P11_HSI+</v>
      </c>
      <c r="K106" s="19">
        <f>VLOOKUP(J106,EtchLengthFromLayout!$A:$B,2,0)</f>
        <v>6178.08</v>
      </c>
      <c r="L106" s="19">
        <f t="shared" si="22"/>
        <v>7804.17</v>
      </c>
      <c r="M106" s="10" t="str">
        <f>IF(M105&lt;=20,"OK, Tolerance&lt;= 20 mil", "Fail, Tolerance &gt; 20 mil")</f>
        <v>OK, Tolerance&lt;= 20 mil</v>
      </c>
      <c r="N106" s="23" t="s">
        <v>873</v>
      </c>
      <c r="O106" s="5">
        <f>VLOOKUP(P106,PinNo!$B:$C,2,0)</f>
        <v>51</v>
      </c>
      <c r="P106" s="72" t="s">
        <v>949</v>
      </c>
      <c r="Q106" s="123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  <c r="AE106" s="64"/>
      <c r="AF106" s="64"/>
      <c r="AG106" s="64"/>
    </row>
    <row r="107" spans="1:33" ht="16.149999999999999" customHeight="1" x14ac:dyDescent="0.25">
      <c r="A107" s="44"/>
      <c r="B107" s="12"/>
      <c r="C107" s="45"/>
      <c r="D107" s="12"/>
      <c r="E107" s="13"/>
      <c r="F107" s="13"/>
      <c r="G107" s="13"/>
      <c r="H107" s="13"/>
      <c r="I107" s="13"/>
      <c r="J107" s="12"/>
      <c r="K107" s="13"/>
      <c r="L107" s="13"/>
      <c r="M107" s="12"/>
      <c r="N107" s="44"/>
      <c r="O107" s="12"/>
      <c r="P107" s="69"/>
      <c r="Q107" s="123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  <c r="AD107" s="64"/>
      <c r="AE107" s="64"/>
      <c r="AF107" s="64"/>
      <c r="AG107" s="64"/>
    </row>
    <row r="108" spans="1:33" ht="16.149999999999999" customHeight="1" x14ac:dyDescent="0.25">
      <c r="A108" s="30" t="s">
        <v>728</v>
      </c>
      <c r="B108" s="42">
        <f>VLOOKUP(C108,PinNo!$B:$C,2,0)</f>
        <v>54</v>
      </c>
      <c r="C108" s="31" t="s">
        <v>951</v>
      </c>
      <c r="D108" s="42" t="str">
        <f>VLOOKUP(CONCATENATE($A108,".",$B108),Netlist_VTable!$H:$I,2,0)</f>
        <v>S3_P11_HSO-</v>
      </c>
      <c r="E108" s="41">
        <f>VLOOKUP(D108,EtchLengthFromLayout!$A:$B,2,0)</f>
        <v>2243.7399999999998</v>
      </c>
      <c r="F108" s="41"/>
      <c r="G108" s="41"/>
      <c r="H108" s="41" t="str">
        <f>SUBSTITUTE($J108,"_P","_C_P")</f>
        <v>SG3_C_P11_HSI-</v>
      </c>
      <c r="I108" s="41">
        <f>VLOOKUP(H108,EtchLengthFromLayout!$A:$B,2,0)</f>
        <v>205.27</v>
      </c>
      <c r="J108" s="42" t="str">
        <f>VLOOKUP(CONCATENATE($N108,".",$O108),Netlist_VTable!$H:$I,2,0)</f>
        <v>SG3_P11_HSI-</v>
      </c>
      <c r="K108" s="41">
        <f>VLOOKUP(J108,EtchLengthFromLayout!$A:$B,2,0)</f>
        <v>6233.52</v>
      </c>
      <c r="L108" s="19">
        <f t="shared" ref="L108:L109" si="23">E108+G108+I108+K108</f>
        <v>8682.5300000000007</v>
      </c>
      <c r="M108" s="19">
        <f>ABS(L108-L109)</f>
        <v>0.98000000000138243</v>
      </c>
      <c r="N108" s="24" t="s">
        <v>874</v>
      </c>
      <c r="O108" s="5">
        <f>VLOOKUP(P108,PinNo!$B:$C,2,0)</f>
        <v>52</v>
      </c>
      <c r="P108" s="72" t="s">
        <v>950</v>
      </c>
      <c r="Q108" s="123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  <c r="AE108" s="64"/>
      <c r="AF108" s="64"/>
      <c r="AG108" s="64"/>
    </row>
    <row r="109" spans="1:33" ht="16.149999999999999" customHeight="1" x14ac:dyDescent="0.25">
      <c r="A109" s="30" t="s">
        <v>728</v>
      </c>
      <c r="B109" s="42">
        <f>VLOOKUP(C109,PinNo!$B:$C,2,0)</f>
        <v>55</v>
      </c>
      <c r="C109" s="31" t="s">
        <v>952</v>
      </c>
      <c r="D109" s="42" t="str">
        <f>VLOOKUP(CONCATENATE($A109,".",$B109),Netlist_VTable!$H:$I,2,0)</f>
        <v>S3_P11_HSO+</v>
      </c>
      <c r="E109" s="41">
        <f>VLOOKUP(D109,EtchLengthFromLayout!$A:$B,2,0)</f>
        <v>2243.4899999999998</v>
      </c>
      <c r="F109" s="41"/>
      <c r="G109" s="41"/>
      <c r="H109" s="41" t="str">
        <f>SUBSTITUTE($J109,"_P","_C_P")</f>
        <v>SG3_C_P11_HSI+</v>
      </c>
      <c r="I109" s="41">
        <f>VLOOKUP(H109,EtchLengthFromLayout!$A:$B,2,0)</f>
        <v>205.27</v>
      </c>
      <c r="J109" s="42" t="str">
        <f>VLOOKUP(CONCATENATE($N109,".",$O109),Netlist_VTable!$H:$I,2,0)</f>
        <v>SG3_P11_HSI+</v>
      </c>
      <c r="K109" s="41">
        <f>VLOOKUP(J109,EtchLengthFromLayout!$A:$B,2,0)</f>
        <v>6232.79</v>
      </c>
      <c r="L109" s="19">
        <f t="shared" si="23"/>
        <v>8681.5499999999993</v>
      </c>
      <c r="M109" s="10" t="str">
        <f>IF(M108&lt;=20,"OK, Tolerance&lt;= 20 mil", "Fail, Tolerance &gt; 20 mil")</f>
        <v>OK, Tolerance&lt;= 20 mil</v>
      </c>
      <c r="N109" s="24" t="s">
        <v>874</v>
      </c>
      <c r="O109" s="5">
        <f>VLOOKUP(P109,PinNo!$B:$C,2,0)</f>
        <v>51</v>
      </c>
      <c r="P109" s="72" t="s">
        <v>949</v>
      </c>
      <c r="Q109" s="124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  <c r="AD109" s="64"/>
      <c r="AE109" s="64"/>
      <c r="AF109" s="64"/>
      <c r="AG109" s="64"/>
    </row>
    <row r="110" spans="1:33" ht="16.149999999999999" customHeight="1" x14ac:dyDescent="0.25">
      <c r="A110" s="25"/>
      <c r="B110" s="10"/>
      <c r="C110" s="10"/>
      <c r="D110" s="10" t="s">
        <v>227</v>
      </c>
      <c r="E110" s="15">
        <f>MAX(E99:E109)</f>
        <v>2243.7399999999998</v>
      </c>
      <c r="F110" s="15"/>
      <c r="G110" s="15"/>
      <c r="H110" s="10" t="s">
        <v>227</v>
      </c>
      <c r="I110" s="15">
        <f>MAX(I99:I109)</f>
        <v>205.27</v>
      </c>
      <c r="J110" s="10" t="s">
        <v>227</v>
      </c>
      <c r="K110" s="15">
        <f>MAX(K99:K109)</f>
        <v>6233.52</v>
      </c>
      <c r="L110" s="15">
        <f>MAX(L99:L109)</f>
        <v>8682.5300000000007</v>
      </c>
      <c r="M110" s="15"/>
      <c r="N110" s="15"/>
      <c r="O110" s="15"/>
      <c r="P110" s="68"/>
      <c r="Q110" s="10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  <c r="AD110" s="64"/>
      <c r="AE110" s="64"/>
      <c r="AF110" s="64"/>
      <c r="AG110" s="64"/>
    </row>
    <row r="111" spans="1:33" ht="16.149999999999999" customHeight="1" x14ac:dyDescent="0.25">
      <c r="A111" s="25"/>
      <c r="B111" s="10"/>
      <c r="C111" s="10"/>
      <c r="D111" s="10" t="s">
        <v>228</v>
      </c>
      <c r="E111" s="15">
        <f>MIN(E99:E109)</f>
        <v>1420.82</v>
      </c>
      <c r="F111" s="15"/>
      <c r="G111" s="15"/>
      <c r="H111" s="10" t="s">
        <v>228</v>
      </c>
      <c r="I111" s="15">
        <f>MIN(I99:I109)</f>
        <v>205.27</v>
      </c>
      <c r="J111" s="10" t="s">
        <v>228</v>
      </c>
      <c r="K111" s="15">
        <f>MIN(K99:K109)</f>
        <v>5936.31</v>
      </c>
      <c r="L111" s="15">
        <f>MIN(L99:L109)</f>
        <v>7562.4000000000005</v>
      </c>
      <c r="M111" s="15"/>
      <c r="N111" s="15"/>
      <c r="O111" s="15"/>
      <c r="P111" s="68"/>
      <c r="Q111" s="10"/>
      <c r="S111" s="64"/>
      <c r="T111" s="64"/>
      <c r="U111" s="64"/>
      <c r="V111" s="64"/>
      <c r="W111" s="64"/>
      <c r="X111" s="64"/>
      <c r="Y111" s="64"/>
      <c r="Z111" s="64"/>
      <c r="AA111" s="64"/>
      <c r="AB111" s="64"/>
      <c r="AC111" s="64"/>
      <c r="AD111" s="64"/>
      <c r="AE111" s="64"/>
      <c r="AF111" s="64"/>
      <c r="AG111" s="64"/>
    </row>
    <row r="112" spans="1:33" ht="16.149999999999999" customHeight="1" x14ac:dyDescent="0.25">
      <c r="A112" s="25"/>
      <c r="B112" s="10"/>
      <c r="C112" s="10"/>
      <c r="D112" s="10" t="s">
        <v>1</v>
      </c>
      <c r="E112" s="15">
        <f>ABS(E110-E111)</f>
        <v>822.91999999999985</v>
      </c>
      <c r="F112" s="15"/>
      <c r="G112" s="15"/>
      <c r="H112" s="10" t="s">
        <v>1</v>
      </c>
      <c r="I112" s="15">
        <f>ABS(I110-I111)</f>
        <v>0</v>
      </c>
      <c r="J112" s="10" t="s">
        <v>1</v>
      </c>
      <c r="K112" s="15">
        <f>ABS(K110-K111)</f>
        <v>297.21000000000004</v>
      </c>
      <c r="L112" s="15">
        <f>ABS(L110-L111)</f>
        <v>1120.1300000000001</v>
      </c>
      <c r="M112" s="15"/>
      <c r="N112" s="15"/>
      <c r="O112" s="15"/>
      <c r="P112" s="68"/>
      <c r="Q112" s="10"/>
      <c r="S112" s="64"/>
      <c r="T112" s="64"/>
      <c r="U112" s="64"/>
      <c r="V112" s="64"/>
      <c r="W112" s="64"/>
      <c r="X112" s="64"/>
      <c r="Y112" s="64"/>
      <c r="Z112" s="64"/>
      <c r="AA112" s="64"/>
      <c r="AB112" s="64"/>
      <c r="AC112" s="64"/>
      <c r="AD112" s="64"/>
      <c r="AE112" s="64"/>
      <c r="AF112" s="64"/>
      <c r="AG112" s="64"/>
    </row>
    <row r="113" spans="1:33" ht="16.149999999999999" customHeight="1" x14ac:dyDescent="0.25">
      <c r="A113" s="25"/>
      <c r="B113" s="10"/>
      <c r="C113" s="10"/>
      <c r="D113" s="103" t="s">
        <v>6</v>
      </c>
      <c r="E113" s="15"/>
      <c r="F113" s="15"/>
      <c r="G113" s="15"/>
      <c r="H113" s="103" t="s">
        <v>6</v>
      </c>
      <c r="I113" s="15"/>
      <c r="J113" s="103" t="s">
        <v>6</v>
      </c>
      <c r="K113" s="15"/>
      <c r="L113" s="15"/>
      <c r="M113" s="10"/>
      <c r="N113" s="10"/>
      <c r="O113" s="10"/>
      <c r="P113" s="68"/>
      <c r="Q113" s="10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  <c r="AC113" s="64"/>
      <c r="AD113" s="64"/>
      <c r="AE113" s="64"/>
      <c r="AF113" s="64"/>
      <c r="AG113" s="64"/>
    </row>
    <row r="114" spans="1:33" s="32" customFormat="1" x14ac:dyDescent="0.25">
      <c r="A114" s="20"/>
      <c r="B114" s="5"/>
      <c r="C114" s="5"/>
      <c r="D114" s="5"/>
      <c r="E114" s="19"/>
      <c r="F114" s="19"/>
      <c r="G114" s="19"/>
      <c r="H114" s="19"/>
      <c r="I114" s="19"/>
      <c r="J114" s="5"/>
      <c r="K114" s="19"/>
      <c r="L114" s="19"/>
      <c r="M114" s="5"/>
      <c r="N114" s="5"/>
      <c r="O114" s="5"/>
      <c r="P114" s="71"/>
      <c r="Q114" s="5"/>
      <c r="S114" s="64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  <c r="AD114" s="65"/>
      <c r="AE114" s="65"/>
      <c r="AF114" s="65"/>
      <c r="AG114" s="65"/>
    </row>
    <row r="115" spans="1:33" s="32" customFormat="1" ht="15.6" customHeight="1" x14ac:dyDescent="0.25">
      <c r="A115" s="48"/>
      <c r="B115" s="42"/>
      <c r="C115" s="43"/>
      <c r="D115" s="42"/>
      <c r="E115" s="41"/>
      <c r="F115" s="41"/>
      <c r="G115" s="41"/>
      <c r="H115" s="41"/>
      <c r="I115" s="41"/>
      <c r="J115" s="42"/>
      <c r="K115" s="41"/>
      <c r="L115" s="41"/>
      <c r="M115" s="42"/>
      <c r="N115" s="48"/>
      <c r="O115" s="42"/>
      <c r="P115" s="74"/>
      <c r="Q115" s="75"/>
      <c r="S115" s="64"/>
      <c r="T115" s="65"/>
      <c r="U115" s="65"/>
      <c r="V115" s="65"/>
      <c r="W115" s="65"/>
      <c r="X115" s="65"/>
      <c r="Y115" s="65"/>
      <c r="Z115" s="65"/>
      <c r="AA115" s="65"/>
      <c r="AB115" s="65"/>
      <c r="AC115" s="65"/>
      <c r="AD115" s="65"/>
      <c r="AE115" s="65"/>
      <c r="AF115" s="65"/>
      <c r="AG115" s="65"/>
    </row>
    <row r="116" spans="1:33" ht="16.149999999999999" customHeight="1" x14ac:dyDescent="0.25">
      <c r="A116" s="107"/>
      <c r="B116" s="107"/>
      <c r="C116" s="107"/>
      <c r="D116" s="107"/>
      <c r="E116" s="105"/>
      <c r="F116" s="105"/>
      <c r="G116" s="105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S116" s="64"/>
      <c r="T116" s="64"/>
      <c r="U116" s="64"/>
      <c r="V116" s="64"/>
      <c r="W116" s="64"/>
      <c r="X116" s="64"/>
      <c r="Y116" s="64"/>
      <c r="Z116" s="64"/>
      <c r="AA116" s="64"/>
      <c r="AB116" s="64"/>
      <c r="AC116" s="64"/>
      <c r="AD116" s="64"/>
      <c r="AE116" s="64"/>
      <c r="AF116" s="64"/>
      <c r="AG116" s="64"/>
    </row>
    <row r="117" spans="1:33" ht="16.149999999999999" customHeight="1" x14ac:dyDescent="0.25">
      <c r="A117" s="107"/>
      <c r="B117" s="107"/>
      <c r="C117" s="107"/>
      <c r="D117" s="107"/>
      <c r="E117" s="105"/>
      <c r="F117" s="105"/>
      <c r="G117" s="105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S117" s="64"/>
      <c r="T117" s="64"/>
      <c r="U117" s="64"/>
      <c r="V117" s="64"/>
      <c r="W117" s="64"/>
      <c r="X117" s="64"/>
      <c r="Y117" s="64"/>
      <c r="Z117" s="64"/>
      <c r="AA117" s="64"/>
      <c r="AB117" s="64"/>
      <c r="AC117" s="64"/>
      <c r="AD117" s="64"/>
      <c r="AE117" s="64"/>
      <c r="AF117" s="64"/>
      <c r="AG117" s="64"/>
    </row>
    <row r="118" spans="1:33" s="60" customFormat="1" ht="16.149999999999999" customHeight="1" x14ac:dyDescent="0.25">
      <c r="A118" s="27"/>
      <c r="B118" s="27"/>
      <c r="C118" s="27"/>
      <c r="D118" s="27"/>
      <c r="E118" s="28"/>
      <c r="F118" s="28"/>
      <c r="G118" s="28"/>
      <c r="H118" s="28"/>
      <c r="I118" s="28"/>
      <c r="J118" s="28"/>
      <c r="K118" s="28"/>
      <c r="L118" s="27"/>
      <c r="M118" s="27"/>
      <c r="N118" s="27"/>
      <c r="O118" s="27"/>
      <c r="P118" s="27"/>
      <c r="Q118" s="27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</row>
    <row r="119" spans="1:33" ht="16.149999999999999" customHeight="1" x14ac:dyDescent="0.25">
      <c r="T119" s="64"/>
      <c r="U119" s="64"/>
      <c r="V119" s="64"/>
      <c r="W119" s="64"/>
      <c r="X119" s="64"/>
      <c r="Y119" s="64"/>
    </row>
    <row r="120" spans="1:33" ht="16.149999999999999" customHeight="1" x14ac:dyDescent="0.25"/>
    <row r="158" ht="17.25" customHeight="1" x14ac:dyDescent="0.25"/>
    <row r="163" ht="16.5" customHeight="1" x14ac:dyDescent="0.25"/>
    <row r="164" ht="16.5" customHeight="1" x14ac:dyDescent="0.25"/>
    <row r="165" ht="16.5" customHeight="1" x14ac:dyDescent="0.25"/>
    <row r="166" ht="16.5" customHeight="1" x14ac:dyDescent="0.25"/>
    <row r="167" ht="16.5" customHeight="1" x14ac:dyDescent="0.25"/>
    <row r="168" ht="16.5" customHeight="1" x14ac:dyDescent="0.25"/>
    <row r="169" ht="16.5" customHeight="1" x14ac:dyDescent="0.25"/>
    <row r="170" ht="16.5" customHeight="1" x14ac:dyDescent="0.25"/>
    <row r="171" ht="16.5" customHeight="1" x14ac:dyDescent="0.25"/>
    <row r="172" ht="16.5" customHeight="1" x14ac:dyDescent="0.25"/>
    <row r="173" ht="16.5" customHeight="1" x14ac:dyDescent="0.25"/>
    <row r="181" ht="16.5" customHeight="1" x14ac:dyDescent="0.25"/>
    <row r="182" ht="16.5" customHeight="1" x14ac:dyDescent="0.25"/>
    <row r="183" ht="16.5" customHeight="1" x14ac:dyDescent="0.25"/>
    <row r="184" ht="16.5" customHeight="1" x14ac:dyDescent="0.25"/>
    <row r="185" ht="16.5" customHeight="1" x14ac:dyDescent="0.25"/>
    <row r="186" ht="16.5" customHeight="1" x14ac:dyDescent="0.25"/>
    <row r="187" ht="16.5" customHeight="1" x14ac:dyDescent="0.25"/>
    <row r="188" ht="16.5" customHeight="1" x14ac:dyDescent="0.25"/>
    <row r="189" ht="16.5" customHeight="1" x14ac:dyDescent="0.25"/>
    <row r="190" ht="16.5" customHeight="1" x14ac:dyDescent="0.25"/>
    <row r="191" ht="16.5" customHeight="1" x14ac:dyDescent="0.25"/>
    <row r="197" ht="18.75" customHeight="1" x14ac:dyDescent="0.25"/>
  </sheetData>
  <mergeCells count="6">
    <mergeCell ref="Q3:Q13"/>
    <mergeCell ref="Q42:Q52"/>
    <mergeCell ref="Q60:Q70"/>
    <mergeCell ref="Q99:Q109"/>
    <mergeCell ref="Q81:Q91"/>
    <mergeCell ref="Q21:Q31"/>
  </mergeCells>
  <phoneticPr fontId="1" type="noConversion"/>
  <conditionalFormatting sqref="M4">
    <cfRule type="containsText" dxfId="118" priority="140" operator="containsText" text="Fail">
      <formula>NOT(ISERROR(SEARCH("Fail",M4)))</formula>
    </cfRule>
    <cfRule type="expression" dxfId="117" priority="141">
      <formula>(IF(M3&lt;=20,"true","false")=FALSE)</formula>
    </cfRule>
    <cfRule type="expression" priority="142">
      <formula>1</formula>
    </cfRule>
    <cfRule type="colorScale" priority="143">
      <colorScale>
        <cfvo type="min"/>
        <cfvo type="max"/>
        <color rgb="FFFF0000"/>
        <color rgb="FFFFEF9C"/>
      </colorScale>
    </cfRule>
    <cfRule type="colorScale" priority="144">
      <colorScale>
        <cfvo type="min"/>
        <cfvo type="max"/>
        <color rgb="FFFF0000"/>
        <color rgb="FFFFEF9C"/>
      </colorScale>
    </cfRule>
  </conditionalFormatting>
  <conditionalFormatting sqref="M7">
    <cfRule type="containsText" dxfId="116" priority="135" operator="containsText" text="Fail">
      <formula>NOT(ISERROR(SEARCH("Fail",M7)))</formula>
    </cfRule>
    <cfRule type="expression" dxfId="115" priority="136">
      <formula>(IF(M6&lt;=20,"true","false")=FALSE)</formula>
    </cfRule>
    <cfRule type="expression" priority="137">
      <formula>1</formula>
    </cfRule>
    <cfRule type="colorScale" priority="138">
      <colorScale>
        <cfvo type="min"/>
        <cfvo type="max"/>
        <color rgb="FFFF0000"/>
        <color rgb="FFFFEF9C"/>
      </colorScale>
    </cfRule>
    <cfRule type="colorScale" priority="139">
      <colorScale>
        <cfvo type="min"/>
        <cfvo type="max"/>
        <color rgb="FFFF0000"/>
        <color rgb="FFFFEF9C"/>
      </colorScale>
    </cfRule>
  </conditionalFormatting>
  <conditionalFormatting sqref="M10">
    <cfRule type="containsText" dxfId="114" priority="130" operator="containsText" text="Fail">
      <formula>NOT(ISERROR(SEARCH("Fail",M10)))</formula>
    </cfRule>
    <cfRule type="expression" dxfId="113" priority="131">
      <formula>(IF(M9&lt;=20,"true","false")=FALSE)</formula>
    </cfRule>
    <cfRule type="expression" priority="132">
      <formula>1</formula>
    </cfRule>
    <cfRule type="colorScale" priority="133">
      <colorScale>
        <cfvo type="min"/>
        <cfvo type="max"/>
        <color rgb="FFFF0000"/>
        <color rgb="FFFFEF9C"/>
      </colorScale>
    </cfRule>
    <cfRule type="colorScale" priority="134">
      <colorScale>
        <cfvo type="min"/>
        <cfvo type="max"/>
        <color rgb="FFFF0000"/>
        <color rgb="FFFFEF9C"/>
      </colorScale>
    </cfRule>
  </conditionalFormatting>
  <conditionalFormatting sqref="M13">
    <cfRule type="containsText" dxfId="112" priority="125" operator="containsText" text="Fail">
      <formula>NOT(ISERROR(SEARCH("Fail",M13)))</formula>
    </cfRule>
    <cfRule type="expression" dxfId="111" priority="126">
      <formula>(IF(M12&lt;=20,"true","false")=FALSE)</formula>
    </cfRule>
    <cfRule type="expression" priority="127">
      <formula>1</formula>
    </cfRule>
    <cfRule type="colorScale" priority="128">
      <colorScale>
        <cfvo type="min"/>
        <cfvo type="max"/>
        <color rgb="FFFF0000"/>
        <color rgb="FFFFEF9C"/>
      </colorScale>
    </cfRule>
    <cfRule type="colorScale" priority="129">
      <colorScale>
        <cfvo type="min"/>
        <cfvo type="max"/>
        <color rgb="FFFF0000"/>
        <color rgb="FFFFEF9C"/>
      </colorScale>
    </cfRule>
  </conditionalFormatting>
  <conditionalFormatting sqref="M22">
    <cfRule type="containsText" dxfId="110" priority="120" operator="containsText" text="Fail">
      <formula>NOT(ISERROR(SEARCH("Fail",M22)))</formula>
    </cfRule>
    <cfRule type="expression" dxfId="109" priority="121">
      <formula>(IF(M21&lt;=20,"true","false")=FALSE)</formula>
    </cfRule>
    <cfRule type="expression" priority="122">
      <formula>1</formula>
    </cfRule>
    <cfRule type="colorScale" priority="123">
      <colorScale>
        <cfvo type="min"/>
        <cfvo type="max"/>
        <color rgb="FFFF0000"/>
        <color rgb="FFFFEF9C"/>
      </colorScale>
    </cfRule>
    <cfRule type="colorScale" priority="124">
      <colorScale>
        <cfvo type="min"/>
        <cfvo type="max"/>
        <color rgb="FFFF0000"/>
        <color rgb="FFFFEF9C"/>
      </colorScale>
    </cfRule>
  </conditionalFormatting>
  <conditionalFormatting sqref="M25">
    <cfRule type="containsText" dxfId="108" priority="115" operator="containsText" text="Fail">
      <formula>NOT(ISERROR(SEARCH("Fail",M25)))</formula>
    </cfRule>
    <cfRule type="expression" dxfId="107" priority="116">
      <formula>(IF(M24&lt;=20,"true","false")=FALSE)</formula>
    </cfRule>
    <cfRule type="expression" priority="117">
      <formula>1</formula>
    </cfRule>
    <cfRule type="colorScale" priority="118">
      <colorScale>
        <cfvo type="min"/>
        <cfvo type="max"/>
        <color rgb="FFFF0000"/>
        <color rgb="FFFFEF9C"/>
      </colorScale>
    </cfRule>
    <cfRule type="colorScale" priority="119">
      <colorScale>
        <cfvo type="min"/>
        <cfvo type="max"/>
        <color rgb="FFFF0000"/>
        <color rgb="FFFFEF9C"/>
      </colorScale>
    </cfRule>
  </conditionalFormatting>
  <conditionalFormatting sqref="M28">
    <cfRule type="containsText" dxfId="106" priority="110" operator="containsText" text="Fail">
      <formula>NOT(ISERROR(SEARCH("Fail",M28)))</formula>
    </cfRule>
    <cfRule type="expression" dxfId="105" priority="111">
      <formula>(IF(M27&lt;=20,"true","false")=FALSE)</formula>
    </cfRule>
    <cfRule type="expression" priority="112">
      <formula>1</formula>
    </cfRule>
    <cfRule type="colorScale" priority="113">
      <colorScale>
        <cfvo type="min"/>
        <cfvo type="max"/>
        <color rgb="FFFF0000"/>
        <color rgb="FFFFEF9C"/>
      </colorScale>
    </cfRule>
    <cfRule type="colorScale" priority="114">
      <colorScale>
        <cfvo type="min"/>
        <cfvo type="max"/>
        <color rgb="FFFF0000"/>
        <color rgb="FFFFEF9C"/>
      </colorScale>
    </cfRule>
  </conditionalFormatting>
  <conditionalFormatting sqref="M31">
    <cfRule type="containsText" dxfId="104" priority="105" operator="containsText" text="Fail">
      <formula>NOT(ISERROR(SEARCH("Fail",M31)))</formula>
    </cfRule>
    <cfRule type="expression" dxfId="103" priority="106">
      <formula>(IF(M30&lt;=20,"true","false")=FALSE)</formula>
    </cfRule>
    <cfRule type="expression" priority="107">
      <formula>1</formula>
    </cfRule>
    <cfRule type="colorScale" priority="108">
      <colorScale>
        <cfvo type="min"/>
        <cfvo type="max"/>
        <color rgb="FFFF0000"/>
        <color rgb="FFFFEF9C"/>
      </colorScale>
    </cfRule>
    <cfRule type="colorScale" priority="109">
      <colorScale>
        <cfvo type="min"/>
        <cfvo type="max"/>
        <color rgb="FFFF0000"/>
        <color rgb="FFFFEF9C"/>
      </colorScale>
    </cfRule>
  </conditionalFormatting>
  <conditionalFormatting sqref="M43">
    <cfRule type="containsText" dxfId="102" priority="100" operator="containsText" text="Fail">
      <formula>NOT(ISERROR(SEARCH("Fail",M43)))</formula>
    </cfRule>
    <cfRule type="expression" dxfId="101" priority="101">
      <formula>(IF(M42&lt;=20,"true","false")=FALSE)</formula>
    </cfRule>
    <cfRule type="expression" priority="102">
      <formula>1</formula>
    </cfRule>
    <cfRule type="colorScale" priority="103">
      <colorScale>
        <cfvo type="min"/>
        <cfvo type="max"/>
        <color rgb="FFFF0000"/>
        <color rgb="FFFFEF9C"/>
      </colorScale>
    </cfRule>
    <cfRule type="colorScale" priority="104">
      <colorScale>
        <cfvo type="min"/>
        <cfvo type="max"/>
        <color rgb="FFFF0000"/>
        <color rgb="FFFFEF9C"/>
      </colorScale>
    </cfRule>
  </conditionalFormatting>
  <conditionalFormatting sqref="M46">
    <cfRule type="containsText" dxfId="100" priority="95" operator="containsText" text="Fail">
      <formula>NOT(ISERROR(SEARCH("Fail",M46)))</formula>
    </cfRule>
    <cfRule type="expression" dxfId="99" priority="96">
      <formula>(IF(M45&lt;=20,"true","false")=FALSE)</formula>
    </cfRule>
    <cfRule type="expression" priority="97">
      <formula>1</formula>
    </cfRule>
    <cfRule type="colorScale" priority="98">
      <colorScale>
        <cfvo type="min"/>
        <cfvo type="max"/>
        <color rgb="FFFF0000"/>
        <color rgb="FFFFEF9C"/>
      </colorScale>
    </cfRule>
    <cfRule type="colorScale" priority="99">
      <colorScale>
        <cfvo type="min"/>
        <cfvo type="max"/>
        <color rgb="FFFF0000"/>
        <color rgb="FFFFEF9C"/>
      </colorScale>
    </cfRule>
  </conditionalFormatting>
  <conditionalFormatting sqref="M49">
    <cfRule type="containsText" dxfId="98" priority="90" operator="containsText" text="Fail">
      <formula>NOT(ISERROR(SEARCH("Fail",M49)))</formula>
    </cfRule>
    <cfRule type="expression" dxfId="97" priority="91">
      <formula>(IF(M48&lt;=20,"true","false")=FALSE)</formula>
    </cfRule>
    <cfRule type="expression" priority="92">
      <formula>1</formula>
    </cfRule>
    <cfRule type="colorScale" priority="93">
      <colorScale>
        <cfvo type="min"/>
        <cfvo type="max"/>
        <color rgb="FFFF0000"/>
        <color rgb="FFFFEF9C"/>
      </colorScale>
    </cfRule>
    <cfRule type="colorScale" priority="94">
      <colorScale>
        <cfvo type="min"/>
        <cfvo type="max"/>
        <color rgb="FFFF0000"/>
        <color rgb="FFFFEF9C"/>
      </colorScale>
    </cfRule>
  </conditionalFormatting>
  <conditionalFormatting sqref="M52">
    <cfRule type="containsText" dxfId="96" priority="85" operator="containsText" text="Fail">
      <formula>NOT(ISERROR(SEARCH("Fail",M52)))</formula>
    </cfRule>
    <cfRule type="expression" dxfId="95" priority="86">
      <formula>(IF(M51&lt;=20,"true","false")=FALSE)</formula>
    </cfRule>
    <cfRule type="expression" priority="87">
      <formula>1</formula>
    </cfRule>
    <cfRule type="colorScale" priority="88">
      <colorScale>
        <cfvo type="min"/>
        <cfvo type="max"/>
        <color rgb="FFFF0000"/>
        <color rgb="FFFFEF9C"/>
      </colorScale>
    </cfRule>
    <cfRule type="colorScale" priority="89">
      <colorScale>
        <cfvo type="min"/>
        <cfvo type="max"/>
        <color rgb="FFFF0000"/>
        <color rgb="FFFFEF9C"/>
      </colorScale>
    </cfRule>
  </conditionalFormatting>
  <conditionalFormatting sqref="M61">
    <cfRule type="containsText" dxfId="94" priority="80" operator="containsText" text="Fail">
      <formula>NOT(ISERROR(SEARCH("Fail",M61)))</formula>
    </cfRule>
    <cfRule type="expression" dxfId="93" priority="81">
      <formula>(IF(M60&lt;=20,"true","false")=FALSE)</formula>
    </cfRule>
    <cfRule type="expression" priority="82">
      <formula>1</formula>
    </cfRule>
    <cfRule type="colorScale" priority="83">
      <colorScale>
        <cfvo type="min"/>
        <cfvo type="max"/>
        <color rgb="FFFF0000"/>
        <color rgb="FFFFEF9C"/>
      </colorScale>
    </cfRule>
    <cfRule type="colorScale" priority="84">
      <colorScale>
        <cfvo type="min"/>
        <cfvo type="max"/>
        <color rgb="FFFF0000"/>
        <color rgb="FFFFEF9C"/>
      </colorScale>
    </cfRule>
  </conditionalFormatting>
  <conditionalFormatting sqref="M64">
    <cfRule type="containsText" dxfId="92" priority="75" operator="containsText" text="Fail">
      <formula>NOT(ISERROR(SEARCH("Fail",M64)))</formula>
    </cfRule>
    <cfRule type="expression" dxfId="91" priority="76">
      <formula>(IF(M63&lt;=20,"true","false")=FALSE)</formula>
    </cfRule>
    <cfRule type="expression" priority="77">
      <formula>1</formula>
    </cfRule>
    <cfRule type="colorScale" priority="78">
      <colorScale>
        <cfvo type="min"/>
        <cfvo type="max"/>
        <color rgb="FFFF0000"/>
        <color rgb="FFFFEF9C"/>
      </colorScale>
    </cfRule>
    <cfRule type="colorScale" priority="79">
      <colorScale>
        <cfvo type="min"/>
        <cfvo type="max"/>
        <color rgb="FFFF0000"/>
        <color rgb="FFFFEF9C"/>
      </colorScale>
    </cfRule>
  </conditionalFormatting>
  <conditionalFormatting sqref="M67">
    <cfRule type="containsText" dxfId="90" priority="70" operator="containsText" text="Fail">
      <formula>NOT(ISERROR(SEARCH("Fail",M67)))</formula>
    </cfRule>
    <cfRule type="expression" dxfId="89" priority="71">
      <formula>(IF(M66&lt;=20,"true","false")=FALSE)</formula>
    </cfRule>
    <cfRule type="expression" priority="72">
      <formula>1</formula>
    </cfRule>
    <cfRule type="colorScale" priority="73">
      <colorScale>
        <cfvo type="min"/>
        <cfvo type="max"/>
        <color rgb="FFFF0000"/>
        <color rgb="FFFFEF9C"/>
      </colorScale>
    </cfRule>
    <cfRule type="colorScale" priority="74">
      <colorScale>
        <cfvo type="min"/>
        <cfvo type="max"/>
        <color rgb="FFFF0000"/>
        <color rgb="FFFFEF9C"/>
      </colorScale>
    </cfRule>
  </conditionalFormatting>
  <conditionalFormatting sqref="M70">
    <cfRule type="containsText" dxfId="88" priority="65" operator="containsText" text="Fail">
      <formula>NOT(ISERROR(SEARCH("Fail",M70)))</formula>
    </cfRule>
    <cfRule type="expression" dxfId="87" priority="66">
      <formula>(IF(M69&lt;=20,"true","false")=FALSE)</formula>
    </cfRule>
    <cfRule type="expression" priority="67">
      <formula>1</formula>
    </cfRule>
    <cfRule type="colorScale" priority="68">
      <colorScale>
        <cfvo type="min"/>
        <cfvo type="max"/>
        <color rgb="FFFF0000"/>
        <color rgb="FFFFEF9C"/>
      </colorScale>
    </cfRule>
    <cfRule type="colorScale" priority="69">
      <colorScale>
        <cfvo type="min"/>
        <cfvo type="max"/>
        <color rgb="FFFF0000"/>
        <color rgb="FFFFEF9C"/>
      </colorScale>
    </cfRule>
  </conditionalFormatting>
  <conditionalFormatting sqref="M82">
    <cfRule type="containsText" dxfId="86" priority="60" operator="containsText" text="Fail">
      <formula>NOT(ISERROR(SEARCH("Fail",M82)))</formula>
    </cfRule>
    <cfRule type="expression" dxfId="85" priority="61">
      <formula>(IF(M81&lt;=20,"true","false")=FALSE)</formula>
    </cfRule>
    <cfRule type="expression" priority="62">
      <formula>1</formula>
    </cfRule>
    <cfRule type="colorScale" priority="63">
      <colorScale>
        <cfvo type="min"/>
        <cfvo type="max"/>
        <color rgb="FFFF0000"/>
        <color rgb="FFFFEF9C"/>
      </colorScale>
    </cfRule>
    <cfRule type="colorScale" priority="64">
      <colorScale>
        <cfvo type="min"/>
        <cfvo type="max"/>
        <color rgb="FFFF0000"/>
        <color rgb="FFFFEF9C"/>
      </colorScale>
    </cfRule>
  </conditionalFormatting>
  <conditionalFormatting sqref="M85">
    <cfRule type="containsText" dxfId="84" priority="55" operator="containsText" text="Fail">
      <formula>NOT(ISERROR(SEARCH("Fail",M85)))</formula>
    </cfRule>
    <cfRule type="expression" dxfId="83" priority="56">
      <formula>(IF(M84&lt;=20,"true","false")=FALSE)</formula>
    </cfRule>
    <cfRule type="expression" priority="57">
      <formula>1</formula>
    </cfRule>
    <cfRule type="colorScale" priority="58">
      <colorScale>
        <cfvo type="min"/>
        <cfvo type="max"/>
        <color rgb="FFFF0000"/>
        <color rgb="FFFFEF9C"/>
      </colorScale>
    </cfRule>
    <cfRule type="colorScale" priority="59">
      <colorScale>
        <cfvo type="min"/>
        <cfvo type="max"/>
        <color rgb="FFFF0000"/>
        <color rgb="FFFFEF9C"/>
      </colorScale>
    </cfRule>
  </conditionalFormatting>
  <conditionalFormatting sqref="M88">
    <cfRule type="containsText" dxfId="82" priority="50" operator="containsText" text="Fail">
      <formula>NOT(ISERROR(SEARCH("Fail",M88)))</formula>
    </cfRule>
    <cfRule type="expression" dxfId="81" priority="51">
      <formula>(IF(M87&lt;=20,"true","false")=FALSE)</formula>
    </cfRule>
    <cfRule type="expression" priority="52">
      <formula>1</formula>
    </cfRule>
    <cfRule type="colorScale" priority="53">
      <colorScale>
        <cfvo type="min"/>
        <cfvo type="max"/>
        <color rgb="FFFF0000"/>
        <color rgb="FFFFEF9C"/>
      </colorScale>
    </cfRule>
    <cfRule type="colorScale" priority="54">
      <colorScale>
        <cfvo type="min"/>
        <cfvo type="max"/>
        <color rgb="FFFF0000"/>
        <color rgb="FFFFEF9C"/>
      </colorScale>
    </cfRule>
  </conditionalFormatting>
  <conditionalFormatting sqref="M91">
    <cfRule type="containsText" dxfId="80" priority="45" operator="containsText" text="Fail">
      <formula>NOT(ISERROR(SEARCH("Fail",M91)))</formula>
    </cfRule>
    <cfRule type="expression" dxfId="79" priority="46">
      <formula>(IF(M90&lt;=20,"true","false")=FALSE)</formula>
    </cfRule>
    <cfRule type="expression" priority="47">
      <formula>1</formula>
    </cfRule>
    <cfRule type="colorScale" priority="48">
      <colorScale>
        <cfvo type="min"/>
        <cfvo type="max"/>
        <color rgb="FFFF0000"/>
        <color rgb="FFFFEF9C"/>
      </colorScale>
    </cfRule>
    <cfRule type="colorScale" priority="49">
      <colorScale>
        <cfvo type="min"/>
        <cfvo type="max"/>
        <color rgb="FFFF0000"/>
        <color rgb="FFFFEF9C"/>
      </colorScale>
    </cfRule>
  </conditionalFormatting>
  <conditionalFormatting sqref="M100">
    <cfRule type="containsText" dxfId="78" priority="40" operator="containsText" text="Fail">
      <formula>NOT(ISERROR(SEARCH("Fail",M100)))</formula>
    </cfRule>
    <cfRule type="expression" dxfId="77" priority="41">
      <formula>(IF(M99&lt;=20,"true","false")=FALSE)</formula>
    </cfRule>
    <cfRule type="expression" priority="42">
      <formula>1</formula>
    </cfRule>
    <cfRule type="colorScale" priority="43">
      <colorScale>
        <cfvo type="min"/>
        <cfvo type="max"/>
        <color rgb="FFFF0000"/>
        <color rgb="FFFFEF9C"/>
      </colorScale>
    </cfRule>
    <cfRule type="colorScale" priority="44">
      <colorScale>
        <cfvo type="min"/>
        <cfvo type="max"/>
        <color rgb="FFFF0000"/>
        <color rgb="FFFFEF9C"/>
      </colorScale>
    </cfRule>
  </conditionalFormatting>
  <conditionalFormatting sqref="M103">
    <cfRule type="containsText" dxfId="76" priority="35" operator="containsText" text="Fail">
      <formula>NOT(ISERROR(SEARCH("Fail",M103)))</formula>
    </cfRule>
    <cfRule type="expression" dxfId="75" priority="36">
      <formula>(IF(M102&lt;=20,"true","false")=FALSE)</formula>
    </cfRule>
    <cfRule type="expression" priority="37">
      <formula>1</formula>
    </cfRule>
    <cfRule type="colorScale" priority="38">
      <colorScale>
        <cfvo type="min"/>
        <cfvo type="max"/>
        <color rgb="FFFF0000"/>
        <color rgb="FFFFEF9C"/>
      </colorScale>
    </cfRule>
    <cfRule type="colorScale" priority="39">
      <colorScale>
        <cfvo type="min"/>
        <cfvo type="max"/>
        <color rgb="FFFF0000"/>
        <color rgb="FFFFEF9C"/>
      </colorScale>
    </cfRule>
  </conditionalFormatting>
  <conditionalFormatting sqref="M106">
    <cfRule type="containsText" dxfId="74" priority="30" operator="containsText" text="Fail">
      <formula>NOT(ISERROR(SEARCH("Fail",M106)))</formula>
    </cfRule>
    <cfRule type="expression" dxfId="73" priority="31">
      <formula>(IF(M105&lt;=20,"true","false")=FALSE)</formula>
    </cfRule>
    <cfRule type="expression" priority="32">
      <formula>1</formula>
    </cfRule>
    <cfRule type="colorScale" priority="33">
      <colorScale>
        <cfvo type="min"/>
        <cfvo type="max"/>
        <color rgb="FFFF0000"/>
        <color rgb="FFFFEF9C"/>
      </colorScale>
    </cfRule>
    <cfRule type="colorScale" priority="34">
      <colorScale>
        <cfvo type="min"/>
        <cfvo type="max"/>
        <color rgb="FFFF0000"/>
        <color rgb="FFFFEF9C"/>
      </colorScale>
    </cfRule>
  </conditionalFormatting>
  <conditionalFormatting sqref="M109">
    <cfRule type="containsText" dxfId="72" priority="25" operator="containsText" text="Fail">
      <formula>NOT(ISERROR(SEARCH("Fail",M109)))</formula>
    </cfRule>
    <cfRule type="expression" dxfId="71" priority="26">
      <formula>(IF(M108&lt;=20,"true","false")=FALSE)</formula>
    </cfRule>
    <cfRule type="expression" priority="27">
      <formula>1</formula>
    </cfRule>
    <cfRule type="colorScale" priority="28">
      <colorScale>
        <cfvo type="min"/>
        <cfvo type="max"/>
        <color rgb="FFFF0000"/>
        <color rgb="FFFFEF9C"/>
      </colorScale>
    </cfRule>
    <cfRule type="colorScale" priority="29">
      <colorScale>
        <cfvo type="min"/>
        <cfvo type="max"/>
        <color rgb="FFFF0000"/>
        <color rgb="FFFFEF9C"/>
      </colorScale>
    </cfRule>
  </conditionalFormatting>
  <conditionalFormatting sqref="L17">
    <cfRule type="containsText" dxfId="70" priority="24" operator="containsText" text="Fail">
      <formula>NOT(ISERROR(SEARCH("Fail",L17)))</formula>
    </cfRule>
  </conditionalFormatting>
  <conditionalFormatting sqref="K17">
    <cfRule type="containsText" dxfId="69" priority="23" operator="containsText" text="Fail">
      <formula>NOT(ISERROR(SEARCH("Fail",K17)))</formula>
    </cfRule>
  </conditionalFormatting>
  <conditionalFormatting sqref="I17">
    <cfRule type="containsText" dxfId="68" priority="22" operator="containsText" text="Fail">
      <formula>NOT(ISERROR(SEARCH("Fail",I17)))</formula>
    </cfRule>
  </conditionalFormatting>
  <conditionalFormatting sqref="E17">
    <cfRule type="containsText" dxfId="67" priority="21" operator="containsText" text="Fail">
      <formula>NOT(ISERROR(SEARCH("Fail",E17)))</formula>
    </cfRule>
  </conditionalFormatting>
  <conditionalFormatting sqref="L35">
    <cfRule type="containsText" dxfId="66" priority="20" operator="containsText" text="Fail">
      <formula>NOT(ISERROR(SEARCH("Fail",L35)))</formula>
    </cfRule>
  </conditionalFormatting>
  <conditionalFormatting sqref="K35">
    <cfRule type="containsText" dxfId="65" priority="19" operator="containsText" text="Fail">
      <formula>NOT(ISERROR(SEARCH("Fail",K35)))</formula>
    </cfRule>
  </conditionalFormatting>
  <conditionalFormatting sqref="I35">
    <cfRule type="containsText" dxfId="64" priority="18" operator="containsText" text="Fail">
      <formula>NOT(ISERROR(SEARCH("Fail",I35)))</formula>
    </cfRule>
  </conditionalFormatting>
  <conditionalFormatting sqref="E35">
    <cfRule type="containsText" dxfId="63" priority="17" operator="containsText" text="Fail">
      <formula>NOT(ISERROR(SEARCH("Fail",E35)))</formula>
    </cfRule>
  </conditionalFormatting>
  <conditionalFormatting sqref="L56">
    <cfRule type="containsText" dxfId="62" priority="16" operator="containsText" text="Fail">
      <formula>NOT(ISERROR(SEARCH("Fail",L56)))</formula>
    </cfRule>
  </conditionalFormatting>
  <conditionalFormatting sqref="K56">
    <cfRule type="containsText" dxfId="61" priority="15" operator="containsText" text="Fail">
      <formula>NOT(ISERROR(SEARCH("Fail",K56)))</formula>
    </cfRule>
  </conditionalFormatting>
  <conditionalFormatting sqref="I56">
    <cfRule type="containsText" dxfId="60" priority="14" operator="containsText" text="Fail">
      <formula>NOT(ISERROR(SEARCH("Fail",I56)))</formula>
    </cfRule>
  </conditionalFormatting>
  <conditionalFormatting sqref="E56">
    <cfRule type="containsText" dxfId="59" priority="13" operator="containsText" text="Fail">
      <formula>NOT(ISERROR(SEARCH("Fail",E56)))</formula>
    </cfRule>
  </conditionalFormatting>
  <conditionalFormatting sqref="L74">
    <cfRule type="containsText" dxfId="58" priority="12" operator="containsText" text="Fail">
      <formula>NOT(ISERROR(SEARCH("Fail",L74)))</formula>
    </cfRule>
  </conditionalFormatting>
  <conditionalFormatting sqref="K74">
    <cfRule type="containsText" dxfId="57" priority="11" operator="containsText" text="Fail">
      <formula>NOT(ISERROR(SEARCH("Fail",K74)))</formula>
    </cfRule>
  </conditionalFormatting>
  <conditionalFormatting sqref="I74">
    <cfRule type="containsText" dxfId="56" priority="10" operator="containsText" text="Fail">
      <formula>NOT(ISERROR(SEARCH("Fail",I74)))</formula>
    </cfRule>
  </conditionalFormatting>
  <conditionalFormatting sqref="E74">
    <cfRule type="containsText" dxfId="55" priority="9" operator="containsText" text="Fail">
      <formula>NOT(ISERROR(SEARCH("Fail",E74)))</formula>
    </cfRule>
  </conditionalFormatting>
  <conditionalFormatting sqref="L95">
    <cfRule type="containsText" dxfId="54" priority="8" operator="containsText" text="Fail">
      <formula>NOT(ISERROR(SEARCH("Fail",L95)))</formula>
    </cfRule>
  </conditionalFormatting>
  <conditionalFormatting sqref="K95">
    <cfRule type="containsText" dxfId="53" priority="7" operator="containsText" text="Fail">
      <formula>NOT(ISERROR(SEARCH("Fail",K95)))</formula>
    </cfRule>
  </conditionalFormatting>
  <conditionalFormatting sqref="I95">
    <cfRule type="containsText" dxfId="52" priority="6" operator="containsText" text="Fail">
      <formula>NOT(ISERROR(SEARCH("Fail",I95)))</formula>
    </cfRule>
  </conditionalFormatting>
  <conditionalFormatting sqref="E95">
    <cfRule type="containsText" dxfId="51" priority="5" operator="containsText" text="Fail">
      <formula>NOT(ISERROR(SEARCH("Fail",E95)))</formula>
    </cfRule>
  </conditionalFormatting>
  <conditionalFormatting sqref="L113">
    <cfRule type="containsText" dxfId="50" priority="4" operator="containsText" text="Fail">
      <formula>NOT(ISERROR(SEARCH("Fail",L113)))</formula>
    </cfRule>
  </conditionalFormatting>
  <conditionalFormatting sqref="K113">
    <cfRule type="containsText" dxfId="49" priority="3" operator="containsText" text="Fail">
      <formula>NOT(ISERROR(SEARCH("Fail",K113)))</formula>
    </cfRule>
  </conditionalFormatting>
  <conditionalFormatting sqref="I113">
    <cfRule type="containsText" dxfId="48" priority="2" operator="containsText" text="Fail">
      <formula>NOT(ISERROR(SEARCH("Fail",I113)))</formula>
    </cfRule>
  </conditionalFormatting>
  <conditionalFormatting sqref="E113">
    <cfRule type="containsText" dxfId="47" priority="1" operator="containsText" text="Fail">
      <formula>NOT(ISERROR(SEARCH("Fail",E113)))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28"/>
  <sheetViews>
    <sheetView tabSelected="1" topLeftCell="A79" zoomScale="70" zoomScaleNormal="70" workbookViewId="0">
      <selection activeCell="J191" sqref="J191"/>
    </sheetView>
  </sheetViews>
  <sheetFormatPr defaultRowHeight="16.5" x14ac:dyDescent="0.25"/>
  <cols>
    <col min="1" max="1" width="8.25" style="27" customWidth="1"/>
    <col min="2" max="2" width="9" style="27" bestFit="1" customWidth="1"/>
    <col min="3" max="3" width="19.25" style="27" customWidth="1"/>
    <col min="4" max="4" width="20" style="27" bestFit="1" customWidth="1"/>
    <col min="5" max="5" width="13.875" style="28" customWidth="1"/>
    <col min="6" max="6" width="19.75" style="28" bestFit="1" customWidth="1"/>
    <col min="7" max="7" width="12.5" style="28" customWidth="1"/>
    <col min="8" max="8" width="20.625" style="28" bestFit="1" customWidth="1"/>
    <col min="9" max="9" width="18.125" style="28" customWidth="1"/>
    <col min="10" max="10" width="22.625" style="28" bestFit="1" customWidth="1"/>
    <col min="11" max="11" width="13.5" style="28" customWidth="1"/>
    <col min="12" max="12" width="30" style="27" customWidth="1"/>
    <col min="13" max="13" width="35.375" style="27" bestFit="1" customWidth="1"/>
    <col min="14" max="14" width="10.125" style="27" customWidth="1"/>
    <col min="15" max="15" width="7.375" style="27" bestFit="1" customWidth="1"/>
    <col min="16" max="16" width="17.625" style="27" bestFit="1" customWidth="1"/>
    <col min="17" max="17" width="30.875" style="27" customWidth="1"/>
    <col min="18" max="18" width="8.75" style="32"/>
  </cols>
  <sheetData>
    <row r="1" spans="1:17" s="32" customFormat="1" ht="32.25" x14ac:dyDescent="0.45">
      <c r="A1" s="26" t="s">
        <v>784</v>
      </c>
      <c r="B1" s="12"/>
      <c r="C1" s="12"/>
      <c r="D1" s="89" t="s">
        <v>886</v>
      </c>
      <c r="E1" s="13"/>
      <c r="F1" s="13"/>
      <c r="G1" s="13"/>
      <c r="H1" s="14"/>
      <c r="I1" s="14"/>
      <c r="J1" s="14"/>
      <c r="K1" s="14"/>
      <c r="L1" s="14"/>
      <c r="M1" s="87" t="s">
        <v>881</v>
      </c>
      <c r="N1" s="14"/>
      <c r="O1" s="14"/>
      <c r="P1" s="14"/>
      <c r="Q1" s="14"/>
    </row>
    <row r="2" spans="1:17" s="32" customFormat="1" ht="15.75" x14ac:dyDescent="0.25">
      <c r="A2" s="46" t="s">
        <v>3</v>
      </c>
      <c r="B2" s="46" t="s">
        <v>4</v>
      </c>
      <c r="C2" s="46" t="s">
        <v>5</v>
      </c>
      <c r="D2" s="10" t="s">
        <v>0</v>
      </c>
      <c r="E2" s="15" t="s">
        <v>2</v>
      </c>
      <c r="F2" s="16" t="s">
        <v>0</v>
      </c>
      <c r="G2" s="17" t="s">
        <v>2</v>
      </c>
      <c r="H2" s="10" t="s">
        <v>0</v>
      </c>
      <c r="I2" s="15" t="s">
        <v>2</v>
      </c>
      <c r="J2" s="16" t="s">
        <v>0</v>
      </c>
      <c r="K2" s="17" t="s">
        <v>2</v>
      </c>
      <c r="L2" s="18" t="s">
        <v>883</v>
      </c>
      <c r="M2" s="88" t="s">
        <v>882</v>
      </c>
      <c r="N2" s="10" t="s">
        <v>226</v>
      </c>
      <c r="O2" s="10" t="s">
        <v>4</v>
      </c>
      <c r="P2" s="10" t="s">
        <v>5</v>
      </c>
      <c r="Q2" s="46" t="s">
        <v>256</v>
      </c>
    </row>
    <row r="3" spans="1:17" s="32" customFormat="1" ht="15.6" customHeight="1" x14ac:dyDescent="0.25">
      <c r="A3" s="23" t="s">
        <v>8</v>
      </c>
      <c r="B3" s="42">
        <f>VLOOKUP(C3,PinNo!$B:$C,2,0)</f>
        <v>125</v>
      </c>
      <c r="C3" s="31" t="s">
        <v>907</v>
      </c>
      <c r="D3" s="5" t="str">
        <f>VLOOKUP(CONCATENATE($A3,".",$B3),Netlist_VTable!$H:$I,2,0)</f>
        <v>S0_X0_TXEN</v>
      </c>
      <c r="E3" s="19">
        <f>VLOOKUP(D3,EtchLengthFromLayout!$A:$B,2,0)</f>
        <v>6385.54</v>
      </c>
      <c r="F3" s="13" t="str">
        <f t="shared" ref="F3:F14" si="0">CONCATENATE("S",MID($A3,5,1),"_R_",MID($D3,4,22) )</f>
        <v>S0_R_X0_TXEN</v>
      </c>
      <c r="G3" s="19">
        <f>VLOOKUP(F3,EtchLengthFromLayout!$A:$B,2,0)</f>
        <v>2851.12</v>
      </c>
      <c r="H3" s="19"/>
      <c r="I3" s="19"/>
      <c r="J3" s="5" t="str">
        <f>VLOOKUP(CONCATENATE($N3,".",$O3),Netlist_VTable!$H:$I,2,0)</f>
        <v>SG0_X0_RXDV</v>
      </c>
      <c r="K3" s="19">
        <f>VLOOKUP(J3,EtchLengthFromLayout!$A:$B,2,0)</f>
        <v>1034.08</v>
      </c>
      <c r="L3" s="19">
        <f>E3+G3+I3+K3</f>
        <v>10270.74</v>
      </c>
      <c r="M3" s="22" t="str">
        <f>IF( L3&lt;=12000,"OK, Length &lt; 12000mils","Fail, Length is Out of Range")</f>
        <v>OK, Length &lt; 12000mils</v>
      </c>
      <c r="N3" s="23" t="s">
        <v>871</v>
      </c>
      <c r="O3" s="5">
        <f>VLOOKUP(P3,PinNo!$B:$C,2,0)</f>
        <v>115</v>
      </c>
      <c r="P3" s="31" t="s">
        <v>917</v>
      </c>
      <c r="Q3" s="118" t="s">
        <v>5255</v>
      </c>
    </row>
    <row r="4" spans="1:17" s="32" customFormat="1" ht="15.6" customHeight="1" x14ac:dyDescent="0.25">
      <c r="A4" s="23" t="s">
        <v>8</v>
      </c>
      <c r="B4" s="42">
        <f>VLOOKUP(C4,PinNo!$B:$C,2,0)</f>
        <v>126</v>
      </c>
      <c r="C4" s="31" t="s">
        <v>908</v>
      </c>
      <c r="D4" s="5" t="str">
        <f>VLOOKUP(CONCATENATE($A4,".",$B4),Netlist_VTable!$H:$I,2,0)</f>
        <v>S0_X0_TXD0</v>
      </c>
      <c r="E4" s="19">
        <f>VLOOKUP(D4,EtchLengthFromLayout!$A:$B,2,0)</f>
        <v>6598.6</v>
      </c>
      <c r="F4" s="19" t="str">
        <f t="shared" si="0"/>
        <v>S0_R_X0_TXD0</v>
      </c>
      <c r="G4" s="19">
        <f>VLOOKUP(F4,EtchLengthFromLayout!$A:$B,2,0)</f>
        <v>2850.17</v>
      </c>
      <c r="H4" s="19"/>
      <c r="I4" s="19"/>
      <c r="J4" s="5" t="str">
        <f>VLOOKUP(CONCATENATE($N4,".",$O4),Netlist_VTable!$H:$I,2,0)</f>
        <v>SG0_X0_RXD0</v>
      </c>
      <c r="K4" s="19">
        <f>VLOOKUP(J4,EtchLengthFromLayout!$A:$B,2,0)</f>
        <v>821.97</v>
      </c>
      <c r="L4" s="19">
        <f t="shared" ref="L4:L14" si="1">E4+G4+I4+K4</f>
        <v>10270.74</v>
      </c>
      <c r="M4" s="22" t="str">
        <f t="shared" ref="M4:M14" si="2">IF( L4&lt;=12000,"OK, Length &lt; 12000mils","Fail, Length is Out of Range")</f>
        <v>OK, Length &lt; 12000mils</v>
      </c>
      <c r="N4" s="23" t="s">
        <v>871</v>
      </c>
      <c r="O4" s="5">
        <f>VLOOKUP(P4,PinNo!$B:$C,2,0)</f>
        <v>116</v>
      </c>
      <c r="P4" s="31" t="s">
        <v>912</v>
      </c>
      <c r="Q4" s="118"/>
    </row>
    <row r="5" spans="1:17" s="32" customFormat="1" ht="15.6" customHeight="1" x14ac:dyDescent="0.25">
      <c r="A5" s="23" t="s">
        <v>8</v>
      </c>
      <c r="B5" s="42">
        <f>VLOOKUP(C5,PinNo!$B:$C,2,0)</f>
        <v>127</v>
      </c>
      <c r="C5" s="31" t="s">
        <v>909</v>
      </c>
      <c r="D5" s="5" t="str">
        <f>VLOOKUP(CONCATENATE($A5,".",$B5),Netlist_VTable!$H:$I,2,0)</f>
        <v>S0_X0_TXD1</v>
      </c>
      <c r="E5" s="19">
        <f>VLOOKUP(D5,EtchLengthFromLayout!$A:$B,2,0)</f>
        <v>6875.37</v>
      </c>
      <c r="F5" s="19" t="str">
        <f t="shared" si="0"/>
        <v>S0_R_X0_TXD1</v>
      </c>
      <c r="G5" s="19">
        <f>VLOOKUP(F5,EtchLengthFromLayout!$A:$B,2,0)</f>
        <v>2258.7199999999998</v>
      </c>
      <c r="H5" s="19"/>
      <c r="I5" s="19"/>
      <c r="J5" s="5" t="str">
        <f>VLOOKUP(CONCATENATE($N5,".",$O5),Netlist_VTable!$H:$I,2,0)</f>
        <v>SG0_X0_RXD1</v>
      </c>
      <c r="K5" s="19">
        <f>VLOOKUP(J5,EtchLengthFromLayout!$A:$B,2,0)</f>
        <v>1136.6500000000001</v>
      </c>
      <c r="L5" s="19">
        <f t="shared" si="1"/>
        <v>10270.74</v>
      </c>
      <c r="M5" s="22" t="str">
        <f t="shared" si="2"/>
        <v>OK, Length &lt; 12000mils</v>
      </c>
      <c r="N5" s="23" t="s">
        <v>871</v>
      </c>
      <c r="O5" s="5">
        <f>VLOOKUP(P5,PinNo!$B:$C,2,0)</f>
        <v>117</v>
      </c>
      <c r="P5" s="31" t="s">
        <v>915</v>
      </c>
      <c r="Q5" s="118"/>
    </row>
    <row r="6" spans="1:17" s="32" customFormat="1" ht="15.6" customHeight="1" x14ac:dyDescent="0.25">
      <c r="A6" s="23" t="s">
        <v>8</v>
      </c>
      <c r="B6" s="42">
        <f>VLOOKUP(C6,PinNo!$B:$C,2,0)</f>
        <v>123</v>
      </c>
      <c r="C6" s="31" t="s">
        <v>910</v>
      </c>
      <c r="D6" s="5" t="str">
        <f>VLOOKUP(CONCATENATE($A6,".",$B6),Netlist_VTable!$H:$I,2,0)</f>
        <v>S0_X0_TXC</v>
      </c>
      <c r="E6" s="19">
        <f>VLOOKUP(D6,EtchLengthFromLayout!$A:$B,2,0)</f>
        <v>7292.69</v>
      </c>
      <c r="F6" s="19" t="str">
        <f t="shared" si="0"/>
        <v>S0_R_X0_TXC</v>
      </c>
      <c r="G6" s="19">
        <f>VLOOKUP(F6,EtchLengthFromLayout!$A:$B,2,0)</f>
        <v>1859.07</v>
      </c>
      <c r="H6" s="19"/>
      <c r="I6" s="19"/>
      <c r="J6" s="5" t="str">
        <f>VLOOKUP(CONCATENATE($N6,".",$O6),Netlist_VTable!$H:$I,2,0)</f>
        <v>SG0_X0_RXC</v>
      </c>
      <c r="K6" s="19">
        <f>VLOOKUP(J6,EtchLengthFromLayout!$A:$B,2,0)</f>
        <v>1118.96</v>
      </c>
      <c r="L6" s="19">
        <f t="shared" si="1"/>
        <v>10270.720000000001</v>
      </c>
      <c r="M6" s="22" t="str">
        <f t="shared" si="2"/>
        <v>OK, Length &lt; 12000mils</v>
      </c>
      <c r="N6" s="23" t="s">
        <v>871</v>
      </c>
      <c r="O6" s="5">
        <f>VLOOKUP(P6,PinNo!$B:$C,2,0)</f>
        <v>121</v>
      </c>
      <c r="P6" s="31" t="s">
        <v>918</v>
      </c>
      <c r="Q6" s="118"/>
    </row>
    <row r="7" spans="1:17" s="32" customFormat="1" ht="15.6" customHeight="1" x14ac:dyDescent="0.25">
      <c r="A7" s="23" t="s">
        <v>8</v>
      </c>
      <c r="B7" s="42">
        <f>VLOOKUP(C7,PinNo!$B:$C,2,0)</f>
        <v>129</v>
      </c>
      <c r="C7" s="31" t="s">
        <v>911</v>
      </c>
      <c r="D7" s="5" t="str">
        <f>VLOOKUP(CONCATENATE($A7,".",$B7),Netlist_VTable!$H:$I,2,0)</f>
        <v>S0_X0_TXD2</v>
      </c>
      <c r="E7" s="19">
        <f>VLOOKUP(D7,EtchLengthFromLayout!$A:$B,2,0)</f>
        <v>5835.9</v>
      </c>
      <c r="F7" s="19" t="str">
        <f t="shared" si="0"/>
        <v>S0_R_X0_TXD2</v>
      </c>
      <c r="G7" s="19">
        <f>VLOOKUP(F7,EtchLengthFromLayout!$A:$B,2,0)</f>
        <v>3471.43</v>
      </c>
      <c r="H7" s="19"/>
      <c r="I7" s="19"/>
      <c r="J7" s="5" t="str">
        <f>VLOOKUP(CONCATENATE($N7,".",$O7),Netlist_VTable!$H:$I,2,0)</f>
        <v>SG0_X0_RXD2</v>
      </c>
      <c r="K7" s="19">
        <f>VLOOKUP(J7,EtchLengthFromLayout!$A:$B,2,0)</f>
        <v>963.44</v>
      </c>
      <c r="L7" s="19">
        <f t="shared" si="1"/>
        <v>10270.77</v>
      </c>
      <c r="M7" s="22" t="str">
        <f t="shared" si="2"/>
        <v>OK, Length &lt; 12000mils</v>
      </c>
      <c r="N7" s="23" t="s">
        <v>867</v>
      </c>
      <c r="O7" s="5">
        <f>VLOOKUP(P7,PinNo!$B:$C,2,0)</f>
        <v>118</v>
      </c>
      <c r="P7" s="31" t="s">
        <v>919</v>
      </c>
      <c r="Q7" s="118"/>
    </row>
    <row r="8" spans="1:17" s="32" customFormat="1" ht="15.6" customHeight="1" x14ac:dyDescent="0.25">
      <c r="A8" s="23" t="s">
        <v>8</v>
      </c>
      <c r="B8" s="42">
        <f>VLOOKUP(C8,PinNo!$B:$C,2,0)</f>
        <v>116</v>
      </c>
      <c r="C8" s="31" t="s">
        <v>912</v>
      </c>
      <c r="D8" s="5" t="str">
        <f>VLOOKUP(CONCATENATE($A8,".",$B8),Netlist_VTable!$H:$I,2,0)</f>
        <v>S0_X0_RXD0</v>
      </c>
      <c r="E8" s="19">
        <f>VLOOKUP(D8,EtchLengthFromLayout!$A:$B,2,0)</f>
        <v>188.47</v>
      </c>
      <c r="F8" s="13" t="str">
        <f t="shared" si="0"/>
        <v>S0_R_X0_RXD0</v>
      </c>
      <c r="G8" s="19">
        <f>VLOOKUP(F8,EtchLengthFromLayout!$A:$B,2,0)</f>
        <v>6158.88</v>
      </c>
      <c r="H8" s="19" t="str">
        <f>SUBSTITUTE(J8,"_X","_1_X")</f>
        <v>SG0_1_X0_TXD0</v>
      </c>
      <c r="I8" s="19">
        <f>VLOOKUP(H8,EtchLengthFromLayout!$A:$B,2,0)</f>
        <v>1524.52</v>
      </c>
      <c r="J8" s="5" t="str">
        <f>VLOOKUP(CONCATENATE($N8,".",$O8),Netlist_VTable!$H:$I,2,0)</f>
        <v>SG0_X0_TXD0</v>
      </c>
      <c r="K8" s="19">
        <f>VLOOKUP(J8,EtchLengthFromLayout!$A:$B,2,0)</f>
        <v>2398.88</v>
      </c>
      <c r="L8" s="19">
        <f t="shared" si="1"/>
        <v>10270.75</v>
      </c>
      <c r="M8" s="22" t="str">
        <f t="shared" si="2"/>
        <v>OK, Length &lt; 12000mils</v>
      </c>
      <c r="N8" s="23" t="s">
        <v>867</v>
      </c>
      <c r="O8" s="5">
        <f>VLOOKUP(P8,PinNo!$B:$C,2,0)</f>
        <v>126</v>
      </c>
      <c r="P8" s="31" t="s">
        <v>908</v>
      </c>
      <c r="Q8" s="118"/>
    </row>
    <row r="9" spans="1:17" s="32" customFormat="1" ht="15.6" customHeight="1" x14ac:dyDescent="0.25">
      <c r="A9" s="23" t="s">
        <v>8</v>
      </c>
      <c r="B9" s="42">
        <f>VLOOKUP(C9,PinNo!$B:$C,2,0)</f>
        <v>130</v>
      </c>
      <c r="C9" s="31" t="s">
        <v>913</v>
      </c>
      <c r="D9" s="5" t="str">
        <f>VLOOKUP(CONCATENATE($A9,".",$B9),Netlist_VTable!$H:$I,2,0)</f>
        <v>S0_X0_TXD3</v>
      </c>
      <c r="E9" s="19">
        <f>VLOOKUP(D9,EtchLengthFromLayout!$A:$B,2,0)</f>
        <v>3834.54</v>
      </c>
      <c r="F9" s="19" t="str">
        <f t="shared" si="0"/>
        <v>S0_R_X0_TXD3</v>
      </c>
      <c r="G9" s="19">
        <f>VLOOKUP(F9,EtchLengthFromLayout!$A:$B,2,0)</f>
        <v>5520.4</v>
      </c>
      <c r="H9" s="19"/>
      <c r="I9" s="19"/>
      <c r="J9" s="5" t="str">
        <f>VLOOKUP(CONCATENATE($N9,".",$O9),Netlist_VTable!$H:$I,2,0)</f>
        <v>SG0_X0_RXD3</v>
      </c>
      <c r="K9" s="19">
        <f>VLOOKUP(J9,EtchLengthFromLayout!$A:$B,2,0)</f>
        <v>915.83</v>
      </c>
      <c r="L9" s="19">
        <f t="shared" si="1"/>
        <v>10270.769999999999</v>
      </c>
      <c r="M9" s="22" t="str">
        <f t="shared" si="2"/>
        <v>OK, Length &lt; 12000mils</v>
      </c>
      <c r="N9" s="23" t="s">
        <v>867</v>
      </c>
      <c r="O9" s="5">
        <f>VLOOKUP(P9,PinNo!$B:$C,2,0)</f>
        <v>119</v>
      </c>
      <c r="P9" s="31" t="s">
        <v>916</v>
      </c>
      <c r="Q9" s="118"/>
    </row>
    <row r="10" spans="1:17" s="32" customFormat="1" ht="15.6" customHeight="1" x14ac:dyDescent="0.25">
      <c r="A10" s="23" t="s">
        <v>8</v>
      </c>
      <c r="B10" s="42">
        <f>VLOOKUP(C10,PinNo!$B:$C,2,0)</f>
        <v>117</v>
      </c>
      <c r="C10" s="31" t="s">
        <v>915</v>
      </c>
      <c r="D10" s="5" t="str">
        <f>VLOOKUP(CONCATENATE($A10,".",$B10),Netlist_VTable!$H:$I,2,0)</f>
        <v>S0_X0_RXD1</v>
      </c>
      <c r="E10" s="19">
        <f>VLOOKUP(D10,EtchLengthFromLayout!$A:$B,2,0)</f>
        <v>58.38</v>
      </c>
      <c r="F10" s="19" t="str">
        <f t="shared" si="0"/>
        <v>S0_R_X0_RXD1</v>
      </c>
      <c r="G10" s="19">
        <f>VLOOKUP(F10,EtchLengthFromLayout!$A:$B,2,0)</f>
        <v>5176.12</v>
      </c>
      <c r="H10" s="19" t="str">
        <f>SUBSTITUTE(J10,"_X","_1_X")</f>
        <v>SG0_1_X0_TXD1</v>
      </c>
      <c r="I10" s="19">
        <f>VLOOKUP(H10,EtchLengthFromLayout!$A:$B,2,0)</f>
        <v>2554.21</v>
      </c>
      <c r="J10" s="5" t="str">
        <f>VLOOKUP(CONCATENATE($N10,".",$O10),Netlist_VTable!$H:$I,2,0)</f>
        <v>SG0_X0_TXD1</v>
      </c>
      <c r="K10" s="19">
        <f>VLOOKUP(J10,EtchLengthFromLayout!$A:$B,2,0)</f>
        <v>2482.0500000000002</v>
      </c>
      <c r="L10" s="19">
        <f t="shared" si="1"/>
        <v>10270.76</v>
      </c>
      <c r="M10" s="22" t="str">
        <f t="shared" si="2"/>
        <v>OK, Length &lt; 12000mils</v>
      </c>
      <c r="N10" s="23" t="s">
        <v>867</v>
      </c>
      <c r="O10" s="5">
        <f>VLOOKUP(P10,PinNo!$B:$C,2,0)</f>
        <v>127</v>
      </c>
      <c r="P10" s="31" t="s">
        <v>909</v>
      </c>
      <c r="Q10" s="118"/>
    </row>
    <row r="11" spans="1:17" s="32" customFormat="1" ht="15.6" customHeight="1" x14ac:dyDescent="0.25">
      <c r="A11" s="23" t="s">
        <v>8</v>
      </c>
      <c r="B11" s="42">
        <f>VLOOKUP(C11,PinNo!$B:$C,2,0)</f>
        <v>119</v>
      </c>
      <c r="C11" s="31" t="s">
        <v>916</v>
      </c>
      <c r="D11" s="5" t="str">
        <f>VLOOKUP(CONCATENATE($A11,".",$B11),Netlist_VTable!$H:$I,2,0)</f>
        <v>S0_X0_RXD3</v>
      </c>
      <c r="E11" s="19">
        <f>VLOOKUP(D11,EtchLengthFromLayout!$A:$B,2,0)</f>
        <v>132.35</v>
      </c>
      <c r="F11" s="19" t="str">
        <f t="shared" si="0"/>
        <v>S0_R_X0_RXD3</v>
      </c>
      <c r="G11" s="19">
        <f>VLOOKUP(F11,EtchLengthFromLayout!$A:$B,2,0)</f>
        <v>4655.9799999999996</v>
      </c>
      <c r="H11" s="19" t="str">
        <f>SUBSTITUTE(J11,"_X","_1_X")</f>
        <v>SG0_1_X0_TXD3</v>
      </c>
      <c r="I11" s="19">
        <f>VLOOKUP(H11,EtchLengthFromLayout!$A:$B,2,0)</f>
        <v>1023.87</v>
      </c>
      <c r="J11" s="5" t="str">
        <f>VLOOKUP(CONCATENATE($N11,".",$O11),Netlist_VTable!$H:$I,2,0)</f>
        <v>SG0_X0_TXD3</v>
      </c>
      <c r="K11" s="19">
        <f>VLOOKUP(J11,EtchLengthFromLayout!$A:$B,2,0)</f>
        <v>4458.12</v>
      </c>
      <c r="L11" s="19">
        <f t="shared" si="1"/>
        <v>10270.32</v>
      </c>
      <c r="M11" s="22" t="str">
        <f t="shared" si="2"/>
        <v>OK, Length &lt; 12000mils</v>
      </c>
      <c r="N11" s="23" t="s">
        <v>867</v>
      </c>
      <c r="O11" s="5">
        <f>VLOOKUP(P11,PinNo!$B:$C,2,0)</f>
        <v>130</v>
      </c>
      <c r="P11" s="31" t="s">
        <v>913</v>
      </c>
      <c r="Q11" s="118"/>
    </row>
    <row r="12" spans="1:17" s="32" customFormat="1" ht="15.6" customHeight="1" x14ac:dyDescent="0.25">
      <c r="A12" s="23" t="s">
        <v>8</v>
      </c>
      <c r="B12" s="42">
        <f>VLOOKUP(C12,PinNo!$B:$C,2,0)</f>
        <v>115</v>
      </c>
      <c r="C12" s="31" t="s">
        <v>917</v>
      </c>
      <c r="D12" s="5" t="str">
        <f>VLOOKUP(CONCATENATE($A12,".",$B12),Netlist_VTable!$H:$I,2,0)</f>
        <v>S0_X0_RXDV</v>
      </c>
      <c r="E12" s="19">
        <f>VLOOKUP(D12,EtchLengthFromLayout!$A:$B,2,0)</f>
        <v>189.73</v>
      </c>
      <c r="F12" s="19" t="str">
        <f t="shared" si="0"/>
        <v>S0_R_X0_RXDV</v>
      </c>
      <c r="G12" s="19">
        <f>VLOOKUP(F12,EtchLengthFromLayout!$A:$B,2,0)</f>
        <v>4832.93</v>
      </c>
      <c r="H12" s="19" t="str">
        <f>SUBSTITUTE(J12,"_X","_1_X")</f>
        <v>SG0_1_X0_TXEN</v>
      </c>
      <c r="I12" s="19">
        <f>VLOOKUP(H12,EtchLengthFromLayout!$A:$B,2,0)</f>
        <v>406.93</v>
      </c>
      <c r="J12" s="5" t="str">
        <f>VLOOKUP(CONCATENATE($N12,".",$O12),Netlist_VTable!$H:$I,2,0)</f>
        <v>SG0_X0_TXEN</v>
      </c>
      <c r="K12" s="19">
        <f>VLOOKUP(J12,EtchLengthFromLayout!$A:$B,2,0)</f>
        <v>4841.16</v>
      </c>
      <c r="L12" s="19">
        <f t="shared" si="1"/>
        <v>10270.75</v>
      </c>
      <c r="M12" s="22" t="str">
        <f t="shared" si="2"/>
        <v>OK, Length &lt; 12000mils</v>
      </c>
      <c r="N12" s="23" t="s">
        <v>867</v>
      </c>
      <c r="O12" s="5">
        <f>VLOOKUP(P12,PinNo!$B:$C,2,0)</f>
        <v>125</v>
      </c>
      <c r="P12" s="31" t="s">
        <v>907</v>
      </c>
      <c r="Q12" s="118"/>
    </row>
    <row r="13" spans="1:17" s="32" customFormat="1" ht="15.6" customHeight="1" x14ac:dyDescent="0.25">
      <c r="A13" s="23" t="s">
        <v>8</v>
      </c>
      <c r="B13" s="42">
        <f>VLOOKUP(C13,PinNo!$B:$C,2,0)</f>
        <v>121</v>
      </c>
      <c r="C13" s="31" t="s">
        <v>918</v>
      </c>
      <c r="D13" s="5" t="str">
        <f>VLOOKUP(CONCATENATE($A13,".",$B13),Netlist_VTable!$H:$I,2,0)</f>
        <v>S0_X0_RXC</v>
      </c>
      <c r="E13" s="19">
        <f>VLOOKUP(D13,EtchLengthFromLayout!$A:$B,2,0)</f>
        <v>2471.7600000000002</v>
      </c>
      <c r="F13" s="19" t="str">
        <f t="shared" si="0"/>
        <v>S0_R_X0_RXC</v>
      </c>
      <c r="G13" s="19">
        <f>VLOOKUP(F13,EtchLengthFromLayout!$A:$B,2,0)</f>
        <v>3100.39</v>
      </c>
      <c r="H13" s="19"/>
      <c r="I13" s="19"/>
      <c r="J13" s="5" t="str">
        <f>VLOOKUP(CONCATENATE($N13,".",$O13),Netlist_VTable!$H:$I,2,0)</f>
        <v>SG0_X0_TXC</v>
      </c>
      <c r="K13" s="19">
        <f>VLOOKUP(J13,EtchLengthFromLayout!$A:$B,2,0)</f>
        <v>4698.5600000000004</v>
      </c>
      <c r="L13" s="19">
        <f t="shared" si="1"/>
        <v>10270.709999999999</v>
      </c>
      <c r="M13" s="22" t="str">
        <f t="shared" si="2"/>
        <v>OK, Length &lt; 12000mils</v>
      </c>
      <c r="N13" s="23" t="s">
        <v>867</v>
      </c>
      <c r="O13" s="5">
        <f>VLOOKUP(P13,PinNo!$B:$C,2,0)</f>
        <v>123</v>
      </c>
      <c r="P13" s="31" t="s">
        <v>910</v>
      </c>
      <c r="Q13" s="118"/>
    </row>
    <row r="14" spans="1:17" s="32" customFormat="1" ht="15.6" customHeight="1" x14ac:dyDescent="0.25">
      <c r="A14" s="23" t="s">
        <v>8</v>
      </c>
      <c r="B14" s="42">
        <f>VLOOKUP(C14,PinNo!$B:$C,2,0)</f>
        <v>118</v>
      </c>
      <c r="C14" s="31" t="s">
        <v>919</v>
      </c>
      <c r="D14" s="5" t="str">
        <f>VLOOKUP(CONCATENATE($A14,".",$B14),Netlist_VTable!$H:$I,2,0)</f>
        <v>S0_X0_RXD2</v>
      </c>
      <c r="E14" s="19">
        <f>VLOOKUP(D14,EtchLengthFromLayout!$A:$B,2,0)</f>
        <v>2864.14</v>
      </c>
      <c r="F14" s="19" t="str">
        <f t="shared" si="0"/>
        <v>S0_R_X0_RXD2</v>
      </c>
      <c r="G14" s="19">
        <f>VLOOKUP(F14,EtchLengthFromLayout!$A:$B,2,0)</f>
        <v>2253.0300000000002</v>
      </c>
      <c r="H14" s="19" t="str">
        <f>SUBSTITUTE(J14,"_X","_1_X")</f>
        <v>SG0_1_X0_TXD2</v>
      </c>
      <c r="I14" s="19">
        <f>VLOOKUP(H14,EtchLengthFromLayout!$A:$B,2,0)</f>
        <v>677.79</v>
      </c>
      <c r="J14" s="5" t="str">
        <f>VLOOKUP(CONCATENATE($N14,".",$O14),Netlist_VTable!$H:$I,2,0)</f>
        <v>SG0_X0_TXD2</v>
      </c>
      <c r="K14" s="19">
        <f>VLOOKUP(J14,EtchLengthFromLayout!$A:$B,2,0)</f>
        <v>4475.7299999999996</v>
      </c>
      <c r="L14" s="19">
        <f t="shared" si="1"/>
        <v>10270.689999999999</v>
      </c>
      <c r="M14" s="22" t="str">
        <f t="shared" si="2"/>
        <v>OK, Length &lt; 12000mils</v>
      </c>
      <c r="N14" s="23" t="s">
        <v>867</v>
      </c>
      <c r="O14" s="5">
        <f>VLOOKUP(P14,PinNo!$B:$C,2,0)</f>
        <v>129</v>
      </c>
      <c r="P14" s="31" t="s">
        <v>911</v>
      </c>
      <c r="Q14" s="118"/>
    </row>
    <row r="15" spans="1:17" s="32" customFormat="1" ht="15.6" customHeight="1" x14ac:dyDescent="0.25">
      <c r="A15" s="25"/>
      <c r="B15" s="10"/>
      <c r="C15" s="54"/>
      <c r="D15" s="15"/>
      <c r="E15" s="15"/>
      <c r="F15" s="15"/>
      <c r="G15" s="15"/>
      <c r="H15" s="15"/>
      <c r="I15" s="15"/>
      <c r="J15" s="10" t="s">
        <v>227</v>
      </c>
      <c r="K15" s="15"/>
      <c r="L15" s="15">
        <f>MAX(L3:L14)</f>
        <v>10270.77</v>
      </c>
      <c r="M15" s="15"/>
      <c r="N15" s="25"/>
      <c r="O15" s="10"/>
      <c r="P15" s="54"/>
      <c r="Q15" s="57"/>
    </row>
    <row r="16" spans="1:17" s="32" customFormat="1" ht="15.6" customHeight="1" x14ac:dyDescent="0.25">
      <c r="A16" s="25"/>
      <c r="B16" s="10"/>
      <c r="C16" s="54"/>
      <c r="D16" s="15"/>
      <c r="E16" s="15"/>
      <c r="F16" s="15"/>
      <c r="G16" s="15"/>
      <c r="H16" s="15"/>
      <c r="I16" s="15"/>
      <c r="J16" s="10" t="s">
        <v>228</v>
      </c>
      <c r="K16" s="15"/>
      <c r="L16" s="15">
        <f>MIN(L3:L14)</f>
        <v>10270.32</v>
      </c>
      <c r="M16" s="15"/>
      <c r="N16" s="25"/>
      <c r="O16" s="10"/>
      <c r="P16" s="54"/>
      <c r="Q16" s="57"/>
    </row>
    <row r="17" spans="1:17" s="32" customFormat="1" ht="15.6" customHeight="1" x14ac:dyDescent="0.25">
      <c r="A17" s="25"/>
      <c r="B17" s="10"/>
      <c r="C17" s="54"/>
      <c r="D17" s="15"/>
      <c r="E17" s="15"/>
      <c r="F17" s="15"/>
      <c r="G17" s="15"/>
      <c r="H17" s="15"/>
      <c r="I17" s="15"/>
      <c r="J17" s="10" t="s">
        <v>1</v>
      </c>
      <c r="K17" s="15"/>
      <c r="L17" s="15">
        <f>ABS(L15-L16)</f>
        <v>0.4500000000007276</v>
      </c>
      <c r="M17" s="15"/>
      <c r="N17" s="25"/>
      <c r="O17" s="10"/>
      <c r="P17" s="54"/>
      <c r="Q17" s="57"/>
    </row>
    <row r="18" spans="1:17" s="32" customFormat="1" ht="15.6" customHeight="1" x14ac:dyDescent="0.25">
      <c r="A18" s="25"/>
      <c r="B18" s="10"/>
      <c r="C18" s="54"/>
      <c r="D18" s="15"/>
      <c r="E18" s="15"/>
      <c r="F18" s="15"/>
      <c r="G18" s="15"/>
      <c r="H18" s="15"/>
      <c r="I18" s="15"/>
      <c r="J18" s="103" t="s">
        <v>6</v>
      </c>
      <c r="K18" s="15"/>
      <c r="L18" s="15" t="str">
        <f>IF(L17&lt;=5,"OK, Tolerance&lt;= 5 mils", "Fail, Tolerance &gt;  5 mils")</f>
        <v>OK, Tolerance&lt;= 5 mils</v>
      </c>
      <c r="M18" s="15"/>
      <c r="N18" s="25"/>
      <c r="O18" s="10"/>
      <c r="P18" s="54"/>
      <c r="Q18" s="57"/>
    </row>
    <row r="19" spans="1:17" s="49" customFormat="1" ht="15.6" customHeight="1" x14ac:dyDescent="0.25">
      <c r="A19" s="48"/>
      <c r="B19" s="42"/>
      <c r="C19" s="43"/>
      <c r="D19" s="41"/>
      <c r="E19" s="41"/>
      <c r="F19" s="41"/>
      <c r="G19" s="41"/>
      <c r="H19" s="41"/>
      <c r="I19" s="41"/>
      <c r="J19" s="42"/>
      <c r="K19" s="41"/>
      <c r="L19" s="41"/>
      <c r="M19" s="41"/>
      <c r="N19" s="48"/>
      <c r="O19" s="42"/>
      <c r="P19" s="43"/>
      <c r="Q19" s="90"/>
    </row>
    <row r="20" spans="1:17" s="32" customFormat="1" ht="15.75" x14ac:dyDescent="0.25">
      <c r="A20" s="46" t="s">
        <v>3</v>
      </c>
      <c r="B20" s="46" t="s">
        <v>4</v>
      </c>
      <c r="C20" s="46" t="s">
        <v>5</v>
      </c>
      <c r="D20" s="10" t="s">
        <v>0</v>
      </c>
      <c r="E20" s="15" t="s">
        <v>2</v>
      </c>
      <c r="F20" s="16" t="s">
        <v>0</v>
      </c>
      <c r="G20" s="17" t="s">
        <v>2</v>
      </c>
      <c r="H20" s="17"/>
      <c r="I20" s="17"/>
      <c r="J20" s="10" t="s">
        <v>0</v>
      </c>
      <c r="K20" s="15" t="s">
        <v>2</v>
      </c>
      <c r="L20" s="18" t="s">
        <v>883</v>
      </c>
      <c r="M20" s="88" t="s">
        <v>882</v>
      </c>
      <c r="N20" s="10" t="s">
        <v>226</v>
      </c>
      <c r="O20" s="10" t="s">
        <v>4</v>
      </c>
      <c r="P20" s="10" t="s">
        <v>5</v>
      </c>
      <c r="Q20" s="46" t="s">
        <v>256</v>
      </c>
    </row>
    <row r="21" spans="1:17" s="32" customFormat="1" ht="15.6" customHeight="1" x14ac:dyDescent="0.25">
      <c r="A21" s="30" t="s">
        <v>9</v>
      </c>
      <c r="B21" s="42">
        <f>VLOOKUP(C21,PinNo!$B:$C,2,0)</f>
        <v>125</v>
      </c>
      <c r="C21" s="31" t="s">
        <v>907</v>
      </c>
      <c r="D21" s="5" t="str">
        <f>VLOOKUP(CONCATENATE($A21,".",$B21),Netlist_VTable!$H:$I,2,0)</f>
        <v>S1_X0_TXEN</v>
      </c>
      <c r="E21" s="19">
        <f>VLOOKUP(D21,EtchLengthFromLayout!$A:$B,2,0)</f>
        <v>5668.79</v>
      </c>
      <c r="F21" s="13" t="str">
        <f t="shared" ref="F21:F32" si="3">CONCATENATE("S",MID($A21,5,1),"_R_",MID($D21,4,22) )</f>
        <v>S1_R_X0_TXEN</v>
      </c>
      <c r="G21" s="19">
        <f>VLOOKUP(F21,EtchLengthFromLayout!$A:$B,2,0)</f>
        <v>1715.05</v>
      </c>
      <c r="H21" s="19"/>
      <c r="I21" s="19"/>
      <c r="J21" s="5" t="str">
        <f>VLOOKUP(CONCATENATE($N21,".",$O21),Netlist_VTable!$H:$I,2,0)</f>
        <v>SG1_X0_RXDV</v>
      </c>
      <c r="K21" s="19">
        <f>VLOOKUP(J21,EtchLengthFromLayout!$A:$B,2,0)</f>
        <v>1822.79</v>
      </c>
      <c r="L21" s="19">
        <f>E21+G21+I21+K21</f>
        <v>9206.630000000001</v>
      </c>
      <c r="M21" s="22" t="str">
        <f>IF( L21&lt;=12000,"OK, Length &lt; 12000mils","Fail, Length is Out of Range")</f>
        <v>OK, Length &lt; 12000mils</v>
      </c>
      <c r="N21" s="24" t="s">
        <v>872</v>
      </c>
      <c r="O21" s="5">
        <f>VLOOKUP(P21,PinNo!$B:$C,2,0)</f>
        <v>115</v>
      </c>
      <c r="P21" s="31" t="s">
        <v>917</v>
      </c>
      <c r="Q21" s="118" t="s">
        <v>5256</v>
      </c>
    </row>
    <row r="22" spans="1:17" s="32" customFormat="1" ht="15.6" customHeight="1" x14ac:dyDescent="0.25">
      <c r="A22" s="30" t="s">
        <v>9</v>
      </c>
      <c r="B22" s="42">
        <f>VLOOKUP(C22,PinNo!$B:$C,2,0)</f>
        <v>126</v>
      </c>
      <c r="C22" s="31" t="s">
        <v>908</v>
      </c>
      <c r="D22" s="5" t="str">
        <f>VLOOKUP(CONCATENATE($A22,".",$B22),Netlist_VTable!$H:$I,2,0)</f>
        <v>S1_X0_TXD0</v>
      </c>
      <c r="E22" s="19">
        <f>VLOOKUP(D22,EtchLengthFromLayout!$A:$B,2,0)</f>
        <v>5423.05</v>
      </c>
      <c r="F22" s="19" t="str">
        <f t="shared" si="3"/>
        <v>S1_R_X0_TXD0</v>
      </c>
      <c r="G22" s="19">
        <f>VLOOKUP(F22,EtchLengthFromLayout!$A:$B,2,0)</f>
        <v>2009.38</v>
      </c>
      <c r="H22" s="19"/>
      <c r="I22" s="19"/>
      <c r="J22" s="5" t="str">
        <f>VLOOKUP(CONCATENATE($N22,".",$O22),Netlist_VTable!$H:$I,2,0)</f>
        <v>SG1_X0_RXD0</v>
      </c>
      <c r="K22" s="19">
        <f>VLOOKUP(J22,EtchLengthFromLayout!$A:$B,2,0)</f>
        <v>1774.18</v>
      </c>
      <c r="L22" s="19">
        <f t="shared" ref="L22:L32" si="4">E22+G22+I22+K22</f>
        <v>9206.61</v>
      </c>
      <c r="M22" s="22" t="str">
        <f t="shared" ref="M22:M32" si="5">IF( L22&lt;=12000,"OK, Length &lt; 12000mils","Fail, Length is Out of Range")</f>
        <v>OK, Length &lt; 12000mils</v>
      </c>
      <c r="N22" s="24" t="s">
        <v>872</v>
      </c>
      <c r="O22" s="5">
        <f>VLOOKUP(P22,PinNo!$B:$C,2,0)</f>
        <v>116</v>
      </c>
      <c r="P22" s="31" t="s">
        <v>912</v>
      </c>
      <c r="Q22" s="118"/>
    </row>
    <row r="23" spans="1:17" s="32" customFormat="1" ht="15.6" customHeight="1" x14ac:dyDescent="0.25">
      <c r="A23" s="30" t="s">
        <v>9</v>
      </c>
      <c r="B23" s="42">
        <f>VLOOKUP(C23,PinNo!$B:$C,2,0)</f>
        <v>127</v>
      </c>
      <c r="C23" s="31" t="s">
        <v>909</v>
      </c>
      <c r="D23" s="5" t="str">
        <f>VLOOKUP(CONCATENATE($A23,".",$B23),Netlist_VTable!$H:$I,2,0)</f>
        <v>S1_X0_TXD1</v>
      </c>
      <c r="E23" s="19">
        <f>VLOOKUP(D23,EtchLengthFromLayout!$A:$B,2,0)</f>
        <v>4944.09</v>
      </c>
      <c r="F23" s="19" t="str">
        <f t="shared" si="3"/>
        <v>S1_R_X0_TXD1</v>
      </c>
      <c r="G23" s="19">
        <f>VLOOKUP(F23,EtchLengthFromLayout!$A:$B,2,0)</f>
        <v>2688.32</v>
      </c>
      <c r="H23" s="19"/>
      <c r="I23" s="19"/>
      <c r="J23" s="5" t="str">
        <f>VLOOKUP(CONCATENATE($N23,".",$O23),Netlist_VTable!$H:$I,2,0)</f>
        <v>SG1_X0_RXD1</v>
      </c>
      <c r="K23" s="19">
        <f>VLOOKUP(J23,EtchLengthFromLayout!$A:$B,2,0)</f>
        <v>1574.15</v>
      </c>
      <c r="L23" s="19">
        <f t="shared" si="4"/>
        <v>9206.56</v>
      </c>
      <c r="M23" s="22" t="str">
        <f t="shared" si="5"/>
        <v>OK, Length &lt; 12000mils</v>
      </c>
      <c r="N23" s="24" t="s">
        <v>872</v>
      </c>
      <c r="O23" s="5">
        <f>VLOOKUP(P23,PinNo!$B:$C,2,0)</f>
        <v>117</v>
      </c>
      <c r="P23" s="31" t="s">
        <v>915</v>
      </c>
      <c r="Q23" s="118"/>
    </row>
    <row r="24" spans="1:17" s="32" customFormat="1" ht="15.6" customHeight="1" x14ac:dyDescent="0.25">
      <c r="A24" s="30" t="s">
        <v>9</v>
      </c>
      <c r="B24" s="42">
        <f>VLOOKUP(C24,PinNo!$B:$C,2,0)</f>
        <v>123</v>
      </c>
      <c r="C24" s="31" t="s">
        <v>910</v>
      </c>
      <c r="D24" s="5" t="str">
        <f>VLOOKUP(CONCATENATE($A24,".",$B24),Netlist_VTable!$H:$I,2,0)</f>
        <v>S1_X0_TXC</v>
      </c>
      <c r="E24" s="19">
        <f>VLOOKUP(D24,EtchLengthFromLayout!$A:$B,2,0)</f>
        <v>5184.78</v>
      </c>
      <c r="F24" s="19" t="str">
        <f t="shared" si="3"/>
        <v>S1_R_X0_TXC</v>
      </c>
      <c r="G24" s="19">
        <f>VLOOKUP(F24,EtchLengthFromLayout!$A:$B,2,0)</f>
        <v>2252.1799999999998</v>
      </c>
      <c r="H24" s="19"/>
      <c r="I24" s="19"/>
      <c r="J24" s="5" t="str">
        <f>VLOOKUP(CONCATENATE($N24,".",$O24),Netlist_VTable!$H:$I,2,0)</f>
        <v>SG1_X0_RXC</v>
      </c>
      <c r="K24" s="19">
        <f>VLOOKUP(J24,EtchLengthFromLayout!$A:$B,2,0)</f>
        <v>1769.57</v>
      </c>
      <c r="L24" s="19">
        <f t="shared" si="4"/>
        <v>9206.5299999999988</v>
      </c>
      <c r="M24" s="22" t="str">
        <f t="shared" si="5"/>
        <v>OK, Length &lt; 12000mils</v>
      </c>
      <c r="N24" s="24" t="s">
        <v>872</v>
      </c>
      <c r="O24" s="5">
        <f>VLOOKUP(P24,PinNo!$B:$C,2,0)</f>
        <v>121</v>
      </c>
      <c r="P24" s="31" t="s">
        <v>918</v>
      </c>
      <c r="Q24" s="118"/>
    </row>
    <row r="25" spans="1:17" s="32" customFormat="1" ht="15.6" customHeight="1" x14ac:dyDescent="0.25">
      <c r="A25" s="30" t="s">
        <v>9</v>
      </c>
      <c r="B25" s="42">
        <f>VLOOKUP(C25,PinNo!$B:$C,2,0)</f>
        <v>129</v>
      </c>
      <c r="C25" s="31" t="s">
        <v>911</v>
      </c>
      <c r="D25" s="5" t="str">
        <f>VLOOKUP(CONCATENATE($A25,".",$B25),Netlist_VTable!$H:$I,2,0)</f>
        <v>S1_X0_TXD2</v>
      </c>
      <c r="E25" s="19">
        <f>VLOOKUP(D25,EtchLengthFromLayout!$A:$B,2,0)</f>
        <v>3565.49</v>
      </c>
      <c r="F25" s="19" t="str">
        <f t="shared" si="3"/>
        <v>S1_R_X0_TXD2</v>
      </c>
      <c r="G25" s="19">
        <f>VLOOKUP(F25,EtchLengthFromLayout!$A:$B,2,0)</f>
        <v>4024.08</v>
      </c>
      <c r="H25" s="19"/>
      <c r="I25" s="19"/>
      <c r="J25" s="5" t="str">
        <f>VLOOKUP(CONCATENATE($N25,".",$O25),Netlist_VTable!$H:$I,2,0)</f>
        <v>SG1_X0_RXD2</v>
      </c>
      <c r="K25" s="19">
        <f>VLOOKUP(J25,EtchLengthFromLayout!$A:$B,2,0)</f>
        <v>1617.07</v>
      </c>
      <c r="L25" s="19">
        <f t="shared" si="4"/>
        <v>9206.64</v>
      </c>
      <c r="M25" s="22" t="str">
        <f t="shared" si="5"/>
        <v>OK, Length &lt; 12000mils</v>
      </c>
      <c r="N25" s="24" t="s">
        <v>868</v>
      </c>
      <c r="O25" s="5">
        <f>VLOOKUP(P25,PinNo!$B:$C,2,0)</f>
        <v>118</v>
      </c>
      <c r="P25" s="31" t="s">
        <v>919</v>
      </c>
      <c r="Q25" s="118"/>
    </row>
    <row r="26" spans="1:17" s="32" customFormat="1" ht="15.6" customHeight="1" x14ac:dyDescent="0.25">
      <c r="A26" s="30" t="s">
        <v>9</v>
      </c>
      <c r="B26" s="42">
        <f>VLOOKUP(C26,PinNo!$B:$C,2,0)</f>
        <v>116</v>
      </c>
      <c r="C26" s="31" t="s">
        <v>912</v>
      </c>
      <c r="D26" s="5" t="str">
        <f>VLOOKUP(CONCATENATE($A26,".",$B26),Netlist_VTable!$H:$I,2,0)</f>
        <v>S1_X0_RXD0</v>
      </c>
      <c r="E26" s="19">
        <f>VLOOKUP(D26,EtchLengthFromLayout!$A:$B,2,0)</f>
        <v>188.47</v>
      </c>
      <c r="F26" s="13" t="str">
        <f t="shared" si="3"/>
        <v>S1_R_X0_RXD0</v>
      </c>
      <c r="G26" s="19">
        <f>VLOOKUP(F26,EtchLengthFromLayout!$A:$B,2,0)</f>
        <v>4103.01</v>
      </c>
      <c r="H26" s="19" t="str">
        <f>SUBSTITUTE(J26,"_X","_1_X")</f>
        <v>SG1_1_X0_TXD0</v>
      </c>
      <c r="I26" s="19">
        <f>VLOOKUP(H26,EtchLengthFromLayout!$A:$B,2,0)</f>
        <v>672.63</v>
      </c>
      <c r="J26" s="5" t="str">
        <f>VLOOKUP(CONCATENATE($N26,".",$O26),Netlist_VTable!$H:$I,2,0)</f>
        <v>SG1_X0_TXD0</v>
      </c>
      <c r="K26" s="19">
        <f>VLOOKUP(J26,EtchLengthFromLayout!$A:$B,2,0)</f>
        <v>4242.53</v>
      </c>
      <c r="L26" s="19">
        <f t="shared" si="4"/>
        <v>9206.64</v>
      </c>
      <c r="M26" s="22" t="str">
        <f t="shared" si="5"/>
        <v>OK, Length &lt; 12000mils</v>
      </c>
      <c r="N26" s="24" t="s">
        <v>868</v>
      </c>
      <c r="O26" s="5">
        <f>VLOOKUP(P26,PinNo!$B:$C,2,0)</f>
        <v>126</v>
      </c>
      <c r="P26" s="31" t="s">
        <v>908</v>
      </c>
      <c r="Q26" s="118"/>
    </row>
    <row r="27" spans="1:17" s="32" customFormat="1" ht="15.6" customHeight="1" x14ac:dyDescent="0.25">
      <c r="A27" s="30" t="s">
        <v>9</v>
      </c>
      <c r="B27" s="42">
        <f>VLOOKUP(C27,PinNo!$B:$C,2,0)</f>
        <v>130</v>
      </c>
      <c r="C27" s="31" t="s">
        <v>913</v>
      </c>
      <c r="D27" s="5" t="str">
        <f>VLOOKUP(CONCATENATE($A27,".",$B27),Netlist_VTable!$H:$I,2,0)</f>
        <v>S1_X0_TXD3</v>
      </c>
      <c r="E27" s="19">
        <f>VLOOKUP(D27,EtchLengthFromLayout!$A:$B,2,0)</f>
        <v>3921.34</v>
      </c>
      <c r="F27" s="19" t="str">
        <f t="shared" si="3"/>
        <v>S1_R_X0_TXD3</v>
      </c>
      <c r="G27" s="19">
        <f>VLOOKUP(F27,EtchLengthFromLayout!$A:$B,2,0)</f>
        <v>3329.15</v>
      </c>
      <c r="H27" s="19"/>
      <c r="I27" s="19"/>
      <c r="J27" s="5" t="str">
        <f>VLOOKUP(CONCATENATE($N27,".",$O27),Netlist_VTable!$H:$I,2,0)</f>
        <v>SG1_X0_RXD3</v>
      </c>
      <c r="K27" s="19">
        <f>VLOOKUP(J27,EtchLengthFromLayout!$A:$B,2,0)</f>
        <v>1956.08</v>
      </c>
      <c r="L27" s="19">
        <f t="shared" si="4"/>
        <v>9206.57</v>
      </c>
      <c r="M27" s="22" t="str">
        <f t="shared" si="5"/>
        <v>OK, Length &lt; 12000mils</v>
      </c>
      <c r="N27" s="24" t="s">
        <v>868</v>
      </c>
      <c r="O27" s="5">
        <f>VLOOKUP(P27,PinNo!$B:$C,2,0)</f>
        <v>119</v>
      </c>
      <c r="P27" s="31" t="s">
        <v>916</v>
      </c>
      <c r="Q27" s="118"/>
    </row>
    <row r="28" spans="1:17" s="32" customFormat="1" ht="15.6" customHeight="1" x14ac:dyDescent="0.25">
      <c r="A28" s="30" t="s">
        <v>9</v>
      </c>
      <c r="B28" s="42">
        <f>VLOOKUP(C28,PinNo!$B:$C,2,0)</f>
        <v>117</v>
      </c>
      <c r="C28" s="31" t="s">
        <v>915</v>
      </c>
      <c r="D28" s="5" t="str">
        <f>VLOOKUP(CONCATENATE($A28,".",$B28),Netlist_VTable!$H:$I,2,0)</f>
        <v>S1_X0_RXD1</v>
      </c>
      <c r="E28" s="19">
        <f>VLOOKUP(D28,EtchLengthFromLayout!$A:$B,2,0)</f>
        <v>58.38</v>
      </c>
      <c r="F28" s="19" t="str">
        <f t="shared" si="3"/>
        <v>S1_R_X0_RXD1</v>
      </c>
      <c r="G28" s="19">
        <f>VLOOKUP(F28,EtchLengthFromLayout!$A:$B,2,0)</f>
        <v>3933.74</v>
      </c>
      <c r="H28" s="19" t="str">
        <f>SUBSTITUTE(J28,"_X","_1_X")</f>
        <v>SG1_1_X0_TXD1</v>
      </c>
      <c r="I28" s="19">
        <f>VLOOKUP(H28,EtchLengthFromLayout!$A:$B,2,0)</f>
        <v>1249.67</v>
      </c>
      <c r="J28" s="5" t="str">
        <f>VLOOKUP(CONCATENATE($N28,".",$O28),Netlist_VTable!$H:$I,2,0)</f>
        <v>SG1_X0_TXD1</v>
      </c>
      <c r="K28" s="19">
        <f>VLOOKUP(J28,EtchLengthFromLayout!$A:$B,2,0)</f>
        <v>3964.76</v>
      </c>
      <c r="L28" s="19">
        <f t="shared" si="4"/>
        <v>9206.5499999999993</v>
      </c>
      <c r="M28" s="22" t="str">
        <f t="shared" si="5"/>
        <v>OK, Length &lt; 12000mils</v>
      </c>
      <c r="N28" s="24" t="s">
        <v>868</v>
      </c>
      <c r="O28" s="5">
        <f>VLOOKUP(P28,PinNo!$B:$C,2,0)</f>
        <v>127</v>
      </c>
      <c r="P28" s="31" t="s">
        <v>909</v>
      </c>
      <c r="Q28" s="118"/>
    </row>
    <row r="29" spans="1:17" s="32" customFormat="1" ht="15.6" customHeight="1" x14ac:dyDescent="0.25">
      <c r="A29" s="30" t="s">
        <v>9</v>
      </c>
      <c r="B29" s="42">
        <f>VLOOKUP(C29,PinNo!$B:$C,2,0)</f>
        <v>119</v>
      </c>
      <c r="C29" s="31" t="s">
        <v>916</v>
      </c>
      <c r="D29" s="5" t="str">
        <f>VLOOKUP(CONCATENATE($A29,".",$B29),Netlist_VTable!$H:$I,2,0)</f>
        <v>S1_X0_RXD3</v>
      </c>
      <c r="E29" s="19">
        <f>VLOOKUP(D29,EtchLengthFromLayout!$A:$B,2,0)</f>
        <v>132.35</v>
      </c>
      <c r="F29" s="19" t="str">
        <f t="shared" si="3"/>
        <v>S1_R_X0_RXD3</v>
      </c>
      <c r="G29" s="19">
        <f>VLOOKUP(F29,EtchLengthFromLayout!$A:$B,2,0)</f>
        <v>3501.99</v>
      </c>
      <c r="H29" s="19" t="str">
        <f>SUBSTITUTE(J29,"_X","_1_X")</f>
        <v>SG1_1_X0_TXD3</v>
      </c>
      <c r="I29" s="19">
        <f>VLOOKUP(H29,EtchLengthFromLayout!$A:$B,2,0)</f>
        <v>2555.2199999999998</v>
      </c>
      <c r="J29" s="5" t="str">
        <f>VLOOKUP(CONCATENATE($N29,".",$O29),Netlist_VTable!$H:$I,2,0)</f>
        <v>SG1_X0_TXD3</v>
      </c>
      <c r="K29" s="19">
        <f>VLOOKUP(J29,EtchLengthFromLayout!$A:$B,2,0)</f>
        <v>3017.59</v>
      </c>
      <c r="L29" s="19">
        <f t="shared" si="4"/>
        <v>9207.15</v>
      </c>
      <c r="M29" s="22" t="str">
        <f t="shared" si="5"/>
        <v>OK, Length &lt; 12000mils</v>
      </c>
      <c r="N29" s="24" t="s">
        <v>868</v>
      </c>
      <c r="O29" s="5">
        <f>VLOOKUP(P29,PinNo!$B:$C,2,0)</f>
        <v>130</v>
      </c>
      <c r="P29" s="31" t="s">
        <v>913</v>
      </c>
      <c r="Q29" s="118"/>
    </row>
    <row r="30" spans="1:17" s="32" customFormat="1" ht="15.6" customHeight="1" x14ac:dyDescent="0.25">
      <c r="A30" s="30" t="s">
        <v>9</v>
      </c>
      <c r="B30" s="42">
        <f>VLOOKUP(C30,PinNo!$B:$C,2,0)</f>
        <v>115</v>
      </c>
      <c r="C30" s="31" t="s">
        <v>917</v>
      </c>
      <c r="D30" s="5" t="str">
        <f>VLOOKUP(CONCATENATE($A30,".",$B30),Netlist_VTable!$H:$I,2,0)</f>
        <v>S1_X0_RXDV</v>
      </c>
      <c r="E30" s="19">
        <f>VLOOKUP(D30,EtchLengthFromLayout!$A:$B,2,0)</f>
        <v>189.73</v>
      </c>
      <c r="F30" s="19" t="str">
        <f t="shared" si="3"/>
        <v>S1_R_X0_RXDV</v>
      </c>
      <c r="G30" s="19">
        <f>VLOOKUP(F30,EtchLengthFromLayout!$A:$B,2,0)</f>
        <v>3494.21</v>
      </c>
      <c r="H30" s="19" t="str">
        <f>SUBSTITUTE(J30,"_X","_1_X")</f>
        <v>SG1_1_X0_TXEN</v>
      </c>
      <c r="I30" s="19">
        <f>VLOOKUP(H30,EtchLengthFromLayout!$A:$B,2,0)</f>
        <v>1625.67</v>
      </c>
      <c r="J30" s="5" t="str">
        <f>VLOOKUP(CONCATENATE($N30,".",$O30),Netlist_VTable!$H:$I,2,0)</f>
        <v>SG1_X0_TXEN</v>
      </c>
      <c r="K30" s="19">
        <f>VLOOKUP(J30,EtchLengthFromLayout!$A:$B,2,0)</f>
        <v>3896.98</v>
      </c>
      <c r="L30" s="19">
        <f t="shared" si="4"/>
        <v>9206.59</v>
      </c>
      <c r="M30" s="22" t="str">
        <f t="shared" si="5"/>
        <v>OK, Length &lt; 12000mils</v>
      </c>
      <c r="N30" s="24" t="s">
        <v>868</v>
      </c>
      <c r="O30" s="5">
        <f>VLOOKUP(P30,PinNo!$B:$C,2,0)</f>
        <v>125</v>
      </c>
      <c r="P30" s="31" t="s">
        <v>907</v>
      </c>
      <c r="Q30" s="118"/>
    </row>
    <row r="31" spans="1:17" s="32" customFormat="1" ht="15.6" customHeight="1" x14ac:dyDescent="0.25">
      <c r="A31" s="30" t="s">
        <v>9</v>
      </c>
      <c r="B31" s="42">
        <f>VLOOKUP(C31,PinNo!$B:$C,2,0)</f>
        <v>121</v>
      </c>
      <c r="C31" s="31" t="s">
        <v>918</v>
      </c>
      <c r="D31" s="5" t="str">
        <f>VLOOKUP(CONCATENATE($A31,".",$B31),Netlist_VTable!$H:$I,2,0)</f>
        <v>S1_X0_RXC</v>
      </c>
      <c r="E31" s="19">
        <f>VLOOKUP(D31,EtchLengthFromLayout!$A:$B,2,0)</f>
        <v>2278.37</v>
      </c>
      <c r="F31" s="19" t="str">
        <f t="shared" si="3"/>
        <v>S1_R_X0_RXC</v>
      </c>
      <c r="G31" s="19">
        <f>VLOOKUP(F31,EtchLengthFromLayout!$A:$B,2,0)</f>
        <v>3701.05</v>
      </c>
      <c r="H31" s="19"/>
      <c r="I31" s="19"/>
      <c r="J31" s="5" t="str">
        <f>VLOOKUP(CONCATENATE($N31,".",$O31),Netlist_VTable!$H:$I,2,0)</f>
        <v>SG1_X0_TXC</v>
      </c>
      <c r="K31" s="19">
        <f>VLOOKUP(J31,EtchLengthFromLayout!$A:$B,2,0)</f>
        <v>3227.16</v>
      </c>
      <c r="L31" s="19">
        <f t="shared" si="4"/>
        <v>9206.58</v>
      </c>
      <c r="M31" s="22" t="str">
        <f t="shared" si="5"/>
        <v>OK, Length &lt; 12000mils</v>
      </c>
      <c r="N31" s="24" t="s">
        <v>868</v>
      </c>
      <c r="O31" s="5">
        <f>VLOOKUP(P31,PinNo!$B:$C,2,0)</f>
        <v>123</v>
      </c>
      <c r="P31" s="31" t="s">
        <v>910</v>
      </c>
      <c r="Q31" s="118"/>
    </row>
    <row r="32" spans="1:17" s="32" customFormat="1" ht="15.6" customHeight="1" x14ac:dyDescent="0.25">
      <c r="A32" s="30" t="s">
        <v>9</v>
      </c>
      <c r="B32" s="42">
        <f>VLOOKUP(C32,PinNo!$B:$C,2,0)</f>
        <v>118</v>
      </c>
      <c r="C32" s="31" t="s">
        <v>919</v>
      </c>
      <c r="D32" s="5" t="str">
        <f>VLOOKUP(CONCATENATE($A32,".",$B32),Netlist_VTable!$H:$I,2,0)</f>
        <v>S1_X0_RXD2</v>
      </c>
      <c r="E32" s="19">
        <f>VLOOKUP(D32,EtchLengthFromLayout!$A:$B,2,0)</f>
        <v>2070.2399999999998</v>
      </c>
      <c r="F32" s="19" t="str">
        <f t="shared" si="3"/>
        <v>S1_R_X0_RXD2</v>
      </c>
      <c r="G32" s="19">
        <f>VLOOKUP(F32,EtchLengthFromLayout!$A:$B,2,0)</f>
        <v>3019.15</v>
      </c>
      <c r="H32" s="19" t="str">
        <f>SUBSTITUTE(J32,"_X","_1_X")</f>
        <v>SG1_1_X0_TXD2</v>
      </c>
      <c r="I32" s="19">
        <f>VLOOKUP(H32,EtchLengthFromLayout!$A:$B,2,0)</f>
        <v>916.09</v>
      </c>
      <c r="J32" s="5" t="str">
        <f>VLOOKUP(CONCATENATE($N32,".",$O32),Netlist_VTable!$H:$I,2,0)</f>
        <v>SG1_X0_TXD2</v>
      </c>
      <c r="K32" s="19">
        <f>VLOOKUP(J32,EtchLengthFromLayout!$A:$B,2,0)</f>
        <v>3201.1</v>
      </c>
      <c r="L32" s="19">
        <f t="shared" si="4"/>
        <v>9206.58</v>
      </c>
      <c r="M32" s="22" t="str">
        <f t="shared" si="5"/>
        <v>OK, Length &lt; 12000mils</v>
      </c>
      <c r="N32" s="24" t="s">
        <v>868</v>
      </c>
      <c r="O32" s="5">
        <f>VLOOKUP(P32,PinNo!$B:$C,2,0)</f>
        <v>129</v>
      </c>
      <c r="P32" s="31" t="s">
        <v>911</v>
      </c>
      <c r="Q32" s="118"/>
    </row>
    <row r="33" spans="1:17" s="32" customFormat="1" ht="15.6" customHeight="1" x14ac:dyDescent="0.25">
      <c r="A33" s="25"/>
      <c r="B33" s="10"/>
      <c r="C33" s="54"/>
      <c r="D33" s="15"/>
      <c r="E33" s="15"/>
      <c r="F33" s="15"/>
      <c r="G33" s="15"/>
      <c r="H33" s="15"/>
      <c r="I33" s="15"/>
      <c r="J33" s="10" t="s">
        <v>227</v>
      </c>
      <c r="K33" s="15"/>
      <c r="L33" s="15">
        <f>MAX(L21:L32)</f>
        <v>9207.15</v>
      </c>
      <c r="M33" s="15"/>
      <c r="N33" s="25"/>
      <c r="O33" s="10"/>
      <c r="P33" s="54"/>
      <c r="Q33" s="57"/>
    </row>
    <row r="34" spans="1:17" s="32" customFormat="1" ht="15.6" customHeight="1" x14ac:dyDescent="0.25">
      <c r="A34" s="25"/>
      <c r="B34" s="10"/>
      <c r="C34" s="54"/>
      <c r="D34" s="15"/>
      <c r="E34" s="15"/>
      <c r="F34" s="15"/>
      <c r="G34" s="15"/>
      <c r="H34" s="15"/>
      <c r="I34" s="15"/>
      <c r="J34" s="10" t="s">
        <v>228</v>
      </c>
      <c r="K34" s="15"/>
      <c r="L34" s="15">
        <f>MIN(L21:L32)</f>
        <v>9206.5299999999988</v>
      </c>
      <c r="M34" s="15"/>
      <c r="N34" s="25"/>
      <c r="O34" s="10"/>
      <c r="P34" s="54"/>
      <c r="Q34" s="57"/>
    </row>
    <row r="35" spans="1:17" s="32" customFormat="1" ht="15.6" customHeight="1" x14ac:dyDescent="0.25">
      <c r="A35" s="25"/>
      <c r="B35" s="10"/>
      <c r="C35" s="54"/>
      <c r="D35" s="15"/>
      <c r="E35" s="15"/>
      <c r="F35" s="15"/>
      <c r="G35" s="15"/>
      <c r="H35" s="15"/>
      <c r="I35" s="15"/>
      <c r="J35" s="10" t="s">
        <v>1</v>
      </c>
      <c r="K35" s="15"/>
      <c r="L35" s="15">
        <f>ABS(L33-L34)</f>
        <v>0.62000000000080036</v>
      </c>
      <c r="M35" s="15"/>
      <c r="N35" s="25"/>
      <c r="O35" s="10"/>
      <c r="P35" s="54"/>
      <c r="Q35" s="57"/>
    </row>
    <row r="36" spans="1:17" s="32" customFormat="1" ht="15.6" customHeight="1" x14ac:dyDescent="0.25">
      <c r="A36" s="25"/>
      <c r="B36" s="10"/>
      <c r="C36" s="54"/>
      <c r="D36" s="15"/>
      <c r="E36" s="15"/>
      <c r="F36" s="15"/>
      <c r="G36" s="15"/>
      <c r="H36" s="15"/>
      <c r="I36" s="15"/>
      <c r="J36" s="103" t="s">
        <v>6</v>
      </c>
      <c r="K36" s="15"/>
      <c r="L36" s="15" t="str">
        <f>IF(L35&lt;=5,"OK, Tolerance&lt;= 5 mils", "Fail, Tolerance &gt;  5 mils")</f>
        <v>OK, Tolerance&lt;= 5 mils</v>
      </c>
      <c r="M36" s="15"/>
      <c r="N36" s="25"/>
      <c r="O36" s="10"/>
      <c r="P36" s="54"/>
      <c r="Q36" s="57"/>
    </row>
    <row r="37" spans="1:17" s="49" customFormat="1" ht="15.6" customHeight="1" x14ac:dyDescent="0.25">
      <c r="A37" s="48"/>
      <c r="B37" s="42"/>
      <c r="C37" s="43"/>
      <c r="D37" s="41"/>
      <c r="E37" s="41"/>
      <c r="F37" s="41"/>
      <c r="G37" s="41"/>
      <c r="H37" s="41"/>
      <c r="I37" s="41"/>
      <c r="J37" s="42"/>
      <c r="K37" s="41"/>
      <c r="L37" s="41"/>
      <c r="M37" s="41"/>
      <c r="N37" s="48"/>
      <c r="O37" s="42"/>
      <c r="P37" s="43"/>
      <c r="Q37" s="90"/>
    </row>
    <row r="38" spans="1:17" s="32" customFormat="1" ht="15.75" x14ac:dyDescent="0.25">
      <c r="A38" s="46" t="s">
        <v>3</v>
      </c>
      <c r="B38" s="46" t="s">
        <v>4</v>
      </c>
      <c r="C38" s="46" t="s">
        <v>5</v>
      </c>
      <c r="D38" s="10" t="s">
        <v>0</v>
      </c>
      <c r="E38" s="15" t="s">
        <v>2</v>
      </c>
      <c r="F38" s="16" t="s">
        <v>0</v>
      </c>
      <c r="G38" s="17" t="s">
        <v>2</v>
      </c>
      <c r="H38" s="17"/>
      <c r="I38" s="17"/>
      <c r="J38" s="10" t="s">
        <v>0</v>
      </c>
      <c r="K38" s="15" t="s">
        <v>2</v>
      </c>
      <c r="L38" s="18" t="s">
        <v>883</v>
      </c>
      <c r="M38" s="88" t="s">
        <v>882</v>
      </c>
      <c r="N38" s="10" t="s">
        <v>226</v>
      </c>
      <c r="O38" s="10" t="s">
        <v>4</v>
      </c>
      <c r="P38" s="10" t="s">
        <v>5</v>
      </c>
      <c r="Q38" s="46" t="s">
        <v>256</v>
      </c>
    </row>
    <row r="39" spans="1:17" s="32" customFormat="1" ht="15.6" customHeight="1" x14ac:dyDescent="0.25">
      <c r="A39" s="23" t="s">
        <v>727</v>
      </c>
      <c r="B39" s="42">
        <f>VLOOKUP(C39,PinNo!$B:$C,2,0)</f>
        <v>125</v>
      </c>
      <c r="C39" s="31" t="s">
        <v>907</v>
      </c>
      <c r="D39" s="5" t="str">
        <f>VLOOKUP(CONCATENATE($A39,".",$B39),Netlist_VTable!$H:$I,2,0)</f>
        <v>S2_X0_TXEN</v>
      </c>
      <c r="E39" s="19">
        <f>VLOOKUP(D39,EtchLengthFromLayout!$A:$B,2,0)</f>
        <v>7144.4</v>
      </c>
      <c r="F39" s="13" t="str">
        <f t="shared" ref="F39:F50" si="6">CONCATENATE("S",MID($A39,5,1),"_R_",MID($D39,4,22) )</f>
        <v>S2_R_X0_TXEN</v>
      </c>
      <c r="G39" s="19">
        <f>VLOOKUP(F39,EtchLengthFromLayout!$A:$B,2,0)</f>
        <v>3460.15</v>
      </c>
      <c r="H39" s="19"/>
      <c r="I39" s="19"/>
      <c r="J39" s="5" t="str">
        <f>VLOOKUP(CONCATENATE($N39,".",$O39),Netlist_VTable!$H:$I,2,0)</f>
        <v>SG2_X0_RXDV</v>
      </c>
      <c r="K39" s="19">
        <f>VLOOKUP(J39,EtchLengthFromLayout!$A:$B,2,0)</f>
        <v>1057.9100000000001</v>
      </c>
      <c r="L39" s="19">
        <f>E39+G39+I39+K39</f>
        <v>11662.46</v>
      </c>
      <c r="M39" s="22" t="str">
        <f>IF( L39&lt;=12000,"OK, Length &lt; 12000mils","Fail, Length is Out of Range")</f>
        <v>OK, Length &lt; 12000mils</v>
      </c>
      <c r="N39" s="23" t="s">
        <v>873</v>
      </c>
      <c r="O39" s="5">
        <f>VLOOKUP(P39,PinNo!$B:$C,2,0)</f>
        <v>115</v>
      </c>
      <c r="P39" s="31" t="s">
        <v>917</v>
      </c>
      <c r="Q39" s="118" t="s">
        <v>5257</v>
      </c>
    </row>
    <row r="40" spans="1:17" s="32" customFormat="1" ht="15.6" customHeight="1" x14ac:dyDescent="0.25">
      <c r="A40" s="23" t="s">
        <v>727</v>
      </c>
      <c r="B40" s="42">
        <f>VLOOKUP(C40,PinNo!$B:$C,2,0)</f>
        <v>126</v>
      </c>
      <c r="C40" s="31" t="s">
        <v>908</v>
      </c>
      <c r="D40" s="5" t="str">
        <f>VLOOKUP(CONCATENATE($A40,".",$B40),Netlist_VTable!$H:$I,2,0)</f>
        <v>S2_X0_TXD0</v>
      </c>
      <c r="E40" s="19">
        <f>VLOOKUP(D40,EtchLengthFromLayout!$A:$B,2,0)</f>
        <v>7258.21</v>
      </c>
      <c r="F40" s="19" t="str">
        <f t="shared" si="6"/>
        <v>S2_R_X0_TXD0</v>
      </c>
      <c r="G40" s="19">
        <f>VLOOKUP(F40,EtchLengthFromLayout!$A:$B,2,0)</f>
        <v>3306.33</v>
      </c>
      <c r="H40" s="19"/>
      <c r="I40" s="19"/>
      <c r="J40" s="5" t="str">
        <f>VLOOKUP(CONCATENATE($N40,".",$O40),Netlist_VTable!$H:$I,2,0)</f>
        <v>SG2_X0_RXD0</v>
      </c>
      <c r="K40" s="19">
        <f>VLOOKUP(J40,EtchLengthFromLayout!$A:$B,2,0)</f>
        <v>1097.8699999999999</v>
      </c>
      <c r="L40" s="19">
        <f t="shared" ref="L40:L50" si="7">E40+G40+I40+K40</f>
        <v>11662.41</v>
      </c>
      <c r="M40" s="22" t="str">
        <f t="shared" ref="M40:M50" si="8">IF( L40&lt;=12000,"OK, Length &lt; 12000mils","Fail, Length is Out of Range")</f>
        <v>OK, Length &lt; 12000mils</v>
      </c>
      <c r="N40" s="23" t="s">
        <v>873</v>
      </c>
      <c r="O40" s="5">
        <f>VLOOKUP(P40,PinNo!$B:$C,2,0)</f>
        <v>116</v>
      </c>
      <c r="P40" s="31" t="s">
        <v>912</v>
      </c>
      <c r="Q40" s="118"/>
    </row>
    <row r="41" spans="1:17" s="32" customFormat="1" ht="15.6" customHeight="1" x14ac:dyDescent="0.25">
      <c r="A41" s="23" t="s">
        <v>727</v>
      </c>
      <c r="B41" s="42">
        <f>VLOOKUP(C41,PinNo!$B:$C,2,0)</f>
        <v>127</v>
      </c>
      <c r="C41" s="31" t="s">
        <v>909</v>
      </c>
      <c r="D41" s="5" t="str">
        <f>VLOOKUP(CONCATENATE($A41,".",$B41),Netlist_VTable!$H:$I,2,0)</f>
        <v>S2_X0_TXD1</v>
      </c>
      <c r="E41" s="19">
        <f>VLOOKUP(D41,EtchLengthFromLayout!$A:$B,2,0)</f>
        <v>6386.52</v>
      </c>
      <c r="F41" s="19" t="str">
        <f t="shared" si="6"/>
        <v>S2_R_X0_TXD1</v>
      </c>
      <c r="G41" s="19">
        <f>VLOOKUP(F41,EtchLengthFromLayout!$A:$B,2,0)</f>
        <v>4117.22</v>
      </c>
      <c r="H41" s="19"/>
      <c r="I41" s="19"/>
      <c r="J41" s="5" t="str">
        <f>VLOOKUP(CONCATENATE($N41,".",$O41),Netlist_VTable!$H:$I,2,0)</f>
        <v>SG2_X0_RXD1</v>
      </c>
      <c r="K41" s="19">
        <f>VLOOKUP(J41,EtchLengthFromLayout!$A:$B,2,0)</f>
        <v>1158.94</v>
      </c>
      <c r="L41" s="19">
        <f t="shared" si="7"/>
        <v>11662.680000000002</v>
      </c>
      <c r="M41" s="22" t="str">
        <f t="shared" si="8"/>
        <v>OK, Length &lt; 12000mils</v>
      </c>
      <c r="N41" s="23" t="s">
        <v>873</v>
      </c>
      <c r="O41" s="5">
        <f>VLOOKUP(P41,PinNo!$B:$C,2,0)</f>
        <v>117</v>
      </c>
      <c r="P41" s="31" t="s">
        <v>915</v>
      </c>
      <c r="Q41" s="118"/>
    </row>
    <row r="42" spans="1:17" s="32" customFormat="1" ht="15.6" customHeight="1" x14ac:dyDescent="0.25">
      <c r="A42" s="23" t="s">
        <v>727</v>
      </c>
      <c r="B42" s="42">
        <f>VLOOKUP(C42,PinNo!$B:$C,2,0)</f>
        <v>123</v>
      </c>
      <c r="C42" s="31" t="s">
        <v>910</v>
      </c>
      <c r="D42" s="5" t="str">
        <f>VLOOKUP(CONCATENATE($A42,".",$B42),Netlist_VTable!$H:$I,2,0)</f>
        <v>S2_X0_TXC</v>
      </c>
      <c r="E42" s="19">
        <f>VLOOKUP(D42,EtchLengthFromLayout!$A:$B,2,0)</f>
        <v>6742.55</v>
      </c>
      <c r="F42" s="19" t="str">
        <f t="shared" si="6"/>
        <v>S2_R_X0_TXC</v>
      </c>
      <c r="G42" s="19">
        <f>VLOOKUP(F42,EtchLengthFromLayout!$A:$B,2,0)</f>
        <v>3866.25</v>
      </c>
      <c r="H42" s="19"/>
      <c r="I42" s="19"/>
      <c r="J42" s="5" t="str">
        <f>VLOOKUP(CONCATENATE($N42,".",$O42),Netlist_VTable!$H:$I,2,0)</f>
        <v>SG2_X0_RXC</v>
      </c>
      <c r="K42" s="19">
        <f>VLOOKUP(J42,EtchLengthFromLayout!$A:$B,2,0)</f>
        <v>1053.6400000000001</v>
      </c>
      <c r="L42" s="19">
        <f t="shared" si="7"/>
        <v>11662.439999999999</v>
      </c>
      <c r="M42" s="22" t="str">
        <f t="shared" si="8"/>
        <v>OK, Length &lt; 12000mils</v>
      </c>
      <c r="N42" s="23" t="s">
        <v>873</v>
      </c>
      <c r="O42" s="5">
        <f>VLOOKUP(P42,PinNo!$B:$C,2,0)</f>
        <v>121</v>
      </c>
      <c r="P42" s="31" t="s">
        <v>918</v>
      </c>
      <c r="Q42" s="118"/>
    </row>
    <row r="43" spans="1:17" s="32" customFormat="1" ht="15.6" customHeight="1" x14ac:dyDescent="0.25">
      <c r="A43" s="23" t="s">
        <v>727</v>
      </c>
      <c r="B43" s="42">
        <f>VLOOKUP(C43,PinNo!$B:$C,2,0)</f>
        <v>129</v>
      </c>
      <c r="C43" s="31" t="s">
        <v>911</v>
      </c>
      <c r="D43" s="5" t="str">
        <f>VLOOKUP(CONCATENATE($A43,".",$B43),Netlist_VTable!$H:$I,2,0)</f>
        <v>S2_X0_TXD2</v>
      </c>
      <c r="E43" s="19">
        <f>VLOOKUP(D43,EtchLengthFromLayout!$A:$B,2,0)</f>
        <v>5239.93</v>
      </c>
      <c r="F43" s="19" t="str">
        <f t="shared" si="6"/>
        <v>S2_R_X0_TXD2</v>
      </c>
      <c r="G43" s="19">
        <f>VLOOKUP(F43,EtchLengthFromLayout!$A:$B,2,0)</f>
        <v>5222.99</v>
      </c>
      <c r="H43" s="19"/>
      <c r="I43" s="19"/>
      <c r="J43" s="5" t="str">
        <f>VLOOKUP(CONCATENATE($N43,".",$O43),Netlist_VTable!$H:$I,2,0)</f>
        <v>SG2_X0_RXD2</v>
      </c>
      <c r="K43" s="19">
        <f>VLOOKUP(J43,EtchLengthFromLayout!$A:$B,2,0)</f>
        <v>1199.53</v>
      </c>
      <c r="L43" s="19">
        <f t="shared" si="7"/>
        <v>11662.45</v>
      </c>
      <c r="M43" s="22" t="str">
        <f t="shared" si="8"/>
        <v>OK, Length &lt; 12000mils</v>
      </c>
      <c r="N43" s="23" t="s">
        <v>869</v>
      </c>
      <c r="O43" s="5">
        <f>VLOOKUP(P43,PinNo!$B:$C,2,0)</f>
        <v>118</v>
      </c>
      <c r="P43" s="31" t="s">
        <v>919</v>
      </c>
      <c r="Q43" s="118"/>
    </row>
    <row r="44" spans="1:17" s="32" customFormat="1" ht="15.6" customHeight="1" x14ac:dyDescent="0.25">
      <c r="A44" s="23" t="s">
        <v>727</v>
      </c>
      <c r="B44" s="42">
        <f>VLOOKUP(C44,PinNo!$B:$C,2,0)</f>
        <v>116</v>
      </c>
      <c r="C44" s="31" t="s">
        <v>912</v>
      </c>
      <c r="D44" s="5" t="str">
        <f>VLOOKUP(CONCATENATE($A44,".",$B44),Netlist_VTable!$H:$I,2,0)</f>
        <v>S2_X0_RXD0</v>
      </c>
      <c r="E44" s="19">
        <f>VLOOKUP(D44,EtchLengthFromLayout!$A:$B,2,0)</f>
        <v>188.47</v>
      </c>
      <c r="F44" s="13" t="str">
        <f t="shared" si="6"/>
        <v>S2_R_X0_RXD0</v>
      </c>
      <c r="G44" s="19">
        <f>VLOOKUP(F44,EtchLengthFromLayout!$A:$B,2,0)</f>
        <v>5860.15</v>
      </c>
      <c r="H44" s="19" t="str">
        <f>SUBSTITUTE(J44,"_X","_1_X")</f>
        <v>SG2_1_X0_TXD0</v>
      </c>
      <c r="I44" s="19">
        <f>VLOOKUP(H44,EtchLengthFromLayout!$A:$B,2,0)</f>
        <v>733.72</v>
      </c>
      <c r="J44" s="5" t="str">
        <f>VLOOKUP(CONCATENATE($N44,".",$O44),Netlist_VTable!$H:$I,2,0)</f>
        <v>SG2_X0_TXD0</v>
      </c>
      <c r="K44" s="19">
        <f>VLOOKUP(J44,EtchLengthFromLayout!$A:$B,2,0)</f>
        <v>4880.18</v>
      </c>
      <c r="L44" s="19">
        <f t="shared" si="7"/>
        <v>11662.52</v>
      </c>
      <c r="M44" s="22" t="str">
        <f t="shared" si="8"/>
        <v>OK, Length &lt; 12000mils</v>
      </c>
      <c r="N44" s="23" t="s">
        <v>869</v>
      </c>
      <c r="O44" s="5">
        <f>VLOOKUP(P44,PinNo!$B:$C,2,0)</f>
        <v>126</v>
      </c>
      <c r="P44" s="31" t="s">
        <v>908</v>
      </c>
      <c r="Q44" s="118"/>
    </row>
    <row r="45" spans="1:17" s="32" customFormat="1" ht="15.6" customHeight="1" x14ac:dyDescent="0.25">
      <c r="A45" s="23" t="s">
        <v>727</v>
      </c>
      <c r="B45" s="42">
        <f>VLOOKUP(C45,PinNo!$B:$C,2,0)</f>
        <v>130</v>
      </c>
      <c r="C45" s="31" t="s">
        <v>913</v>
      </c>
      <c r="D45" s="5" t="str">
        <f>VLOOKUP(CONCATENATE($A45,".",$B45),Netlist_VTable!$H:$I,2,0)</f>
        <v>S2_X0_TXD3</v>
      </c>
      <c r="E45" s="19">
        <f>VLOOKUP(D45,EtchLengthFromLayout!$A:$B,2,0)</f>
        <v>6376</v>
      </c>
      <c r="F45" s="19" t="str">
        <f t="shared" si="6"/>
        <v>S2_R_X0_TXD3</v>
      </c>
      <c r="G45" s="19">
        <f>VLOOKUP(F45,EtchLengthFromLayout!$A:$B,2,0)</f>
        <v>4277.45</v>
      </c>
      <c r="H45" s="19"/>
      <c r="I45" s="19"/>
      <c r="J45" s="5" t="str">
        <f>VLOOKUP(CONCATENATE($N45,".",$O45),Netlist_VTable!$H:$I,2,0)</f>
        <v>SG2_X0_RXD3</v>
      </c>
      <c r="K45" s="19">
        <f>VLOOKUP(J45,EtchLengthFromLayout!$A:$B,2,0)</f>
        <v>1009.03</v>
      </c>
      <c r="L45" s="19">
        <f t="shared" si="7"/>
        <v>11662.480000000001</v>
      </c>
      <c r="M45" s="22" t="str">
        <f t="shared" si="8"/>
        <v>OK, Length &lt; 12000mils</v>
      </c>
      <c r="N45" s="23" t="s">
        <v>869</v>
      </c>
      <c r="O45" s="5">
        <f>VLOOKUP(P45,PinNo!$B:$C,2,0)</f>
        <v>119</v>
      </c>
      <c r="P45" s="31" t="s">
        <v>916</v>
      </c>
      <c r="Q45" s="118"/>
    </row>
    <row r="46" spans="1:17" s="32" customFormat="1" ht="15.6" customHeight="1" x14ac:dyDescent="0.25">
      <c r="A46" s="23" t="s">
        <v>727</v>
      </c>
      <c r="B46" s="42">
        <f>VLOOKUP(C46,PinNo!$B:$C,2,0)</f>
        <v>117</v>
      </c>
      <c r="C46" s="31" t="s">
        <v>915</v>
      </c>
      <c r="D46" s="5" t="str">
        <f>VLOOKUP(CONCATENATE($A46,".",$B46),Netlist_VTable!$H:$I,2,0)</f>
        <v>S2_X0_RXD1</v>
      </c>
      <c r="E46" s="19">
        <f>VLOOKUP(D46,EtchLengthFromLayout!$A:$B,2,0)</f>
        <v>58.38</v>
      </c>
      <c r="F46" s="19" t="str">
        <f t="shared" si="6"/>
        <v>S2_R_X0_RXD1</v>
      </c>
      <c r="G46" s="19">
        <f>VLOOKUP(F46,EtchLengthFromLayout!$A:$B,2,0)</f>
        <v>5063.29</v>
      </c>
      <c r="H46" s="19" t="str">
        <f>SUBSTITUTE(J46,"_X","_1_X")</f>
        <v>SG2_1_X0_TXD1</v>
      </c>
      <c r="I46" s="19">
        <f>VLOOKUP(H46,EtchLengthFromLayout!$A:$B,2,0)</f>
        <v>1546.47</v>
      </c>
      <c r="J46" s="5" t="str">
        <f>VLOOKUP(CONCATENATE($N46,".",$O46),Netlist_VTable!$H:$I,2,0)</f>
        <v>SG2_X0_TXD1</v>
      </c>
      <c r="K46" s="19">
        <f>VLOOKUP(J46,EtchLengthFromLayout!$A:$B,2,0)</f>
        <v>4994.29</v>
      </c>
      <c r="L46" s="19">
        <f t="shared" si="7"/>
        <v>11662.43</v>
      </c>
      <c r="M46" s="22" t="str">
        <f t="shared" si="8"/>
        <v>OK, Length &lt; 12000mils</v>
      </c>
      <c r="N46" s="23" t="s">
        <v>869</v>
      </c>
      <c r="O46" s="5">
        <f>VLOOKUP(P46,PinNo!$B:$C,2,0)</f>
        <v>127</v>
      </c>
      <c r="P46" s="31" t="s">
        <v>909</v>
      </c>
      <c r="Q46" s="118"/>
    </row>
    <row r="47" spans="1:17" s="32" customFormat="1" ht="15.6" customHeight="1" x14ac:dyDescent="0.25">
      <c r="A47" s="23" t="s">
        <v>727</v>
      </c>
      <c r="B47" s="42">
        <f>VLOOKUP(C47,PinNo!$B:$C,2,0)</f>
        <v>119</v>
      </c>
      <c r="C47" s="31" t="s">
        <v>916</v>
      </c>
      <c r="D47" s="5" t="str">
        <f>VLOOKUP(CONCATENATE($A47,".",$B47),Netlist_VTable!$H:$I,2,0)</f>
        <v>S2_X0_RXD3</v>
      </c>
      <c r="E47" s="19">
        <f>VLOOKUP(D47,EtchLengthFromLayout!$A:$B,2,0)</f>
        <v>132.35</v>
      </c>
      <c r="F47" s="19" t="str">
        <f t="shared" si="6"/>
        <v>S2_R_X0_RXD3</v>
      </c>
      <c r="G47" s="19">
        <f>VLOOKUP(F47,EtchLengthFromLayout!$A:$B,2,0)</f>
        <v>6874.73</v>
      </c>
      <c r="H47" s="19" t="str">
        <f>SUBSTITUTE(J47,"_X","_1_X")</f>
        <v>SG2_1_X0_TXD3</v>
      </c>
      <c r="I47" s="19">
        <f>VLOOKUP(H47,EtchLengthFromLayout!$A:$B,2,0)</f>
        <v>2788.74</v>
      </c>
      <c r="J47" s="5" t="str">
        <f>VLOOKUP(CONCATENATE($N47,".",$O47),Netlist_VTable!$H:$I,2,0)</f>
        <v>SG2_X0_TXD3</v>
      </c>
      <c r="K47" s="19">
        <f>VLOOKUP(J47,EtchLengthFromLayout!$A:$B,2,0)</f>
        <v>1866.57</v>
      </c>
      <c r="L47" s="19">
        <f t="shared" si="7"/>
        <v>11662.39</v>
      </c>
      <c r="M47" s="22" t="str">
        <f t="shared" si="8"/>
        <v>OK, Length &lt; 12000mils</v>
      </c>
      <c r="N47" s="23" t="s">
        <v>869</v>
      </c>
      <c r="O47" s="5">
        <f>VLOOKUP(P47,PinNo!$B:$C,2,0)</f>
        <v>130</v>
      </c>
      <c r="P47" s="31" t="s">
        <v>913</v>
      </c>
      <c r="Q47" s="118"/>
    </row>
    <row r="48" spans="1:17" s="32" customFormat="1" ht="15.6" customHeight="1" x14ac:dyDescent="0.25">
      <c r="A48" s="23" t="s">
        <v>727</v>
      </c>
      <c r="B48" s="42">
        <f>VLOOKUP(C48,PinNo!$B:$C,2,0)</f>
        <v>115</v>
      </c>
      <c r="C48" s="31" t="s">
        <v>917</v>
      </c>
      <c r="D48" s="5" t="str">
        <f>VLOOKUP(CONCATENATE($A48,".",$B48),Netlist_VTable!$H:$I,2,0)</f>
        <v>S2_X0_RXDV</v>
      </c>
      <c r="E48" s="19">
        <f>VLOOKUP(D48,EtchLengthFromLayout!$A:$B,2,0)</f>
        <v>189.73</v>
      </c>
      <c r="F48" s="19" t="str">
        <f t="shared" si="6"/>
        <v>S2_R_X0_RXDV</v>
      </c>
      <c r="G48" s="19">
        <f>VLOOKUP(F48,EtchLengthFromLayout!$A:$B,2,0)</f>
        <v>6774.19</v>
      </c>
      <c r="H48" s="19" t="str">
        <f>SUBSTITUTE(J48,"_X","_1_X")</f>
        <v>SG2_1_X0_TXEN</v>
      </c>
      <c r="I48" s="19">
        <f>VLOOKUP(H48,EtchLengthFromLayout!$A:$B,2,0)</f>
        <v>1266.5899999999999</v>
      </c>
      <c r="J48" s="5" t="str">
        <f>VLOOKUP(CONCATENATE($N48,".",$O48),Netlist_VTable!$H:$I,2,0)</f>
        <v>SG2_X0_TXEN</v>
      </c>
      <c r="K48" s="19">
        <f>VLOOKUP(J48,EtchLengthFromLayout!$A:$B,2,0)</f>
        <v>3431.95</v>
      </c>
      <c r="L48" s="19">
        <f t="shared" si="7"/>
        <v>11662.46</v>
      </c>
      <c r="M48" s="22" t="str">
        <f t="shared" si="8"/>
        <v>OK, Length &lt; 12000mils</v>
      </c>
      <c r="N48" s="23" t="s">
        <v>869</v>
      </c>
      <c r="O48" s="5">
        <f>VLOOKUP(P48,PinNo!$B:$C,2,0)</f>
        <v>125</v>
      </c>
      <c r="P48" s="31" t="s">
        <v>907</v>
      </c>
      <c r="Q48" s="118"/>
    </row>
    <row r="49" spans="1:17" s="32" customFormat="1" ht="15.6" customHeight="1" x14ac:dyDescent="0.25">
      <c r="A49" s="23" t="s">
        <v>727</v>
      </c>
      <c r="B49" s="42">
        <f>VLOOKUP(C49,PinNo!$B:$C,2,0)</f>
        <v>121</v>
      </c>
      <c r="C49" s="31" t="s">
        <v>918</v>
      </c>
      <c r="D49" s="5" t="str">
        <f>VLOOKUP(CONCATENATE($A49,".",$B49),Netlist_VTable!$H:$I,2,0)</f>
        <v>S2_X0_RXC</v>
      </c>
      <c r="E49" s="19">
        <f>VLOOKUP(D49,EtchLengthFromLayout!$A:$B,2,0)</f>
        <v>2894.54</v>
      </c>
      <c r="F49" s="19" t="str">
        <f t="shared" si="6"/>
        <v>S2_R_X0_RXC</v>
      </c>
      <c r="G49" s="19">
        <f>VLOOKUP(F49,EtchLengthFromLayout!$A:$B,2,0)</f>
        <v>5271.18</v>
      </c>
      <c r="H49" s="19"/>
      <c r="I49" s="19"/>
      <c r="J49" s="5" t="str">
        <f>VLOOKUP(CONCATENATE($N49,".",$O49),Netlist_VTable!$H:$I,2,0)</f>
        <v>SG2_X0_TXC</v>
      </c>
      <c r="K49" s="19">
        <f>VLOOKUP(J49,EtchLengthFromLayout!$A:$B,2,0)</f>
        <v>3496.84</v>
      </c>
      <c r="L49" s="19">
        <f t="shared" si="7"/>
        <v>11662.560000000001</v>
      </c>
      <c r="M49" s="22" t="str">
        <f t="shared" si="8"/>
        <v>OK, Length &lt; 12000mils</v>
      </c>
      <c r="N49" s="23" t="s">
        <v>869</v>
      </c>
      <c r="O49" s="5">
        <f>VLOOKUP(P49,PinNo!$B:$C,2,0)</f>
        <v>123</v>
      </c>
      <c r="P49" s="31" t="s">
        <v>910</v>
      </c>
      <c r="Q49" s="118"/>
    </row>
    <row r="50" spans="1:17" s="32" customFormat="1" ht="15.6" customHeight="1" x14ac:dyDescent="0.25">
      <c r="A50" s="23" t="s">
        <v>727</v>
      </c>
      <c r="B50" s="42">
        <f>VLOOKUP(C50,PinNo!$B:$C,2,0)</f>
        <v>118</v>
      </c>
      <c r="C50" s="31" t="s">
        <v>919</v>
      </c>
      <c r="D50" s="5" t="str">
        <f>VLOOKUP(CONCATENATE($A50,".",$B50),Netlist_VTable!$H:$I,2,0)</f>
        <v>S2_X0_RXD2</v>
      </c>
      <c r="E50" s="19">
        <f>VLOOKUP(D50,EtchLengthFromLayout!$A:$B,2,0)</f>
        <v>3583.65</v>
      </c>
      <c r="F50" s="19" t="str">
        <f t="shared" si="6"/>
        <v>S2_R_X0_RXD2</v>
      </c>
      <c r="G50" s="19">
        <f>VLOOKUP(F50,EtchLengthFromLayout!$A:$B,2,0)</f>
        <v>4082.41</v>
      </c>
      <c r="H50" s="19" t="str">
        <f>SUBSTITUTE(J50,"_X","_1_X")</f>
        <v>SG2_1_X0_TXD2</v>
      </c>
      <c r="I50" s="19">
        <f>VLOOKUP(H50,EtchLengthFromLayout!$A:$B,2,0)</f>
        <v>2183.52</v>
      </c>
      <c r="J50" s="5" t="str">
        <f>VLOOKUP(CONCATENATE($N50,".",$O50),Netlist_VTable!$H:$I,2,0)</f>
        <v>SG2_X0_TXD2</v>
      </c>
      <c r="K50" s="19">
        <f>VLOOKUP(J50,EtchLengthFromLayout!$A:$B,2,0)</f>
        <v>1812.83</v>
      </c>
      <c r="L50" s="19">
        <f t="shared" si="7"/>
        <v>11662.41</v>
      </c>
      <c r="M50" s="22" t="str">
        <f t="shared" si="8"/>
        <v>OK, Length &lt; 12000mils</v>
      </c>
      <c r="N50" s="23" t="s">
        <v>869</v>
      </c>
      <c r="O50" s="5">
        <f>VLOOKUP(P50,PinNo!$B:$C,2,0)</f>
        <v>129</v>
      </c>
      <c r="P50" s="31" t="s">
        <v>911</v>
      </c>
      <c r="Q50" s="118"/>
    </row>
    <row r="51" spans="1:17" s="32" customFormat="1" ht="15.6" customHeight="1" x14ac:dyDescent="0.25">
      <c r="A51" s="25"/>
      <c r="B51" s="10"/>
      <c r="C51" s="54"/>
      <c r="D51" s="15"/>
      <c r="E51" s="15"/>
      <c r="F51" s="15"/>
      <c r="G51" s="15"/>
      <c r="H51" s="15"/>
      <c r="I51" s="15"/>
      <c r="J51" s="10" t="s">
        <v>227</v>
      </c>
      <c r="K51" s="15"/>
      <c r="L51" s="15">
        <f>MAX(L39:L50)</f>
        <v>11662.680000000002</v>
      </c>
      <c r="M51" s="15"/>
      <c r="N51" s="25"/>
      <c r="O51" s="10"/>
      <c r="P51" s="54"/>
      <c r="Q51" s="57"/>
    </row>
    <row r="52" spans="1:17" s="32" customFormat="1" ht="15.6" customHeight="1" x14ac:dyDescent="0.25">
      <c r="A52" s="25"/>
      <c r="B52" s="10"/>
      <c r="C52" s="54"/>
      <c r="D52" s="15"/>
      <c r="E52" s="15"/>
      <c r="F52" s="15"/>
      <c r="G52" s="15"/>
      <c r="H52" s="15"/>
      <c r="I52" s="15"/>
      <c r="J52" s="10" t="s">
        <v>228</v>
      </c>
      <c r="K52" s="15"/>
      <c r="L52" s="15">
        <f>MIN(L39:L50)</f>
        <v>11662.39</v>
      </c>
      <c r="M52" s="15"/>
      <c r="N52" s="25"/>
      <c r="O52" s="10"/>
      <c r="P52" s="54"/>
      <c r="Q52" s="57"/>
    </row>
    <row r="53" spans="1:17" s="32" customFormat="1" ht="15.6" customHeight="1" x14ac:dyDescent="0.25">
      <c r="A53" s="25"/>
      <c r="B53" s="10"/>
      <c r="C53" s="54"/>
      <c r="D53" s="15"/>
      <c r="E53" s="15"/>
      <c r="F53" s="15"/>
      <c r="G53" s="15"/>
      <c r="H53" s="15"/>
      <c r="I53" s="15"/>
      <c r="J53" s="10" t="s">
        <v>1</v>
      </c>
      <c r="K53" s="15"/>
      <c r="L53" s="15">
        <f>ABS(L51-L52)</f>
        <v>0.2900000000026921</v>
      </c>
      <c r="M53" s="15"/>
      <c r="N53" s="25"/>
      <c r="O53" s="10"/>
      <c r="P53" s="54"/>
      <c r="Q53" s="57"/>
    </row>
    <row r="54" spans="1:17" s="32" customFormat="1" ht="15.6" customHeight="1" x14ac:dyDescent="0.25">
      <c r="A54" s="25"/>
      <c r="B54" s="10"/>
      <c r="C54" s="54"/>
      <c r="D54" s="15"/>
      <c r="E54" s="15"/>
      <c r="F54" s="15"/>
      <c r="G54" s="15"/>
      <c r="H54" s="15"/>
      <c r="I54" s="15"/>
      <c r="J54" s="103" t="s">
        <v>6</v>
      </c>
      <c r="K54" s="15"/>
      <c r="L54" s="15" t="str">
        <f>IF(L53&lt;=5,"OK, Tolerance&lt;= 5 mils", "Fail, Tolerance &gt;  5 mils")</f>
        <v>OK, Tolerance&lt;= 5 mils</v>
      </c>
      <c r="M54" s="15"/>
      <c r="N54" s="25"/>
      <c r="O54" s="10"/>
      <c r="P54" s="54"/>
      <c r="Q54" s="57"/>
    </row>
    <row r="55" spans="1:17" s="49" customFormat="1" ht="15.6" customHeight="1" x14ac:dyDescent="0.25">
      <c r="A55" s="48"/>
      <c r="B55" s="42"/>
      <c r="C55" s="43"/>
      <c r="D55" s="41"/>
      <c r="E55" s="41"/>
      <c r="F55" s="41"/>
      <c r="G55" s="41"/>
      <c r="H55" s="41"/>
      <c r="I55" s="41"/>
      <c r="J55" s="42"/>
      <c r="K55" s="41"/>
      <c r="L55" s="41"/>
      <c r="M55" s="41"/>
      <c r="N55" s="48"/>
      <c r="O55" s="42"/>
      <c r="P55" s="43"/>
      <c r="Q55" s="90"/>
    </row>
    <row r="56" spans="1:17" s="32" customFormat="1" ht="15.75" x14ac:dyDescent="0.25">
      <c r="A56" s="46" t="s">
        <v>3</v>
      </c>
      <c r="B56" s="46" t="s">
        <v>4</v>
      </c>
      <c r="C56" s="46" t="s">
        <v>5</v>
      </c>
      <c r="D56" s="10" t="s">
        <v>0</v>
      </c>
      <c r="E56" s="15" t="s">
        <v>2</v>
      </c>
      <c r="F56" s="16" t="s">
        <v>0</v>
      </c>
      <c r="G56" s="17" t="s">
        <v>2</v>
      </c>
      <c r="H56" s="17"/>
      <c r="I56" s="17"/>
      <c r="J56" s="10" t="s">
        <v>0</v>
      </c>
      <c r="K56" s="15" t="s">
        <v>2</v>
      </c>
      <c r="L56" s="18" t="s">
        <v>883</v>
      </c>
      <c r="M56" s="88" t="s">
        <v>882</v>
      </c>
      <c r="N56" s="10" t="s">
        <v>226</v>
      </c>
      <c r="O56" s="10" t="s">
        <v>4</v>
      </c>
      <c r="P56" s="10" t="s">
        <v>5</v>
      </c>
      <c r="Q56" s="46" t="s">
        <v>256</v>
      </c>
    </row>
    <row r="57" spans="1:17" s="32" customFormat="1" ht="15.6" customHeight="1" x14ac:dyDescent="0.25">
      <c r="A57" s="30" t="s">
        <v>728</v>
      </c>
      <c r="B57" s="42">
        <f>VLOOKUP(C57,PinNo!$B:$C,2,0)</f>
        <v>125</v>
      </c>
      <c r="C57" s="31" t="s">
        <v>907</v>
      </c>
      <c r="D57" s="5" t="str">
        <f>VLOOKUP(CONCATENATE($A57,".",$B57),Netlist_VTable!$H:$I,2,0)</f>
        <v>S3_X0_TXEN</v>
      </c>
      <c r="E57" s="19">
        <f>VLOOKUP(D57,EtchLengthFromLayout!$A:$B,2,0)</f>
        <v>5349.81</v>
      </c>
      <c r="F57" s="13" t="str">
        <f t="shared" ref="F57:F68" si="9">CONCATENATE("S",MID($A57,5,1),"_R_",MID($D57,4,22) )</f>
        <v>S3_R_X0_TXEN</v>
      </c>
      <c r="G57" s="19">
        <f>VLOOKUP(F57,EtchLengthFromLayout!$A:$B,2,0)</f>
        <v>3237.84</v>
      </c>
      <c r="H57" s="19"/>
      <c r="I57" s="19"/>
      <c r="J57" s="5" t="str">
        <f>VLOOKUP(CONCATENATE($N57,".",$O57),Netlist_VTable!$H:$I,2,0)</f>
        <v>SG3_X0_RXDV</v>
      </c>
      <c r="K57" s="19">
        <f>VLOOKUP(J57,EtchLengthFromLayout!$A:$B,2,0)</f>
        <v>2209.4899999999998</v>
      </c>
      <c r="L57" s="19">
        <f>E57+G57+I57+K57</f>
        <v>10797.140000000001</v>
      </c>
      <c r="M57" s="22" t="str">
        <f>IF( L57&lt;=12000,"OK, Length &lt; 12000mils","Fail, Length is Out of Range")</f>
        <v>OK, Length &lt; 12000mils</v>
      </c>
      <c r="N57" s="24" t="s">
        <v>874</v>
      </c>
      <c r="O57" s="5">
        <f>VLOOKUP(P57,PinNo!$B:$C,2,0)</f>
        <v>115</v>
      </c>
      <c r="P57" s="31" t="s">
        <v>917</v>
      </c>
      <c r="Q57" s="118" t="s">
        <v>5258</v>
      </c>
    </row>
    <row r="58" spans="1:17" s="32" customFormat="1" ht="15.6" customHeight="1" x14ac:dyDescent="0.25">
      <c r="A58" s="30" t="s">
        <v>728</v>
      </c>
      <c r="B58" s="42">
        <f>VLOOKUP(C58,PinNo!$B:$C,2,0)</f>
        <v>126</v>
      </c>
      <c r="C58" s="31" t="s">
        <v>908</v>
      </c>
      <c r="D58" s="5" t="str">
        <f>VLOOKUP(CONCATENATE($A58,".",$B58),Netlist_VTable!$H:$I,2,0)</f>
        <v>S3_X0_TXD0</v>
      </c>
      <c r="E58" s="19">
        <f>VLOOKUP(D58,EtchLengthFromLayout!$A:$B,2,0)</f>
        <v>5261.54</v>
      </c>
      <c r="F58" s="19" t="str">
        <f t="shared" si="9"/>
        <v>S3_R_X0_TXD0</v>
      </c>
      <c r="G58" s="19">
        <f>VLOOKUP(F58,EtchLengthFromLayout!$A:$B,2,0)</f>
        <v>3644.55</v>
      </c>
      <c r="H58" s="19"/>
      <c r="I58" s="19"/>
      <c r="J58" s="5" t="str">
        <f>VLOOKUP(CONCATENATE($N58,".",$O58),Netlist_VTable!$H:$I,2,0)</f>
        <v>SG3_X0_RXD0</v>
      </c>
      <c r="K58" s="19">
        <f>VLOOKUP(J58,EtchLengthFromLayout!$A:$B,2,0)</f>
        <v>1890.97</v>
      </c>
      <c r="L58" s="19">
        <f t="shared" ref="L58:L68" si="10">E58+G58+I58+K58</f>
        <v>10797.06</v>
      </c>
      <c r="M58" s="22" t="str">
        <f t="shared" ref="M58:M68" si="11">IF( L58&lt;=12000,"OK, Length &lt; 12000mils","Fail, Length is Out of Range")</f>
        <v>OK, Length &lt; 12000mils</v>
      </c>
      <c r="N58" s="24" t="s">
        <v>874</v>
      </c>
      <c r="O58" s="5">
        <f>VLOOKUP(P58,PinNo!$B:$C,2,0)</f>
        <v>116</v>
      </c>
      <c r="P58" s="31" t="s">
        <v>912</v>
      </c>
      <c r="Q58" s="118"/>
    </row>
    <row r="59" spans="1:17" s="32" customFormat="1" ht="15.6" customHeight="1" x14ac:dyDescent="0.25">
      <c r="A59" s="30" t="s">
        <v>728</v>
      </c>
      <c r="B59" s="42">
        <f>VLOOKUP(C59,PinNo!$B:$C,2,0)</f>
        <v>127</v>
      </c>
      <c r="C59" s="31" t="s">
        <v>909</v>
      </c>
      <c r="D59" s="5" t="str">
        <f>VLOOKUP(CONCATENATE($A59,".",$B59),Netlist_VTable!$H:$I,2,0)</f>
        <v>S3_X0_TXD1</v>
      </c>
      <c r="E59" s="19">
        <f>VLOOKUP(D59,EtchLengthFromLayout!$A:$B,2,0)</f>
        <v>5403.56</v>
      </c>
      <c r="F59" s="19" t="str">
        <f t="shared" si="9"/>
        <v>S3_R_X0_TXD1</v>
      </c>
      <c r="G59" s="19">
        <f>VLOOKUP(F59,EtchLengthFromLayout!$A:$B,2,0)</f>
        <v>3915.53</v>
      </c>
      <c r="H59" s="19"/>
      <c r="I59" s="19"/>
      <c r="J59" s="5" t="str">
        <f>VLOOKUP(CONCATENATE($N59,".",$O59),Netlist_VTable!$H:$I,2,0)</f>
        <v>SG3_X0_RXD1</v>
      </c>
      <c r="K59" s="19">
        <f>VLOOKUP(J59,EtchLengthFromLayout!$A:$B,2,0)</f>
        <v>1477.98</v>
      </c>
      <c r="L59" s="19">
        <f t="shared" si="10"/>
        <v>10797.07</v>
      </c>
      <c r="M59" s="22" t="str">
        <f t="shared" si="11"/>
        <v>OK, Length &lt; 12000mils</v>
      </c>
      <c r="N59" s="24" t="s">
        <v>874</v>
      </c>
      <c r="O59" s="5">
        <f>VLOOKUP(P59,PinNo!$B:$C,2,0)</f>
        <v>117</v>
      </c>
      <c r="P59" s="31" t="s">
        <v>915</v>
      </c>
      <c r="Q59" s="118"/>
    </row>
    <row r="60" spans="1:17" s="32" customFormat="1" ht="15.6" customHeight="1" x14ac:dyDescent="0.25">
      <c r="A60" s="30" t="s">
        <v>728</v>
      </c>
      <c r="B60" s="42">
        <f>VLOOKUP(C60,PinNo!$B:$C,2,0)</f>
        <v>123</v>
      </c>
      <c r="C60" s="31" t="s">
        <v>910</v>
      </c>
      <c r="D60" s="5" t="str">
        <f>VLOOKUP(CONCATENATE($A60,".",$B60),Netlist_VTable!$H:$I,2,0)</f>
        <v>S3_X0_TXC</v>
      </c>
      <c r="E60" s="19">
        <f>VLOOKUP(D60,EtchLengthFromLayout!$A:$B,2,0)</f>
        <v>5992.7</v>
      </c>
      <c r="F60" s="19" t="str">
        <f t="shared" si="9"/>
        <v>S3_R_X0_TXC</v>
      </c>
      <c r="G60" s="19">
        <f>VLOOKUP(F60,EtchLengthFromLayout!$A:$B,2,0)</f>
        <v>3124.55</v>
      </c>
      <c r="H60" s="19"/>
      <c r="I60" s="19"/>
      <c r="J60" s="5" t="str">
        <f>VLOOKUP(CONCATENATE($N60,".",$O60),Netlist_VTable!$H:$I,2,0)</f>
        <v>SG3_X0_RXC</v>
      </c>
      <c r="K60" s="19">
        <f>VLOOKUP(J60,EtchLengthFromLayout!$A:$B,2,0)</f>
        <v>1679.79</v>
      </c>
      <c r="L60" s="19">
        <f t="shared" si="10"/>
        <v>10797.04</v>
      </c>
      <c r="M60" s="22" t="str">
        <f t="shared" si="11"/>
        <v>OK, Length &lt; 12000mils</v>
      </c>
      <c r="N60" s="24" t="s">
        <v>874</v>
      </c>
      <c r="O60" s="5">
        <f>VLOOKUP(P60,PinNo!$B:$C,2,0)</f>
        <v>121</v>
      </c>
      <c r="P60" s="31" t="s">
        <v>918</v>
      </c>
      <c r="Q60" s="118"/>
    </row>
    <row r="61" spans="1:17" s="32" customFormat="1" ht="15.6" customHeight="1" x14ac:dyDescent="0.25">
      <c r="A61" s="30" t="s">
        <v>728</v>
      </c>
      <c r="B61" s="42">
        <f>VLOOKUP(C61,PinNo!$B:$C,2,0)</f>
        <v>129</v>
      </c>
      <c r="C61" s="31" t="s">
        <v>911</v>
      </c>
      <c r="D61" s="5" t="str">
        <f>VLOOKUP(CONCATENATE($A61,".",$B61),Netlist_VTable!$H:$I,2,0)</f>
        <v>S3_X0_TXD2</v>
      </c>
      <c r="E61" s="19">
        <f>VLOOKUP(D61,EtchLengthFromLayout!$A:$B,2,0)</f>
        <v>4736.6400000000003</v>
      </c>
      <c r="F61" s="19" t="str">
        <f t="shared" si="9"/>
        <v>S3_R_X0_TXD2</v>
      </c>
      <c r="G61" s="19">
        <f>VLOOKUP(F61,EtchLengthFromLayout!$A:$B,2,0)</f>
        <v>3758.03</v>
      </c>
      <c r="H61" s="19"/>
      <c r="I61" s="19"/>
      <c r="J61" s="5" t="str">
        <f>VLOOKUP(CONCATENATE($N61,".",$O61),Netlist_VTable!$H:$I,2,0)</f>
        <v>SG3_X0_RXD2</v>
      </c>
      <c r="K61" s="19">
        <f>VLOOKUP(J61,EtchLengthFromLayout!$A:$B,2,0)</f>
        <v>2302.36</v>
      </c>
      <c r="L61" s="19">
        <f t="shared" si="10"/>
        <v>10797.03</v>
      </c>
      <c r="M61" s="22" t="str">
        <f t="shared" si="11"/>
        <v>OK, Length &lt; 12000mils</v>
      </c>
      <c r="N61" s="24" t="s">
        <v>870</v>
      </c>
      <c r="O61" s="5">
        <f>VLOOKUP(P61,PinNo!$B:$C,2,0)</f>
        <v>118</v>
      </c>
      <c r="P61" s="31" t="s">
        <v>919</v>
      </c>
      <c r="Q61" s="118"/>
    </row>
    <row r="62" spans="1:17" s="32" customFormat="1" ht="15.6" customHeight="1" x14ac:dyDescent="0.25">
      <c r="A62" s="30" t="s">
        <v>728</v>
      </c>
      <c r="B62" s="42">
        <f>VLOOKUP(C62,PinNo!$B:$C,2,0)</f>
        <v>116</v>
      </c>
      <c r="C62" s="31" t="s">
        <v>912</v>
      </c>
      <c r="D62" s="5" t="str">
        <f>VLOOKUP(CONCATENATE($A62,".",$B62),Netlist_VTable!$H:$I,2,0)</f>
        <v>S3_X0_RXD0</v>
      </c>
      <c r="E62" s="19">
        <f>VLOOKUP(D62,EtchLengthFromLayout!$A:$B,2,0)</f>
        <v>188.47</v>
      </c>
      <c r="F62" s="13" t="str">
        <f t="shared" si="9"/>
        <v>S3_R_X0_RXD0</v>
      </c>
      <c r="G62" s="19">
        <f>VLOOKUP(F62,EtchLengthFromLayout!$A:$B,2,0)</f>
        <v>4569.4399999999996</v>
      </c>
      <c r="H62" s="19" t="str">
        <f>SUBSTITUTE(J62,"_X","_1_X")</f>
        <v>SG3_1_X0_TXD0</v>
      </c>
      <c r="I62" s="19">
        <f>VLOOKUP(H62,EtchLengthFromLayout!$A:$B,2,0)</f>
        <v>1293.08</v>
      </c>
      <c r="J62" s="5" t="str">
        <f>VLOOKUP(CONCATENATE($N62,".",$O62),Netlist_VTable!$H:$I,2,0)</f>
        <v>SG3_X0_TXD0</v>
      </c>
      <c r="K62" s="19">
        <f>VLOOKUP(J62,EtchLengthFromLayout!$A:$B,2,0)</f>
        <v>4746.09</v>
      </c>
      <c r="L62" s="19">
        <f t="shared" si="10"/>
        <v>10797.08</v>
      </c>
      <c r="M62" s="22" t="str">
        <f t="shared" si="11"/>
        <v>OK, Length &lt; 12000mils</v>
      </c>
      <c r="N62" s="24" t="s">
        <v>870</v>
      </c>
      <c r="O62" s="5">
        <f>VLOOKUP(P62,PinNo!$B:$C,2,0)</f>
        <v>126</v>
      </c>
      <c r="P62" s="31" t="s">
        <v>908</v>
      </c>
      <c r="Q62" s="118"/>
    </row>
    <row r="63" spans="1:17" s="32" customFormat="1" ht="15.6" customHeight="1" x14ac:dyDescent="0.25">
      <c r="A63" s="30" t="s">
        <v>728</v>
      </c>
      <c r="B63" s="42">
        <f>VLOOKUP(C63,PinNo!$B:$C,2,0)</f>
        <v>130</v>
      </c>
      <c r="C63" s="31" t="s">
        <v>913</v>
      </c>
      <c r="D63" s="5" t="str">
        <f>VLOOKUP(CONCATENATE($A63,".",$B63),Netlist_VTable!$H:$I,2,0)</f>
        <v>S3_X0_TXD3</v>
      </c>
      <c r="E63" s="19">
        <f>VLOOKUP(D63,EtchLengthFromLayout!$A:$B,2,0)</f>
        <v>3204.49</v>
      </c>
      <c r="F63" s="19" t="str">
        <f t="shared" si="9"/>
        <v>S3_R_X0_TXD3</v>
      </c>
      <c r="G63" s="19">
        <f>VLOOKUP(F63,EtchLengthFromLayout!$A:$B,2,0)</f>
        <v>5765.45</v>
      </c>
      <c r="H63" s="19"/>
      <c r="I63" s="19"/>
      <c r="J63" s="5" t="str">
        <f>VLOOKUP(CONCATENATE($N63,".",$O63),Netlist_VTable!$H:$I,2,0)</f>
        <v>SG3_X0_RXD3</v>
      </c>
      <c r="K63" s="19">
        <f>VLOOKUP(J63,EtchLengthFromLayout!$A:$B,2,0)</f>
        <v>1827.07</v>
      </c>
      <c r="L63" s="19">
        <f t="shared" si="10"/>
        <v>10797.009999999998</v>
      </c>
      <c r="M63" s="22" t="str">
        <f t="shared" si="11"/>
        <v>OK, Length &lt; 12000mils</v>
      </c>
      <c r="N63" s="24" t="s">
        <v>870</v>
      </c>
      <c r="O63" s="5">
        <f>VLOOKUP(P63,PinNo!$B:$C,2,0)</f>
        <v>119</v>
      </c>
      <c r="P63" s="31" t="s">
        <v>916</v>
      </c>
      <c r="Q63" s="118"/>
    </row>
    <row r="64" spans="1:17" s="32" customFormat="1" ht="15.6" customHeight="1" x14ac:dyDescent="0.25">
      <c r="A64" s="30" t="s">
        <v>728</v>
      </c>
      <c r="B64" s="42">
        <f>VLOOKUP(C64,PinNo!$B:$C,2,0)</f>
        <v>117</v>
      </c>
      <c r="C64" s="31" t="s">
        <v>915</v>
      </c>
      <c r="D64" s="5" t="str">
        <f>VLOOKUP(CONCATENATE($A64,".",$B64),Netlist_VTable!$H:$I,2,0)</f>
        <v>S3_X0_RXD1</v>
      </c>
      <c r="E64" s="19">
        <f>VLOOKUP(D64,EtchLengthFromLayout!$A:$B,2,0)</f>
        <v>58.38</v>
      </c>
      <c r="F64" s="19" t="str">
        <f t="shared" si="9"/>
        <v>S3_R_X0_RXD1</v>
      </c>
      <c r="G64" s="19">
        <f>VLOOKUP(F64,EtchLengthFromLayout!$A:$B,2,0)</f>
        <v>5873.37</v>
      </c>
      <c r="H64" s="19" t="str">
        <f>SUBSTITUTE(J64,"_X","_1_X")</f>
        <v>SG3_1_X0_TXD1</v>
      </c>
      <c r="I64" s="19">
        <f>VLOOKUP(H64,EtchLengthFromLayout!$A:$B,2,0)</f>
        <v>291.37</v>
      </c>
      <c r="J64" s="5" t="str">
        <f>VLOOKUP(CONCATENATE($N64,".",$O64),Netlist_VTable!$H:$I,2,0)</f>
        <v>SG3_X0_TXD1</v>
      </c>
      <c r="K64" s="19">
        <f>VLOOKUP(J64,EtchLengthFromLayout!$A:$B,2,0)</f>
        <v>4573.9799999999996</v>
      </c>
      <c r="L64" s="19">
        <f t="shared" si="10"/>
        <v>10797.099999999999</v>
      </c>
      <c r="M64" s="22" t="str">
        <f t="shared" si="11"/>
        <v>OK, Length &lt; 12000mils</v>
      </c>
      <c r="N64" s="24" t="s">
        <v>870</v>
      </c>
      <c r="O64" s="5">
        <f>VLOOKUP(P64,PinNo!$B:$C,2,0)</f>
        <v>127</v>
      </c>
      <c r="P64" s="31" t="s">
        <v>909</v>
      </c>
      <c r="Q64" s="118"/>
    </row>
    <row r="65" spans="1:17" s="32" customFormat="1" ht="15.6" customHeight="1" x14ac:dyDescent="0.25">
      <c r="A65" s="30" t="s">
        <v>728</v>
      </c>
      <c r="B65" s="42">
        <f>VLOOKUP(C65,PinNo!$B:$C,2,0)</f>
        <v>119</v>
      </c>
      <c r="C65" s="31" t="s">
        <v>916</v>
      </c>
      <c r="D65" s="5" t="str">
        <f>VLOOKUP(CONCATENATE($A65,".",$B65),Netlist_VTable!$H:$I,2,0)</f>
        <v>S3_X0_RXD3</v>
      </c>
      <c r="E65" s="19">
        <f>VLOOKUP(D65,EtchLengthFromLayout!$A:$B,2,0)</f>
        <v>132.35</v>
      </c>
      <c r="F65" s="19" t="str">
        <f t="shared" si="9"/>
        <v>S3_R_X0_RXD3</v>
      </c>
      <c r="G65" s="19">
        <f>VLOOKUP(F65,EtchLengthFromLayout!$A:$B,2,0)</f>
        <v>5125</v>
      </c>
      <c r="H65" s="19" t="str">
        <f>SUBSTITUTE(J65,"_X","_1_X")</f>
        <v>SG3_1_X0_TXD3</v>
      </c>
      <c r="I65" s="19">
        <f>VLOOKUP(H65,EtchLengthFromLayout!$A:$B,2,0)</f>
        <v>669.51</v>
      </c>
      <c r="J65" s="5" t="str">
        <f>VLOOKUP(CONCATENATE($N65,".",$O65),Netlist_VTable!$H:$I,2,0)</f>
        <v>SG3_X0_TXD3</v>
      </c>
      <c r="K65" s="19">
        <f>VLOOKUP(J65,EtchLengthFromLayout!$A:$B,2,0)</f>
        <v>4870.72</v>
      </c>
      <c r="L65" s="19">
        <f t="shared" si="10"/>
        <v>10797.580000000002</v>
      </c>
      <c r="M65" s="22" t="str">
        <f t="shared" si="11"/>
        <v>OK, Length &lt; 12000mils</v>
      </c>
      <c r="N65" s="24" t="s">
        <v>870</v>
      </c>
      <c r="O65" s="5">
        <f>VLOOKUP(P65,PinNo!$B:$C,2,0)</f>
        <v>130</v>
      </c>
      <c r="P65" s="31" t="s">
        <v>913</v>
      </c>
      <c r="Q65" s="118"/>
    </row>
    <row r="66" spans="1:17" s="32" customFormat="1" ht="15.6" customHeight="1" x14ac:dyDescent="0.25">
      <c r="A66" s="30" t="s">
        <v>728</v>
      </c>
      <c r="B66" s="42">
        <f>VLOOKUP(C66,PinNo!$B:$C,2,0)</f>
        <v>115</v>
      </c>
      <c r="C66" s="31" t="s">
        <v>917</v>
      </c>
      <c r="D66" s="5" t="str">
        <f>VLOOKUP(CONCATENATE($A66,".",$B66),Netlist_VTable!$H:$I,2,0)</f>
        <v>S3_X0_RXDV</v>
      </c>
      <c r="E66" s="19">
        <f>VLOOKUP(D66,EtchLengthFromLayout!$A:$B,2,0)</f>
        <v>189.73</v>
      </c>
      <c r="F66" s="19" t="str">
        <f t="shared" si="9"/>
        <v>S3_R_X0_RXDV</v>
      </c>
      <c r="G66" s="19">
        <f>VLOOKUP(F66,EtchLengthFromLayout!$A:$B,2,0)</f>
        <v>6538.83</v>
      </c>
      <c r="H66" s="19" t="str">
        <f>SUBSTITUTE(J66,"_X","_1_X")</f>
        <v>SG3_1_X0_TXEN</v>
      </c>
      <c r="I66" s="19">
        <f>VLOOKUP(H66,EtchLengthFromLayout!$A:$B,2,0)</f>
        <v>118.44</v>
      </c>
      <c r="J66" s="5" t="str">
        <f>VLOOKUP(CONCATENATE($N66,".",$O66),Netlist_VTable!$H:$I,2,0)</f>
        <v>SG3_X0_TXEN</v>
      </c>
      <c r="K66" s="19">
        <f>VLOOKUP(J66,EtchLengthFromLayout!$A:$B,2,0)</f>
        <v>3950.05</v>
      </c>
      <c r="L66" s="19">
        <f t="shared" si="10"/>
        <v>10797.05</v>
      </c>
      <c r="M66" s="22" t="str">
        <f t="shared" si="11"/>
        <v>OK, Length &lt; 12000mils</v>
      </c>
      <c r="N66" s="24" t="s">
        <v>870</v>
      </c>
      <c r="O66" s="5">
        <f>VLOOKUP(P66,PinNo!$B:$C,2,0)</f>
        <v>125</v>
      </c>
      <c r="P66" s="31" t="s">
        <v>907</v>
      </c>
      <c r="Q66" s="118"/>
    </row>
    <row r="67" spans="1:17" s="32" customFormat="1" ht="15.6" customHeight="1" x14ac:dyDescent="0.25">
      <c r="A67" s="30" t="s">
        <v>728</v>
      </c>
      <c r="B67" s="42">
        <f>VLOOKUP(C67,PinNo!$B:$C,2,0)</f>
        <v>121</v>
      </c>
      <c r="C67" s="31" t="s">
        <v>918</v>
      </c>
      <c r="D67" s="5" t="str">
        <f>VLOOKUP(CONCATENATE($A67,".",$B67),Netlist_VTable!$H:$I,2,0)</f>
        <v>S3_X0_RXC</v>
      </c>
      <c r="E67" s="19">
        <f>VLOOKUP(D67,EtchLengthFromLayout!$A:$B,2,0)</f>
        <v>2055.73</v>
      </c>
      <c r="F67" s="19" t="str">
        <f t="shared" si="9"/>
        <v>S3_R_X0_RXC</v>
      </c>
      <c r="G67" s="19">
        <f>VLOOKUP(F67,EtchLengthFromLayout!$A:$B,2,0)</f>
        <v>993.72</v>
      </c>
      <c r="H67" s="19"/>
      <c r="I67" s="19"/>
      <c r="J67" s="5" t="str">
        <f>VLOOKUP(CONCATENATE($N67,".",$O67),Netlist_VTable!$H:$I,2,0)</f>
        <v>SG3_X0_TXC</v>
      </c>
      <c r="K67" s="19">
        <f>VLOOKUP(J67,EtchLengthFromLayout!$A:$B,2,0)</f>
        <v>7747.65</v>
      </c>
      <c r="L67" s="19">
        <f t="shared" si="10"/>
        <v>10797.099999999999</v>
      </c>
      <c r="M67" s="22" t="str">
        <f t="shared" si="11"/>
        <v>OK, Length &lt; 12000mils</v>
      </c>
      <c r="N67" s="24" t="s">
        <v>870</v>
      </c>
      <c r="O67" s="5">
        <f>VLOOKUP(P67,PinNo!$B:$C,2,0)</f>
        <v>123</v>
      </c>
      <c r="P67" s="31" t="s">
        <v>910</v>
      </c>
      <c r="Q67" s="118"/>
    </row>
    <row r="68" spans="1:17" s="32" customFormat="1" ht="15.6" customHeight="1" x14ac:dyDescent="0.25">
      <c r="A68" s="30" t="s">
        <v>728</v>
      </c>
      <c r="B68" s="42">
        <f>VLOOKUP(C68,PinNo!$B:$C,2,0)</f>
        <v>118</v>
      </c>
      <c r="C68" s="31" t="s">
        <v>919</v>
      </c>
      <c r="D68" s="5" t="str">
        <f>VLOOKUP(CONCATENATE($A68,".",$B68),Netlist_VTable!$H:$I,2,0)</f>
        <v>S3_X0_RXD2</v>
      </c>
      <c r="E68" s="19">
        <f>VLOOKUP(D68,EtchLengthFromLayout!$A:$B,2,0)</f>
        <v>2219.84</v>
      </c>
      <c r="F68" s="19" t="str">
        <f t="shared" si="9"/>
        <v>S3_R_X0_RXD2</v>
      </c>
      <c r="G68" s="19">
        <f>VLOOKUP(F68,EtchLengthFromLayout!$A:$B,2,0)</f>
        <v>2680.64</v>
      </c>
      <c r="H68" s="19" t="str">
        <f>SUBSTITUTE(J68,"_X","_1_X")</f>
        <v>SG3_1_X0_TXD2</v>
      </c>
      <c r="I68" s="19">
        <f>VLOOKUP(H68,EtchLengthFromLayout!$A:$B,2,0)</f>
        <v>845.13</v>
      </c>
      <c r="J68" s="5" t="str">
        <f>VLOOKUP(CONCATENATE($N68,".",$O68),Netlist_VTable!$H:$I,2,0)</f>
        <v>SG3_X0_TXD2</v>
      </c>
      <c r="K68" s="19">
        <f>VLOOKUP(J68,EtchLengthFromLayout!$A:$B,2,0)</f>
        <v>5051.49</v>
      </c>
      <c r="L68" s="19">
        <f t="shared" si="10"/>
        <v>10797.099999999999</v>
      </c>
      <c r="M68" s="22" t="str">
        <f t="shared" si="11"/>
        <v>OK, Length &lt; 12000mils</v>
      </c>
      <c r="N68" s="24" t="s">
        <v>870</v>
      </c>
      <c r="O68" s="5">
        <f>VLOOKUP(P68,PinNo!$B:$C,2,0)</f>
        <v>129</v>
      </c>
      <c r="P68" s="31" t="s">
        <v>911</v>
      </c>
      <c r="Q68" s="118"/>
    </row>
    <row r="69" spans="1:17" s="32" customFormat="1" ht="15.6" customHeight="1" x14ac:dyDescent="0.25">
      <c r="A69" s="25"/>
      <c r="B69" s="10"/>
      <c r="C69" s="54"/>
      <c r="D69" s="15"/>
      <c r="E69" s="15"/>
      <c r="F69" s="15"/>
      <c r="G69" s="15"/>
      <c r="H69" s="15"/>
      <c r="I69" s="15"/>
      <c r="J69" s="10" t="s">
        <v>227</v>
      </c>
      <c r="K69" s="15"/>
      <c r="L69" s="15">
        <f>MAX(L57:L68)</f>
        <v>10797.580000000002</v>
      </c>
      <c r="M69" s="15"/>
      <c r="N69" s="25"/>
      <c r="O69" s="10"/>
      <c r="P69" s="54"/>
      <c r="Q69" s="57"/>
    </row>
    <row r="70" spans="1:17" s="32" customFormat="1" ht="15.6" customHeight="1" x14ac:dyDescent="0.25">
      <c r="A70" s="25"/>
      <c r="B70" s="10"/>
      <c r="C70" s="54"/>
      <c r="D70" s="15"/>
      <c r="E70" s="15"/>
      <c r="F70" s="15"/>
      <c r="G70" s="15"/>
      <c r="H70" s="15"/>
      <c r="I70" s="15"/>
      <c r="J70" s="10" t="s">
        <v>228</v>
      </c>
      <c r="K70" s="15"/>
      <c r="L70" s="15">
        <f>MIN(L57:L68)</f>
        <v>10797.009999999998</v>
      </c>
      <c r="M70" s="15"/>
      <c r="N70" s="25"/>
      <c r="O70" s="10"/>
      <c r="P70" s="54"/>
      <c r="Q70" s="57"/>
    </row>
    <row r="71" spans="1:17" s="32" customFormat="1" ht="15.6" customHeight="1" x14ac:dyDescent="0.25">
      <c r="A71" s="25"/>
      <c r="B71" s="10"/>
      <c r="C71" s="54"/>
      <c r="D71" s="15"/>
      <c r="E71" s="15"/>
      <c r="F71" s="15"/>
      <c r="G71" s="15"/>
      <c r="H71" s="15"/>
      <c r="I71" s="15"/>
      <c r="J71" s="10" t="s">
        <v>1</v>
      </c>
      <c r="K71" s="15"/>
      <c r="L71" s="15">
        <f>ABS(L69-L70)</f>
        <v>0.57000000000334694</v>
      </c>
      <c r="M71" s="15"/>
      <c r="N71" s="25"/>
      <c r="O71" s="10"/>
      <c r="P71" s="54"/>
      <c r="Q71" s="57"/>
    </row>
    <row r="72" spans="1:17" s="32" customFormat="1" ht="15.6" customHeight="1" x14ac:dyDescent="0.25">
      <c r="A72" s="25"/>
      <c r="B72" s="10"/>
      <c r="C72" s="54"/>
      <c r="D72" s="15"/>
      <c r="E72" s="15"/>
      <c r="F72" s="15"/>
      <c r="G72" s="15"/>
      <c r="H72" s="15"/>
      <c r="I72" s="15"/>
      <c r="J72" s="103" t="s">
        <v>6</v>
      </c>
      <c r="K72" s="15"/>
      <c r="L72" s="15" t="str">
        <f>IF(L71&lt;=5,"OK, Tolerance&lt;= 5 mils", "Fail, Tolerance &gt;  5 mils")</f>
        <v>OK, Tolerance&lt;= 5 mils</v>
      </c>
      <c r="M72" s="15"/>
      <c r="N72" s="25"/>
      <c r="O72" s="10"/>
      <c r="P72" s="54"/>
      <c r="Q72" s="57"/>
    </row>
    <row r="73" spans="1:17" s="49" customFormat="1" ht="15.6" customHeight="1" x14ac:dyDescent="0.25">
      <c r="A73" s="48"/>
      <c r="B73" s="42"/>
      <c r="C73" s="43"/>
      <c r="D73" s="41"/>
      <c r="E73" s="41"/>
      <c r="F73" s="41"/>
      <c r="G73" s="41"/>
      <c r="H73" s="41"/>
      <c r="I73" s="41"/>
      <c r="J73" s="42"/>
      <c r="K73" s="41"/>
      <c r="L73" s="41"/>
      <c r="M73" s="41"/>
      <c r="N73" s="48"/>
      <c r="O73" s="42"/>
      <c r="P73" s="43"/>
      <c r="Q73" s="90"/>
    </row>
    <row r="74" spans="1:17" s="49" customFormat="1" ht="15.6" customHeight="1" x14ac:dyDescent="0.25">
      <c r="A74" s="48"/>
      <c r="B74" s="42"/>
      <c r="C74" s="43"/>
      <c r="D74" s="41"/>
      <c r="E74" s="41"/>
      <c r="F74" s="41"/>
      <c r="G74" s="41"/>
      <c r="H74" s="41"/>
      <c r="I74" s="41"/>
      <c r="J74" s="42"/>
      <c r="K74" s="41"/>
      <c r="L74" s="41"/>
      <c r="M74" s="41"/>
      <c r="N74" s="48"/>
      <c r="O74" s="42"/>
      <c r="P74" s="43"/>
      <c r="Q74" s="90"/>
    </row>
    <row r="75" spans="1:17" s="49" customFormat="1" ht="15.6" customHeight="1" x14ac:dyDescent="0.25">
      <c r="A75" s="107"/>
      <c r="B75" s="107"/>
      <c r="C75" s="107"/>
      <c r="D75" s="107"/>
      <c r="E75" s="105"/>
      <c r="F75" s="105"/>
      <c r="G75" s="105"/>
      <c r="H75" s="105"/>
      <c r="I75" s="105"/>
      <c r="J75" s="105"/>
      <c r="K75" s="105"/>
      <c r="L75" s="105"/>
      <c r="M75" s="105"/>
      <c r="N75" s="105"/>
      <c r="O75" s="105"/>
      <c r="P75" s="105"/>
      <c r="Q75" s="105"/>
    </row>
    <row r="76" spans="1:17" s="49" customFormat="1" ht="15.6" customHeight="1" x14ac:dyDescent="0.25">
      <c r="A76" s="107"/>
      <c r="B76" s="107"/>
      <c r="C76" s="107"/>
      <c r="D76" s="107"/>
      <c r="E76" s="105"/>
      <c r="F76" s="105"/>
      <c r="G76" s="105"/>
      <c r="H76" s="105"/>
      <c r="I76" s="105"/>
      <c r="J76" s="105"/>
      <c r="K76" s="105"/>
      <c r="L76" s="105"/>
      <c r="M76" s="105"/>
      <c r="N76" s="105"/>
      <c r="O76" s="105"/>
      <c r="P76" s="105"/>
      <c r="Q76" s="105"/>
    </row>
    <row r="77" spans="1:17" s="32" customFormat="1" ht="32.25" x14ac:dyDescent="0.45">
      <c r="A77" s="26" t="s">
        <v>785</v>
      </c>
      <c r="B77" s="12"/>
      <c r="C77" s="12"/>
      <c r="D77" s="89" t="s">
        <v>886</v>
      </c>
      <c r="E77" s="13"/>
      <c r="F77" s="13"/>
      <c r="G77" s="13"/>
      <c r="H77" s="14"/>
      <c r="I77" s="14"/>
      <c r="J77" s="14"/>
      <c r="K77" s="14"/>
      <c r="L77" s="14"/>
      <c r="M77" s="14"/>
      <c r="N77" s="14"/>
      <c r="O77" s="14"/>
      <c r="P77" s="14"/>
      <c r="Q77" s="40"/>
    </row>
    <row r="78" spans="1:17" s="32" customFormat="1" ht="15.75" x14ac:dyDescent="0.25">
      <c r="A78" s="46" t="s">
        <v>3</v>
      </c>
      <c r="B78" s="46" t="s">
        <v>4</v>
      </c>
      <c r="C78" s="46" t="s">
        <v>5</v>
      </c>
      <c r="D78" s="10" t="s">
        <v>884</v>
      </c>
      <c r="E78" s="15" t="s">
        <v>2</v>
      </c>
      <c r="F78" s="16" t="s">
        <v>0</v>
      </c>
      <c r="G78" s="17" t="s">
        <v>2</v>
      </c>
      <c r="H78" s="17"/>
      <c r="I78" s="17"/>
      <c r="J78" s="10" t="s">
        <v>884</v>
      </c>
      <c r="K78" s="15" t="s">
        <v>2</v>
      </c>
      <c r="L78" s="18" t="s">
        <v>883</v>
      </c>
      <c r="M78" s="88" t="s">
        <v>882</v>
      </c>
      <c r="N78" s="10" t="s">
        <v>226</v>
      </c>
      <c r="O78" s="10" t="s">
        <v>4</v>
      </c>
      <c r="P78" s="10" t="s">
        <v>5</v>
      </c>
      <c r="Q78" s="46" t="s">
        <v>256</v>
      </c>
    </row>
    <row r="79" spans="1:17" s="32" customFormat="1" ht="15.6" customHeight="1" x14ac:dyDescent="0.25">
      <c r="A79" s="23" t="s">
        <v>8</v>
      </c>
      <c r="B79" s="42">
        <f>VLOOKUP(C79,PinNo!$B:$C,2,0)</f>
        <v>19</v>
      </c>
      <c r="C79" s="86" t="s">
        <v>6161</v>
      </c>
      <c r="D79" s="5" t="str">
        <f>VLOOKUP(CONCATENATE($A79,".",$B79),Netlist_VTable!$H:$I,2,0)</f>
        <v>S0_X1_TXEN</v>
      </c>
      <c r="E79" s="19">
        <f>VLOOKUP(D79,EtchLengthFromLayout!$A:$B,2,0)</f>
        <v>5887.23</v>
      </c>
      <c r="F79" s="13" t="str">
        <f t="shared" ref="F79" si="12">CONCATENATE("S",MID($A79,5,1),"_R_",MID($D79,4,22) )</f>
        <v>S0_R_X1_TXEN</v>
      </c>
      <c r="G79" s="19">
        <f>VLOOKUP(F79,EtchLengthFromLayout!$A:$B,2,0)</f>
        <v>1706.27</v>
      </c>
      <c r="H79" s="19"/>
      <c r="I79" s="19"/>
      <c r="J79" s="5" t="str">
        <f>VLOOKUP(CONCATENATE($N79,".",$O79),Netlist_VTable!$H:$I,2,0)</f>
        <v>SG0_X1_RXDV</v>
      </c>
      <c r="K79" s="19">
        <f>VLOOKUP(J79,EtchLengthFromLayout!$A:$B,2,0)</f>
        <v>1802.97</v>
      </c>
      <c r="L79" s="19">
        <f>E79+G79+I79+K79</f>
        <v>9396.4699999999993</v>
      </c>
      <c r="M79" s="22" t="str">
        <f>IF( L79&lt;=12000,"OK, Length &lt; 12000mils","Fail, Length is Out of Range")</f>
        <v>OK, Length &lt; 12000mils</v>
      </c>
      <c r="N79" s="23" t="s">
        <v>871</v>
      </c>
      <c r="O79" s="5">
        <f>VLOOKUP(P79,PinNo!$B:$C,2,0)</f>
        <v>10</v>
      </c>
      <c r="P79" s="31" t="s">
        <v>931</v>
      </c>
      <c r="Q79" s="122" t="s">
        <v>5259</v>
      </c>
    </row>
    <row r="80" spans="1:17" s="32" customFormat="1" ht="15.6" customHeight="1" x14ac:dyDescent="0.25">
      <c r="A80" s="23" t="s">
        <v>8</v>
      </c>
      <c r="B80" s="42">
        <f>VLOOKUP(C80,PinNo!$B:$C,2,0)</f>
        <v>20</v>
      </c>
      <c r="C80" s="31" t="s">
        <v>922</v>
      </c>
      <c r="D80" s="5" t="str">
        <f>VLOOKUP(CONCATENATE($A80,".",$B80),Netlist_VTable!$H:$I,2,0)</f>
        <v>S0_X1_TXD0</v>
      </c>
      <c r="E80" s="19">
        <f>VLOOKUP(D80,EtchLengthFromLayout!$A:$B,2,0)</f>
        <v>5956.84</v>
      </c>
      <c r="F80" s="19" t="str">
        <f t="shared" ref="F80:F90" si="13">CONCATENATE("S",MID($A80,5,1),"_R_",MID($D80,4,22) )</f>
        <v>S0_R_X1_TXD0</v>
      </c>
      <c r="G80" s="19">
        <f>VLOOKUP(F80,EtchLengthFromLayout!$A:$B,2,0)</f>
        <v>1494.04</v>
      </c>
      <c r="H80" s="19"/>
      <c r="I80" s="19"/>
      <c r="J80" s="5" t="str">
        <f>VLOOKUP(CONCATENATE($N80,".",$O80),Netlist_VTable!$H:$I,2,0)</f>
        <v>SG0_X1_RXD0</v>
      </c>
      <c r="K80" s="19">
        <f>VLOOKUP(J80,EtchLengthFromLayout!$A:$B,2,0)</f>
        <v>1945.6</v>
      </c>
      <c r="L80" s="19">
        <f t="shared" ref="L80:L90" si="14">E80+G80+I80+K80</f>
        <v>9396.48</v>
      </c>
      <c r="M80" s="22" t="str">
        <f t="shared" ref="M80:M90" si="15">IF( L80&lt;=12000,"OK, Length &lt; 12000mils","Fail, Length is Out of Range")</f>
        <v>OK, Length &lt; 12000mils</v>
      </c>
      <c r="N80" s="23" t="s">
        <v>871</v>
      </c>
      <c r="O80" s="5">
        <f>VLOOKUP(P80,PinNo!$B:$C,2,0)</f>
        <v>11</v>
      </c>
      <c r="P80" s="31" t="s">
        <v>926</v>
      </c>
      <c r="Q80" s="123"/>
    </row>
    <row r="81" spans="1:17" s="32" customFormat="1" ht="15.6" customHeight="1" x14ac:dyDescent="0.25">
      <c r="A81" s="23" t="s">
        <v>8</v>
      </c>
      <c r="B81" s="42">
        <f>VLOOKUP(C81,PinNo!$B:$C,2,0)</f>
        <v>21</v>
      </c>
      <c r="C81" s="31" t="s">
        <v>923</v>
      </c>
      <c r="D81" s="5" t="str">
        <f>VLOOKUP(CONCATENATE($A81,".",$B81),Netlist_VTable!$H:$I,2,0)</f>
        <v>S0_X1_TXD1</v>
      </c>
      <c r="E81" s="19">
        <f>VLOOKUP(D81,EtchLengthFromLayout!$A:$B,2,0)</f>
        <v>5050.62</v>
      </c>
      <c r="F81" s="19" t="str">
        <f t="shared" si="13"/>
        <v>S0_R_X1_TXD1</v>
      </c>
      <c r="G81" s="19">
        <f>VLOOKUP(F81,EtchLengthFromLayout!$A:$B,2,0)</f>
        <v>2522.66</v>
      </c>
      <c r="H81" s="19"/>
      <c r="I81" s="19"/>
      <c r="J81" s="5" t="str">
        <f>VLOOKUP(CONCATENATE($N81,".",$O81),Netlist_VTable!$H:$I,2,0)</f>
        <v>SG0_X1_RXD1</v>
      </c>
      <c r="K81" s="19">
        <f>VLOOKUP(J81,EtchLengthFromLayout!$A:$B,2,0)</f>
        <v>1823.14</v>
      </c>
      <c r="L81" s="19">
        <f t="shared" si="14"/>
        <v>9396.42</v>
      </c>
      <c r="M81" s="22" t="str">
        <f t="shared" si="15"/>
        <v>OK, Length &lt; 12000mils</v>
      </c>
      <c r="N81" s="23" t="s">
        <v>871</v>
      </c>
      <c r="O81" s="5">
        <f>VLOOKUP(P81,PinNo!$B:$C,2,0)</f>
        <v>12</v>
      </c>
      <c r="P81" s="31" t="s">
        <v>929</v>
      </c>
      <c r="Q81" s="123"/>
    </row>
    <row r="82" spans="1:17" s="32" customFormat="1" ht="15.6" customHeight="1" x14ac:dyDescent="0.25">
      <c r="A82" s="23" t="s">
        <v>8</v>
      </c>
      <c r="B82" s="42">
        <f>VLOOKUP(C82,PinNo!$B:$C,2,0)</f>
        <v>18</v>
      </c>
      <c r="C82" s="31" t="s">
        <v>924</v>
      </c>
      <c r="D82" s="5" t="str">
        <f>VLOOKUP(CONCATENATE($A82,".",$B82),Netlist_VTable!$H:$I,2,0)</f>
        <v>S0_X1_TXC</v>
      </c>
      <c r="E82" s="19">
        <f>VLOOKUP(D82,EtchLengthFromLayout!$A:$B,2,0)</f>
        <v>5035.24</v>
      </c>
      <c r="F82" s="19" t="str">
        <f t="shared" si="13"/>
        <v>S0_R_X1_TXC</v>
      </c>
      <c r="G82" s="19">
        <f>VLOOKUP(F82,EtchLengthFromLayout!$A:$B,2,0)</f>
        <v>2462.7600000000002</v>
      </c>
      <c r="H82" s="19"/>
      <c r="I82" s="19"/>
      <c r="J82" s="5" t="str">
        <f>VLOOKUP(CONCATENATE($N82,".",$O82),Netlist_VTable!$H:$I,2,0)</f>
        <v>SG0_X1_RXC</v>
      </c>
      <c r="K82" s="19">
        <f>VLOOKUP(J82,EtchLengthFromLayout!$A:$B,2,0)</f>
        <v>1898.47</v>
      </c>
      <c r="L82" s="19">
        <f t="shared" si="14"/>
        <v>9396.4699999999993</v>
      </c>
      <c r="M82" s="22" t="str">
        <f t="shared" si="15"/>
        <v>OK, Length &lt; 12000mils</v>
      </c>
      <c r="N82" s="23" t="s">
        <v>871</v>
      </c>
      <c r="O82" s="5">
        <f>VLOOKUP(P82,PinNo!$B:$C,2,0)</f>
        <v>16</v>
      </c>
      <c r="P82" s="31" t="s">
        <v>932</v>
      </c>
      <c r="Q82" s="123"/>
    </row>
    <row r="83" spans="1:17" s="32" customFormat="1" ht="15.6" customHeight="1" x14ac:dyDescent="0.25">
      <c r="A83" s="23" t="s">
        <v>8</v>
      </c>
      <c r="B83" s="42">
        <f>VLOOKUP(C83,PinNo!$B:$C,2,0)</f>
        <v>23</v>
      </c>
      <c r="C83" s="31" t="s">
        <v>925</v>
      </c>
      <c r="D83" s="5" t="str">
        <f>VLOOKUP(CONCATENATE($A83,".",$B83),Netlist_VTable!$H:$I,2,0)</f>
        <v>S0_X1_TXD2</v>
      </c>
      <c r="E83" s="19">
        <f>VLOOKUP(D83,EtchLengthFromLayout!$A:$B,2,0)</f>
        <v>4393.0200000000004</v>
      </c>
      <c r="F83" s="19" t="str">
        <f t="shared" si="13"/>
        <v>S0_R_X1_TXD2</v>
      </c>
      <c r="G83" s="19">
        <f>VLOOKUP(F83,EtchLengthFromLayout!$A:$B,2,0)</f>
        <v>2868.17</v>
      </c>
      <c r="H83" s="19"/>
      <c r="I83" s="19"/>
      <c r="J83" s="5" t="str">
        <f>VLOOKUP(CONCATENATE($N83,".",$O83),Netlist_VTable!$H:$I,2,0)</f>
        <v>SG0_X1_RXD2</v>
      </c>
      <c r="K83" s="19">
        <f>VLOOKUP(J83,EtchLengthFromLayout!$A:$B,2,0)</f>
        <v>2135.29</v>
      </c>
      <c r="L83" s="19">
        <f t="shared" si="14"/>
        <v>9396.48</v>
      </c>
      <c r="M83" s="22" t="str">
        <f t="shared" si="15"/>
        <v>OK, Length &lt; 12000mils</v>
      </c>
      <c r="N83" s="23" t="s">
        <v>867</v>
      </c>
      <c r="O83" s="5">
        <f>VLOOKUP(P83,PinNo!$B:$C,2,0)</f>
        <v>13</v>
      </c>
      <c r="P83" s="31" t="s">
        <v>933</v>
      </c>
      <c r="Q83" s="123"/>
    </row>
    <row r="84" spans="1:17" s="32" customFormat="1" ht="15.6" customHeight="1" x14ac:dyDescent="0.25">
      <c r="A84" s="23" t="s">
        <v>8</v>
      </c>
      <c r="B84" s="42">
        <f>VLOOKUP(C84,PinNo!$B:$C,2,0)</f>
        <v>11</v>
      </c>
      <c r="C84" s="31" t="s">
        <v>926</v>
      </c>
      <c r="D84" s="5" t="str">
        <f>VLOOKUP(CONCATENATE($A84,".",$B84),Netlist_VTable!$H:$I,2,0)</f>
        <v>S0_X1_RXD0</v>
      </c>
      <c r="E84" s="19">
        <f>VLOOKUP(D84,EtchLengthFromLayout!$A:$B,2,0)</f>
        <v>1146.3800000000001</v>
      </c>
      <c r="F84" s="13" t="str">
        <f t="shared" si="13"/>
        <v>S0_R_X1_RXD0</v>
      </c>
      <c r="G84" s="19">
        <f>VLOOKUP(F84,EtchLengthFromLayout!$A:$B,2,0)</f>
        <v>4298.8999999999996</v>
      </c>
      <c r="H84" s="19" t="str">
        <f>SUBSTITUTE(J84,"_X","_1_X")</f>
        <v>SG0_1_X1_TXD0</v>
      </c>
      <c r="I84" s="19">
        <f>VLOOKUP(H84,EtchLengthFromLayout!$A:$B,2,0)</f>
        <v>340.29</v>
      </c>
      <c r="J84" s="5" t="str">
        <f>VLOOKUP(CONCATENATE($N84,".",$O84),Netlist_VTable!$H:$I,2,0)</f>
        <v>SG0_X1_TXD0</v>
      </c>
      <c r="K84" s="19">
        <f>VLOOKUP(J84,EtchLengthFromLayout!$A:$B,2,0)</f>
        <v>3610.96</v>
      </c>
      <c r="L84" s="19">
        <f t="shared" si="14"/>
        <v>9396.5299999999988</v>
      </c>
      <c r="M84" s="22" t="str">
        <f t="shared" si="15"/>
        <v>OK, Length &lt; 12000mils</v>
      </c>
      <c r="N84" s="23" t="s">
        <v>867</v>
      </c>
      <c r="O84" s="5">
        <f>VLOOKUP(P84,PinNo!$B:$C,2,0)</f>
        <v>20</v>
      </c>
      <c r="P84" s="31" t="s">
        <v>922</v>
      </c>
      <c r="Q84" s="123"/>
    </row>
    <row r="85" spans="1:17" s="32" customFormat="1" ht="15.6" customHeight="1" x14ac:dyDescent="0.25">
      <c r="A85" s="23" t="s">
        <v>8</v>
      </c>
      <c r="B85" s="42">
        <f>VLOOKUP(C85,PinNo!$B:$C,2,0)</f>
        <v>24</v>
      </c>
      <c r="C85" s="31" t="s">
        <v>927</v>
      </c>
      <c r="D85" s="5" t="str">
        <f>VLOOKUP(CONCATENATE($A85,".",$B85),Netlist_VTable!$H:$I,2,0)</f>
        <v>S0_X1_TXD3</v>
      </c>
      <c r="E85" s="19">
        <f>VLOOKUP(D85,EtchLengthFromLayout!$A:$B,2,0)</f>
        <v>5083.8500000000004</v>
      </c>
      <c r="F85" s="19" t="str">
        <f t="shared" si="13"/>
        <v>S0_R_X1_TXD3</v>
      </c>
      <c r="G85" s="19">
        <f>VLOOKUP(F85,EtchLengthFromLayout!$A:$B,2,0)</f>
        <v>2638.68</v>
      </c>
      <c r="H85" s="19"/>
      <c r="I85" s="19"/>
      <c r="J85" s="5" t="str">
        <f>VLOOKUP(CONCATENATE($N85,".",$O85),Netlist_VTable!$H:$I,2,0)</f>
        <v>SG0_X1_RXD3</v>
      </c>
      <c r="K85" s="19">
        <f>VLOOKUP(J85,EtchLengthFromLayout!$A:$B,2,0)</f>
        <v>1673.96</v>
      </c>
      <c r="L85" s="19">
        <f t="shared" si="14"/>
        <v>9396.4900000000016</v>
      </c>
      <c r="M85" s="22" t="str">
        <f t="shared" si="15"/>
        <v>OK, Length &lt; 12000mils</v>
      </c>
      <c r="N85" s="23" t="s">
        <v>867</v>
      </c>
      <c r="O85" s="5">
        <f>VLOOKUP(P85,PinNo!$B:$C,2,0)</f>
        <v>14</v>
      </c>
      <c r="P85" s="31" t="s">
        <v>930</v>
      </c>
      <c r="Q85" s="123"/>
    </row>
    <row r="86" spans="1:17" s="32" customFormat="1" ht="15.6" customHeight="1" x14ac:dyDescent="0.25">
      <c r="A86" s="23" t="s">
        <v>8</v>
      </c>
      <c r="B86" s="42">
        <f>VLOOKUP(C86,PinNo!$B:$C,2,0)</f>
        <v>12</v>
      </c>
      <c r="C86" s="31" t="s">
        <v>929</v>
      </c>
      <c r="D86" s="5" t="str">
        <f>VLOOKUP(CONCATENATE($A86,".",$B86),Netlist_VTable!$H:$I,2,0)</f>
        <v>S0_X1_RXD1</v>
      </c>
      <c r="E86" s="19">
        <f>VLOOKUP(D86,EtchLengthFromLayout!$A:$B,2,0)</f>
        <v>919.79</v>
      </c>
      <c r="F86" s="19" t="str">
        <f t="shared" si="13"/>
        <v>S0_R_X1_RXD1</v>
      </c>
      <c r="G86" s="19">
        <f>VLOOKUP(F86,EtchLengthFromLayout!$A:$B,2,0)</f>
        <v>4714.96</v>
      </c>
      <c r="H86" s="19" t="str">
        <f>SUBSTITUTE(J86,"_X","_1_X")</f>
        <v>SG0_1_X1_TXD1</v>
      </c>
      <c r="I86" s="19">
        <f>VLOOKUP(H86,EtchLengthFromLayout!$A:$B,2,0)</f>
        <v>1459.78</v>
      </c>
      <c r="J86" s="5" t="str">
        <f>VLOOKUP(CONCATENATE($N86,".",$O86),Netlist_VTable!$H:$I,2,0)</f>
        <v>SG0_X1_TXD1</v>
      </c>
      <c r="K86" s="19">
        <f>VLOOKUP(J86,EtchLengthFromLayout!$A:$B,2,0)</f>
        <v>2301.96</v>
      </c>
      <c r="L86" s="19">
        <f t="shared" si="14"/>
        <v>9396.49</v>
      </c>
      <c r="M86" s="22" t="str">
        <f t="shared" si="15"/>
        <v>OK, Length &lt; 12000mils</v>
      </c>
      <c r="N86" s="23" t="s">
        <v>867</v>
      </c>
      <c r="O86" s="5">
        <f>VLOOKUP(P86,PinNo!$B:$C,2,0)</f>
        <v>21</v>
      </c>
      <c r="P86" s="31" t="s">
        <v>923</v>
      </c>
      <c r="Q86" s="123"/>
    </row>
    <row r="87" spans="1:17" s="32" customFormat="1" ht="15.6" customHeight="1" x14ac:dyDescent="0.25">
      <c r="A87" s="23" t="s">
        <v>8</v>
      </c>
      <c r="B87" s="42">
        <f>VLOOKUP(C87,PinNo!$B:$C,2,0)</f>
        <v>14</v>
      </c>
      <c r="C87" s="31" t="s">
        <v>930</v>
      </c>
      <c r="D87" s="5" t="str">
        <f>VLOOKUP(CONCATENATE($A87,".",$B87),Netlist_VTable!$H:$I,2,0)</f>
        <v>S0_X1_RXD3</v>
      </c>
      <c r="E87" s="19">
        <f>VLOOKUP(D87,EtchLengthFromLayout!$A:$B,2,0)</f>
        <v>934.39</v>
      </c>
      <c r="F87" s="19" t="str">
        <f t="shared" si="13"/>
        <v>S0_R_X1_RXD3</v>
      </c>
      <c r="G87" s="19">
        <f>VLOOKUP(F87,EtchLengthFromLayout!$A:$B,2,0)</f>
        <v>5788.56</v>
      </c>
      <c r="H87" s="19"/>
      <c r="I87" s="19"/>
      <c r="J87" s="5" t="str">
        <f>VLOOKUP(CONCATENATE($N87,".",$O87),Netlist_VTable!$H:$I,2,0)</f>
        <v>SG0_X1_TXD3</v>
      </c>
      <c r="K87" s="19">
        <f>VLOOKUP(J87,EtchLengthFromLayout!$A:$B,2,0)</f>
        <v>2673.55</v>
      </c>
      <c r="L87" s="19">
        <f t="shared" si="14"/>
        <v>9396.5</v>
      </c>
      <c r="M87" s="22" t="str">
        <f t="shared" si="15"/>
        <v>OK, Length &lt; 12000mils</v>
      </c>
      <c r="N87" s="23" t="s">
        <v>867</v>
      </c>
      <c r="O87" s="5">
        <f>VLOOKUP(P87,PinNo!$B:$C,2,0)</f>
        <v>24</v>
      </c>
      <c r="P87" s="31" t="s">
        <v>927</v>
      </c>
      <c r="Q87" s="123"/>
    </row>
    <row r="88" spans="1:17" s="32" customFormat="1" ht="15.6" customHeight="1" x14ac:dyDescent="0.25">
      <c r="A88" s="23" t="s">
        <v>8</v>
      </c>
      <c r="B88" s="42">
        <f>VLOOKUP(C88,PinNo!$B:$C,2,0)</f>
        <v>10</v>
      </c>
      <c r="C88" s="31" t="s">
        <v>931</v>
      </c>
      <c r="D88" s="5" t="str">
        <f>VLOOKUP(CONCATENATE($A88,".",$B88),Netlist_VTable!$H:$I,2,0)</f>
        <v>S0_X1_RXDV</v>
      </c>
      <c r="E88" s="19">
        <f>VLOOKUP(D88,EtchLengthFromLayout!$A:$B,2,0)</f>
        <v>907.89</v>
      </c>
      <c r="F88" s="19" t="str">
        <f t="shared" si="13"/>
        <v>S0_R_X1_RXDV</v>
      </c>
      <c r="G88" s="19">
        <f>VLOOKUP(F88,EtchLengthFromLayout!$A:$B,2,0)</f>
        <v>4219.6400000000003</v>
      </c>
      <c r="H88" s="19" t="str">
        <f>SUBSTITUTE(J88,"_X","_1_X")</f>
        <v>SG0_1_X1_TXEN</v>
      </c>
      <c r="I88" s="19">
        <f>VLOOKUP(H88,EtchLengthFromLayout!$A:$B,2,0)</f>
        <v>677.79</v>
      </c>
      <c r="J88" s="5" t="str">
        <f>VLOOKUP(CONCATENATE($N88,".",$O88),Netlist_VTable!$H:$I,2,0)</f>
        <v>SG0_X1_TXEN</v>
      </c>
      <c r="K88" s="19">
        <f>VLOOKUP(J88,EtchLengthFromLayout!$A:$B,2,0)</f>
        <v>3591.23</v>
      </c>
      <c r="L88" s="19">
        <f t="shared" si="14"/>
        <v>9396.5500000000011</v>
      </c>
      <c r="M88" s="22" t="str">
        <f t="shared" si="15"/>
        <v>OK, Length &lt; 12000mils</v>
      </c>
      <c r="N88" s="23" t="s">
        <v>867</v>
      </c>
      <c r="O88" s="5">
        <f>VLOOKUP(P88,PinNo!$B:$C,2,0)</f>
        <v>19</v>
      </c>
      <c r="P88" s="86" t="s">
        <v>6161</v>
      </c>
      <c r="Q88" s="123"/>
    </row>
    <row r="89" spans="1:17" s="32" customFormat="1" ht="15.6" customHeight="1" x14ac:dyDescent="0.25">
      <c r="A89" s="23" t="s">
        <v>8</v>
      </c>
      <c r="B89" s="42">
        <f>VLOOKUP(C89,PinNo!$B:$C,2,0)</f>
        <v>16</v>
      </c>
      <c r="C89" s="31" t="s">
        <v>932</v>
      </c>
      <c r="D89" s="5" t="str">
        <f>VLOOKUP(CONCATENATE($A89,".",$B89),Netlist_VTable!$H:$I,2,0)</f>
        <v>S0_X1_RXC</v>
      </c>
      <c r="E89" s="19">
        <f>VLOOKUP(D89,EtchLengthFromLayout!$A:$B,2,0)</f>
        <v>697.72</v>
      </c>
      <c r="F89" s="19" t="str">
        <f t="shared" si="13"/>
        <v>S0_R_X1_RXC</v>
      </c>
      <c r="G89" s="19">
        <f>VLOOKUP(F89,EtchLengthFromLayout!$A:$B,2,0)</f>
        <v>6295.83</v>
      </c>
      <c r="H89" s="19"/>
      <c r="I89" s="19"/>
      <c r="J89" s="5" t="str">
        <f>VLOOKUP(CONCATENATE($N89,".",$O89),Netlist_VTable!$H:$I,2,0)</f>
        <v>SG0_X1_TXC</v>
      </c>
      <c r="K89" s="19">
        <f>VLOOKUP(J89,EtchLengthFromLayout!$A:$B,2,0)</f>
        <v>2402.96</v>
      </c>
      <c r="L89" s="19">
        <f t="shared" si="14"/>
        <v>9396.51</v>
      </c>
      <c r="M89" s="22" t="str">
        <f t="shared" si="15"/>
        <v>OK, Length &lt; 12000mils</v>
      </c>
      <c r="N89" s="23" t="s">
        <v>867</v>
      </c>
      <c r="O89" s="5">
        <f>VLOOKUP(P89,PinNo!$B:$C,2,0)</f>
        <v>18</v>
      </c>
      <c r="P89" s="31" t="s">
        <v>924</v>
      </c>
      <c r="Q89" s="123"/>
    </row>
    <row r="90" spans="1:17" s="32" customFormat="1" ht="15.6" customHeight="1" x14ac:dyDescent="0.25">
      <c r="A90" s="23" t="s">
        <v>8</v>
      </c>
      <c r="B90" s="42">
        <f>VLOOKUP(C90,PinNo!$B:$C,2,0)</f>
        <v>13</v>
      </c>
      <c r="C90" s="31" t="s">
        <v>933</v>
      </c>
      <c r="D90" s="5" t="str">
        <f>VLOOKUP(CONCATENATE($A90,".",$B90),Netlist_VTable!$H:$I,2,0)</f>
        <v>S0_X1_RXD2</v>
      </c>
      <c r="E90" s="19">
        <f>VLOOKUP(D90,EtchLengthFromLayout!$A:$B,2,0)</f>
        <v>741.48</v>
      </c>
      <c r="F90" s="19" t="str">
        <f t="shared" si="13"/>
        <v>S0_R_X1_RXD2</v>
      </c>
      <c r="G90" s="19">
        <f>VLOOKUP(F90,EtchLengthFromLayout!$A:$B,2,0)</f>
        <v>6205.43</v>
      </c>
      <c r="H90" s="19" t="str">
        <f>SUBSTITUTE(J90,"_X","_1_X")</f>
        <v>SG0_1_X1_TXD2</v>
      </c>
      <c r="I90" s="19">
        <f>VLOOKUP(H90,EtchLengthFromLayout!$A:$B,2,0)</f>
        <v>320.86</v>
      </c>
      <c r="J90" s="5" t="str">
        <f>VLOOKUP(CONCATENATE($N90,".",$O90),Netlist_VTable!$H:$I,2,0)</f>
        <v>SG0_X1_TXD2</v>
      </c>
      <c r="K90" s="19">
        <f>VLOOKUP(J90,EtchLengthFromLayout!$A:$B,2,0)</f>
        <v>2128.7800000000002</v>
      </c>
      <c r="L90" s="19">
        <f t="shared" si="14"/>
        <v>9396.5499999999993</v>
      </c>
      <c r="M90" s="22" t="str">
        <f t="shared" si="15"/>
        <v>OK, Length &lt; 12000mils</v>
      </c>
      <c r="N90" s="23" t="s">
        <v>867</v>
      </c>
      <c r="O90" s="5">
        <f>VLOOKUP(P90,PinNo!$B:$C,2,0)</f>
        <v>23</v>
      </c>
      <c r="P90" s="31" t="s">
        <v>925</v>
      </c>
      <c r="Q90" s="124"/>
    </row>
    <row r="91" spans="1:17" s="32" customFormat="1" ht="15.6" customHeight="1" x14ac:dyDescent="0.25">
      <c r="A91" s="25"/>
      <c r="B91" s="10"/>
      <c r="C91" s="54"/>
      <c r="D91" s="15"/>
      <c r="E91" s="15"/>
      <c r="F91" s="15"/>
      <c r="G91" s="15"/>
      <c r="H91" s="15"/>
      <c r="I91" s="15"/>
      <c r="J91" s="10" t="s">
        <v>227</v>
      </c>
      <c r="K91" s="15"/>
      <c r="L91" s="15">
        <f>MAX(L79:L90)</f>
        <v>9396.5500000000011</v>
      </c>
      <c r="M91" s="15"/>
      <c r="N91" s="25"/>
      <c r="O91" s="10"/>
      <c r="P91" s="54"/>
      <c r="Q91" s="57"/>
    </row>
    <row r="92" spans="1:17" s="32" customFormat="1" ht="15.6" customHeight="1" x14ac:dyDescent="0.25">
      <c r="A92" s="25"/>
      <c r="B92" s="10"/>
      <c r="C92" s="54"/>
      <c r="D92" s="15"/>
      <c r="E92" s="15"/>
      <c r="F92" s="15"/>
      <c r="G92" s="15"/>
      <c r="H92" s="15"/>
      <c r="I92" s="15"/>
      <c r="J92" s="10" t="s">
        <v>228</v>
      </c>
      <c r="K92" s="15"/>
      <c r="L92" s="15">
        <f>MIN(L79:L90)</f>
        <v>9396.42</v>
      </c>
      <c r="M92" s="15"/>
      <c r="N92" s="25"/>
      <c r="O92" s="10"/>
      <c r="P92" s="54"/>
      <c r="Q92" s="57"/>
    </row>
    <row r="93" spans="1:17" s="32" customFormat="1" ht="15.6" customHeight="1" x14ac:dyDescent="0.25">
      <c r="A93" s="25"/>
      <c r="B93" s="10"/>
      <c r="C93" s="54"/>
      <c r="D93" s="15"/>
      <c r="E93" s="15"/>
      <c r="F93" s="15"/>
      <c r="G93" s="15"/>
      <c r="H93" s="15"/>
      <c r="I93" s="15"/>
      <c r="J93" s="10" t="s">
        <v>1</v>
      </c>
      <c r="K93" s="15"/>
      <c r="L93" s="15">
        <f>ABS(L91-L92)</f>
        <v>0.13000000000101863</v>
      </c>
      <c r="M93" s="15"/>
      <c r="N93" s="25"/>
      <c r="O93" s="10"/>
      <c r="P93" s="54"/>
      <c r="Q93" s="57"/>
    </row>
    <row r="94" spans="1:17" s="32" customFormat="1" ht="15.6" customHeight="1" x14ac:dyDescent="0.25">
      <c r="A94" s="25"/>
      <c r="B94" s="10"/>
      <c r="C94" s="54"/>
      <c r="D94" s="15"/>
      <c r="E94" s="15"/>
      <c r="F94" s="15"/>
      <c r="G94" s="15"/>
      <c r="H94" s="15"/>
      <c r="I94" s="15"/>
      <c r="J94" s="103" t="s">
        <v>6</v>
      </c>
      <c r="K94" s="15"/>
      <c r="L94" s="15" t="str">
        <f>IF(L93&lt;=5,"OK, Tolerance&lt;= 5 mils", "Fail, Tolerance &gt;  5 mils")</f>
        <v>OK, Tolerance&lt;= 5 mils</v>
      </c>
      <c r="M94" s="15"/>
      <c r="N94" s="25"/>
      <c r="O94" s="10"/>
      <c r="P94" s="54"/>
      <c r="Q94" s="57"/>
    </row>
    <row r="95" spans="1:17" s="49" customFormat="1" ht="15.6" customHeight="1" x14ac:dyDescent="0.25">
      <c r="A95" s="58"/>
      <c r="B95" s="55"/>
      <c r="C95" s="59"/>
      <c r="D95" s="56"/>
      <c r="E95" s="56"/>
      <c r="F95" s="56"/>
      <c r="G95" s="56"/>
      <c r="H95" s="56"/>
      <c r="I95" s="56"/>
      <c r="J95" s="55"/>
      <c r="K95" s="56"/>
      <c r="L95" s="56"/>
      <c r="M95" s="56"/>
      <c r="N95" s="58"/>
      <c r="O95" s="55"/>
      <c r="P95" s="59"/>
      <c r="Q95" s="50"/>
    </row>
    <row r="96" spans="1:17" s="32" customFormat="1" ht="15.75" x14ac:dyDescent="0.25">
      <c r="A96" s="46" t="s">
        <v>3</v>
      </c>
      <c r="B96" s="46" t="s">
        <v>4</v>
      </c>
      <c r="C96" s="46" t="s">
        <v>5</v>
      </c>
      <c r="D96" s="10" t="s">
        <v>884</v>
      </c>
      <c r="E96" s="15" t="s">
        <v>2</v>
      </c>
      <c r="F96" s="16" t="s">
        <v>0</v>
      </c>
      <c r="G96" s="17" t="s">
        <v>2</v>
      </c>
      <c r="H96" s="17"/>
      <c r="I96" s="17"/>
      <c r="J96" s="10" t="s">
        <v>884</v>
      </c>
      <c r="K96" s="15" t="s">
        <v>2</v>
      </c>
      <c r="L96" s="18" t="s">
        <v>883</v>
      </c>
      <c r="M96" s="88" t="s">
        <v>882</v>
      </c>
      <c r="N96" s="10" t="s">
        <v>226</v>
      </c>
      <c r="O96" s="10" t="s">
        <v>4</v>
      </c>
      <c r="P96" s="10" t="s">
        <v>5</v>
      </c>
      <c r="Q96" s="46" t="s">
        <v>256</v>
      </c>
    </row>
    <row r="97" spans="1:17" s="32" customFormat="1" ht="15.6" customHeight="1" x14ac:dyDescent="0.25">
      <c r="A97" s="30" t="s">
        <v>9</v>
      </c>
      <c r="B97" s="42">
        <f>VLOOKUP(C97,PinNo!$B:$C,2,0)</f>
        <v>19</v>
      </c>
      <c r="C97" s="86" t="s">
        <v>6160</v>
      </c>
      <c r="D97" s="5" t="str">
        <f>VLOOKUP(CONCATENATE($A97,".",$B97),Netlist_VTable!$H:$I,2,0)</f>
        <v>S1_X1_TXEN</v>
      </c>
      <c r="E97" s="19">
        <f>VLOOKUP(D97,EtchLengthFromLayout!$A:$B,2,0)</f>
        <v>6646.19</v>
      </c>
      <c r="F97" s="13" t="str">
        <f t="shared" ref="F97" si="16">CONCATENATE("S",MID($A97,5,1),"_R_",MID($D97,4,22) )</f>
        <v>S1_R_X1_TXEN</v>
      </c>
      <c r="G97" s="19">
        <f>VLOOKUP(F97,EtchLengthFromLayout!$A:$B,2,0)</f>
        <v>2408.0700000000002</v>
      </c>
      <c r="H97" s="19"/>
      <c r="I97" s="19"/>
      <c r="J97" s="5" t="str">
        <f>VLOOKUP(CONCATENATE($N97,".",$O97),Netlist_VTable!$H:$I,2,0)</f>
        <v>SG1_X1_RXDV</v>
      </c>
      <c r="K97" s="19">
        <f>VLOOKUP(J97,EtchLengthFromLayout!$A:$B,2,0)</f>
        <v>2038.6</v>
      </c>
      <c r="L97" s="19">
        <f>E97+G97+I97+K97</f>
        <v>11092.86</v>
      </c>
      <c r="M97" s="22" t="str">
        <f>IF( L97&lt;=12000,"OK, Length &lt; 12000mils","Fail, Length is Out of Range")</f>
        <v>OK, Length &lt; 12000mils</v>
      </c>
      <c r="N97" s="24" t="s">
        <v>872</v>
      </c>
      <c r="O97" s="5">
        <f>VLOOKUP(P97,PinNo!$B:$C,2,0)</f>
        <v>10</v>
      </c>
      <c r="P97" s="31" t="s">
        <v>931</v>
      </c>
      <c r="Q97" s="122" t="s">
        <v>5260</v>
      </c>
    </row>
    <row r="98" spans="1:17" s="32" customFormat="1" ht="15.6" customHeight="1" x14ac:dyDescent="0.25">
      <c r="A98" s="30" t="s">
        <v>9</v>
      </c>
      <c r="B98" s="42">
        <f>VLOOKUP(C98,PinNo!$B:$C,2,0)</f>
        <v>20</v>
      </c>
      <c r="C98" s="31" t="s">
        <v>922</v>
      </c>
      <c r="D98" s="5" t="str">
        <f>VLOOKUP(CONCATENATE($A98,".",$B98),Netlist_VTable!$H:$I,2,0)</f>
        <v>S1_X1_TXD0</v>
      </c>
      <c r="E98" s="19">
        <f>VLOOKUP(D98,EtchLengthFromLayout!$A:$B,2,0)</f>
        <v>6789.74</v>
      </c>
      <c r="F98" s="19" t="str">
        <f t="shared" ref="F98:F108" si="17">CONCATENATE("S",MID($A98,5,1),"_R_",MID($D98,4,22) )</f>
        <v>S1_R_X1_TXD0</v>
      </c>
      <c r="G98" s="19">
        <f>VLOOKUP(F98,EtchLengthFromLayout!$A:$B,2,0)</f>
        <v>2623.21</v>
      </c>
      <c r="H98" s="19"/>
      <c r="I98" s="19"/>
      <c r="J98" s="5" t="str">
        <f>VLOOKUP(CONCATENATE($N98,".",$O98),Netlist_VTable!$H:$I,2,0)</f>
        <v>SG1_X1_RXD0</v>
      </c>
      <c r="K98" s="19">
        <f>VLOOKUP(J98,EtchLengthFromLayout!$A:$B,2,0)</f>
        <v>1679.86</v>
      </c>
      <c r="L98" s="19">
        <f t="shared" ref="L98:L108" si="18">E98+G98+I98+K98</f>
        <v>11092.810000000001</v>
      </c>
      <c r="M98" s="22" t="str">
        <f t="shared" ref="M98:M108" si="19">IF( L98&lt;=12000,"OK, Length &lt; 12000mils","Fail, Length is Out of Range")</f>
        <v>OK, Length &lt; 12000mils</v>
      </c>
      <c r="N98" s="24" t="s">
        <v>872</v>
      </c>
      <c r="O98" s="5">
        <f>VLOOKUP(P98,PinNo!$B:$C,2,0)</f>
        <v>11</v>
      </c>
      <c r="P98" s="31" t="s">
        <v>926</v>
      </c>
      <c r="Q98" s="123"/>
    </row>
    <row r="99" spans="1:17" s="32" customFormat="1" ht="15.6" customHeight="1" x14ac:dyDescent="0.25">
      <c r="A99" s="30" t="s">
        <v>9</v>
      </c>
      <c r="B99" s="42">
        <f>VLOOKUP(C99,PinNo!$B:$C,2,0)</f>
        <v>21</v>
      </c>
      <c r="C99" s="31" t="s">
        <v>923</v>
      </c>
      <c r="D99" s="5" t="str">
        <f>VLOOKUP(CONCATENATE($A99,".",$B99),Netlist_VTable!$H:$I,2,0)</f>
        <v>S1_X1_TXD1</v>
      </c>
      <c r="E99" s="19">
        <f>VLOOKUP(D99,EtchLengthFromLayout!$A:$B,2,0)</f>
        <v>6587.14</v>
      </c>
      <c r="F99" s="19" t="str">
        <f t="shared" si="17"/>
        <v>S1_R_X1_TXD1</v>
      </c>
      <c r="G99" s="19">
        <f>VLOOKUP(F99,EtchLengthFromLayout!$A:$B,2,0)</f>
        <v>2636.76</v>
      </c>
      <c r="H99" s="19"/>
      <c r="I99" s="19"/>
      <c r="J99" s="5" t="str">
        <f>VLOOKUP(CONCATENATE($N99,".",$O99),Netlist_VTable!$H:$I,2,0)</f>
        <v>SG1_X1_RXD1</v>
      </c>
      <c r="K99" s="19">
        <f>VLOOKUP(J99,EtchLengthFromLayout!$A:$B,2,0)</f>
        <v>1868.85</v>
      </c>
      <c r="L99" s="19">
        <f t="shared" si="18"/>
        <v>11092.750000000002</v>
      </c>
      <c r="M99" s="22" t="str">
        <f t="shared" si="19"/>
        <v>OK, Length &lt; 12000mils</v>
      </c>
      <c r="N99" s="24" t="s">
        <v>872</v>
      </c>
      <c r="O99" s="5">
        <f>VLOOKUP(P99,PinNo!$B:$C,2,0)</f>
        <v>12</v>
      </c>
      <c r="P99" s="31" t="s">
        <v>929</v>
      </c>
      <c r="Q99" s="123"/>
    </row>
    <row r="100" spans="1:17" s="32" customFormat="1" ht="15.6" customHeight="1" x14ac:dyDescent="0.25">
      <c r="A100" s="30" t="s">
        <v>9</v>
      </c>
      <c r="B100" s="42">
        <f>VLOOKUP(C100,PinNo!$B:$C,2,0)</f>
        <v>18</v>
      </c>
      <c r="C100" s="31" t="s">
        <v>924</v>
      </c>
      <c r="D100" s="5" t="str">
        <f>VLOOKUP(CONCATENATE($A100,".",$B100),Netlist_VTable!$H:$I,2,0)</f>
        <v>S1_X1_TXC</v>
      </c>
      <c r="E100" s="19">
        <f>VLOOKUP(D100,EtchLengthFromLayout!$A:$B,2,0)</f>
        <v>6508.58</v>
      </c>
      <c r="F100" s="19" t="str">
        <f t="shared" si="17"/>
        <v>S1_R_X1_TXC</v>
      </c>
      <c r="G100" s="19">
        <f>VLOOKUP(F100,EtchLengthFromLayout!$A:$B,2,0)</f>
        <v>2740.83</v>
      </c>
      <c r="H100" s="19"/>
      <c r="I100" s="19"/>
      <c r="J100" s="5" t="str">
        <f>VLOOKUP(CONCATENATE($N100,".",$O100),Netlist_VTable!$H:$I,2,0)</f>
        <v>SG1_X1_RXC</v>
      </c>
      <c r="K100" s="19">
        <f>VLOOKUP(J100,EtchLengthFromLayout!$A:$B,2,0)</f>
        <v>1843.35</v>
      </c>
      <c r="L100" s="19">
        <f t="shared" si="18"/>
        <v>11092.76</v>
      </c>
      <c r="M100" s="22" t="str">
        <f t="shared" si="19"/>
        <v>OK, Length &lt; 12000mils</v>
      </c>
      <c r="N100" s="24" t="s">
        <v>872</v>
      </c>
      <c r="O100" s="5">
        <f>VLOOKUP(P100,PinNo!$B:$C,2,0)</f>
        <v>16</v>
      </c>
      <c r="P100" s="31" t="s">
        <v>932</v>
      </c>
      <c r="Q100" s="123"/>
    </row>
    <row r="101" spans="1:17" s="32" customFormat="1" ht="15.6" customHeight="1" x14ac:dyDescent="0.25">
      <c r="A101" s="30" t="s">
        <v>9</v>
      </c>
      <c r="B101" s="42">
        <f>VLOOKUP(C101,PinNo!$B:$C,2,0)</f>
        <v>23</v>
      </c>
      <c r="C101" s="31" t="s">
        <v>925</v>
      </c>
      <c r="D101" s="5" t="str">
        <f>VLOOKUP(CONCATENATE($A101,".",$B101),Netlist_VTable!$H:$I,2,0)</f>
        <v>S1_X1_TXD2</v>
      </c>
      <c r="E101" s="19">
        <f>VLOOKUP(D101,EtchLengthFromLayout!$A:$B,2,0)</f>
        <v>5481.77</v>
      </c>
      <c r="F101" s="19" t="str">
        <f t="shared" si="17"/>
        <v>S1_R_X1_TXD2</v>
      </c>
      <c r="G101" s="19">
        <f>VLOOKUP(F101,EtchLengthFromLayout!$A:$B,2,0)</f>
        <v>3779.63</v>
      </c>
      <c r="H101" s="19"/>
      <c r="I101" s="19"/>
      <c r="J101" s="5" t="str">
        <f>VLOOKUP(CONCATENATE($N101,".",$O101),Netlist_VTable!$H:$I,2,0)</f>
        <v>SG1_X1_RXD2</v>
      </c>
      <c r="K101" s="19">
        <f>VLOOKUP(J101,EtchLengthFromLayout!$A:$B,2,0)</f>
        <v>1831.42</v>
      </c>
      <c r="L101" s="19">
        <f t="shared" si="18"/>
        <v>11092.820000000002</v>
      </c>
      <c r="M101" s="22" t="str">
        <f t="shared" si="19"/>
        <v>OK, Length &lt; 12000mils</v>
      </c>
      <c r="N101" s="24" t="s">
        <v>868</v>
      </c>
      <c r="O101" s="5">
        <f>VLOOKUP(P101,PinNo!$B:$C,2,0)</f>
        <v>13</v>
      </c>
      <c r="P101" s="31" t="s">
        <v>933</v>
      </c>
      <c r="Q101" s="123"/>
    </row>
    <row r="102" spans="1:17" s="32" customFormat="1" ht="15.6" customHeight="1" x14ac:dyDescent="0.25">
      <c r="A102" s="30" t="s">
        <v>9</v>
      </c>
      <c r="B102" s="42">
        <f>VLOOKUP(C102,PinNo!$B:$C,2,0)</f>
        <v>11</v>
      </c>
      <c r="C102" s="31" t="s">
        <v>926</v>
      </c>
      <c r="D102" s="5" t="str">
        <f>VLOOKUP(CONCATENATE($A102,".",$B102),Netlist_VTable!$H:$I,2,0)</f>
        <v>S1_X1_RXD0</v>
      </c>
      <c r="E102" s="19">
        <f>VLOOKUP(D102,EtchLengthFromLayout!$A:$B,2,0)</f>
        <v>3520.57</v>
      </c>
      <c r="F102" s="13" t="str">
        <f t="shared" si="17"/>
        <v>S1_R_X1_RXD0</v>
      </c>
      <c r="G102" s="19">
        <f>VLOOKUP(F102,EtchLengthFromLayout!$A:$B,2,0)</f>
        <v>3111.3</v>
      </c>
      <c r="H102" s="19" t="str">
        <f>SUBSTITUTE(J102,"_X","_1_X")</f>
        <v>SG1_1_X1_TXD0</v>
      </c>
      <c r="I102" s="19">
        <f>VLOOKUP(H102,EtchLengthFromLayout!$A:$B,2,0)</f>
        <v>1869.06</v>
      </c>
      <c r="J102" s="5" t="str">
        <f>VLOOKUP(CONCATENATE($N102,".",$O102),Netlist_VTable!$H:$I,2,0)</f>
        <v>SG1_X1_TXD0</v>
      </c>
      <c r="K102" s="19">
        <f>VLOOKUP(J102,EtchLengthFromLayout!$A:$B,2,0)</f>
        <v>2591.87</v>
      </c>
      <c r="L102" s="19">
        <f t="shared" si="18"/>
        <v>11092.8</v>
      </c>
      <c r="M102" s="22" t="str">
        <f t="shared" si="19"/>
        <v>OK, Length &lt; 12000mils</v>
      </c>
      <c r="N102" s="24" t="s">
        <v>868</v>
      </c>
      <c r="O102" s="5">
        <f>VLOOKUP(P102,PinNo!$B:$C,2,0)</f>
        <v>20</v>
      </c>
      <c r="P102" s="31" t="s">
        <v>922</v>
      </c>
      <c r="Q102" s="123"/>
    </row>
    <row r="103" spans="1:17" s="32" customFormat="1" ht="15.6" customHeight="1" x14ac:dyDescent="0.25">
      <c r="A103" s="30" t="s">
        <v>9</v>
      </c>
      <c r="B103" s="42">
        <f>VLOOKUP(C103,PinNo!$B:$C,2,0)</f>
        <v>24</v>
      </c>
      <c r="C103" s="31" t="s">
        <v>927</v>
      </c>
      <c r="D103" s="5" t="str">
        <f>VLOOKUP(CONCATENATE($A103,".",$B103),Netlist_VTable!$H:$I,2,0)</f>
        <v>S1_X1_TXD3</v>
      </c>
      <c r="E103" s="19">
        <f>VLOOKUP(D103,EtchLengthFromLayout!$A:$B,2,0)</f>
        <v>5788.13</v>
      </c>
      <c r="F103" s="19" t="str">
        <f t="shared" si="17"/>
        <v>S1_R_X1_TXD3</v>
      </c>
      <c r="G103" s="19">
        <f>VLOOKUP(F103,EtchLengthFromLayout!$A:$B,2,0)</f>
        <v>3716.81</v>
      </c>
      <c r="H103" s="19"/>
      <c r="I103" s="19"/>
      <c r="J103" s="5" t="str">
        <f>VLOOKUP(CONCATENATE($N103,".",$O103),Netlist_VTable!$H:$I,2,0)</f>
        <v>SG1_X1_RXD3</v>
      </c>
      <c r="K103" s="19">
        <f>VLOOKUP(J103,EtchLengthFromLayout!$A:$B,2,0)</f>
        <v>1587.8</v>
      </c>
      <c r="L103" s="19">
        <f t="shared" si="18"/>
        <v>11092.74</v>
      </c>
      <c r="M103" s="22" t="str">
        <f t="shared" si="19"/>
        <v>OK, Length &lt; 12000mils</v>
      </c>
      <c r="N103" s="24" t="s">
        <v>868</v>
      </c>
      <c r="O103" s="5">
        <f>VLOOKUP(P103,PinNo!$B:$C,2,0)</f>
        <v>14</v>
      </c>
      <c r="P103" s="31" t="s">
        <v>930</v>
      </c>
      <c r="Q103" s="123"/>
    </row>
    <row r="104" spans="1:17" s="32" customFormat="1" ht="15.6" customHeight="1" x14ac:dyDescent="0.25">
      <c r="A104" s="30" t="s">
        <v>9</v>
      </c>
      <c r="B104" s="42">
        <f>VLOOKUP(C104,PinNo!$B:$C,2,0)</f>
        <v>12</v>
      </c>
      <c r="C104" s="31" t="s">
        <v>929</v>
      </c>
      <c r="D104" s="5" t="str">
        <f>VLOOKUP(CONCATENATE($A104,".",$B104),Netlist_VTable!$H:$I,2,0)</f>
        <v>S1_X1_RXD1</v>
      </c>
      <c r="E104" s="19">
        <f>VLOOKUP(D104,EtchLengthFromLayout!$A:$B,2,0)</f>
        <v>2577.63</v>
      </c>
      <c r="F104" s="19" t="str">
        <f t="shared" si="17"/>
        <v>S1_R_X1_RXD1</v>
      </c>
      <c r="G104" s="19">
        <f>VLOOKUP(F104,EtchLengthFromLayout!$A:$B,2,0)</f>
        <v>4291.6499999999996</v>
      </c>
      <c r="H104" s="19" t="str">
        <f>SUBSTITUTE(J104,"_X","_1_X")</f>
        <v>SG1_1_X1_TXD1</v>
      </c>
      <c r="I104" s="19">
        <f>VLOOKUP(H104,EtchLengthFromLayout!$A:$B,2,0)</f>
        <v>1293.08</v>
      </c>
      <c r="J104" s="5" t="str">
        <f>VLOOKUP(CONCATENATE($N104,".",$O104),Netlist_VTable!$H:$I,2,0)</f>
        <v>SG1_X1_TXD1</v>
      </c>
      <c r="K104" s="19">
        <f>VLOOKUP(J104,EtchLengthFromLayout!$A:$B,2,0)</f>
        <v>2930.48</v>
      </c>
      <c r="L104" s="19">
        <f t="shared" si="18"/>
        <v>11092.84</v>
      </c>
      <c r="M104" s="22" t="str">
        <f t="shared" si="19"/>
        <v>OK, Length &lt; 12000mils</v>
      </c>
      <c r="N104" s="24" t="s">
        <v>868</v>
      </c>
      <c r="O104" s="5">
        <f>VLOOKUP(P104,PinNo!$B:$C,2,0)</f>
        <v>21</v>
      </c>
      <c r="P104" s="31" t="s">
        <v>923</v>
      </c>
      <c r="Q104" s="123"/>
    </row>
    <row r="105" spans="1:17" s="32" customFormat="1" ht="15.6" customHeight="1" x14ac:dyDescent="0.25">
      <c r="A105" s="30" t="s">
        <v>9</v>
      </c>
      <c r="B105" s="42">
        <f>VLOOKUP(C105,PinNo!$B:$C,2,0)</f>
        <v>14</v>
      </c>
      <c r="C105" s="31" t="s">
        <v>930</v>
      </c>
      <c r="D105" s="5" t="str">
        <f>VLOOKUP(CONCATENATE($A105,".",$B105),Netlist_VTable!$H:$I,2,0)</f>
        <v>S1_X1_RXD3</v>
      </c>
      <c r="E105" s="19">
        <f>VLOOKUP(D105,EtchLengthFromLayout!$A:$B,2,0)</f>
        <v>4230.6400000000003</v>
      </c>
      <c r="F105" s="19" t="str">
        <f t="shared" si="17"/>
        <v>S1_R_X1_RXD3</v>
      </c>
      <c r="G105" s="19">
        <f>VLOOKUP(F105,EtchLengthFromLayout!$A:$B,2,0)</f>
        <v>3160.25</v>
      </c>
      <c r="H105" s="19"/>
      <c r="I105" s="19"/>
      <c r="J105" s="5" t="str">
        <f>VLOOKUP(CONCATENATE($N105,".",$O105),Netlist_VTable!$H:$I,2,0)</f>
        <v>SG1_X1_TXD3</v>
      </c>
      <c r="K105" s="19">
        <f>VLOOKUP(J105,EtchLengthFromLayout!$A:$B,2,0)</f>
        <v>3701.9</v>
      </c>
      <c r="L105" s="19">
        <f t="shared" si="18"/>
        <v>11092.79</v>
      </c>
      <c r="M105" s="22" t="str">
        <f t="shared" si="19"/>
        <v>OK, Length &lt; 12000mils</v>
      </c>
      <c r="N105" s="24" t="s">
        <v>868</v>
      </c>
      <c r="O105" s="5">
        <f>VLOOKUP(P105,PinNo!$B:$C,2,0)</f>
        <v>24</v>
      </c>
      <c r="P105" s="31" t="s">
        <v>927</v>
      </c>
      <c r="Q105" s="123"/>
    </row>
    <row r="106" spans="1:17" s="32" customFormat="1" ht="15.6" customHeight="1" x14ac:dyDescent="0.25">
      <c r="A106" s="30" t="s">
        <v>9</v>
      </c>
      <c r="B106" s="42">
        <f>VLOOKUP(C106,PinNo!$B:$C,2,0)</f>
        <v>10</v>
      </c>
      <c r="C106" s="31" t="s">
        <v>931</v>
      </c>
      <c r="D106" s="5" t="str">
        <f>VLOOKUP(CONCATENATE($A106,".",$B106),Netlist_VTable!$H:$I,2,0)</f>
        <v>S1_X1_RXDV</v>
      </c>
      <c r="E106" s="19">
        <f>VLOOKUP(D106,EtchLengthFromLayout!$A:$B,2,0)</f>
        <v>4187.1400000000003</v>
      </c>
      <c r="F106" s="19" t="str">
        <f t="shared" si="17"/>
        <v>S1_R_X1_RXDV</v>
      </c>
      <c r="G106" s="19">
        <f>VLOOKUP(F106,EtchLengthFromLayout!$A:$B,2,0)</f>
        <v>2978.78</v>
      </c>
      <c r="H106" s="19" t="str">
        <f>SUBSTITUTE(J106,"_X","_1_X")</f>
        <v>SG1_1_X1_TXEN</v>
      </c>
      <c r="I106" s="19">
        <f>VLOOKUP(H106,EtchLengthFromLayout!$A:$B,2,0)</f>
        <v>1253.06</v>
      </c>
      <c r="J106" s="5" t="str">
        <f>VLOOKUP(CONCATENATE($N106,".",$O106),Netlist_VTable!$H:$I,2,0)</f>
        <v>SG1_X1_TXEN</v>
      </c>
      <c r="K106" s="19">
        <f>VLOOKUP(J106,EtchLengthFromLayout!$A:$B,2,0)</f>
        <v>2673.84</v>
      </c>
      <c r="L106" s="19">
        <f t="shared" si="18"/>
        <v>11092.82</v>
      </c>
      <c r="M106" s="22" t="str">
        <f t="shared" si="19"/>
        <v>OK, Length &lt; 12000mils</v>
      </c>
      <c r="N106" s="24" t="s">
        <v>868</v>
      </c>
      <c r="O106" s="5">
        <f>VLOOKUP(P106,PinNo!$B:$C,2,0)</f>
        <v>19</v>
      </c>
      <c r="P106" s="86" t="s">
        <v>6160</v>
      </c>
      <c r="Q106" s="123"/>
    </row>
    <row r="107" spans="1:17" s="32" customFormat="1" ht="15.6" customHeight="1" x14ac:dyDescent="0.25">
      <c r="A107" s="30" t="s">
        <v>9</v>
      </c>
      <c r="B107" s="42">
        <f>VLOOKUP(C107,PinNo!$B:$C,2,0)</f>
        <v>16</v>
      </c>
      <c r="C107" s="31" t="s">
        <v>932</v>
      </c>
      <c r="D107" s="5" t="str">
        <f>VLOOKUP(CONCATENATE($A107,".",$B107),Netlist_VTable!$H:$I,2,0)</f>
        <v>S1_X1_RXC</v>
      </c>
      <c r="E107" s="19">
        <f>VLOOKUP(D107,EtchLengthFromLayout!$A:$B,2,0)</f>
        <v>2777.94</v>
      </c>
      <c r="F107" s="19" t="str">
        <f t="shared" si="17"/>
        <v>S1_R_X1_RXC</v>
      </c>
      <c r="G107" s="19">
        <f>VLOOKUP(F107,EtchLengthFromLayout!$A:$B,2,0)</f>
        <v>3523.16</v>
      </c>
      <c r="H107" s="19"/>
      <c r="I107" s="19"/>
      <c r="J107" s="5" t="str">
        <f>VLOOKUP(CONCATENATE($N107,".",$O107),Netlist_VTable!$H:$I,2,0)</f>
        <v>SG1_X1_TXC</v>
      </c>
      <c r="K107" s="19">
        <f>VLOOKUP(J107,EtchLengthFromLayout!$A:$B,2,0)</f>
        <v>4791.63</v>
      </c>
      <c r="L107" s="19">
        <f t="shared" si="18"/>
        <v>11092.73</v>
      </c>
      <c r="M107" s="22" t="str">
        <f t="shared" si="19"/>
        <v>OK, Length &lt; 12000mils</v>
      </c>
      <c r="N107" s="24" t="s">
        <v>868</v>
      </c>
      <c r="O107" s="5">
        <f>VLOOKUP(P107,PinNo!$B:$C,2,0)</f>
        <v>18</v>
      </c>
      <c r="P107" s="31" t="s">
        <v>924</v>
      </c>
      <c r="Q107" s="123"/>
    </row>
    <row r="108" spans="1:17" s="32" customFormat="1" ht="15.6" customHeight="1" x14ac:dyDescent="0.25">
      <c r="A108" s="30" t="s">
        <v>9</v>
      </c>
      <c r="B108" s="42">
        <f>VLOOKUP(C108,PinNo!$B:$C,2,0)</f>
        <v>13</v>
      </c>
      <c r="C108" s="31" t="s">
        <v>933</v>
      </c>
      <c r="D108" s="5" t="str">
        <f>VLOOKUP(CONCATENATE($A108,".",$B108),Netlist_VTable!$H:$I,2,0)</f>
        <v>S1_X1_RXD2</v>
      </c>
      <c r="E108" s="19">
        <f>VLOOKUP(D108,EtchLengthFromLayout!$A:$B,2,0)</f>
        <v>2243.6</v>
      </c>
      <c r="F108" s="19" t="str">
        <f t="shared" si="17"/>
        <v>S1_R_X1_RXD2</v>
      </c>
      <c r="G108" s="19">
        <f>VLOOKUP(F108,EtchLengthFromLayout!$A:$B,2,0)</f>
        <v>3998.14</v>
      </c>
      <c r="H108" s="19" t="str">
        <f>SUBSTITUTE(J108,"_X","_1_X")</f>
        <v>SG1_1_X1_TXD2</v>
      </c>
      <c r="I108" s="19">
        <f>VLOOKUP(H108,EtchLengthFromLayout!$A:$B,2,0)</f>
        <v>1999.35</v>
      </c>
      <c r="J108" s="5" t="str">
        <f>VLOOKUP(CONCATENATE($N108,".",$O108),Netlist_VTable!$H:$I,2,0)</f>
        <v>SG1_X1_TXD2</v>
      </c>
      <c r="K108" s="19">
        <f>VLOOKUP(J108,EtchLengthFromLayout!$A:$B,2,0)</f>
        <v>2851.66</v>
      </c>
      <c r="L108" s="19">
        <f t="shared" si="18"/>
        <v>11092.75</v>
      </c>
      <c r="M108" s="22" t="str">
        <f t="shared" si="19"/>
        <v>OK, Length &lt; 12000mils</v>
      </c>
      <c r="N108" s="24" t="s">
        <v>868</v>
      </c>
      <c r="O108" s="5">
        <f>VLOOKUP(P108,PinNo!$B:$C,2,0)</f>
        <v>23</v>
      </c>
      <c r="P108" s="31" t="s">
        <v>925</v>
      </c>
      <c r="Q108" s="124"/>
    </row>
    <row r="109" spans="1:17" s="32" customFormat="1" ht="15.6" customHeight="1" x14ac:dyDescent="0.25">
      <c r="A109" s="25"/>
      <c r="B109" s="10"/>
      <c r="C109" s="54"/>
      <c r="D109" s="15"/>
      <c r="E109" s="15"/>
      <c r="F109" s="15"/>
      <c r="G109" s="15"/>
      <c r="H109" s="15"/>
      <c r="I109" s="15"/>
      <c r="J109" s="10" t="s">
        <v>227</v>
      </c>
      <c r="K109" s="15"/>
      <c r="L109" s="15">
        <f>MAX(L97:L108)</f>
        <v>11092.86</v>
      </c>
      <c r="M109" s="15"/>
      <c r="N109" s="25"/>
      <c r="O109" s="10"/>
      <c r="P109" s="54"/>
      <c r="Q109" s="57"/>
    </row>
    <row r="110" spans="1:17" s="32" customFormat="1" ht="15.6" customHeight="1" x14ac:dyDescent="0.25">
      <c r="A110" s="25"/>
      <c r="B110" s="10"/>
      <c r="C110" s="54"/>
      <c r="D110" s="15"/>
      <c r="E110" s="15"/>
      <c r="F110" s="15"/>
      <c r="G110" s="15"/>
      <c r="H110" s="15"/>
      <c r="I110" s="15"/>
      <c r="J110" s="10" t="s">
        <v>228</v>
      </c>
      <c r="K110" s="15"/>
      <c r="L110" s="15">
        <f>MIN(L97:L108)</f>
        <v>11092.73</v>
      </c>
      <c r="M110" s="15"/>
      <c r="N110" s="25"/>
      <c r="O110" s="10"/>
      <c r="P110" s="54"/>
      <c r="Q110" s="57"/>
    </row>
    <row r="111" spans="1:17" s="32" customFormat="1" ht="15.6" customHeight="1" x14ac:dyDescent="0.25">
      <c r="A111" s="25"/>
      <c r="B111" s="10"/>
      <c r="C111" s="54"/>
      <c r="D111" s="15"/>
      <c r="E111" s="15"/>
      <c r="F111" s="15"/>
      <c r="G111" s="15"/>
      <c r="H111" s="15"/>
      <c r="I111" s="15"/>
      <c r="J111" s="10" t="s">
        <v>1</v>
      </c>
      <c r="K111" s="15"/>
      <c r="L111" s="15">
        <f>ABS(L109-L110)</f>
        <v>0.13000000000101863</v>
      </c>
      <c r="M111" s="15"/>
      <c r="N111" s="25"/>
      <c r="O111" s="10"/>
      <c r="P111" s="54"/>
      <c r="Q111" s="57"/>
    </row>
    <row r="112" spans="1:17" s="32" customFormat="1" ht="15.6" customHeight="1" x14ac:dyDescent="0.25">
      <c r="A112" s="25"/>
      <c r="B112" s="10"/>
      <c r="C112" s="54"/>
      <c r="D112" s="15"/>
      <c r="E112" s="15"/>
      <c r="F112" s="15"/>
      <c r="G112" s="15"/>
      <c r="H112" s="15"/>
      <c r="I112" s="15"/>
      <c r="J112" s="103" t="s">
        <v>6</v>
      </c>
      <c r="K112" s="15"/>
      <c r="L112" s="15" t="str">
        <f>IF(L111&lt;=5,"OK, Tolerance&lt;= 5 mils", "Fail, Tolerance &gt;  5 mils")</f>
        <v>OK, Tolerance&lt;= 5 mils</v>
      </c>
      <c r="M112" s="15"/>
      <c r="N112" s="25"/>
      <c r="O112" s="10"/>
      <c r="P112" s="54"/>
      <c r="Q112" s="57"/>
    </row>
    <row r="113" spans="1:17" s="49" customFormat="1" ht="15.6" customHeight="1" x14ac:dyDescent="0.25">
      <c r="A113" s="58"/>
      <c r="B113" s="55"/>
      <c r="C113" s="59"/>
      <c r="D113" s="56"/>
      <c r="E113" s="56"/>
      <c r="F113" s="56"/>
      <c r="G113" s="56"/>
      <c r="H113" s="56"/>
      <c r="I113" s="56"/>
      <c r="J113" s="55"/>
      <c r="K113" s="56"/>
      <c r="L113" s="56"/>
      <c r="M113" s="56"/>
      <c r="N113" s="58"/>
      <c r="O113" s="55"/>
      <c r="P113" s="59"/>
      <c r="Q113" s="50"/>
    </row>
    <row r="114" spans="1:17" s="32" customFormat="1" ht="15.75" x14ac:dyDescent="0.25">
      <c r="A114" s="46" t="s">
        <v>3</v>
      </c>
      <c r="B114" s="46" t="s">
        <v>4</v>
      </c>
      <c r="C114" s="46" t="s">
        <v>5</v>
      </c>
      <c r="D114" s="10" t="s">
        <v>884</v>
      </c>
      <c r="E114" s="15" t="s">
        <v>2</v>
      </c>
      <c r="F114" s="16" t="s">
        <v>0</v>
      </c>
      <c r="G114" s="17" t="s">
        <v>2</v>
      </c>
      <c r="H114" s="17"/>
      <c r="I114" s="17"/>
      <c r="J114" s="10" t="s">
        <v>884</v>
      </c>
      <c r="K114" s="15" t="s">
        <v>2</v>
      </c>
      <c r="L114" s="18" t="s">
        <v>883</v>
      </c>
      <c r="M114" s="88" t="s">
        <v>882</v>
      </c>
      <c r="N114" s="10" t="s">
        <v>226</v>
      </c>
      <c r="O114" s="10" t="s">
        <v>4</v>
      </c>
      <c r="P114" s="10" t="s">
        <v>5</v>
      </c>
      <c r="Q114" s="46" t="s">
        <v>256</v>
      </c>
    </row>
    <row r="115" spans="1:17" s="32" customFormat="1" ht="15.6" customHeight="1" x14ac:dyDescent="0.25">
      <c r="A115" s="23" t="s">
        <v>727</v>
      </c>
      <c r="B115" s="42">
        <f>VLOOKUP(C115,PinNo!$B:$C,2,0)</f>
        <v>19</v>
      </c>
      <c r="C115" s="86" t="s">
        <v>6160</v>
      </c>
      <c r="D115" s="5" t="str">
        <f>VLOOKUP(CONCATENATE($A115,".",$B115),Netlist_VTable!$H:$I,2,0)</f>
        <v>S2_X1_TXEN</v>
      </c>
      <c r="E115" s="19">
        <f>VLOOKUP(D115,EtchLengthFromLayout!$A:$B,2,0)</f>
        <v>5277.38</v>
      </c>
      <c r="F115" s="13" t="str">
        <f t="shared" ref="F115" si="20">CONCATENATE("S",MID($A115,5,1),"_R_",MID($D115,4,22) )</f>
        <v>S2_R_X1_TXEN</v>
      </c>
      <c r="G115" s="19">
        <f>VLOOKUP(F115,EtchLengthFromLayout!$A:$B,2,0)</f>
        <v>2316.81</v>
      </c>
      <c r="H115" s="19"/>
      <c r="I115" s="19"/>
      <c r="J115" s="5" t="str">
        <f>VLOOKUP(CONCATENATE($N115,".",$O115),Netlist_VTable!$H:$I,2,0)</f>
        <v>SG2_X1_RXDV</v>
      </c>
      <c r="K115" s="19">
        <f>VLOOKUP(J115,EtchLengthFromLayout!$A:$B,2,0)</f>
        <v>1878.4</v>
      </c>
      <c r="L115" s="19">
        <f>E115+G115+I115+K115</f>
        <v>9472.59</v>
      </c>
      <c r="M115" s="22" t="str">
        <f>IF( L115&lt;=12000,"OK, Length &lt; 12000mils","Fail, Length is Out of Range")</f>
        <v>OK, Length &lt; 12000mils</v>
      </c>
      <c r="N115" s="23" t="s">
        <v>873</v>
      </c>
      <c r="O115" s="5">
        <f>VLOOKUP(P115,PinNo!$B:$C,2,0)</f>
        <v>10</v>
      </c>
      <c r="P115" s="31" t="s">
        <v>931</v>
      </c>
      <c r="Q115" s="118" t="s">
        <v>5261</v>
      </c>
    </row>
    <row r="116" spans="1:17" s="32" customFormat="1" ht="15.6" customHeight="1" x14ac:dyDescent="0.25">
      <c r="A116" s="23" t="s">
        <v>727</v>
      </c>
      <c r="B116" s="42">
        <f>VLOOKUP(C116,PinNo!$B:$C,2,0)</f>
        <v>20</v>
      </c>
      <c r="C116" s="31" t="s">
        <v>922</v>
      </c>
      <c r="D116" s="5" t="str">
        <f>VLOOKUP(CONCATENATE($A116,".",$B116),Netlist_VTable!$H:$I,2,0)</f>
        <v>S2_X1_TXD0</v>
      </c>
      <c r="E116" s="19">
        <f>VLOOKUP(D116,EtchLengthFromLayout!$A:$B,2,0)</f>
        <v>5273.76</v>
      </c>
      <c r="F116" s="19" t="str">
        <f t="shared" ref="F116:F126" si="21">CONCATENATE("S",MID($A116,5,1),"_R_",MID($D116,4,22) )</f>
        <v>S2_R_X1_TXD0</v>
      </c>
      <c r="G116" s="19">
        <f>VLOOKUP(F116,EtchLengthFromLayout!$A:$B,2,0)</f>
        <v>2171.16</v>
      </c>
      <c r="H116" s="19"/>
      <c r="I116" s="19"/>
      <c r="J116" s="5" t="str">
        <f>VLOOKUP(CONCATENATE($N116,".",$O116),Netlist_VTable!$H:$I,2,0)</f>
        <v>SG2_X1_RXD0</v>
      </c>
      <c r="K116" s="19">
        <f>VLOOKUP(J116,EtchLengthFromLayout!$A:$B,2,0)</f>
        <v>2027.61</v>
      </c>
      <c r="L116" s="19">
        <f t="shared" ref="L116:L126" si="22">E116+G116+I116+K116</f>
        <v>9472.5300000000007</v>
      </c>
      <c r="M116" s="22" t="str">
        <f t="shared" ref="M116:M126" si="23">IF( L116&lt;=12000,"OK, Length &lt; 12000mils","Fail, Length is Out of Range")</f>
        <v>OK, Length &lt; 12000mils</v>
      </c>
      <c r="N116" s="23" t="s">
        <v>873</v>
      </c>
      <c r="O116" s="5">
        <f>VLOOKUP(P116,PinNo!$B:$C,2,0)</f>
        <v>11</v>
      </c>
      <c r="P116" s="31" t="s">
        <v>926</v>
      </c>
      <c r="Q116" s="118"/>
    </row>
    <row r="117" spans="1:17" s="32" customFormat="1" ht="15.6" customHeight="1" x14ac:dyDescent="0.25">
      <c r="A117" s="23" t="s">
        <v>727</v>
      </c>
      <c r="B117" s="42">
        <f>VLOOKUP(C117,PinNo!$B:$C,2,0)</f>
        <v>21</v>
      </c>
      <c r="C117" s="31" t="s">
        <v>923</v>
      </c>
      <c r="D117" s="5" t="str">
        <f>VLOOKUP(CONCATENATE($A117,".",$B117),Netlist_VTable!$H:$I,2,0)</f>
        <v>S2_X1_TXD1</v>
      </c>
      <c r="E117" s="19">
        <f>VLOOKUP(D117,EtchLengthFromLayout!$A:$B,2,0)</f>
        <v>3773.65</v>
      </c>
      <c r="F117" s="19" t="str">
        <f t="shared" si="21"/>
        <v>S2_R_X1_TXD1</v>
      </c>
      <c r="G117" s="19">
        <f>VLOOKUP(F117,EtchLengthFromLayout!$A:$B,2,0)</f>
        <v>3904.87</v>
      </c>
      <c r="H117" s="19"/>
      <c r="I117" s="19"/>
      <c r="J117" s="5" t="str">
        <f>VLOOKUP(CONCATENATE($N117,".",$O117),Netlist_VTable!$H:$I,2,0)</f>
        <v>SG2_X1_RXD1</v>
      </c>
      <c r="K117" s="19">
        <f>VLOOKUP(J117,EtchLengthFromLayout!$A:$B,2,0)</f>
        <v>1794.04</v>
      </c>
      <c r="L117" s="19">
        <f t="shared" si="22"/>
        <v>9472.5600000000013</v>
      </c>
      <c r="M117" s="22" t="str">
        <f t="shared" si="23"/>
        <v>OK, Length &lt; 12000mils</v>
      </c>
      <c r="N117" s="23" t="s">
        <v>873</v>
      </c>
      <c r="O117" s="5">
        <f>VLOOKUP(P117,PinNo!$B:$C,2,0)</f>
        <v>12</v>
      </c>
      <c r="P117" s="31" t="s">
        <v>929</v>
      </c>
      <c r="Q117" s="118"/>
    </row>
    <row r="118" spans="1:17" s="32" customFormat="1" ht="15.6" customHeight="1" x14ac:dyDescent="0.25">
      <c r="A118" s="23" t="s">
        <v>727</v>
      </c>
      <c r="B118" s="42">
        <f>VLOOKUP(C118,PinNo!$B:$C,2,0)</f>
        <v>18</v>
      </c>
      <c r="C118" s="31" t="s">
        <v>924</v>
      </c>
      <c r="D118" s="5" t="str">
        <f>VLOOKUP(CONCATENATE($A118,".",$B118),Netlist_VTable!$H:$I,2,0)</f>
        <v>S2_X1_TXC</v>
      </c>
      <c r="E118" s="19">
        <f>VLOOKUP(D118,EtchLengthFromLayout!$A:$B,2,0)</f>
        <v>3962.7</v>
      </c>
      <c r="F118" s="19" t="str">
        <f t="shared" si="21"/>
        <v>S2_R_X1_TXC</v>
      </c>
      <c r="G118" s="19">
        <f>VLOOKUP(F118,EtchLengthFromLayout!$A:$B,2,0)</f>
        <v>3579.85</v>
      </c>
      <c r="H118" s="19"/>
      <c r="I118" s="19"/>
      <c r="J118" s="5" t="str">
        <f>VLOOKUP(CONCATENATE($N118,".",$O118),Netlist_VTable!$H:$I,2,0)</f>
        <v>SG2_X1_RXC</v>
      </c>
      <c r="K118" s="19">
        <f>VLOOKUP(J118,EtchLengthFromLayout!$A:$B,2,0)</f>
        <v>1930.02</v>
      </c>
      <c r="L118" s="19">
        <f t="shared" si="22"/>
        <v>9472.57</v>
      </c>
      <c r="M118" s="22" t="str">
        <f t="shared" si="23"/>
        <v>OK, Length &lt; 12000mils</v>
      </c>
      <c r="N118" s="23" t="s">
        <v>873</v>
      </c>
      <c r="O118" s="5">
        <f>VLOOKUP(P118,PinNo!$B:$C,2,0)</f>
        <v>16</v>
      </c>
      <c r="P118" s="31" t="s">
        <v>932</v>
      </c>
      <c r="Q118" s="118"/>
    </row>
    <row r="119" spans="1:17" s="32" customFormat="1" ht="15.6" customHeight="1" x14ac:dyDescent="0.25">
      <c r="A119" s="23" t="s">
        <v>727</v>
      </c>
      <c r="B119" s="42">
        <f>VLOOKUP(C119,PinNo!$B:$C,2,0)</f>
        <v>23</v>
      </c>
      <c r="C119" s="31" t="s">
        <v>925</v>
      </c>
      <c r="D119" s="5" t="str">
        <f>VLOOKUP(CONCATENATE($A119,".",$B119),Netlist_VTable!$H:$I,2,0)</f>
        <v>S2_X1_TXD2</v>
      </c>
      <c r="E119" s="19">
        <f>VLOOKUP(D119,EtchLengthFromLayout!$A:$B,2,0)</f>
        <v>3396.47</v>
      </c>
      <c r="F119" s="19" t="str">
        <f t="shared" si="21"/>
        <v>S2_R_X1_TXD2</v>
      </c>
      <c r="G119" s="19">
        <f>VLOOKUP(F119,EtchLengthFromLayout!$A:$B,2,0)</f>
        <v>3907.41</v>
      </c>
      <c r="H119" s="19"/>
      <c r="I119" s="19"/>
      <c r="J119" s="5" t="str">
        <f>VLOOKUP(CONCATENATE($N119,".",$O119),Netlist_VTable!$H:$I,2,0)</f>
        <v>SG2_X1_RXD2</v>
      </c>
      <c r="K119" s="19">
        <f>VLOOKUP(J119,EtchLengthFromLayout!$A:$B,2,0)</f>
        <v>2168.7199999999998</v>
      </c>
      <c r="L119" s="19">
        <f t="shared" si="22"/>
        <v>9472.5999999999985</v>
      </c>
      <c r="M119" s="22" t="str">
        <f t="shared" si="23"/>
        <v>OK, Length &lt; 12000mils</v>
      </c>
      <c r="N119" s="23" t="s">
        <v>869</v>
      </c>
      <c r="O119" s="5">
        <f>VLOOKUP(P119,PinNo!$B:$C,2,0)</f>
        <v>13</v>
      </c>
      <c r="P119" s="31" t="s">
        <v>933</v>
      </c>
      <c r="Q119" s="118"/>
    </row>
    <row r="120" spans="1:17" s="32" customFormat="1" ht="15.6" customHeight="1" x14ac:dyDescent="0.25">
      <c r="A120" s="23" t="s">
        <v>727</v>
      </c>
      <c r="B120" s="42">
        <f>VLOOKUP(C120,PinNo!$B:$C,2,0)</f>
        <v>11</v>
      </c>
      <c r="C120" s="31" t="s">
        <v>926</v>
      </c>
      <c r="D120" s="5" t="str">
        <f>VLOOKUP(CONCATENATE($A120,".",$B120),Netlist_VTable!$H:$I,2,0)</f>
        <v>S2_X1_RXD0</v>
      </c>
      <c r="E120" s="19">
        <f>VLOOKUP(D120,EtchLengthFromLayout!$A:$B,2,0)</f>
        <v>1001.43</v>
      </c>
      <c r="F120" s="13" t="str">
        <f t="shared" si="21"/>
        <v>S2_R_X1_RXD0</v>
      </c>
      <c r="G120" s="19">
        <f>VLOOKUP(F120,EtchLengthFromLayout!$A:$B,2,0)</f>
        <v>3735.86</v>
      </c>
      <c r="H120" s="19" t="str">
        <f>SUBSTITUTE(J120,"_X","_1_X")</f>
        <v>SG2_1_X1_TXD0</v>
      </c>
      <c r="I120" s="19">
        <f>VLOOKUP(H120,EtchLengthFromLayout!$A:$B,2,0)</f>
        <v>686.06</v>
      </c>
      <c r="J120" s="5" t="str">
        <f>VLOOKUP(CONCATENATE($N120,".",$O120),Netlist_VTable!$H:$I,2,0)</f>
        <v>SG2_X1_TXD0</v>
      </c>
      <c r="K120" s="19">
        <f>VLOOKUP(J120,EtchLengthFromLayout!$A:$B,2,0)</f>
        <v>4049.22</v>
      </c>
      <c r="L120" s="19">
        <f t="shared" si="22"/>
        <v>9472.57</v>
      </c>
      <c r="M120" s="22" t="str">
        <f t="shared" si="23"/>
        <v>OK, Length &lt; 12000mils</v>
      </c>
      <c r="N120" s="23" t="s">
        <v>869</v>
      </c>
      <c r="O120" s="5">
        <f>VLOOKUP(P120,PinNo!$B:$C,2,0)</f>
        <v>20</v>
      </c>
      <c r="P120" s="31" t="s">
        <v>922</v>
      </c>
      <c r="Q120" s="118"/>
    </row>
    <row r="121" spans="1:17" s="32" customFormat="1" ht="15.6" customHeight="1" x14ac:dyDescent="0.25">
      <c r="A121" s="23" t="s">
        <v>727</v>
      </c>
      <c r="B121" s="42">
        <f>VLOOKUP(C121,PinNo!$B:$C,2,0)</f>
        <v>24</v>
      </c>
      <c r="C121" s="31" t="s">
        <v>927</v>
      </c>
      <c r="D121" s="5" t="str">
        <f>VLOOKUP(CONCATENATE($A121,".",$B121),Netlist_VTable!$H:$I,2,0)</f>
        <v>S2_X1_TXD3</v>
      </c>
      <c r="E121" s="19">
        <f>VLOOKUP(D121,EtchLengthFromLayout!$A:$B,2,0)</f>
        <v>3249.41</v>
      </c>
      <c r="F121" s="19" t="str">
        <f t="shared" si="21"/>
        <v>S2_R_X1_TXD3</v>
      </c>
      <c r="G121" s="19">
        <f>VLOOKUP(F121,EtchLengthFromLayout!$A:$B,2,0)</f>
        <v>4372.7299999999996</v>
      </c>
      <c r="H121" s="19"/>
      <c r="I121" s="19"/>
      <c r="J121" s="5" t="str">
        <f>VLOOKUP(CONCATENATE($N121,".",$O121),Netlist_VTable!$H:$I,2,0)</f>
        <v>SG2_X1_RXD3</v>
      </c>
      <c r="K121" s="19">
        <f>VLOOKUP(J121,EtchLengthFromLayout!$A:$B,2,0)</f>
        <v>1850.49</v>
      </c>
      <c r="L121" s="19">
        <f t="shared" si="22"/>
        <v>9472.6299999999992</v>
      </c>
      <c r="M121" s="22" t="str">
        <f t="shared" si="23"/>
        <v>OK, Length &lt; 12000mils</v>
      </c>
      <c r="N121" s="23" t="s">
        <v>869</v>
      </c>
      <c r="O121" s="5">
        <f>VLOOKUP(P121,PinNo!$B:$C,2,0)</f>
        <v>14</v>
      </c>
      <c r="P121" s="31" t="s">
        <v>930</v>
      </c>
      <c r="Q121" s="118"/>
    </row>
    <row r="122" spans="1:17" s="32" customFormat="1" ht="15.6" customHeight="1" x14ac:dyDescent="0.25">
      <c r="A122" s="23" t="s">
        <v>727</v>
      </c>
      <c r="B122" s="42">
        <f>VLOOKUP(C122,PinNo!$B:$C,2,0)</f>
        <v>12</v>
      </c>
      <c r="C122" s="31" t="s">
        <v>929</v>
      </c>
      <c r="D122" s="5" t="str">
        <f>VLOOKUP(CONCATENATE($A122,".",$B122),Netlist_VTable!$H:$I,2,0)</f>
        <v>S2_X1_RXD1</v>
      </c>
      <c r="E122" s="19">
        <f>VLOOKUP(D122,EtchLengthFromLayout!$A:$B,2,0)</f>
        <v>1274.1500000000001</v>
      </c>
      <c r="F122" s="19" t="str">
        <f t="shared" si="21"/>
        <v>S2_R_X1_RXD1</v>
      </c>
      <c r="G122" s="19">
        <f>VLOOKUP(F122,EtchLengthFromLayout!$A:$B,2,0)</f>
        <v>4801.2</v>
      </c>
      <c r="H122" s="19" t="str">
        <f>SUBSTITUTE(J122,"_X","_1_X")</f>
        <v>SG2_1_X1_TXD1</v>
      </c>
      <c r="I122" s="19">
        <f>VLOOKUP(H122,EtchLengthFromLayout!$A:$B,2,0)</f>
        <v>699.52</v>
      </c>
      <c r="J122" s="5" t="str">
        <f>VLOOKUP(CONCATENATE($N122,".",$O122),Netlist_VTable!$H:$I,2,0)</f>
        <v>SG2_X1_TXD1</v>
      </c>
      <c r="K122" s="19">
        <f>VLOOKUP(J122,EtchLengthFromLayout!$A:$B,2,0)</f>
        <v>2697.73</v>
      </c>
      <c r="L122" s="19">
        <f t="shared" si="22"/>
        <v>9472.6</v>
      </c>
      <c r="M122" s="22" t="str">
        <f t="shared" si="23"/>
        <v>OK, Length &lt; 12000mils</v>
      </c>
      <c r="N122" s="23" t="s">
        <v>869</v>
      </c>
      <c r="O122" s="5">
        <f>VLOOKUP(P122,PinNo!$B:$C,2,0)</f>
        <v>21</v>
      </c>
      <c r="P122" s="31" t="s">
        <v>923</v>
      </c>
      <c r="Q122" s="118"/>
    </row>
    <row r="123" spans="1:17" s="32" customFormat="1" ht="15.6" customHeight="1" x14ac:dyDescent="0.25">
      <c r="A123" s="23" t="s">
        <v>727</v>
      </c>
      <c r="B123" s="42">
        <f>VLOOKUP(C123,PinNo!$B:$C,2,0)</f>
        <v>14</v>
      </c>
      <c r="C123" s="31" t="s">
        <v>930</v>
      </c>
      <c r="D123" s="5" t="str">
        <f>VLOOKUP(CONCATENATE($A123,".",$B123),Netlist_VTable!$H:$I,2,0)</f>
        <v>S2_X1_RXD3</v>
      </c>
      <c r="E123" s="19">
        <f>VLOOKUP(D123,EtchLengthFromLayout!$A:$B,2,0)</f>
        <v>660.19</v>
      </c>
      <c r="F123" s="19" t="str">
        <f t="shared" si="21"/>
        <v>S2_R_X1_RXD3</v>
      </c>
      <c r="G123" s="19">
        <f>VLOOKUP(F123,EtchLengthFromLayout!$A:$B,2,0)</f>
        <v>5638.72</v>
      </c>
      <c r="H123" s="19"/>
      <c r="I123" s="19"/>
      <c r="J123" s="5" t="str">
        <f>VLOOKUP(CONCATENATE($N123,".",$O123),Netlist_VTable!$H:$I,2,0)</f>
        <v>SG2_X1_TXD3</v>
      </c>
      <c r="K123" s="19">
        <f>VLOOKUP(J123,EtchLengthFromLayout!$A:$B,2,0)</f>
        <v>3173.61</v>
      </c>
      <c r="L123" s="19">
        <f t="shared" si="22"/>
        <v>9472.52</v>
      </c>
      <c r="M123" s="22" t="str">
        <f t="shared" si="23"/>
        <v>OK, Length &lt; 12000mils</v>
      </c>
      <c r="N123" s="23" t="s">
        <v>869</v>
      </c>
      <c r="O123" s="5">
        <f>VLOOKUP(P123,PinNo!$B:$C,2,0)</f>
        <v>24</v>
      </c>
      <c r="P123" s="31" t="s">
        <v>927</v>
      </c>
      <c r="Q123" s="118"/>
    </row>
    <row r="124" spans="1:17" s="32" customFormat="1" ht="15.6" customHeight="1" x14ac:dyDescent="0.25">
      <c r="A124" s="23" t="s">
        <v>727</v>
      </c>
      <c r="B124" s="42">
        <f>VLOOKUP(C124,PinNo!$B:$C,2,0)</f>
        <v>10</v>
      </c>
      <c r="C124" s="31" t="s">
        <v>931</v>
      </c>
      <c r="D124" s="5" t="str">
        <f>VLOOKUP(CONCATENATE($A124,".",$B124),Netlist_VTable!$H:$I,2,0)</f>
        <v>S2_X1_RXDV</v>
      </c>
      <c r="E124" s="19">
        <f>VLOOKUP(D124,EtchLengthFromLayout!$A:$B,2,0)</f>
        <v>637.9</v>
      </c>
      <c r="F124" s="19" t="str">
        <f t="shared" si="21"/>
        <v>S2_R_X1_RXDV</v>
      </c>
      <c r="G124" s="19">
        <f>VLOOKUP(F124,EtchLengthFromLayout!$A:$B,2,0)</f>
        <v>3851.56</v>
      </c>
      <c r="H124" s="19" t="str">
        <f>SUBSTITUTE(J124,"_X","_1_X")</f>
        <v>SG2_1_X1_TXEN</v>
      </c>
      <c r="I124" s="19">
        <f>VLOOKUP(H124,EtchLengthFromLayout!$A:$B,2,0)</f>
        <v>889.43</v>
      </c>
      <c r="J124" s="5" t="str">
        <f>VLOOKUP(CONCATENATE($N124,".",$O124),Netlist_VTable!$H:$I,2,0)</f>
        <v>SG2_X1_TXEN</v>
      </c>
      <c r="K124" s="19">
        <f>VLOOKUP(J124,EtchLengthFromLayout!$A:$B,2,0)</f>
        <v>4093.69</v>
      </c>
      <c r="L124" s="19">
        <f t="shared" si="22"/>
        <v>9472.58</v>
      </c>
      <c r="M124" s="22" t="str">
        <f t="shared" si="23"/>
        <v>OK, Length &lt; 12000mils</v>
      </c>
      <c r="N124" s="23" t="s">
        <v>869</v>
      </c>
      <c r="O124" s="5">
        <f>VLOOKUP(P124,PinNo!$B:$C,2,0)</f>
        <v>19</v>
      </c>
      <c r="P124" s="86" t="s">
        <v>6160</v>
      </c>
      <c r="Q124" s="118"/>
    </row>
    <row r="125" spans="1:17" s="32" customFormat="1" ht="15.6" customHeight="1" x14ac:dyDescent="0.25">
      <c r="A125" s="23" t="s">
        <v>727</v>
      </c>
      <c r="B125" s="42">
        <f>VLOOKUP(C125,PinNo!$B:$C,2,0)</f>
        <v>16</v>
      </c>
      <c r="C125" s="31" t="s">
        <v>932</v>
      </c>
      <c r="D125" s="5" t="str">
        <f>VLOOKUP(CONCATENATE($A125,".",$B125),Netlist_VTable!$H:$I,2,0)</f>
        <v>S2_X1_RXC</v>
      </c>
      <c r="E125" s="19">
        <f>VLOOKUP(D125,EtchLengthFromLayout!$A:$B,2,0)</f>
        <v>840.03</v>
      </c>
      <c r="F125" s="19" t="str">
        <f t="shared" si="21"/>
        <v>S2_R_X1_RXC</v>
      </c>
      <c r="G125" s="19">
        <f>VLOOKUP(F125,EtchLengthFromLayout!$A:$B,2,0)</f>
        <v>3834.4</v>
      </c>
      <c r="H125" s="19"/>
      <c r="I125" s="19"/>
      <c r="J125" s="5" t="str">
        <f>VLOOKUP(CONCATENATE($N125,".",$O125),Netlist_VTable!$H:$I,2,0)</f>
        <v>SG2_X1_TXC</v>
      </c>
      <c r="K125" s="19">
        <f>VLOOKUP(J125,EtchLengthFromLayout!$A:$B,2,0)</f>
        <v>4798.17</v>
      </c>
      <c r="L125" s="19">
        <f t="shared" si="22"/>
        <v>9472.6</v>
      </c>
      <c r="M125" s="22" t="str">
        <f t="shared" si="23"/>
        <v>OK, Length &lt; 12000mils</v>
      </c>
      <c r="N125" s="23" t="s">
        <v>869</v>
      </c>
      <c r="O125" s="5">
        <f>VLOOKUP(P125,PinNo!$B:$C,2,0)</f>
        <v>18</v>
      </c>
      <c r="P125" s="31" t="s">
        <v>924</v>
      </c>
      <c r="Q125" s="118"/>
    </row>
    <row r="126" spans="1:17" s="32" customFormat="1" ht="15.6" customHeight="1" x14ac:dyDescent="0.25">
      <c r="A126" s="23" t="s">
        <v>727</v>
      </c>
      <c r="B126" s="42">
        <f>VLOOKUP(C126,PinNo!$B:$C,2,0)</f>
        <v>13</v>
      </c>
      <c r="C126" s="31" t="s">
        <v>933</v>
      </c>
      <c r="D126" s="5" t="str">
        <f>VLOOKUP(CONCATENATE($A126,".",$B126),Netlist_VTable!$H:$I,2,0)</f>
        <v>S2_X1_RXD2</v>
      </c>
      <c r="E126" s="19">
        <f>VLOOKUP(D126,EtchLengthFromLayout!$A:$B,2,0)</f>
        <v>961.36</v>
      </c>
      <c r="F126" s="19" t="str">
        <f t="shared" si="21"/>
        <v>S2_R_X1_RXD2</v>
      </c>
      <c r="G126" s="19">
        <f>VLOOKUP(F126,EtchLengthFromLayout!$A:$B,2,0)</f>
        <v>4003.77</v>
      </c>
      <c r="H126" s="19" t="str">
        <f>SUBSTITUTE(J126,"_X","_1_X")</f>
        <v>SG2_1_X1_TXD2</v>
      </c>
      <c r="I126" s="19">
        <f>VLOOKUP(H126,EtchLengthFromLayout!$A:$B,2,0)</f>
        <v>1915.51</v>
      </c>
      <c r="J126" s="5" t="str">
        <f>VLOOKUP(CONCATENATE($N126,".",$O126),Netlist_VTable!$H:$I,2,0)</f>
        <v>SG2_X1_TXD2</v>
      </c>
      <c r="K126" s="19">
        <f>VLOOKUP(J126,EtchLengthFromLayout!$A:$B,2,0)</f>
        <v>2591.9699999999998</v>
      </c>
      <c r="L126" s="19">
        <f t="shared" si="22"/>
        <v>9472.61</v>
      </c>
      <c r="M126" s="22" t="str">
        <f t="shared" si="23"/>
        <v>OK, Length &lt; 12000mils</v>
      </c>
      <c r="N126" s="23" t="s">
        <v>869</v>
      </c>
      <c r="O126" s="5">
        <f>VLOOKUP(P126,PinNo!$B:$C,2,0)</f>
        <v>23</v>
      </c>
      <c r="P126" s="31" t="s">
        <v>925</v>
      </c>
      <c r="Q126" s="118"/>
    </row>
    <row r="127" spans="1:17" s="32" customFormat="1" ht="15.6" customHeight="1" x14ac:dyDescent="0.25">
      <c r="A127" s="25"/>
      <c r="B127" s="10"/>
      <c r="C127" s="54"/>
      <c r="D127" s="15"/>
      <c r="E127" s="15"/>
      <c r="F127" s="15"/>
      <c r="G127" s="15"/>
      <c r="H127" s="15"/>
      <c r="I127" s="15"/>
      <c r="J127" s="10" t="s">
        <v>227</v>
      </c>
      <c r="K127" s="15"/>
      <c r="L127" s="15">
        <f>MAX(L115:L126)</f>
        <v>9472.6299999999992</v>
      </c>
      <c r="M127" s="15"/>
      <c r="N127" s="25"/>
      <c r="O127" s="10"/>
      <c r="P127" s="54"/>
      <c r="Q127" s="57"/>
    </row>
    <row r="128" spans="1:17" s="32" customFormat="1" ht="15.6" customHeight="1" x14ac:dyDescent="0.25">
      <c r="A128" s="25"/>
      <c r="B128" s="10"/>
      <c r="C128" s="54"/>
      <c r="D128" s="15"/>
      <c r="E128" s="15"/>
      <c r="F128" s="15"/>
      <c r="G128" s="15"/>
      <c r="H128" s="15"/>
      <c r="I128" s="15"/>
      <c r="J128" s="10" t="s">
        <v>228</v>
      </c>
      <c r="K128" s="15"/>
      <c r="L128" s="15">
        <f>MIN(L115:L126)</f>
        <v>9472.52</v>
      </c>
      <c r="M128" s="15"/>
      <c r="N128" s="25"/>
      <c r="O128" s="10"/>
      <c r="P128" s="54"/>
      <c r="Q128" s="57"/>
    </row>
    <row r="129" spans="1:17" s="32" customFormat="1" ht="15.6" customHeight="1" x14ac:dyDescent="0.25">
      <c r="A129" s="25"/>
      <c r="B129" s="10"/>
      <c r="C129" s="54"/>
      <c r="D129" s="15"/>
      <c r="E129" s="15"/>
      <c r="F129" s="15"/>
      <c r="G129" s="15"/>
      <c r="H129" s="15"/>
      <c r="I129" s="15"/>
      <c r="J129" s="10" t="s">
        <v>1</v>
      </c>
      <c r="K129" s="15"/>
      <c r="L129" s="15">
        <f>ABS(L127-L128)</f>
        <v>0.10999999999876309</v>
      </c>
      <c r="M129" s="15"/>
      <c r="N129" s="25"/>
      <c r="O129" s="10"/>
      <c r="P129" s="54"/>
      <c r="Q129" s="57"/>
    </row>
    <row r="130" spans="1:17" s="32" customFormat="1" ht="15.6" customHeight="1" x14ac:dyDescent="0.25">
      <c r="A130" s="25"/>
      <c r="B130" s="10"/>
      <c r="C130" s="54"/>
      <c r="D130" s="15"/>
      <c r="E130" s="15"/>
      <c r="F130" s="15"/>
      <c r="G130" s="15"/>
      <c r="H130" s="15"/>
      <c r="I130" s="15"/>
      <c r="J130" s="103" t="s">
        <v>6</v>
      </c>
      <c r="K130" s="15"/>
      <c r="L130" s="15" t="str">
        <f>IF(L129&lt;=5,"OK, Tolerance&lt;= 5 mils", "Fail, Tolerance &gt;  5 mils")</f>
        <v>OK, Tolerance&lt;= 5 mils</v>
      </c>
      <c r="M130" s="15"/>
      <c r="N130" s="25"/>
      <c r="O130" s="10"/>
      <c r="P130" s="54"/>
      <c r="Q130" s="57"/>
    </row>
    <row r="131" spans="1:17" s="49" customFormat="1" ht="15.6" customHeight="1" x14ac:dyDescent="0.25">
      <c r="A131" s="58"/>
      <c r="B131" s="55"/>
      <c r="C131" s="59"/>
      <c r="D131" s="56"/>
      <c r="E131" s="56"/>
      <c r="F131" s="56"/>
      <c r="G131" s="56"/>
      <c r="H131" s="56"/>
      <c r="I131" s="56"/>
      <c r="J131" s="42"/>
      <c r="K131" s="41"/>
      <c r="L131" s="41"/>
      <c r="M131" s="41"/>
      <c r="N131" s="48"/>
      <c r="O131" s="42"/>
      <c r="P131" s="43"/>
      <c r="Q131" s="90"/>
    </row>
    <row r="132" spans="1:17" s="32" customFormat="1" ht="15.75" x14ac:dyDescent="0.25">
      <c r="A132" s="46" t="s">
        <v>3</v>
      </c>
      <c r="B132" s="46" t="s">
        <v>4</v>
      </c>
      <c r="C132" s="46" t="s">
        <v>5</v>
      </c>
      <c r="D132" s="10" t="s">
        <v>884</v>
      </c>
      <c r="E132" s="15" t="s">
        <v>2</v>
      </c>
      <c r="F132" s="16" t="s">
        <v>0</v>
      </c>
      <c r="G132" s="17" t="s">
        <v>2</v>
      </c>
      <c r="H132" s="17"/>
      <c r="I132" s="17"/>
      <c r="J132" s="10" t="s">
        <v>884</v>
      </c>
      <c r="K132" s="15" t="s">
        <v>2</v>
      </c>
      <c r="L132" s="18" t="s">
        <v>883</v>
      </c>
      <c r="M132" s="88" t="s">
        <v>882</v>
      </c>
      <c r="N132" s="10" t="s">
        <v>226</v>
      </c>
      <c r="O132" s="10" t="s">
        <v>4</v>
      </c>
      <c r="P132" s="10" t="s">
        <v>5</v>
      </c>
      <c r="Q132" s="46" t="s">
        <v>256</v>
      </c>
    </row>
    <row r="133" spans="1:17" s="32" customFormat="1" ht="15.6" customHeight="1" x14ac:dyDescent="0.25">
      <c r="A133" s="30" t="s">
        <v>728</v>
      </c>
      <c r="B133" s="42">
        <f>VLOOKUP(C133,PinNo!$B:$C,2,0)</f>
        <v>19</v>
      </c>
      <c r="C133" s="86" t="s">
        <v>6160</v>
      </c>
      <c r="D133" s="5" t="str">
        <f>VLOOKUP(CONCATENATE($A133,".",$B133),Netlist_VTable!$H:$I,2,0)</f>
        <v>S3_X1_TXEN</v>
      </c>
      <c r="E133" s="19">
        <f>VLOOKUP(D133,EtchLengthFromLayout!$A:$B,2,0)</f>
        <v>5957.31</v>
      </c>
      <c r="F133" s="13" t="str">
        <f t="shared" ref="F133" si="24">CONCATENATE("S",MID($A133,5,1),"_R_",MID($D133,4,22) )</f>
        <v>S3_R_X1_TXEN</v>
      </c>
      <c r="G133" s="19">
        <f>VLOOKUP(F133,EtchLengthFromLayout!$A:$B,2,0)</f>
        <v>4072.5</v>
      </c>
      <c r="H133" s="19"/>
      <c r="I133" s="19"/>
      <c r="J133" s="5" t="str">
        <f>VLOOKUP(CONCATENATE($N133,".",$O133),Netlist_VTable!$H:$I,2,0)</f>
        <v>SG3_X1_RXDV</v>
      </c>
      <c r="K133" s="19">
        <f>VLOOKUP(J133,EtchLengthFromLayout!$A:$B,2,0)</f>
        <v>1937.62</v>
      </c>
      <c r="L133" s="19">
        <f>E133+G133+I133+K133</f>
        <v>11967.43</v>
      </c>
      <c r="M133" s="22" t="str">
        <f>IF( L133&lt;=12000,"OK, Length &lt; 12000mils","Fail, Length is Out of Range")</f>
        <v>OK, Length &lt; 12000mils</v>
      </c>
      <c r="N133" s="24" t="s">
        <v>874</v>
      </c>
      <c r="O133" s="5">
        <f>VLOOKUP(P133,PinNo!$B:$C,2,0)</f>
        <v>10</v>
      </c>
      <c r="P133" s="31" t="s">
        <v>931</v>
      </c>
      <c r="Q133" s="118" t="s">
        <v>5262</v>
      </c>
    </row>
    <row r="134" spans="1:17" s="32" customFormat="1" ht="15.6" customHeight="1" x14ac:dyDescent="0.25">
      <c r="A134" s="30" t="s">
        <v>728</v>
      </c>
      <c r="B134" s="42">
        <f>VLOOKUP(C134,PinNo!$B:$C,2,0)</f>
        <v>20</v>
      </c>
      <c r="C134" s="31" t="s">
        <v>922</v>
      </c>
      <c r="D134" s="5" t="str">
        <f>VLOOKUP(CONCATENATE($A134,".",$B134),Netlist_VTable!$H:$I,2,0)</f>
        <v>S3_X1_TXD0</v>
      </c>
      <c r="E134" s="19">
        <f>VLOOKUP(D134,EtchLengthFromLayout!$A:$B,2,0)</f>
        <v>6099.35</v>
      </c>
      <c r="F134" s="19" t="str">
        <f t="shared" ref="F134:F144" si="25">CONCATENATE("S",MID($A134,5,1),"_R_",MID($D134,4,22) )</f>
        <v>S3_R_X1_TXD0</v>
      </c>
      <c r="G134" s="19">
        <f>VLOOKUP(F134,EtchLengthFromLayout!$A:$B,2,0)</f>
        <v>4196.6000000000004</v>
      </c>
      <c r="H134" s="19"/>
      <c r="I134" s="19"/>
      <c r="J134" s="5" t="str">
        <f>VLOOKUP(CONCATENATE($N134,".",$O134),Netlist_VTable!$H:$I,2,0)</f>
        <v>SG3_X1_RXD0</v>
      </c>
      <c r="K134" s="19">
        <f>VLOOKUP(J134,EtchLengthFromLayout!$A:$B,2,0)</f>
        <v>1671.43</v>
      </c>
      <c r="L134" s="19">
        <f t="shared" ref="L134:L144" si="26">E134+G134+I134+K134</f>
        <v>11967.380000000001</v>
      </c>
      <c r="M134" s="22" t="str">
        <f t="shared" ref="M134:M144" si="27">IF( L134&lt;=12000,"OK, Length &lt; 12000mils","Fail, Length is Out of Range")</f>
        <v>OK, Length &lt; 12000mils</v>
      </c>
      <c r="N134" s="24" t="s">
        <v>874</v>
      </c>
      <c r="O134" s="5">
        <f>VLOOKUP(P134,PinNo!$B:$C,2,0)</f>
        <v>11</v>
      </c>
      <c r="P134" s="31" t="s">
        <v>926</v>
      </c>
      <c r="Q134" s="118"/>
    </row>
    <row r="135" spans="1:17" s="32" customFormat="1" ht="15.6" customHeight="1" x14ac:dyDescent="0.25">
      <c r="A135" s="30" t="s">
        <v>728</v>
      </c>
      <c r="B135" s="42">
        <f>VLOOKUP(C135,PinNo!$B:$C,2,0)</f>
        <v>21</v>
      </c>
      <c r="C135" s="31" t="s">
        <v>923</v>
      </c>
      <c r="D135" s="5" t="str">
        <f>VLOOKUP(CONCATENATE($A135,".",$B135),Netlist_VTable!$H:$I,2,0)</f>
        <v>S3_X1_TXD1</v>
      </c>
      <c r="E135" s="19">
        <f>VLOOKUP(D135,EtchLengthFromLayout!$A:$B,2,0)</f>
        <v>4656.25</v>
      </c>
      <c r="F135" s="19" t="str">
        <f t="shared" si="25"/>
        <v>S3_R_X1_TXD1</v>
      </c>
      <c r="G135" s="19">
        <f>VLOOKUP(F135,EtchLengthFromLayout!$A:$B,2,0)</f>
        <v>5442.31</v>
      </c>
      <c r="H135" s="19"/>
      <c r="I135" s="19"/>
      <c r="J135" s="5" t="str">
        <f>VLOOKUP(CONCATENATE($N135,".",$O135),Netlist_VTable!$H:$I,2,0)</f>
        <v>SG3_X1_RXD1</v>
      </c>
      <c r="K135" s="19">
        <f>VLOOKUP(J135,EtchLengthFromLayout!$A:$B,2,0)</f>
        <v>1868.85</v>
      </c>
      <c r="L135" s="19">
        <f t="shared" si="26"/>
        <v>11967.410000000002</v>
      </c>
      <c r="M135" s="22" t="str">
        <f t="shared" si="27"/>
        <v>OK, Length &lt; 12000mils</v>
      </c>
      <c r="N135" s="24" t="s">
        <v>874</v>
      </c>
      <c r="O135" s="5">
        <f>VLOOKUP(P135,PinNo!$B:$C,2,0)</f>
        <v>12</v>
      </c>
      <c r="P135" s="31" t="s">
        <v>929</v>
      </c>
      <c r="Q135" s="118"/>
    </row>
    <row r="136" spans="1:17" s="32" customFormat="1" ht="15.6" customHeight="1" x14ac:dyDescent="0.25">
      <c r="A136" s="30" t="s">
        <v>728</v>
      </c>
      <c r="B136" s="42">
        <f>VLOOKUP(C136,PinNo!$B:$C,2,0)</f>
        <v>18</v>
      </c>
      <c r="C136" s="31" t="s">
        <v>924</v>
      </c>
      <c r="D136" s="5" t="str">
        <f>VLOOKUP(CONCATENATE($A136,".",$B136),Netlist_VTable!$H:$I,2,0)</f>
        <v>S3_X1_TXC</v>
      </c>
      <c r="E136" s="19">
        <f>VLOOKUP(D136,EtchLengthFromLayout!$A:$B,2,0)</f>
        <v>4625.88</v>
      </c>
      <c r="F136" s="19" t="str">
        <f t="shared" si="25"/>
        <v>S3_R_X1_TXC</v>
      </c>
      <c r="G136" s="19">
        <f>VLOOKUP(F136,EtchLengthFromLayout!$A:$B,2,0)</f>
        <v>5498.16</v>
      </c>
      <c r="H136" s="19"/>
      <c r="I136" s="19"/>
      <c r="J136" s="5" t="str">
        <f>VLOOKUP(CONCATENATE($N136,".",$O136),Netlist_VTable!$H:$I,2,0)</f>
        <v>SG3_X1_RXC</v>
      </c>
      <c r="K136" s="19">
        <f>VLOOKUP(J136,EtchLengthFromLayout!$A:$B,2,0)</f>
        <v>1843.35</v>
      </c>
      <c r="L136" s="19">
        <f t="shared" si="26"/>
        <v>11967.390000000001</v>
      </c>
      <c r="M136" s="22" t="str">
        <f t="shared" si="27"/>
        <v>OK, Length &lt; 12000mils</v>
      </c>
      <c r="N136" s="24" t="s">
        <v>874</v>
      </c>
      <c r="O136" s="5">
        <f>VLOOKUP(P136,PinNo!$B:$C,2,0)</f>
        <v>16</v>
      </c>
      <c r="P136" s="31" t="s">
        <v>932</v>
      </c>
      <c r="Q136" s="118"/>
    </row>
    <row r="137" spans="1:17" s="32" customFormat="1" ht="15.6" customHeight="1" x14ac:dyDescent="0.25">
      <c r="A137" s="30" t="s">
        <v>728</v>
      </c>
      <c r="B137" s="42">
        <f>VLOOKUP(C137,PinNo!$B:$C,2,0)</f>
        <v>23</v>
      </c>
      <c r="C137" s="31" t="s">
        <v>925</v>
      </c>
      <c r="D137" s="5" t="str">
        <f>VLOOKUP(CONCATENATE($A137,".",$B137),Netlist_VTable!$H:$I,2,0)</f>
        <v>S3_X1_TXD2</v>
      </c>
      <c r="E137" s="19">
        <f>VLOOKUP(D137,EtchLengthFromLayout!$A:$B,2,0)</f>
        <v>6587.58</v>
      </c>
      <c r="F137" s="19" t="str">
        <f t="shared" si="25"/>
        <v>S3_R_X1_TXD2</v>
      </c>
      <c r="G137" s="19">
        <f>VLOOKUP(F137,EtchLengthFromLayout!$A:$B,2,0)</f>
        <v>3548.53</v>
      </c>
      <c r="H137" s="19"/>
      <c r="I137" s="19"/>
      <c r="J137" s="5" t="str">
        <f>VLOOKUP(CONCATENATE($N137,".",$O137),Netlist_VTable!$H:$I,2,0)</f>
        <v>SG3_X1_RXD2</v>
      </c>
      <c r="K137" s="19">
        <f>VLOOKUP(J137,EtchLengthFromLayout!$A:$B,2,0)</f>
        <v>1831.42</v>
      </c>
      <c r="L137" s="19">
        <f t="shared" si="26"/>
        <v>11967.53</v>
      </c>
      <c r="M137" s="22" t="str">
        <f t="shared" si="27"/>
        <v>OK, Length &lt; 12000mils</v>
      </c>
      <c r="N137" s="24" t="s">
        <v>870</v>
      </c>
      <c r="O137" s="5">
        <f>VLOOKUP(P137,PinNo!$B:$C,2,0)</f>
        <v>13</v>
      </c>
      <c r="P137" s="31" t="s">
        <v>933</v>
      </c>
      <c r="Q137" s="118"/>
    </row>
    <row r="138" spans="1:17" s="32" customFormat="1" ht="15.6" customHeight="1" x14ac:dyDescent="0.25">
      <c r="A138" s="30" t="s">
        <v>728</v>
      </c>
      <c r="B138" s="42">
        <f>VLOOKUP(C138,PinNo!$B:$C,2,0)</f>
        <v>11</v>
      </c>
      <c r="C138" s="31" t="s">
        <v>926</v>
      </c>
      <c r="D138" s="5" t="str">
        <f>VLOOKUP(CONCATENATE($A138,".",$B138),Netlist_VTable!$H:$I,2,0)</f>
        <v>S3_X1_RXD0</v>
      </c>
      <c r="E138" s="19">
        <f>VLOOKUP(D138,EtchLengthFromLayout!$A:$B,2,0)</f>
        <v>3114.96</v>
      </c>
      <c r="F138" s="13" t="str">
        <f t="shared" si="25"/>
        <v>S3_R_X1_RXD0</v>
      </c>
      <c r="G138" s="19">
        <f>VLOOKUP(F138,EtchLengthFromLayout!$A:$B,2,0)</f>
        <v>3307.59</v>
      </c>
      <c r="H138" s="19" t="str">
        <f>SUBSTITUTE(J138,"_X","_1_X")</f>
        <v>SG3_1_X1_TXD0</v>
      </c>
      <c r="I138" s="19">
        <f>VLOOKUP(H138,EtchLengthFromLayout!$A:$B,2,0)</f>
        <v>1291.76</v>
      </c>
      <c r="J138" s="5" t="str">
        <f>VLOOKUP(CONCATENATE($N138,".",$O138),Netlist_VTable!$H:$I,2,0)</f>
        <v>SG3_X1_TXD0</v>
      </c>
      <c r="K138" s="19">
        <f>VLOOKUP(J138,EtchLengthFromLayout!$A:$B,2,0)</f>
        <v>4253.1499999999996</v>
      </c>
      <c r="L138" s="19">
        <f t="shared" si="26"/>
        <v>11967.46</v>
      </c>
      <c r="M138" s="22" t="str">
        <f t="shared" si="27"/>
        <v>OK, Length &lt; 12000mils</v>
      </c>
      <c r="N138" s="24" t="s">
        <v>870</v>
      </c>
      <c r="O138" s="5">
        <f>VLOOKUP(P138,PinNo!$B:$C,2,0)</f>
        <v>20</v>
      </c>
      <c r="P138" s="31" t="s">
        <v>922</v>
      </c>
      <c r="Q138" s="118"/>
    </row>
    <row r="139" spans="1:17" s="32" customFormat="1" ht="15.6" customHeight="1" x14ac:dyDescent="0.25">
      <c r="A139" s="30" t="s">
        <v>728</v>
      </c>
      <c r="B139" s="42">
        <f>VLOOKUP(C139,PinNo!$B:$C,2,0)</f>
        <v>24</v>
      </c>
      <c r="C139" s="31" t="s">
        <v>927</v>
      </c>
      <c r="D139" s="5" t="str">
        <f>VLOOKUP(CONCATENATE($A139,".",$B139),Netlist_VTable!$H:$I,2,0)</f>
        <v>S3_X1_TXD3</v>
      </c>
      <c r="E139" s="19">
        <f>VLOOKUP(D139,EtchLengthFromLayout!$A:$B,2,0)</f>
        <v>5761.07</v>
      </c>
      <c r="F139" s="19" t="str">
        <f t="shared" si="25"/>
        <v>S3_R_X1_TXD3</v>
      </c>
      <c r="G139" s="19">
        <f>VLOOKUP(F139,EtchLengthFromLayout!$A:$B,2,0)</f>
        <v>4443.0600000000004</v>
      </c>
      <c r="H139" s="19"/>
      <c r="I139" s="19"/>
      <c r="J139" s="5" t="str">
        <f>VLOOKUP(CONCATENATE($N139,".",$O139),Netlist_VTable!$H:$I,2,0)</f>
        <v>SG3_X1_RXD3</v>
      </c>
      <c r="K139" s="19">
        <f>VLOOKUP(J139,EtchLengthFromLayout!$A:$B,2,0)</f>
        <v>1763.32</v>
      </c>
      <c r="L139" s="19">
        <f t="shared" si="26"/>
        <v>11967.45</v>
      </c>
      <c r="M139" s="22" t="str">
        <f t="shared" si="27"/>
        <v>OK, Length &lt; 12000mils</v>
      </c>
      <c r="N139" s="24" t="s">
        <v>870</v>
      </c>
      <c r="O139" s="5">
        <f>VLOOKUP(P139,PinNo!$B:$C,2,0)</f>
        <v>14</v>
      </c>
      <c r="P139" s="31" t="s">
        <v>930</v>
      </c>
      <c r="Q139" s="118"/>
    </row>
    <row r="140" spans="1:17" s="32" customFormat="1" ht="15.6" customHeight="1" x14ac:dyDescent="0.25">
      <c r="A140" s="30" t="s">
        <v>728</v>
      </c>
      <c r="B140" s="42">
        <f>VLOOKUP(C140,PinNo!$B:$C,2,0)</f>
        <v>12</v>
      </c>
      <c r="C140" s="31" t="s">
        <v>929</v>
      </c>
      <c r="D140" s="5" t="str">
        <f>VLOOKUP(CONCATENATE($A140,".",$B140),Netlist_VTable!$H:$I,2,0)</f>
        <v>S3_X1_RXD1</v>
      </c>
      <c r="E140" s="19">
        <f>VLOOKUP(D140,EtchLengthFromLayout!$A:$B,2,0)</f>
        <v>2434.87</v>
      </c>
      <c r="F140" s="19" t="str">
        <f t="shared" si="25"/>
        <v>S3_R_X1_RXD1</v>
      </c>
      <c r="G140" s="19">
        <f>VLOOKUP(F140,EtchLengthFromLayout!$A:$B,2,0)</f>
        <v>4500.4799999999996</v>
      </c>
      <c r="H140" s="19" t="str">
        <f>SUBSTITUTE(J140,"_X","_1_X")</f>
        <v>SG3_1_X1_TXD1</v>
      </c>
      <c r="I140" s="19">
        <f>VLOOKUP(H140,EtchLengthFromLayout!$A:$B,2,0)</f>
        <v>1492.38</v>
      </c>
      <c r="J140" s="5" t="str">
        <f>VLOOKUP(CONCATENATE($N140,".",$O140),Netlist_VTable!$H:$I,2,0)</f>
        <v>SG3_X1_TXD1</v>
      </c>
      <c r="K140" s="19">
        <f>VLOOKUP(J140,EtchLengthFromLayout!$A:$B,2,0)</f>
        <v>3539.74</v>
      </c>
      <c r="L140" s="19">
        <f t="shared" si="26"/>
        <v>11967.47</v>
      </c>
      <c r="M140" s="22" t="str">
        <f t="shared" si="27"/>
        <v>OK, Length &lt; 12000mils</v>
      </c>
      <c r="N140" s="24" t="s">
        <v>870</v>
      </c>
      <c r="O140" s="5">
        <f>VLOOKUP(P140,PinNo!$B:$C,2,0)</f>
        <v>21</v>
      </c>
      <c r="P140" s="31" t="s">
        <v>923</v>
      </c>
      <c r="Q140" s="118"/>
    </row>
    <row r="141" spans="1:17" s="32" customFormat="1" ht="15.6" customHeight="1" x14ac:dyDescent="0.25">
      <c r="A141" s="30" t="s">
        <v>728</v>
      </c>
      <c r="B141" s="42">
        <f>VLOOKUP(C141,PinNo!$B:$C,2,0)</f>
        <v>14</v>
      </c>
      <c r="C141" s="31" t="s">
        <v>930</v>
      </c>
      <c r="D141" s="5" t="str">
        <f>VLOOKUP(CONCATENATE($A141,".",$B141),Netlist_VTable!$H:$I,2,0)</f>
        <v>S3_X1_RXD3</v>
      </c>
      <c r="E141" s="19">
        <f>VLOOKUP(D141,EtchLengthFromLayout!$A:$B,2,0)</f>
        <v>3519.41</v>
      </c>
      <c r="F141" s="19" t="str">
        <f t="shared" si="25"/>
        <v>S3_R_X1_RXD3</v>
      </c>
      <c r="G141" s="19">
        <f>VLOOKUP(F141,EtchLengthFromLayout!$A:$B,2,0)</f>
        <v>3152.03</v>
      </c>
      <c r="H141" s="19"/>
      <c r="I141" s="19"/>
      <c r="J141" s="5" t="str">
        <f>VLOOKUP(CONCATENATE($N141,".",$O141),Netlist_VTable!$H:$I,2,0)</f>
        <v>SG3_X1_TXD3</v>
      </c>
      <c r="K141" s="19">
        <f>VLOOKUP(J141,EtchLengthFromLayout!$A:$B,2,0)</f>
        <v>5295.96</v>
      </c>
      <c r="L141" s="19">
        <f t="shared" si="26"/>
        <v>11967.400000000001</v>
      </c>
      <c r="M141" s="22" t="str">
        <f t="shared" si="27"/>
        <v>OK, Length &lt; 12000mils</v>
      </c>
      <c r="N141" s="24" t="s">
        <v>870</v>
      </c>
      <c r="O141" s="5">
        <f>VLOOKUP(P141,PinNo!$B:$C,2,0)</f>
        <v>24</v>
      </c>
      <c r="P141" s="31" t="s">
        <v>927</v>
      </c>
      <c r="Q141" s="118"/>
    </row>
    <row r="142" spans="1:17" s="32" customFormat="1" ht="15.6" customHeight="1" x14ac:dyDescent="0.25">
      <c r="A142" s="30" t="s">
        <v>728</v>
      </c>
      <c r="B142" s="42">
        <f>VLOOKUP(C142,PinNo!$B:$C,2,0)</f>
        <v>10</v>
      </c>
      <c r="C142" s="31" t="s">
        <v>931</v>
      </c>
      <c r="D142" s="5" t="str">
        <f>VLOOKUP(CONCATENATE($A142,".",$B142),Netlist_VTable!$H:$I,2,0)</f>
        <v>S3_X1_RXDV</v>
      </c>
      <c r="E142" s="19">
        <f>VLOOKUP(D142,EtchLengthFromLayout!$A:$B,2,0)</f>
        <v>2696.92</v>
      </c>
      <c r="F142" s="19" t="str">
        <f t="shared" si="25"/>
        <v>S3_R_X1_RXDV</v>
      </c>
      <c r="G142" s="19">
        <f>VLOOKUP(F142,EtchLengthFromLayout!$A:$B,2,0)</f>
        <v>3901.26</v>
      </c>
      <c r="H142" s="19" t="str">
        <f>SUBSTITUTE(J142,"_X","_1_X")</f>
        <v>SG3_1_X1_TXEN</v>
      </c>
      <c r="I142" s="19">
        <f>VLOOKUP(H142,EtchLengthFromLayout!$A:$B,2,0)</f>
        <v>1258.67</v>
      </c>
      <c r="J142" s="5" t="str">
        <f>VLOOKUP(CONCATENATE($N142,".",$O142),Netlist_VTable!$H:$I,2,0)</f>
        <v>SG3_X1_TXEN</v>
      </c>
      <c r="K142" s="19">
        <f>VLOOKUP(J142,EtchLengthFromLayout!$A:$B,2,0)</f>
        <v>4110.58</v>
      </c>
      <c r="L142" s="19">
        <f t="shared" si="26"/>
        <v>11967.43</v>
      </c>
      <c r="M142" s="22" t="str">
        <f t="shared" si="27"/>
        <v>OK, Length &lt; 12000mils</v>
      </c>
      <c r="N142" s="24" t="s">
        <v>870</v>
      </c>
      <c r="O142" s="5">
        <f>VLOOKUP(P142,PinNo!$B:$C,2,0)</f>
        <v>19</v>
      </c>
      <c r="P142" s="86" t="s">
        <v>6160</v>
      </c>
      <c r="Q142" s="118"/>
    </row>
    <row r="143" spans="1:17" s="32" customFormat="1" ht="15.6" customHeight="1" x14ac:dyDescent="0.25">
      <c r="A143" s="30" t="s">
        <v>728</v>
      </c>
      <c r="B143" s="42">
        <f>VLOOKUP(C143,PinNo!$B:$C,2,0)</f>
        <v>16</v>
      </c>
      <c r="C143" s="31" t="s">
        <v>932</v>
      </c>
      <c r="D143" s="5" t="str">
        <f>VLOOKUP(CONCATENATE($A143,".",$B143),Netlist_VTable!$H:$I,2,0)</f>
        <v>S3_X1_RXC</v>
      </c>
      <c r="E143" s="19">
        <f>VLOOKUP(D143,EtchLengthFromLayout!$A:$B,2,0)</f>
        <v>2223.67</v>
      </c>
      <c r="F143" s="19" t="str">
        <f t="shared" si="25"/>
        <v>S3_R_X1_RXC</v>
      </c>
      <c r="G143" s="19">
        <f>VLOOKUP(F143,EtchLengthFromLayout!$A:$B,2,0)</f>
        <v>7115.85</v>
      </c>
      <c r="H143" s="19"/>
      <c r="I143" s="19"/>
      <c r="J143" s="5" t="str">
        <f>VLOOKUP(CONCATENATE($N143,".",$O143),Netlist_VTable!$H:$I,2,0)</f>
        <v>SG3_X1_TXC</v>
      </c>
      <c r="K143" s="19">
        <f>VLOOKUP(J143,EtchLengthFromLayout!$A:$B,2,0)</f>
        <v>2628.02</v>
      </c>
      <c r="L143" s="19">
        <f t="shared" si="26"/>
        <v>11967.54</v>
      </c>
      <c r="M143" s="22" t="str">
        <f t="shared" si="27"/>
        <v>OK, Length &lt; 12000mils</v>
      </c>
      <c r="N143" s="24" t="s">
        <v>870</v>
      </c>
      <c r="O143" s="5">
        <f>VLOOKUP(P143,PinNo!$B:$C,2,0)</f>
        <v>18</v>
      </c>
      <c r="P143" s="31" t="s">
        <v>924</v>
      </c>
      <c r="Q143" s="118"/>
    </row>
    <row r="144" spans="1:17" s="32" customFormat="1" ht="15.6" customHeight="1" x14ac:dyDescent="0.25">
      <c r="A144" s="30" t="s">
        <v>728</v>
      </c>
      <c r="B144" s="42">
        <f>VLOOKUP(C144,PinNo!$B:$C,2,0)</f>
        <v>13</v>
      </c>
      <c r="C144" s="31" t="s">
        <v>933</v>
      </c>
      <c r="D144" s="5" t="str">
        <f>VLOOKUP(CONCATENATE($A144,".",$B144),Netlist_VTable!$H:$I,2,0)</f>
        <v>S3_X1_RXD2</v>
      </c>
      <c r="E144" s="19">
        <f>VLOOKUP(D144,EtchLengthFromLayout!$A:$B,2,0)</f>
        <v>2091.2399999999998</v>
      </c>
      <c r="F144" s="19" t="str">
        <f t="shared" si="25"/>
        <v>S3_R_X1_RXD2</v>
      </c>
      <c r="G144" s="19">
        <f>VLOOKUP(F144,EtchLengthFromLayout!$A:$B,2,0)</f>
        <v>5048.84</v>
      </c>
      <c r="H144" s="19" t="str">
        <f>SUBSTITUTE(J144,"_X","_1_X")</f>
        <v>SG3_1_X1_TXD2</v>
      </c>
      <c r="I144" s="19">
        <f>VLOOKUP(H144,EtchLengthFromLayout!$A:$B,2,0)</f>
        <v>1298.26</v>
      </c>
      <c r="J144" s="5" t="str">
        <f>VLOOKUP(CONCATENATE($N144,".",$O144),Netlist_VTable!$H:$I,2,0)</f>
        <v>SG3_X1_TXD2</v>
      </c>
      <c r="K144" s="19">
        <f>VLOOKUP(J144,EtchLengthFromLayout!$A:$B,2,0)</f>
        <v>3529.09</v>
      </c>
      <c r="L144" s="19">
        <f t="shared" si="26"/>
        <v>11967.43</v>
      </c>
      <c r="M144" s="22" t="str">
        <f t="shared" si="27"/>
        <v>OK, Length &lt; 12000mils</v>
      </c>
      <c r="N144" s="24" t="s">
        <v>870</v>
      </c>
      <c r="O144" s="5">
        <f>VLOOKUP(P144,PinNo!$B:$C,2,0)</f>
        <v>23</v>
      </c>
      <c r="P144" s="31" t="s">
        <v>925</v>
      </c>
      <c r="Q144" s="118"/>
    </row>
    <row r="145" spans="1:17" s="32" customFormat="1" ht="15.6" customHeight="1" x14ac:dyDescent="0.25">
      <c r="A145" s="25"/>
      <c r="B145" s="10"/>
      <c r="C145" s="54"/>
      <c r="D145" s="15"/>
      <c r="E145" s="15"/>
      <c r="F145" s="15"/>
      <c r="G145" s="15"/>
      <c r="H145" s="15"/>
      <c r="I145" s="15"/>
      <c r="J145" s="10" t="s">
        <v>227</v>
      </c>
      <c r="K145" s="15"/>
      <c r="L145" s="15">
        <f>MAX(L133:L144)</f>
        <v>11967.54</v>
      </c>
      <c r="M145" s="15"/>
      <c r="N145" s="25"/>
      <c r="O145" s="10"/>
      <c r="P145" s="54"/>
      <c r="Q145" s="57"/>
    </row>
    <row r="146" spans="1:17" s="32" customFormat="1" ht="15.6" customHeight="1" x14ac:dyDescent="0.25">
      <c r="A146" s="25"/>
      <c r="B146" s="10"/>
      <c r="C146" s="54"/>
      <c r="D146" s="15"/>
      <c r="E146" s="15"/>
      <c r="F146" s="15"/>
      <c r="G146" s="15"/>
      <c r="H146" s="15"/>
      <c r="I146" s="15"/>
      <c r="J146" s="10" t="s">
        <v>228</v>
      </c>
      <c r="K146" s="15"/>
      <c r="L146" s="15">
        <f>MIN(L133:L144)</f>
        <v>11967.380000000001</v>
      </c>
      <c r="M146" s="15"/>
      <c r="N146" s="25"/>
      <c r="O146" s="10"/>
      <c r="P146" s="54"/>
      <c r="Q146" s="57"/>
    </row>
    <row r="147" spans="1:17" s="32" customFormat="1" ht="15.6" customHeight="1" x14ac:dyDescent="0.25">
      <c r="A147" s="25"/>
      <c r="B147" s="10"/>
      <c r="C147" s="54"/>
      <c r="D147" s="15"/>
      <c r="E147" s="15"/>
      <c r="F147" s="15"/>
      <c r="G147" s="15"/>
      <c r="H147" s="15"/>
      <c r="I147" s="15"/>
      <c r="J147" s="10" t="s">
        <v>1</v>
      </c>
      <c r="K147" s="15"/>
      <c r="L147" s="15">
        <f>ABS(L145-L146)</f>
        <v>0.15999999999985448</v>
      </c>
      <c r="M147" s="15"/>
      <c r="N147" s="25"/>
      <c r="O147" s="10"/>
      <c r="P147" s="54"/>
      <c r="Q147" s="57"/>
    </row>
    <row r="148" spans="1:17" s="32" customFormat="1" ht="15.6" customHeight="1" x14ac:dyDescent="0.25">
      <c r="A148" s="25"/>
      <c r="B148" s="10"/>
      <c r="C148" s="54"/>
      <c r="D148" s="15"/>
      <c r="E148" s="15"/>
      <c r="F148" s="15"/>
      <c r="G148" s="15"/>
      <c r="H148" s="15"/>
      <c r="I148" s="15"/>
      <c r="J148" s="103" t="s">
        <v>6</v>
      </c>
      <c r="K148" s="15"/>
      <c r="L148" s="15" t="str">
        <f>IF(L147&lt;=5,"OK, Tolerance&lt;= 5 mils", "Fail, Tolerance &gt;  5 mils")</f>
        <v>OK, Tolerance&lt;= 5 mils</v>
      </c>
      <c r="M148" s="15"/>
      <c r="N148" s="25"/>
      <c r="O148" s="10"/>
      <c r="P148" s="54"/>
      <c r="Q148" s="57"/>
    </row>
    <row r="149" spans="1:17" s="49" customFormat="1" ht="15.6" customHeight="1" x14ac:dyDescent="0.25">
      <c r="A149" s="58"/>
      <c r="B149" s="55"/>
      <c r="C149" s="59"/>
      <c r="D149" s="56"/>
      <c r="E149" s="56"/>
      <c r="F149" s="56"/>
      <c r="G149" s="56"/>
      <c r="H149" s="56"/>
      <c r="I149" s="56"/>
      <c r="J149" s="42"/>
      <c r="K149" s="41"/>
      <c r="L149" s="41"/>
      <c r="M149" s="41"/>
      <c r="N149" s="48"/>
      <c r="O149" s="42"/>
      <c r="P149" s="43"/>
      <c r="Q149" s="90"/>
    </row>
    <row r="150" spans="1:17" s="49" customFormat="1" ht="15.6" customHeight="1" x14ac:dyDescent="0.25">
      <c r="A150" s="58"/>
      <c r="B150" s="55"/>
      <c r="C150" s="59"/>
      <c r="D150" s="56"/>
      <c r="E150" s="56"/>
      <c r="F150" s="56"/>
      <c r="G150" s="56"/>
      <c r="H150" s="56"/>
      <c r="I150" s="56"/>
      <c r="J150" s="42"/>
      <c r="K150" s="41"/>
      <c r="L150" s="41"/>
      <c r="M150" s="41"/>
      <c r="N150" s="48"/>
      <c r="O150" s="42"/>
      <c r="P150" s="43"/>
      <c r="Q150" s="90"/>
    </row>
    <row r="151" spans="1:17" s="49" customFormat="1" ht="15.6" customHeight="1" x14ac:dyDescent="0.25">
      <c r="A151" s="107"/>
      <c r="B151" s="107"/>
      <c r="C151" s="107"/>
      <c r="D151" s="107"/>
      <c r="E151" s="105"/>
      <c r="F151" s="105"/>
      <c r="G151" s="105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</row>
    <row r="152" spans="1:17" s="49" customFormat="1" ht="15.6" customHeight="1" x14ac:dyDescent="0.25">
      <c r="A152" s="107"/>
      <c r="B152" s="107"/>
      <c r="C152" s="107"/>
      <c r="D152" s="107"/>
      <c r="E152" s="105"/>
      <c r="F152" s="105"/>
      <c r="G152" s="105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</row>
    <row r="153" spans="1:17" ht="32.25" x14ac:dyDescent="0.45">
      <c r="A153" s="26" t="s">
        <v>6154</v>
      </c>
      <c r="B153" s="12"/>
      <c r="C153" s="12"/>
      <c r="D153" s="89" t="s">
        <v>886</v>
      </c>
      <c r="E153" s="13"/>
      <c r="F153" s="13"/>
      <c r="G153" s="13"/>
      <c r="H153" s="14"/>
      <c r="I153" s="14"/>
      <c r="J153" s="14"/>
      <c r="K153" s="14"/>
      <c r="L153" s="14"/>
      <c r="M153" s="87" t="s">
        <v>881</v>
      </c>
      <c r="N153" s="14"/>
      <c r="O153" s="14"/>
      <c r="P153" s="14"/>
      <c r="Q153" s="40"/>
    </row>
    <row r="154" spans="1:17" x14ac:dyDescent="0.25">
      <c r="A154" s="46" t="s">
        <v>3</v>
      </c>
      <c r="B154" s="46" t="s">
        <v>4</v>
      </c>
      <c r="C154" s="46" t="s">
        <v>5</v>
      </c>
      <c r="D154" s="10" t="s">
        <v>0</v>
      </c>
      <c r="E154" s="15" t="s">
        <v>2</v>
      </c>
      <c r="F154" s="16" t="s">
        <v>0</v>
      </c>
      <c r="G154" s="17" t="s">
        <v>2</v>
      </c>
      <c r="H154" s="10" t="s">
        <v>0</v>
      </c>
      <c r="I154" s="15" t="s">
        <v>2</v>
      </c>
      <c r="J154" s="16" t="s">
        <v>0</v>
      </c>
      <c r="K154" s="17" t="s">
        <v>2</v>
      </c>
      <c r="L154" s="18" t="s">
        <v>883</v>
      </c>
      <c r="M154" s="88" t="s">
        <v>882</v>
      </c>
      <c r="N154" s="10" t="s">
        <v>226</v>
      </c>
      <c r="O154" s="10" t="s">
        <v>4</v>
      </c>
      <c r="P154" s="10" t="s">
        <v>5</v>
      </c>
      <c r="Q154" s="46" t="s">
        <v>256</v>
      </c>
    </row>
    <row r="155" spans="1:17" x14ac:dyDescent="0.25">
      <c r="A155" s="23" t="s">
        <v>8</v>
      </c>
      <c r="B155" s="42">
        <f>VLOOKUP(C155,PinNo!$B:$C,2,0)</f>
        <v>104</v>
      </c>
      <c r="C155" s="31" t="s">
        <v>936</v>
      </c>
      <c r="D155" s="5" t="str">
        <f>VLOOKUP(CONCATENATE($A155,".",$B155),Netlist_VTable!$H:$I,2,0)</f>
        <v>S0_X2_TXEN</v>
      </c>
      <c r="E155" s="19">
        <f>VLOOKUP(D155,EtchLengthFromLayout!$A:$B,2,0)</f>
        <v>5215.49</v>
      </c>
      <c r="F155" s="13" t="str">
        <f t="shared" ref="F155:F166" si="28">CONCATENATE("S",MID($A155,5,1),"_R_",MID($D155,4,22) )</f>
        <v>S0_R_X2_TXEN</v>
      </c>
      <c r="G155" s="19">
        <f>VLOOKUP(F155,EtchLengthFromLayout!$A:$B,2,0)</f>
        <v>4498.1000000000004</v>
      </c>
      <c r="H155" s="19"/>
      <c r="I155" s="19"/>
      <c r="J155" s="5" t="str">
        <f>VLOOKUP(CONCATENATE($N155,".",$O155),Netlist_VTable!$H:$I,2,0)</f>
        <v>SG0_X2_RXDV</v>
      </c>
      <c r="K155" s="19">
        <f>VLOOKUP(J155,EtchLengthFromLayout!$A:$B,2,0)</f>
        <v>1206.0899999999999</v>
      </c>
      <c r="L155" s="19">
        <f>E155+G155+I155+K155</f>
        <v>10919.68</v>
      </c>
      <c r="M155" s="22" t="str">
        <f>IF( L155&lt;=12000,"OK, Length &lt; 12000mils","Fail, Length is Out of Range")</f>
        <v>OK, Length &lt; 12000mils</v>
      </c>
      <c r="N155" s="23" t="s">
        <v>871</v>
      </c>
      <c r="O155" s="5">
        <f>VLOOKUP(P155,PinNo!$B:$C,2,0)</f>
        <v>94</v>
      </c>
      <c r="P155" s="31" t="s">
        <v>5363</v>
      </c>
      <c r="Q155" s="118" t="s">
        <v>6155</v>
      </c>
    </row>
    <row r="156" spans="1:17" x14ac:dyDescent="0.25">
      <c r="A156" s="23" t="s">
        <v>8</v>
      </c>
      <c r="B156" s="42">
        <f>VLOOKUP(C156,PinNo!$B:$C,2,0)</f>
        <v>105</v>
      </c>
      <c r="C156" s="31" t="s">
        <v>937</v>
      </c>
      <c r="D156" s="5" t="str">
        <f>VLOOKUP(CONCATENATE($A156,".",$B156),Netlist_VTable!$H:$I,2,0)</f>
        <v>S0_X2_TXD0</v>
      </c>
      <c r="E156" s="19">
        <f>VLOOKUP(D156,EtchLengthFromLayout!$A:$B,2,0)</f>
        <v>5292.06</v>
      </c>
      <c r="F156" s="19" t="str">
        <f t="shared" si="28"/>
        <v>S0_R_X2_TXD0</v>
      </c>
      <c r="G156" s="19">
        <f>VLOOKUP(F156,EtchLengthFromLayout!$A:$B,2,0)</f>
        <v>4215.79</v>
      </c>
      <c r="H156" s="19"/>
      <c r="I156" s="19"/>
      <c r="J156" s="5" t="str">
        <f>VLOOKUP(CONCATENATE($N156,".",$O156),Netlist_VTable!$H:$I,2,0)</f>
        <v>SG0_X2_RXD0</v>
      </c>
      <c r="K156" s="19">
        <f>VLOOKUP(J156,EtchLengthFromLayout!$A:$B,2,0)</f>
        <v>1411.84</v>
      </c>
      <c r="L156" s="19">
        <f t="shared" ref="L156:L166" si="29">E156+G156+I156+K156</f>
        <v>10919.69</v>
      </c>
      <c r="M156" s="22" t="str">
        <f t="shared" ref="M156:M166" si="30">IF( L156&lt;=12000,"OK, Length &lt; 12000mils","Fail, Length is Out of Range")</f>
        <v>OK, Length &lt; 12000mils</v>
      </c>
      <c r="N156" s="23" t="s">
        <v>871</v>
      </c>
      <c r="O156" s="5">
        <f>VLOOKUP(P156,PinNo!$B:$C,2,0)</f>
        <v>95</v>
      </c>
      <c r="P156" s="31" t="s">
        <v>5362</v>
      </c>
      <c r="Q156" s="118"/>
    </row>
    <row r="157" spans="1:17" x14ac:dyDescent="0.25">
      <c r="A157" s="23" t="s">
        <v>8</v>
      </c>
      <c r="B157" s="42">
        <f>VLOOKUP(C157,PinNo!$B:$C,2,0)</f>
        <v>106</v>
      </c>
      <c r="C157" s="31" t="s">
        <v>938</v>
      </c>
      <c r="D157" s="5" t="str">
        <f>VLOOKUP(CONCATENATE($A157,".",$B157),Netlist_VTable!$H:$I,2,0)</f>
        <v>S0_X2_TXD1</v>
      </c>
      <c r="E157" s="19">
        <f>VLOOKUP(D157,EtchLengthFromLayout!$A:$B,2,0)</f>
        <v>6802.57</v>
      </c>
      <c r="F157" s="19" t="str">
        <f t="shared" si="28"/>
        <v>S0_R_X2_TXD1</v>
      </c>
      <c r="G157" s="19">
        <f>VLOOKUP(F157,EtchLengthFromLayout!$A:$B,2,0)</f>
        <v>2592.84</v>
      </c>
      <c r="H157" s="19"/>
      <c r="I157" s="19"/>
      <c r="J157" s="5" t="str">
        <f>VLOOKUP(CONCATENATE($N157,".",$O157),Netlist_VTable!$H:$I,2,0)</f>
        <v>SG0_X2_RXD1</v>
      </c>
      <c r="K157" s="19">
        <f>VLOOKUP(J157,EtchLengthFromLayout!$A:$B,2,0)</f>
        <v>1524.23</v>
      </c>
      <c r="L157" s="19">
        <f t="shared" si="29"/>
        <v>10919.64</v>
      </c>
      <c r="M157" s="22" t="str">
        <f t="shared" si="30"/>
        <v>OK, Length &lt; 12000mils</v>
      </c>
      <c r="N157" s="23" t="s">
        <v>871</v>
      </c>
      <c r="O157" s="5">
        <f>VLOOKUP(P157,PinNo!$B:$C,2,0)</f>
        <v>96</v>
      </c>
      <c r="P157" s="31" t="s">
        <v>5361</v>
      </c>
      <c r="Q157" s="118"/>
    </row>
    <row r="158" spans="1:17" x14ac:dyDescent="0.25">
      <c r="A158" s="23" t="s">
        <v>8</v>
      </c>
      <c r="B158" s="42">
        <f>VLOOKUP(C158,PinNo!$B:$C,2,0)</f>
        <v>102</v>
      </c>
      <c r="C158" s="31" t="s">
        <v>5355</v>
      </c>
      <c r="D158" s="5" t="str">
        <f>VLOOKUP(CONCATENATE($A158,".",$B158),Netlist_VTable!$H:$I,2,0)</f>
        <v>S0_X2_TXC</v>
      </c>
      <c r="E158" s="19">
        <f>VLOOKUP(D158,EtchLengthFromLayout!$A:$B,2,0)</f>
        <v>7200.76</v>
      </c>
      <c r="F158" s="19" t="str">
        <f t="shared" si="28"/>
        <v>S0_R_X2_TXC</v>
      </c>
      <c r="G158" s="19">
        <f>VLOOKUP(F158,EtchLengthFromLayout!$A:$B,2,0)</f>
        <v>2694.28</v>
      </c>
      <c r="H158" s="19"/>
      <c r="I158" s="19"/>
      <c r="J158" s="5" t="str">
        <f>VLOOKUP(CONCATENATE($N158,".",$O158),Netlist_VTable!$H:$I,2,0)</f>
        <v>SG0_X2_RXC</v>
      </c>
      <c r="K158" s="19">
        <f>VLOOKUP(J158,EtchLengthFromLayout!$A:$B,2,0)</f>
        <v>1024.54</v>
      </c>
      <c r="L158" s="19">
        <f t="shared" si="29"/>
        <v>10919.580000000002</v>
      </c>
      <c r="M158" s="22" t="str">
        <f t="shared" si="30"/>
        <v>OK, Length &lt; 12000mils</v>
      </c>
      <c r="N158" s="23" t="s">
        <v>871</v>
      </c>
      <c r="O158" s="5">
        <f>VLOOKUP(P158,PinNo!$B:$C,2,0)</f>
        <v>100</v>
      </c>
      <c r="P158" s="31" t="s">
        <v>5357</v>
      </c>
      <c r="Q158" s="118"/>
    </row>
    <row r="159" spans="1:17" x14ac:dyDescent="0.25">
      <c r="A159" s="23" t="s">
        <v>8</v>
      </c>
      <c r="B159" s="42">
        <f>VLOOKUP(C159,PinNo!$B:$C,2,0)</f>
        <v>108</v>
      </c>
      <c r="C159" s="31" t="s">
        <v>939</v>
      </c>
      <c r="D159" s="5" t="str">
        <f>VLOOKUP(CONCATENATE($A159,".",$B159),Netlist_VTable!$H:$I,2,0)</f>
        <v>S0_X2_TXD2</v>
      </c>
      <c r="E159" s="19">
        <f>VLOOKUP(D159,EtchLengthFromLayout!$A:$B,2,0)</f>
        <v>4529.83</v>
      </c>
      <c r="F159" s="19" t="str">
        <f t="shared" si="28"/>
        <v>S0_R_X2_TXD2</v>
      </c>
      <c r="G159" s="19">
        <f>VLOOKUP(F159,EtchLengthFromLayout!$A:$B,2,0)</f>
        <v>5158.49</v>
      </c>
      <c r="H159" s="19"/>
      <c r="I159" s="19"/>
      <c r="J159" s="5" t="str">
        <f>VLOOKUP(CONCATENATE($N159,".",$O159),Netlist_VTable!$H:$I,2,0)</f>
        <v>SG0_X2_RXD2</v>
      </c>
      <c r="K159" s="19">
        <f>VLOOKUP(J159,EtchLengthFromLayout!$A:$B,2,0)</f>
        <v>1231.3399999999999</v>
      </c>
      <c r="L159" s="19">
        <f t="shared" si="29"/>
        <v>10919.66</v>
      </c>
      <c r="M159" s="22" t="str">
        <f t="shared" si="30"/>
        <v>OK, Length &lt; 12000mils</v>
      </c>
      <c r="N159" s="23" t="s">
        <v>867</v>
      </c>
      <c r="O159" s="5">
        <f>VLOOKUP(P159,PinNo!$B:$C,2,0)</f>
        <v>97</v>
      </c>
      <c r="P159" s="31" t="s">
        <v>5360</v>
      </c>
      <c r="Q159" s="118"/>
    </row>
    <row r="160" spans="1:17" x14ac:dyDescent="0.25">
      <c r="A160" s="23" t="s">
        <v>8</v>
      </c>
      <c r="B160" s="42">
        <f>VLOOKUP(C160,PinNo!$B:$C,2,0)</f>
        <v>95</v>
      </c>
      <c r="C160" s="31" t="s">
        <v>5362</v>
      </c>
      <c r="D160" s="5" t="str">
        <f>VLOOKUP(CONCATENATE($A160,".",$B160),Netlist_VTable!$H:$I,2,0)</f>
        <v>S0_X2_RXD0</v>
      </c>
      <c r="E160" s="19">
        <f>VLOOKUP(D160,EtchLengthFromLayout!$A:$B,2,0)</f>
        <v>2457.17</v>
      </c>
      <c r="F160" s="13" t="str">
        <f t="shared" si="28"/>
        <v>S0_R_X2_RXD0</v>
      </c>
      <c r="G160" s="19">
        <f>VLOOKUP(F160,EtchLengthFromLayout!$A:$B,2,0)</f>
        <v>3742.25</v>
      </c>
      <c r="H160" s="19" t="str">
        <f>SUBSTITUTE(J160,"_X","_1_X")</f>
        <v>SG0_1_X2_TXD0</v>
      </c>
      <c r="I160" s="19">
        <f>VLOOKUP(H160,EtchLengthFromLayout!$A:$B,2,0)</f>
        <v>876.28</v>
      </c>
      <c r="J160" s="5" t="str">
        <f>VLOOKUP(CONCATENATE($N160,".",$O160),Netlist_VTable!$H:$I,2,0)</f>
        <v>SG0_X2_TXD0</v>
      </c>
      <c r="K160" s="19">
        <f>VLOOKUP(J160,EtchLengthFromLayout!$A:$B,2,0)</f>
        <v>3843.84</v>
      </c>
      <c r="L160" s="19">
        <f t="shared" si="29"/>
        <v>10919.54</v>
      </c>
      <c r="M160" s="22" t="str">
        <f t="shared" si="30"/>
        <v>OK, Length &lt; 12000mils</v>
      </c>
      <c r="N160" s="23" t="s">
        <v>867</v>
      </c>
      <c r="O160" s="5">
        <f>VLOOKUP(P160,PinNo!$B:$C,2,0)</f>
        <v>105</v>
      </c>
      <c r="P160" s="31" t="s">
        <v>937</v>
      </c>
      <c r="Q160" s="118"/>
    </row>
    <row r="161" spans="1:17" x14ac:dyDescent="0.25">
      <c r="A161" s="23" t="s">
        <v>8</v>
      </c>
      <c r="B161" s="42">
        <f>VLOOKUP(C161,PinNo!$B:$C,2,0)</f>
        <v>109</v>
      </c>
      <c r="C161" s="31" t="s">
        <v>940</v>
      </c>
      <c r="D161" s="5" t="str">
        <f>VLOOKUP(CONCATENATE($A161,".",$B161),Netlist_VTable!$H:$I,2,0)</f>
        <v>S0_X2_TXD3</v>
      </c>
      <c r="E161" s="19">
        <f>VLOOKUP(D161,EtchLengthFromLayout!$A:$B,2,0)</f>
        <v>5822.44</v>
      </c>
      <c r="F161" s="19" t="str">
        <f t="shared" si="28"/>
        <v>S0_R_X2_TXD3</v>
      </c>
      <c r="G161" s="19">
        <f>VLOOKUP(F161,EtchLengthFromLayout!$A:$B,2,0)</f>
        <v>3513.79</v>
      </c>
      <c r="H161" s="19"/>
      <c r="I161" s="19"/>
      <c r="J161" s="5" t="str">
        <f>VLOOKUP(CONCATENATE($N161,".",$O161),Netlist_VTable!$H:$I,2,0)</f>
        <v>SG0_X2_RXD3</v>
      </c>
      <c r="K161" s="19">
        <f>VLOOKUP(J161,EtchLengthFromLayout!$A:$B,2,0)</f>
        <v>1583.43</v>
      </c>
      <c r="L161" s="19">
        <f t="shared" si="29"/>
        <v>10919.66</v>
      </c>
      <c r="M161" s="22" t="str">
        <f t="shared" si="30"/>
        <v>OK, Length &lt; 12000mils</v>
      </c>
      <c r="N161" s="23" t="s">
        <v>867</v>
      </c>
      <c r="O161" s="5">
        <f>VLOOKUP(P161,PinNo!$B:$C,2,0)</f>
        <v>98</v>
      </c>
      <c r="P161" s="31" t="s">
        <v>5359</v>
      </c>
      <c r="Q161" s="118"/>
    </row>
    <row r="162" spans="1:17" x14ac:dyDescent="0.25">
      <c r="A162" s="23" t="s">
        <v>8</v>
      </c>
      <c r="B162" s="42">
        <f>VLOOKUP(C162,PinNo!$B:$C,2,0)</f>
        <v>96</v>
      </c>
      <c r="C162" s="31" t="s">
        <v>5361</v>
      </c>
      <c r="D162" s="5" t="str">
        <f>VLOOKUP(CONCATENATE($A162,".",$B162),Netlist_VTable!$H:$I,2,0)</f>
        <v>S0_X2_RXD1</v>
      </c>
      <c r="E162" s="19">
        <f>VLOOKUP(D162,EtchLengthFromLayout!$A:$B,2,0)</f>
        <v>197.59</v>
      </c>
      <c r="F162" s="19" t="str">
        <f t="shared" si="28"/>
        <v>S0_R_X2_RXD1</v>
      </c>
      <c r="G162" s="19">
        <f>VLOOKUP(F162,EtchLengthFromLayout!$A:$B,2,0)</f>
        <v>4902.0600000000004</v>
      </c>
      <c r="H162" s="19" t="str">
        <f>SUBSTITUTE(J162,"_X","_1_X")</f>
        <v>SG0_1_X2_TXD1</v>
      </c>
      <c r="I162" s="19">
        <f>VLOOKUP(H162,EtchLengthFromLayout!$A:$B,2,0)</f>
        <v>1884.71</v>
      </c>
      <c r="J162" s="5" t="str">
        <f>VLOOKUP(CONCATENATE($N162,".",$O162),Netlist_VTable!$H:$I,2,0)</f>
        <v>SG0_X2_TXD1</v>
      </c>
      <c r="K162" s="19">
        <f>VLOOKUP(J162,EtchLengthFromLayout!$A:$B,2,0)</f>
        <v>3935.25</v>
      </c>
      <c r="L162" s="19">
        <f t="shared" si="29"/>
        <v>10919.61</v>
      </c>
      <c r="M162" s="22" t="str">
        <f t="shared" si="30"/>
        <v>OK, Length &lt; 12000mils</v>
      </c>
      <c r="N162" s="23" t="s">
        <v>867</v>
      </c>
      <c r="O162" s="5">
        <f>VLOOKUP(P162,PinNo!$B:$C,2,0)</f>
        <v>106</v>
      </c>
      <c r="P162" s="31" t="s">
        <v>938</v>
      </c>
      <c r="Q162" s="118"/>
    </row>
    <row r="163" spans="1:17" x14ac:dyDescent="0.25">
      <c r="A163" s="23" t="s">
        <v>8</v>
      </c>
      <c r="B163" s="42">
        <f>VLOOKUP(C163,PinNo!$B:$C,2,0)</f>
        <v>98</v>
      </c>
      <c r="C163" s="31" t="s">
        <v>5359</v>
      </c>
      <c r="D163" s="5" t="str">
        <f>VLOOKUP(CONCATENATE($A163,".",$B163),Netlist_VTable!$H:$I,2,0)</f>
        <v>S0_X2_RXD3</v>
      </c>
      <c r="E163" s="19">
        <f>VLOOKUP(D163,EtchLengthFromLayout!$A:$B,2,0)</f>
        <v>194.88</v>
      </c>
      <c r="F163" s="19" t="str">
        <f t="shared" si="28"/>
        <v>S0_R_X2_RXD3</v>
      </c>
      <c r="G163" s="19">
        <f>VLOOKUP(F163,EtchLengthFromLayout!$A:$B,2,0)</f>
        <v>3909.8</v>
      </c>
      <c r="H163" s="19" t="str">
        <f>SUBSTITUTE(J163,"_X","_1_X")</f>
        <v>SG0_1_X2_TXD3</v>
      </c>
      <c r="I163" s="19">
        <f>VLOOKUP(H163,EtchLengthFromLayout!$A:$B,2,0)</f>
        <v>4108.74</v>
      </c>
      <c r="J163" s="5" t="str">
        <f>VLOOKUP(CONCATENATE($N163,".",$O163),Netlist_VTable!$H:$I,2,0)</f>
        <v>SG0_X2_TXD3</v>
      </c>
      <c r="K163" s="19">
        <f>VLOOKUP(J163,EtchLengthFromLayout!$A:$B,2,0)</f>
        <v>2706.17</v>
      </c>
      <c r="L163" s="19">
        <f t="shared" si="29"/>
        <v>10919.59</v>
      </c>
      <c r="M163" s="22" t="str">
        <f t="shared" si="30"/>
        <v>OK, Length &lt; 12000mils</v>
      </c>
      <c r="N163" s="23" t="s">
        <v>867</v>
      </c>
      <c r="O163" s="5">
        <f>VLOOKUP(P163,PinNo!$B:$C,2,0)</f>
        <v>109</v>
      </c>
      <c r="P163" s="31" t="s">
        <v>940</v>
      </c>
      <c r="Q163" s="118"/>
    </row>
    <row r="164" spans="1:17" x14ac:dyDescent="0.25">
      <c r="A164" s="23" t="s">
        <v>8</v>
      </c>
      <c r="B164" s="42">
        <f>VLOOKUP(C164,PinNo!$B:$C,2,0)</f>
        <v>94</v>
      </c>
      <c r="C164" s="31" t="s">
        <v>5363</v>
      </c>
      <c r="D164" s="5" t="str">
        <f>VLOOKUP(CONCATENATE($A164,".",$B164),Netlist_VTable!$H:$I,2,0)</f>
        <v>S0_X2_RXDV</v>
      </c>
      <c r="E164" s="19">
        <f>VLOOKUP(D164,EtchLengthFromLayout!$A:$B,2,0)</f>
        <v>261.45</v>
      </c>
      <c r="F164" s="19" t="str">
        <f t="shared" si="28"/>
        <v>S0_R_X2_RXDV</v>
      </c>
      <c r="G164" s="19">
        <f>VLOOKUP(F164,EtchLengthFromLayout!$A:$B,2,0)</f>
        <v>4017.72</v>
      </c>
      <c r="H164" s="19" t="str">
        <f>SUBSTITUTE(J164,"_X","_1_X")</f>
        <v>SG0_1_X2_TXEN</v>
      </c>
      <c r="I164" s="19">
        <f>VLOOKUP(H164,EtchLengthFromLayout!$A:$B,2,0)</f>
        <v>4002.92</v>
      </c>
      <c r="J164" s="5" t="str">
        <f>VLOOKUP(CONCATENATE($N164,".",$O164),Netlist_VTable!$H:$I,2,0)</f>
        <v>SG0_X2_TXEN</v>
      </c>
      <c r="K164" s="19">
        <f>VLOOKUP(J164,EtchLengthFromLayout!$A:$B,2,0)</f>
        <v>2637.48</v>
      </c>
      <c r="L164" s="19">
        <f t="shared" si="29"/>
        <v>10919.57</v>
      </c>
      <c r="M164" s="22" t="str">
        <f t="shared" si="30"/>
        <v>OK, Length &lt; 12000mils</v>
      </c>
      <c r="N164" s="23" t="s">
        <v>867</v>
      </c>
      <c r="O164" s="5">
        <f>VLOOKUP(P164,PinNo!$B:$C,2,0)</f>
        <v>104</v>
      </c>
      <c r="P164" s="31" t="s">
        <v>936</v>
      </c>
      <c r="Q164" s="118"/>
    </row>
    <row r="165" spans="1:17" x14ac:dyDescent="0.25">
      <c r="A165" s="23" t="s">
        <v>8</v>
      </c>
      <c r="B165" s="42">
        <f>VLOOKUP(C165,PinNo!$B:$C,2,0)</f>
        <v>100</v>
      </c>
      <c r="C165" s="31" t="s">
        <v>5357</v>
      </c>
      <c r="D165" s="5" t="str">
        <f>VLOOKUP(CONCATENATE($A165,".",$B165),Netlist_VTable!$H:$I,2,0)</f>
        <v>S0_X2_RXC</v>
      </c>
      <c r="E165" s="19">
        <f>VLOOKUP(D165,EtchLengthFromLayout!$A:$B,2,0)</f>
        <v>2818.65</v>
      </c>
      <c r="F165" s="19" t="str">
        <f t="shared" si="28"/>
        <v>S0_R_X2_RXC</v>
      </c>
      <c r="G165" s="19">
        <f>VLOOKUP(F165,EtchLengthFromLayout!$A:$B,2,0)</f>
        <v>4939.46</v>
      </c>
      <c r="H165" s="19"/>
      <c r="I165" s="19"/>
      <c r="J165" s="5" t="str">
        <f>VLOOKUP(CONCATENATE($N165,".",$O165),Netlist_VTable!$H:$I,2,0)</f>
        <v>SG0_X2_TXC</v>
      </c>
      <c r="K165" s="19">
        <f>VLOOKUP(J165,EtchLengthFromLayout!$A:$B,2,0)</f>
        <v>3161.54</v>
      </c>
      <c r="L165" s="19">
        <f t="shared" si="29"/>
        <v>10919.650000000001</v>
      </c>
      <c r="M165" s="22" t="str">
        <f t="shared" si="30"/>
        <v>OK, Length &lt; 12000mils</v>
      </c>
      <c r="N165" s="23" t="s">
        <v>867</v>
      </c>
      <c r="O165" s="5">
        <f>VLOOKUP(P165,PinNo!$B:$C,2,0)</f>
        <v>102</v>
      </c>
      <c r="P165" s="31" t="s">
        <v>5355</v>
      </c>
      <c r="Q165" s="118"/>
    </row>
    <row r="166" spans="1:17" x14ac:dyDescent="0.25">
      <c r="A166" s="23" t="s">
        <v>8</v>
      </c>
      <c r="B166" s="42">
        <f>VLOOKUP(C166,PinNo!$B:$C,2,0)</f>
        <v>97</v>
      </c>
      <c r="C166" s="31" t="s">
        <v>5360</v>
      </c>
      <c r="D166" s="5" t="str">
        <f>VLOOKUP(CONCATENATE($A166,".",$B166),Netlist_VTable!$H:$I,2,0)</f>
        <v>S0_X2_RXD2</v>
      </c>
      <c r="E166" s="19">
        <f>VLOOKUP(D166,EtchLengthFromLayout!$A:$B,2,0)</f>
        <v>2644.39</v>
      </c>
      <c r="F166" s="19" t="str">
        <f t="shared" si="28"/>
        <v>S0_R_X2_RXD2</v>
      </c>
      <c r="G166" s="19">
        <f>VLOOKUP(F166,EtchLengthFromLayout!$A:$B,2,0)</f>
        <v>4190.22</v>
      </c>
      <c r="H166" s="19" t="str">
        <f>SUBSTITUTE(J166,"_X","_1_X")</f>
        <v>SG0_1_X2_TXD2</v>
      </c>
      <c r="I166" s="19">
        <f>VLOOKUP(H166,EtchLengthFromLayout!$A:$B,2,0)</f>
        <v>1149.24</v>
      </c>
      <c r="J166" s="5" t="str">
        <f>VLOOKUP(CONCATENATE($N166,".",$O166),Netlist_VTable!$H:$I,2,0)</f>
        <v>SG0_X2_TXD2</v>
      </c>
      <c r="K166" s="19">
        <f>VLOOKUP(J166,EtchLengthFromLayout!$A:$B,2,0)</f>
        <v>2935.8</v>
      </c>
      <c r="L166" s="19">
        <f t="shared" si="29"/>
        <v>10919.650000000001</v>
      </c>
      <c r="M166" s="22" t="str">
        <f t="shared" si="30"/>
        <v>OK, Length &lt; 12000mils</v>
      </c>
      <c r="N166" s="23" t="s">
        <v>867</v>
      </c>
      <c r="O166" s="5">
        <f>VLOOKUP(P166,PinNo!$B:$C,2,0)</f>
        <v>108</v>
      </c>
      <c r="P166" s="31" t="s">
        <v>939</v>
      </c>
      <c r="Q166" s="118"/>
    </row>
    <row r="167" spans="1:17" x14ac:dyDescent="0.25">
      <c r="A167" s="25"/>
      <c r="B167" s="10"/>
      <c r="C167" s="54"/>
      <c r="D167" s="15"/>
      <c r="E167" s="15"/>
      <c r="F167" s="15"/>
      <c r="G167" s="15"/>
      <c r="H167" s="15"/>
      <c r="I167" s="15"/>
      <c r="J167" s="10" t="s">
        <v>227</v>
      </c>
      <c r="K167" s="15"/>
      <c r="L167" s="15">
        <f>MAX(L155:L166)</f>
        <v>10919.69</v>
      </c>
      <c r="M167" s="15"/>
      <c r="N167" s="25"/>
      <c r="O167" s="10"/>
      <c r="P167" s="54"/>
      <c r="Q167" s="57"/>
    </row>
    <row r="168" spans="1:17" x14ac:dyDescent="0.25">
      <c r="A168" s="25"/>
      <c r="B168" s="10"/>
      <c r="C168" s="54"/>
      <c r="D168" s="15"/>
      <c r="E168" s="15"/>
      <c r="F168" s="15"/>
      <c r="G168" s="15"/>
      <c r="H168" s="15"/>
      <c r="I168" s="15"/>
      <c r="J168" s="10" t="s">
        <v>228</v>
      </c>
      <c r="K168" s="15"/>
      <c r="L168" s="15">
        <f>MIN(L155:L166)</f>
        <v>10919.54</v>
      </c>
      <c r="M168" s="15"/>
      <c r="N168" s="25"/>
      <c r="O168" s="10"/>
      <c r="P168" s="54"/>
      <c r="Q168" s="57"/>
    </row>
    <row r="169" spans="1:17" x14ac:dyDescent="0.25">
      <c r="A169" s="25"/>
      <c r="B169" s="10"/>
      <c r="C169" s="54"/>
      <c r="D169" s="15"/>
      <c r="E169" s="15"/>
      <c r="F169" s="15"/>
      <c r="G169" s="15"/>
      <c r="H169" s="15"/>
      <c r="I169" s="15"/>
      <c r="J169" s="10" t="s">
        <v>1</v>
      </c>
      <c r="K169" s="15"/>
      <c r="L169" s="15">
        <f>ABS(L167-L168)</f>
        <v>0.1499999999996362</v>
      </c>
      <c r="M169" s="15"/>
      <c r="N169" s="25"/>
      <c r="O169" s="10"/>
      <c r="P169" s="54"/>
      <c r="Q169" s="57"/>
    </row>
    <row r="170" spans="1:17" x14ac:dyDescent="0.25">
      <c r="A170" s="25"/>
      <c r="B170" s="10"/>
      <c r="C170" s="54"/>
      <c r="D170" s="15"/>
      <c r="E170" s="15"/>
      <c r="F170" s="15"/>
      <c r="G170" s="15"/>
      <c r="H170" s="15"/>
      <c r="I170" s="15"/>
      <c r="J170" s="103" t="s">
        <v>6</v>
      </c>
      <c r="K170" s="15"/>
      <c r="L170" s="15" t="str">
        <f>IF(L169&lt;=5,"OK, Tolerance&lt;= 5 mils", "Fail, Tolerance &gt;  5 mils")</f>
        <v>OK, Tolerance&lt;= 5 mils</v>
      </c>
      <c r="M170" s="15"/>
      <c r="N170" s="25"/>
      <c r="O170" s="10"/>
      <c r="P170" s="54"/>
      <c r="Q170" s="57"/>
    </row>
    <row r="171" spans="1:17" x14ac:dyDescent="0.25">
      <c r="A171" s="48"/>
      <c r="B171" s="42"/>
      <c r="C171" s="43"/>
      <c r="D171" s="41"/>
      <c r="E171" s="41"/>
      <c r="F171" s="41"/>
      <c r="G171" s="41"/>
      <c r="H171" s="41"/>
      <c r="I171" s="41"/>
      <c r="J171" s="42"/>
      <c r="K171" s="41"/>
      <c r="L171" s="41"/>
      <c r="M171" s="41"/>
      <c r="N171" s="48"/>
      <c r="O171" s="42"/>
      <c r="P171" s="43"/>
      <c r="Q171" s="90"/>
    </row>
    <row r="172" spans="1:17" x14ac:dyDescent="0.25">
      <c r="A172" s="46" t="s">
        <v>3</v>
      </c>
      <c r="B172" s="46" t="s">
        <v>4</v>
      </c>
      <c r="C172" s="46" t="s">
        <v>5</v>
      </c>
      <c r="D172" s="10" t="s">
        <v>0</v>
      </c>
      <c r="E172" s="15" t="s">
        <v>2</v>
      </c>
      <c r="F172" s="16" t="s">
        <v>0</v>
      </c>
      <c r="G172" s="17" t="s">
        <v>2</v>
      </c>
      <c r="H172" s="17"/>
      <c r="I172" s="17"/>
      <c r="J172" s="10" t="s">
        <v>0</v>
      </c>
      <c r="K172" s="15" t="s">
        <v>2</v>
      </c>
      <c r="L172" s="18" t="s">
        <v>883</v>
      </c>
      <c r="M172" s="88" t="s">
        <v>882</v>
      </c>
      <c r="N172" s="10" t="s">
        <v>226</v>
      </c>
      <c r="O172" s="10" t="s">
        <v>4</v>
      </c>
      <c r="P172" s="10" t="s">
        <v>5</v>
      </c>
      <c r="Q172" s="46" t="s">
        <v>256</v>
      </c>
    </row>
    <row r="173" spans="1:17" x14ac:dyDescent="0.25">
      <c r="A173" s="30" t="s">
        <v>9</v>
      </c>
      <c r="B173" s="42">
        <f>VLOOKUP(C173,PinNo!$B:$C,2,0)</f>
        <v>104</v>
      </c>
      <c r="C173" s="31" t="s">
        <v>936</v>
      </c>
      <c r="D173" s="5" t="str">
        <f>VLOOKUP(CONCATENATE($A173,".",$B173),Netlist_VTable!$H:$I,2,0)</f>
        <v>S1_X2_TXEN</v>
      </c>
      <c r="E173" s="19">
        <f>VLOOKUP(D173,EtchLengthFromLayout!$A:$B,2,0)</f>
        <v>5461.82</v>
      </c>
      <c r="F173" s="13" t="str">
        <f t="shared" ref="F173:F184" si="31">CONCATENATE("S",MID($A173,5,1),"_R_",MID($D173,4,22) )</f>
        <v>S1_R_X2_TXEN</v>
      </c>
      <c r="G173" s="19">
        <f>VLOOKUP(F173,EtchLengthFromLayout!$A:$B,2,0)</f>
        <v>2493.63</v>
      </c>
      <c r="H173" s="19"/>
      <c r="I173" s="19"/>
      <c r="J173" s="5" t="str">
        <f>VLOOKUP(CONCATENATE($N173,".",$O173),Netlist_VTable!$H:$I,2,0)</f>
        <v>SG1_X2_RXDV</v>
      </c>
      <c r="K173" s="19">
        <f>VLOOKUP(J173,EtchLengthFromLayout!$A:$B,2,0)</f>
        <v>811.19</v>
      </c>
      <c r="L173" s="19">
        <f>E173+G173+I173+K173</f>
        <v>8766.64</v>
      </c>
      <c r="M173" s="22" t="str">
        <f>IF( L173&lt;=12000,"OK, Length &lt; 12000mils","Fail, Length is Out of Range")</f>
        <v>OK, Length &lt; 12000mils</v>
      </c>
      <c r="N173" s="24" t="s">
        <v>872</v>
      </c>
      <c r="O173" s="5">
        <f>VLOOKUP(P173,PinNo!$B:$C,2,0)</f>
        <v>94</v>
      </c>
      <c r="P173" s="31" t="s">
        <v>5363</v>
      </c>
      <c r="Q173" s="118" t="s">
        <v>6156</v>
      </c>
    </row>
    <row r="174" spans="1:17" x14ac:dyDescent="0.25">
      <c r="A174" s="30" t="s">
        <v>9</v>
      </c>
      <c r="B174" s="42">
        <f>VLOOKUP(C174,PinNo!$B:$C,2,0)</f>
        <v>105</v>
      </c>
      <c r="C174" s="31" t="s">
        <v>937</v>
      </c>
      <c r="D174" s="5" t="str">
        <f>VLOOKUP(CONCATENATE($A174,".",$B174),Netlist_VTable!$H:$I,2,0)</f>
        <v>S1_X2_TXD0</v>
      </c>
      <c r="E174" s="19">
        <f>VLOOKUP(D174,EtchLengthFromLayout!$A:$B,2,0)</f>
        <v>5341.74</v>
      </c>
      <c r="F174" s="19" t="str">
        <f t="shared" si="31"/>
        <v>S1_R_X2_TXD0</v>
      </c>
      <c r="G174" s="19">
        <f>VLOOKUP(F174,EtchLengthFromLayout!$A:$B,2,0)</f>
        <v>2710.62</v>
      </c>
      <c r="H174" s="19"/>
      <c r="I174" s="19"/>
      <c r="J174" s="5" t="str">
        <f>VLOOKUP(CONCATENATE($N174,".",$O174),Netlist_VTable!$H:$I,2,0)</f>
        <v>SG1_X2_RXD0</v>
      </c>
      <c r="K174" s="19">
        <f>VLOOKUP(J174,EtchLengthFromLayout!$A:$B,2,0)</f>
        <v>714.2</v>
      </c>
      <c r="L174" s="19">
        <f t="shared" ref="L174:L184" si="32">E174+G174+I174+K174</f>
        <v>8766.56</v>
      </c>
      <c r="M174" s="22" t="str">
        <f t="shared" ref="M174:M184" si="33">IF( L174&lt;=12000,"OK, Length &lt; 12000mils","Fail, Length is Out of Range")</f>
        <v>OK, Length &lt; 12000mils</v>
      </c>
      <c r="N174" s="24" t="s">
        <v>872</v>
      </c>
      <c r="O174" s="5">
        <f>VLOOKUP(P174,PinNo!$B:$C,2,0)</f>
        <v>95</v>
      </c>
      <c r="P174" s="31" t="s">
        <v>5362</v>
      </c>
      <c r="Q174" s="118"/>
    </row>
    <row r="175" spans="1:17" x14ac:dyDescent="0.25">
      <c r="A175" s="30" t="s">
        <v>9</v>
      </c>
      <c r="B175" s="42">
        <f>VLOOKUP(C175,PinNo!$B:$C,2,0)</f>
        <v>106</v>
      </c>
      <c r="C175" s="31" t="s">
        <v>938</v>
      </c>
      <c r="D175" s="5" t="str">
        <f>VLOOKUP(CONCATENATE($A175,".",$B175),Netlist_VTable!$H:$I,2,0)</f>
        <v>S1_X2_TXD1</v>
      </c>
      <c r="E175" s="19">
        <f>VLOOKUP(D175,EtchLengthFromLayout!$A:$B,2,0)</f>
        <v>5022.38</v>
      </c>
      <c r="F175" s="19" t="str">
        <f t="shared" si="31"/>
        <v>S1_R_X2_TXD1</v>
      </c>
      <c r="G175" s="19">
        <f>VLOOKUP(F175,EtchLengthFromLayout!$A:$B,2,0)</f>
        <v>3042.35</v>
      </c>
      <c r="H175" s="19"/>
      <c r="I175" s="19"/>
      <c r="J175" s="5" t="str">
        <f>VLOOKUP(CONCATENATE($N175,".",$O175),Netlist_VTable!$H:$I,2,0)</f>
        <v>SG1_X2_RXD1</v>
      </c>
      <c r="K175" s="19">
        <f>VLOOKUP(J175,EtchLengthFromLayout!$A:$B,2,0)</f>
        <v>701.83</v>
      </c>
      <c r="L175" s="19">
        <f t="shared" si="32"/>
        <v>8766.56</v>
      </c>
      <c r="M175" s="22" t="str">
        <f t="shared" si="33"/>
        <v>OK, Length &lt; 12000mils</v>
      </c>
      <c r="N175" s="24" t="s">
        <v>872</v>
      </c>
      <c r="O175" s="5">
        <f>VLOOKUP(P175,PinNo!$B:$C,2,0)</f>
        <v>96</v>
      </c>
      <c r="P175" s="31" t="s">
        <v>5361</v>
      </c>
      <c r="Q175" s="118"/>
    </row>
    <row r="176" spans="1:17" x14ac:dyDescent="0.25">
      <c r="A176" s="30" t="s">
        <v>9</v>
      </c>
      <c r="B176" s="42">
        <f>VLOOKUP(C176,PinNo!$B:$C,2,0)</f>
        <v>102</v>
      </c>
      <c r="C176" s="31" t="s">
        <v>5355</v>
      </c>
      <c r="D176" s="5" t="str">
        <f>VLOOKUP(CONCATENATE($A176,".",$B176),Netlist_VTable!$H:$I,2,0)</f>
        <v>S1_X2_TXC</v>
      </c>
      <c r="E176" s="19">
        <f>VLOOKUP(D176,EtchLengthFromLayout!$A:$B,2,0)</f>
        <v>5003.2700000000004</v>
      </c>
      <c r="F176" s="19" t="str">
        <f t="shared" si="31"/>
        <v>S1_R_X2_TXC</v>
      </c>
      <c r="G176" s="19">
        <f>VLOOKUP(F176,EtchLengthFromLayout!$A:$B,2,0)</f>
        <v>3045.16</v>
      </c>
      <c r="H176" s="19"/>
      <c r="I176" s="19"/>
      <c r="J176" s="5" t="str">
        <f>VLOOKUP(CONCATENATE($N176,".",$O176),Netlist_VTable!$H:$I,2,0)</f>
        <v>SG1_X2_RXC</v>
      </c>
      <c r="K176" s="19">
        <f>VLOOKUP(J176,EtchLengthFromLayout!$A:$B,2,0)</f>
        <v>718.18</v>
      </c>
      <c r="L176" s="19">
        <f t="shared" si="32"/>
        <v>8766.61</v>
      </c>
      <c r="M176" s="22" t="str">
        <f t="shared" si="33"/>
        <v>OK, Length &lt; 12000mils</v>
      </c>
      <c r="N176" s="24" t="s">
        <v>872</v>
      </c>
      <c r="O176" s="5">
        <f>VLOOKUP(P176,PinNo!$B:$C,2,0)</f>
        <v>100</v>
      </c>
      <c r="P176" s="31" t="s">
        <v>5357</v>
      </c>
      <c r="Q176" s="118"/>
    </row>
    <row r="177" spans="1:17" x14ac:dyDescent="0.25">
      <c r="A177" s="30" t="s">
        <v>9</v>
      </c>
      <c r="B177" s="42">
        <f>VLOOKUP(C177,PinNo!$B:$C,2,0)</f>
        <v>108</v>
      </c>
      <c r="C177" s="31" t="s">
        <v>939</v>
      </c>
      <c r="D177" s="5" t="str">
        <f>VLOOKUP(CONCATENATE($A177,".",$B177),Netlist_VTable!$H:$I,2,0)</f>
        <v>S1_X2_TXD2</v>
      </c>
      <c r="E177" s="19">
        <f>VLOOKUP(D177,EtchLengthFromLayout!$A:$B,2,0)</f>
        <v>3249.02</v>
      </c>
      <c r="F177" s="19" t="str">
        <f t="shared" si="31"/>
        <v>S1_R_X2_TXD2</v>
      </c>
      <c r="G177" s="19">
        <f>VLOOKUP(F177,EtchLengthFromLayout!$A:$B,2,0)</f>
        <v>4663.83</v>
      </c>
      <c r="H177" s="19"/>
      <c r="I177" s="19"/>
      <c r="J177" s="5" t="str">
        <f>VLOOKUP(CONCATENATE($N177,".",$O177),Netlist_VTable!$H:$I,2,0)</f>
        <v>SG1_X2_RXD2</v>
      </c>
      <c r="K177" s="19">
        <f>VLOOKUP(J177,EtchLengthFromLayout!$A:$B,2,0)</f>
        <v>853.79</v>
      </c>
      <c r="L177" s="19">
        <f t="shared" si="32"/>
        <v>8766.64</v>
      </c>
      <c r="M177" s="22" t="str">
        <f t="shared" si="33"/>
        <v>OK, Length &lt; 12000mils</v>
      </c>
      <c r="N177" s="24" t="s">
        <v>868</v>
      </c>
      <c r="O177" s="5">
        <f>VLOOKUP(P177,PinNo!$B:$C,2,0)</f>
        <v>97</v>
      </c>
      <c r="P177" s="31" t="s">
        <v>5360</v>
      </c>
      <c r="Q177" s="118"/>
    </row>
    <row r="178" spans="1:17" x14ac:dyDescent="0.25">
      <c r="A178" s="30" t="s">
        <v>9</v>
      </c>
      <c r="B178" s="42">
        <f>VLOOKUP(C178,PinNo!$B:$C,2,0)</f>
        <v>95</v>
      </c>
      <c r="C178" s="31" t="s">
        <v>5362</v>
      </c>
      <c r="D178" s="5" t="str">
        <f>VLOOKUP(CONCATENATE($A178,".",$B178),Netlist_VTable!$H:$I,2,0)</f>
        <v>S1_X2_RXD0</v>
      </c>
      <c r="E178" s="19">
        <f>VLOOKUP(D178,EtchLengthFromLayout!$A:$B,2,0)</f>
        <v>2421.56</v>
      </c>
      <c r="F178" s="13" t="str">
        <f t="shared" si="31"/>
        <v>S1_R_X2_RXD0</v>
      </c>
      <c r="G178" s="19">
        <f>VLOOKUP(F178,EtchLengthFromLayout!$A:$B,2,0)</f>
        <v>1087.6400000000001</v>
      </c>
      <c r="H178" s="19" t="str">
        <f>SUBSTITUTE(J178,"_X","_1_X")</f>
        <v>SG1_1_X2_TXD0</v>
      </c>
      <c r="I178" s="19">
        <f>VLOOKUP(H178,EtchLengthFromLayout!$A:$B,2,0)</f>
        <v>2999.43</v>
      </c>
      <c r="J178" s="5" t="str">
        <f>VLOOKUP(CONCATENATE($N178,".",$O178),Netlist_VTable!$H:$I,2,0)</f>
        <v>SG1_X2_TXD0</v>
      </c>
      <c r="K178" s="19">
        <f>VLOOKUP(J178,EtchLengthFromLayout!$A:$B,2,0)</f>
        <v>2257.98</v>
      </c>
      <c r="L178" s="19">
        <f t="shared" si="32"/>
        <v>8766.6099999999988</v>
      </c>
      <c r="M178" s="22" t="str">
        <f t="shared" si="33"/>
        <v>OK, Length &lt; 12000mils</v>
      </c>
      <c r="N178" s="24" t="s">
        <v>868</v>
      </c>
      <c r="O178" s="5">
        <f>VLOOKUP(P178,PinNo!$B:$C,2,0)</f>
        <v>105</v>
      </c>
      <c r="P178" s="31" t="s">
        <v>937</v>
      </c>
      <c r="Q178" s="118"/>
    </row>
    <row r="179" spans="1:17" x14ac:dyDescent="0.25">
      <c r="A179" s="30" t="s">
        <v>9</v>
      </c>
      <c r="B179" s="42">
        <f>VLOOKUP(C179,PinNo!$B:$C,2,0)</f>
        <v>109</v>
      </c>
      <c r="C179" s="31" t="s">
        <v>940</v>
      </c>
      <c r="D179" s="5" t="str">
        <f>VLOOKUP(CONCATENATE($A179,".",$B179),Netlist_VTable!$H:$I,2,0)</f>
        <v>S1_X2_TXD3</v>
      </c>
      <c r="E179" s="19">
        <f>VLOOKUP(D179,EtchLengthFromLayout!$A:$B,2,0)</f>
        <v>2951.99</v>
      </c>
      <c r="F179" s="19" t="str">
        <f t="shared" si="31"/>
        <v>S1_R_X2_TXD3</v>
      </c>
      <c r="G179" s="19">
        <f>VLOOKUP(F179,EtchLengthFromLayout!$A:$B,2,0)</f>
        <v>4987.71</v>
      </c>
      <c r="H179" s="19"/>
      <c r="I179" s="19"/>
      <c r="J179" s="5" t="str">
        <f>VLOOKUP(CONCATENATE($N179,".",$O179),Netlist_VTable!$H:$I,2,0)</f>
        <v>SG1_X2_RXD3</v>
      </c>
      <c r="K179" s="19">
        <f>VLOOKUP(J179,EtchLengthFromLayout!$A:$B,2,0)</f>
        <v>826.94</v>
      </c>
      <c r="L179" s="19">
        <f t="shared" si="32"/>
        <v>8766.64</v>
      </c>
      <c r="M179" s="22" t="str">
        <f t="shared" si="33"/>
        <v>OK, Length &lt; 12000mils</v>
      </c>
      <c r="N179" s="24" t="s">
        <v>868</v>
      </c>
      <c r="O179" s="5">
        <f>VLOOKUP(P179,PinNo!$B:$C,2,0)</f>
        <v>98</v>
      </c>
      <c r="P179" s="31" t="s">
        <v>5359</v>
      </c>
      <c r="Q179" s="118"/>
    </row>
    <row r="180" spans="1:17" x14ac:dyDescent="0.25">
      <c r="A180" s="30" t="s">
        <v>9</v>
      </c>
      <c r="B180" s="42">
        <f>VLOOKUP(C180,PinNo!$B:$C,2,0)</f>
        <v>96</v>
      </c>
      <c r="C180" s="31" t="s">
        <v>5361</v>
      </c>
      <c r="D180" s="5" t="str">
        <f>VLOOKUP(CONCATENATE($A180,".",$B180),Netlist_VTable!$H:$I,2,0)</f>
        <v>S1_X2_RXD1</v>
      </c>
      <c r="E180" s="19">
        <f>VLOOKUP(D180,EtchLengthFromLayout!$A:$B,2,0)</f>
        <v>197.59</v>
      </c>
      <c r="F180" s="19" t="str">
        <f t="shared" si="31"/>
        <v>S1_R_X2_RXD1</v>
      </c>
      <c r="G180" s="19">
        <f>VLOOKUP(F180,EtchLengthFromLayout!$A:$B,2,0)</f>
        <v>5604.98</v>
      </c>
      <c r="H180" s="19" t="str">
        <f>SUBSTITUTE(J180,"_X","_1_X")</f>
        <v>SG1_1_X2_TXD1</v>
      </c>
      <c r="I180" s="19">
        <f>VLOOKUP(H180,EtchLengthFromLayout!$A:$B,2,0)</f>
        <v>632.27</v>
      </c>
      <c r="J180" s="5" t="str">
        <f>VLOOKUP(CONCATENATE($N180,".",$O180),Netlist_VTable!$H:$I,2,0)</f>
        <v>SG1_X2_TXD1</v>
      </c>
      <c r="K180" s="19">
        <f>VLOOKUP(J180,EtchLengthFromLayout!$A:$B,2,0)</f>
        <v>2331.7600000000002</v>
      </c>
      <c r="L180" s="19">
        <f t="shared" si="32"/>
        <v>8766.6</v>
      </c>
      <c r="M180" s="22" t="str">
        <f t="shared" si="33"/>
        <v>OK, Length &lt; 12000mils</v>
      </c>
      <c r="N180" s="24" t="s">
        <v>868</v>
      </c>
      <c r="O180" s="5">
        <f>VLOOKUP(P180,PinNo!$B:$C,2,0)</f>
        <v>106</v>
      </c>
      <c r="P180" s="31" t="s">
        <v>938</v>
      </c>
      <c r="Q180" s="118"/>
    </row>
    <row r="181" spans="1:17" x14ac:dyDescent="0.25">
      <c r="A181" s="30" t="s">
        <v>9</v>
      </c>
      <c r="B181" s="42">
        <f>VLOOKUP(C181,PinNo!$B:$C,2,0)</f>
        <v>98</v>
      </c>
      <c r="C181" s="31" t="s">
        <v>5359</v>
      </c>
      <c r="D181" s="5" t="str">
        <f>VLOOKUP(CONCATENATE($A181,".",$B181),Netlist_VTable!$H:$I,2,0)</f>
        <v>S1_X2_RXD3</v>
      </c>
      <c r="E181" s="19">
        <f>VLOOKUP(D181,EtchLengthFromLayout!$A:$B,2,0)</f>
        <v>194.88</v>
      </c>
      <c r="F181" s="19" t="str">
        <f t="shared" si="31"/>
        <v>S1_R_X2_RXD3</v>
      </c>
      <c r="G181" s="19">
        <f>VLOOKUP(F181,EtchLengthFromLayout!$A:$B,2,0)</f>
        <v>3339.93</v>
      </c>
      <c r="H181" s="19" t="str">
        <f>SUBSTITUTE(J181,"_X","_1_X")</f>
        <v>SG1_1_X2_TXD3</v>
      </c>
      <c r="I181" s="19">
        <f>VLOOKUP(H181,EtchLengthFromLayout!$A:$B,2,0)</f>
        <v>2810.6</v>
      </c>
      <c r="J181" s="5" t="str">
        <f>VLOOKUP(CONCATENATE($N181,".",$O181),Netlist_VTable!$H:$I,2,0)</f>
        <v>SG1_X2_TXD3</v>
      </c>
      <c r="K181" s="19">
        <f>VLOOKUP(J181,EtchLengthFromLayout!$A:$B,2,0)</f>
        <v>2421.2199999999998</v>
      </c>
      <c r="L181" s="19">
        <f t="shared" si="32"/>
        <v>8766.6299999999992</v>
      </c>
      <c r="M181" s="22" t="str">
        <f t="shared" si="33"/>
        <v>OK, Length &lt; 12000mils</v>
      </c>
      <c r="N181" s="24" t="s">
        <v>868</v>
      </c>
      <c r="O181" s="5">
        <f>VLOOKUP(P181,PinNo!$B:$C,2,0)</f>
        <v>109</v>
      </c>
      <c r="P181" s="31" t="s">
        <v>940</v>
      </c>
      <c r="Q181" s="118"/>
    </row>
    <row r="182" spans="1:17" x14ac:dyDescent="0.25">
      <c r="A182" s="30" t="s">
        <v>9</v>
      </c>
      <c r="B182" s="42">
        <f>VLOOKUP(C182,PinNo!$B:$C,2,0)</f>
        <v>94</v>
      </c>
      <c r="C182" s="31" t="s">
        <v>5363</v>
      </c>
      <c r="D182" s="5" t="str">
        <f>VLOOKUP(CONCATENATE($A182,".",$B182),Netlist_VTable!$H:$I,2,0)</f>
        <v>S1_X2_RXDV</v>
      </c>
      <c r="E182" s="19">
        <f>VLOOKUP(D182,EtchLengthFromLayout!$A:$B,2,0)</f>
        <v>268.87</v>
      </c>
      <c r="F182" s="19" t="str">
        <f t="shared" si="31"/>
        <v>S1_R_X2_RXDV</v>
      </c>
      <c r="G182" s="19">
        <f>VLOOKUP(F182,EtchLengthFromLayout!$A:$B,2,0)</f>
        <v>4060.06</v>
      </c>
      <c r="H182" s="19" t="str">
        <f>SUBSTITUTE(J182,"_X","_1_X")</f>
        <v>SG1_1_X2_TXEN</v>
      </c>
      <c r="I182" s="19">
        <f>VLOOKUP(H182,EtchLengthFromLayout!$A:$B,2,0)</f>
        <v>885.76</v>
      </c>
      <c r="J182" s="5" t="str">
        <f>VLOOKUP(CONCATENATE($N182,".",$O182),Netlist_VTable!$H:$I,2,0)</f>
        <v>SG1_X2_TXEN</v>
      </c>
      <c r="K182" s="19">
        <f>VLOOKUP(J182,EtchLengthFromLayout!$A:$B,2,0)</f>
        <v>3551.89</v>
      </c>
      <c r="L182" s="19">
        <f t="shared" si="32"/>
        <v>8766.58</v>
      </c>
      <c r="M182" s="22" t="str">
        <f t="shared" si="33"/>
        <v>OK, Length &lt; 12000mils</v>
      </c>
      <c r="N182" s="24" t="s">
        <v>868</v>
      </c>
      <c r="O182" s="5">
        <f>VLOOKUP(P182,PinNo!$B:$C,2,0)</f>
        <v>104</v>
      </c>
      <c r="P182" s="31" t="s">
        <v>936</v>
      </c>
      <c r="Q182" s="118"/>
    </row>
    <row r="183" spans="1:17" x14ac:dyDescent="0.25">
      <c r="A183" s="30" t="s">
        <v>9</v>
      </c>
      <c r="B183" s="42">
        <f>VLOOKUP(C183,PinNo!$B:$C,2,0)</f>
        <v>100</v>
      </c>
      <c r="C183" s="31" t="s">
        <v>5357</v>
      </c>
      <c r="D183" s="5" t="str">
        <f>VLOOKUP(CONCATENATE($A183,".",$B183),Netlist_VTable!$H:$I,2,0)</f>
        <v>S1_X2_RXC</v>
      </c>
      <c r="E183" s="19">
        <f>VLOOKUP(D183,EtchLengthFromLayout!$A:$B,2,0)</f>
        <v>2306.6999999999998</v>
      </c>
      <c r="F183" s="19" t="str">
        <f t="shared" si="31"/>
        <v>S1_R_X2_RXC</v>
      </c>
      <c r="G183" s="19">
        <f>VLOOKUP(F183,EtchLengthFromLayout!$A:$B,2,0)</f>
        <v>3773.58</v>
      </c>
      <c r="H183" s="19"/>
      <c r="I183" s="19"/>
      <c r="J183" s="5" t="str">
        <f>VLOOKUP(CONCATENATE($N183,".",$O183),Netlist_VTable!$H:$I,2,0)</f>
        <v>SG1_X2_TXC</v>
      </c>
      <c r="K183" s="19">
        <f>VLOOKUP(J183,EtchLengthFromLayout!$A:$B,2,0)</f>
        <v>2686.3</v>
      </c>
      <c r="L183" s="19">
        <f t="shared" si="32"/>
        <v>8766.58</v>
      </c>
      <c r="M183" s="22" t="str">
        <f t="shared" si="33"/>
        <v>OK, Length &lt; 12000mils</v>
      </c>
      <c r="N183" s="24" t="s">
        <v>868</v>
      </c>
      <c r="O183" s="5">
        <f>VLOOKUP(P183,PinNo!$B:$C,2,0)</f>
        <v>102</v>
      </c>
      <c r="P183" s="31" t="s">
        <v>5355</v>
      </c>
      <c r="Q183" s="118"/>
    </row>
    <row r="184" spans="1:17" x14ac:dyDescent="0.25">
      <c r="A184" s="30" t="s">
        <v>9</v>
      </c>
      <c r="B184" s="42">
        <f>VLOOKUP(C184,PinNo!$B:$C,2,0)</f>
        <v>97</v>
      </c>
      <c r="C184" s="31" t="s">
        <v>5360</v>
      </c>
      <c r="D184" s="5" t="str">
        <f>VLOOKUP(CONCATENATE($A184,".",$B184),Netlist_VTable!$H:$I,2,0)</f>
        <v>S1_X2_RXD2</v>
      </c>
      <c r="E184" s="19">
        <f>VLOOKUP(D184,EtchLengthFromLayout!$A:$B,2,0)</f>
        <v>1906.81</v>
      </c>
      <c r="F184" s="19" t="str">
        <f t="shared" si="31"/>
        <v>S1_R_X2_RXD2</v>
      </c>
      <c r="G184" s="19">
        <f>VLOOKUP(F184,EtchLengthFromLayout!$A:$B,2,0)</f>
        <v>3157.79</v>
      </c>
      <c r="H184" s="19" t="str">
        <f>SUBSTITUTE(J184,"_X","_1_X")</f>
        <v>SG1_1_X2_TXD2</v>
      </c>
      <c r="I184" s="19">
        <f>VLOOKUP(H184,EtchLengthFromLayout!$A:$B,2,0)</f>
        <v>1280.29</v>
      </c>
      <c r="J184" s="5" t="str">
        <f>VLOOKUP(CONCATENATE($N184,".",$O184),Netlist_VTable!$H:$I,2,0)</f>
        <v>SG1_X2_TXD2</v>
      </c>
      <c r="K184" s="19">
        <f>VLOOKUP(J184,EtchLengthFromLayout!$A:$B,2,0)</f>
        <v>2421.75</v>
      </c>
      <c r="L184" s="19">
        <f t="shared" si="32"/>
        <v>8766.64</v>
      </c>
      <c r="M184" s="22" t="str">
        <f t="shared" si="33"/>
        <v>OK, Length &lt; 12000mils</v>
      </c>
      <c r="N184" s="24" t="s">
        <v>868</v>
      </c>
      <c r="O184" s="5">
        <f>VLOOKUP(P184,PinNo!$B:$C,2,0)</f>
        <v>108</v>
      </c>
      <c r="P184" s="31" t="s">
        <v>939</v>
      </c>
      <c r="Q184" s="118"/>
    </row>
    <row r="185" spans="1:17" x14ac:dyDescent="0.25">
      <c r="A185" s="25"/>
      <c r="B185" s="10"/>
      <c r="C185" s="54"/>
      <c r="D185" s="15"/>
      <c r="E185" s="15"/>
      <c r="F185" s="15"/>
      <c r="G185" s="15"/>
      <c r="H185" s="15"/>
      <c r="I185" s="15"/>
      <c r="J185" s="10" t="s">
        <v>227</v>
      </c>
      <c r="K185" s="15"/>
      <c r="L185" s="15">
        <f>MAX(L173:L184)</f>
        <v>8766.64</v>
      </c>
      <c r="M185" s="15"/>
      <c r="N185" s="25"/>
      <c r="O185" s="10"/>
      <c r="P185" s="54"/>
      <c r="Q185" s="57"/>
    </row>
    <row r="186" spans="1:17" x14ac:dyDescent="0.25">
      <c r="A186" s="25"/>
      <c r="B186" s="10"/>
      <c r="C186" s="54"/>
      <c r="D186" s="15"/>
      <c r="E186" s="15"/>
      <c r="F186" s="15"/>
      <c r="G186" s="15"/>
      <c r="H186" s="15"/>
      <c r="I186" s="15"/>
      <c r="J186" s="10" t="s">
        <v>228</v>
      </c>
      <c r="K186" s="15"/>
      <c r="L186" s="15">
        <f>MIN(L173:L184)</f>
        <v>8766.56</v>
      </c>
      <c r="M186" s="15"/>
      <c r="N186" s="25"/>
      <c r="O186" s="10"/>
      <c r="P186" s="54"/>
      <c r="Q186" s="57"/>
    </row>
    <row r="187" spans="1:17" x14ac:dyDescent="0.25">
      <c r="A187" s="25"/>
      <c r="B187" s="10"/>
      <c r="C187" s="54"/>
      <c r="D187" s="15"/>
      <c r="E187" s="15"/>
      <c r="F187" s="15"/>
      <c r="G187" s="15"/>
      <c r="H187" s="15"/>
      <c r="I187" s="15"/>
      <c r="J187" s="10" t="s">
        <v>1</v>
      </c>
      <c r="K187" s="15"/>
      <c r="L187" s="15">
        <f>ABS(L185-L186)</f>
        <v>7.999999999992724E-2</v>
      </c>
      <c r="M187" s="15"/>
      <c r="N187" s="25"/>
      <c r="O187" s="10"/>
      <c r="P187" s="54"/>
      <c r="Q187" s="57"/>
    </row>
    <row r="188" spans="1:17" x14ac:dyDescent="0.25">
      <c r="A188" s="25"/>
      <c r="B188" s="10"/>
      <c r="C188" s="54"/>
      <c r="D188" s="15"/>
      <c r="E188" s="15"/>
      <c r="F188" s="15"/>
      <c r="G188" s="15"/>
      <c r="H188" s="15"/>
      <c r="I188" s="15"/>
      <c r="J188" s="103" t="s">
        <v>6</v>
      </c>
      <c r="K188" s="15"/>
      <c r="L188" s="15" t="str">
        <f>IF(L187&lt;=5,"OK, Tolerance&lt;= 5 mils", "Fail, Tolerance &gt;  5 mils")</f>
        <v>OK, Tolerance&lt;= 5 mils</v>
      </c>
      <c r="M188" s="15"/>
      <c r="N188" s="25"/>
      <c r="O188" s="10"/>
      <c r="P188" s="54"/>
      <c r="Q188" s="57"/>
    </row>
    <row r="189" spans="1:17" x14ac:dyDescent="0.25">
      <c r="A189" s="48"/>
      <c r="B189" s="42"/>
      <c r="C189" s="43"/>
      <c r="D189" s="41"/>
      <c r="E189" s="41"/>
      <c r="F189" s="41"/>
      <c r="G189" s="41"/>
      <c r="H189" s="41"/>
      <c r="I189" s="41"/>
      <c r="J189" s="42"/>
      <c r="K189" s="41"/>
      <c r="L189" s="41"/>
      <c r="M189" s="41"/>
      <c r="N189" s="48"/>
      <c r="O189" s="42"/>
      <c r="P189" s="43"/>
      <c r="Q189" s="90"/>
    </row>
    <row r="190" spans="1:17" x14ac:dyDescent="0.25">
      <c r="A190" s="46" t="s">
        <v>3</v>
      </c>
      <c r="B190" s="46" t="s">
        <v>4</v>
      </c>
      <c r="C190" s="46" t="s">
        <v>5</v>
      </c>
      <c r="D190" s="10" t="s">
        <v>0</v>
      </c>
      <c r="E190" s="15" t="s">
        <v>2</v>
      </c>
      <c r="F190" s="16" t="s">
        <v>0</v>
      </c>
      <c r="G190" s="17" t="s">
        <v>2</v>
      </c>
      <c r="H190" s="17"/>
      <c r="I190" s="17"/>
      <c r="J190" s="10" t="s">
        <v>0</v>
      </c>
      <c r="K190" s="15" t="s">
        <v>2</v>
      </c>
      <c r="L190" s="18" t="s">
        <v>883</v>
      </c>
      <c r="M190" s="88" t="s">
        <v>882</v>
      </c>
      <c r="N190" s="10" t="s">
        <v>226</v>
      </c>
      <c r="O190" s="10" t="s">
        <v>4</v>
      </c>
      <c r="P190" s="10" t="s">
        <v>5</v>
      </c>
      <c r="Q190" s="46" t="s">
        <v>256</v>
      </c>
    </row>
    <row r="191" spans="1:17" x14ac:dyDescent="0.25">
      <c r="A191" s="23" t="s">
        <v>727</v>
      </c>
      <c r="B191" s="42">
        <f>VLOOKUP(C191,PinNo!$B:$C,2,0)</f>
        <v>104</v>
      </c>
      <c r="C191" s="31" t="s">
        <v>936</v>
      </c>
      <c r="D191" s="5" t="str">
        <f>VLOOKUP(CONCATENATE($A191,".",$B191),Netlist_VTable!$H:$I,2,0)</f>
        <v>S2_X2_TXEN</v>
      </c>
      <c r="E191" s="19">
        <f>VLOOKUP(D191,EtchLengthFromLayout!$A:$B,2,0)</f>
        <v>7207.69</v>
      </c>
      <c r="F191" s="13" t="str">
        <f t="shared" ref="F191:F202" si="34">CONCATENATE("S",MID($A191,5,1),"_R_",MID($D191,4,22) )</f>
        <v>S2_R_X2_TXEN</v>
      </c>
      <c r="G191" s="19">
        <f>VLOOKUP(F191,EtchLengthFromLayout!$A:$B,2,0)</f>
        <v>3199.46</v>
      </c>
      <c r="H191" s="19"/>
      <c r="I191" s="19"/>
      <c r="J191" s="5" t="str">
        <f>VLOOKUP(CONCATENATE($N191,".",$O191),Netlist_VTable!$H:$I,2,0)</f>
        <v>SG2_X2_RXDV</v>
      </c>
      <c r="K191" s="19">
        <f>VLOOKUP(J191,EtchLengthFromLayout!$A:$B,2,0)</f>
        <v>1206.0899999999999</v>
      </c>
      <c r="L191" s="19">
        <f>E191+G191+I191+K191</f>
        <v>11613.24</v>
      </c>
      <c r="M191" s="22" t="str">
        <f>IF( L191&lt;=12000,"OK, Length &lt; 12000mils","Fail, Length is Out of Range")</f>
        <v>OK, Length &lt; 12000mils</v>
      </c>
      <c r="N191" s="23" t="s">
        <v>873</v>
      </c>
      <c r="O191" s="5">
        <f>VLOOKUP(P191,PinNo!$B:$C,2,0)</f>
        <v>94</v>
      </c>
      <c r="P191" s="31" t="s">
        <v>5363</v>
      </c>
      <c r="Q191" s="118" t="s">
        <v>6157</v>
      </c>
    </row>
    <row r="192" spans="1:17" x14ac:dyDescent="0.25">
      <c r="A192" s="23" t="s">
        <v>727</v>
      </c>
      <c r="B192" s="42">
        <f>VLOOKUP(C192,PinNo!$B:$C,2,0)</f>
        <v>105</v>
      </c>
      <c r="C192" s="31" t="s">
        <v>937</v>
      </c>
      <c r="D192" s="5" t="str">
        <f>VLOOKUP(CONCATENATE($A192,".",$B192),Netlist_VTable!$H:$I,2,0)</f>
        <v>S2_X2_TXD0</v>
      </c>
      <c r="E192" s="19">
        <f>VLOOKUP(D192,EtchLengthFromLayout!$A:$B,2,0)</f>
        <v>7237.69</v>
      </c>
      <c r="F192" s="19" t="str">
        <f t="shared" si="34"/>
        <v>S2_R_X2_TXD0</v>
      </c>
      <c r="G192" s="19">
        <f>VLOOKUP(F192,EtchLengthFromLayout!$A:$B,2,0)</f>
        <v>2963.74</v>
      </c>
      <c r="H192" s="19"/>
      <c r="I192" s="19"/>
      <c r="J192" s="5" t="str">
        <f>VLOOKUP(CONCATENATE($N192,".",$O192),Netlist_VTable!$H:$I,2,0)</f>
        <v>SG2_X2_RXD0</v>
      </c>
      <c r="K192" s="19">
        <f>VLOOKUP(J192,EtchLengthFromLayout!$A:$B,2,0)</f>
        <v>1411.84</v>
      </c>
      <c r="L192" s="19">
        <f t="shared" ref="L192:L202" si="35">E192+G192+I192+K192</f>
        <v>11613.27</v>
      </c>
      <c r="M192" s="22" t="str">
        <f t="shared" ref="M192:M202" si="36">IF( L192&lt;=12000,"OK, Length &lt; 12000mils","Fail, Length is Out of Range")</f>
        <v>OK, Length &lt; 12000mils</v>
      </c>
      <c r="N192" s="23" t="s">
        <v>873</v>
      </c>
      <c r="O192" s="5">
        <f>VLOOKUP(P192,PinNo!$B:$C,2,0)</f>
        <v>95</v>
      </c>
      <c r="P192" s="31" t="s">
        <v>5362</v>
      </c>
      <c r="Q192" s="118"/>
    </row>
    <row r="193" spans="1:17" x14ac:dyDescent="0.25">
      <c r="A193" s="23" t="s">
        <v>727</v>
      </c>
      <c r="B193" s="42">
        <f>VLOOKUP(C193,PinNo!$B:$C,2,0)</f>
        <v>106</v>
      </c>
      <c r="C193" s="31" t="s">
        <v>938</v>
      </c>
      <c r="D193" s="5" t="str">
        <f>VLOOKUP(CONCATENATE($A193,".",$B193),Netlist_VTable!$H:$I,2,0)</f>
        <v>S2_X2_TXD1</v>
      </c>
      <c r="E193" s="19">
        <f>VLOOKUP(D193,EtchLengthFromLayout!$A:$B,2,0)</f>
        <v>7160.92</v>
      </c>
      <c r="F193" s="19" t="str">
        <f t="shared" si="34"/>
        <v>S2_R_X2_TXD1</v>
      </c>
      <c r="G193" s="19">
        <f>VLOOKUP(F193,EtchLengthFromLayout!$A:$B,2,0)</f>
        <v>2928.15</v>
      </c>
      <c r="H193" s="19"/>
      <c r="I193" s="19"/>
      <c r="J193" s="5" t="str">
        <f>VLOOKUP(CONCATENATE($N193,".",$O193),Netlist_VTable!$H:$I,2,0)</f>
        <v>SG2_X2_RXD1</v>
      </c>
      <c r="K193" s="19">
        <f>VLOOKUP(J193,EtchLengthFromLayout!$A:$B,2,0)</f>
        <v>1524.23</v>
      </c>
      <c r="L193" s="19">
        <f t="shared" si="35"/>
        <v>11613.3</v>
      </c>
      <c r="M193" s="22" t="str">
        <f t="shared" si="36"/>
        <v>OK, Length &lt; 12000mils</v>
      </c>
      <c r="N193" s="23" t="s">
        <v>873</v>
      </c>
      <c r="O193" s="5">
        <f>VLOOKUP(P193,PinNo!$B:$C,2,0)</f>
        <v>96</v>
      </c>
      <c r="P193" s="31" t="s">
        <v>5361</v>
      </c>
      <c r="Q193" s="118"/>
    </row>
    <row r="194" spans="1:17" x14ac:dyDescent="0.25">
      <c r="A194" s="23" t="s">
        <v>727</v>
      </c>
      <c r="B194" s="42">
        <f>VLOOKUP(C194,PinNo!$B:$C,2,0)</f>
        <v>102</v>
      </c>
      <c r="C194" s="31" t="s">
        <v>5355</v>
      </c>
      <c r="D194" s="5" t="str">
        <f>VLOOKUP(CONCATENATE($A194,".",$B194),Netlist_VTable!$H:$I,2,0)</f>
        <v>S2_X2_TXC</v>
      </c>
      <c r="E194" s="19">
        <f>VLOOKUP(D194,EtchLengthFromLayout!$A:$B,2,0)</f>
        <v>7391.68</v>
      </c>
      <c r="F194" s="19" t="str">
        <f t="shared" si="34"/>
        <v>S2_R_X2_TXC</v>
      </c>
      <c r="G194" s="19">
        <f>VLOOKUP(F194,EtchLengthFromLayout!$A:$B,2,0)</f>
        <v>3197.03</v>
      </c>
      <c r="H194" s="19"/>
      <c r="I194" s="19"/>
      <c r="J194" s="5" t="str">
        <f>VLOOKUP(CONCATENATE($N194,".",$O194),Netlist_VTable!$H:$I,2,0)</f>
        <v>SG2_X2_RXC</v>
      </c>
      <c r="K194" s="19">
        <f>VLOOKUP(J194,EtchLengthFromLayout!$A:$B,2,0)</f>
        <v>1024.54</v>
      </c>
      <c r="L194" s="19">
        <f t="shared" si="35"/>
        <v>11613.25</v>
      </c>
      <c r="M194" s="22" t="str">
        <f t="shared" si="36"/>
        <v>OK, Length &lt; 12000mils</v>
      </c>
      <c r="N194" s="23" t="s">
        <v>873</v>
      </c>
      <c r="O194" s="5">
        <f>VLOOKUP(P194,PinNo!$B:$C,2,0)</f>
        <v>100</v>
      </c>
      <c r="P194" s="31" t="s">
        <v>5357</v>
      </c>
      <c r="Q194" s="118"/>
    </row>
    <row r="195" spans="1:17" x14ac:dyDescent="0.25">
      <c r="A195" s="23" t="s">
        <v>727</v>
      </c>
      <c r="B195" s="42">
        <f>VLOOKUP(C195,PinNo!$B:$C,2,0)</f>
        <v>108</v>
      </c>
      <c r="C195" s="31" t="s">
        <v>939</v>
      </c>
      <c r="D195" s="5" t="str">
        <f>VLOOKUP(CONCATENATE($A195,".",$B195),Netlist_VTable!$H:$I,2,0)</f>
        <v>S2_X2_TXD2</v>
      </c>
      <c r="E195" s="19">
        <f>VLOOKUP(D195,EtchLengthFromLayout!$A:$B,2,0)</f>
        <v>6748.6</v>
      </c>
      <c r="F195" s="19" t="str">
        <f t="shared" si="34"/>
        <v>S2_R_X2_TXD2</v>
      </c>
      <c r="G195" s="19">
        <f>VLOOKUP(F195,EtchLengthFromLayout!$A:$B,2,0)</f>
        <v>3633.27</v>
      </c>
      <c r="H195" s="19"/>
      <c r="I195" s="19"/>
      <c r="J195" s="5" t="str">
        <f>VLOOKUP(CONCATENATE($N195,".",$O195),Netlist_VTable!$H:$I,2,0)</f>
        <v>SG2_X2_RXD2</v>
      </c>
      <c r="K195" s="19">
        <f>VLOOKUP(J195,EtchLengthFromLayout!$A:$B,2,0)</f>
        <v>1231.3399999999999</v>
      </c>
      <c r="L195" s="19">
        <f t="shared" si="35"/>
        <v>11613.210000000001</v>
      </c>
      <c r="M195" s="22" t="str">
        <f t="shared" si="36"/>
        <v>OK, Length &lt; 12000mils</v>
      </c>
      <c r="N195" s="23" t="s">
        <v>869</v>
      </c>
      <c r="O195" s="5">
        <f>VLOOKUP(P195,PinNo!$B:$C,2,0)</f>
        <v>97</v>
      </c>
      <c r="P195" s="31" t="s">
        <v>5360</v>
      </c>
      <c r="Q195" s="118"/>
    </row>
    <row r="196" spans="1:17" x14ac:dyDescent="0.25">
      <c r="A196" s="23" t="s">
        <v>727</v>
      </c>
      <c r="B196" s="42">
        <f>VLOOKUP(C196,PinNo!$B:$C,2,0)</f>
        <v>95</v>
      </c>
      <c r="C196" s="31" t="s">
        <v>5362</v>
      </c>
      <c r="D196" s="5" t="str">
        <f>VLOOKUP(CONCATENATE($A196,".",$B196),Netlist_VTable!$H:$I,2,0)</f>
        <v>S2_X2_RXD0</v>
      </c>
      <c r="E196" s="19">
        <f>VLOOKUP(D196,EtchLengthFromLayout!$A:$B,2,0)</f>
        <v>2399.06</v>
      </c>
      <c r="F196" s="13" t="str">
        <f t="shared" si="34"/>
        <v>S2_R_X2_RXD0</v>
      </c>
      <c r="G196" s="19">
        <f>VLOOKUP(F196,EtchLengthFromLayout!$A:$B,2,0)</f>
        <v>6043.57</v>
      </c>
      <c r="H196" s="19" t="str">
        <f>SUBSTITUTE(J196,"_X","_1_X")</f>
        <v>SG2_1_X2_TXD0</v>
      </c>
      <c r="I196" s="19">
        <f>VLOOKUP(H196,EtchLengthFromLayout!$A:$B,2,0)</f>
        <v>1125.32</v>
      </c>
      <c r="J196" s="5" t="str">
        <f>VLOOKUP(CONCATENATE($N196,".",$O196),Netlist_VTable!$H:$I,2,0)</f>
        <v>SG2_X2_TXD0</v>
      </c>
      <c r="K196" s="19">
        <f>VLOOKUP(J196,EtchLengthFromLayout!$A:$B,2,0)</f>
        <v>2045.3</v>
      </c>
      <c r="L196" s="19">
        <f t="shared" si="35"/>
        <v>11613.249999999998</v>
      </c>
      <c r="M196" s="22" t="str">
        <f t="shared" si="36"/>
        <v>OK, Length &lt; 12000mils</v>
      </c>
      <c r="N196" s="23" t="s">
        <v>869</v>
      </c>
      <c r="O196" s="5">
        <f>VLOOKUP(P196,PinNo!$B:$C,2,0)</f>
        <v>105</v>
      </c>
      <c r="P196" s="31" t="s">
        <v>937</v>
      </c>
      <c r="Q196" s="118"/>
    </row>
    <row r="197" spans="1:17" x14ac:dyDescent="0.25">
      <c r="A197" s="23" t="s">
        <v>727</v>
      </c>
      <c r="B197" s="42">
        <f>VLOOKUP(C197,PinNo!$B:$C,2,0)</f>
        <v>109</v>
      </c>
      <c r="C197" s="31" t="s">
        <v>940</v>
      </c>
      <c r="D197" s="5" t="str">
        <f>VLOOKUP(CONCATENATE($A197,".",$B197),Netlist_VTable!$H:$I,2,0)</f>
        <v>S2_X2_TXD3</v>
      </c>
      <c r="E197" s="19">
        <f>VLOOKUP(D197,EtchLengthFromLayout!$A:$B,2,0)</f>
        <v>6539.71</v>
      </c>
      <c r="F197" s="19" t="str">
        <f t="shared" si="34"/>
        <v>S2_R_X2_TXD3</v>
      </c>
      <c r="G197" s="19">
        <f>VLOOKUP(F197,EtchLengthFromLayout!$A:$B,2,0)</f>
        <v>3490.1</v>
      </c>
      <c r="H197" s="19"/>
      <c r="I197" s="19"/>
      <c r="J197" s="5" t="str">
        <f>VLOOKUP(CONCATENATE($N197,".",$O197),Netlist_VTable!$H:$I,2,0)</f>
        <v>SG2_X2_RXD3</v>
      </c>
      <c r="K197" s="19">
        <f>VLOOKUP(J197,EtchLengthFromLayout!$A:$B,2,0)</f>
        <v>1583.43</v>
      </c>
      <c r="L197" s="19">
        <f t="shared" si="35"/>
        <v>11613.24</v>
      </c>
      <c r="M197" s="22" t="str">
        <f t="shared" si="36"/>
        <v>OK, Length &lt; 12000mils</v>
      </c>
      <c r="N197" s="23" t="s">
        <v>869</v>
      </c>
      <c r="O197" s="5">
        <f>VLOOKUP(P197,PinNo!$B:$C,2,0)</f>
        <v>98</v>
      </c>
      <c r="P197" s="31" t="s">
        <v>5359</v>
      </c>
      <c r="Q197" s="118"/>
    </row>
    <row r="198" spans="1:17" x14ac:dyDescent="0.25">
      <c r="A198" s="23" t="s">
        <v>727</v>
      </c>
      <c r="B198" s="42">
        <f>VLOOKUP(C198,PinNo!$B:$C,2,0)</f>
        <v>96</v>
      </c>
      <c r="C198" s="31" t="s">
        <v>5361</v>
      </c>
      <c r="D198" s="5" t="str">
        <f>VLOOKUP(CONCATENATE($A198,".",$B198),Netlist_VTable!$H:$I,2,0)</f>
        <v>S2_X2_RXD1</v>
      </c>
      <c r="E198" s="19">
        <f>VLOOKUP(D198,EtchLengthFromLayout!$A:$B,2,0)</f>
        <v>197.59</v>
      </c>
      <c r="F198" s="19" t="str">
        <f t="shared" si="34"/>
        <v>S2_R_X2_RXD1</v>
      </c>
      <c r="G198" s="19">
        <f>VLOOKUP(F198,EtchLengthFromLayout!$A:$B,2,0)</f>
        <v>6293.92</v>
      </c>
      <c r="H198" s="19" t="str">
        <f>SUBSTITUTE(J198,"_X","_1_X")</f>
        <v>SG2_1_X2_TXD1</v>
      </c>
      <c r="I198" s="19">
        <f>VLOOKUP(H198,EtchLengthFromLayout!$A:$B,2,0)</f>
        <v>2907.03</v>
      </c>
      <c r="J198" s="5" t="str">
        <f>VLOOKUP(CONCATENATE($N198,".",$O198),Netlist_VTable!$H:$I,2,0)</f>
        <v>SG2_X2_TXD1</v>
      </c>
      <c r="K198" s="19">
        <f>VLOOKUP(J198,EtchLengthFromLayout!$A:$B,2,0)</f>
        <v>2214.6999999999998</v>
      </c>
      <c r="L198" s="19">
        <f t="shared" si="35"/>
        <v>11613.240000000002</v>
      </c>
      <c r="M198" s="22" t="str">
        <f t="shared" si="36"/>
        <v>OK, Length &lt; 12000mils</v>
      </c>
      <c r="N198" s="23" t="s">
        <v>869</v>
      </c>
      <c r="O198" s="5">
        <f>VLOOKUP(P198,PinNo!$B:$C,2,0)</f>
        <v>106</v>
      </c>
      <c r="P198" s="31" t="s">
        <v>938</v>
      </c>
      <c r="Q198" s="118"/>
    </row>
    <row r="199" spans="1:17" x14ac:dyDescent="0.25">
      <c r="A199" s="23" t="s">
        <v>727</v>
      </c>
      <c r="B199" s="42">
        <f>VLOOKUP(C199,PinNo!$B:$C,2,0)</f>
        <v>98</v>
      </c>
      <c r="C199" s="31" t="s">
        <v>5359</v>
      </c>
      <c r="D199" s="5" t="str">
        <f>VLOOKUP(CONCATENATE($A199,".",$B199),Netlist_VTable!$H:$I,2,0)</f>
        <v>S2_X2_RXD3</v>
      </c>
      <c r="E199" s="19">
        <f>VLOOKUP(D199,EtchLengthFromLayout!$A:$B,2,0)</f>
        <v>194.88</v>
      </c>
      <c r="F199" s="19" t="str">
        <f t="shared" si="34"/>
        <v>S2_R_X2_RXD3</v>
      </c>
      <c r="G199" s="19">
        <f>VLOOKUP(F199,EtchLengthFromLayout!$A:$B,2,0)</f>
        <v>7126.33</v>
      </c>
      <c r="H199" s="19" t="str">
        <f>SUBSTITUTE(J199,"_X","_1_X")</f>
        <v>SG2_1_X2_TXD3</v>
      </c>
      <c r="I199" s="19">
        <f>VLOOKUP(H199,EtchLengthFromLayout!$A:$B,2,0)</f>
        <v>867.94</v>
      </c>
      <c r="J199" s="5" t="str">
        <f>VLOOKUP(CONCATENATE($N199,".",$O199),Netlist_VTable!$H:$I,2,0)</f>
        <v>SG2_X2_TXD3</v>
      </c>
      <c r="K199" s="19">
        <f>VLOOKUP(J199,EtchLengthFromLayout!$A:$B,2,0)</f>
        <v>3424.1</v>
      </c>
      <c r="L199" s="19">
        <f t="shared" si="35"/>
        <v>11613.25</v>
      </c>
      <c r="M199" s="22" t="str">
        <f t="shared" si="36"/>
        <v>OK, Length &lt; 12000mils</v>
      </c>
      <c r="N199" s="23" t="s">
        <v>869</v>
      </c>
      <c r="O199" s="5">
        <f>VLOOKUP(P199,PinNo!$B:$C,2,0)</f>
        <v>109</v>
      </c>
      <c r="P199" s="31" t="s">
        <v>940</v>
      </c>
      <c r="Q199" s="118"/>
    </row>
    <row r="200" spans="1:17" x14ac:dyDescent="0.25">
      <c r="A200" s="23" t="s">
        <v>727</v>
      </c>
      <c r="B200" s="42">
        <f>VLOOKUP(C200,PinNo!$B:$C,2,0)</f>
        <v>94</v>
      </c>
      <c r="C200" s="31" t="s">
        <v>5363</v>
      </c>
      <c r="D200" s="5" t="str">
        <f>VLOOKUP(CONCATENATE($A200,".",$B200),Netlist_VTable!$H:$I,2,0)</f>
        <v>S2_X2_RXDV</v>
      </c>
      <c r="E200" s="19">
        <f>VLOOKUP(D200,EtchLengthFromLayout!$A:$B,2,0)</f>
        <v>259.04000000000002</v>
      </c>
      <c r="F200" s="19" t="str">
        <f t="shared" si="34"/>
        <v>S2_R_X2_RXDV</v>
      </c>
      <c r="G200" s="19">
        <f>VLOOKUP(F200,EtchLengthFromLayout!$A:$B,2,0)</f>
        <v>5941.05</v>
      </c>
      <c r="H200" s="19" t="str">
        <f>SUBSTITUTE(J200,"_X","_1_X")</f>
        <v>SG2_1_X2_TXEN</v>
      </c>
      <c r="I200" s="19">
        <f>VLOOKUP(H200,EtchLengthFromLayout!$A:$B,2,0)</f>
        <v>938.18</v>
      </c>
      <c r="J200" s="5" t="str">
        <f>VLOOKUP(CONCATENATE($N200,".",$O200),Netlist_VTable!$H:$I,2,0)</f>
        <v>SG2_X2_TXEN</v>
      </c>
      <c r="K200" s="19">
        <f>VLOOKUP(J200,EtchLengthFromLayout!$A:$B,2,0)</f>
        <v>4475</v>
      </c>
      <c r="L200" s="19">
        <f t="shared" si="35"/>
        <v>11613.27</v>
      </c>
      <c r="M200" s="22" t="str">
        <f t="shared" si="36"/>
        <v>OK, Length &lt; 12000mils</v>
      </c>
      <c r="N200" s="23" t="s">
        <v>869</v>
      </c>
      <c r="O200" s="5">
        <f>VLOOKUP(P200,PinNo!$B:$C,2,0)</f>
        <v>104</v>
      </c>
      <c r="P200" s="31" t="s">
        <v>936</v>
      </c>
      <c r="Q200" s="118"/>
    </row>
    <row r="201" spans="1:17" x14ac:dyDescent="0.25">
      <c r="A201" s="23" t="s">
        <v>727</v>
      </c>
      <c r="B201" s="42">
        <f>VLOOKUP(C201,PinNo!$B:$C,2,0)</f>
        <v>100</v>
      </c>
      <c r="C201" s="31" t="s">
        <v>5357</v>
      </c>
      <c r="D201" s="5" t="str">
        <f>VLOOKUP(CONCATENATE($A201,".",$B201),Netlist_VTable!$H:$I,2,0)</f>
        <v>S2_X2_RXC</v>
      </c>
      <c r="E201" s="19">
        <f>VLOOKUP(D201,EtchLengthFromLayout!$A:$B,2,0)</f>
        <v>3170.58</v>
      </c>
      <c r="F201" s="19" t="str">
        <f t="shared" si="34"/>
        <v>S2_R_X2_RXC</v>
      </c>
      <c r="G201" s="19">
        <f>VLOOKUP(F201,EtchLengthFromLayout!$A:$B,2,0)</f>
        <v>5527.55</v>
      </c>
      <c r="H201" s="19"/>
      <c r="I201" s="19"/>
      <c r="J201" s="5" t="str">
        <f>VLOOKUP(CONCATENATE($N201,".",$O201),Netlist_VTable!$H:$I,2,0)</f>
        <v>SG2_X2_TXC</v>
      </c>
      <c r="K201" s="19">
        <f>VLOOKUP(J201,EtchLengthFromLayout!$A:$B,2,0)</f>
        <v>2915.24</v>
      </c>
      <c r="L201" s="19">
        <f t="shared" si="35"/>
        <v>11613.37</v>
      </c>
      <c r="M201" s="22" t="str">
        <f t="shared" si="36"/>
        <v>OK, Length &lt; 12000mils</v>
      </c>
      <c r="N201" s="23" t="s">
        <v>869</v>
      </c>
      <c r="O201" s="5">
        <f>VLOOKUP(P201,PinNo!$B:$C,2,0)</f>
        <v>102</v>
      </c>
      <c r="P201" s="31" t="s">
        <v>5355</v>
      </c>
      <c r="Q201" s="118"/>
    </row>
    <row r="202" spans="1:17" x14ac:dyDescent="0.25">
      <c r="A202" s="23" t="s">
        <v>727</v>
      </c>
      <c r="B202" s="42">
        <f>VLOOKUP(C202,PinNo!$B:$C,2,0)</f>
        <v>97</v>
      </c>
      <c r="C202" s="31" t="s">
        <v>5360</v>
      </c>
      <c r="D202" s="5" t="str">
        <f>VLOOKUP(CONCATENATE($A202,".",$B202),Netlist_VTable!$H:$I,2,0)</f>
        <v>S2_X2_RXD2</v>
      </c>
      <c r="E202" s="19">
        <f>VLOOKUP(D202,EtchLengthFromLayout!$A:$B,2,0)</f>
        <v>3541.93</v>
      </c>
      <c r="F202" s="19" t="str">
        <f t="shared" si="34"/>
        <v>S2_R_X2_RXD2</v>
      </c>
      <c r="G202" s="19">
        <f>VLOOKUP(F202,EtchLengthFromLayout!$A:$B,2,0)</f>
        <v>4276.49</v>
      </c>
      <c r="H202" s="19" t="str">
        <f>SUBSTITUTE(J202,"_X","_1_X")</f>
        <v>SG2_1_X2_TXD2</v>
      </c>
      <c r="I202" s="19">
        <f>VLOOKUP(H202,EtchLengthFromLayout!$A:$B,2,0)</f>
        <v>118.44</v>
      </c>
      <c r="J202" s="5" t="str">
        <f>VLOOKUP(CONCATENATE($N202,".",$O202),Netlist_VTable!$H:$I,2,0)</f>
        <v>SG2_X2_TXD2</v>
      </c>
      <c r="K202" s="19">
        <f>VLOOKUP(J202,EtchLengthFromLayout!$A:$B,2,0)</f>
        <v>3676.37</v>
      </c>
      <c r="L202" s="19">
        <f t="shared" si="35"/>
        <v>11613.23</v>
      </c>
      <c r="M202" s="22" t="str">
        <f t="shared" si="36"/>
        <v>OK, Length &lt; 12000mils</v>
      </c>
      <c r="N202" s="23" t="s">
        <v>869</v>
      </c>
      <c r="O202" s="5">
        <f>VLOOKUP(P202,PinNo!$B:$C,2,0)</f>
        <v>108</v>
      </c>
      <c r="P202" s="31" t="s">
        <v>939</v>
      </c>
      <c r="Q202" s="118"/>
    </row>
    <row r="203" spans="1:17" x14ac:dyDescent="0.25">
      <c r="A203" s="25"/>
      <c r="B203" s="10"/>
      <c r="C203" s="54"/>
      <c r="D203" s="15"/>
      <c r="E203" s="15"/>
      <c r="F203" s="15"/>
      <c r="G203" s="15"/>
      <c r="H203" s="15"/>
      <c r="I203" s="15"/>
      <c r="J203" s="10" t="s">
        <v>227</v>
      </c>
      <c r="K203" s="15"/>
      <c r="L203" s="15">
        <f>MAX(L191:L202)</f>
        <v>11613.37</v>
      </c>
      <c r="M203" s="15"/>
      <c r="N203" s="25"/>
      <c r="O203" s="10"/>
      <c r="P203" s="54"/>
      <c r="Q203" s="57"/>
    </row>
    <row r="204" spans="1:17" x14ac:dyDescent="0.25">
      <c r="A204" s="25"/>
      <c r="B204" s="10"/>
      <c r="C204" s="54"/>
      <c r="D204" s="15"/>
      <c r="E204" s="15"/>
      <c r="F204" s="15"/>
      <c r="G204" s="15"/>
      <c r="H204" s="15"/>
      <c r="I204" s="15"/>
      <c r="J204" s="10" t="s">
        <v>228</v>
      </c>
      <c r="K204" s="15"/>
      <c r="L204" s="15">
        <f>MIN(L191:L202)</f>
        <v>11613.210000000001</v>
      </c>
      <c r="M204" s="15"/>
      <c r="N204" s="25"/>
      <c r="O204" s="10"/>
      <c r="P204" s="54"/>
      <c r="Q204" s="57"/>
    </row>
    <row r="205" spans="1:17" x14ac:dyDescent="0.25">
      <c r="A205" s="25"/>
      <c r="B205" s="10"/>
      <c r="C205" s="54"/>
      <c r="D205" s="15"/>
      <c r="E205" s="15"/>
      <c r="F205" s="15"/>
      <c r="G205" s="15"/>
      <c r="H205" s="15"/>
      <c r="I205" s="15"/>
      <c r="J205" s="10" t="s">
        <v>1</v>
      </c>
      <c r="K205" s="15"/>
      <c r="L205" s="15">
        <f>ABS(L203-L204)</f>
        <v>0.15999999999985448</v>
      </c>
      <c r="M205" s="15"/>
      <c r="N205" s="25"/>
      <c r="O205" s="10"/>
      <c r="P205" s="54"/>
      <c r="Q205" s="57"/>
    </row>
    <row r="206" spans="1:17" x14ac:dyDescent="0.25">
      <c r="A206" s="25"/>
      <c r="B206" s="10"/>
      <c r="C206" s="54"/>
      <c r="D206" s="15"/>
      <c r="E206" s="15"/>
      <c r="F206" s="15"/>
      <c r="G206" s="15"/>
      <c r="H206" s="15"/>
      <c r="I206" s="15"/>
      <c r="J206" s="103" t="s">
        <v>6</v>
      </c>
      <c r="K206" s="15"/>
      <c r="L206" s="15" t="str">
        <f>IF(L205&lt;=5,"OK, Tolerance&lt;= 5 mils", "Fail, Tolerance &gt;  5 mils")</f>
        <v>OK, Tolerance&lt;= 5 mils</v>
      </c>
      <c r="M206" s="15"/>
      <c r="N206" s="25"/>
      <c r="O206" s="10"/>
      <c r="P206" s="54"/>
      <c r="Q206" s="57"/>
    </row>
    <row r="207" spans="1:17" x14ac:dyDescent="0.25">
      <c r="A207" s="48"/>
      <c r="B207" s="42"/>
      <c r="C207" s="43"/>
      <c r="D207" s="41"/>
      <c r="E207" s="41"/>
      <c r="F207" s="41"/>
      <c r="G207" s="41"/>
      <c r="H207" s="41"/>
      <c r="I207" s="41"/>
      <c r="J207" s="42"/>
      <c r="K207" s="41"/>
      <c r="L207" s="41"/>
      <c r="M207" s="41"/>
      <c r="N207" s="48"/>
      <c r="O207" s="42"/>
      <c r="P207" s="43"/>
      <c r="Q207" s="90"/>
    </row>
    <row r="208" spans="1:17" x14ac:dyDescent="0.25">
      <c r="A208" s="46" t="s">
        <v>3</v>
      </c>
      <c r="B208" s="46" t="s">
        <v>4</v>
      </c>
      <c r="C208" s="46" t="s">
        <v>5</v>
      </c>
      <c r="D208" s="10" t="s">
        <v>0</v>
      </c>
      <c r="E208" s="15" t="s">
        <v>2</v>
      </c>
      <c r="F208" s="16" t="s">
        <v>0</v>
      </c>
      <c r="G208" s="17" t="s">
        <v>2</v>
      </c>
      <c r="H208" s="17"/>
      <c r="I208" s="17"/>
      <c r="J208" s="10" t="s">
        <v>0</v>
      </c>
      <c r="K208" s="15" t="s">
        <v>2</v>
      </c>
      <c r="L208" s="18" t="s">
        <v>883</v>
      </c>
      <c r="M208" s="88" t="s">
        <v>882</v>
      </c>
      <c r="N208" s="10" t="s">
        <v>226</v>
      </c>
      <c r="O208" s="10" t="s">
        <v>4</v>
      </c>
      <c r="P208" s="10" t="s">
        <v>5</v>
      </c>
      <c r="Q208" s="46" t="s">
        <v>256</v>
      </c>
    </row>
    <row r="209" spans="1:17" x14ac:dyDescent="0.25">
      <c r="A209" s="30" t="s">
        <v>728</v>
      </c>
      <c r="B209" s="42">
        <f>VLOOKUP(C209,PinNo!$B:$C,2,0)</f>
        <v>104</v>
      </c>
      <c r="C209" s="31" t="s">
        <v>936</v>
      </c>
      <c r="D209" s="5" t="str">
        <f>VLOOKUP(CONCATENATE($A209,".",$B209),Netlist_VTable!$H:$I,2,0)</f>
        <v>S3_X2_TXEN</v>
      </c>
      <c r="E209" s="19">
        <f>VLOOKUP(D209,EtchLengthFromLayout!$A:$B,2,0)</f>
        <v>4750.84</v>
      </c>
      <c r="F209" s="13" t="str">
        <f t="shared" ref="F209:F220" si="37">CONCATENATE("S",MID($A209,5,1),"_R_",MID($D209,4,22) )</f>
        <v>S3_R_X2_TXEN</v>
      </c>
      <c r="G209" s="19">
        <f>VLOOKUP(F209,EtchLengthFromLayout!$A:$B,2,0)</f>
        <v>6149.97</v>
      </c>
      <c r="H209" s="19"/>
      <c r="I209" s="19"/>
      <c r="J209" s="5" t="str">
        <f>VLOOKUP(CONCATENATE($N209,".",$O209),Netlist_VTable!$H:$I,2,0)</f>
        <v>SG3_X2_RXDV</v>
      </c>
      <c r="K209" s="19">
        <f>VLOOKUP(J209,EtchLengthFromLayout!$A:$B,2,0)</f>
        <v>938.67</v>
      </c>
      <c r="L209" s="19">
        <f>E209+G209+I209+K209</f>
        <v>11839.480000000001</v>
      </c>
      <c r="M209" s="22" t="str">
        <f>IF( L209&lt;=12000,"OK, Length &lt; 12000mils","Fail, Length is Out of Range")</f>
        <v>OK, Length &lt; 12000mils</v>
      </c>
      <c r="N209" s="24" t="s">
        <v>874</v>
      </c>
      <c r="O209" s="5">
        <f>VLOOKUP(P209,PinNo!$B:$C,2,0)</f>
        <v>94</v>
      </c>
      <c r="P209" s="31" t="s">
        <v>5363</v>
      </c>
      <c r="Q209" s="118" t="s">
        <v>6158</v>
      </c>
    </row>
    <row r="210" spans="1:17" x14ac:dyDescent="0.25">
      <c r="A210" s="30" t="s">
        <v>728</v>
      </c>
      <c r="B210" s="42">
        <f>VLOOKUP(C210,PinNo!$B:$C,2,0)</f>
        <v>105</v>
      </c>
      <c r="C210" s="31" t="s">
        <v>937</v>
      </c>
      <c r="D210" s="5" t="str">
        <f>VLOOKUP(CONCATENATE($A210,".",$B210),Netlist_VTable!$H:$I,2,0)</f>
        <v>S3_X2_TXD0</v>
      </c>
      <c r="E210" s="19">
        <f>VLOOKUP(D210,EtchLengthFromLayout!$A:$B,2,0)</f>
        <v>4940.54</v>
      </c>
      <c r="F210" s="19" t="str">
        <f t="shared" si="37"/>
        <v>S3_R_X2_TXD0</v>
      </c>
      <c r="G210" s="19">
        <f>VLOOKUP(F210,EtchLengthFromLayout!$A:$B,2,0)</f>
        <v>6056.69</v>
      </c>
      <c r="H210" s="19"/>
      <c r="I210" s="19"/>
      <c r="J210" s="5" t="str">
        <f>VLOOKUP(CONCATENATE($N210,".",$O210),Netlist_VTable!$H:$I,2,0)</f>
        <v>SG3_X2_RXD0</v>
      </c>
      <c r="K210" s="19">
        <f>VLOOKUP(J210,EtchLengthFromLayout!$A:$B,2,0)</f>
        <v>842.29</v>
      </c>
      <c r="L210" s="19">
        <f t="shared" ref="L210:L220" si="38">E210+G210+I210+K210</f>
        <v>11839.52</v>
      </c>
      <c r="M210" s="22" t="str">
        <f t="shared" ref="M210:M220" si="39">IF( L210&lt;=12000,"OK, Length &lt; 12000mils","Fail, Length is Out of Range")</f>
        <v>OK, Length &lt; 12000mils</v>
      </c>
      <c r="N210" s="24" t="s">
        <v>874</v>
      </c>
      <c r="O210" s="5">
        <f>VLOOKUP(P210,PinNo!$B:$C,2,0)</f>
        <v>95</v>
      </c>
      <c r="P210" s="31" t="s">
        <v>5362</v>
      </c>
      <c r="Q210" s="118"/>
    </row>
    <row r="211" spans="1:17" x14ac:dyDescent="0.25">
      <c r="A211" s="30" t="s">
        <v>728</v>
      </c>
      <c r="B211" s="42">
        <f>VLOOKUP(C211,PinNo!$B:$C,2,0)</f>
        <v>106</v>
      </c>
      <c r="C211" s="31" t="s">
        <v>938</v>
      </c>
      <c r="D211" s="5" t="str">
        <f>VLOOKUP(CONCATENATE($A211,".",$B211),Netlist_VTable!$H:$I,2,0)</f>
        <v>S3_X2_TXD1</v>
      </c>
      <c r="E211" s="19">
        <f>VLOOKUP(D211,EtchLengthFromLayout!$A:$B,2,0)</f>
        <v>4181.05</v>
      </c>
      <c r="F211" s="19" t="str">
        <f t="shared" si="37"/>
        <v>S3_R_X2_TXD1</v>
      </c>
      <c r="G211" s="19">
        <f>VLOOKUP(F211,EtchLengthFromLayout!$A:$B,2,0)</f>
        <v>6935.7</v>
      </c>
      <c r="H211" s="19"/>
      <c r="I211" s="19"/>
      <c r="J211" s="5" t="str">
        <f>VLOOKUP(CONCATENATE($N211,".",$O211),Netlist_VTable!$H:$I,2,0)</f>
        <v>SG3_X2_RXD1</v>
      </c>
      <c r="K211" s="19">
        <f>VLOOKUP(J211,EtchLengthFromLayout!$A:$B,2,0)</f>
        <v>722.77</v>
      </c>
      <c r="L211" s="19">
        <f t="shared" si="38"/>
        <v>11839.52</v>
      </c>
      <c r="M211" s="22" t="str">
        <f t="shared" si="39"/>
        <v>OK, Length &lt; 12000mils</v>
      </c>
      <c r="N211" s="24" t="s">
        <v>874</v>
      </c>
      <c r="O211" s="5">
        <f>VLOOKUP(P211,PinNo!$B:$C,2,0)</f>
        <v>96</v>
      </c>
      <c r="P211" s="31" t="s">
        <v>5361</v>
      </c>
      <c r="Q211" s="118"/>
    </row>
    <row r="212" spans="1:17" x14ac:dyDescent="0.25">
      <c r="A212" s="30" t="s">
        <v>728</v>
      </c>
      <c r="B212" s="42">
        <f>VLOOKUP(C212,PinNo!$B:$C,2,0)</f>
        <v>102</v>
      </c>
      <c r="C212" s="31" t="s">
        <v>5355</v>
      </c>
      <c r="D212" s="5" t="str">
        <f>VLOOKUP(CONCATENATE($A212,".",$B212),Netlist_VTable!$H:$I,2,0)</f>
        <v>S3_X2_TXC</v>
      </c>
      <c r="E212" s="19">
        <f>VLOOKUP(D212,EtchLengthFromLayout!$A:$B,2,0)</f>
        <v>4151.6099999999997</v>
      </c>
      <c r="F212" s="19" t="str">
        <f t="shared" si="37"/>
        <v>S3_R_X2_TXC</v>
      </c>
      <c r="G212" s="19">
        <f>VLOOKUP(F212,EtchLengthFromLayout!$A:$B,2,0)</f>
        <v>6881.31</v>
      </c>
      <c r="H212" s="19"/>
      <c r="I212" s="19"/>
      <c r="J212" s="5" t="str">
        <f>VLOOKUP(CONCATENATE($N212,".",$O212),Netlist_VTable!$H:$I,2,0)</f>
        <v>SG3_X2_RXC</v>
      </c>
      <c r="K212" s="19">
        <f>VLOOKUP(J212,EtchLengthFromLayout!$A:$B,2,0)</f>
        <v>806.61</v>
      </c>
      <c r="L212" s="19">
        <f t="shared" si="38"/>
        <v>11839.53</v>
      </c>
      <c r="M212" s="22" t="str">
        <f t="shared" si="39"/>
        <v>OK, Length &lt; 12000mils</v>
      </c>
      <c r="N212" s="24" t="s">
        <v>874</v>
      </c>
      <c r="O212" s="5">
        <f>VLOOKUP(P212,PinNo!$B:$C,2,0)</f>
        <v>100</v>
      </c>
      <c r="P212" s="31" t="s">
        <v>5357</v>
      </c>
      <c r="Q212" s="118"/>
    </row>
    <row r="213" spans="1:17" x14ac:dyDescent="0.25">
      <c r="A213" s="30" t="s">
        <v>728</v>
      </c>
      <c r="B213" s="42">
        <f>VLOOKUP(C213,PinNo!$B:$C,2,0)</f>
        <v>108</v>
      </c>
      <c r="C213" s="31" t="s">
        <v>939</v>
      </c>
      <c r="D213" s="5" t="str">
        <f>VLOOKUP(CONCATENATE($A213,".",$B213),Netlist_VTable!$H:$I,2,0)</f>
        <v>S3_X2_TXD2</v>
      </c>
      <c r="E213" s="19">
        <f>VLOOKUP(D213,EtchLengthFromLayout!$A:$B,2,0)</f>
        <v>5602.63</v>
      </c>
      <c r="F213" s="19" t="str">
        <f t="shared" si="37"/>
        <v>S3_R_X2_TXD2</v>
      </c>
      <c r="G213" s="19">
        <f>VLOOKUP(F213,EtchLengthFromLayout!$A:$B,2,0)</f>
        <v>5434.22</v>
      </c>
      <c r="H213" s="19"/>
      <c r="I213" s="19"/>
      <c r="J213" s="5" t="str">
        <f>VLOOKUP(CONCATENATE($N213,".",$O213),Netlist_VTable!$H:$I,2,0)</f>
        <v>SG3_X2_RXD2</v>
      </c>
      <c r="K213" s="19">
        <f>VLOOKUP(J213,EtchLengthFromLayout!$A:$B,2,0)</f>
        <v>802.67</v>
      </c>
      <c r="L213" s="19">
        <f t="shared" si="38"/>
        <v>11839.52</v>
      </c>
      <c r="M213" s="22" t="str">
        <f t="shared" si="39"/>
        <v>OK, Length &lt; 12000mils</v>
      </c>
      <c r="N213" s="24" t="s">
        <v>870</v>
      </c>
      <c r="O213" s="5">
        <f>VLOOKUP(P213,PinNo!$B:$C,2,0)</f>
        <v>97</v>
      </c>
      <c r="P213" s="31" t="s">
        <v>5360</v>
      </c>
      <c r="Q213" s="118"/>
    </row>
    <row r="214" spans="1:17" x14ac:dyDescent="0.25">
      <c r="A214" s="30" t="s">
        <v>728</v>
      </c>
      <c r="B214" s="42">
        <f>VLOOKUP(C214,PinNo!$B:$C,2,0)</f>
        <v>95</v>
      </c>
      <c r="C214" s="31" t="s">
        <v>5362</v>
      </c>
      <c r="D214" s="5" t="str">
        <f>VLOOKUP(CONCATENATE($A214,".",$B214),Netlist_VTable!$H:$I,2,0)</f>
        <v>S3_X2_RXD0</v>
      </c>
      <c r="E214" s="19">
        <f>VLOOKUP(D214,EtchLengthFromLayout!$A:$B,2,0)</f>
        <v>2421.56</v>
      </c>
      <c r="F214" s="13" t="str">
        <f t="shared" si="37"/>
        <v>S3_R_X2_RXD0</v>
      </c>
      <c r="G214" s="19">
        <f>VLOOKUP(F214,EtchLengthFromLayout!$A:$B,2,0)</f>
        <v>3217.02</v>
      </c>
      <c r="H214" s="19" t="str">
        <f>SUBSTITUTE(J214,"_X","_1_X")</f>
        <v>SG3_1_X2_TXD0</v>
      </c>
      <c r="I214" s="19">
        <f>VLOOKUP(H214,EtchLengthFromLayout!$A:$B,2,0)</f>
        <v>1921.71</v>
      </c>
      <c r="J214" s="5" t="str">
        <f>VLOOKUP(CONCATENATE($N214,".",$O214),Netlist_VTable!$H:$I,2,0)</f>
        <v>SG3_X2_TXD0</v>
      </c>
      <c r="K214" s="19">
        <f>VLOOKUP(J214,EtchLengthFromLayout!$A:$B,2,0)</f>
        <v>4279.24</v>
      </c>
      <c r="L214" s="19">
        <f t="shared" si="38"/>
        <v>11839.529999999999</v>
      </c>
      <c r="M214" s="22" t="str">
        <f t="shared" si="39"/>
        <v>OK, Length &lt; 12000mils</v>
      </c>
      <c r="N214" s="24" t="s">
        <v>870</v>
      </c>
      <c r="O214" s="5">
        <f>VLOOKUP(P214,PinNo!$B:$C,2,0)</f>
        <v>105</v>
      </c>
      <c r="P214" s="31" t="s">
        <v>937</v>
      </c>
      <c r="Q214" s="118"/>
    </row>
    <row r="215" spans="1:17" x14ac:dyDescent="0.25">
      <c r="A215" s="30" t="s">
        <v>728</v>
      </c>
      <c r="B215" s="42">
        <f>VLOOKUP(C215,PinNo!$B:$C,2,0)</f>
        <v>109</v>
      </c>
      <c r="C215" s="31" t="s">
        <v>940</v>
      </c>
      <c r="D215" s="5" t="str">
        <f>VLOOKUP(CONCATENATE($A215,".",$B215),Netlist_VTable!$H:$I,2,0)</f>
        <v>S3_X2_TXD3</v>
      </c>
      <c r="E215" s="19">
        <f>VLOOKUP(D215,EtchLengthFromLayout!$A:$B,2,0)</f>
        <v>3480.51</v>
      </c>
      <c r="F215" s="19" t="str">
        <f t="shared" si="37"/>
        <v>S3_R_X2_TXD3</v>
      </c>
      <c r="G215" s="19">
        <f>VLOOKUP(F215,EtchLengthFromLayout!$A:$B,2,0)</f>
        <v>7351.05</v>
      </c>
      <c r="H215" s="19"/>
      <c r="I215" s="19"/>
      <c r="J215" s="5" t="str">
        <f>VLOOKUP(CONCATENATE($N215,".",$O215),Netlist_VTable!$H:$I,2,0)</f>
        <v>SG3_X2_RXD3</v>
      </c>
      <c r="K215" s="19">
        <f>VLOOKUP(J215,EtchLengthFromLayout!$A:$B,2,0)</f>
        <v>1007.96</v>
      </c>
      <c r="L215" s="19">
        <f t="shared" si="38"/>
        <v>11839.52</v>
      </c>
      <c r="M215" s="22" t="str">
        <f t="shared" si="39"/>
        <v>OK, Length &lt; 12000mils</v>
      </c>
      <c r="N215" s="24" t="s">
        <v>870</v>
      </c>
      <c r="O215" s="5">
        <f>VLOOKUP(P215,PinNo!$B:$C,2,0)</f>
        <v>98</v>
      </c>
      <c r="P215" s="31" t="s">
        <v>5359</v>
      </c>
      <c r="Q215" s="118"/>
    </row>
    <row r="216" spans="1:17" x14ac:dyDescent="0.25">
      <c r="A216" s="30" t="s">
        <v>728</v>
      </c>
      <c r="B216" s="42">
        <f>VLOOKUP(C216,PinNo!$B:$C,2,0)</f>
        <v>96</v>
      </c>
      <c r="C216" s="31" t="s">
        <v>5361</v>
      </c>
      <c r="D216" s="5" t="str">
        <f>VLOOKUP(CONCATENATE($A216,".",$B216),Netlist_VTable!$H:$I,2,0)</f>
        <v>S3_X2_RXD1</v>
      </c>
      <c r="E216" s="19">
        <f>VLOOKUP(D216,EtchLengthFromLayout!$A:$B,2,0)</f>
        <v>197.59</v>
      </c>
      <c r="F216" s="19" t="str">
        <f t="shared" si="37"/>
        <v>S3_R_X2_RXD1</v>
      </c>
      <c r="G216" s="19">
        <f>VLOOKUP(F216,EtchLengthFromLayout!$A:$B,2,0)</f>
        <v>6616.95</v>
      </c>
      <c r="H216" s="19" t="str">
        <f>SUBSTITUTE(J216,"_X","_1_X")</f>
        <v>SG3_1_X2_TXD1</v>
      </c>
      <c r="I216" s="19">
        <f>VLOOKUP(H216,EtchLengthFromLayout!$A:$B,2,0)</f>
        <v>671.79</v>
      </c>
      <c r="J216" s="5" t="str">
        <f>VLOOKUP(CONCATENATE($N216,".",$O216),Netlist_VTable!$H:$I,2,0)</f>
        <v>SG3_X2_TXD1</v>
      </c>
      <c r="K216" s="19">
        <f>VLOOKUP(J216,EtchLengthFromLayout!$A:$B,2,0)</f>
        <v>4353.2</v>
      </c>
      <c r="L216" s="19">
        <f t="shared" si="38"/>
        <v>11839.529999999999</v>
      </c>
      <c r="M216" s="22" t="str">
        <f t="shared" si="39"/>
        <v>OK, Length &lt; 12000mils</v>
      </c>
      <c r="N216" s="24" t="s">
        <v>870</v>
      </c>
      <c r="O216" s="5">
        <f>VLOOKUP(P216,PinNo!$B:$C,2,0)</f>
        <v>106</v>
      </c>
      <c r="P216" s="31" t="s">
        <v>938</v>
      </c>
      <c r="Q216" s="118"/>
    </row>
    <row r="217" spans="1:17" x14ac:dyDescent="0.25">
      <c r="A217" s="30" t="s">
        <v>728</v>
      </c>
      <c r="B217" s="42">
        <f>VLOOKUP(C217,PinNo!$B:$C,2,0)</f>
        <v>98</v>
      </c>
      <c r="C217" s="31" t="s">
        <v>5359</v>
      </c>
      <c r="D217" s="5" t="str">
        <f>VLOOKUP(CONCATENATE($A217,".",$B217),Netlist_VTable!$H:$I,2,0)</f>
        <v>S3_X2_RXD3</v>
      </c>
      <c r="E217" s="19">
        <f>VLOOKUP(D217,EtchLengthFromLayout!$A:$B,2,0)</f>
        <v>194.88</v>
      </c>
      <c r="F217" s="19" t="str">
        <f t="shared" si="37"/>
        <v>S3_R_X2_RXD3</v>
      </c>
      <c r="G217" s="19">
        <f>VLOOKUP(F217,EtchLengthFromLayout!$A:$B,2,0)</f>
        <v>6273.62</v>
      </c>
      <c r="H217" s="19" t="str">
        <f>SUBSTITUTE(J217,"_X","_1_X")</f>
        <v>SG3_1_X2_TXD3</v>
      </c>
      <c r="I217" s="19">
        <f>VLOOKUP(H217,EtchLengthFromLayout!$A:$B,2,0)</f>
        <v>2735.52</v>
      </c>
      <c r="J217" s="5" t="str">
        <f>VLOOKUP(CONCATENATE($N217,".",$O217),Netlist_VTable!$H:$I,2,0)</f>
        <v>SG3_X2_TXD3</v>
      </c>
      <c r="K217" s="19">
        <f>VLOOKUP(J217,EtchLengthFromLayout!$A:$B,2,0)</f>
        <v>2635.58</v>
      </c>
      <c r="L217" s="19">
        <f t="shared" si="38"/>
        <v>11839.6</v>
      </c>
      <c r="M217" s="22" t="str">
        <f t="shared" si="39"/>
        <v>OK, Length &lt; 12000mils</v>
      </c>
      <c r="N217" s="24" t="s">
        <v>870</v>
      </c>
      <c r="O217" s="5">
        <f>VLOOKUP(P217,PinNo!$B:$C,2,0)</f>
        <v>109</v>
      </c>
      <c r="P217" s="31" t="s">
        <v>940</v>
      </c>
      <c r="Q217" s="118"/>
    </row>
    <row r="218" spans="1:17" x14ac:dyDescent="0.25">
      <c r="A218" s="30" t="s">
        <v>728</v>
      </c>
      <c r="B218" s="42">
        <f>VLOOKUP(C218,PinNo!$B:$C,2,0)</f>
        <v>94</v>
      </c>
      <c r="C218" s="31" t="s">
        <v>5363</v>
      </c>
      <c r="D218" s="5" t="str">
        <f>VLOOKUP(CONCATENATE($A218,".",$B218),Netlist_VTable!$H:$I,2,0)</f>
        <v>S3_X2_RXDV</v>
      </c>
      <c r="E218" s="19">
        <f>VLOOKUP(D218,EtchLengthFromLayout!$A:$B,2,0)</f>
        <v>268.87</v>
      </c>
      <c r="F218" s="19" t="str">
        <f t="shared" si="37"/>
        <v>S3_R_X2_RXDV</v>
      </c>
      <c r="G218" s="19">
        <f>VLOOKUP(F218,EtchLengthFromLayout!$A:$B,2,0)</f>
        <v>6525.13</v>
      </c>
      <c r="H218" s="19" t="str">
        <f>SUBSTITUTE(J218,"_X","_1_X")</f>
        <v>SG3_1_X2_TXEN</v>
      </c>
      <c r="I218" s="19">
        <f>VLOOKUP(H218,EtchLengthFromLayout!$A:$B,2,0)</f>
        <v>1979.94</v>
      </c>
      <c r="J218" s="5" t="str">
        <f>VLOOKUP(CONCATENATE($N218,".",$O218),Netlist_VTable!$H:$I,2,0)</f>
        <v>SG3_X2_TXEN</v>
      </c>
      <c r="K218" s="19">
        <f>VLOOKUP(J218,EtchLengthFromLayout!$A:$B,2,0)</f>
        <v>3065.55</v>
      </c>
      <c r="L218" s="19">
        <f t="shared" si="38"/>
        <v>11839.490000000002</v>
      </c>
      <c r="M218" s="22" t="str">
        <f t="shared" si="39"/>
        <v>OK, Length &lt; 12000mils</v>
      </c>
      <c r="N218" s="24" t="s">
        <v>870</v>
      </c>
      <c r="O218" s="5">
        <f>VLOOKUP(P218,PinNo!$B:$C,2,0)</f>
        <v>104</v>
      </c>
      <c r="P218" s="31" t="s">
        <v>936</v>
      </c>
      <c r="Q218" s="118"/>
    </row>
    <row r="219" spans="1:17" x14ac:dyDescent="0.25">
      <c r="A219" s="30" t="s">
        <v>728</v>
      </c>
      <c r="B219" s="42">
        <f>VLOOKUP(C219,PinNo!$B:$C,2,0)</f>
        <v>100</v>
      </c>
      <c r="C219" s="31" t="s">
        <v>5357</v>
      </c>
      <c r="D219" s="5" t="str">
        <f>VLOOKUP(CONCATENATE($A219,".",$B219),Netlist_VTable!$H:$I,2,0)</f>
        <v>S3_X2_RXC</v>
      </c>
      <c r="E219" s="19">
        <f>VLOOKUP(D219,EtchLengthFromLayout!$A:$B,2,0)</f>
        <v>2306.6999999999998</v>
      </c>
      <c r="F219" s="19" t="str">
        <f t="shared" si="37"/>
        <v>S3_R_X2_RXC</v>
      </c>
      <c r="G219" s="19">
        <f>VLOOKUP(F219,EtchLengthFromLayout!$A:$B,2,0)</f>
        <v>6904.39</v>
      </c>
      <c r="H219" s="19"/>
      <c r="I219" s="19"/>
      <c r="J219" s="5" t="str">
        <f>VLOOKUP(CONCATENATE($N219,".",$O219),Netlist_VTable!$H:$I,2,0)</f>
        <v>SG3_X2_TXC</v>
      </c>
      <c r="K219" s="19">
        <f>VLOOKUP(J219,EtchLengthFromLayout!$A:$B,2,0)</f>
        <v>2628.49</v>
      </c>
      <c r="L219" s="19">
        <f t="shared" si="38"/>
        <v>11839.58</v>
      </c>
      <c r="M219" s="22" t="str">
        <f t="shared" si="39"/>
        <v>OK, Length &lt; 12000mils</v>
      </c>
      <c r="N219" s="24" t="s">
        <v>870</v>
      </c>
      <c r="O219" s="5">
        <f>VLOOKUP(P219,PinNo!$B:$C,2,0)</f>
        <v>102</v>
      </c>
      <c r="P219" s="31" t="s">
        <v>5355</v>
      </c>
      <c r="Q219" s="118"/>
    </row>
    <row r="220" spans="1:17" x14ac:dyDescent="0.25">
      <c r="A220" s="30" t="s">
        <v>728</v>
      </c>
      <c r="B220" s="42">
        <f>VLOOKUP(C220,PinNo!$B:$C,2,0)</f>
        <v>97</v>
      </c>
      <c r="C220" s="31" t="s">
        <v>5360</v>
      </c>
      <c r="D220" s="5" t="str">
        <f>VLOOKUP(CONCATENATE($A220,".",$B220),Netlist_VTable!$H:$I,2,0)</f>
        <v>S3_X2_RXD2</v>
      </c>
      <c r="E220" s="19">
        <f>VLOOKUP(D220,EtchLengthFromLayout!$A:$B,2,0)</f>
        <v>1906.81</v>
      </c>
      <c r="F220" s="19" t="str">
        <f t="shared" si="37"/>
        <v>S3_R_X2_RXD2</v>
      </c>
      <c r="G220" s="19">
        <f>VLOOKUP(F220,EtchLengthFromLayout!$A:$B,2,0)</f>
        <v>6669.96</v>
      </c>
      <c r="H220" s="19" t="str">
        <f>SUBSTITUTE(J220,"_X","_1_X")</f>
        <v>SG3_1_X2_TXD2</v>
      </c>
      <c r="I220" s="19">
        <f>VLOOKUP(H220,EtchLengthFromLayout!$A:$B,2,0)</f>
        <v>624.35</v>
      </c>
      <c r="J220" s="5" t="str">
        <f>VLOOKUP(CONCATENATE($N220,".",$O220),Netlist_VTable!$H:$I,2,0)</f>
        <v>SG3_X2_TXD2</v>
      </c>
      <c r="K220" s="19">
        <f>VLOOKUP(J220,EtchLengthFromLayout!$A:$B,2,0)</f>
        <v>2638.44</v>
      </c>
      <c r="L220" s="19">
        <f t="shared" si="38"/>
        <v>11839.560000000001</v>
      </c>
      <c r="M220" s="22" t="str">
        <f t="shared" si="39"/>
        <v>OK, Length &lt; 12000mils</v>
      </c>
      <c r="N220" s="24" t="s">
        <v>870</v>
      </c>
      <c r="O220" s="5">
        <f>VLOOKUP(P220,PinNo!$B:$C,2,0)</f>
        <v>108</v>
      </c>
      <c r="P220" s="31" t="s">
        <v>939</v>
      </c>
      <c r="Q220" s="118"/>
    </row>
    <row r="221" spans="1:17" x14ac:dyDescent="0.25">
      <c r="A221" s="25"/>
      <c r="B221" s="10"/>
      <c r="C221" s="54"/>
      <c r="D221" s="15"/>
      <c r="E221" s="15"/>
      <c r="F221" s="15"/>
      <c r="G221" s="15"/>
      <c r="H221" s="15"/>
      <c r="I221" s="15"/>
      <c r="J221" s="10" t="s">
        <v>227</v>
      </c>
      <c r="K221" s="15"/>
      <c r="L221" s="15">
        <f>MAX(L209:L220)</f>
        <v>11839.6</v>
      </c>
      <c r="M221" s="15"/>
      <c r="N221" s="25"/>
      <c r="O221" s="10"/>
      <c r="P221" s="54"/>
      <c r="Q221" s="57"/>
    </row>
    <row r="222" spans="1:17" x14ac:dyDescent="0.25">
      <c r="A222" s="25"/>
      <c r="B222" s="10"/>
      <c r="C222" s="54"/>
      <c r="D222" s="15"/>
      <c r="E222" s="15"/>
      <c r="F222" s="15"/>
      <c r="G222" s="15"/>
      <c r="H222" s="15"/>
      <c r="I222" s="15"/>
      <c r="J222" s="10" t="s">
        <v>228</v>
      </c>
      <c r="K222" s="15"/>
      <c r="L222" s="15">
        <f>MIN(L209:L220)</f>
        <v>11839.480000000001</v>
      </c>
      <c r="M222" s="15"/>
      <c r="N222" s="25"/>
      <c r="O222" s="10"/>
      <c r="P222" s="54"/>
      <c r="Q222" s="57"/>
    </row>
    <row r="223" spans="1:17" x14ac:dyDescent="0.25">
      <c r="A223" s="25"/>
      <c r="B223" s="10"/>
      <c r="C223" s="54"/>
      <c r="D223" s="15"/>
      <c r="E223" s="15"/>
      <c r="F223" s="15"/>
      <c r="G223" s="15"/>
      <c r="H223" s="15"/>
      <c r="I223" s="15"/>
      <c r="J223" s="10" t="s">
        <v>1</v>
      </c>
      <c r="K223" s="15"/>
      <c r="L223" s="15">
        <f>ABS(L221-L222)</f>
        <v>0.11999999999898137</v>
      </c>
      <c r="M223" s="15"/>
      <c r="N223" s="25"/>
      <c r="O223" s="10"/>
      <c r="P223" s="54"/>
      <c r="Q223" s="57"/>
    </row>
    <row r="224" spans="1:17" x14ac:dyDescent="0.25">
      <c r="A224" s="25"/>
      <c r="B224" s="10"/>
      <c r="C224" s="54"/>
      <c r="D224" s="15"/>
      <c r="E224" s="15"/>
      <c r="F224" s="15"/>
      <c r="G224" s="15"/>
      <c r="H224" s="15"/>
      <c r="I224" s="15"/>
      <c r="J224" s="103" t="s">
        <v>6</v>
      </c>
      <c r="K224" s="15"/>
      <c r="L224" s="15" t="str">
        <f>IF(L223&lt;=5,"OK, Tolerance&lt;= 5 mils", "Fail, Tolerance &gt;  5 mils")</f>
        <v>OK, Tolerance&lt;= 5 mils</v>
      </c>
      <c r="M224" s="15"/>
      <c r="N224" s="25"/>
      <c r="O224" s="10"/>
      <c r="P224" s="54"/>
      <c r="Q224" s="57"/>
    </row>
    <row r="225" spans="1:17" x14ac:dyDescent="0.25">
      <c r="A225" s="48"/>
      <c r="B225" s="42"/>
      <c r="C225" s="43"/>
      <c r="D225" s="41"/>
      <c r="E225" s="41"/>
      <c r="F225" s="41"/>
      <c r="G225" s="41"/>
      <c r="H225" s="41"/>
      <c r="I225" s="41"/>
      <c r="J225" s="42"/>
      <c r="K225" s="41"/>
      <c r="L225" s="41"/>
      <c r="M225" s="41"/>
      <c r="N225" s="48"/>
      <c r="O225" s="42"/>
      <c r="P225" s="43"/>
      <c r="Q225" s="90"/>
    </row>
    <row r="226" spans="1:17" x14ac:dyDescent="0.25">
      <c r="A226" s="48"/>
      <c r="B226" s="42"/>
      <c r="C226" s="43"/>
      <c r="D226" s="41"/>
      <c r="E226" s="41"/>
      <c r="F226" s="41"/>
      <c r="G226" s="41"/>
      <c r="H226" s="41"/>
      <c r="I226" s="41"/>
      <c r="J226" s="42"/>
      <c r="K226" s="41"/>
      <c r="L226" s="41"/>
      <c r="M226" s="41"/>
      <c r="N226" s="48"/>
      <c r="O226" s="42"/>
      <c r="P226" s="43"/>
      <c r="Q226" s="90"/>
    </row>
    <row r="227" spans="1:17" x14ac:dyDescent="0.25">
      <c r="A227" s="107"/>
      <c r="B227" s="107"/>
      <c r="C227" s="107"/>
      <c r="D227" s="107"/>
      <c r="E227" s="105"/>
      <c r="F227" s="105"/>
      <c r="G227" s="105"/>
      <c r="H227" s="105"/>
      <c r="I227" s="105"/>
      <c r="J227" s="105"/>
      <c r="K227" s="105"/>
      <c r="L227" s="105"/>
      <c r="M227" s="105"/>
      <c r="N227" s="105"/>
      <c r="O227" s="105"/>
      <c r="P227" s="105"/>
      <c r="Q227" s="105"/>
    </row>
    <row r="228" spans="1:17" x14ac:dyDescent="0.25">
      <c r="A228" s="107"/>
      <c r="B228" s="107"/>
      <c r="C228" s="107"/>
      <c r="D228" s="107"/>
      <c r="E228" s="105"/>
      <c r="F228" s="105"/>
      <c r="G228" s="105"/>
      <c r="H228" s="105"/>
      <c r="I228" s="105"/>
      <c r="J228" s="105"/>
      <c r="K228" s="105"/>
      <c r="L228" s="105"/>
      <c r="M228" s="105"/>
      <c r="N228" s="105"/>
      <c r="O228" s="105"/>
      <c r="P228" s="105"/>
      <c r="Q228" s="105"/>
    </row>
  </sheetData>
  <mergeCells count="12">
    <mergeCell ref="Q3:Q14"/>
    <mergeCell ref="Q79:Q90"/>
    <mergeCell ref="Q21:Q32"/>
    <mergeCell ref="Q39:Q50"/>
    <mergeCell ref="Q57:Q68"/>
    <mergeCell ref="Q155:Q166"/>
    <mergeCell ref="Q173:Q184"/>
    <mergeCell ref="Q191:Q202"/>
    <mergeCell ref="Q209:Q220"/>
    <mergeCell ref="Q97:Q108"/>
    <mergeCell ref="Q115:Q126"/>
    <mergeCell ref="Q133:Q144"/>
  </mergeCells>
  <phoneticPr fontId="1" type="noConversion"/>
  <conditionalFormatting sqref="L18">
    <cfRule type="containsText" dxfId="46" priority="24" operator="containsText" text="Fail">
      <formula>NOT(ISERROR(SEARCH("Fail",L18)))</formula>
    </cfRule>
  </conditionalFormatting>
  <conditionalFormatting sqref="L36">
    <cfRule type="containsText" dxfId="45" priority="23" operator="containsText" text="Fail">
      <formula>NOT(ISERROR(SEARCH("Fail",L36)))</formula>
    </cfRule>
  </conditionalFormatting>
  <conditionalFormatting sqref="L54">
    <cfRule type="containsText" dxfId="44" priority="22" operator="containsText" text="Fail">
      <formula>NOT(ISERROR(SEARCH("Fail",L54)))</formula>
    </cfRule>
  </conditionalFormatting>
  <conditionalFormatting sqref="L72">
    <cfRule type="containsText" dxfId="43" priority="21" operator="containsText" text="Fail">
      <formula>NOT(ISERROR(SEARCH("Fail",L72)))</formula>
    </cfRule>
  </conditionalFormatting>
  <conditionalFormatting sqref="L94">
    <cfRule type="containsText" dxfId="42" priority="20" operator="containsText" text="Fail">
      <formula>NOT(ISERROR(SEARCH("Fail",L94)))</formula>
    </cfRule>
  </conditionalFormatting>
  <conditionalFormatting sqref="L112">
    <cfRule type="containsText" dxfId="41" priority="19" operator="containsText" text="Fail">
      <formula>NOT(ISERROR(SEARCH("Fail",L112)))</formula>
    </cfRule>
  </conditionalFormatting>
  <conditionalFormatting sqref="L130">
    <cfRule type="containsText" dxfId="40" priority="18" operator="containsText" text="Fail">
      <formula>NOT(ISERROR(SEARCH("Fail",L130)))</formula>
    </cfRule>
  </conditionalFormatting>
  <conditionalFormatting sqref="L148">
    <cfRule type="containsText" dxfId="39" priority="17" operator="containsText" text="Fail">
      <formula>NOT(ISERROR(SEARCH("Fail",L148)))</formula>
    </cfRule>
  </conditionalFormatting>
  <conditionalFormatting sqref="L170">
    <cfRule type="containsText" dxfId="38" priority="16" operator="containsText" text="Fail">
      <formula>NOT(ISERROR(SEARCH("Fail",L170)))</formula>
    </cfRule>
  </conditionalFormatting>
  <conditionalFormatting sqref="L188">
    <cfRule type="containsText" dxfId="37" priority="15" operator="containsText" text="Fail">
      <formula>NOT(ISERROR(SEARCH("Fail",L188)))</formula>
    </cfRule>
  </conditionalFormatting>
  <conditionalFormatting sqref="L206">
    <cfRule type="containsText" dxfId="36" priority="14" operator="containsText" text="Fail">
      <formula>NOT(ISERROR(SEARCH("Fail",L206)))</formula>
    </cfRule>
  </conditionalFormatting>
  <conditionalFormatting sqref="L224">
    <cfRule type="containsText" dxfId="35" priority="13" operator="containsText" text="Fail">
      <formula>NOT(ISERROR(SEARCH("Fail",L224)))</formula>
    </cfRule>
  </conditionalFormatting>
  <conditionalFormatting sqref="M3:M14">
    <cfRule type="containsText" dxfId="34" priority="12" operator="containsText" text="Fail">
      <formula>NOT(ISERROR(SEARCH("Fail",M3)))</formula>
    </cfRule>
  </conditionalFormatting>
  <conditionalFormatting sqref="M21:M32">
    <cfRule type="containsText" dxfId="33" priority="11" operator="containsText" text="Fail">
      <formula>NOT(ISERROR(SEARCH("Fail",M21)))</formula>
    </cfRule>
  </conditionalFormatting>
  <conditionalFormatting sqref="M39:M50">
    <cfRule type="containsText" dxfId="32" priority="10" operator="containsText" text="Fail">
      <formula>NOT(ISERROR(SEARCH("Fail",M39)))</formula>
    </cfRule>
  </conditionalFormatting>
  <conditionalFormatting sqref="M57:M68">
    <cfRule type="containsText" dxfId="31" priority="9" operator="containsText" text="Fail">
      <formula>NOT(ISERROR(SEARCH("Fail",M57)))</formula>
    </cfRule>
  </conditionalFormatting>
  <conditionalFormatting sqref="M79:M90">
    <cfRule type="containsText" dxfId="30" priority="8" operator="containsText" text="Fail">
      <formula>NOT(ISERROR(SEARCH("Fail",M79)))</formula>
    </cfRule>
  </conditionalFormatting>
  <conditionalFormatting sqref="M97:M108">
    <cfRule type="containsText" dxfId="29" priority="7" operator="containsText" text="Fail">
      <formula>NOT(ISERROR(SEARCH("Fail",M97)))</formula>
    </cfRule>
  </conditionalFormatting>
  <conditionalFormatting sqref="M115:M126">
    <cfRule type="containsText" dxfId="28" priority="6" operator="containsText" text="Fail">
      <formula>NOT(ISERROR(SEARCH("Fail",M115)))</formula>
    </cfRule>
  </conditionalFormatting>
  <conditionalFormatting sqref="M133:M144">
    <cfRule type="containsText" dxfId="27" priority="5" operator="containsText" text="Fail">
      <formula>NOT(ISERROR(SEARCH("Fail",M133)))</formula>
    </cfRule>
  </conditionalFormatting>
  <conditionalFormatting sqref="M155:M166">
    <cfRule type="containsText" dxfId="26" priority="4" operator="containsText" text="Fail">
      <formula>NOT(ISERROR(SEARCH("Fail",M155)))</formula>
    </cfRule>
  </conditionalFormatting>
  <conditionalFormatting sqref="M173:M184">
    <cfRule type="containsText" dxfId="25" priority="3" operator="containsText" text="Fail">
      <formula>NOT(ISERROR(SEARCH("Fail",M173)))</formula>
    </cfRule>
  </conditionalFormatting>
  <conditionalFormatting sqref="M191:M202">
    <cfRule type="containsText" dxfId="24" priority="2" operator="containsText" text="Fail">
      <formula>NOT(ISERROR(SEARCH("Fail",M191)))</formula>
    </cfRule>
  </conditionalFormatting>
  <conditionalFormatting sqref="M209:M220">
    <cfRule type="containsText" dxfId="23" priority="1" operator="containsText" text="Fail">
      <formula>NOT(ISERROR(SEARCH("Fail",M209)))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4"/>
  <sheetViews>
    <sheetView topLeftCell="A169" zoomScale="70" zoomScaleNormal="70" workbookViewId="0">
      <selection activeCell="L245" sqref="L245"/>
    </sheetView>
  </sheetViews>
  <sheetFormatPr defaultRowHeight="16.5" x14ac:dyDescent="0.25"/>
  <cols>
    <col min="1" max="1" width="12.375" style="27" customWidth="1"/>
    <col min="2" max="2" width="9" style="27" bestFit="1" customWidth="1"/>
    <col min="3" max="3" width="16.375" style="27" customWidth="1"/>
    <col min="4" max="4" width="34.5" style="27" bestFit="1" customWidth="1"/>
    <col min="5" max="5" width="15.625" style="27" bestFit="1" customWidth="1"/>
    <col min="6" max="6" width="13.875" style="28" customWidth="1"/>
    <col min="7" max="7" width="19.875" style="28" customWidth="1"/>
    <col min="8" max="8" width="14.375" style="28" customWidth="1"/>
    <col min="9" max="9" width="19.125" style="28" bestFit="1" customWidth="1"/>
    <col min="10" max="10" width="16.375" style="28" customWidth="1"/>
    <col min="11" max="11" width="26.75" style="28" bestFit="1" customWidth="1"/>
    <col min="12" max="12" width="18.25" style="28" bestFit="1" customWidth="1"/>
    <col min="13" max="13" width="13.5" style="28" customWidth="1"/>
    <col min="14" max="14" width="19.75" style="27" bestFit="1" customWidth="1"/>
    <col min="15" max="15" width="34.5" style="27" customWidth="1"/>
    <col min="16" max="16" width="27.125" style="27" customWidth="1"/>
    <col min="18" max="18" width="8.875" customWidth="1"/>
    <col min="19" max="19" width="16.75" bestFit="1" customWidth="1"/>
  </cols>
  <sheetData>
    <row r="1" spans="1:16" s="32" customFormat="1" ht="32.25" x14ac:dyDescent="0.45">
      <c r="A1" s="26" t="s">
        <v>404</v>
      </c>
      <c r="B1" s="12"/>
      <c r="C1" s="12"/>
      <c r="D1" s="12"/>
      <c r="E1" s="26" t="s">
        <v>405</v>
      </c>
      <c r="F1" s="13"/>
      <c r="G1" s="13"/>
      <c r="H1" s="13"/>
      <c r="I1" s="13"/>
      <c r="J1" s="13"/>
      <c r="K1" s="14"/>
      <c r="L1" s="14"/>
      <c r="M1" s="14"/>
      <c r="N1" s="14"/>
      <c r="O1" s="14"/>
      <c r="P1" s="46"/>
    </row>
    <row r="2" spans="1:16" s="32" customFormat="1" ht="15.75" x14ac:dyDescent="0.25">
      <c r="A2" s="46" t="s">
        <v>3</v>
      </c>
      <c r="B2" s="46" t="s">
        <v>4</v>
      </c>
      <c r="C2" s="46" t="s">
        <v>5</v>
      </c>
      <c r="D2" s="46" t="s">
        <v>237</v>
      </c>
      <c r="E2" s="10" t="s">
        <v>0</v>
      </c>
      <c r="F2" s="15" t="s">
        <v>2</v>
      </c>
      <c r="G2" s="16" t="s">
        <v>0</v>
      </c>
      <c r="H2" s="17" t="s">
        <v>2</v>
      </c>
      <c r="I2" s="10" t="s">
        <v>0</v>
      </c>
      <c r="J2" s="15" t="s">
        <v>2</v>
      </c>
      <c r="K2" s="17" t="s">
        <v>236</v>
      </c>
      <c r="L2" s="16" t="s">
        <v>7</v>
      </c>
      <c r="M2" s="17" t="s">
        <v>2</v>
      </c>
      <c r="N2" s="18" t="s">
        <v>875</v>
      </c>
      <c r="O2" s="88" t="s">
        <v>885</v>
      </c>
      <c r="P2" s="46" t="s">
        <v>256</v>
      </c>
    </row>
    <row r="3" spans="1:16" s="32" customFormat="1" ht="15.6" customHeight="1" x14ac:dyDescent="0.25">
      <c r="A3" s="23" t="s">
        <v>8</v>
      </c>
      <c r="B3" s="42">
        <f>VLOOKUP(C3,PinNo!$B:$C,2,0)</f>
        <v>125</v>
      </c>
      <c r="C3" s="54" t="s">
        <v>907</v>
      </c>
      <c r="D3" s="91" t="s">
        <v>5268</v>
      </c>
      <c r="E3" s="5" t="str">
        <f>VLOOKUP(CONCATENATE($A3,".",$B3),Netlist_VTable!$H:$I,2,0)</f>
        <v>S0_X0_TXEN</v>
      </c>
      <c r="F3" s="19">
        <f>VLOOKUP(E3,EtchLengthFromLayout!$A:$B,2,0)</f>
        <v>6385.54</v>
      </c>
      <c r="G3" s="41" t="str">
        <f>CONCATENATE("S",MID($A3,5,1),"_R_",MID($E3,4,22) )</f>
        <v>S0_R_X0_TXEN</v>
      </c>
      <c r="H3" s="19">
        <f>VLOOKUP(G3,EtchLengthFromLayout!$A:$B,2,0)</f>
        <v>2851.12</v>
      </c>
      <c r="I3" s="19"/>
      <c r="J3" s="19"/>
      <c r="K3" s="41" t="str">
        <f>CONCATENATE("S",MID($A3,5,1),"_SCIN_HSD212" )</f>
        <v>S0_SCIN_HSD212</v>
      </c>
      <c r="L3" s="5" t="str">
        <f>VLOOKUP(K3,Assigned_Channel!$A:$B,2,0)</f>
        <v>SLOT2.CH101</v>
      </c>
      <c r="M3" s="19">
        <f>VLOOKUP(L3,EtchLengthFromLayout!$A:$B,2,0)</f>
        <v>8601.2199999999993</v>
      </c>
      <c r="N3" s="19">
        <f>F3+H3+J3+M3</f>
        <v>17837.879999999997</v>
      </c>
      <c r="O3" s="22" t="str">
        <f>IF( N3&lt;=18000,"OK, Length &lt; 18000mils","Fail, Length is Out of Range")</f>
        <v>OK, Length &lt; 18000mils</v>
      </c>
      <c r="P3" s="125" t="s">
        <v>5264</v>
      </c>
    </row>
    <row r="4" spans="1:16" s="32" customFormat="1" ht="15.6" customHeight="1" x14ac:dyDescent="0.25">
      <c r="A4" s="23" t="s">
        <v>8</v>
      </c>
      <c r="B4" s="42">
        <f>VLOOKUP(C4,PinNo!$B:$C,2,0)</f>
        <v>126</v>
      </c>
      <c r="C4" s="43" t="s">
        <v>908</v>
      </c>
      <c r="D4" s="86" t="s">
        <v>5269</v>
      </c>
      <c r="E4" s="5" t="str">
        <f>VLOOKUP(CONCATENATE($A4,".",$B4),Netlist_VTable!$H:$I,2,0)</f>
        <v>S0_X0_TXD0</v>
      </c>
      <c r="F4" s="19">
        <f>VLOOKUP(E4,EtchLengthFromLayout!$A:$B,2,0)</f>
        <v>6598.6</v>
      </c>
      <c r="G4" s="41" t="str">
        <f t="shared" ref="G4:G30" si="0">CONCATENATE("S",MID($A4,5,1),"_R_",MID($E4,4,22) )</f>
        <v>S0_R_X0_TXD0</v>
      </c>
      <c r="H4" s="19">
        <f>VLOOKUP(G4,EtchLengthFromLayout!$A:$B,2,0)</f>
        <v>2850.17</v>
      </c>
      <c r="I4" s="19"/>
      <c r="J4" s="19"/>
      <c r="K4" s="41" t="str">
        <f>CONCATENATE("S",MID($A4,5,1),"_SCIN_HSD213" )</f>
        <v>S0_SCIN_HSD213</v>
      </c>
      <c r="L4" s="5" t="str">
        <f>VLOOKUP(K4,Assigned_Channel!$A:$B,2,0)</f>
        <v>SLOT2.CH96</v>
      </c>
      <c r="M4" s="19">
        <f>VLOOKUP(L4,EtchLengthFromLayout!$A:$B,2,0)</f>
        <v>8389.08</v>
      </c>
      <c r="N4" s="19">
        <f t="shared" ref="N4:N67" si="1">F4+H4+J4+M4</f>
        <v>17837.849999999999</v>
      </c>
      <c r="O4" s="22" t="str">
        <f t="shared" ref="O4:O69" si="2">IF( N4&lt;=18000,"OK, Length &lt; 18000mils","Fail, Length is Out of Range")</f>
        <v>OK, Length &lt; 18000mils</v>
      </c>
      <c r="P4" s="126"/>
    </row>
    <row r="5" spans="1:16" s="32" customFormat="1" ht="15.6" customHeight="1" x14ac:dyDescent="0.25">
      <c r="A5" s="23" t="s">
        <v>8</v>
      </c>
      <c r="B5" s="42">
        <f>VLOOKUP(C5,PinNo!$B:$C,2,0)</f>
        <v>127</v>
      </c>
      <c r="C5" s="43" t="s">
        <v>909</v>
      </c>
      <c r="D5" s="86" t="s">
        <v>5270</v>
      </c>
      <c r="E5" s="5" t="str">
        <f>VLOOKUP(CONCATENATE($A5,".",$B5),Netlist_VTable!$H:$I,2,0)</f>
        <v>S0_X0_TXD1</v>
      </c>
      <c r="F5" s="19">
        <f>VLOOKUP(E5,EtchLengthFromLayout!$A:$B,2,0)</f>
        <v>6875.37</v>
      </c>
      <c r="G5" s="41" t="str">
        <f t="shared" si="0"/>
        <v>S0_R_X0_TXD1</v>
      </c>
      <c r="H5" s="19">
        <f>VLOOKUP(G5,EtchLengthFromLayout!$A:$B,2,0)</f>
        <v>2258.7199999999998</v>
      </c>
      <c r="I5" s="19"/>
      <c r="J5" s="19"/>
      <c r="K5" s="41" t="str">
        <f>CONCATENATE("S",MID($A5,5,1),"_SCIN_HSD214" )</f>
        <v>S0_SCIN_HSD214</v>
      </c>
      <c r="L5" s="5" t="str">
        <f>VLOOKUP(K5,Assigned_Channel!$A:$B,2,0)</f>
        <v>SLOT2.CH123</v>
      </c>
      <c r="M5" s="19">
        <f>VLOOKUP(L5,EtchLengthFromLayout!$A:$B,2,0)</f>
        <v>8703.7099999999991</v>
      </c>
      <c r="N5" s="19">
        <f t="shared" si="1"/>
        <v>17837.8</v>
      </c>
      <c r="O5" s="22" t="str">
        <f t="shared" si="2"/>
        <v>OK, Length &lt; 18000mils</v>
      </c>
      <c r="P5" s="126"/>
    </row>
    <row r="6" spans="1:16" s="32" customFormat="1" ht="15.6" customHeight="1" x14ac:dyDescent="0.25">
      <c r="A6" s="23" t="s">
        <v>8</v>
      </c>
      <c r="B6" s="42">
        <f>VLOOKUP(C6,PinNo!$B:$C,2,0)</f>
        <v>123</v>
      </c>
      <c r="C6" s="43" t="s">
        <v>910</v>
      </c>
      <c r="D6" s="86" t="s">
        <v>5271</v>
      </c>
      <c r="E6" s="5" t="str">
        <f>VLOOKUP(CONCATENATE($A6,".",$B6),Netlist_VTable!$H:$I,2,0)</f>
        <v>S0_X0_TXC</v>
      </c>
      <c r="F6" s="19">
        <f>VLOOKUP(E6,EtchLengthFromLayout!$A:$B,2,0)</f>
        <v>7292.69</v>
      </c>
      <c r="G6" s="41" t="str">
        <f t="shared" si="0"/>
        <v>S0_R_X0_TXC</v>
      </c>
      <c r="H6" s="19">
        <f>VLOOKUP(G6,EtchLengthFromLayout!$A:$B,2,0)</f>
        <v>1859.07</v>
      </c>
      <c r="I6" s="19"/>
      <c r="J6" s="19"/>
      <c r="K6" s="41" t="str">
        <f>CONCATENATE("S",MID($A6,5,1),"_SCIN_HSD215" )</f>
        <v>S0_SCIN_HSD215</v>
      </c>
      <c r="L6" s="5" t="str">
        <f>VLOOKUP(K6,Assigned_Channel!$A:$B,2,0)</f>
        <v>SLOT2.CH121</v>
      </c>
      <c r="M6" s="19">
        <f>VLOOKUP(L6,EtchLengthFromLayout!$A:$B,2,0)</f>
        <v>8685.7800000000007</v>
      </c>
      <c r="N6" s="19">
        <f t="shared" si="1"/>
        <v>17837.54</v>
      </c>
      <c r="O6" s="22" t="str">
        <f t="shared" si="2"/>
        <v>OK, Length &lt; 18000mils</v>
      </c>
      <c r="P6" s="126"/>
    </row>
    <row r="7" spans="1:16" s="32" customFormat="1" ht="15.6" customHeight="1" x14ac:dyDescent="0.25">
      <c r="A7" s="23" t="s">
        <v>8</v>
      </c>
      <c r="B7" s="42">
        <f>VLOOKUP(C7,PinNo!$B:$C,2,0)</f>
        <v>129</v>
      </c>
      <c r="C7" s="43" t="s">
        <v>911</v>
      </c>
      <c r="D7" s="86" t="s">
        <v>5272</v>
      </c>
      <c r="E7" s="5" t="str">
        <f>VLOOKUP(CONCATENATE($A7,".",$B7),Netlist_VTable!$H:$I,2,0)</f>
        <v>S0_X0_TXD2</v>
      </c>
      <c r="F7" s="19">
        <f>VLOOKUP(E7,EtchLengthFromLayout!$A:$B,2,0)</f>
        <v>5835.9</v>
      </c>
      <c r="G7" s="41" t="str">
        <f t="shared" si="0"/>
        <v>S0_R_X0_TXD2</v>
      </c>
      <c r="H7" s="19">
        <f>VLOOKUP(G7,EtchLengthFromLayout!$A:$B,2,0)</f>
        <v>3471.43</v>
      </c>
      <c r="I7" s="19"/>
      <c r="J7" s="19"/>
      <c r="K7" s="41" t="str">
        <f>CONCATENATE("S",MID($A7,5,1),"_SCIN_HSD216" )</f>
        <v>S0_SCIN_HSD216</v>
      </c>
      <c r="L7" s="5" t="str">
        <f>VLOOKUP(K7,Assigned_Channel!$A:$B,2,0)</f>
        <v>SLOT2.CH41</v>
      </c>
      <c r="M7" s="19">
        <f>VLOOKUP(L7,EtchLengthFromLayout!$A:$B,2,0)</f>
        <v>8530.48</v>
      </c>
      <c r="N7" s="19">
        <f t="shared" si="1"/>
        <v>17837.809999999998</v>
      </c>
      <c r="O7" s="22" t="str">
        <f t="shared" si="2"/>
        <v>OK, Length &lt; 18000mils</v>
      </c>
      <c r="P7" s="126"/>
    </row>
    <row r="8" spans="1:16" s="32" customFormat="1" ht="15.6" customHeight="1" x14ac:dyDescent="0.25">
      <c r="A8" s="23" t="s">
        <v>8</v>
      </c>
      <c r="B8" s="42">
        <f>VLOOKUP(C8,PinNo!$B:$C,2,0)</f>
        <v>116</v>
      </c>
      <c r="C8" s="43" t="s">
        <v>912</v>
      </c>
      <c r="D8" s="86" t="s">
        <v>5273</v>
      </c>
      <c r="E8" s="5" t="str">
        <f>VLOOKUP(CONCATENATE($A8,".",$B8),Netlist_VTable!$H:$I,2,0)</f>
        <v>S0_X0_RXD0</v>
      </c>
      <c r="F8" s="19">
        <f>VLOOKUP(E8,EtchLengthFromLayout!$A:$B,2,0)</f>
        <v>188.47</v>
      </c>
      <c r="G8" s="41" t="str">
        <f t="shared" si="0"/>
        <v>S0_R_X0_RXD0</v>
      </c>
      <c r="H8" s="19">
        <f>VLOOKUP(G8,EtchLengthFromLayout!$A:$B,2,0)</f>
        <v>6158.88</v>
      </c>
      <c r="I8" s="19"/>
      <c r="J8" s="19"/>
      <c r="K8" s="41" t="str">
        <f>CONCATENATE("S",MID($A8,5,1),"_SCOT_HSD217" )</f>
        <v>S0_SCOT_HSD217</v>
      </c>
      <c r="L8" s="5" t="str">
        <f>VLOOKUP(K8,Assigned_Channel!$A:$B,2,0)</f>
        <v>SLOT2.CH53</v>
      </c>
      <c r="M8" s="19">
        <f>VLOOKUP(L8,EtchLengthFromLayout!$A:$B,2,0)</f>
        <v>11490.52</v>
      </c>
      <c r="N8" s="19">
        <f t="shared" si="1"/>
        <v>17837.870000000003</v>
      </c>
      <c r="O8" s="22" t="str">
        <f t="shared" si="2"/>
        <v>OK, Length &lt; 18000mils</v>
      </c>
      <c r="P8" s="126"/>
    </row>
    <row r="9" spans="1:16" s="32" customFormat="1" ht="15.6" customHeight="1" x14ac:dyDescent="0.25">
      <c r="A9" s="23" t="s">
        <v>8</v>
      </c>
      <c r="B9" s="42">
        <f>VLOOKUP(C9,PinNo!$B:$C,2,0)</f>
        <v>130</v>
      </c>
      <c r="C9" s="43" t="s">
        <v>913</v>
      </c>
      <c r="D9" s="86" t="s">
        <v>5274</v>
      </c>
      <c r="E9" s="5" t="str">
        <f>VLOOKUP(CONCATENATE($A9,".",$B9),Netlist_VTable!$H:$I,2,0)</f>
        <v>S0_X0_TXD3</v>
      </c>
      <c r="F9" s="19">
        <f>VLOOKUP(E9,EtchLengthFromLayout!$A:$B,2,0)</f>
        <v>3834.54</v>
      </c>
      <c r="G9" s="41" t="str">
        <f t="shared" si="0"/>
        <v>S0_R_X0_TXD3</v>
      </c>
      <c r="H9" s="19">
        <f>VLOOKUP(G9,EtchLengthFromLayout!$A:$B,2,0)</f>
        <v>5520.4</v>
      </c>
      <c r="I9" s="19"/>
      <c r="J9" s="19"/>
      <c r="K9" s="41" t="str">
        <f>CONCATENATE("S",MID($A9,5,1),"_SCIN_HSD218" )</f>
        <v>S0_SCIN_HSD218</v>
      </c>
      <c r="L9" s="5" t="str">
        <f>VLOOKUP(K9,Assigned_Channel!$A:$B,2,0)</f>
        <v>SLOT0.CH101</v>
      </c>
      <c r="M9" s="19">
        <f>VLOOKUP(L9,EtchLengthFromLayout!$A:$B,2,0)</f>
        <v>8482.8799999999992</v>
      </c>
      <c r="N9" s="19">
        <f t="shared" si="1"/>
        <v>17837.82</v>
      </c>
      <c r="O9" s="22" t="str">
        <f t="shared" si="2"/>
        <v>OK, Length &lt; 18000mils</v>
      </c>
      <c r="P9" s="126"/>
    </row>
    <row r="10" spans="1:16" s="32" customFormat="1" ht="15.6" customHeight="1" x14ac:dyDescent="0.25">
      <c r="A10" s="23" t="s">
        <v>8</v>
      </c>
      <c r="B10" s="42">
        <f>VLOOKUP(C10,PinNo!$B:$C,2,0)</f>
        <v>117</v>
      </c>
      <c r="C10" s="43" t="s">
        <v>915</v>
      </c>
      <c r="D10" s="86" t="s">
        <v>5275</v>
      </c>
      <c r="E10" s="5" t="str">
        <f>VLOOKUP(CONCATENATE($A10,".",$B10),Netlist_VTable!$H:$I,2,0)</f>
        <v>S0_X0_RXD1</v>
      </c>
      <c r="F10" s="19">
        <f>VLOOKUP(E10,EtchLengthFromLayout!$A:$B,2,0)</f>
        <v>58.38</v>
      </c>
      <c r="G10" s="41" t="str">
        <f t="shared" si="0"/>
        <v>S0_R_X0_RXD1</v>
      </c>
      <c r="H10" s="19">
        <f>VLOOKUP(G10,EtchLengthFromLayout!$A:$B,2,0)</f>
        <v>5176.12</v>
      </c>
      <c r="I10" s="19"/>
      <c r="J10" s="19"/>
      <c r="K10" s="41" t="str">
        <f>CONCATENATE("S",MID($A10,5,1),"_SCOT_HSD207" )</f>
        <v>S0_SCOT_HSD207</v>
      </c>
      <c r="L10" s="5" t="str">
        <f>VLOOKUP(K10,Assigned_Channel!$A:$B,2,0)</f>
        <v>SLOT0.CH121</v>
      </c>
      <c r="M10" s="19">
        <f>VLOOKUP(L10,EtchLengthFromLayout!$A:$B,2,0)</f>
        <v>12602.91</v>
      </c>
      <c r="N10" s="19">
        <f t="shared" si="1"/>
        <v>17837.41</v>
      </c>
      <c r="O10" s="22" t="str">
        <f t="shared" si="2"/>
        <v>OK, Length &lt; 18000mils</v>
      </c>
      <c r="P10" s="126"/>
    </row>
    <row r="11" spans="1:16" s="32" customFormat="1" ht="15.6" customHeight="1" x14ac:dyDescent="0.25">
      <c r="A11" s="23" t="s">
        <v>8</v>
      </c>
      <c r="B11" s="42">
        <f>VLOOKUP(C11,PinNo!$B:$C,2,0)</f>
        <v>119</v>
      </c>
      <c r="C11" s="43" t="s">
        <v>916</v>
      </c>
      <c r="D11" s="86" t="s">
        <v>5276</v>
      </c>
      <c r="E11" s="5" t="str">
        <f>VLOOKUP(CONCATENATE($A11,".",$B11),Netlist_VTable!$H:$I,2,0)</f>
        <v>S0_X0_RXD3</v>
      </c>
      <c r="F11" s="19">
        <f>VLOOKUP(E11,EtchLengthFromLayout!$A:$B,2,0)</f>
        <v>132.35</v>
      </c>
      <c r="G11" s="41" t="str">
        <f t="shared" si="0"/>
        <v>S0_R_X0_RXD3</v>
      </c>
      <c r="H11" s="19">
        <f>VLOOKUP(G11,EtchLengthFromLayout!$A:$B,2,0)</f>
        <v>4655.9799999999996</v>
      </c>
      <c r="I11" s="19"/>
      <c r="J11" s="19"/>
      <c r="K11" s="41" t="str">
        <f>CONCATENATE("S",MID($A11,5,1),"_SCOT_HSD208" )</f>
        <v>S0_SCOT_HSD208</v>
      </c>
      <c r="L11" s="5" t="str">
        <f>VLOOKUP(K11,Assigned_Channel!$A:$B,2,0)</f>
        <v>SLOT0.CH116</v>
      </c>
      <c r="M11" s="19">
        <f>VLOOKUP(L11,EtchLengthFromLayout!$A:$B,2,0)</f>
        <v>13049.44</v>
      </c>
      <c r="N11" s="19">
        <f t="shared" si="1"/>
        <v>17837.77</v>
      </c>
      <c r="O11" s="22" t="str">
        <f t="shared" si="2"/>
        <v>OK, Length &lt; 18000mils</v>
      </c>
      <c r="P11" s="126"/>
    </row>
    <row r="12" spans="1:16" s="32" customFormat="1" ht="15.6" customHeight="1" x14ac:dyDescent="0.25">
      <c r="A12" s="23" t="s">
        <v>8</v>
      </c>
      <c r="B12" s="42">
        <f>VLOOKUP(C12,PinNo!$B:$C,2,0)</f>
        <v>115</v>
      </c>
      <c r="C12" s="43" t="s">
        <v>5263</v>
      </c>
      <c r="D12" s="86" t="s">
        <v>5277</v>
      </c>
      <c r="E12" s="5" t="str">
        <f>VLOOKUP(CONCATENATE($A12,".",$B12),Netlist_VTable!$H:$I,2,0)</f>
        <v>S0_X0_RXDV</v>
      </c>
      <c r="F12" s="19">
        <f>VLOOKUP(E12,EtchLengthFromLayout!$A:$B,2,0)</f>
        <v>189.73</v>
      </c>
      <c r="G12" s="41" t="str">
        <f t="shared" si="0"/>
        <v>S0_R_X0_RXDV</v>
      </c>
      <c r="H12" s="19">
        <f>VLOOKUP(G12,EtchLengthFromLayout!$A:$B,2,0)</f>
        <v>4832.93</v>
      </c>
      <c r="I12" s="19"/>
      <c r="J12" s="19"/>
      <c r="K12" s="41" t="str">
        <f>CONCATENATE("S",MID($A12,5,1),"_SCOT_HSD209" )</f>
        <v>S0_SCOT_HSD209</v>
      </c>
      <c r="L12" s="5" t="str">
        <f>VLOOKUP(K12,Assigned_Channel!$A:$B,2,0)</f>
        <v>SLOT0.CH110</v>
      </c>
      <c r="M12" s="19">
        <f>VLOOKUP(L12,EtchLengthFromLayout!$A:$B,2,0)</f>
        <v>12815.06</v>
      </c>
      <c r="N12" s="19">
        <f t="shared" si="1"/>
        <v>17837.72</v>
      </c>
      <c r="O12" s="22" t="str">
        <f t="shared" si="2"/>
        <v>OK, Length &lt; 18000mils</v>
      </c>
      <c r="P12" s="126"/>
    </row>
    <row r="13" spans="1:16" s="32" customFormat="1" ht="15.6" customHeight="1" x14ac:dyDescent="0.25">
      <c r="A13" s="23" t="s">
        <v>8</v>
      </c>
      <c r="B13" s="42">
        <f>VLOOKUP(C13,PinNo!$B:$C,2,0)</f>
        <v>121</v>
      </c>
      <c r="C13" s="43" t="s">
        <v>918</v>
      </c>
      <c r="D13" s="86" t="s">
        <v>5278</v>
      </c>
      <c r="E13" s="5" t="str">
        <f>VLOOKUP(CONCATENATE($A13,".",$B13),Netlist_VTable!$H:$I,2,0)</f>
        <v>S0_X0_RXC</v>
      </c>
      <c r="F13" s="19">
        <f>VLOOKUP(E13,EtchLengthFromLayout!$A:$B,2,0)</f>
        <v>2471.7600000000002</v>
      </c>
      <c r="G13" s="41" t="str">
        <f t="shared" si="0"/>
        <v>S0_R_X0_RXC</v>
      </c>
      <c r="H13" s="19">
        <f>VLOOKUP(G13,EtchLengthFromLayout!$A:$B,2,0)</f>
        <v>3100.39</v>
      </c>
      <c r="I13" s="19"/>
      <c r="J13" s="19"/>
      <c r="K13" s="41" t="str">
        <f>CONCATENATE("S",MID($A13,5,1),"_SCIN_HSD210" )</f>
        <v>S0_SCIN_HSD210</v>
      </c>
      <c r="L13" s="5" t="str">
        <f>VLOOKUP(K13,Assigned_Channel!$A:$B,2,0)</f>
        <v>SLOT0.CH107</v>
      </c>
      <c r="M13" s="19">
        <f>VLOOKUP(L13,EtchLengthFromLayout!$A:$B,2,0)</f>
        <v>12265.57</v>
      </c>
      <c r="N13" s="19">
        <f t="shared" si="1"/>
        <v>17837.72</v>
      </c>
      <c r="O13" s="22" t="str">
        <f t="shared" si="2"/>
        <v>OK, Length &lt; 18000mils</v>
      </c>
      <c r="P13" s="126"/>
    </row>
    <row r="14" spans="1:16" s="32" customFormat="1" ht="15.6" customHeight="1" x14ac:dyDescent="0.25">
      <c r="A14" s="23" t="s">
        <v>8</v>
      </c>
      <c r="B14" s="42">
        <f>VLOOKUP(C14,PinNo!$B:$C,2,0)</f>
        <v>118</v>
      </c>
      <c r="C14" s="43" t="s">
        <v>919</v>
      </c>
      <c r="D14" s="86" t="s">
        <v>5279</v>
      </c>
      <c r="E14" s="5" t="str">
        <f>VLOOKUP(CONCATENATE($A14,".",$B14),Netlist_VTable!$H:$I,2,0)</f>
        <v>S0_X0_RXD2</v>
      </c>
      <c r="F14" s="19">
        <f>VLOOKUP(E14,EtchLengthFromLayout!$A:$B,2,0)</f>
        <v>2864.14</v>
      </c>
      <c r="G14" s="41" t="str">
        <f t="shared" si="0"/>
        <v>S0_R_X0_RXD2</v>
      </c>
      <c r="H14" s="19">
        <f>VLOOKUP(G14,EtchLengthFromLayout!$A:$B,2,0)</f>
        <v>2253.0300000000002</v>
      </c>
      <c r="I14" s="19"/>
      <c r="J14" s="19"/>
      <c r="K14" s="41" t="str">
        <f>CONCATENATE("S",MID($A14,5,1),"_SCOT_HSD211" )</f>
        <v>S0_SCOT_HSD211</v>
      </c>
      <c r="L14" s="5" t="str">
        <f>VLOOKUP(K14,Assigned_Channel!$A:$B,2,0)</f>
        <v>SLOT0.CH102</v>
      </c>
      <c r="M14" s="19">
        <f>VLOOKUP(L14,EtchLengthFromLayout!$A:$B,2,0)</f>
        <v>12720.58</v>
      </c>
      <c r="N14" s="19">
        <f t="shared" si="1"/>
        <v>17837.75</v>
      </c>
      <c r="O14" s="22" t="str">
        <f t="shared" si="2"/>
        <v>OK, Length &lt; 18000mils</v>
      </c>
      <c r="P14" s="126"/>
    </row>
    <row r="15" spans="1:16" s="32" customFormat="1" ht="15.75" customHeight="1" x14ac:dyDescent="0.25">
      <c r="A15" s="23" t="s">
        <v>8</v>
      </c>
      <c r="B15" s="42">
        <f>VLOOKUP(C15,PinNo!$B:$C,2,0)</f>
        <v>19</v>
      </c>
      <c r="C15" s="91" t="s">
        <v>6160</v>
      </c>
      <c r="D15" s="86" t="s">
        <v>5280</v>
      </c>
      <c r="E15" s="5" t="str">
        <f>VLOOKUP(CONCATENATE($A15,".",$B15),Netlist_VTable!$H:$I,2,0)</f>
        <v>S0_X1_TXEN</v>
      </c>
      <c r="F15" s="19">
        <f>VLOOKUP(E15,EtchLengthFromLayout!$A:$B,2,0)</f>
        <v>5887.23</v>
      </c>
      <c r="G15" s="41" t="str">
        <f t="shared" si="0"/>
        <v>S0_R_X1_TXEN</v>
      </c>
      <c r="H15" s="19">
        <f>VLOOKUP(G15,EtchLengthFromLayout!$A:$B,2,0)</f>
        <v>1706.27</v>
      </c>
      <c r="I15" s="19"/>
      <c r="J15" s="19"/>
      <c r="K15" s="41" t="str">
        <f>CONCATENATE("S",MID($A15,5,1),"_SCAN_HSD186" )</f>
        <v>S0_SCAN_HSD186</v>
      </c>
      <c r="L15" s="5" t="str">
        <f>VLOOKUP(K15,Assigned_Channel!$A:$B,2,0)</f>
        <v>SLOT2.CH57</v>
      </c>
      <c r="M15" s="19">
        <f>VLOOKUP(L15,EtchLengthFromLayout!$A:$B,2,0)</f>
        <v>10244.27</v>
      </c>
      <c r="N15" s="19">
        <f t="shared" si="1"/>
        <v>17837.77</v>
      </c>
      <c r="O15" s="22" t="str">
        <f t="shared" si="2"/>
        <v>OK, Length &lt; 18000mils</v>
      </c>
      <c r="P15" s="126"/>
    </row>
    <row r="16" spans="1:16" s="32" customFormat="1" ht="15.75" customHeight="1" x14ac:dyDescent="0.25">
      <c r="A16" s="23" t="s">
        <v>8</v>
      </c>
      <c r="B16" s="42">
        <f>VLOOKUP(C16,PinNo!$B:$C,2,0)</f>
        <v>20</v>
      </c>
      <c r="C16" s="43" t="s">
        <v>922</v>
      </c>
      <c r="D16" s="86" t="s">
        <v>5281</v>
      </c>
      <c r="E16" s="5" t="str">
        <f>VLOOKUP(CONCATENATE($A16,".",$B16),Netlist_VTable!$H:$I,2,0)</f>
        <v>S0_X1_TXD0</v>
      </c>
      <c r="F16" s="19">
        <f>VLOOKUP(E16,EtchLengthFromLayout!$A:$B,2,0)</f>
        <v>5956.84</v>
      </c>
      <c r="G16" s="41" t="str">
        <f t="shared" si="0"/>
        <v>S0_R_X1_TXD0</v>
      </c>
      <c r="H16" s="19">
        <f>VLOOKUP(G16,EtchLengthFromLayout!$A:$B,2,0)</f>
        <v>1494.04</v>
      </c>
      <c r="I16" s="19"/>
      <c r="J16" s="19"/>
      <c r="K16" s="41" t="str">
        <f>CONCATENATE("S",MID($A16,5,1),"_SCAN_HSD187" )</f>
        <v>S0_SCAN_HSD187</v>
      </c>
      <c r="L16" s="5" t="str">
        <f>VLOOKUP(K16,Assigned_Channel!$A:$B,2,0)</f>
        <v>SLOT2.CH59</v>
      </c>
      <c r="M16" s="19">
        <f>VLOOKUP(L16,EtchLengthFromLayout!$A:$B,2,0)</f>
        <v>10386.86</v>
      </c>
      <c r="N16" s="19">
        <f t="shared" si="1"/>
        <v>17837.740000000002</v>
      </c>
      <c r="O16" s="22" t="str">
        <f t="shared" si="2"/>
        <v>OK, Length &lt; 18000mils</v>
      </c>
      <c r="P16" s="126"/>
    </row>
    <row r="17" spans="1:16" s="32" customFormat="1" ht="15.6" customHeight="1" x14ac:dyDescent="0.25">
      <c r="A17" s="23" t="s">
        <v>8</v>
      </c>
      <c r="B17" s="42">
        <f>VLOOKUP(C17,PinNo!$B:$C,2,0)</f>
        <v>21</v>
      </c>
      <c r="C17" s="43" t="s">
        <v>923</v>
      </c>
      <c r="D17" s="86" t="s">
        <v>5282</v>
      </c>
      <c r="E17" s="5" t="str">
        <f>VLOOKUP(CONCATENATE($A17,".",$B17),Netlist_VTable!$H:$I,2,0)</f>
        <v>S0_X1_TXD1</v>
      </c>
      <c r="F17" s="19">
        <f>VLOOKUP(E17,EtchLengthFromLayout!$A:$B,2,0)</f>
        <v>5050.62</v>
      </c>
      <c r="G17" s="41" t="str">
        <f t="shared" si="0"/>
        <v>S0_R_X1_TXD1</v>
      </c>
      <c r="H17" s="19">
        <f>VLOOKUP(G17,EtchLengthFromLayout!$A:$B,2,0)</f>
        <v>2522.66</v>
      </c>
      <c r="I17" s="19"/>
      <c r="J17" s="19"/>
      <c r="K17" s="41" t="str">
        <f>CONCATENATE("S",MID($A17,5,1),"_SCAN_HSD188" )</f>
        <v>S0_SCAN_HSD188</v>
      </c>
      <c r="L17" s="5" t="str">
        <f>VLOOKUP(K17,Assigned_Channel!$A:$B,2,0)</f>
        <v>SLOT2.CH119</v>
      </c>
      <c r="M17" s="19">
        <f>VLOOKUP(L17,EtchLengthFromLayout!$A:$B,2,0)</f>
        <v>10264.5</v>
      </c>
      <c r="N17" s="19">
        <f t="shared" si="1"/>
        <v>17837.78</v>
      </c>
      <c r="O17" s="22" t="str">
        <f t="shared" si="2"/>
        <v>OK, Length &lt; 18000mils</v>
      </c>
      <c r="P17" s="126"/>
    </row>
    <row r="18" spans="1:16" s="32" customFormat="1" ht="15.6" customHeight="1" x14ac:dyDescent="0.25">
      <c r="A18" s="23" t="s">
        <v>8</v>
      </c>
      <c r="B18" s="42">
        <f>VLOOKUP(C18,PinNo!$B:$C,2,0)</f>
        <v>18</v>
      </c>
      <c r="C18" s="43" t="s">
        <v>924</v>
      </c>
      <c r="D18" s="86" t="s">
        <v>5283</v>
      </c>
      <c r="E18" s="5" t="str">
        <f>VLOOKUP(CONCATENATE($A18,".",$B18),Netlist_VTable!$H:$I,2,0)</f>
        <v>S0_X1_TXC</v>
      </c>
      <c r="F18" s="19">
        <f>VLOOKUP(E18,EtchLengthFromLayout!$A:$B,2,0)</f>
        <v>5035.24</v>
      </c>
      <c r="G18" s="41" t="str">
        <f t="shared" si="0"/>
        <v>S0_R_X1_TXC</v>
      </c>
      <c r="H18" s="19">
        <f>VLOOKUP(G18,EtchLengthFromLayout!$A:$B,2,0)</f>
        <v>2462.7600000000002</v>
      </c>
      <c r="I18" s="19"/>
      <c r="J18" s="19"/>
      <c r="K18" s="41" t="str">
        <f>CONCATENATE("S",MID($A18,5,1),"_SCIN_HSD189" )</f>
        <v>S0_SCIN_HSD189</v>
      </c>
      <c r="L18" s="5" t="str">
        <f>VLOOKUP(K18,Assigned_Channel!$A:$B,2,0)</f>
        <v>SLOT2.CH116</v>
      </c>
      <c r="M18" s="19">
        <f>VLOOKUP(L18,EtchLengthFromLayout!$A:$B,2,0)</f>
        <v>10339.9</v>
      </c>
      <c r="N18" s="19">
        <f t="shared" si="1"/>
        <v>17837.900000000001</v>
      </c>
      <c r="O18" s="22" t="str">
        <f t="shared" si="2"/>
        <v>OK, Length &lt; 18000mils</v>
      </c>
      <c r="P18" s="126"/>
    </row>
    <row r="19" spans="1:16" s="32" customFormat="1" ht="15.6" customHeight="1" x14ac:dyDescent="0.25">
      <c r="A19" s="23" t="s">
        <v>8</v>
      </c>
      <c r="B19" s="42">
        <f>VLOOKUP(C19,PinNo!$B:$C,2,0)</f>
        <v>23</v>
      </c>
      <c r="C19" s="43" t="s">
        <v>925</v>
      </c>
      <c r="D19" s="86" t="s">
        <v>5284</v>
      </c>
      <c r="E19" s="5" t="str">
        <f>VLOOKUP(CONCATENATE($A19,".",$B19),Netlist_VTable!$H:$I,2,0)</f>
        <v>S0_X1_TXD2</v>
      </c>
      <c r="F19" s="19">
        <f>VLOOKUP(E19,EtchLengthFromLayout!$A:$B,2,0)</f>
        <v>4393.0200000000004</v>
      </c>
      <c r="G19" s="41" t="str">
        <f t="shared" si="0"/>
        <v>S0_R_X1_TXD2</v>
      </c>
      <c r="H19" s="19">
        <f>VLOOKUP(G19,EtchLengthFromLayout!$A:$B,2,0)</f>
        <v>2868.17</v>
      </c>
      <c r="I19" s="19"/>
      <c r="J19" s="19"/>
      <c r="K19" s="41" t="str">
        <f>CONCATENATE("S",MID($A19,5,1),"_SCIN_HSD190" )</f>
        <v>S0_SCIN_HSD190</v>
      </c>
      <c r="L19" s="5" t="str">
        <f>VLOOKUP(K19,Assigned_Channel!$A:$B,2,0)</f>
        <v>SLOT2.CH97</v>
      </c>
      <c r="M19" s="19">
        <f>VLOOKUP(L19,EtchLengthFromLayout!$A:$B,2,0)</f>
        <v>10576.53</v>
      </c>
      <c r="N19" s="19">
        <f t="shared" si="1"/>
        <v>17837.72</v>
      </c>
      <c r="O19" s="22" t="str">
        <f t="shared" si="2"/>
        <v>OK, Length &lt; 18000mils</v>
      </c>
      <c r="P19" s="126"/>
    </row>
    <row r="20" spans="1:16" s="32" customFormat="1" ht="15.6" customHeight="1" x14ac:dyDescent="0.25">
      <c r="A20" s="23" t="s">
        <v>8</v>
      </c>
      <c r="B20" s="42">
        <f>VLOOKUP(C20,PinNo!$B:$C,2,0)</f>
        <v>11</v>
      </c>
      <c r="C20" s="43" t="s">
        <v>926</v>
      </c>
      <c r="D20" s="86" t="s">
        <v>5285</v>
      </c>
      <c r="E20" s="5" t="str">
        <f>VLOOKUP(CONCATENATE($A20,".",$B20),Netlist_VTable!$H:$I,2,0)</f>
        <v>S0_X1_RXD0</v>
      </c>
      <c r="F20" s="19">
        <f>VLOOKUP(E20,EtchLengthFromLayout!$A:$B,2,0)</f>
        <v>1146.3800000000001</v>
      </c>
      <c r="G20" s="41" t="str">
        <f t="shared" si="0"/>
        <v>S0_R_X1_RXD0</v>
      </c>
      <c r="H20" s="19">
        <f>VLOOKUP(G20,EtchLengthFromLayout!$A:$B,2,0)</f>
        <v>4298.8999999999996</v>
      </c>
      <c r="I20" s="19"/>
      <c r="J20" s="19"/>
      <c r="K20" s="41" t="str">
        <f>CONCATENATE("S",MID($A20,5,1),"_SCOT_HSD191" )</f>
        <v>S0_SCOT_HSD191</v>
      </c>
      <c r="L20" s="5" t="str">
        <f>VLOOKUP(K20,Assigned_Channel!$A:$B,2,0)</f>
        <v>SLOT2.CH34</v>
      </c>
      <c r="M20" s="19">
        <f>VLOOKUP(L20,EtchLengthFromLayout!$A:$B,2,0)</f>
        <v>12392.56</v>
      </c>
      <c r="N20" s="19">
        <f t="shared" si="1"/>
        <v>17837.84</v>
      </c>
      <c r="O20" s="22" t="str">
        <f t="shared" si="2"/>
        <v>OK, Length &lt; 18000mils</v>
      </c>
      <c r="P20" s="126"/>
    </row>
    <row r="21" spans="1:16" s="32" customFormat="1" ht="15.6" customHeight="1" x14ac:dyDescent="0.25">
      <c r="A21" s="23" t="s">
        <v>8</v>
      </c>
      <c r="B21" s="42">
        <f>VLOOKUP(C21,PinNo!$B:$C,2,0)</f>
        <v>24</v>
      </c>
      <c r="C21" s="43" t="s">
        <v>927</v>
      </c>
      <c r="D21" s="86" t="s">
        <v>5286</v>
      </c>
      <c r="E21" s="5" t="str">
        <f>VLOOKUP(CONCATENATE($A21,".",$B21),Netlist_VTable!$H:$I,2,0)</f>
        <v>S0_X1_TXD3</v>
      </c>
      <c r="F21" s="19">
        <f>VLOOKUP(E21,EtchLengthFromLayout!$A:$B,2,0)</f>
        <v>5083.8500000000004</v>
      </c>
      <c r="G21" s="41" t="str">
        <f t="shared" si="0"/>
        <v>S0_R_X1_TXD3</v>
      </c>
      <c r="H21" s="19">
        <f>VLOOKUP(G21,EtchLengthFromLayout!$A:$B,2,0)</f>
        <v>2638.68</v>
      </c>
      <c r="I21" s="19"/>
      <c r="J21" s="19"/>
      <c r="K21" s="41" t="str">
        <f>CONCATENATE("S",MID($A21,5,1),"_SCIN_HSD192" )</f>
        <v>S0_SCIN_HSD192</v>
      </c>
      <c r="L21" s="5" t="str">
        <f>VLOOKUP(K21,Assigned_Channel!$A:$B,2,0)</f>
        <v>SLOT2.CH107</v>
      </c>
      <c r="M21" s="19">
        <f>VLOOKUP(L21,EtchLengthFromLayout!$A:$B,2,0)</f>
        <v>10115.280000000001</v>
      </c>
      <c r="N21" s="19">
        <f t="shared" si="1"/>
        <v>17837.810000000001</v>
      </c>
      <c r="O21" s="22" t="str">
        <f t="shared" si="2"/>
        <v>OK, Length &lt; 18000mils</v>
      </c>
      <c r="P21" s="126"/>
    </row>
    <row r="22" spans="1:16" s="32" customFormat="1" ht="15.6" customHeight="1" x14ac:dyDescent="0.25">
      <c r="A22" s="23" t="s">
        <v>8</v>
      </c>
      <c r="B22" s="42">
        <f>VLOOKUP(C22,PinNo!$B:$C,2,0)</f>
        <v>12</v>
      </c>
      <c r="C22" s="43" t="s">
        <v>929</v>
      </c>
      <c r="D22" s="86" t="s">
        <v>5287</v>
      </c>
      <c r="E22" s="5" t="str">
        <f>VLOOKUP(CONCATENATE($A22,".",$B22),Netlist_VTable!$H:$I,2,0)</f>
        <v>S0_X1_RXD1</v>
      </c>
      <c r="F22" s="19">
        <f>VLOOKUP(E22,EtchLengthFromLayout!$A:$B,2,0)</f>
        <v>919.79</v>
      </c>
      <c r="G22" s="41" t="str">
        <f t="shared" si="0"/>
        <v>S0_R_X1_RXD1</v>
      </c>
      <c r="H22" s="19">
        <f>VLOOKUP(G22,EtchLengthFromLayout!$A:$B,2,0)</f>
        <v>4714.96</v>
      </c>
      <c r="I22" s="19"/>
      <c r="J22" s="19"/>
      <c r="K22" s="41" t="str">
        <f>CONCATENATE("S",MID($A22,5,1),"_SCOT_HSD181" )</f>
        <v>S0_SCOT_HSD181</v>
      </c>
      <c r="L22" s="5" t="str">
        <f>VLOOKUP(K22,Assigned_Channel!$A:$B,2,0)</f>
        <v>SLOT2.CH35</v>
      </c>
      <c r="M22" s="19">
        <f>VLOOKUP(L22,EtchLengthFromLayout!$A:$B,2,0)</f>
        <v>12202.98</v>
      </c>
      <c r="N22" s="19">
        <f t="shared" si="1"/>
        <v>17837.73</v>
      </c>
      <c r="O22" s="22" t="str">
        <f t="shared" si="2"/>
        <v>OK, Length &lt; 18000mils</v>
      </c>
      <c r="P22" s="126"/>
    </row>
    <row r="23" spans="1:16" s="32" customFormat="1" ht="15.75" customHeight="1" x14ac:dyDescent="0.25">
      <c r="A23" s="23" t="s">
        <v>8</v>
      </c>
      <c r="B23" s="42">
        <f>VLOOKUP(C23,PinNo!$B:$C,2,0)</f>
        <v>14</v>
      </c>
      <c r="C23" s="43" t="s">
        <v>930</v>
      </c>
      <c r="D23" s="86" t="s">
        <v>5288</v>
      </c>
      <c r="E23" s="5" t="str">
        <f>VLOOKUP(CONCATENATE($A23,".",$B23),Netlist_VTable!$H:$I,2,0)</f>
        <v>S0_X1_RXD3</v>
      </c>
      <c r="F23" s="19">
        <f>VLOOKUP(E23,EtchLengthFromLayout!$A:$B,2,0)</f>
        <v>934.39</v>
      </c>
      <c r="G23" s="41" t="str">
        <f t="shared" si="0"/>
        <v>S0_R_X1_RXD3</v>
      </c>
      <c r="H23" s="19">
        <f>VLOOKUP(G23,EtchLengthFromLayout!$A:$B,2,0)</f>
        <v>5788.56</v>
      </c>
      <c r="I23" s="19"/>
      <c r="J23" s="19"/>
      <c r="K23" s="41" t="str">
        <f>CONCATENATE("S",MID($A23,5,1),"_SCOT_HSD182" )</f>
        <v>S0_SCOT_HSD182</v>
      </c>
      <c r="L23" s="5" t="str">
        <f>VLOOKUP(K23,Assigned_Channel!$A:$B,2,0)</f>
        <v>SLOT2.CH113</v>
      </c>
      <c r="M23" s="19">
        <f>VLOOKUP(L23,EtchLengthFromLayout!$A:$B,2,0)</f>
        <v>11114.89</v>
      </c>
      <c r="N23" s="19">
        <f t="shared" si="1"/>
        <v>17837.84</v>
      </c>
      <c r="O23" s="22" t="str">
        <f t="shared" si="2"/>
        <v>OK, Length &lt; 18000mils</v>
      </c>
      <c r="P23" s="126"/>
    </row>
    <row r="24" spans="1:16" s="32" customFormat="1" ht="15.75" customHeight="1" x14ac:dyDescent="0.25">
      <c r="A24" s="23" t="s">
        <v>8</v>
      </c>
      <c r="B24" s="42">
        <f>VLOOKUP(C24,PinNo!$B:$C,2,0)</f>
        <v>10</v>
      </c>
      <c r="C24" s="43" t="s">
        <v>931</v>
      </c>
      <c r="D24" s="86" t="s">
        <v>5289</v>
      </c>
      <c r="E24" s="5" t="str">
        <f>VLOOKUP(CONCATENATE($A24,".",$B24),Netlist_VTable!$H:$I,2,0)</f>
        <v>S0_X1_RXDV</v>
      </c>
      <c r="F24" s="19">
        <f>VLOOKUP(E24,EtchLengthFromLayout!$A:$B,2,0)</f>
        <v>907.89</v>
      </c>
      <c r="G24" s="41" t="str">
        <f t="shared" si="0"/>
        <v>S0_R_X1_RXDV</v>
      </c>
      <c r="H24" s="19">
        <f>VLOOKUP(G24,EtchLengthFromLayout!$A:$B,2,0)</f>
        <v>4219.6400000000003</v>
      </c>
      <c r="I24" s="19"/>
      <c r="J24" s="19"/>
      <c r="K24" s="41" t="str">
        <f>CONCATENATE("S",MID($A24,5,1),"_SCOT_HSD183" )</f>
        <v>S0_SCOT_HSD183</v>
      </c>
      <c r="L24" s="5" t="str">
        <f>VLOOKUP(K24,Assigned_Channel!$A:$B,2,0)</f>
        <v>SLOT2.CH110</v>
      </c>
      <c r="M24" s="19">
        <f>VLOOKUP(L24,EtchLengthFromLayout!$A:$B,2,0)</f>
        <v>12710.33</v>
      </c>
      <c r="N24" s="19">
        <f t="shared" si="1"/>
        <v>17837.86</v>
      </c>
      <c r="O24" s="22" t="str">
        <f t="shared" si="2"/>
        <v>OK, Length &lt; 18000mils</v>
      </c>
      <c r="P24" s="126"/>
    </row>
    <row r="25" spans="1:16" s="32" customFormat="1" ht="15.75" customHeight="1" x14ac:dyDescent="0.25">
      <c r="A25" s="23" t="s">
        <v>8</v>
      </c>
      <c r="B25" s="42">
        <f>VLOOKUP(C25,PinNo!$B:$C,2,0)</f>
        <v>16</v>
      </c>
      <c r="C25" s="43" t="s">
        <v>932</v>
      </c>
      <c r="D25" s="86" t="s">
        <v>5290</v>
      </c>
      <c r="E25" s="5" t="str">
        <f>VLOOKUP(CONCATENATE($A25,".",$B25),Netlist_VTable!$H:$I,2,0)</f>
        <v>S0_X1_RXC</v>
      </c>
      <c r="F25" s="19">
        <f>VLOOKUP(E25,EtchLengthFromLayout!$A:$B,2,0)</f>
        <v>697.72</v>
      </c>
      <c r="G25" s="41" t="str">
        <f t="shared" si="0"/>
        <v>S0_R_X1_RXC</v>
      </c>
      <c r="H25" s="19">
        <f>VLOOKUP(G25,EtchLengthFromLayout!$A:$B,2,0)</f>
        <v>6295.83</v>
      </c>
      <c r="I25" s="19"/>
      <c r="J25" s="19"/>
      <c r="K25" s="41" t="str">
        <f>CONCATENATE("S",MID($A25,5,1),"_SCIN_HSD184" )</f>
        <v>S0_SCIN_HSD184</v>
      </c>
      <c r="L25" s="5" t="str">
        <f>VLOOKUP(K25,Assigned_Channel!$A:$B,2,0)</f>
        <v>SLOT2.CH63</v>
      </c>
      <c r="M25" s="19">
        <f>VLOOKUP(L25,EtchLengthFromLayout!$A:$B,2,0)</f>
        <v>10844.2</v>
      </c>
      <c r="N25" s="19">
        <f t="shared" si="1"/>
        <v>17837.75</v>
      </c>
      <c r="O25" s="22" t="str">
        <f t="shared" si="2"/>
        <v>OK, Length &lt; 18000mils</v>
      </c>
      <c r="P25" s="126"/>
    </row>
    <row r="26" spans="1:16" s="32" customFormat="1" ht="15.75" customHeight="1" x14ac:dyDescent="0.25">
      <c r="A26" s="23" t="s">
        <v>8</v>
      </c>
      <c r="B26" s="42">
        <f>VLOOKUP(C26,PinNo!$B:$C,2,0)</f>
        <v>13</v>
      </c>
      <c r="C26" s="43" t="s">
        <v>933</v>
      </c>
      <c r="D26" s="86" t="s">
        <v>5291</v>
      </c>
      <c r="E26" s="5" t="str">
        <f>VLOOKUP(CONCATENATE($A26,".",$B26),Netlist_VTable!$H:$I,2,0)</f>
        <v>S0_X1_RXD2</v>
      </c>
      <c r="F26" s="19">
        <f>VLOOKUP(E26,EtchLengthFromLayout!$A:$B,2,0)</f>
        <v>741.48</v>
      </c>
      <c r="G26" s="41" t="str">
        <f t="shared" si="0"/>
        <v>S0_R_X1_RXD2</v>
      </c>
      <c r="H26" s="19">
        <f>VLOOKUP(G26,EtchLengthFromLayout!$A:$B,2,0)</f>
        <v>6205.43</v>
      </c>
      <c r="I26" s="19"/>
      <c r="J26" s="19"/>
      <c r="K26" s="41" t="str">
        <f>CONCATENATE("S",MID($A26,5,1),"_SCOT_HSD185" )</f>
        <v>S0_SCOT_HSD185</v>
      </c>
      <c r="L26" s="5" t="str">
        <f>VLOOKUP(K26,Assigned_Channel!$A:$B,2,0)</f>
        <v>SLOT2.CH62</v>
      </c>
      <c r="M26" s="19">
        <f>VLOOKUP(L26,EtchLengthFromLayout!$A:$B,2,0)</f>
        <v>10890.97</v>
      </c>
      <c r="N26" s="19">
        <f t="shared" si="1"/>
        <v>17837.879999999997</v>
      </c>
      <c r="O26" s="22" t="str">
        <f t="shared" si="2"/>
        <v>OK, Length &lt; 18000mils</v>
      </c>
      <c r="P26" s="126"/>
    </row>
    <row r="27" spans="1:16" s="32" customFormat="1" ht="15.75" customHeight="1" x14ac:dyDescent="0.25">
      <c r="A27" s="23" t="s">
        <v>8</v>
      </c>
      <c r="B27" s="42">
        <f>VLOOKUP(C27,PinNo!$B:$C,2,0)</f>
        <v>105</v>
      </c>
      <c r="C27" s="54" t="s">
        <v>937</v>
      </c>
      <c r="D27" s="86" t="s">
        <v>5292</v>
      </c>
      <c r="E27" s="5" t="str">
        <f>VLOOKUP(CONCATENATE($A27,".",$B27),Netlist_VTable!$H:$I,2,0)</f>
        <v>S0_X2_TXD0</v>
      </c>
      <c r="F27" s="19">
        <f>VLOOKUP(E27,EtchLengthFromLayout!$A:$B,2,0)</f>
        <v>5292.06</v>
      </c>
      <c r="G27" s="41" t="str">
        <f t="shared" si="0"/>
        <v>S0_R_X2_TXD0</v>
      </c>
      <c r="H27" s="19">
        <f>VLOOKUP(G27,EtchLengthFromLayout!$A:$B,2,0)</f>
        <v>4215.79</v>
      </c>
      <c r="I27" s="19"/>
      <c r="J27" s="19"/>
      <c r="K27" s="41" t="str">
        <f>CONCATENATE("S",MID($A27,5,1),"_SCIN_HSD200" )</f>
        <v>S0_SCIN_HSD200</v>
      </c>
      <c r="L27" s="5" t="str">
        <f>VLOOKUP(K27,Assigned_Channel!$A:$B,2,0)</f>
        <v>SLOT0.CH123</v>
      </c>
      <c r="M27" s="19">
        <f>VLOOKUP(L27,EtchLengthFromLayout!$A:$B,2,0)</f>
        <v>8329.9699999999993</v>
      </c>
      <c r="N27" s="19">
        <f t="shared" si="1"/>
        <v>17837.82</v>
      </c>
      <c r="O27" s="22" t="str">
        <f t="shared" si="2"/>
        <v>OK, Length &lt; 18000mils</v>
      </c>
      <c r="P27" s="126"/>
    </row>
    <row r="28" spans="1:16" s="32" customFormat="1" ht="14.25" customHeight="1" x14ac:dyDescent="0.25">
      <c r="A28" s="23" t="s">
        <v>8</v>
      </c>
      <c r="B28" s="42">
        <f>VLOOKUP(C28,PinNo!$B:$C,2,0)</f>
        <v>106</v>
      </c>
      <c r="C28" s="43" t="s">
        <v>938</v>
      </c>
      <c r="D28" s="86" t="s">
        <v>5293</v>
      </c>
      <c r="E28" s="5" t="str">
        <f>VLOOKUP(CONCATENATE($A28,".",$B28),Netlist_VTable!$H:$I,2,0)</f>
        <v>S0_X2_TXD1</v>
      </c>
      <c r="F28" s="19">
        <f>VLOOKUP(E28,EtchLengthFromLayout!$A:$B,2,0)</f>
        <v>6802.57</v>
      </c>
      <c r="G28" s="41" t="str">
        <f t="shared" si="0"/>
        <v>S0_R_X2_TXD1</v>
      </c>
      <c r="H28" s="19">
        <f>VLOOKUP(G28,EtchLengthFromLayout!$A:$B,2,0)</f>
        <v>2592.84</v>
      </c>
      <c r="I28" s="19"/>
      <c r="J28" s="19"/>
      <c r="K28" s="41" t="str">
        <f>CONCATENATE("S",MID($A28,5,1),"_SCIN_HSD201" )</f>
        <v>S0_SCIN_HSD201</v>
      </c>
      <c r="L28" s="5" t="str">
        <f>VLOOKUP(K28,Assigned_Channel!$A:$B,2,0)</f>
        <v>SLOT2.CH58</v>
      </c>
      <c r="M28" s="19">
        <f>VLOOKUP(L28,EtchLengthFromLayout!$A:$B,2,0)</f>
        <v>8442.41</v>
      </c>
      <c r="N28" s="19">
        <f t="shared" si="1"/>
        <v>17837.82</v>
      </c>
      <c r="O28" s="22" t="str">
        <f t="shared" si="2"/>
        <v>OK, Length &lt; 18000mils</v>
      </c>
      <c r="P28" s="126"/>
    </row>
    <row r="29" spans="1:16" s="32" customFormat="1" ht="15.6" customHeight="1" x14ac:dyDescent="0.25">
      <c r="A29" s="23" t="s">
        <v>8</v>
      </c>
      <c r="B29" s="42">
        <f>VLOOKUP(C29,PinNo!$B:$C,2,0)</f>
        <v>108</v>
      </c>
      <c r="C29" s="43" t="s">
        <v>939</v>
      </c>
      <c r="D29" s="86" t="s">
        <v>5294</v>
      </c>
      <c r="E29" s="5" t="str">
        <f>VLOOKUP(CONCATENATE($A29,".",$B29),Netlist_VTable!$H:$I,2,0)</f>
        <v>S0_X2_TXD2</v>
      </c>
      <c r="F29" s="19">
        <f>VLOOKUP(E29,EtchLengthFromLayout!$A:$B,2,0)</f>
        <v>4529.83</v>
      </c>
      <c r="G29" s="41" t="str">
        <f t="shared" si="0"/>
        <v>S0_R_X2_TXD2</v>
      </c>
      <c r="H29" s="19">
        <f>VLOOKUP(G29,EtchLengthFromLayout!$A:$B,2,0)</f>
        <v>5158.49</v>
      </c>
      <c r="I29" s="19"/>
      <c r="J29" s="19"/>
      <c r="K29" s="41" t="str">
        <f>CONCATENATE("S",MID($A29,5,1),"_SCIN_HSD203" )</f>
        <v>S0_SCIN_HSD203</v>
      </c>
      <c r="L29" s="5" t="str">
        <f>VLOOKUP(K29,Assigned_Channel!$A:$B,2,0)</f>
        <v>SLOT0.CH119</v>
      </c>
      <c r="M29" s="19">
        <f>VLOOKUP(L29,EtchLengthFromLayout!$A:$B,2,0)</f>
        <v>8149.24</v>
      </c>
      <c r="N29" s="19">
        <f t="shared" si="1"/>
        <v>17837.559999999998</v>
      </c>
      <c r="O29" s="22" t="str">
        <f t="shared" si="2"/>
        <v>OK, Length &lt; 18000mils</v>
      </c>
      <c r="P29" s="126"/>
    </row>
    <row r="30" spans="1:16" s="32" customFormat="1" ht="15.6" customHeight="1" x14ac:dyDescent="0.25">
      <c r="A30" s="23" t="s">
        <v>8</v>
      </c>
      <c r="B30" s="42">
        <f>VLOOKUP(C30,PinNo!$B:$C,2,0)</f>
        <v>109</v>
      </c>
      <c r="C30" s="43" t="s">
        <v>940</v>
      </c>
      <c r="D30" s="86" t="s">
        <v>5295</v>
      </c>
      <c r="E30" s="5" t="str">
        <f>VLOOKUP(CONCATENATE($A30,".",$B30),Netlist_VTable!$H:$I,2,0)</f>
        <v>S0_X2_TXD3</v>
      </c>
      <c r="F30" s="19">
        <f>VLOOKUP(E30,EtchLengthFromLayout!$A:$B,2,0)</f>
        <v>5822.44</v>
      </c>
      <c r="G30" s="41" t="str">
        <f t="shared" si="0"/>
        <v>S0_R_X2_TXD3</v>
      </c>
      <c r="H30" s="19">
        <f>VLOOKUP(G30,EtchLengthFromLayout!$A:$B,2,0)</f>
        <v>3513.79</v>
      </c>
      <c r="I30" s="19"/>
      <c r="J30" s="19"/>
      <c r="K30" s="41" t="str">
        <f>CONCATENATE("S",MID($A30,5,1),"_SCIN_HSD205" )</f>
        <v>S0_SCIN_HSD205</v>
      </c>
      <c r="L30" s="5" t="str">
        <f>VLOOKUP(K30,Assigned_Channel!$A:$B,2,0)</f>
        <v>SLOT2.CH38</v>
      </c>
      <c r="M30" s="19">
        <f>VLOOKUP(L30,EtchLengthFromLayout!$A:$B,2,0)</f>
        <v>8501.6299999999992</v>
      </c>
      <c r="N30" s="19">
        <f t="shared" si="1"/>
        <v>17837.86</v>
      </c>
      <c r="O30" s="22" t="str">
        <f t="shared" si="2"/>
        <v>OK, Length &lt; 18000mils</v>
      </c>
      <c r="P30" s="126"/>
    </row>
    <row r="31" spans="1:16" s="32" customFormat="1" ht="15.6" customHeight="1" x14ac:dyDescent="0.25">
      <c r="A31" s="23" t="s">
        <v>8</v>
      </c>
      <c r="B31" s="42">
        <f>VLOOKUP(C31,PinNo!$B:$C,2,0)</f>
        <v>31</v>
      </c>
      <c r="C31" s="54" t="s">
        <v>44</v>
      </c>
      <c r="D31" s="86" t="s">
        <v>5296</v>
      </c>
      <c r="E31" s="5" t="str">
        <f>VLOOKUP(CONCATENATE($A31,".",$B31),Netlist_VTable!$H:$I,2,0)</f>
        <v>S0_GPIOA_1</v>
      </c>
      <c r="F31" s="19">
        <f>VLOOKUP(E31,EtchLengthFromLayout!$A:$B,2,0)</f>
        <v>7245.42</v>
      </c>
      <c r="G31" s="19"/>
      <c r="H31" s="19"/>
      <c r="I31" s="19"/>
      <c r="J31" s="19"/>
      <c r="K31" s="41" t="str">
        <f>CONCATENATE("S",MID($A31,5,1),"_SCLK_DS_HSD064" )</f>
        <v>S0_SCLK_DS_HSD064</v>
      </c>
      <c r="L31" s="5" t="str">
        <f>VLOOKUP(K31,Assigned_Channel!$A:$B,2,0)</f>
        <v>SLOT0.CH57</v>
      </c>
      <c r="M31" s="19">
        <f>VLOOKUP(L31,EtchLengthFromLayout!$A:$B,2,0)</f>
        <v>10592.45</v>
      </c>
      <c r="N31" s="19">
        <f t="shared" si="1"/>
        <v>17837.870000000003</v>
      </c>
      <c r="O31" s="22" t="str">
        <f t="shared" si="2"/>
        <v>OK, Length &lt; 18000mils</v>
      </c>
      <c r="P31" s="126"/>
    </row>
    <row r="32" spans="1:16" s="32" customFormat="1" ht="15.6" customHeight="1" x14ac:dyDescent="0.25">
      <c r="A32" s="23" t="s">
        <v>8</v>
      </c>
      <c r="B32" s="42">
        <f>VLOOKUP(C32,PinNo!$B:$C,2,0)</f>
        <v>32</v>
      </c>
      <c r="C32" s="43" t="s">
        <v>45</v>
      </c>
      <c r="D32" s="86" t="s">
        <v>5297</v>
      </c>
      <c r="E32" s="5" t="str">
        <f>VLOOKUP(CONCATENATE($A32,".",$B32),Netlist_VTable!$H:$I,2,0)</f>
        <v>S0_GPIOA_2</v>
      </c>
      <c r="F32" s="19">
        <f>VLOOKUP(E32,EtchLengthFromLayout!$A:$B,2,0)</f>
        <v>6994.75</v>
      </c>
      <c r="G32" s="19"/>
      <c r="H32" s="19"/>
      <c r="I32" s="19"/>
      <c r="J32" s="19"/>
      <c r="K32" s="41" t="str">
        <f>CONCATENATE("S",MID($A32,5,1),"_SCLK_DS_HSD063" )</f>
        <v>S0_SCLK_DS_HSD063</v>
      </c>
      <c r="L32" s="5" t="str">
        <f>VLOOKUP(K32,Assigned_Channel!$A:$B,2,0)</f>
        <v>SLOT0.CH56</v>
      </c>
      <c r="M32" s="19">
        <f>VLOOKUP(L32,EtchLengthFromLayout!$A:$B,2,0)</f>
        <v>10843.09</v>
      </c>
      <c r="N32" s="19">
        <f t="shared" si="1"/>
        <v>17837.84</v>
      </c>
      <c r="O32" s="22" t="str">
        <f t="shared" si="2"/>
        <v>OK, Length &lt; 18000mils</v>
      </c>
      <c r="P32" s="126"/>
    </row>
    <row r="33" spans="1:16" s="32" customFormat="1" ht="15.6" customHeight="1" x14ac:dyDescent="0.25">
      <c r="A33" s="23" t="s">
        <v>8</v>
      </c>
      <c r="B33" s="42">
        <f>VLOOKUP(C33,PinNo!$B:$C,2,0)</f>
        <v>35</v>
      </c>
      <c r="C33" s="54" t="s">
        <v>47</v>
      </c>
      <c r="D33" s="86" t="s">
        <v>5298</v>
      </c>
      <c r="E33" s="5" t="str">
        <f>VLOOKUP(CONCATENATE($A33,".",$B33),Netlist_VTable!$H:$I,2,0)</f>
        <v>S0_GPIOB_0</v>
      </c>
      <c r="F33" s="19">
        <f>VLOOKUP(E33,EtchLengthFromLayout!$A:$B,2,0)</f>
        <v>1301.75</v>
      </c>
      <c r="G33" s="19"/>
      <c r="H33" s="19"/>
      <c r="I33" s="19"/>
      <c r="J33" s="19"/>
      <c r="K33" s="41" t="str">
        <f>CONCATENATE("S",MID($A33,5,1),"_SCLK_HSD073" )</f>
        <v>S0_SCLK_HSD073</v>
      </c>
      <c r="L33" s="5" t="str">
        <f>VLOOKUP(K33,Assigned_Channel!$A:$B,2,0)</f>
        <v>SLOT0.CH100</v>
      </c>
      <c r="M33" s="19">
        <f>VLOOKUP(L33,EtchLengthFromLayout!$A:$B,2,0)</f>
        <v>16536.099999999999</v>
      </c>
      <c r="N33" s="19">
        <f t="shared" si="1"/>
        <v>17837.849999999999</v>
      </c>
      <c r="O33" s="22" t="str">
        <f t="shared" si="2"/>
        <v>OK, Length &lt; 18000mils</v>
      </c>
      <c r="P33" s="126"/>
    </row>
    <row r="34" spans="1:16" s="32" customFormat="1" ht="15.6" customHeight="1" x14ac:dyDescent="0.25">
      <c r="A34" s="23" t="s">
        <v>8</v>
      </c>
      <c r="B34" s="42">
        <f>VLOOKUP(C34,PinNo!$B:$C,2,0)</f>
        <v>36</v>
      </c>
      <c r="C34" s="43" t="s">
        <v>48</v>
      </c>
      <c r="D34" s="86" t="s">
        <v>5299</v>
      </c>
      <c r="E34" s="5" t="str">
        <f>VLOOKUP(CONCATENATE($A34,".",$B34),Netlist_VTable!$H:$I,2,0)</f>
        <v>S0_GPIOB_1</v>
      </c>
      <c r="F34" s="19">
        <f>VLOOKUP(E34,EtchLengthFromLayout!$A:$B,2,0)</f>
        <v>1186.98</v>
      </c>
      <c r="G34" s="19"/>
      <c r="H34" s="19"/>
      <c r="I34" s="19"/>
      <c r="J34" s="19"/>
      <c r="K34" s="41" t="str">
        <f>CONCATENATE("S",MID($A34,5,1),"_SCLK_HSD072" )</f>
        <v>S0_SCLK_HSD072</v>
      </c>
      <c r="L34" s="5" t="str">
        <f>VLOOKUP(K34,Assigned_Channel!$A:$B,2,0)</f>
        <v>SLOT0.CH40</v>
      </c>
      <c r="M34" s="19">
        <f>VLOOKUP(L34,EtchLengthFromLayout!$A:$B,2,0)</f>
        <v>16650.8</v>
      </c>
      <c r="N34" s="19">
        <f t="shared" si="1"/>
        <v>17837.78</v>
      </c>
      <c r="O34" s="22" t="str">
        <f t="shared" si="2"/>
        <v>OK, Length &lt; 18000mils</v>
      </c>
      <c r="P34" s="126"/>
    </row>
    <row r="35" spans="1:16" s="32" customFormat="1" ht="15.6" customHeight="1" x14ac:dyDescent="0.25">
      <c r="A35" s="23" t="s">
        <v>8</v>
      </c>
      <c r="B35" s="42">
        <f>VLOOKUP(C35,PinNo!$B:$C,2,0)</f>
        <v>37</v>
      </c>
      <c r="C35" s="43" t="s">
        <v>880</v>
      </c>
      <c r="D35" s="86" t="s">
        <v>5300</v>
      </c>
      <c r="E35" s="5" t="str">
        <f>VLOOKUP(CONCATENATE($A35,".",$B35),Netlist_VTable!$H:$I,2,0)</f>
        <v>S0_GPIOB_2</v>
      </c>
      <c r="F35" s="19">
        <f>VLOOKUP(E35,EtchLengthFromLayout!$A:$B,2,0)</f>
        <v>1115.82</v>
      </c>
      <c r="G35" s="19"/>
      <c r="H35" s="19"/>
      <c r="I35" s="19"/>
      <c r="J35" s="19"/>
      <c r="K35" s="41" t="str">
        <f>CONCATENATE("S",MID($A35,5,1),"_SCLK_HSD255" )</f>
        <v>S0_SCLK_HSD255</v>
      </c>
      <c r="L35" s="5" t="str">
        <f>VLOOKUP(K35,Assigned_Channel!$A:$B,2,0)</f>
        <v>SLOT0.CH39</v>
      </c>
      <c r="M35" s="19">
        <f>VLOOKUP(L35,EtchLengthFromLayout!$A:$B,2,0)</f>
        <v>16721.990000000002</v>
      </c>
      <c r="N35" s="19">
        <f t="shared" si="1"/>
        <v>17837.810000000001</v>
      </c>
      <c r="O35" s="22" t="str">
        <f t="shared" si="2"/>
        <v>OK, Length &lt; 18000mils</v>
      </c>
      <c r="P35" s="126"/>
    </row>
    <row r="36" spans="1:16" s="32" customFormat="1" ht="15.6" customHeight="1" x14ac:dyDescent="0.25">
      <c r="A36" s="23" t="s">
        <v>8</v>
      </c>
      <c r="B36" s="103">
        <f>VLOOKUP(C36,PinNo!$B:$C,2,0)</f>
        <v>39</v>
      </c>
      <c r="C36" s="54" t="s">
        <v>50</v>
      </c>
      <c r="D36" s="86" t="s">
        <v>5301</v>
      </c>
      <c r="E36" s="5" t="str">
        <f>VLOOKUP(CONCATENATE($A36,".",$B36),Netlist_VTable!$H:$I,2,0)</f>
        <v>S0_GPIOC_1</v>
      </c>
      <c r="F36" s="19">
        <f>VLOOKUP(E36,EtchLengthFromLayout!$A:$B,2,0)</f>
        <v>1601.73</v>
      </c>
      <c r="G36" s="19"/>
      <c r="H36" s="19"/>
      <c r="I36" s="19"/>
      <c r="J36" s="19"/>
      <c r="K36" s="41" t="str">
        <f>CONCATENATE("S",MID($A36,5,1),"_SCLK_HSD066" )</f>
        <v>S0_SCLK_HSD066</v>
      </c>
      <c r="L36" s="5" t="str">
        <f>VLOOKUP(K36,Assigned_Channel!$A:$B,2,0)</f>
        <v>SLOT0.CH96</v>
      </c>
      <c r="M36" s="19">
        <f>VLOOKUP(L36,EtchLengthFromLayout!$A:$B,2,0)</f>
        <v>16236.12</v>
      </c>
      <c r="N36" s="19">
        <f t="shared" si="1"/>
        <v>17837.850000000002</v>
      </c>
      <c r="O36" s="22" t="str">
        <f t="shared" si="2"/>
        <v>OK, Length &lt; 18000mils</v>
      </c>
      <c r="P36" s="126"/>
    </row>
    <row r="37" spans="1:16" s="32" customFormat="1" ht="15.6" customHeight="1" x14ac:dyDescent="0.25">
      <c r="A37" s="23" t="s">
        <v>8</v>
      </c>
      <c r="B37" s="103">
        <f>VLOOKUP(C37,PinNo!$B:$C,2,0)</f>
        <v>39</v>
      </c>
      <c r="C37" s="54" t="s">
        <v>50</v>
      </c>
      <c r="D37" s="86" t="s">
        <v>5301</v>
      </c>
      <c r="E37" s="5" t="str">
        <f>VLOOKUP(CONCATENATE($A37,".",$B37),Netlist_VTable!$H:$I,2,0)</f>
        <v>S0_GPIOC_1</v>
      </c>
      <c r="F37" s="19">
        <f>VLOOKUP(E37,EtchLengthFromLayout!$A:$B,2,0)</f>
        <v>1601.73</v>
      </c>
      <c r="G37" s="41" t="str">
        <f t="shared" ref="G37:G39" si="3">CONCATENATE("S",MID($A37,5,1),"_R_",MID($E37,4,22) )</f>
        <v>S0_R_GPIOC_1</v>
      </c>
      <c r="H37" s="19">
        <f>VLOOKUP(G37,EtchLengthFromLayout!$A:$B,2,0)</f>
        <v>4974.32</v>
      </c>
      <c r="I37" s="19"/>
      <c r="J37" s="19"/>
      <c r="K37" s="41" t="str">
        <f>CONCATENATE("S",MID($A37,5,1),"_SCLK_HSD353" )</f>
        <v>S0_SCLK_HSD353</v>
      </c>
      <c r="L37" s="5" t="str">
        <f>VLOOKUP(K37,Assigned_Channel!$A:$B,2,0)</f>
        <v>SLOT2.CH56</v>
      </c>
      <c r="M37" s="19">
        <f>VLOOKUP(L37,EtchLengthFromLayout!$A:$B,2,0)</f>
        <v>11261.78</v>
      </c>
      <c r="N37" s="19">
        <f t="shared" si="1"/>
        <v>17837.830000000002</v>
      </c>
      <c r="O37" s="22" t="str">
        <f t="shared" ref="O37" si="4">IF( N37&lt;=18000,"OK, Length &lt; 18000mils","Fail, Length is Out of Range")</f>
        <v>OK, Length &lt; 18000mils</v>
      </c>
      <c r="P37" s="126"/>
    </row>
    <row r="38" spans="1:16" s="32" customFormat="1" ht="15.6" customHeight="1" x14ac:dyDescent="0.25">
      <c r="A38" s="23" t="s">
        <v>8</v>
      </c>
      <c r="B38" s="103">
        <f>VLOOKUP(C38,PinNo!$B:$C,2,0)</f>
        <v>41</v>
      </c>
      <c r="C38" s="43" t="s">
        <v>55</v>
      </c>
      <c r="D38" s="86" t="s">
        <v>5302</v>
      </c>
      <c r="E38" s="5" t="str">
        <f>VLOOKUP(CONCATENATE($A38,".",$B38),Netlist_VTable!$H:$I,2,0)</f>
        <v>S0_GPIOC_2</v>
      </c>
      <c r="F38" s="19">
        <f>VLOOKUP(E38,EtchLengthFromLayout!$A:$B,2,0)</f>
        <v>1153.97</v>
      </c>
      <c r="G38" s="19"/>
      <c r="H38" s="19"/>
      <c r="I38" s="19"/>
      <c r="J38" s="19"/>
      <c r="K38" s="17" t="str">
        <f>CONCATENATE("S",MID($A38,5,1),"_SCIN_GPC2_HSD097" )</f>
        <v>S0_SCIN_GPC2_HSD097</v>
      </c>
      <c r="L38" s="5" t="str">
        <f>VLOOKUP(K38,Assigned_Channel!$A:$B,2,0)</f>
        <v>SLOT0.CH38</v>
      </c>
      <c r="M38" s="19">
        <f>VLOOKUP(L38,EtchLengthFromLayout!$A:$B,2,0)</f>
        <v>16683.86</v>
      </c>
      <c r="N38" s="19">
        <f t="shared" si="1"/>
        <v>17837.830000000002</v>
      </c>
      <c r="O38" s="22" t="str">
        <f t="shared" si="2"/>
        <v>OK, Length &lt; 18000mils</v>
      </c>
      <c r="P38" s="126"/>
    </row>
    <row r="39" spans="1:16" s="32" customFormat="1" ht="15.6" customHeight="1" x14ac:dyDescent="0.25">
      <c r="A39" s="23" t="s">
        <v>8</v>
      </c>
      <c r="B39" s="103">
        <f>VLOOKUP(C39,PinNo!$B:$C,2,0)</f>
        <v>41</v>
      </c>
      <c r="C39" s="43" t="s">
        <v>55</v>
      </c>
      <c r="D39" s="86" t="s">
        <v>5302</v>
      </c>
      <c r="E39" s="5" t="str">
        <f>VLOOKUP(CONCATENATE($A39,".",$B39),Netlist_VTable!$H:$I,2,0)</f>
        <v>S0_GPIOC_2</v>
      </c>
      <c r="F39" s="19">
        <f>VLOOKUP(E39,EtchLengthFromLayout!$A:$B,2,0)</f>
        <v>1153.97</v>
      </c>
      <c r="G39" s="41" t="str">
        <f t="shared" si="3"/>
        <v>S0_R_GPIOC_2</v>
      </c>
      <c r="H39" s="19">
        <f>VLOOKUP(G39,EtchLengthFromLayout!$A:$B,2,0)</f>
        <v>5608.96</v>
      </c>
      <c r="I39" s="19"/>
      <c r="J39" s="19"/>
      <c r="K39" s="41" t="str">
        <f>CONCATENATE("S",MID($A39,5,1),"_SCIN_GPC2_HSD354" )</f>
        <v>S0_SCIN_GPC2_HSD354</v>
      </c>
      <c r="L39" s="5" t="str">
        <f>VLOOKUP(K39,Assigned_Channel!$A:$B,2,0)</f>
        <v>SLOT0.CH63</v>
      </c>
      <c r="M39" s="19">
        <f>VLOOKUP(L39,EtchLengthFromLayout!$A:$B,2,0)</f>
        <v>11074.86</v>
      </c>
      <c r="N39" s="19">
        <f t="shared" si="1"/>
        <v>17837.79</v>
      </c>
      <c r="O39" s="22" t="str">
        <f t="shared" ref="O39" si="5">IF( N39&lt;=18000,"OK, Length &lt; 18000mils","Fail, Length is Out of Range")</f>
        <v>OK, Length &lt; 18000mils</v>
      </c>
      <c r="P39" s="126"/>
    </row>
    <row r="40" spans="1:16" s="32" customFormat="1" ht="15.75" customHeight="1" x14ac:dyDescent="0.25">
      <c r="A40" s="23" t="s">
        <v>8</v>
      </c>
      <c r="B40" s="42">
        <f>VLOOKUP(C40,PinNo!$B:$C,2,0)</f>
        <v>43</v>
      </c>
      <c r="C40" s="43" t="s">
        <v>57</v>
      </c>
      <c r="D40" s="86" t="s">
        <v>5303</v>
      </c>
      <c r="E40" s="5" t="str">
        <f>VLOOKUP(CONCATENATE($A40,".",$B40),Netlist_VTable!$H:$I,2,0)</f>
        <v>S0_GPIOC_3</v>
      </c>
      <c r="F40" s="19">
        <f>VLOOKUP(E40,EtchLengthFromLayout!$A:$B,2,0)</f>
        <v>1446.93</v>
      </c>
      <c r="G40" s="19"/>
      <c r="H40" s="19"/>
      <c r="I40" s="19"/>
      <c r="J40" s="19"/>
      <c r="K40" s="17" t="str">
        <f>CONCATENATE("S",MID($A40,5,1),"_SCOT_HSD082" )</f>
        <v>S0_SCOT_HSD082</v>
      </c>
      <c r="L40" s="5" t="str">
        <f>VLOOKUP(K40,Assigned_Channel!$A:$B,2,0)</f>
        <v>SLOT0.CH34</v>
      </c>
      <c r="M40" s="19">
        <f>VLOOKUP(L40,EtchLengthFromLayout!$A:$B,2,0)</f>
        <v>16390.8</v>
      </c>
      <c r="N40" s="19">
        <f t="shared" si="1"/>
        <v>17837.73</v>
      </c>
      <c r="O40" s="22" t="str">
        <f t="shared" si="2"/>
        <v>OK, Length &lt; 18000mils</v>
      </c>
      <c r="P40" s="126"/>
    </row>
    <row r="41" spans="1:16" s="32" customFormat="1" ht="15.75" customHeight="1" x14ac:dyDescent="0.25">
      <c r="A41" s="23" t="s">
        <v>8</v>
      </c>
      <c r="B41" s="42">
        <f>VLOOKUP(C41,PinNo!$B:$C,2,0)</f>
        <v>42</v>
      </c>
      <c r="C41" s="43" t="s">
        <v>56</v>
      </c>
      <c r="D41" s="86" t="s">
        <v>5304</v>
      </c>
      <c r="E41" s="5" t="str">
        <f>VLOOKUP(CONCATENATE($A41,".",$B41),Netlist_VTable!$H:$I,2,0)</f>
        <v>S0_GPIOC_4</v>
      </c>
      <c r="F41" s="19">
        <f>VLOOKUP(E41,EtchLengthFromLayout!$A:$B,2,0)</f>
        <v>1305.3599999999999</v>
      </c>
      <c r="G41" s="19"/>
      <c r="H41" s="19"/>
      <c r="I41" s="19"/>
      <c r="J41" s="19"/>
      <c r="K41" s="41" t="str">
        <f>CONCATENATE("S",MID($A41,5,1),"_SCLK_HSD081" )</f>
        <v>S0_SCLK_HSD081</v>
      </c>
      <c r="L41" s="5" t="str">
        <f>VLOOKUP(K41,Assigned_Channel!$A:$B,2,0)</f>
        <v>SLOT0.CH35</v>
      </c>
      <c r="M41" s="19">
        <f>VLOOKUP(L41,EtchLengthFromLayout!$A:$B,2,0)</f>
        <v>16532.52</v>
      </c>
      <c r="N41" s="19">
        <f t="shared" si="1"/>
        <v>17837.88</v>
      </c>
      <c r="O41" s="22" t="str">
        <f t="shared" si="2"/>
        <v>OK, Length &lt; 18000mils</v>
      </c>
      <c r="P41" s="126"/>
    </row>
    <row r="42" spans="1:16" s="32" customFormat="1" ht="15.75" customHeight="1" x14ac:dyDescent="0.25">
      <c r="A42" s="23" t="s">
        <v>8</v>
      </c>
      <c r="B42" s="42">
        <f>VLOOKUP(C42,PinNo!$B:$C,2,0)</f>
        <v>44</v>
      </c>
      <c r="C42" s="43" t="s">
        <v>277</v>
      </c>
      <c r="D42" s="86" t="s">
        <v>5305</v>
      </c>
      <c r="E42" s="5" t="str">
        <f>VLOOKUP(CONCATENATE($A42,".",$B42),Netlist_VTable!$H:$I,2,0)</f>
        <v>S0_GPIOC_5</v>
      </c>
      <c r="F42" s="19">
        <f>VLOOKUP(E42,EtchLengthFromLayout!$A:$B,2,0)</f>
        <v>1016.3</v>
      </c>
      <c r="G42" s="19"/>
      <c r="H42" s="19"/>
      <c r="I42" s="19"/>
      <c r="J42" s="19"/>
      <c r="K42" s="41" t="str">
        <f>CONCATENATE("S",MID($A42,5,1),"_SCLK_HSD256" )</f>
        <v>S0_SCLK_HSD256</v>
      </c>
      <c r="L42" s="5" t="str">
        <f>VLOOKUP(K42,Assigned_Channel!$A:$B,2,0)</f>
        <v>SLOT0.CH103</v>
      </c>
      <c r="M42" s="19">
        <f>VLOOKUP(L42,EtchLengthFromLayout!$A:$B,2,0)</f>
        <v>16821.59</v>
      </c>
      <c r="N42" s="19">
        <f t="shared" si="1"/>
        <v>17837.89</v>
      </c>
      <c r="O42" s="22" t="str">
        <f t="shared" si="2"/>
        <v>OK, Length &lt; 18000mils</v>
      </c>
      <c r="P42" s="126"/>
    </row>
    <row r="43" spans="1:16" s="32" customFormat="1" ht="16.149999999999999" customHeight="1" x14ac:dyDescent="0.25">
      <c r="A43" s="23" t="s">
        <v>8</v>
      </c>
      <c r="B43" s="42">
        <f>VLOOKUP(C43,PinNo!$B:$C,2,0)</f>
        <v>64</v>
      </c>
      <c r="C43" s="54" t="s">
        <v>52</v>
      </c>
      <c r="D43" s="86" t="s">
        <v>5306</v>
      </c>
      <c r="E43" s="5" t="str">
        <f>VLOOKUP(CONCATENATE($A43,".",$B43),Netlist_VTable!$H:$I,2,0)</f>
        <v>S0_SPI_CSB</v>
      </c>
      <c r="F43" s="19">
        <f>VLOOKUP(E43,EtchLengthFromLayout!$A:$B,2,0)</f>
        <v>2356.9899999999998</v>
      </c>
      <c r="G43" s="19"/>
      <c r="H43" s="19"/>
      <c r="I43" s="19"/>
      <c r="J43" s="19"/>
      <c r="K43" s="41" t="str">
        <f>CONCATENATE("S",MID($A43,5,1),"_SCOT_HSD136" )</f>
        <v>S0_SCOT_HSD136</v>
      </c>
      <c r="L43" s="5" t="str">
        <f>VLOOKUP(K43,Assigned_Channel!$A:$B,2,0)</f>
        <v>SLOT0.CH50</v>
      </c>
      <c r="M43" s="19">
        <f>VLOOKUP(L43,EtchLengthFromLayout!$A:$B,2,0)</f>
        <v>15480.74</v>
      </c>
      <c r="N43" s="19">
        <f t="shared" si="1"/>
        <v>17837.73</v>
      </c>
      <c r="O43" s="22" t="str">
        <f t="shared" si="2"/>
        <v>OK, Length &lt; 18000mils</v>
      </c>
      <c r="P43" s="126"/>
    </row>
    <row r="44" spans="1:16" s="32" customFormat="1" ht="16.149999999999999" customHeight="1" x14ac:dyDescent="0.25">
      <c r="A44" s="23" t="s">
        <v>8</v>
      </c>
      <c r="B44" s="42">
        <f>VLOOKUP(C44,PinNo!$B:$C,2,0)</f>
        <v>60</v>
      </c>
      <c r="C44" s="43" t="s">
        <v>279</v>
      </c>
      <c r="D44" s="31" t="s">
        <v>5307</v>
      </c>
      <c r="E44" s="5" t="str">
        <f>VLOOKUP(CONCATENATE($A44,".",$B44),Netlist_VTable!$H:$I,2,0)</f>
        <v>S0_SPI_SIO1</v>
      </c>
      <c r="F44" s="19">
        <f>VLOOKUP(E44,EtchLengthFromLayout!$A:$B,2,0)</f>
        <v>2115.29</v>
      </c>
      <c r="G44" s="19"/>
      <c r="H44" s="19"/>
      <c r="I44" s="19"/>
      <c r="J44" s="19"/>
      <c r="K44" s="41" t="str">
        <f>CONCATENATE("S",MID($A44,5,1),"_SCOT_HSD109" )</f>
        <v>S0_SCOT_HSD109</v>
      </c>
      <c r="L44" s="5" t="str">
        <f>VLOOKUP(K44,Assigned_Channel!$A:$B,2,0)</f>
        <v>SLOT0.CH41</v>
      </c>
      <c r="M44" s="19">
        <f>VLOOKUP(L44,EtchLengthFromLayout!$A:$B,2,0)</f>
        <v>15722.45</v>
      </c>
      <c r="N44" s="19">
        <f t="shared" si="1"/>
        <v>17837.740000000002</v>
      </c>
      <c r="O44" s="22" t="str">
        <f t="shared" si="2"/>
        <v>OK, Length &lt; 18000mils</v>
      </c>
      <c r="P44" s="126"/>
    </row>
    <row r="45" spans="1:16" s="32" customFormat="1" ht="15.6" customHeight="1" x14ac:dyDescent="0.25">
      <c r="A45" s="23" t="s">
        <v>8</v>
      </c>
      <c r="B45" s="42">
        <f>VLOOKUP(C45,PinNo!$B:$C,2,0)</f>
        <v>62</v>
      </c>
      <c r="C45" s="43" t="s">
        <v>54</v>
      </c>
      <c r="D45" s="31" t="s">
        <v>5308</v>
      </c>
      <c r="E45" s="5" t="str">
        <f>VLOOKUP(CONCATENATE($A45,".",$B45),Netlist_VTable!$H:$I,2,0)</f>
        <v>S0_SPI_SCK</v>
      </c>
      <c r="F45" s="19">
        <f>VLOOKUP(E45,EtchLengthFromLayout!$A:$B,2,0)</f>
        <v>2299.69</v>
      </c>
      <c r="G45" s="19"/>
      <c r="H45" s="19"/>
      <c r="I45" s="19"/>
      <c r="J45" s="19"/>
      <c r="K45" s="41" t="str">
        <f>CONCATENATE("S",MID($A45,5,1),"_SCOT_HSD134" )</f>
        <v>S0_SCOT_HSD134</v>
      </c>
      <c r="L45" s="5" t="str">
        <f>VLOOKUP(K45,Assigned_Channel!$A:$B,2,0)</f>
        <v>SLOT0.CH46</v>
      </c>
      <c r="M45" s="19">
        <f>VLOOKUP(L45,EtchLengthFromLayout!$A:$B,2,0)</f>
        <v>15538.17</v>
      </c>
      <c r="N45" s="19">
        <f t="shared" si="1"/>
        <v>17837.86</v>
      </c>
      <c r="O45" s="22" t="str">
        <f t="shared" si="2"/>
        <v>OK, Length &lt; 18000mils</v>
      </c>
      <c r="P45" s="126"/>
    </row>
    <row r="46" spans="1:16" s="32" customFormat="1" ht="16.149999999999999" customHeight="1" x14ac:dyDescent="0.25">
      <c r="A46" s="23" t="s">
        <v>8</v>
      </c>
      <c r="B46" s="42">
        <f>VLOOKUP(C46,PinNo!$B:$C,2,0)</f>
        <v>61</v>
      </c>
      <c r="C46" s="43" t="s">
        <v>280</v>
      </c>
      <c r="D46" s="31" t="s">
        <v>5309</v>
      </c>
      <c r="E46" s="5" t="str">
        <f>VLOOKUP(CONCATENATE($A46,".",$B46),Netlist_VTable!$H:$I,2,0)</f>
        <v>S0_SPI_SIO0</v>
      </c>
      <c r="F46" s="19">
        <f>VLOOKUP(E46,EtchLengthFromLayout!$A:$B,2,0)</f>
        <v>2642.94</v>
      </c>
      <c r="G46" s="19"/>
      <c r="H46" s="19"/>
      <c r="I46" s="19"/>
      <c r="J46" s="19"/>
      <c r="K46" s="41" t="str">
        <f>CONCATENATE("S",MID($A46,5,1),"_SCOT_HSD133" )</f>
        <v>S0_SCOT_HSD133</v>
      </c>
      <c r="L46" s="5" t="str">
        <f>VLOOKUP(K46,Assigned_Channel!$A:$B,2,0)</f>
        <v>SLOT0.CH53</v>
      </c>
      <c r="M46" s="19">
        <f>VLOOKUP(L46,EtchLengthFromLayout!$A:$B,2,0)</f>
        <v>15194.87</v>
      </c>
      <c r="N46" s="19">
        <f t="shared" si="1"/>
        <v>17837.810000000001</v>
      </c>
      <c r="O46" s="22" t="str">
        <f t="shared" si="2"/>
        <v>OK, Length &lt; 18000mils</v>
      </c>
      <c r="P46" s="126"/>
    </row>
    <row r="47" spans="1:16" s="32" customFormat="1" ht="15.75" customHeight="1" x14ac:dyDescent="0.25">
      <c r="A47" s="23" t="s">
        <v>8</v>
      </c>
      <c r="B47" s="42">
        <f>VLOOKUP(C47,PinNo!$B:$C,2,0)</f>
        <v>65</v>
      </c>
      <c r="C47" s="43" t="s">
        <v>281</v>
      </c>
      <c r="D47" s="31" t="s">
        <v>5310</v>
      </c>
      <c r="E47" s="5" t="str">
        <f>VLOOKUP(CONCATENATE($A47,".",$B47),Netlist_VTable!$H:$I,2,0)</f>
        <v>S0_SPI_SIO2</v>
      </c>
      <c r="F47" s="19">
        <f>VLOOKUP(E47,EtchLengthFromLayout!$A:$B,2,0)</f>
        <v>2442.9</v>
      </c>
      <c r="G47" s="19"/>
      <c r="H47" s="19"/>
      <c r="I47" s="19"/>
      <c r="J47" s="19"/>
      <c r="K47" s="41" t="str">
        <f>CONCATENATE("S",MID($A47,5,1),"_SCOT_HSD284" )</f>
        <v>S0_SCOT_HSD284</v>
      </c>
      <c r="L47" s="5" t="str">
        <f>VLOOKUP(K47,Assigned_Channel!$A:$B,2,0)</f>
        <v>SLOT0.CH51</v>
      </c>
      <c r="M47" s="19">
        <f>VLOOKUP(L47,EtchLengthFromLayout!$A:$B,2,0)</f>
        <v>15394.65</v>
      </c>
      <c r="N47" s="19">
        <f t="shared" si="1"/>
        <v>17837.55</v>
      </c>
      <c r="O47" s="22" t="str">
        <f t="shared" si="2"/>
        <v>OK, Length &lt; 18000mils</v>
      </c>
      <c r="P47" s="126"/>
    </row>
    <row r="48" spans="1:16" s="32" customFormat="1" ht="16.5" customHeight="1" x14ac:dyDescent="0.25">
      <c r="A48" s="23" t="s">
        <v>8</v>
      </c>
      <c r="B48" s="42">
        <f>VLOOKUP(C48,PinNo!$B:$C,2,0)</f>
        <v>66</v>
      </c>
      <c r="C48" s="7" t="s">
        <v>282</v>
      </c>
      <c r="D48" s="31" t="s">
        <v>5311</v>
      </c>
      <c r="E48" s="5" t="str">
        <f>VLOOKUP(CONCATENATE($A48,".",$B48),Netlist_VTable!$H:$I,2,0)</f>
        <v>S0_SPI_SIO3</v>
      </c>
      <c r="F48" s="19">
        <f>VLOOKUP(E48,EtchLengthFromLayout!$A:$B,2,0)</f>
        <v>2449.67</v>
      </c>
      <c r="G48" s="19"/>
      <c r="H48" s="19"/>
      <c r="I48" s="19"/>
      <c r="J48" s="19"/>
      <c r="K48" s="19" t="str">
        <f>CONCATENATE("S",MID($A48,5,1),"_SCLK_HSD285" )</f>
        <v>S0_SCLK_HSD285</v>
      </c>
      <c r="L48" s="5" t="str">
        <f>VLOOKUP(K48,Assigned_Channel!$A:$B,2,0)</f>
        <v>SLOT0.CH44</v>
      </c>
      <c r="M48" s="19">
        <f>VLOOKUP(L48,EtchLengthFromLayout!$A:$B,2,0)</f>
        <v>15388.08</v>
      </c>
      <c r="N48" s="19">
        <f t="shared" si="1"/>
        <v>17837.75</v>
      </c>
      <c r="O48" s="22" t="str">
        <f t="shared" si="2"/>
        <v>OK, Length &lt; 18000mils</v>
      </c>
      <c r="P48" s="127"/>
    </row>
    <row r="49" spans="1:16" s="32" customFormat="1" ht="15.6" customHeight="1" x14ac:dyDescent="0.25">
      <c r="A49" s="30" t="s">
        <v>9</v>
      </c>
      <c r="B49" s="10">
        <f>VLOOKUP(C49,PinNo!$B:$C,2,0)</f>
        <v>125</v>
      </c>
      <c r="C49" s="54" t="s">
        <v>907</v>
      </c>
      <c r="D49" s="91" t="s">
        <v>5268</v>
      </c>
      <c r="E49" s="10" t="str">
        <f>VLOOKUP(CONCATENATE($A49,".",$B49),Netlist_VTable!$H:$I,2,0)</f>
        <v>S1_X0_TXEN</v>
      </c>
      <c r="F49" s="15">
        <f>VLOOKUP(E49,EtchLengthFromLayout!$A:$B,2,0)</f>
        <v>5668.79</v>
      </c>
      <c r="G49" s="15" t="str">
        <f>CONCATENATE("S",MID($A49,5,1),"_R_",MID($E49,4,22) )</f>
        <v>S1_R_X0_TXEN</v>
      </c>
      <c r="H49" s="15">
        <f>VLOOKUP(G49,EtchLengthFromLayout!$A:$B,2,0)</f>
        <v>1715.05</v>
      </c>
      <c r="I49" s="15"/>
      <c r="J49" s="15"/>
      <c r="K49" s="15" t="str">
        <f>CONCATENATE("S",MID($A49,5,1),"_SCIN_HSD212" )</f>
        <v>S1_SCIN_HSD212</v>
      </c>
      <c r="L49" s="10" t="str">
        <f>VLOOKUP(K49,Assigned_Channel!$A:$B,2,0)</f>
        <v>SLOT3.CH56</v>
      </c>
      <c r="M49" s="15">
        <f>VLOOKUP(L49,EtchLengthFromLayout!$A:$B,2,0)</f>
        <v>10453.52</v>
      </c>
      <c r="N49" s="19">
        <f t="shared" si="1"/>
        <v>17837.36</v>
      </c>
      <c r="O49" s="22" t="str">
        <f t="shared" si="2"/>
        <v>OK, Length &lt; 18000mils</v>
      </c>
      <c r="P49" s="128" t="s">
        <v>5265</v>
      </c>
    </row>
    <row r="50" spans="1:16" s="32" customFormat="1" ht="15.6" customHeight="1" x14ac:dyDescent="0.25">
      <c r="A50" s="30" t="s">
        <v>9</v>
      </c>
      <c r="B50" s="42">
        <f>VLOOKUP(C50,PinNo!$B:$C,2,0)</f>
        <v>126</v>
      </c>
      <c r="C50" s="43" t="s">
        <v>908</v>
      </c>
      <c r="D50" s="86" t="s">
        <v>5269</v>
      </c>
      <c r="E50" s="5" t="str">
        <f>VLOOKUP(CONCATENATE($A50,".",$B50),Netlist_VTable!$H:$I,2,0)</f>
        <v>S1_X0_TXD0</v>
      </c>
      <c r="F50" s="19">
        <f>VLOOKUP(E50,EtchLengthFromLayout!$A:$B,2,0)</f>
        <v>5423.05</v>
      </c>
      <c r="G50" s="41" t="str">
        <f t="shared" ref="G50:G76" si="6">CONCATENATE("S",MID($A50,5,1),"_R_",MID($E50,4,22) )</f>
        <v>S1_R_X0_TXD0</v>
      </c>
      <c r="H50" s="19">
        <f>VLOOKUP(G50,EtchLengthFromLayout!$A:$B,2,0)</f>
        <v>2009.38</v>
      </c>
      <c r="I50" s="19"/>
      <c r="J50" s="19"/>
      <c r="K50" s="41" t="str">
        <f>CONCATENATE("S",MID($A50,5,1),"_SCIN_HSD213" )</f>
        <v>S1_SCIN_HSD213</v>
      </c>
      <c r="L50" s="5" t="str">
        <f>VLOOKUP(K50,Assigned_Channel!$A:$B,2,0)</f>
        <v>SLOT3.CH58</v>
      </c>
      <c r="M50" s="19">
        <f>VLOOKUP(L50,EtchLengthFromLayout!$A:$B,2,0)</f>
        <v>10405.08</v>
      </c>
      <c r="N50" s="19">
        <f t="shared" si="1"/>
        <v>17837.510000000002</v>
      </c>
      <c r="O50" s="22" t="str">
        <f t="shared" si="2"/>
        <v>OK, Length &lt; 18000mils</v>
      </c>
      <c r="P50" s="129"/>
    </row>
    <row r="51" spans="1:16" s="32" customFormat="1" ht="15.6" customHeight="1" x14ac:dyDescent="0.25">
      <c r="A51" s="30" t="s">
        <v>9</v>
      </c>
      <c r="B51" s="42">
        <f>VLOOKUP(C51,PinNo!$B:$C,2,0)</f>
        <v>127</v>
      </c>
      <c r="C51" s="43" t="s">
        <v>909</v>
      </c>
      <c r="D51" s="86" t="s">
        <v>5270</v>
      </c>
      <c r="E51" s="5" t="str">
        <f>VLOOKUP(CONCATENATE($A51,".",$B51),Netlist_VTable!$H:$I,2,0)</f>
        <v>S1_X0_TXD1</v>
      </c>
      <c r="F51" s="19">
        <f>VLOOKUP(E51,EtchLengthFromLayout!$A:$B,2,0)</f>
        <v>4944.09</v>
      </c>
      <c r="G51" s="41" t="str">
        <f t="shared" si="6"/>
        <v>S1_R_X0_TXD1</v>
      </c>
      <c r="H51" s="19">
        <f>VLOOKUP(G51,EtchLengthFromLayout!$A:$B,2,0)</f>
        <v>2688.32</v>
      </c>
      <c r="I51" s="19"/>
      <c r="J51" s="19"/>
      <c r="K51" s="41" t="str">
        <f>CONCATENATE("S",MID($A51,5,1),"_SCIN_HSD214" )</f>
        <v>S1_SCIN_HSD214</v>
      </c>
      <c r="L51" s="5" t="str">
        <f>VLOOKUP(K51,Assigned_Channel!$A:$B,2,0)</f>
        <v>SLOT3.CH40</v>
      </c>
      <c r="M51" s="19">
        <f>VLOOKUP(L51,EtchLengthFromLayout!$A:$B,2,0)</f>
        <v>10205.040000000001</v>
      </c>
      <c r="N51" s="19">
        <f t="shared" si="1"/>
        <v>17837.45</v>
      </c>
      <c r="O51" s="22" t="str">
        <f t="shared" si="2"/>
        <v>OK, Length &lt; 18000mils</v>
      </c>
      <c r="P51" s="129"/>
    </row>
    <row r="52" spans="1:16" s="32" customFormat="1" ht="15.6" customHeight="1" x14ac:dyDescent="0.25">
      <c r="A52" s="30" t="s">
        <v>9</v>
      </c>
      <c r="B52" s="42">
        <f>VLOOKUP(C52,PinNo!$B:$C,2,0)</f>
        <v>123</v>
      </c>
      <c r="C52" s="43" t="s">
        <v>910</v>
      </c>
      <c r="D52" s="86" t="s">
        <v>5271</v>
      </c>
      <c r="E52" s="5" t="str">
        <f>VLOOKUP(CONCATENATE($A52,".",$B52),Netlist_VTable!$H:$I,2,0)</f>
        <v>S1_X0_TXC</v>
      </c>
      <c r="F52" s="19">
        <f>VLOOKUP(E52,EtchLengthFromLayout!$A:$B,2,0)</f>
        <v>5184.78</v>
      </c>
      <c r="G52" s="41" t="str">
        <f t="shared" si="6"/>
        <v>S1_R_X0_TXC</v>
      </c>
      <c r="H52" s="19">
        <f>VLOOKUP(G52,EtchLengthFromLayout!$A:$B,2,0)</f>
        <v>2252.1799999999998</v>
      </c>
      <c r="I52" s="19"/>
      <c r="J52" s="19"/>
      <c r="K52" s="41" t="str">
        <f>CONCATENATE("S",MID($A52,5,1),"_SCIN_HSD215" )</f>
        <v>S1_SCIN_HSD215</v>
      </c>
      <c r="L52" s="5" t="str">
        <f>VLOOKUP(K52,Assigned_Channel!$A:$B,2,0)</f>
        <v>SLOT3.CH41</v>
      </c>
      <c r="M52" s="19">
        <f>VLOOKUP(L52,EtchLengthFromLayout!$A:$B,2,0)</f>
        <v>10400.549999999999</v>
      </c>
      <c r="N52" s="19">
        <f t="shared" si="1"/>
        <v>17837.509999999998</v>
      </c>
      <c r="O52" s="22" t="str">
        <f t="shared" si="2"/>
        <v>OK, Length &lt; 18000mils</v>
      </c>
      <c r="P52" s="129"/>
    </row>
    <row r="53" spans="1:16" s="32" customFormat="1" ht="15.6" customHeight="1" x14ac:dyDescent="0.25">
      <c r="A53" s="30" t="s">
        <v>9</v>
      </c>
      <c r="B53" s="42">
        <f>VLOOKUP(C53,PinNo!$B:$C,2,0)</f>
        <v>129</v>
      </c>
      <c r="C53" s="43" t="s">
        <v>911</v>
      </c>
      <c r="D53" s="86" t="s">
        <v>5272</v>
      </c>
      <c r="E53" s="5" t="str">
        <f>VLOOKUP(CONCATENATE($A53,".",$B53),Netlist_VTable!$H:$I,2,0)</f>
        <v>S1_X0_TXD2</v>
      </c>
      <c r="F53" s="19">
        <f>VLOOKUP(E53,EtchLengthFromLayout!$A:$B,2,0)</f>
        <v>3565.49</v>
      </c>
      <c r="G53" s="41" t="str">
        <f t="shared" si="6"/>
        <v>S1_R_X0_TXD2</v>
      </c>
      <c r="H53" s="19">
        <f>VLOOKUP(G53,EtchLengthFromLayout!$A:$B,2,0)</f>
        <v>4024.08</v>
      </c>
      <c r="I53" s="19"/>
      <c r="J53" s="19"/>
      <c r="K53" s="41" t="str">
        <f>CONCATENATE("S",MID($A53,5,1),"_SCIN_HSD216" )</f>
        <v>S1_SCIN_HSD216</v>
      </c>
      <c r="L53" s="5" t="str">
        <f>VLOOKUP(K53,Assigned_Channel!$A:$B,2,0)</f>
        <v>SLOT3.CH119</v>
      </c>
      <c r="M53" s="19">
        <f>VLOOKUP(L53,EtchLengthFromLayout!$A:$B,2,0)</f>
        <v>10247.94</v>
      </c>
      <c r="N53" s="19">
        <f t="shared" si="1"/>
        <v>17837.510000000002</v>
      </c>
      <c r="O53" s="22" t="str">
        <f t="shared" si="2"/>
        <v>OK, Length &lt; 18000mils</v>
      </c>
      <c r="P53" s="129"/>
    </row>
    <row r="54" spans="1:16" s="32" customFormat="1" ht="15.6" customHeight="1" x14ac:dyDescent="0.25">
      <c r="A54" s="30" t="s">
        <v>9</v>
      </c>
      <c r="B54" s="42">
        <f>VLOOKUP(C54,PinNo!$B:$C,2,0)</f>
        <v>116</v>
      </c>
      <c r="C54" s="43" t="s">
        <v>912</v>
      </c>
      <c r="D54" s="86" t="s">
        <v>5273</v>
      </c>
      <c r="E54" s="5" t="str">
        <f>VLOOKUP(CONCATENATE($A54,".",$B54),Netlist_VTable!$H:$I,2,0)</f>
        <v>S1_X0_RXD0</v>
      </c>
      <c r="F54" s="19">
        <f>VLOOKUP(E54,EtchLengthFromLayout!$A:$B,2,0)</f>
        <v>188.47</v>
      </c>
      <c r="G54" s="41" t="str">
        <f t="shared" si="6"/>
        <v>S1_R_X0_RXD0</v>
      </c>
      <c r="H54" s="19">
        <f>VLOOKUP(G54,EtchLengthFromLayout!$A:$B,2,0)</f>
        <v>4103.01</v>
      </c>
      <c r="I54" s="19"/>
      <c r="J54" s="19"/>
      <c r="K54" s="41" t="str">
        <f>CONCATENATE("S",MID($A54,5,1),"_SCOT_HSD217" )</f>
        <v>S1_SCOT_HSD217</v>
      </c>
      <c r="L54" s="5" t="str">
        <f>VLOOKUP(K54,Assigned_Channel!$A:$B,2,0)</f>
        <v>SLOT3.CH102</v>
      </c>
      <c r="M54" s="19">
        <f>VLOOKUP(L54,EtchLengthFromLayout!$A:$B,2,0)</f>
        <v>13546.33</v>
      </c>
      <c r="N54" s="19">
        <f t="shared" si="1"/>
        <v>17837.810000000001</v>
      </c>
      <c r="O54" s="22" t="str">
        <f t="shared" si="2"/>
        <v>OK, Length &lt; 18000mils</v>
      </c>
      <c r="P54" s="129"/>
    </row>
    <row r="55" spans="1:16" s="32" customFormat="1" ht="15.6" customHeight="1" x14ac:dyDescent="0.25">
      <c r="A55" s="30" t="s">
        <v>9</v>
      </c>
      <c r="B55" s="42">
        <f>VLOOKUP(C55,PinNo!$B:$C,2,0)</f>
        <v>130</v>
      </c>
      <c r="C55" s="43" t="s">
        <v>913</v>
      </c>
      <c r="D55" s="86" t="s">
        <v>5274</v>
      </c>
      <c r="E55" s="5" t="str">
        <f>VLOOKUP(CONCATENATE($A55,".",$B55),Netlist_VTable!$H:$I,2,0)</f>
        <v>S1_X0_TXD3</v>
      </c>
      <c r="F55" s="19">
        <f>VLOOKUP(E55,EtchLengthFromLayout!$A:$B,2,0)</f>
        <v>3921.34</v>
      </c>
      <c r="G55" s="41" t="str">
        <f t="shared" si="6"/>
        <v>S1_R_X0_TXD3</v>
      </c>
      <c r="H55" s="19">
        <f>VLOOKUP(G55,EtchLengthFromLayout!$A:$B,2,0)</f>
        <v>3329.15</v>
      </c>
      <c r="I55" s="19"/>
      <c r="J55" s="19"/>
      <c r="K55" s="41" t="str">
        <f>CONCATENATE("S",MID($A55,5,1),"_SCIN_HSD218" )</f>
        <v>S1_SCIN_HSD218</v>
      </c>
      <c r="L55" s="5" t="str">
        <f>VLOOKUP(K55,Assigned_Channel!$A:$B,2,0)</f>
        <v>SLOT3.CH101</v>
      </c>
      <c r="M55" s="19">
        <f>VLOOKUP(L55,EtchLengthFromLayout!$A:$B,2,0)</f>
        <v>10587.07</v>
      </c>
      <c r="N55" s="19">
        <f t="shared" si="1"/>
        <v>17837.559999999998</v>
      </c>
      <c r="O55" s="22" t="str">
        <f t="shared" si="2"/>
        <v>OK, Length &lt; 18000mils</v>
      </c>
      <c r="P55" s="129"/>
    </row>
    <row r="56" spans="1:16" s="32" customFormat="1" ht="15.6" customHeight="1" x14ac:dyDescent="0.25">
      <c r="A56" s="30" t="s">
        <v>9</v>
      </c>
      <c r="B56" s="42">
        <f>VLOOKUP(C56,PinNo!$B:$C,2,0)</f>
        <v>117</v>
      </c>
      <c r="C56" s="43" t="s">
        <v>915</v>
      </c>
      <c r="D56" s="86" t="s">
        <v>5275</v>
      </c>
      <c r="E56" s="5" t="str">
        <f>VLOOKUP(CONCATENATE($A56,".",$B56),Netlist_VTable!$H:$I,2,0)</f>
        <v>S1_X0_RXD1</v>
      </c>
      <c r="F56" s="19">
        <f>VLOOKUP(E56,EtchLengthFromLayout!$A:$B,2,0)</f>
        <v>58.38</v>
      </c>
      <c r="G56" s="41" t="str">
        <f t="shared" si="6"/>
        <v>S1_R_X0_RXD1</v>
      </c>
      <c r="H56" s="19">
        <f>VLOOKUP(G56,EtchLengthFromLayout!$A:$B,2,0)</f>
        <v>3933.74</v>
      </c>
      <c r="I56" s="19"/>
      <c r="J56" s="19"/>
      <c r="K56" s="41" t="str">
        <f>CONCATENATE("S",MID($A56,5,1),"_SCOT_HSD207" )</f>
        <v>S1_SCOT_HSD207</v>
      </c>
      <c r="L56" s="5" t="str">
        <f>VLOOKUP(K56,Assigned_Channel!$A:$B,2,0)</f>
        <v>SLOT1.CH40</v>
      </c>
      <c r="M56" s="19">
        <f>VLOOKUP(L56,EtchLengthFromLayout!$A:$B,2,0)</f>
        <v>13845.37</v>
      </c>
      <c r="N56" s="19">
        <f t="shared" si="1"/>
        <v>17837.490000000002</v>
      </c>
      <c r="O56" s="22" t="str">
        <f t="shared" si="2"/>
        <v>OK, Length &lt; 18000mils</v>
      </c>
      <c r="P56" s="129"/>
    </row>
    <row r="57" spans="1:16" s="32" customFormat="1" ht="15.6" customHeight="1" x14ac:dyDescent="0.25">
      <c r="A57" s="30" t="s">
        <v>9</v>
      </c>
      <c r="B57" s="42">
        <f>VLOOKUP(C57,PinNo!$B:$C,2,0)</f>
        <v>119</v>
      </c>
      <c r="C57" s="43" t="s">
        <v>916</v>
      </c>
      <c r="D57" s="86" t="s">
        <v>5276</v>
      </c>
      <c r="E57" s="5" t="str">
        <f>VLOOKUP(CONCATENATE($A57,".",$B57),Netlist_VTable!$H:$I,2,0)</f>
        <v>S1_X0_RXD3</v>
      </c>
      <c r="F57" s="19">
        <f>VLOOKUP(E57,EtchLengthFromLayout!$A:$B,2,0)</f>
        <v>132.35</v>
      </c>
      <c r="G57" s="41" t="str">
        <f t="shared" si="6"/>
        <v>S1_R_X0_RXD3</v>
      </c>
      <c r="H57" s="19">
        <f>VLOOKUP(G57,EtchLengthFromLayout!$A:$B,2,0)</f>
        <v>3501.99</v>
      </c>
      <c r="I57" s="19"/>
      <c r="J57" s="19"/>
      <c r="K57" s="41" t="str">
        <f>CONCATENATE("S",MID($A57,5,1),"_SCOT_HSD208" )</f>
        <v>S1_SCOT_HSD208</v>
      </c>
      <c r="L57" s="5" t="str">
        <f>VLOOKUP(K57,Assigned_Channel!$A:$B,2,0)</f>
        <v>SLOT1.CH35</v>
      </c>
      <c r="M57" s="19">
        <f>VLOOKUP(L57,EtchLengthFromLayout!$A:$B,2,0)</f>
        <v>14203.53</v>
      </c>
      <c r="N57" s="19">
        <f t="shared" si="1"/>
        <v>17837.87</v>
      </c>
      <c r="O57" s="22" t="str">
        <f t="shared" si="2"/>
        <v>OK, Length &lt; 18000mils</v>
      </c>
      <c r="P57" s="129"/>
    </row>
    <row r="58" spans="1:16" s="32" customFormat="1" ht="15.6" customHeight="1" x14ac:dyDescent="0.25">
      <c r="A58" s="30" t="s">
        <v>9</v>
      </c>
      <c r="B58" s="42">
        <f>VLOOKUP(C58,PinNo!$B:$C,2,0)</f>
        <v>115</v>
      </c>
      <c r="C58" s="43" t="s">
        <v>5263</v>
      </c>
      <c r="D58" s="86" t="s">
        <v>5277</v>
      </c>
      <c r="E58" s="5" t="str">
        <f>VLOOKUP(CONCATENATE($A58,".",$B58),Netlist_VTable!$H:$I,2,0)</f>
        <v>S1_X0_RXDV</v>
      </c>
      <c r="F58" s="19">
        <f>VLOOKUP(E58,EtchLengthFromLayout!$A:$B,2,0)</f>
        <v>189.73</v>
      </c>
      <c r="G58" s="41" t="str">
        <f t="shared" si="6"/>
        <v>S1_R_X0_RXDV</v>
      </c>
      <c r="H58" s="19">
        <f>VLOOKUP(G58,EtchLengthFromLayout!$A:$B,2,0)</f>
        <v>3494.21</v>
      </c>
      <c r="I58" s="19"/>
      <c r="J58" s="19"/>
      <c r="K58" s="41" t="str">
        <f>CONCATENATE("S",MID($A58,5,1),"_SCOT_HSD209" )</f>
        <v>S1_SCOT_HSD209</v>
      </c>
      <c r="L58" s="5" t="str">
        <f>VLOOKUP(K58,Assigned_Channel!$A:$B,2,0)</f>
        <v>SLOT1.CH38</v>
      </c>
      <c r="M58" s="19">
        <f>VLOOKUP(L58,EtchLengthFromLayout!$A:$B,2,0)</f>
        <v>14153.98</v>
      </c>
      <c r="N58" s="19">
        <f t="shared" si="1"/>
        <v>17837.919999999998</v>
      </c>
      <c r="O58" s="22" t="str">
        <f t="shared" si="2"/>
        <v>OK, Length &lt; 18000mils</v>
      </c>
      <c r="P58" s="129"/>
    </row>
    <row r="59" spans="1:16" s="32" customFormat="1" ht="15.6" customHeight="1" x14ac:dyDescent="0.25">
      <c r="A59" s="30" t="s">
        <v>9</v>
      </c>
      <c r="B59" s="42">
        <f>VLOOKUP(C59,PinNo!$B:$C,2,0)</f>
        <v>121</v>
      </c>
      <c r="C59" s="43" t="s">
        <v>918</v>
      </c>
      <c r="D59" s="86" t="s">
        <v>5278</v>
      </c>
      <c r="E59" s="5" t="str">
        <f>VLOOKUP(CONCATENATE($A59,".",$B59),Netlist_VTable!$H:$I,2,0)</f>
        <v>S1_X0_RXC</v>
      </c>
      <c r="F59" s="19">
        <f>VLOOKUP(E59,EtchLengthFromLayout!$A:$B,2,0)</f>
        <v>2278.37</v>
      </c>
      <c r="G59" s="41" t="str">
        <f t="shared" si="6"/>
        <v>S1_R_X0_RXC</v>
      </c>
      <c r="H59" s="19">
        <f>VLOOKUP(G59,EtchLengthFromLayout!$A:$B,2,0)</f>
        <v>3701.05</v>
      </c>
      <c r="I59" s="19"/>
      <c r="J59" s="19"/>
      <c r="K59" s="41" t="str">
        <f>CONCATENATE("S",MID($A59,5,1),"_SCIN_HSD210" )</f>
        <v>S1_SCIN_HSD210</v>
      </c>
      <c r="L59" s="5" t="str">
        <f>VLOOKUP(K59,Assigned_Channel!$A:$B,2,0)</f>
        <v>SLOT3.CH49</v>
      </c>
      <c r="M59" s="19">
        <f>VLOOKUP(L59,EtchLengthFromLayout!$A:$B,2,0)</f>
        <v>11858.4</v>
      </c>
      <c r="N59" s="19">
        <f t="shared" si="1"/>
        <v>17837.82</v>
      </c>
      <c r="O59" s="22" t="str">
        <f t="shared" si="2"/>
        <v>OK, Length &lt; 18000mils</v>
      </c>
      <c r="P59" s="129"/>
    </row>
    <row r="60" spans="1:16" s="32" customFormat="1" ht="15.6" customHeight="1" x14ac:dyDescent="0.25">
      <c r="A60" s="30" t="s">
        <v>9</v>
      </c>
      <c r="B60" s="42">
        <f>VLOOKUP(C60,PinNo!$B:$C,2,0)</f>
        <v>118</v>
      </c>
      <c r="C60" s="43" t="s">
        <v>919</v>
      </c>
      <c r="D60" s="86" t="s">
        <v>5279</v>
      </c>
      <c r="E60" s="5" t="str">
        <f>VLOOKUP(CONCATENATE($A60,".",$B60),Netlist_VTable!$H:$I,2,0)</f>
        <v>S1_X0_RXD2</v>
      </c>
      <c r="F60" s="19">
        <f>VLOOKUP(E60,EtchLengthFromLayout!$A:$B,2,0)</f>
        <v>2070.2399999999998</v>
      </c>
      <c r="G60" s="41" t="str">
        <f t="shared" si="6"/>
        <v>S1_R_X0_RXD2</v>
      </c>
      <c r="H60" s="19">
        <f>VLOOKUP(G60,EtchLengthFromLayout!$A:$B,2,0)</f>
        <v>3019.15</v>
      </c>
      <c r="I60" s="19"/>
      <c r="J60" s="19"/>
      <c r="K60" s="41" t="str">
        <f>CONCATENATE("S",MID($A60,5,1),"_SCOT_HSD211" )</f>
        <v>S1_SCOT_HSD211</v>
      </c>
      <c r="L60" s="5" t="str">
        <f>VLOOKUP(K60,Assigned_Channel!$A:$B,2,0)</f>
        <v>SLOT3.CH50</v>
      </c>
      <c r="M60" s="19">
        <f>VLOOKUP(L60,EtchLengthFromLayout!$A:$B,2,0)</f>
        <v>12748.48</v>
      </c>
      <c r="N60" s="19">
        <f t="shared" si="1"/>
        <v>17837.87</v>
      </c>
      <c r="O60" s="22" t="str">
        <f t="shared" si="2"/>
        <v>OK, Length &lt; 18000mils</v>
      </c>
      <c r="P60" s="129"/>
    </row>
    <row r="61" spans="1:16" s="32" customFormat="1" ht="15.6" customHeight="1" x14ac:dyDescent="0.25">
      <c r="A61" s="30" t="s">
        <v>9</v>
      </c>
      <c r="B61" s="42">
        <f>VLOOKUP(C61,PinNo!$B:$C,2,0)</f>
        <v>19</v>
      </c>
      <c r="C61" s="91" t="s">
        <v>6160</v>
      </c>
      <c r="D61" s="86" t="s">
        <v>5280</v>
      </c>
      <c r="E61" s="5" t="str">
        <f>VLOOKUP(CONCATENATE($A61,".",$B61),Netlist_VTable!$H:$I,2,0)</f>
        <v>S1_X1_TXEN</v>
      </c>
      <c r="F61" s="19">
        <f>VLOOKUP(E61,EtchLengthFromLayout!$A:$B,2,0)</f>
        <v>6646.19</v>
      </c>
      <c r="G61" s="41" t="str">
        <f t="shared" si="6"/>
        <v>S1_R_X1_TXEN</v>
      </c>
      <c r="H61" s="19">
        <f>VLOOKUP(G61,EtchLengthFromLayout!$A:$B,2,0)</f>
        <v>2408.0700000000002</v>
      </c>
      <c r="I61" s="19"/>
      <c r="J61" s="19"/>
      <c r="K61" s="41" t="str">
        <f>CONCATENATE("S",MID($A61,5,1),"_SCAN_HSD186" )</f>
        <v>S1_SCAN_HSD186</v>
      </c>
      <c r="L61" s="5" t="str">
        <f>VLOOKUP(K61,Assigned_Channel!$A:$B,2,0)</f>
        <v>SLOT3.CH52</v>
      </c>
      <c r="M61" s="19">
        <f>VLOOKUP(L61,EtchLengthFromLayout!$A:$B,2,0)</f>
        <v>8783.2099999999991</v>
      </c>
      <c r="N61" s="19">
        <f t="shared" si="1"/>
        <v>17837.47</v>
      </c>
      <c r="O61" s="22" t="str">
        <f t="shared" si="2"/>
        <v>OK, Length &lt; 18000mils</v>
      </c>
      <c r="P61" s="129"/>
    </row>
    <row r="62" spans="1:16" s="32" customFormat="1" ht="15.6" customHeight="1" x14ac:dyDescent="0.25">
      <c r="A62" s="30" t="s">
        <v>9</v>
      </c>
      <c r="B62" s="42">
        <f>VLOOKUP(C62,PinNo!$B:$C,2,0)</f>
        <v>20</v>
      </c>
      <c r="C62" s="43" t="s">
        <v>922</v>
      </c>
      <c r="D62" s="86" t="s">
        <v>5281</v>
      </c>
      <c r="E62" s="5" t="str">
        <f>VLOOKUP(CONCATENATE($A62,".",$B62),Netlist_VTable!$H:$I,2,0)</f>
        <v>S1_X1_TXD0</v>
      </c>
      <c r="F62" s="19">
        <f>VLOOKUP(E62,EtchLengthFromLayout!$A:$B,2,0)</f>
        <v>6789.74</v>
      </c>
      <c r="G62" s="41" t="str">
        <f t="shared" si="6"/>
        <v>S1_R_X1_TXD0</v>
      </c>
      <c r="H62" s="19">
        <f>VLOOKUP(G62,EtchLengthFromLayout!$A:$B,2,0)</f>
        <v>2623.21</v>
      </c>
      <c r="I62" s="19"/>
      <c r="J62" s="19"/>
      <c r="K62" s="41" t="str">
        <f>CONCATENATE("S",MID($A62,5,1),"_SCAN_HSD187" )</f>
        <v>S1_SCAN_HSD187</v>
      </c>
      <c r="L62" s="5" t="str">
        <f>VLOOKUP(K62,Assigned_Channel!$A:$B,2,0)</f>
        <v>SLOT3.CH53</v>
      </c>
      <c r="M62" s="19">
        <f>VLOOKUP(L62,EtchLengthFromLayout!$A:$B,2,0)</f>
        <v>8424.57</v>
      </c>
      <c r="N62" s="19">
        <f t="shared" si="1"/>
        <v>17837.52</v>
      </c>
      <c r="O62" s="22" t="str">
        <f t="shared" si="2"/>
        <v>OK, Length &lt; 18000mils</v>
      </c>
      <c r="P62" s="129"/>
    </row>
    <row r="63" spans="1:16" s="32" customFormat="1" ht="15.6" customHeight="1" x14ac:dyDescent="0.25">
      <c r="A63" s="30" t="s">
        <v>9</v>
      </c>
      <c r="B63" s="42">
        <f>VLOOKUP(C63,PinNo!$B:$C,2,0)</f>
        <v>21</v>
      </c>
      <c r="C63" s="43" t="s">
        <v>923</v>
      </c>
      <c r="D63" s="86" t="s">
        <v>5282</v>
      </c>
      <c r="E63" s="5" t="str">
        <f>VLOOKUP(CONCATENATE($A63,".",$B63),Netlist_VTable!$H:$I,2,0)</f>
        <v>S1_X1_TXD1</v>
      </c>
      <c r="F63" s="19">
        <f>VLOOKUP(E63,EtchLengthFromLayout!$A:$B,2,0)</f>
        <v>6587.14</v>
      </c>
      <c r="G63" s="41" t="str">
        <f t="shared" si="6"/>
        <v>S1_R_X1_TXD1</v>
      </c>
      <c r="H63" s="19">
        <f>VLOOKUP(G63,EtchLengthFromLayout!$A:$B,2,0)</f>
        <v>2636.76</v>
      </c>
      <c r="I63" s="19"/>
      <c r="J63" s="19"/>
      <c r="K63" s="41" t="str">
        <f>CONCATENATE("S",MID($A63,5,1),"_SCAN_HSD188" )</f>
        <v>S1_SCAN_HSD188</v>
      </c>
      <c r="L63" s="5" t="str">
        <f>VLOOKUP(K63,Assigned_Channel!$A:$B,2,0)</f>
        <v>SLOT3.CH35</v>
      </c>
      <c r="M63" s="19">
        <f>VLOOKUP(L63,EtchLengthFromLayout!$A:$B,2,0)</f>
        <v>8613.67</v>
      </c>
      <c r="N63" s="19">
        <f t="shared" si="1"/>
        <v>17837.57</v>
      </c>
      <c r="O63" s="22" t="str">
        <f t="shared" si="2"/>
        <v>OK, Length &lt; 18000mils</v>
      </c>
      <c r="P63" s="129"/>
    </row>
    <row r="64" spans="1:16" s="32" customFormat="1" ht="15.6" customHeight="1" x14ac:dyDescent="0.25">
      <c r="A64" s="30" t="s">
        <v>9</v>
      </c>
      <c r="B64" s="42">
        <f>VLOOKUP(C64,PinNo!$B:$C,2,0)</f>
        <v>18</v>
      </c>
      <c r="C64" s="43" t="s">
        <v>924</v>
      </c>
      <c r="D64" s="86" t="s">
        <v>5283</v>
      </c>
      <c r="E64" s="5" t="str">
        <f>VLOOKUP(CONCATENATE($A64,".",$B64),Netlist_VTable!$H:$I,2,0)</f>
        <v>S1_X1_TXC</v>
      </c>
      <c r="F64" s="19">
        <f>VLOOKUP(E64,EtchLengthFromLayout!$A:$B,2,0)</f>
        <v>6508.58</v>
      </c>
      <c r="G64" s="41" t="str">
        <f t="shared" si="6"/>
        <v>S1_R_X1_TXC</v>
      </c>
      <c r="H64" s="19">
        <f>VLOOKUP(G64,EtchLengthFromLayout!$A:$B,2,0)</f>
        <v>2740.83</v>
      </c>
      <c r="I64" s="19"/>
      <c r="J64" s="19"/>
      <c r="K64" s="41" t="str">
        <f>CONCATENATE("S",MID($A64,5,1),"_SCIN_HSD189" )</f>
        <v>S1_SCIN_HSD189</v>
      </c>
      <c r="L64" s="5" t="str">
        <f>VLOOKUP(K64,Assigned_Channel!$A:$B,2,0)</f>
        <v>SLOT3.CH38</v>
      </c>
      <c r="M64" s="19">
        <f>VLOOKUP(L64,EtchLengthFromLayout!$A:$B,2,0)</f>
        <v>8588.09</v>
      </c>
      <c r="N64" s="19">
        <f t="shared" si="1"/>
        <v>17837.5</v>
      </c>
      <c r="O64" s="22" t="str">
        <f t="shared" si="2"/>
        <v>OK, Length &lt; 18000mils</v>
      </c>
      <c r="P64" s="129"/>
    </row>
    <row r="65" spans="1:16" s="32" customFormat="1" ht="15.6" customHeight="1" x14ac:dyDescent="0.25">
      <c r="A65" s="30" t="s">
        <v>9</v>
      </c>
      <c r="B65" s="42">
        <f>VLOOKUP(C65,PinNo!$B:$C,2,0)</f>
        <v>23</v>
      </c>
      <c r="C65" s="43" t="s">
        <v>925</v>
      </c>
      <c r="D65" s="86" t="s">
        <v>5284</v>
      </c>
      <c r="E65" s="5" t="str">
        <f>VLOOKUP(CONCATENATE($A65,".",$B65),Netlist_VTable!$H:$I,2,0)</f>
        <v>S1_X1_TXD2</v>
      </c>
      <c r="F65" s="19">
        <f>VLOOKUP(E65,EtchLengthFromLayout!$A:$B,2,0)</f>
        <v>5481.77</v>
      </c>
      <c r="G65" s="41" t="str">
        <f t="shared" si="6"/>
        <v>S1_R_X1_TXD2</v>
      </c>
      <c r="H65" s="19">
        <f>VLOOKUP(G65,EtchLengthFromLayout!$A:$B,2,0)</f>
        <v>3779.63</v>
      </c>
      <c r="I65" s="19"/>
      <c r="J65" s="19"/>
      <c r="K65" s="41" t="str">
        <f>CONCATENATE("S",MID($A65,5,1),"_SCIN_HSD190" )</f>
        <v>S1_SCIN_HSD190</v>
      </c>
      <c r="L65" s="5" t="str">
        <f>VLOOKUP(K65,Assigned_Channel!$A:$B,2,0)</f>
        <v>SLOT1.CH52</v>
      </c>
      <c r="M65" s="19">
        <f>VLOOKUP(L65,EtchLengthFromLayout!$A:$B,2,0)</f>
        <v>8576.17</v>
      </c>
      <c r="N65" s="19">
        <f t="shared" si="1"/>
        <v>17837.57</v>
      </c>
      <c r="O65" s="22" t="str">
        <f t="shared" si="2"/>
        <v>OK, Length &lt; 18000mils</v>
      </c>
      <c r="P65" s="129"/>
    </row>
    <row r="66" spans="1:16" s="32" customFormat="1" ht="15.6" customHeight="1" x14ac:dyDescent="0.25">
      <c r="A66" s="30" t="s">
        <v>9</v>
      </c>
      <c r="B66" s="42">
        <f>VLOOKUP(C66,PinNo!$B:$C,2,0)</f>
        <v>11</v>
      </c>
      <c r="C66" s="43" t="s">
        <v>926</v>
      </c>
      <c r="D66" s="86" t="s">
        <v>5285</v>
      </c>
      <c r="E66" s="5" t="str">
        <f>VLOOKUP(CONCATENATE($A66,".",$B66),Netlist_VTable!$H:$I,2,0)</f>
        <v>S1_X1_RXD0</v>
      </c>
      <c r="F66" s="19">
        <f>VLOOKUP(E66,EtchLengthFromLayout!$A:$B,2,0)</f>
        <v>3520.57</v>
      </c>
      <c r="G66" s="41" t="str">
        <f t="shared" si="6"/>
        <v>S1_R_X1_RXD0</v>
      </c>
      <c r="H66" s="19">
        <f>VLOOKUP(G66,EtchLengthFromLayout!$A:$B,2,0)</f>
        <v>3111.3</v>
      </c>
      <c r="I66" s="19"/>
      <c r="J66" s="19"/>
      <c r="K66" s="41" t="str">
        <f>CONCATENATE("S",MID($A66,5,1),"_SCOT_HSD191" )</f>
        <v>S1_SCOT_HSD191</v>
      </c>
      <c r="L66" s="5" t="str">
        <f>VLOOKUP(K66,Assigned_Channel!$A:$B,2,0)</f>
        <v>SLOT1.CH53</v>
      </c>
      <c r="M66" s="19">
        <f>VLOOKUP(L66,EtchLengthFromLayout!$A:$B,2,0)</f>
        <v>11205.93</v>
      </c>
      <c r="N66" s="19">
        <f t="shared" si="1"/>
        <v>17837.800000000003</v>
      </c>
      <c r="O66" s="22" t="str">
        <f t="shared" si="2"/>
        <v>OK, Length &lt; 18000mils</v>
      </c>
      <c r="P66" s="129"/>
    </row>
    <row r="67" spans="1:16" s="32" customFormat="1" ht="15.6" customHeight="1" x14ac:dyDescent="0.25">
      <c r="A67" s="30" t="s">
        <v>9</v>
      </c>
      <c r="B67" s="42">
        <f>VLOOKUP(C67,PinNo!$B:$C,2,0)</f>
        <v>24</v>
      </c>
      <c r="C67" s="43" t="s">
        <v>927</v>
      </c>
      <c r="D67" s="86" t="s">
        <v>5286</v>
      </c>
      <c r="E67" s="5" t="str">
        <f>VLOOKUP(CONCATENATE($A67,".",$B67),Netlist_VTable!$H:$I,2,0)</f>
        <v>S1_X1_TXD3</v>
      </c>
      <c r="F67" s="19">
        <f>VLOOKUP(E67,EtchLengthFromLayout!$A:$B,2,0)</f>
        <v>5788.13</v>
      </c>
      <c r="G67" s="41" t="str">
        <f t="shared" si="6"/>
        <v>S1_R_X1_TXD3</v>
      </c>
      <c r="H67" s="19">
        <f>VLOOKUP(G67,EtchLengthFromLayout!$A:$B,2,0)</f>
        <v>3716.81</v>
      </c>
      <c r="I67" s="19"/>
      <c r="J67" s="19"/>
      <c r="K67" s="41" t="str">
        <f>CONCATENATE("S",MID($A67,5,1),"_SCIN_HSD192" )</f>
        <v>S1_SCIN_HSD192</v>
      </c>
      <c r="L67" s="5" t="str">
        <f>VLOOKUP(K67,Assigned_Channel!$A:$B,2,0)</f>
        <v>SLOT3.CH34</v>
      </c>
      <c r="M67" s="19">
        <f>VLOOKUP(L67,EtchLengthFromLayout!$A:$B,2,0)</f>
        <v>8332.58</v>
      </c>
      <c r="N67" s="19">
        <f t="shared" si="1"/>
        <v>17837.52</v>
      </c>
      <c r="O67" s="22" t="str">
        <f t="shared" si="2"/>
        <v>OK, Length &lt; 18000mils</v>
      </c>
      <c r="P67" s="129"/>
    </row>
    <row r="68" spans="1:16" s="32" customFormat="1" ht="15.6" customHeight="1" x14ac:dyDescent="0.25">
      <c r="A68" s="30" t="s">
        <v>9</v>
      </c>
      <c r="B68" s="42">
        <f>VLOOKUP(C68,PinNo!$B:$C,2,0)</f>
        <v>12</v>
      </c>
      <c r="C68" s="43" t="s">
        <v>929</v>
      </c>
      <c r="D68" s="86" t="s">
        <v>5287</v>
      </c>
      <c r="E68" s="5" t="str">
        <f>VLOOKUP(CONCATENATE($A68,".",$B68),Netlist_VTable!$H:$I,2,0)</f>
        <v>S1_X1_RXD1</v>
      </c>
      <c r="F68" s="19">
        <f>VLOOKUP(E68,EtchLengthFromLayout!$A:$B,2,0)</f>
        <v>2577.63</v>
      </c>
      <c r="G68" s="41" t="str">
        <f t="shared" si="6"/>
        <v>S1_R_X1_RXD1</v>
      </c>
      <c r="H68" s="19">
        <f>VLOOKUP(G68,EtchLengthFromLayout!$A:$B,2,0)</f>
        <v>4291.6499999999996</v>
      </c>
      <c r="I68" s="19"/>
      <c r="J68" s="19"/>
      <c r="K68" s="41" t="str">
        <f>CONCATENATE("S",MID($A68,5,1),"_SCOT_HSD181" )</f>
        <v>S1_SCOT_HSD181</v>
      </c>
      <c r="L68" s="5" t="str">
        <f>VLOOKUP(K68,Assigned_Channel!$A:$B,2,0)</f>
        <v>SLOT3.CH121</v>
      </c>
      <c r="M68" s="19">
        <f>VLOOKUP(L68,EtchLengthFromLayout!$A:$B,2,0)</f>
        <v>10968.45</v>
      </c>
      <c r="N68" s="19">
        <f t="shared" ref="N68:N131" si="7">F68+H68+J68+M68</f>
        <v>17837.73</v>
      </c>
      <c r="O68" s="22" t="str">
        <f t="shared" si="2"/>
        <v>OK, Length &lt; 18000mils</v>
      </c>
      <c r="P68" s="129"/>
    </row>
    <row r="69" spans="1:16" s="32" customFormat="1" ht="15.6" customHeight="1" x14ac:dyDescent="0.25">
      <c r="A69" s="30" t="s">
        <v>9</v>
      </c>
      <c r="B69" s="42">
        <f>VLOOKUP(C69,PinNo!$B:$C,2,0)</f>
        <v>14</v>
      </c>
      <c r="C69" s="43" t="s">
        <v>930</v>
      </c>
      <c r="D69" s="86" t="s">
        <v>5288</v>
      </c>
      <c r="E69" s="5" t="str">
        <f>VLOOKUP(CONCATENATE($A69,".",$B69),Netlist_VTable!$H:$I,2,0)</f>
        <v>S1_X1_RXD3</v>
      </c>
      <c r="F69" s="19">
        <f>VLOOKUP(E69,EtchLengthFromLayout!$A:$B,2,0)</f>
        <v>4230.6400000000003</v>
      </c>
      <c r="G69" s="41" t="str">
        <f t="shared" si="6"/>
        <v>S1_R_X1_RXD3</v>
      </c>
      <c r="H69" s="19">
        <f>VLOOKUP(G69,EtchLengthFromLayout!$A:$B,2,0)</f>
        <v>3160.25</v>
      </c>
      <c r="I69" s="19"/>
      <c r="J69" s="19"/>
      <c r="K69" s="41" t="str">
        <f>CONCATENATE("S",MID($A69,5,1),"_SCOT_HSD182" )</f>
        <v>S1_SCOT_HSD182</v>
      </c>
      <c r="L69" s="5" t="str">
        <f>VLOOKUP(K69,Assigned_Channel!$A:$B,2,0)</f>
        <v>SLOT3.CH96</v>
      </c>
      <c r="M69" s="19">
        <f>VLOOKUP(L69,EtchLengthFromLayout!$A:$B,2,0)</f>
        <v>10446.93</v>
      </c>
      <c r="N69" s="19">
        <f t="shared" si="7"/>
        <v>17837.82</v>
      </c>
      <c r="O69" s="22" t="str">
        <f t="shared" si="2"/>
        <v>OK, Length &lt; 18000mils</v>
      </c>
      <c r="P69" s="129"/>
    </row>
    <row r="70" spans="1:16" s="32" customFormat="1" ht="15.6" customHeight="1" x14ac:dyDescent="0.25">
      <c r="A70" s="30" t="s">
        <v>9</v>
      </c>
      <c r="B70" s="42">
        <f>VLOOKUP(C70,PinNo!$B:$C,2,0)</f>
        <v>10</v>
      </c>
      <c r="C70" s="43" t="s">
        <v>931</v>
      </c>
      <c r="D70" s="86" t="s">
        <v>5289</v>
      </c>
      <c r="E70" s="5" t="str">
        <f>VLOOKUP(CONCATENATE($A70,".",$B70),Netlist_VTable!$H:$I,2,0)</f>
        <v>S1_X1_RXDV</v>
      </c>
      <c r="F70" s="19">
        <f>VLOOKUP(E70,EtchLengthFromLayout!$A:$B,2,0)</f>
        <v>4187.1400000000003</v>
      </c>
      <c r="G70" s="41" t="str">
        <f t="shared" si="6"/>
        <v>S1_R_X1_RXDV</v>
      </c>
      <c r="H70" s="19">
        <f>VLOOKUP(G70,EtchLengthFromLayout!$A:$B,2,0)</f>
        <v>2978.78</v>
      </c>
      <c r="I70" s="19"/>
      <c r="J70" s="19"/>
      <c r="K70" s="41" t="str">
        <f>CONCATENATE("S",MID($A70,5,1),"_SCOT_HSD183" )</f>
        <v>S1_SCOT_HSD183</v>
      </c>
      <c r="L70" s="5" t="str">
        <f>VLOOKUP(K70,Assigned_Channel!$A:$B,2,0)</f>
        <v>SLOT3.CH97</v>
      </c>
      <c r="M70" s="19">
        <f>VLOOKUP(L70,EtchLengthFromLayout!$A:$B,2,0)</f>
        <v>10671.94</v>
      </c>
      <c r="N70" s="19">
        <f t="shared" si="7"/>
        <v>17837.86</v>
      </c>
      <c r="O70" s="22" t="str">
        <f t="shared" ref="O70:O137" si="8">IF( N70&lt;=18000,"OK, Length &lt; 18000mils","Fail, Length is Out of Range")</f>
        <v>OK, Length &lt; 18000mils</v>
      </c>
      <c r="P70" s="129"/>
    </row>
    <row r="71" spans="1:16" s="32" customFormat="1" ht="15.75" customHeight="1" x14ac:dyDescent="0.25">
      <c r="A71" s="30" t="s">
        <v>9</v>
      </c>
      <c r="B71" s="42">
        <f>VLOOKUP(C71,PinNo!$B:$C,2,0)</f>
        <v>16</v>
      </c>
      <c r="C71" s="43" t="s">
        <v>932</v>
      </c>
      <c r="D71" s="86" t="s">
        <v>5290</v>
      </c>
      <c r="E71" s="5" t="str">
        <f>VLOOKUP(CONCATENATE($A71,".",$B71),Netlist_VTable!$H:$I,2,0)</f>
        <v>S1_X1_RXC</v>
      </c>
      <c r="F71" s="19">
        <f>VLOOKUP(E71,EtchLengthFromLayout!$A:$B,2,0)</f>
        <v>2777.94</v>
      </c>
      <c r="G71" s="41" t="str">
        <f t="shared" si="6"/>
        <v>S1_R_X1_RXC</v>
      </c>
      <c r="H71" s="19">
        <f>VLOOKUP(G71,EtchLengthFromLayout!$A:$B,2,0)</f>
        <v>3523.16</v>
      </c>
      <c r="I71" s="19"/>
      <c r="J71" s="19"/>
      <c r="K71" s="41" t="str">
        <f>CONCATENATE("S",MID($A71,5,1),"_SCIN_HSD184" )</f>
        <v>S1_SCIN_HSD184</v>
      </c>
      <c r="L71" s="5" t="str">
        <f>VLOOKUP(K71,Assigned_Channel!$A:$B,2,0)</f>
        <v>SLOT1.CH97</v>
      </c>
      <c r="M71" s="19">
        <f>VLOOKUP(L71,EtchLengthFromLayout!$A:$B,2,0)</f>
        <v>11536.75</v>
      </c>
      <c r="N71" s="19">
        <f t="shared" si="7"/>
        <v>17837.849999999999</v>
      </c>
      <c r="O71" s="22" t="str">
        <f t="shared" si="8"/>
        <v>OK, Length &lt; 18000mils</v>
      </c>
      <c r="P71" s="129"/>
    </row>
    <row r="72" spans="1:16" s="32" customFormat="1" ht="15.6" customHeight="1" x14ac:dyDescent="0.25">
      <c r="A72" s="30" t="s">
        <v>9</v>
      </c>
      <c r="B72" s="42">
        <f>VLOOKUP(C72,PinNo!$B:$C,2,0)</f>
        <v>13</v>
      </c>
      <c r="C72" s="43" t="s">
        <v>933</v>
      </c>
      <c r="D72" s="86" t="s">
        <v>5291</v>
      </c>
      <c r="E72" s="5" t="str">
        <f>VLOOKUP(CONCATENATE($A72,".",$B72),Netlist_VTable!$H:$I,2,0)</f>
        <v>S1_X1_RXD2</v>
      </c>
      <c r="F72" s="19">
        <f>VLOOKUP(E72,EtchLengthFromLayout!$A:$B,2,0)</f>
        <v>2243.6</v>
      </c>
      <c r="G72" s="41" t="str">
        <f t="shared" si="6"/>
        <v>S1_R_X1_RXD2</v>
      </c>
      <c r="H72" s="19">
        <f>VLOOKUP(G72,EtchLengthFromLayout!$A:$B,2,0)</f>
        <v>3998.14</v>
      </c>
      <c r="I72" s="19"/>
      <c r="J72" s="19"/>
      <c r="K72" s="41" t="str">
        <f>CONCATENATE("S",MID($A72,5,1),"_SCOT_HSD185" )</f>
        <v>S1_SCOT_HSD185</v>
      </c>
      <c r="L72" s="5" t="str">
        <f>VLOOKUP(K72,Assigned_Channel!$A:$B,2,0)</f>
        <v>SLOT1.CH34</v>
      </c>
      <c r="M72" s="19">
        <f>VLOOKUP(L72,EtchLengthFromLayout!$A:$B,2,0)</f>
        <v>11596.08</v>
      </c>
      <c r="N72" s="19">
        <f t="shared" si="7"/>
        <v>17837.82</v>
      </c>
      <c r="O72" s="22" t="str">
        <f t="shared" si="8"/>
        <v>OK, Length &lt; 18000mils</v>
      </c>
      <c r="P72" s="129"/>
    </row>
    <row r="73" spans="1:16" s="32" customFormat="1" ht="15.6" customHeight="1" x14ac:dyDescent="0.25">
      <c r="A73" s="30" t="s">
        <v>9</v>
      </c>
      <c r="B73" s="42">
        <f>VLOOKUP(C73,PinNo!$B:$C,2,0)</f>
        <v>105</v>
      </c>
      <c r="C73" s="54" t="s">
        <v>937</v>
      </c>
      <c r="D73" s="86" t="s">
        <v>5292</v>
      </c>
      <c r="E73" s="5" t="str">
        <f>VLOOKUP(CONCATENATE($A73,".",$B73),Netlist_VTable!$H:$I,2,0)</f>
        <v>S1_X2_TXD0</v>
      </c>
      <c r="F73" s="19">
        <f>VLOOKUP(E73,EtchLengthFromLayout!$A:$B,2,0)</f>
        <v>5341.74</v>
      </c>
      <c r="G73" s="41" t="str">
        <f t="shared" si="6"/>
        <v>S1_R_X2_TXD0</v>
      </c>
      <c r="H73" s="19">
        <f>VLOOKUP(G73,EtchLengthFromLayout!$A:$B,2,0)</f>
        <v>2710.62</v>
      </c>
      <c r="I73" s="19"/>
      <c r="J73" s="19"/>
      <c r="K73" s="41" t="str">
        <f>CONCATENATE("S",MID($A73,5,1),"_SCIN_HSD200" )</f>
        <v>S1_SCIN_HSD200</v>
      </c>
      <c r="L73" s="5" t="str">
        <f>VLOOKUP(K73,Assigned_Channel!$A:$B,2,0)</f>
        <v>SLOT3.CH122</v>
      </c>
      <c r="M73" s="19">
        <f>VLOOKUP(L73,EtchLengthFromLayout!$A:$B,2,0)</f>
        <v>9785.1299999999992</v>
      </c>
      <c r="N73" s="19">
        <f t="shared" si="7"/>
        <v>17837.489999999998</v>
      </c>
      <c r="O73" s="22" t="str">
        <f t="shared" si="8"/>
        <v>OK, Length &lt; 18000mils</v>
      </c>
      <c r="P73" s="129"/>
    </row>
    <row r="74" spans="1:16" s="32" customFormat="1" ht="15.6" customHeight="1" x14ac:dyDescent="0.25">
      <c r="A74" s="30" t="s">
        <v>9</v>
      </c>
      <c r="B74" s="42">
        <f>VLOOKUP(C74,PinNo!$B:$C,2,0)</f>
        <v>106</v>
      </c>
      <c r="C74" s="43" t="s">
        <v>938</v>
      </c>
      <c r="D74" s="86" t="s">
        <v>5293</v>
      </c>
      <c r="E74" s="5" t="str">
        <f>VLOOKUP(CONCATENATE($A74,".",$B74),Netlist_VTable!$H:$I,2,0)</f>
        <v>S1_X2_TXD1</v>
      </c>
      <c r="F74" s="19">
        <f>VLOOKUP(E74,EtchLengthFromLayout!$A:$B,2,0)</f>
        <v>5022.38</v>
      </c>
      <c r="G74" s="41" t="str">
        <f t="shared" si="6"/>
        <v>S1_R_X2_TXD1</v>
      </c>
      <c r="H74" s="19">
        <f>VLOOKUP(G74,EtchLengthFromLayout!$A:$B,2,0)</f>
        <v>3042.35</v>
      </c>
      <c r="I74" s="19"/>
      <c r="J74" s="19"/>
      <c r="K74" s="41" t="str">
        <f>CONCATENATE("S",MID($A74,5,1),"_SCIN_HSD201" )</f>
        <v>S1_SCIN_HSD201</v>
      </c>
      <c r="L74" s="5" t="str">
        <f>VLOOKUP(K74,Assigned_Channel!$A:$B,2,0)</f>
        <v>SLOT3.CH124</v>
      </c>
      <c r="M74" s="19">
        <f>VLOOKUP(L74,EtchLengthFromLayout!$A:$B,2,0)</f>
        <v>9772.82</v>
      </c>
      <c r="N74" s="19">
        <f t="shared" si="7"/>
        <v>17837.55</v>
      </c>
      <c r="O74" s="22" t="str">
        <f t="shared" si="8"/>
        <v>OK, Length &lt; 18000mils</v>
      </c>
      <c r="P74" s="129"/>
    </row>
    <row r="75" spans="1:16" s="32" customFormat="1" ht="15.6" customHeight="1" x14ac:dyDescent="0.25">
      <c r="A75" s="30" t="s">
        <v>9</v>
      </c>
      <c r="B75" s="42">
        <f>VLOOKUP(C75,PinNo!$B:$C,2,0)</f>
        <v>108</v>
      </c>
      <c r="C75" s="43" t="s">
        <v>939</v>
      </c>
      <c r="D75" s="86" t="s">
        <v>5294</v>
      </c>
      <c r="E75" s="5" t="str">
        <f>VLOOKUP(CONCATENATE($A75,".",$B75),Netlist_VTable!$H:$I,2,0)</f>
        <v>S1_X2_TXD2</v>
      </c>
      <c r="F75" s="19">
        <f>VLOOKUP(E75,EtchLengthFromLayout!$A:$B,2,0)</f>
        <v>3249.02</v>
      </c>
      <c r="G75" s="41" t="str">
        <f t="shared" si="6"/>
        <v>S1_R_X2_TXD2</v>
      </c>
      <c r="H75" s="19">
        <f>VLOOKUP(G75,EtchLengthFromLayout!$A:$B,2,0)</f>
        <v>4663.83</v>
      </c>
      <c r="I75" s="19"/>
      <c r="J75" s="19"/>
      <c r="K75" s="41" t="str">
        <f>CONCATENATE("S",MID($A75,5,1),"_SCIN_HSD203" )</f>
        <v>S1_SCIN_HSD203</v>
      </c>
      <c r="L75" s="5" t="str">
        <f>VLOOKUP(K75,Assigned_Channel!$A:$B,2,0)</f>
        <v>SLOT1.CH49</v>
      </c>
      <c r="M75" s="19">
        <f>VLOOKUP(L75,EtchLengthFromLayout!$A:$B,2,0)</f>
        <v>9924.6</v>
      </c>
      <c r="N75" s="19">
        <f t="shared" si="7"/>
        <v>17837.45</v>
      </c>
      <c r="O75" s="22" t="str">
        <f t="shared" si="8"/>
        <v>OK, Length &lt; 18000mils</v>
      </c>
      <c r="P75" s="129"/>
    </row>
    <row r="76" spans="1:16" s="32" customFormat="1" ht="15.6" customHeight="1" x14ac:dyDescent="0.25">
      <c r="A76" s="30" t="s">
        <v>9</v>
      </c>
      <c r="B76" s="42">
        <f>VLOOKUP(C76,PinNo!$B:$C,2,0)</f>
        <v>109</v>
      </c>
      <c r="C76" s="43" t="s">
        <v>940</v>
      </c>
      <c r="D76" s="86" t="s">
        <v>5295</v>
      </c>
      <c r="E76" s="5" t="str">
        <f>VLOOKUP(CONCATENATE($A76,".",$B76),Netlist_VTable!$H:$I,2,0)</f>
        <v>S1_X2_TXD3</v>
      </c>
      <c r="F76" s="19">
        <f>VLOOKUP(E76,EtchLengthFromLayout!$A:$B,2,0)</f>
        <v>2951.99</v>
      </c>
      <c r="G76" s="41" t="str">
        <f t="shared" si="6"/>
        <v>S1_R_X2_TXD3</v>
      </c>
      <c r="H76" s="19">
        <f>VLOOKUP(G76,EtchLengthFromLayout!$A:$B,2,0)</f>
        <v>4987.71</v>
      </c>
      <c r="I76" s="19"/>
      <c r="J76" s="19"/>
      <c r="K76" s="41" t="str">
        <f>CONCATENATE("S",MID($A76,5,1),"_SCIN_HSD205" )</f>
        <v>S1_SCIN_HSD205</v>
      </c>
      <c r="L76" s="5" t="str">
        <f>VLOOKUP(K76,Assigned_Channel!$A:$B,2,0)</f>
        <v>SLOT1.CH50</v>
      </c>
      <c r="M76" s="19">
        <f>VLOOKUP(L76,EtchLengthFromLayout!$A:$B,2,0)</f>
        <v>9897.7800000000007</v>
      </c>
      <c r="N76" s="19">
        <f t="shared" si="7"/>
        <v>17837.48</v>
      </c>
      <c r="O76" s="22" t="str">
        <f t="shared" si="8"/>
        <v>OK, Length &lt; 18000mils</v>
      </c>
      <c r="P76" s="129"/>
    </row>
    <row r="77" spans="1:16" s="32" customFormat="1" ht="16.149999999999999" customHeight="1" x14ac:dyDescent="0.25">
      <c r="A77" s="30" t="s">
        <v>9</v>
      </c>
      <c r="B77" s="42">
        <f>VLOOKUP(C77,PinNo!$B:$C,2,0)</f>
        <v>31</v>
      </c>
      <c r="C77" s="54" t="s">
        <v>44</v>
      </c>
      <c r="D77" s="86" t="s">
        <v>5296</v>
      </c>
      <c r="E77" s="5" t="str">
        <f>VLOOKUP(CONCATENATE($A77,".",$B77),Netlist_VTable!$H:$I,2,0)</f>
        <v>S1_GPIOA_1</v>
      </c>
      <c r="F77" s="19">
        <f>VLOOKUP(E77,EtchLengthFromLayout!$A:$B,2,0)</f>
        <v>7646.77</v>
      </c>
      <c r="G77" s="19"/>
      <c r="H77" s="19"/>
      <c r="I77" s="19"/>
      <c r="J77" s="19"/>
      <c r="K77" s="41" t="str">
        <f>CONCATENATE("S",MID($A77,5,1),"_SCLK_DS_HSD064" )</f>
        <v>S1_SCLK_DS_HSD064</v>
      </c>
      <c r="L77" s="5" t="str">
        <f>VLOOKUP(K77,Assigned_Channel!$A:$B,2,0)</f>
        <v>SLOT1.CH59</v>
      </c>
      <c r="M77" s="19">
        <f>VLOOKUP(L77,EtchLengthFromLayout!$A:$B,2,0)</f>
        <v>10190.93</v>
      </c>
      <c r="N77" s="19">
        <f t="shared" si="7"/>
        <v>17837.7</v>
      </c>
      <c r="O77" s="22" t="str">
        <f t="shared" si="8"/>
        <v>OK, Length &lt; 18000mils</v>
      </c>
      <c r="P77" s="129"/>
    </row>
    <row r="78" spans="1:16" s="32" customFormat="1" ht="16.149999999999999" customHeight="1" x14ac:dyDescent="0.25">
      <c r="A78" s="30" t="s">
        <v>9</v>
      </c>
      <c r="B78" s="42">
        <f>VLOOKUP(C78,PinNo!$B:$C,2,0)</f>
        <v>32</v>
      </c>
      <c r="C78" s="43" t="s">
        <v>45</v>
      </c>
      <c r="D78" s="86" t="s">
        <v>5297</v>
      </c>
      <c r="E78" s="5" t="str">
        <f>VLOOKUP(CONCATENATE($A78,".",$B78),Netlist_VTable!$H:$I,2,0)</f>
        <v>S1_GPIOA_2</v>
      </c>
      <c r="F78" s="19">
        <f>VLOOKUP(E78,EtchLengthFromLayout!$A:$B,2,0)</f>
        <v>7551.78</v>
      </c>
      <c r="G78" s="19"/>
      <c r="H78" s="19"/>
      <c r="I78" s="19"/>
      <c r="J78" s="19"/>
      <c r="K78" s="41" t="str">
        <f>CONCATENATE("S",MID($A78,5,1),"_SCLK_DS_HSD063" )</f>
        <v>S1_SCLK_DS_HSD063</v>
      </c>
      <c r="L78" s="5" t="str">
        <f>VLOOKUP(K78,Assigned_Channel!$A:$B,2,0)</f>
        <v>SLOT1.CH57</v>
      </c>
      <c r="M78" s="19">
        <f>VLOOKUP(L78,EtchLengthFromLayout!$A:$B,2,0)</f>
        <v>10285.99</v>
      </c>
      <c r="N78" s="19">
        <f t="shared" si="7"/>
        <v>17837.77</v>
      </c>
      <c r="O78" s="22" t="str">
        <f t="shared" si="8"/>
        <v>OK, Length &lt; 18000mils</v>
      </c>
      <c r="P78" s="129"/>
    </row>
    <row r="79" spans="1:16" s="32" customFormat="1" ht="15.6" customHeight="1" x14ac:dyDescent="0.25">
      <c r="A79" s="30" t="s">
        <v>9</v>
      </c>
      <c r="B79" s="42">
        <f>VLOOKUP(C79,PinNo!$B:$C,2,0)</f>
        <v>35</v>
      </c>
      <c r="C79" s="54" t="s">
        <v>47</v>
      </c>
      <c r="D79" s="86" t="s">
        <v>5298</v>
      </c>
      <c r="E79" s="5" t="str">
        <f>VLOOKUP(CONCATENATE($A79,".",$B79),Netlist_VTable!$H:$I,2,0)</f>
        <v>S1_GPIOB_0</v>
      </c>
      <c r="F79" s="19">
        <f>VLOOKUP(E79,EtchLengthFromLayout!$A:$B,2,0)</f>
        <v>2357.5</v>
      </c>
      <c r="G79" s="19"/>
      <c r="H79" s="19"/>
      <c r="I79" s="19"/>
      <c r="J79" s="19"/>
      <c r="K79" s="41" t="str">
        <f>CONCATENATE("S",MID($A79,5,1),"_SCLK_HSD073" )</f>
        <v>S1_SCLK_HSD073</v>
      </c>
      <c r="L79" s="5" t="str">
        <f>VLOOKUP(K79,Assigned_Channel!$A:$B,2,0)</f>
        <v>SLOT1.CH123</v>
      </c>
      <c r="M79" s="19">
        <f>VLOOKUP(L79,EtchLengthFromLayout!$A:$B,2,0)</f>
        <v>15480.36</v>
      </c>
      <c r="N79" s="19">
        <f t="shared" si="7"/>
        <v>17837.86</v>
      </c>
      <c r="O79" s="22" t="str">
        <f t="shared" si="8"/>
        <v>OK, Length &lt; 18000mils</v>
      </c>
      <c r="P79" s="129"/>
    </row>
    <row r="80" spans="1:16" s="32" customFormat="1" ht="16.149999999999999" customHeight="1" x14ac:dyDescent="0.25">
      <c r="A80" s="30" t="s">
        <v>9</v>
      </c>
      <c r="B80" s="42">
        <f>VLOOKUP(C80,PinNo!$B:$C,2,0)</f>
        <v>36</v>
      </c>
      <c r="C80" s="43" t="s">
        <v>48</v>
      </c>
      <c r="D80" s="86" t="s">
        <v>5299</v>
      </c>
      <c r="E80" s="5" t="str">
        <f>VLOOKUP(CONCATENATE($A80,".",$B80),Netlist_VTable!$H:$I,2,0)</f>
        <v>S1_GPIOB_1</v>
      </c>
      <c r="F80" s="19">
        <f>VLOOKUP(E80,EtchLengthFromLayout!$A:$B,2,0)</f>
        <v>2534</v>
      </c>
      <c r="G80" s="19"/>
      <c r="H80" s="19"/>
      <c r="I80" s="19"/>
      <c r="J80" s="19"/>
      <c r="K80" s="41" t="str">
        <f>CONCATENATE("S",MID($A80,5,1),"_SCLK_HSD072" )</f>
        <v>S1_SCLK_HSD072</v>
      </c>
      <c r="L80" s="5" t="str">
        <f>VLOOKUP(K80,Assigned_Channel!$A:$B,2,0)</f>
        <v>SLOT1.CH119</v>
      </c>
      <c r="M80" s="19">
        <f>VLOOKUP(L80,EtchLengthFromLayout!$A:$B,2,0)</f>
        <v>15303.72</v>
      </c>
      <c r="N80" s="19">
        <f t="shared" si="7"/>
        <v>17837.72</v>
      </c>
      <c r="O80" s="22" t="str">
        <f t="shared" si="8"/>
        <v>OK, Length &lt; 18000mils</v>
      </c>
      <c r="P80" s="129"/>
    </row>
    <row r="81" spans="1:16" s="32" customFormat="1" ht="15.75" customHeight="1" x14ac:dyDescent="0.25">
      <c r="A81" s="30" t="s">
        <v>9</v>
      </c>
      <c r="B81" s="42">
        <f>VLOOKUP(C81,PinNo!$B:$C,2,0)</f>
        <v>37</v>
      </c>
      <c r="C81" s="43" t="s">
        <v>880</v>
      </c>
      <c r="D81" s="86" t="s">
        <v>5300</v>
      </c>
      <c r="E81" s="5" t="str">
        <f>VLOOKUP(CONCATENATE($A81,".",$B81),Netlist_VTable!$H:$I,2,0)</f>
        <v>S1_GPIOB_2</v>
      </c>
      <c r="F81" s="19">
        <f>VLOOKUP(E81,EtchLengthFromLayout!$A:$B,2,0)</f>
        <v>2333.9899999999998</v>
      </c>
      <c r="G81" s="19"/>
      <c r="H81" s="19"/>
      <c r="I81" s="19"/>
      <c r="J81" s="19"/>
      <c r="K81" s="41" t="str">
        <f>CONCATENATE("S",MID($A81,5,1),"_SCLK_HSD255" )</f>
        <v>S1_SCLK_HSD255</v>
      </c>
      <c r="L81" s="5" t="str">
        <f>VLOOKUP(K81,Assigned_Channel!$A:$B,2,0)</f>
        <v>SLOT1.CH120</v>
      </c>
      <c r="M81" s="19">
        <f>VLOOKUP(L81,EtchLengthFromLayout!$A:$B,2,0)</f>
        <v>15503.21</v>
      </c>
      <c r="N81" s="19">
        <f t="shared" si="7"/>
        <v>17837.199999999997</v>
      </c>
      <c r="O81" s="22" t="str">
        <f t="shared" si="8"/>
        <v>OK, Length &lt; 18000mils</v>
      </c>
      <c r="P81" s="129"/>
    </row>
    <row r="82" spans="1:16" s="32" customFormat="1" ht="15.75" customHeight="1" x14ac:dyDescent="0.25">
      <c r="A82" s="30" t="s">
        <v>9</v>
      </c>
      <c r="B82" s="103">
        <f>VLOOKUP(C82,PinNo!$B:$C,2,0)</f>
        <v>39</v>
      </c>
      <c r="C82" s="54" t="s">
        <v>50</v>
      </c>
      <c r="D82" s="86" t="s">
        <v>5301</v>
      </c>
      <c r="E82" s="5" t="str">
        <f>VLOOKUP(CONCATENATE($A82,".",$B82),Netlist_VTable!$H:$I,2,0)</f>
        <v>S1_GPIOC_1</v>
      </c>
      <c r="F82" s="19">
        <f>VLOOKUP(E82,EtchLengthFromLayout!$A:$B,2,0)</f>
        <v>3029.47</v>
      </c>
      <c r="G82" s="19"/>
      <c r="H82" s="19"/>
      <c r="I82" s="19"/>
      <c r="J82" s="19"/>
      <c r="K82" s="41" t="str">
        <f>CONCATENATE("S",MID($A82,5,1),"_SCLK_HSD066" )</f>
        <v>S1_SCLK_HSD066</v>
      </c>
      <c r="L82" s="5" t="str">
        <f>VLOOKUP(K82,Assigned_Channel!$A:$B,2,0)</f>
        <v>SLOT1.CH107</v>
      </c>
      <c r="M82" s="19">
        <f>VLOOKUP(L82,EtchLengthFromLayout!$A:$B,2,0)</f>
        <v>14808.25</v>
      </c>
      <c r="N82" s="19">
        <f t="shared" si="7"/>
        <v>17837.72</v>
      </c>
      <c r="O82" s="22" t="str">
        <f t="shared" si="8"/>
        <v>OK, Length &lt; 18000mils</v>
      </c>
      <c r="P82" s="129"/>
    </row>
    <row r="83" spans="1:16" s="32" customFormat="1" ht="15.75" customHeight="1" x14ac:dyDescent="0.25">
      <c r="A83" s="30" t="s">
        <v>9</v>
      </c>
      <c r="B83" s="103">
        <f>VLOOKUP(C83,PinNo!$B:$C,2,0)</f>
        <v>39</v>
      </c>
      <c r="C83" s="54" t="s">
        <v>50</v>
      </c>
      <c r="D83" s="86" t="s">
        <v>5301</v>
      </c>
      <c r="E83" s="5" t="str">
        <f>VLOOKUP(CONCATENATE($A83,".",$B83),Netlist_VTable!$H:$I,2,0)</f>
        <v>S1_GPIOC_1</v>
      </c>
      <c r="F83" s="19">
        <f>VLOOKUP(E83,EtchLengthFromLayout!$A:$B,2,0)</f>
        <v>3029.47</v>
      </c>
      <c r="G83" s="41" t="str">
        <f t="shared" ref="G83:G85" si="9">CONCATENATE("S",MID($A83,5,1),"_R_",MID($E83,4,22) )</f>
        <v>S1_R_GPIOC_1</v>
      </c>
      <c r="H83" s="19">
        <f>VLOOKUP(G83,EtchLengthFromLayout!$A:$B,2,0)</f>
        <v>4433.7</v>
      </c>
      <c r="I83" s="19"/>
      <c r="J83" s="19"/>
      <c r="K83" s="41" t="str">
        <f>CONCATENATE("S",MID($A83,5,1),"_SCLK_HSD353" )</f>
        <v>S1_SCLK_HSD353</v>
      </c>
      <c r="L83" s="5" t="str">
        <f>VLOOKUP(K83,Assigned_Channel!$A:$B,2,0)</f>
        <v>SLOT3.CH125</v>
      </c>
      <c r="M83" s="19">
        <f>VLOOKUP(L83,EtchLengthFromLayout!$A:$B,2,0)</f>
        <v>10374.69</v>
      </c>
      <c r="N83" s="19">
        <f t="shared" si="7"/>
        <v>17837.86</v>
      </c>
      <c r="O83" s="22" t="str">
        <f t="shared" si="8"/>
        <v>OK, Length &lt; 18000mils</v>
      </c>
      <c r="P83" s="129"/>
    </row>
    <row r="84" spans="1:16" s="32" customFormat="1" ht="15.75" customHeight="1" x14ac:dyDescent="0.25">
      <c r="A84" s="30" t="s">
        <v>9</v>
      </c>
      <c r="B84" s="103">
        <f>VLOOKUP(C84,PinNo!$B:$C,2,0)</f>
        <v>41</v>
      </c>
      <c r="C84" s="43" t="s">
        <v>55</v>
      </c>
      <c r="D84" s="86" t="s">
        <v>5302</v>
      </c>
      <c r="E84" s="5" t="str">
        <f>VLOOKUP(CONCATENATE($A84,".",$B84),Netlist_VTable!$H:$I,2,0)</f>
        <v>S1_GPIOC_2</v>
      </c>
      <c r="F84" s="19">
        <f>VLOOKUP(E84,EtchLengthFromLayout!$A:$B,2,0)</f>
        <v>3385.43</v>
      </c>
      <c r="G84" s="19"/>
      <c r="H84" s="19"/>
      <c r="I84" s="19"/>
      <c r="J84" s="19"/>
      <c r="K84" s="17" t="str">
        <f>CONCATENATE("S",MID($A84,5,1),"_SCIN_GPC2_HSD097" )</f>
        <v>S1_SCIN_GPC2_HSD097</v>
      </c>
      <c r="L84" s="5" t="str">
        <f>VLOOKUP(K84,Assigned_Channel!$A:$B,2,0)</f>
        <v>SLOT1.CH96</v>
      </c>
      <c r="M84" s="19">
        <f>VLOOKUP(L84,EtchLengthFromLayout!$A:$B,2,0)</f>
        <v>14452.4</v>
      </c>
      <c r="N84" s="19">
        <f t="shared" si="7"/>
        <v>17837.829999999998</v>
      </c>
      <c r="O84" s="22" t="str">
        <f t="shared" si="8"/>
        <v>OK, Length &lt; 18000mils</v>
      </c>
      <c r="P84" s="129"/>
    </row>
    <row r="85" spans="1:16" s="32" customFormat="1" ht="15.75" customHeight="1" x14ac:dyDescent="0.25">
      <c r="A85" s="30" t="s">
        <v>9</v>
      </c>
      <c r="B85" s="103">
        <f>VLOOKUP(C85,PinNo!$B:$C,2,0)</f>
        <v>41</v>
      </c>
      <c r="C85" s="43" t="s">
        <v>55</v>
      </c>
      <c r="D85" s="86" t="s">
        <v>5302</v>
      </c>
      <c r="E85" s="5" t="str">
        <f>VLOOKUP(CONCATENATE($A85,".",$B85),Netlist_VTable!$H:$I,2,0)</f>
        <v>S1_GPIOC_2</v>
      </c>
      <c r="F85" s="19">
        <f>VLOOKUP(E85,EtchLengthFromLayout!$A:$B,2,0)</f>
        <v>3385.43</v>
      </c>
      <c r="G85" s="41" t="str">
        <f t="shared" si="9"/>
        <v>S1_R_GPIOC_2</v>
      </c>
      <c r="H85" s="19">
        <f>VLOOKUP(G85,EtchLengthFromLayout!$A:$B,2,0)</f>
        <v>4430.97</v>
      </c>
      <c r="I85" s="19"/>
      <c r="J85" s="19"/>
      <c r="K85" s="41" t="str">
        <f>CONCATENATE("S",MID($A85,5,1),"_SCIN_GPC2_HSD354" )</f>
        <v>S1_SCIN_GPC2_HSD354</v>
      </c>
      <c r="L85" s="5" t="str">
        <f>VLOOKUP(K85,Assigned_Channel!$A:$B,2,0)</f>
        <v>SLOT3.CH123</v>
      </c>
      <c r="M85" s="19">
        <f>VLOOKUP(L85,EtchLengthFromLayout!$A:$B,2,0)</f>
        <v>10021.49</v>
      </c>
      <c r="N85" s="19">
        <f t="shared" si="7"/>
        <v>17837.89</v>
      </c>
      <c r="O85" s="22" t="str">
        <f t="shared" si="8"/>
        <v>OK, Length &lt; 18000mils</v>
      </c>
      <c r="P85" s="129"/>
    </row>
    <row r="86" spans="1:16" s="32" customFormat="1" ht="15.75" customHeight="1" x14ac:dyDescent="0.25">
      <c r="A86" s="30" t="s">
        <v>9</v>
      </c>
      <c r="B86" s="42">
        <f>VLOOKUP(C86,PinNo!$B:$C,2,0)</f>
        <v>43</v>
      </c>
      <c r="C86" s="43" t="s">
        <v>57</v>
      </c>
      <c r="D86" s="86" t="s">
        <v>5303</v>
      </c>
      <c r="E86" s="5" t="str">
        <f>VLOOKUP(CONCATENATE($A86,".",$B86),Netlist_VTable!$H:$I,2,0)</f>
        <v>S1_GPIOC_3</v>
      </c>
      <c r="F86" s="19">
        <f>VLOOKUP(E86,EtchLengthFromLayout!$A:$B,2,0)</f>
        <v>2584.9</v>
      </c>
      <c r="G86" s="19"/>
      <c r="H86" s="19"/>
      <c r="I86" s="19"/>
      <c r="J86" s="19"/>
      <c r="K86" s="17" t="str">
        <f>CONCATENATE("S",MID($A86,5,1),"_SCOT_HSD082" )</f>
        <v>S1_SCOT_HSD082</v>
      </c>
      <c r="L86" s="5" t="str">
        <f>VLOOKUP(K86,Assigned_Channel!$A:$B,2,0)</f>
        <v>SLOT1.CH125</v>
      </c>
      <c r="M86" s="19">
        <f>VLOOKUP(L86,EtchLengthFromLayout!$A:$B,2,0)</f>
        <v>15252.86</v>
      </c>
      <c r="N86" s="19">
        <f t="shared" si="7"/>
        <v>17837.760000000002</v>
      </c>
      <c r="O86" s="22" t="str">
        <f t="shared" si="8"/>
        <v>OK, Length &lt; 18000mils</v>
      </c>
      <c r="P86" s="129"/>
    </row>
    <row r="87" spans="1:16" s="32" customFormat="1" ht="15.75" customHeight="1" x14ac:dyDescent="0.25">
      <c r="A87" s="30" t="s">
        <v>9</v>
      </c>
      <c r="B87" s="42">
        <f>VLOOKUP(C87,PinNo!$B:$C,2,0)</f>
        <v>42</v>
      </c>
      <c r="C87" s="43" t="s">
        <v>56</v>
      </c>
      <c r="D87" s="86" t="s">
        <v>5304</v>
      </c>
      <c r="E87" s="5" t="str">
        <f>VLOOKUP(CONCATENATE($A87,".",$B87),Netlist_VTable!$H:$I,2,0)</f>
        <v>S1_GPIOC_4</v>
      </c>
      <c r="F87" s="19">
        <f>VLOOKUP(E87,EtchLengthFromLayout!$A:$B,2,0)</f>
        <v>2328.5700000000002</v>
      </c>
      <c r="G87" s="19"/>
      <c r="H87" s="19"/>
      <c r="I87" s="19"/>
      <c r="J87" s="19"/>
      <c r="K87" s="41" t="str">
        <f>CONCATENATE("S",MID($A87,5,1),"_SCLK_HSD081" )</f>
        <v>S1_SCLK_HSD081</v>
      </c>
      <c r="L87" s="5" t="str">
        <f>VLOOKUP(K87,Assigned_Channel!$A:$B,2,0)</f>
        <v>SLOT1.CH124</v>
      </c>
      <c r="M87" s="19">
        <f>VLOOKUP(L87,EtchLengthFromLayout!$A:$B,2,0)</f>
        <v>15509.27</v>
      </c>
      <c r="N87" s="19">
        <f t="shared" si="7"/>
        <v>17837.84</v>
      </c>
      <c r="O87" s="22" t="str">
        <f t="shared" si="8"/>
        <v>OK, Length &lt; 18000mils</v>
      </c>
      <c r="P87" s="129"/>
    </row>
    <row r="88" spans="1:16" s="32" customFormat="1" ht="15.75" customHeight="1" x14ac:dyDescent="0.25">
      <c r="A88" s="30" t="s">
        <v>9</v>
      </c>
      <c r="B88" s="42">
        <f>VLOOKUP(C88,PinNo!$B:$C,2,0)</f>
        <v>44</v>
      </c>
      <c r="C88" s="43" t="s">
        <v>277</v>
      </c>
      <c r="D88" s="86" t="s">
        <v>5305</v>
      </c>
      <c r="E88" s="5" t="str">
        <f>VLOOKUP(CONCATENATE($A88,".",$B88),Netlist_VTable!$H:$I,2,0)</f>
        <v>S1_GPIOC_5</v>
      </c>
      <c r="F88" s="19">
        <f>VLOOKUP(E88,EtchLengthFromLayout!$A:$B,2,0)</f>
        <v>1979.36</v>
      </c>
      <c r="G88" s="19"/>
      <c r="H88" s="19"/>
      <c r="I88" s="19"/>
      <c r="J88" s="19"/>
      <c r="K88" s="41" t="str">
        <f>CONCATENATE("S",MID($A88,5,1),"_SCLK_HSD256" )</f>
        <v>S1_SCLK_HSD256</v>
      </c>
      <c r="L88" s="5" t="str">
        <f>VLOOKUP(K88,Assigned_Channel!$A:$B,2,0)</f>
        <v>SLOT1.CH122</v>
      </c>
      <c r="M88" s="19">
        <f>VLOOKUP(L88,EtchLengthFromLayout!$A:$B,2,0)</f>
        <v>15857.77</v>
      </c>
      <c r="N88" s="19">
        <f t="shared" si="7"/>
        <v>17837.13</v>
      </c>
      <c r="O88" s="22" t="str">
        <f t="shared" si="8"/>
        <v>OK, Length &lt; 18000mils</v>
      </c>
      <c r="P88" s="129"/>
    </row>
    <row r="89" spans="1:16" s="32" customFormat="1" ht="15.75" customHeight="1" x14ac:dyDescent="0.25">
      <c r="A89" s="30" t="s">
        <v>9</v>
      </c>
      <c r="B89" s="42">
        <f>VLOOKUP(C89,PinNo!$B:$C,2,0)</f>
        <v>64</v>
      </c>
      <c r="C89" s="54" t="s">
        <v>52</v>
      </c>
      <c r="D89" s="86" t="s">
        <v>5306</v>
      </c>
      <c r="E89" s="5" t="str">
        <f>VLOOKUP(CONCATENATE($A89,".",$B89),Netlist_VTable!$H:$I,2,0)</f>
        <v>S1_SPI_CSB</v>
      </c>
      <c r="F89" s="19">
        <f>VLOOKUP(E89,EtchLengthFromLayout!$A:$B,2,0)</f>
        <v>2375.88</v>
      </c>
      <c r="G89" s="19"/>
      <c r="H89" s="19"/>
      <c r="I89" s="19"/>
      <c r="J89" s="19"/>
      <c r="K89" s="41" t="str">
        <f>CONCATENATE("S",MID($A89,5,1),"_SCOT_HSD136" )</f>
        <v>S1_SCOT_HSD136</v>
      </c>
      <c r="L89" s="5" t="str">
        <f>VLOOKUP(K89,Assigned_Channel!$A:$B,2,0)</f>
        <v>SLOT1.CH113</v>
      </c>
      <c r="M89" s="19">
        <f>VLOOKUP(L89,EtchLengthFromLayout!$A:$B,2,0)</f>
        <v>15461.88</v>
      </c>
      <c r="N89" s="19">
        <f t="shared" si="7"/>
        <v>17837.759999999998</v>
      </c>
      <c r="O89" s="22" t="str">
        <f t="shared" si="8"/>
        <v>OK, Length &lt; 18000mils</v>
      </c>
      <c r="P89" s="129"/>
    </row>
    <row r="90" spans="1:16" s="32" customFormat="1" ht="15.75" customHeight="1" x14ac:dyDescent="0.25">
      <c r="A90" s="30" t="s">
        <v>9</v>
      </c>
      <c r="B90" s="42">
        <f>VLOOKUP(C90,PinNo!$B:$C,2,0)</f>
        <v>60</v>
      </c>
      <c r="C90" s="43" t="s">
        <v>279</v>
      </c>
      <c r="D90" s="31" t="s">
        <v>5307</v>
      </c>
      <c r="E90" s="5" t="str">
        <f>VLOOKUP(CONCATENATE($A90,".",$B90),Netlist_VTable!$H:$I,2,0)</f>
        <v>S1_SPI_SIO1</v>
      </c>
      <c r="F90" s="19">
        <f>VLOOKUP(E90,EtchLengthFromLayout!$A:$B,2,0)</f>
        <v>2115.29</v>
      </c>
      <c r="G90" s="19"/>
      <c r="H90" s="19"/>
      <c r="I90" s="19"/>
      <c r="J90" s="19"/>
      <c r="K90" s="41" t="str">
        <f>CONCATENATE("S",MID($A90,5,1),"_SCOT_HSD109" )</f>
        <v>S1_SCOT_HSD109</v>
      </c>
      <c r="L90" s="5" t="str">
        <f>VLOOKUP(K90,Assigned_Channel!$A:$B,2,0)</f>
        <v>SLOT1.CH117</v>
      </c>
      <c r="M90" s="19">
        <f>VLOOKUP(L90,EtchLengthFromLayout!$A:$B,2,0)</f>
        <v>15722.54</v>
      </c>
      <c r="N90" s="19">
        <f t="shared" si="7"/>
        <v>17837.830000000002</v>
      </c>
      <c r="O90" s="22" t="str">
        <f t="shared" si="8"/>
        <v>OK, Length &lt; 18000mils</v>
      </c>
      <c r="P90" s="129"/>
    </row>
    <row r="91" spans="1:16" s="32" customFormat="1" ht="15.75" customHeight="1" x14ac:dyDescent="0.25">
      <c r="A91" s="30" t="s">
        <v>9</v>
      </c>
      <c r="B91" s="42">
        <f>VLOOKUP(C91,PinNo!$B:$C,2,0)</f>
        <v>62</v>
      </c>
      <c r="C91" s="43" t="s">
        <v>54</v>
      </c>
      <c r="D91" s="31" t="s">
        <v>5308</v>
      </c>
      <c r="E91" s="5" t="str">
        <f>VLOOKUP(CONCATENATE($A91,".",$B91),Netlist_VTable!$H:$I,2,0)</f>
        <v>S1_SPI_SCK</v>
      </c>
      <c r="F91" s="19">
        <f>VLOOKUP(E91,EtchLengthFromLayout!$A:$B,2,0)</f>
        <v>2299.69</v>
      </c>
      <c r="G91" s="19"/>
      <c r="H91" s="19"/>
      <c r="I91" s="19"/>
      <c r="J91" s="19"/>
      <c r="K91" s="41" t="str">
        <f>CONCATENATE("S",MID($A91,5,1),"_SCOT_HSD134" )</f>
        <v>S1_SCOT_HSD134</v>
      </c>
      <c r="L91" s="5" t="str">
        <f>VLOOKUP(K91,Assigned_Channel!$A:$B,2,0)</f>
        <v>SLOT1.CH114</v>
      </c>
      <c r="M91" s="19">
        <f>VLOOKUP(L91,EtchLengthFromLayout!$A:$B,2,0)</f>
        <v>15538.17</v>
      </c>
      <c r="N91" s="19">
        <f t="shared" si="7"/>
        <v>17837.86</v>
      </c>
      <c r="O91" s="22" t="str">
        <f t="shared" si="8"/>
        <v>OK, Length &lt; 18000mils</v>
      </c>
      <c r="P91" s="129"/>
    </row>
    <row r="92" spans="1:16" s="32" customFormat="1" ht="15.75" customHeight="1" x14ac:dyDescent="0.25">
      <c r="A92" s="30" t="s">
        <v>9</v>
      </c>
      <c r="B92" s="42">
        <f>VLOOKUP(C92,PinNo!$B:$C,2,0)</f>
        <v>61</v>
      </c>
      <c r="C92" s="43" t="s">
        <v>280</v>
      </c>
      <c r="D92" s="31" t="s">
        <v>5309</v>
      </c>
      <c r="E92" s="5" t="str">
        <f>VLOOKUP(CONCATENATE($A92,".",$B92),Netlist_VTable!$H:$I,2,0)</f>
        <v>S1_SPI_SIO0</v>
      </c>
      <c r="F92" s="19">
        <f>VLOOKUP(E92,EtchLengthFromLayout!$A:$B,2,0)</f>
        <v>2649.21</v>
      </c>
      <c r="G92" s="19"/>
      <c r="H92" s="19"/>
      <c r="I92" s="19"/>
      <c r="J92" s="19"/>
      <c r="K92" s="41" t="str">
        <f>CONCATENATE("S",MID($A92,5,1),"_SCOT_HSD133" )</f>
        <v>S1_SCOT_HSD133</v>
      </c>
      <c r="L92" s="5" t="str">
        <f>VLOOKUP(K92,Assigned_Channel!$A:$B,2,0)</f>
        <v>SLOT1.CH102</v>
      </c>
      <c r="M92" s="19">
        <f>VLOOKUP(L92,EtchLengthFromLayout!$A:$B,2,0)</f>
        <v>15188.59</v>
      </c>
      <c r="N92" s="19">
        <f t="shared" si="7"/>
        <v>17837.8</v>
      </c>
      <c r="O92" s="22" t="str">
        <f t="shared" si="8"/>
        <v>OK, Length &lt; 18000mils</v>
      </c>
      <c r="P92" s="129"/>
    </row>
    <row r="93" spans="1:16" s="32" customFormat="1" ht="15.75" customHeight="1" x14ac:dyDescent="0.25">
      <c r="A93" s="30" t="s">
        <v>9</v>
      </c>
      <c r="B93" s="42">
        <f>VLOOKUP(C93,PinNo!$B:$C,2,0)</f>
        <v>65</v>
      </c>
      <c r="C93" s="43" t="s">
        <v>281</v>
      </c>
      <c r="D93" s="31" t="s">
        <v>5310</v>
      </c>
      <c r="E93" s="5" t="str">
        <f>VLOOKUP(CONCATENATE($A93,".",$B93),Netlist_VTable!$H:$I,2,0)</f>
        <v>S1_SPI_SIO2</v>
      </c>
      <c r="F93" s="19">
        <f>VLOOKUP(E93,EtchLengthFromLayout!$A:$B,2,0)</f>
        <v>2442.9</v>
      </c>
      <c r="G93" s="19"/>
      <c r="H93" s="19"/>
      <c r="I93" s="19"/>
      <c r="J93" s="19"/>
      <c r="K93" s="41" t="str">
        <f>CONCATENATE("S",MID($A93,5,1),"_SCOT_HSD284" )</f>
        <v>S1_SCOT_HSD284</v>
      </c>
      <c r="L93" s="5" t="str">
        <f>VLOOKUP(K93,Assigned_Channel!$A:$B,2,0)</f>
        <v>SLOT1.CH101</v>
      </c>
      <c r="M93" s="19">
        <f>VLOOKUP(L93,EtchLengthFromLayout!$A:$B,2,0)</f>
        <v>15394.86</v>
      </c>
      <c r="N93" s="19">
        <f t="shared" si="7"/>
        <v>17837.760000000002</v>
      </c>
      <c r="O93" s="22" t="str">
        <f t="shared" si="8"/>
        <v>OK, Length &lt; 18000mils</v>
      </c>
      <c r="P93" s="129"/>
    </row>
    <row r="94" spans="1:16" s="32" customFormat="1" ht="15.75" customHeight="1" x14ac:dyDescent="0.25">
      <c r="A94" s="30" t="s">
        <v>9</v>
      </c>
      <c r="B94" s="42">
        <f>VLOOKUP(C94,PinNo!$B:$C,2,0)</f>
        <v>66</v>
      </c>
      <c r="C94" s="7" t="s">
        <v>282</v>
      </c>
      <c r="D94" s="31" t="s">
        <v>5311</v>
      </c>
      <c r="E94" s="5" t="str">
        <f>VLOOKUP(CONCATENATE($A94,".",$B94),Netlist_VTable!$H:$I,2,0)</f>
        <v>S1_SPI_SIO3</v>
      </c>
      <c r="F94" s="19">
        <f>VLOOKUP(E94,EtchLengthFromLayout!$A:$B,2,0)</f>
        <v>2449.67</v>
      </c>
      <c r="G94" s="19"/>
      <c r="H94" s="19"/>
      <c r="I94" s="19"/>
      <c r="J94" s="19"/>
      <c r="K94" s="19" t="str">
        <f>CONCATENATE("S",MID($A94,5,1),"_SCLK_HSD285" )</f>
        <v>S1_SCLK_HSD285</v>
      </c>
      <c r="L94" s="5" t="str">
        <f>VLOOKUP(K94,Assigned_Channel!$A:$B,2,0)</f>
        <v>SLOT1.CH116</v>
      </c>
      <c r="M94" s="19">
        <f>VLOOKUP(L94,EtchLengthFromLayout!$A:$B,2,0)</f>
        <v>15388.12</v>
      </c>
      <c r="N94" s="19">
        <f t="shared" si="7"/>
        <v>17837.79</v>
      </c>
      <c r="O94" s="22" t="str">
        <f t="shared" si="8"/>
        <v>OK, Length &lt; 18000mils</v>
      </c>
      <c r="P94" s="130"/>
    </row>
    <row r="95" spans="1:16" s="32" customFormat="1" ht="15.6" customHeight="1" x14ac:dyDescent="0.25">
      <c r="A95" s="23" t="s">
        <v>727</v>
      </c>
      <c r="B95" s="10">
        <f>VLOOKUP(C95,PinNo!$B:$C,2,0)</f>
        <v>125</v>
      </c>
      <c r="C95" s="54" t="s">
        <v>907</v>
      </c>
      <c r="D95" s="91" t="s">
        <v>5268</v>
      </c>
      <c r="E95" s="10" t="str">
        <f>VLOOKUP(CONCATENATE($A95,".",$B95),Netlist_VTable!$H:$I,2,0)</f>
        <v>S2_X0_TXEN</v>
      </c>
      <c r="F95" s="15">
        <f>VLOOKUP(E95,EtchLengthFromLayout!$A:$B,2,0)</f>
        <v>7144.4</v>
      </c>
      <c r="G95" s="15" t="str">
        <f>CONCATENATE("S",MID($A95,5,1),"_R_",MID($E95,4,22) )</f>
        <v>S2_R_X0_TXEN</v>
      </c>
      <c r="H95" s="15">
        <f>VLOOKUP(G95,EtchLengthFromLayout!$A:$B,2,0)</f>
        <v>3460.15</v>
      </c>
      <c r="I95" s="15"/>
      <c r="J95" s="15"/>
      <c r="K95" s="15" t="str">
        <f>CONCATENATE("S",MID($A95,5,1),"_SCIN_HSD212" )</f>
        <v>S2_SCIN_HSD212</v>
      </c>
      <c r="L95" s="10" t="str">
        <f>VLOOKUP(K95,Assigned_Channel!$A:$B,2,0)</f>
        <v>SLOT2.CH65</v>
      </c>
      <c r="M95" s="15">
        <f>VLOOKUP(L95,EtchLengthFromLayout!$A:$B,2,0)</f>
        <v>7233.2</v>
      </c>
      <c r="N95" s="19">
        <f t="shared" si="7"/>
        <v>17837.75</v>
      </c>
      <c r="O95" s="22" t="str">
        <f t="shared" si="8"/>
        <v>OK, Length &lt; 18000mils</v>
      </c>
      <c r="P95" s="125" t="s">
        <v>5266</v>
      </c>
    </row>
    <row r="96" spans="1:16" s="32" customFormat="1" ht="15.6" customHeight="1" x14ac:dyDescent="0.25">
      <c r="A96" s="23" t="s">
        <v>727</v>
      </c>
      <c r="B96" s="42">
        <f>VLOOKUP(C96,PinNo!$B:$C,2,0)</f>
        <v>126</v>
      </c>
      <c r="C96" s="43" t="s">
        <v>908</v>
      </c>
      <c r="D96" s="86" t="s">
        <v>5269</v>
      </c>
      <c r="E96" s="5" t="str">
        <f>VLOOKUP(CONCATENATE($A96,".",$B96),Netlist_VTable!$H:$I,2,0)</f>
        <v>S2_X0_TXD0</v>
      </c>
      <c r="F96" s="19">
        <f>VLOOKUP(E96,EtchLengthFromLayout!$A:$B,2,0)</f>
        <v>7258.21</v>
      </c>
      <c r="G96" s="41" t="str">
        <f t="shared" ref="G96:G122" si="10">CONCATENATE("S",MID($A96,5,1),"_R_",MID($E96,4,22) )</f>
        <v>S2_R_X0_TXD0</v>
      </c>
      <c r="H96" s="19">
        <f>VLOOKUP(G96,EtchLengthFromLayout!$A:$B,2,0)</f>
        <v>3306.33</v>
      </c>
      <c r="I96" s="19"/>
      <c r="J96" s="19"/>
      <c r="K96" s="41" t="str">
        <f>CONCATENATE("S",MID($A96,5,1),"_SCIN_HSD213" )</f>
        <v>S2_SCIN_HSD213</v>
      </c>
      <c r="L96" s="5" t="str">
        <f>VLOOKUP(K96,Assigned_Channel!$A:$B,2,0)</f>
        <v>SLOT2.CH2</v>
      </c>
      <c r="M96" s="19">
        <f>VLOOKUP(L96,EtchLengthFromLayout!$A:$B,2,0)</f>
        <v>7273.27</v>
      </c>
      <c r="N96" s="19">
        <f t="shared" si="7"/>
        <v>17837.810000000001</v>
      </c>
      <c r="O96" s="22" t="str">
        <f t="shared" si="8"/>
        <v>OK, Length &lt; 18000mils</v>
      </c>
      <c r="P96" s="126"/>
    </row>
    <row r="97" spans="1:16" s="32" customFormat="1" ht="15.6" customHeight="1" x14ac:dyDescent="0.25">
      <c r="A97" s="23" t="s">
        <v>727</v>
      </c>
      <c r="B97" s="42">
        <f>VLOOKUP(C97,PinNo!$B:$C,2,0)</f>
        <v>127</v>
      </c>
      <c r="C97" s="43" t="s">
        <v>909</v>
      </c>
      <c r="D97" s="86" t="s">
        <v>5270</v>
      </c>
      <c r="E97" s="5" t="str">
        <f>VLOOKUP(CONCATENATE($A97,".",$B97),Netlist_VTable!$H:$I,2,0)</f>
        <v>S2_X0_TXD1</v>
      </c>
      <c r="F97" s="19">
        <f>VLOOKUP(E97,EtchLengthFromLayout!$A:$B,2,0)</f>
        <v>6386.52</v>
      </c>
      <c r="G97" s="41" t="str">
        <f t="shared" si="10"/>
        <v>S2_R_X0_TXD1</v>
      </c>
      <c r="H97" s="19">
        <f>VLOOKUP(G97,EtchLengthFromLayout!$A:$B,2,0)</f>
        <v>4117.22</v>
      </c>
      <c r="I97" s="19"/>
      <c r="J97" s="19"/>
      <c r="K97" s="41" t="str">
        <f>CONCATENATE("S",MID($A97,5,1),"_SCIN_HSD214" )</f>
        <v>S2_SCIN_HSD214</v>
      </c>
      <c r="L97" s="5" t="str">
        <f>VLOOKUP(K97,Assigned_Channel!$A:$B,2,0)</f>
        <v>SLOT2.CH83</v>
      </c>
      <c r="M97" s="19">
        <f>VLOOKUP(L97,EtchLengthFromLayout!$A:$B,2,0)</f>
        <v>7333.87</v>
      </c>
      <c r="N97" s="19">
        <f t="shared" si="7"/>
        <v>17837.61</v>
      </c>
      <c r="O97" s="22" t="str">
        <f t="shared" si="8"/>
        <v>OK, Length &lt; 18000mils</v>
      </c>
      <c r="P97" s="126"/>
    </row>
    <row r="98" spans="1:16" s="32" customFormat="1" ht="15.6" customHeight="1" x14ac:dyDescent="0.25">
      <c r="A98" s="23" t="s">
        <v>727</v>
      </c>
      <c r="B98" s="42">
        <f>VLOOKUP(C98,PinNo!$B:$C,2,0)</f>
        <v>123</v>
      </c>
      <c r="C98" s="43" t="s">
        <v>910</v>
      </c>
      <c r="D98" s="86" t="s">
        <v>5271</v>
      </c>
      <c r="E98" s="5" t="str">
        <f>VLOOKUP(CONCATENATE($A98,".",$B98),Netlist_VTable!$H:$I,2,0)</f>
        <v>S2_X0_TXC</v>
      </c>
      <c r="F98" s="19">
        <f>VLOOKUP(E98,EtchLengthFromLayout!$A:$B,2,0)</f>
        <v>6742.55</v>
      </c>
      <c r="G98" s="41" t="str">
        <f t="shared" si="10"/>
        <v>S2_R_X0_TXC</v>
      </c>
      <c r="H98" s="19">
        <f>VLOOKUP(G98,EtchLengthFromLayout!$A:$B,2,0)</f>
        <v>3866.25</v>
      </c>
      <c r="I98" s="19"/>
      <c r="J98" s="19"/>
      <c r="K98" s="41" t="str">
        <f>CONCATENATE("S",MID($A98,5,1),"_SCIN_HSD215" )</f>
        <v>S2_SCIN_HSD215</v>
      </c>
      <c r="L98" s="5" t="str">
        <f>VLOOKUP(K98,Assigned_Channel!$A:$B,2,0)</f>
        <v>SLOT2.CH80</v>
      </c>
      <c r="M98" s="19">
        <f>VLOOKUP(L98,EtchLengthFromLayout!$A:$B,2,0)</f>
        <v>7229.04</v>
      </c>
      <c r="N98" s="19">
        <f t="shared" si="7"/>
        <v>17837.84</v>
      </c>
      <c r="O98" s="22" t="str">
        <f t="shared" si="8"/>
        <v>OK, Length &lt; 18000mils</v>
      </c>
      <c r="P98" s="126"/>
    </row>
    <row r="99" spans="1:16" s="32" customFormat="1" ht="15.6" customHeight="1" x14ac:dyDescent="0.25">
      <c r="A99" s="23" t="s">
        <v>727</v>
      </c>
      <c r="B99" s="42">
        <f>VLOOKUP(C99,PinNo!$B:$C,2,0)</f>
        <v>129</v>
      </c>
      <c r="C99" s="43" t="s">
        <v>911</v>
      </c>
      <c r="D99" s="86" t="s">
        <v>5272</v>
      </c>
      <c r="E99" s="5" t="str">
        <f>VLOOKUP(CONCATENATE($A99,".",$B99),Netlist_VTable!$H:$I,2,0)</f>
        <v>S2_X0_TXD2</v>
      </c>
      <c r="F99" s="19">
        <f>VLOOKUP(E99,EtchLengthFromLayout!$A:$B,2,0)</f>
        <v>5239.93</v>
      </c>
      <c r="G99" s="41" t="str">
        <f t="shared" si="10"/>
        <v>S2_R_X0_TXD2</v>
      </c>
      <c r="H99" s="19">
        <f>VLOOKUP(G99,EtchLengthFromLayout!$A:$B,2,0)</f>
        <v>5222.99</v>
      </c>
      <c r="I99" s="19"/>
      <c r="J99" s="19"/>
      <c r="K99" s="41" t="str">
        <f>CONCATENATE("S",MID($A99,5,1),"_SCIN_HSD216" )</f>
        <v>S2_SCIN_HSD216</v>
      </c>
      <c r="L99" s="5" t="str">
        <f>VLOOKUP(K99,Assigned_Channel!$A:$B,2,0)</f>
        <v>SLOT2.CH12</v>
      </c>
      <c r="M99" s="19">
        <f>VLOOKUP(L99,EtchLengthFromLayout!$A:$B,2,0)</f>
        <v>7374.89</v>
      </c>
      <c r="N99" s="19">
        <f t="shared" si="7"/>
        <v>17837.810000000001</v>
      </c>
      <c r="O99" s="22" t="str">
        <f t="shared" si="8"/>
        <v>OK, Length &lt; 18000mils</v>
      </c>
      <c r="P99" s="126"/>
    </row>
    <row r="100" spans="1:16" s="32" customFormat="1" ht="15.6" customHeight="1" x14ac:dyDescent="0.25">
      <c r="A100" s="23" t="s">
        <v>727</v>
      </c>
      <c r="B100" s="42">
        <f>VLOOKUP(C100,PinNo!$B:$C,2,0)</f>
        <v>116</v>
      </c>
      <c r="C100" s="43" t="s">
        <v>912</v>
      </c>
      <c r="D100" s="86" t="s">
        <v>5273</v>
      </c>
      <c r="E100" s="5" t="str">
        <f>VLOOKUP(CONCATENATE($A100,".",$B100),Netlist_VTable!$H:$I,2,0)</f>
        <v>S2_X0_RXD0</v>
      </c>
      <c r="F100" s="19">
        <f>VLOOKUP(E100,EtchLengthFromLayout!$A:$B,2,0)</f>
        <v>188.47</v>
      </c>
      <c r="G100" s="41" t="str">
        <f t="shared" si="10"/>
        <v>S2_R_X0_RXD0</v>
      </c>
      <c r="H100" s="19">
        <f>VLOOKUP(G100,EtchLengthFromLayout!$A:$B,2,0)</f>
        <v>5860.15</v>
      </c>
      <c r="I100" s="19"/>
      <c r="J100" s="19"/>
      <c r="K100" s="41" t="str">
        <f>CONCATENATE("S",MID($A100,5,1),"_SCOT_HSD217" )</f>
        <v>S2_SCOT_HSD217</v>
      </c>
      <c r="L100" s="5" t="str">
        <f>VLOOKUP(K100,Assigned_Channel!$A:$B,2,0)</f>
        <v>SLOT2.CH14</v>
      </c>
      <c r="M100" s="19">
        <f>VLOOKUP(L100,EtchLengthFromLayout!$A:$B,2,0)</f>
        <v>11789.11</v>
      </c>
      <c r="N100" s="19">
        <f t="shared" si="7"/>
        <v>17837.73</v>
      </c>
      <c r="O100" s="22" t="str">
        <f t="shared" si="8"/>
        <v>OK, Length &lt; 18000mils</v>
      </c>
      <c r="P100" s="126"/>
    </row>
    <row r="101" spans="1:16" s="32" customFormat="1" ht="15.6" customHeight="1" x14ac:dyDescent="0.25">
      <c r="A101" s="23" t="s">
        <v>727</v>
      </c>
      <c r="B101" s="42">
        <f>VLOOKUP(C101,PinNo!$B:$C,2,0)</f>
        <v>130</v>
      </c>
      <c r="C101" s="43" t="s">
        <v>913</v>
      </c>
      <c r="D101" s="86" t="s">
        <v>5274</v>
      </c>
      <c r="E101" s="5" t="str">
        <f>VLOOKUP(CONCATENATE($A101,".",$B101),Netlist_VTable!$H:$I,2,0)</f>
        <v>S2_X0_TXD3</v>
      </c>
      <c r="F101" s="19">
        <f>VLOOKUP(E101,EtchLengthFromLayout!$A:$B,2,0)</f>
        <v>6376</v>
      </c>
      <c r="G101" s="41" t="str">
        <f t="shared" si="10"/>
        <v>S2_R_X0_TXD3</v>
      </c>
      <c r="H101" s="19">
        <f>VLOOKUP(G101,EtchLengthFromLayout!$A:$B,2,0)</f>
        <v>4277.45</v>
      </c>
      <c r="I101" s="19"/>
      <c r="J101" s="19"/>
      <c r="K101" s="41" t="str">
        <f>CONCATENATE("S",MID($A101,5,1),"_SCIN_HSD218" )</f>
        <v>S2_SCIN_HSD218</v>
      </c>
      <c r="L101" s="5" t="str">
        <f>VLOOKUP(K101,Assigned_Channel!$A:$B,2,0)</f>
        <v>SLOT2.CH74</v>
      </c>
      <c r="M101" s="19">
        <f>VLOOKUP(L101,EtchLengthFromLayout!$A:$B,2,0)</f>
        <v>7184.22</v>
      </c>
      <c r="N101" s="19">
        <f t="shared" si="7"/>
        <v>17837.670000000002</v>
      </c>
      <c r="O101" s="22" t="str">
        <f t="shared" si="8"/>
        <v>OK, Length &lt; 18000mils</v>
      </c>
      <c r="P101" s="126"/>
    </row>
    <row r="102" spans="1:16" s="32" customFormat="1" ht="15.6" customHeight="1" x14ac:dyDescent="0.25">
      <c r="A102" s="23" t="s">
        <v>727</v>
      </c>
      <c r="B102" s="42">
        <f>VLOOKUP(C102,PinNo!$B:$C,2,0)</f>
        <v>117</v>
      </c>
      <c r="C102" s="43" t="s">
        <v>915</v>
      </c>
      <c r="D102" s="86" t="s">
        <v>5275</v>
      </c>
      <c r="E102" s="5" t="str">
        <f>VLOOKUP(CONCATENATE($A102,".",$B102),Netlist_VTable!$H:$I,2,0)</f>
        <v>S2_X0_RXD1</v>
      </c>
      <c r="F102" s="19">
        <f>VLOOKUP(E102,EtchLengthFromLayout!$A:$B,2,0)</f>
        <v>58.38</v>
      </c>
      <c r="G102" s="41" t="str">
        <f t="shared" si="10"/>
        <v>S2_R_X0_RXD1</v>
      </c>
      <c r="H102" s="19">
        <f>VLOOKUP(G102,EtchLengthFromLayout!$A:$B,2,0)</f>
        <v>5063.29</v>
      </c>
      <c r="I102" s="19"/>
      <c r="J102" s="19"/>
      <c r="K102" s="41" t="str">
        <f>CONCATENATE("S",MID($A102,5,1),"_SCOT_HSD207" )</f>
        <v>S2_SCOT_HSD207</v>
      </c>
      <c r="L102" s="5" t="str">
        <f>VLOOKUP(K102,Assigned_Channel!$A:$B,2,0)</f>
        <v>SLOT0.CH83</v>
      </c>
      <c r="M102" s="19">
        <f>VLOOKUP(L102,EtchLengthFromLayout!$A:$B,2,0)</f>
        <v>12715.93</v>
      </c>
      <c r="N102" s="19">
        <f t="shared" si="7"/>
        <v>17837.599999999999</v>
      </c>
      <c r="O102" s="22" t="str">
        <f t="shared" si="8"/>
        <v>OK, Length &lt; 18000mils</v>
      </c>
      <c r="P102" s="126"/>
    </row>
    <row r="103" spans="1:16" s="32" customFormat="1" ht="15.6" customHeight="1" x14ac:dyDescent="0.25">
      <c r="A103" s="23" t="s">
        <v>727</v>
      </c>
      <c r="B103" s="42">
        <f>VLOOKUP(C103,PinNo!$B:$C,2,0)</f>
        <v>119</v>
      </c>
      <c r="C103" s="43" t="s">
        <v>916</v>
      </c>
      <c r="D103" s="86" t="s">
        <v>5276</v>
      </c>
      <c r="E103" s="5" t="str">
        <f>VLOOKUP(CONCATENATE($A103,".",$B103),Netlist_VTable!$H:$I,2,0)</f>
        <v>S2_X0_RXD3</v>
      </c>
      <c r="F103" s="19">
        <f>VLOOKUP(E103,EtchLengthFromLayout!$A:$B,2,0)</f>
        <v>132.35</v>
      </c>
      <c r="G103" s="41" t="str">
        <f t="shared" si="10"/>
        <v>S2_R_X0_RXD3</v>
      </c>
      <c r="H103" s="19">
        <f>VLOOKUP(G103,EtchLengthFromLayout!$A:$B,2,0)</f>
        <v>6874.73</v>
      </c>
      <c r="I103" s="19"/>
      <c r="J103" s="19"/>
      <c r="K103" s="41" t="str">
        <f>CONCATENATE("S",MID($A103,5,1),"_SCOT_HSD208" )</f>
        <v>S2_SCOT_HSD208</v>
      </c>
      <c r="L103" s="5" t="str">
        <f>VLOOKUP(K103,Assigned_Channel!$A:$B,2,0)</f>
        <v>SLOT0.CH80</v>
      </c>
      <c r="M103" s="19">
        <f>VLOOKUP(L103,EtchLengthFromLayout!$A:$B,2,0)</f>
        <v>10830.02</v>
      </c>
      <c r="N103" s="19">
        <f t="shared" si="7"/>
        <v>17837.099999999999</v>
      </c>
      <c r="O103" s="22" t="str">
        <f t="shared" si="8"/>
        <v>OK, Length &lt; 18000mils</v>
      </c>
      <c r="P103" s="126"/>
    </row>
    <row r="104" spans="1:16" s="32" customFormat="1" ht="15.6" customHeight="1" x14ac:dyDescent="0.25">
      <c r="A104" s="23" t="s">
        <v>727</v>
      </c>
      <c r="B104" s="42">
        <f>VLOOKUP(C104,PinNo!$B:$C,2,0)</f>
        <v>115</v>
      </c>
      <c r="C104" s="43" t="s">
        <v>5263</v>
      </c>
      <c r="D104" s="86" t="s">
        <v>5277</v>
      </c>
      <c r="E104" s="5" t="str">
        <f>VLOOKUP(CONCATENATE($A104,".",$B104),Netlist_VTable!$H:$I,2,0)</f>
        <v>S2_X0_RXDV</v>
      </c>
      <c r="F104" s="19">
        <f>VLOOKUP(E104,EtchLengthFromLayout!$A:$B,2,0)</f>
        <v>189.73</v>
      </c>
      <c r="G104" s="41" t="str">
        <f t="shared" si="10"/>
        <v>S2_R_X0_RXDV</v>
      </c>
      <c r="H104" s="19">
        <f>VLOOKUP(G104,EtchLengthFromLayout!$A:$B,2,0)</f>
        <v>6774.19</v>
      </c>
      <c r="I104" s="19"/>
      <c r="J104" s="19"/>
      <c r="K104" s="41" t="str">
        <f>CONCATENATE("S",MID($A104,5,1),"_SCOT_HSD209" )</f>
        <v>S2_SCOT_HSD209</v>
      </c>
      <c r="L104" s="5" t="str">
        <f>VLOOKUP(K104,Assigned_Channel!$A:$B,2,0)</f>
        <v>SLOT0.CH77</v>
      </c>
      <c r="M104" s="19">
        <f>VLOOKUP(L104,EtchLengthFromLayout!$A:$B,2,0)</f>
        <v>10873.63</v>
      </c>
      <c r="N104" s="19">
        <f t="shared" si="7"/>
        <v>17837.55</v>
      </c>
      <c r="O104" s="22" t="str">
        <f t="shared" si="8"/>
        <v>OK, Length &lt; 18000mils</v>
      </c>
      <c r="P104" s="126"/>
    </row>
    <row r="105" spans="1:16" s="32" customFormat="1" ht="15.6" customHeight="1" x14ac:dyDescent="0.25">
      <c r="A105" s="23" t="s">
        <v>727</v>
      </c>
      <c r="B105" s="42">
        <f>VLOOKUP(C105,PinNo!$B:$C,2,0)</f>
        <v>121</v>
      </c>
      <c r="C105" s="43" t="s">
        <v>918</v>
      </c>
      <c r="D105" s="86" t="s">
        <v>5278</v>
      </c>
      <c r="E105" s="5" t="str">
        <f>VLOOKUP(CONCATENATE($A105,".",$B105),Netlist_VTable!$H:$I,2,0)</f>
        <v>S2_X0_RXC</v>
      </c>
      <c r="F105" s="19">
        <f>VLOOKUP(E105,EtchLengthFromLayout!$A:$B,2,0)</f>
        <v>2894.54</v>
      </c>
      <c r="G105" s="41" t="str">
        <f t="shared" si="10"/>
        <v>S2_R_X0_RXC</v>
      </c>
      <c r="H105" s="19">
        <f>VLOOKUP(G105,EtchLengthFromLayout!$A:$B,2,0)</f>
        <v>5271.18</v>
      </c>
      <c r="I105" s="19"/>
      <c r="J105" s="19"/>
      <c r="K105" s="41" t="str">
        <f>CONCATENATE("S",MID($A105,5,1),"_SCIN_HSD210" )</f>
        <v>S2_SCIN_HSD210</v>
      </c>
      <c r="L105" s="5" t="str">
        <f>VLOOKUP(K105,Assigned_Channel!$A:$B,2,0)</f>
        <v>SLOT2.CH31</v>
      </c>
      <c r="M105" s="19">
        <f>VLOOKUP(L105,EtchLengthFromLayout!$A:$B,2,0)</f>
        <v>9672</v>
      </c>
      <c r="N105" s="19">
        <f t="shared" si="7"/>
        <v>17837.72</v>
      </c>
      <c r="O105" s="22" t="str">
        <f t="shared" si="8"/>
        <v>OK, Length &lt; 18000mils</v>
      </c>
      <c r="P105" s="126"/>
    </row>
    <row r="106" spans="1:16" s="32" customFormat="1" ht="15.6" customHeight="1" x14ac:dyDescent="0.25">
      <c r="A106" s="23" t="s">
        <v>727</v>
      </c>
      <c r="B106" s="42">
        <f>VLOOKUP(C106,PinNo!$B:$C,2,0)</f>
        <v>118</v>
      </c>
      <c r="C106" s="43" t="s">
        <v>919</v>
      </c>
      <c r="D106" s="86" t="s">
        <v>5279</v>
      </c>
      <c r="E106" s="5" t="str">
        <f>VLOOKUP(CONCATENATE($A106,".",$B106),Netlist_VTable!$H:$I,2,0)</f>
        <v>S2_X0_RXD2</v>
      </c>
      <c r="F106" s="19">
        <f>VLOOKUP(E106,EtchLengthFromLayout!$A:$B,2,0)</f>
        <v>3583.65</v>
      </c>
      <c r="G106" s="41" t="str">
        <f t="shared" si="10"/>
        <v>S2_R_X0_RXD2</v>
      </c>
      <c r="H106" s="19">
        <f>VLOOKUP(G106,EtchLengthFromLayout!$A:$B,2,0)</f>
        <v>4082.41</v>
      </c>
      <c r="I106" s="19"/>
      <c r="J106" s="19"/>
      <c r="K106" s="41" t="str">
        <f>CONCATENATE("S",MID($A106,5,1),"_SCOT_HSD211" )</f>
        <v>S2_SCOT_HSD211</v>
      </c>
      <c r="L106" s="5" t="str">
        <f>VLOOKUP(K106,Assigned_Channel!$A:$B,2,0)</f>
        <v>SLOT2.CH93</v>
      </c>
      <c r="M106" s="19">
        <f>VLOOKUP(L106,EtchLengthFromLayout!$A:$B,2,0)</f>
        <v>10171.66</v>
      </c>
      <c r="N106" s="19">
        <f t="shared" si="7"/>
        <v>17837.72</v>
      </c>
      <c r="O106" s="22" t="str">
        <f t="shared" si="8"/>
        <v>OK, Length &lt; 18000mils</v>
      </c>
      <c r="P106" s="126"/>
    </row>
    <row r="107" spans="1:16" s="32" customFormat="1" ht="15.6" customHeight="1" x14ac:dyDescent="0.25">
      <c r="A107" s="23" t="s">
        <v>727</v>
      </c>
      <c r="B107" s="42">
        <f>VLOOKUP(C107,PinNo!$B:$C,2,0)</f>
        <v>19</v>
      </c>
      <c r="C107" s="91" t="s">
        <v>6160</v>
      </c>
      <c r="D107" s="86" t="s">
        <v>5280</v>
      </c>
      <c r="E107" s="5" t="str">
        <f>VLOOKUP(CONCATENATE($A107,".",$B107),Netlist_VTable!$H:$I,2,0)</f>
        <v>S2_X1_TXEN</v>
      </c>
      <c r="F107" s="19">
        <f>VLOOKUP(E107,EtchLengthFromLayout!$A:$B,2,0)</f>
        <v>5277.38</v>
      </c>
      <c r="G107" s="41" t="str">
        <f t="shared" si="10"/>
        <v>S2_R_X1_TXEN</v>
      </c>
      <c r="H107" s="19">
        <f>VLOOKUP(G107,EtchLengthFromLayout!$A:$B,2,0)</f>
        <v>2316.81</v>
      </c>
      <c r="I107" s="19"/>
      <c r="J107" s="19"/>
      <c r="K107" s="41" t="str">
        <f>CONCATENATE("S",MID($A107,5,1),"_SCAN_HSD186" )</f>
        <v>S2_SCAN_HSD186</v>
      </c>
      <c r="L107" s="5" t="str">
        <f>VLOOKUP(K107,Assigned_Channel!$A:$B,2,0)</f>
        <v>SLOT2.CH92</v>
      </c>
      <c r="M107" s="19">
        <f>VLOOKUP(L107,EtchLengthFromLayout!$A:$B,2,0)</f>
        <v>10243.66</v>
      </c>
      <c r="N107" s="19">
        <f t="shared" si="7"/>
        <v>17837.849999999999</v>
      </c>
      <c r="O107" s="22" t="str">
        <f t="shared" si="8"/>
        <v>OK, Length &lt; 18000mils</v>
      </c>
      <c r="P107" s="126"/>
    </row>
    <row r="108" spans="1:16" s="32" customFormat="1" ht="15.6" customHeight="1" x14ac:dyDescent="0.25">
      <c r="A108" s="23" t="s">
        <v>727</v>
      </c>
      <c r="B108" s="42">
        <f>VLOOKUP(C108,PinNo!$B:$C,2,0)</f>
        <v>20</v>
      </c>
      <c r="C108" s="43" t="s">
        <v>922</v>
      </c>
      <c r="D108" s="86" t="s">
        <v>5281</v>
      </c>
      <c r="E108" s="5" t="str">
        <f>VLOOKUP(CONCATENATE($A108,".",$B108),Netlist_VTable!$H:$I,2,0)</f>
        <v>S2_X1_TXD0</v>
      </c>
      <c r="F108" s="19">
        <f>VLOOKUP(E108,EtchLengthFromLayout!$A:$B,2,0)</f>
        <v>5273.76</v>
      </c>
      <c r="G108" s="41" t="str">
        <f t="shared" si="10"/>
        <v>S2_R_X1_TXD0</v>
      </c>
      <c r="H108" s="19">
        <f>VLOOKUP(G108,EtchLengthFromLayout!$A:$B,2,0)</f>
        <v>2171.16</v>
      </c>
      <c r="I108" s="19"/>
      <c r="J108" s="19"/>
      <c r="K108" s="41" t="str">
        <f>CONCATENATE("S",MID($A108,5,1),"_SCAN_HSD187" )</f>
        <v>S2_SCAN_HSD187</v>
      </c>
      <c r="L108" s="5" t="str">
        <f>VLOOKUP(K108,Assigned_Channel!$A:$B,2,0)</f>
        <v>SLOT2.CH89</v>
      </c>
      <c r="M108" s="19">
        <f>VLOOKUP(L108,EtchLengthFromLayout!$A:$B,2,0)</f>
        <v>10392.780000000001</v>
      </c>
      <c r="N108" s="19">
        <f t="shared" si="7"/>
        <v>17837.7</v>
      </c>
      <c r="O108" s="22" t="str">
        <f t="shared" si="8"/>
        <v>OK, Length &lt; 18000mils</v>
      </c>
      <c r="P108" s="126"/>
    </row>
    <row r="109" spans="1:16" s="32" customFormat="1" ht="15.6" customHeight="1" x14ac:dyDescent="0.25">
      <c r="A109" s="23" t="s">
        <v>727</v>
      </c>
      <c r="B109" s="42">
        <f>VLOOKUP(C109,PinNo!$B:$C,2,0)</f>
        <v>21</v>
      </c>
      <c r="C109" s="43" t="s">
        <v>923</v>
      </c>
      <c r="D109" s="86" t="s">
        <v>5282</v>
      </c>
      <c r="E109" s="5" t="str">
        <f>VLOOKUP(CONCATENATE($A109,".",$B109),Netlist_VTable!$H:$I,2,0)</f>
        <v>S2_X1_TXD1</v>
      </c>
      <c r="F109" s="19">
        <f>VLOOKUP(E109,EtchLengthFromLayout!$A:$B,2,0)</f>
        <v>3773.65</v>
      </c>
      <c r="G109" s="41" t="str">
        <f t="shared" si="10"/>
        <v>S2_R_X1_TXD1</v>
      </c>
      <c r="H109" s="19">
        <f>VLOOKUP(G109,EtchLengthFromLayout!$A:$B,2,0)</f>
        <v>3904.87</v>
      </c>
      <c r="I109" s="19"/>
      <c r="J109" s="19"/>
      <c r="K109" s="41" t="str">
        <f>CONCATENATE("S",MID($A109,5,1),"_SCAN_HSD188" )</f>
        <v>S2_SCAN_HSD188</v>
      </c>
      <c r="L109" s="5" t="str">
        <f>VLOOKUP(K109,Assigned_Channel!$A:$B,2,0)</f>
        <v>SLOT0.CH86</v>
      </c>
      <c r="M109" s="19">
        <f>VLOOKUP(L109,EtchLengthFromLayout!$A:$B,2,0)</f>
        <v>10159.280000000001</v>
      </c>
      <c r="N109" s="19">
        <f t="shared" si="7"/>
        <v>17837.800000000003</v>
      </c>
      <c r="O109" s="22" t="str">
        <f t="shared" si="8"/>
        <v>OK, Length &lt; 18000mils</v>
      </c>
      <c r="P109" s="126"/>
    </row>
    <row r="110" spans="1:16" s="32" customFormat="1" ht="15.6" customHeight="1" x14ac:dyDescent="0.25">
      <c r="A110" s="23" t="s">
        <v>727</v>
      </c>
      <c r="B110" s="42">
        <f>VLOOKUP(C110,PinNo!$B:$C,2,0)</f>
        <v>18</v>
      </c>
      <c r="C110" s="43" t="s">
        <v>924</v>
      </c>
      <c r="D110" s="86" t="s">
        <v>5283</v>
      </c>
      <c r="E110" s="5" t="str">
        <f>VLOOKUP(CONCATENATE($A110,".",$B110),Netlist_VTable!$H:$I,2,0)</f>
        <v>S2_X1_TXC</v>
      </c>
      <c r="F110" s="19">
        <f>VLOOKUP(E110,EtchLengthFromLayout!$A:$B,2,0)</f>
        <v>3962.7</v>
      </c>
      <c r="G110" s="41" t="str">
        <f t="shared" si="10"/>
        <v>S2_R_X1_TXC</v>
      </c>
      <c r="H110" s="19">
        <f>VLOOKUP(G110,EtchLengthFromLayout!$A:$B,2,0)</f>
        <v>3579.85</v>
      </c>
      <c r="I110" s="19"/>
      <c r="J110" s="19"/>
      <c r="K110" s="41" t="str">
        <f>CONCATENATE("S",MID($A110,5,1),"_SCIN_HSD189" )</f>
        <v>S2_SCIN_HSD189</v>
      </c>
      <c r="L110" s="5" t="str">
        <f>VLOOKUP(K110,Assigned_Channel!$A:$B,2,0)</f>
        <v>SLOT0.CH88</v>
      </c>
      <c r="M110" s="19">
        <f>VLOOKUP(L110,EtchLengthFromLayout!$A:$B,2,0)</f>
        <v>10295.24</v>
      </c>
      <c r="N110" s="19">
        <f t="shared" si="7"/>
        <v>17837.79</v>
      </c>
      <c r="O110" s="22" t="str">
        <f t="shared" si="8"/>
        <v>OK, Length &lt; 18000mils</v>
      </c>
      <c r="P110" s="126"/>
    </row>
    <row r="111" spans="1:16" s="32" customFormat="1" ht="15.6" customHeight="1" x14ac:dyDescent="0.25">
      <c r="A111" s="23" t="s">
        <v>727</v>
      </c>
      <c r="B111" s="42">
        <f>VLOOKUP(C111,PinNo!$B:$C,2,0)</f>
        <v>23</v>
      </c>
      <c r="C111" s="43" t="s">
        <v>925</v>
      </c>
      <c r="D111" s="86" t="s">
        <v>5284</v>
      </c>
      <c r="E111" s="5" t="str">
        <f>VLOOKUP(CONCATENATE($A111,".",$B111),Netlist_VTable!$H:$I,2,0)</f>
        <v>S2_X1_TXD2</v>
      </c>
      <c r="F111" s="19">
        <f>VLOOKUP(E111,EtchLengthFromLayout!$A:$B,2,0)</f>
        <v>3396.47</v>
      </c>
      <c r="G111" s="41" t="str">
        <f t="shared" si="10"/>
        <v>S2_R_X1_TXD2</v>
      </c>
      <c r="H111" s="19">
        <f>VLOOKUP(G111,EtchLengthFromLayout!$A:$B,2,0)</f>
        <v>3907.41</v>
      </c>
      <c r="I111" s="19"/>
      <c r="J111" s="19"/>
      <c r="K111" s="41" t="str">
        <f>CONCATENATE("S",MID($A111,5,1),"_SCIN_HSD190" )</f>
        <v>S2_SCIN_HSD190</v>
      </c>
      <c r="L111" s="5" t="str">
        <f>VLOOKUP(K111,Assigned_Channel!$A:$B,2,0)</f>
        <v>SLOT0.CH30</v>
      </c>
      <c r="M111" s="19">
        <f>VLOOKUP(L111,EtchLengthFromLayout!$A:$B,2,0)</f>
        <v>10533.98</v>
      </c>
      <c r="N111" s="19">
        <f t="shared" si="7"/>
        <v>17837.86</v>
      </c>
      <c r="O111" s="22" t="str">
        <f t="shared" si="8"/>
        <v>OK, Length &lt; 18000mils</v>
      </c>
      <c r="P111" s="126"/>
    </row>
    <row r="112" spans="1:16" s="32" customFormat="1" ht="15.6" customHeight="1" x14ac:dyDescent="0.25">
      <c r="A112" s="23" t="s">
        <v>727</v>
      </c>
      <c r="B112" s="42">
        <f>VLOOKUP(C112,PinNo!$B:$C,2,0)</f>
        <v>11</v>
      </c>
      <c r="C112" s="43" t="s">
        <v>926</v>
      </c>
      <c r="D112" s="86" t="s">
        <v>5285</v>
      </c>
      <c r="E112" s="5" t="str">
        <f>VLOOKUP(CONCATENATE($A112,".",$B112),Netlist_VTable!$H:$I,2,0)</f>
        <v>S2_X1_RXD0</v>
      </c>
      <c r="F112" s="19">
        <f>VLOOKUP(E112,EtchLengthFromLayout!$A:$B,2,0)</f>
        <v>1001.43</v>
      </c>
      <c r="G112" s="41" t="str">
        <f t="shared" si="10"/>
        <v>S2_R_X1_RXD0</v>
      </c>
      <c r="H112" s="19">
        <f>VLOOKUP(G112,EtchLengthFromLayout!$A:$B,2,0)</f>
        <v>3735.86</v>
      </c>
      <c r="I112" s="19"/>
      <c r="J112" s="19"/>
      <c r="K112" s="41" t="str">
        <f>CONCATENATE("S",MID($A112,5,1),"_SCOT_HSD191" )</f>
        <v>S2_SCOT_HSD191</v>
      </c>
      <c r="L112" s="5" t="str">
        <f>VLOOKUP(K112,Assigned_Channel!$A:$B,2,0)</f>
        <v>SLOT0.CH26</v>
      </c>
      <c r="M112" s="19">
        <f>VLOOKUP(L112,EtchLengthFromLayout!$A:$B,2,0)</f>
        <v>13100.42</v>
      </c>
      <c r="N112" s="19">
        <f t="shared" si="7"/>
        <v>17837.71</v>
      </c>
      <c r="O112" s="22" t="str">
        <f t="shared" si="8"/>
        <v>OK, Length &lt; 18000mils</v>
      </c>
      <c r="P112" s="126"/>
    </row>
    <row r="113" spans="1:16" s="32" customFormat="1" ht="15.6" customHeight="1" x14ac:dyDescent="0.25">
      <c r="A113" s="23" t="s">
        <v>727</v>
      </c>
      <c r="B113" s="42">
        <f>VLOOKUP(C113,PinNo!$B:$C,2,0)</f>
        <v>24</v>
      </c>
      <c r="C113" s="43" t="s">
        <v>927</v>
      </c>
      <c r="D113" s="86" t="s">
        <v>5286</v>
      </c>
      <c r="E113" s="5" t="str">
        <f>VLOOKUP(CONCATENATE($A113,".",$B113),Netlist_VTable!$H:$I,2,0)</f>
        <v>S2_X1_TXD3</v>
      </c>
      <c r="F113" s="19">
        <f>VLOOKUP(E113,EtchLengthFromLayout!$A:$B,2,0)</f>
        <v>3249.41</v>
      </c>
      <c r="G113" s="41" t="str">
        <f t="shared" si="10"/>
        <v>S2_R_X1_TXD3</v>
      </c>
      <c r="H113" s="19">
        <f>VLOOKUP(G113,EtchLengthFromLayout!$A:$B,2,0)</f>
        <v>4372.7299999999996</v>
      </c>
      <c r="I113" s="19"/>
      <c r="J113" s="19"/>
      <c r="K113" s="41" t="str">
        <f>CONCATENATE("S",MID($A113,5,1),"_SCIN_HSD192" )</f>
        <v>S2_SCIN_HSD192</v>
      </c>
      <c r="L113" s="5" t="str">
        <f>VLOOKUP(K113,Assigned_Channel!$A:$B,2,0)</f>
        <v>SLOT0.CH92</v>
      </c>
      <c r="M113" s="19">
        <f>VLOOKUP(L113,EtchLengthFromLayout!$A:$B,2,0)</f>
        <v>10215.6</v>
      </c>
      <c r="N113" s="19">
        <f t="shared" si="7"/>
        <v>17837.739999999998</v>
      </c>
      <c r="O113" s="22" t="str">
        <f t="shared" si="8"/>
        <v>OK, Length &lt; 18000mils</v>
      </c>
      <c r="P113" s="126"/>
    </row>
    <row r="114" spans="1:16" s="32" customFormat="1" ht="15.6" customHeight="1" x14ac:dyDescent="0.25">
      <c r="A114" s="23" t="s">
        <v>727</v>
      </c>
      <c r="B114" s="42">
        <f>VLOOKUP(C114,PinNo!$B:$C,2,0)</f>
        <v>12</v>
      </c>
      <c r="C114" s="43" t="s">
        <v>929</v>
      </c>
      <c r="D114" s="86" t="s">
        <v>5287</v>
      </c>
      <c r="E114" s="5" t="str">
        <f>VLOOKUP(CONCATENATE($A114,".",$B114),Netlist_VTable!$H:$I,2,0)</f>
        <v>S2_X1_RXD1</v>
      </c>
      <c r="F114" s="19">
        <f>VLOOKUP(E114,EtchLengthFromLayout!$A:$B,2,0)</f>
        <v>1274.1500000000001</v>
      </c>
      <c r="G114" s="41" t="str">
        <f t="shared" si="10"/>
        <v>S2_R_X1_RXD1</v>
      </c>
      <c r="H114" s="19">
        <f>VLOOKUP(G114,EtchLengthFromLayout!$A:$B,2,0)</f>
        <v>4801.2</v>
      </c>
      <c r="I114" s="19"/>
      <c r="J114" s="19"/>
      <c r="K114" s="41" t="str">
        <f>CONCATENATE("S",MID($A114,5,1),"_SCOT_HSD181" )</f>
        <v>S2_SCOT_HSD181</v>
      </c>
      <c r="L114" s="5" t="str">
        <f>VLOOKUP(K114,Assigned_Channel!$A:$B,2,0)</f>
        <v>SLOT2.CH26</v>
      </c>
      <c r="M114" s="19">
        <f>VLOOKUP(L114,EtchLengthFromLayout!$A:$B,2,0)</f>
        <v>11762.44</v>
      </c>
      <c r="N114" s="19">
        <f t="shared" si="7"/>
        <v>17837.79</v>
      </c>
      <c r="O114" s="22" t="str">
        <f t="shared" si="8"/>
        <v>OK, Length &lt; 18000mils</v>
      </c>
      <c r="P114" s="126"/>
    </row>
    <row r="115" spans="1:16" s="32" customFormat="1" ht="15.6" customHeight="1" x14ac:dyDescent="0.25">
      <c r="A115" s="23" t="s">
        <v>727</v>
      </c>
      <c r="B115" s="42">
        <f>VLOOKUP(C115,PinNo!$B:$C,2,0)</f>
        <v>14</v>
      </c>
      <c r="C115" s="43" t="s">
        <v>930</v>
      </c>
      <c r="D115" s="86" t="s">
        <v>5288</v>
      </c>
      <c r="E115" s="5" t="str">
        <f>VLOOKUP(CONCATENATE($A115,".",$B115),Netlist_VTable!$H:$I,2,0)</f>
        <v>S2_X1_RXD3</v>
      </c>
      <c r="F115" s="19">
        <f>VLOOKUP(E115,EtchLengthFromLayout!$A:$B,2,0)</f>
        <v>660.19</v>
      </c>
      <c r="G115" s="41" t="str">
        <f t="shared" si="10"/>
        <v>S2_R_X1_RXD3</v>
      </c>
      <c r="H115" s="19">
        <f>VLOOKUP(G115,EtchLengthFromLayout!$A:$B,2,0)</f>
        <v>5638.72</v>
      </c>
      <c r="I115" s="19"/>
      <c r="J115" s="19"/>
      <c r="K115" s="41" t="str">
        <f>CONCATENATE("S",MID($A115,5,1),"_SCOT_HSD182" )</f>
        <v>S2_SCOT_HSD182</v>
      </c>
      <c r="L115" s="5" t="str">
        <f>VLOOKUP(K115,Assigned_Channel!$A:$B,2,0)</f>
        <v>SLOT2.CH27</v>
      </c>
      <c r="M115" s="19">
        <f>VLOOKUP(L115,EtchLengthFromLayout!$A:$B,2,0)</f>
        <v>11538.89</v>
      </c>
      <c r="N115" s="19">
        <f t="shared" si="7"/>
        <v>17837.8</v>
      </c>
      <c r="O115" s="22" t="str">
        <f t="shared" si="8"/>
        <v>OK, Length &lt; 18000mils</v>
      </c>
      <c r="P115" s="126"/>
    </row>
    <row r="116" spans="1:16" s="32" customFormat="1" ht="15.6" customHeight="1" x14ac:dyDescent="0.25">
      <c r="A116" s="23" t="s">
        <v>727</v>
      </c>
      <c r="B116" s="42">
        <f>VLOOKUP(C116,PinNo!$B:$C,2,0)</f>
        <v>10</v>
      </c>
      <c r="C116" s="43" t="s">
        <v>931</v>
      </c>
      <c r="D116" s="86" t="s">
        <v>5289</v>
      </c>
      <c r="E116" s="5" t="str">
        <f>VLOOKUP(CONCATENATE($A116,".",$B116),Netlist_VTable!$H:$I,2,0)</f>
        <v>S2_X1_RXDV</v>
      </c>
      <c r="F116" s="19">
        <f>VLOOKUP(E116,EtchLengthFromLayout!$A:$B,2,0)</f>
        <v>637.9</v>
      </c>
      <c r="G116" s="41" t="str">
        <f t="shared" si="10"/>
        <v>S2_R_X1_RXDV</v>
      </c>
      <c r="H116" s="19">
        <f>VLOOKUP(G116,EtchLengthFromLayout!$A:$B,2,0)</f>
        <v>3851.56</v>
      </c>
      <c r="I116" s="19"/>
      <c r="J116" s="19"/>
      <c r="K116" s="41" t="str">
        <f>CONCATENATE("S",MID($A116,5,1),"_SCOT_HSD183" )</f>
        <v>S2_SCOT_HSD183</v>
      </c>
      <c r="L116" s="5" t="str">
        <f>VLOOKUP(K116,Assigned_Channel!$A:$B,2,0)</f>
        <v>SLOT2.CH30</v>
      </c>
      <c r="M116" s="19">
        <f>VLOOKUP(L116,EtchLengthFromLayout!$A:$B,2,0)</f>
        <v>13348.39</v>
      </c>
      <c r="N116" s="19">
        <f t="shared" si="7"/>
        <v>17837.849999999999</v>
      </c>
      <c r="O116" s="22" t="str">
        <f t="shared" si="8"/>
        <v>OK, Length &lt; 18000mils</v>
      </c>
      <c r="P116" s="126"/>
    </row>
    <row r="117" spans="1:16" s="32" customFormat="1" ht="15.75" x14ac:dyDescent="0.25">
      <c r="A117" s="23" t="s">
        <v>727</v>
      </c>
      <c r="B117" s="42">
        <f>VLOOKUP(C117,PinNo!$B:$C,2,0)</f>
        <v>16</v>
      </c>
      <c r="C117" s="43" t="s">
        <v>932</v>
      </c>
      <c r="D117" s="86" t="s">
        <v>5290</v>
      </c>
      <c r="E117" s="5" t="str">
        <f>VLOOKUP(CONCATENATE($A117,".",$B117),Netlist_VTable!$H:$I,2,0)</f>
        <v>S2_X1_RXC</v>
      </c>
      <c r="F117" s="19">
        <f>VLOOKUP(E117,EtchLengthFromLayout!$A:$B,2,0)</f>
        <v>840.03</v>
      </c>
      <c r="G117" s="41" t="str">
        <f t="shared" si="10"/>
        <v>S2_R_X1_RXC</v>
      </c>
      <c r="H117" s="19">
        <f>VLOOKUP(G117,EtchLengthFromLayout!$A:$B,2,0)</f>
        <v>3834.4</v>
      </c>
      <c r="I117" s="19"/>
      <c r="J117" s="19"/>
      <c r="K117" s="41" t="str">
        <f>CONCATENATE("S",MID($A117,5,1),"_SCIN_HSD184" )</f>
        <v>S2_SCIN_HSD184</v>
      </c>
      <c r="L117" s="5" t="str">
        <f>VLOOKUP(K117,Assigned_Channel!$A:$B,2,0)</f>
        <v>SLOT0.CH24</v>
      </c>
      <c r="M117" s="19">
        <f>VLOOKUP(L117,EtchLengthFromLayout!$A:$B,2,0)</f>
        <v>13163.44</v>
      </c>
      <c r="N117" s="19">
        <f t="shared" si="7"/>
        <v>17837.870000000003</v>
      </c>
      <c r="O117" s="22" t="str">
        <f t="shared" si="8"/>
        <v>OK, Length &lt; 18000mils</v>
      </c>
      <c r="P117" s="126"/>
    </row>
    <row r="118" spans="1:16" s="32" customFormat="1" ht="15.6" customHeight="1" x14ac:dyDescent="0.25">
      <c r="A118" s="23" t="s">
        <v>727</v>
      </c>
      <c r="B118" s="42">
        <f>VLOOKUP(C118,PinNo!$B:$C,2,0)</f>
        <v>13</v>
      </c>
      <c r="C118" s="43" t="s">
        <v>933</v>
      </c>
      <c r="D118" s="86" t="s">
        <v>5291</v>
      </c>
      <c r="E118" s="5" t="str">
        <f>VLOOKUP(CONCATENATE($A118,".",$B118),Netlist_VTable!$H:$I,2,0)</f>
        <v>S2_X1_RXD2</v>
      </c>
      <c r="F118" s="19">
        <f>VLOOKUP(E118,EtchLengthFromLayout!$A:$B,2,0)</f>
        <v>961.36</v>
      </c>
      <c r="G118" s="41" t="str">
        <f t="shared" si="10"/>
        <v>S2_R_X1_RXD2</v>
      </c>
      <c r="H118" s="19">
        <f>VLOOKUP(G118,EtchLengthFromLayout!$A:$B,2,0)</f>
        <v>4003.77</v>
      </c>
      <c r="I118" s="19"/>
      <c r="J118" s="19"/>
      <c r="K118" s="41" t="str">
        <f>CONCATENATE("S",MID($A118,5,1),"_SCOT_HSD185" )</f>
        <v>S2_SCOT_HSD185</v>
      </c>
      <c r="L118" s="5" t="str">
        <f>VLOOKUP(K118,Assigned_Channel!$A:$B,2,0)</f>
        <v>SLOT0.CH93</v>
      </c>
      <c r="M118" s="19">
        <f>VLOOKUP(L118,EtchLengthFromLayout!$A:$B,2,0)</f>
        <v>12872.6</v>
      </c>
      <c r="N118" s="19">
        <f t="shared" si="7"/>
        <v>17837.73</v>
      </c>
      <c r="O118" s="22" t="str">
        <f t="shared" si="8"/>
        <v>OK, Length &lt; 18000mils</v>
      </c>
      <c r="P118" s="126"/>
    </row>
    <row r="119" spans="1:16" s="32" customFormat="1" ht="15.6" customHeight="1" x14ac:dyDescent="0.25">
      <c r="A119" s="23" t="s">
        <v>727</v>
      </c>
      <c r="B119" s="42">
        <f>VLOOKUP(C119,PinNo!$B:$C,2,0)</f>
        <v>105</v>
      </c>
      <c r="C119" s="54" t="s">
        <v>937</v>
      </c>
      <c r="D119" s="86" t="s">
        <v>5292</v>
      </c>
      <c r="E119" s="5" t="str">
        <f>VLOOKUP(CONCATENATE($A119,".",$B119),Netlist_VTable!$H:$I,2,0)</f>
        <v>S2_X2_TXD0</v>
      </c>
      <c r="F119" s="19">
        <f>VLOOKUP(E119,EtchLengthFromLayout!$A:$B,2,0)</f>
        <v>7237.69</v>
      </c>
      <c r="G119" s="41" t="str">
        <f t="shared" si="10"/>
        <v>S2_R_X2_TXD0</v>
      </c>
      <c r="H119" s="19">
        <f>VLOOKUP(G119,EtchLengthFromLayout!$A:$B,2,0)</f>
        <v>2963.74</v>
      </c>
      <c r="I119" s="19"/>
      <c r="J119" s="19"/>
      <c r="K119" s="41" t="str">
        <f>CONCATENATE("S",MID($A119,5,1),"_SCIN_HSD200" )</f>
        <v>S2_SCIN_HSD200</v>
      </c>
      <c r="L119" s="5" t="str">
        <f>VLOOKUP(K119,Assigned_Channel!$A:$B,2,0)</f>
        <v>SLOT2.CH71</v>
      </c>
      <c r="M119" s="19">
        <f>VLOOKUP(L119,EtchLengthFromLayout!$A:$B,2,0)</f>
        <v>7636.34</v>
      </c>
      <c r="N119" s="19">
        <f t="shared" si="7"/>
        <v>17837.77</v>
      </c>
      <c r="O119" s="22" t="str">
        <f t="shared" si="8"/>
        <v>OK, Length &lt; 18000mils</v>
      </c>
      <c r="P119" s="126"/>
    </row>
    <row r="120" spans="1:16" s="32" customFormat="1" ht="15.6" customHeight="1" x14ac:dyDescent="0.25">
      <c r="A120" s="23" t="s">
        <v>727</v>
      </c>
      <c r="B120" s="42">
        <f>VLOOKUP(C120,PinNo!$B:$C,2,0)</f>
        <v>106</v>
      </c>
      <c r="C120" s="43" t="s">
        <v>938</v>
      </c>
      <c r="D120" s="86" t="s">
        <v>5293</v>
      </c>
      <c r="E120" s="5" t="str">
        <f>VLOOKUP(CONCATENATE($A120,".",$B120),Netlist_VTable!$H:$I,2,0)</f>
        <v>S2_X2_TXD1</v>
      </c>
      <c r="F120" s="19">
        <f>VLOOKUP(E120,EtchLengthFromLayout!$A:$B,2,0)</f>
        <v>7160.92</v>
      </c>
      <c r="G120" s="41" t="str">
        <f t="shared" si="10"/>
        <v>S2_R_X2_TXD1</v>
      </c>
      <c r="H120" s="19">
        <f>VLOOKUP(G120,EtchLengthFromLayout!$A:$B,2,0)</f>
        <v>2928.15</v>
      </c>
      <c r="I120" s="19"/>
      <c r="J120" s="19"/>
      <c r="K120" s="41" t="str">
        <f>CONCATENATE("S",MID($A120,5,1),"_SCIN_HSD201" )</f>
        <v>S2_SCIN_HSD201</v>
      </c>
      <c r="L120" s="5" t="str">
        <f>VLOOKUP(K120,Assigned_Channel!$A:$B,2,0)</f>
        <v>SLOT2.CH66</v>
      </c>
      <c r="M120" s="19">
        <f>VLOOKUP(L120,EtchLengthFromLayout!$A:$B,2,0)</f>
        <v>7748.72</v>
      </c>
      <c r="N120" s="19">
        <f t="shared" si="7"/>
        <v>17837.79</v>
      </c>
      <c r="O120" s="22" t="str">
        <f t="shared" si="8"/>
        <v>OK, Length &lt; 18000mils</v>
      </c>
      <c r="P120" s="126"/>
    </row>
    <row r="121" spans="1:16" s="32" customFormat="1" ht="15.6" customHeight="1" x14ac:dyDescent="0.25">
      <c r="A121" s="23" t="s">
        <v>727</v>
      </c>
      <c r="B121" s="42">
        <f>VLOOKUP(C121,PinNo!$B:$C,2,0)</f>
        <v>108</v>
      </c>
      <c r="C121" s="43" t="s">
        <v>939</v>
      </c>
      <c r="D121" s="86" t="s">
        <v>5294</v>
      </c>
      <c r="E121" s="5" t="str">
        <f>VLOOKUP(CONCATENATE($A121,".",$B121),Netlist_VTable!$H:$I,2,0)</f>
        <v>S2_X2_TXD2</v>
      </c>
      <c r="F121" s="19">
        <f>VLOOKUP(E121,EtchLengthFromLayout!$A:$B,2,0)</f>
        <v>6748.6</v>
      </c>
      <c r="G121" s="41" t="str">
        <f t="shared" si="10"/>
        <v>S2_R_X2_TXD2</v>
      </c>
      <c r="H121" s="19">
        <f>VLOOKUP(G121,EtchLengthFromLayout!$A:$B,2,0)</f>
        <v>3633.27</v>
      </c>
      <c r="I121" s="19"/>
      <c r="J121" s="19"/>
      <c r="K121" s="41" t="str">
        <f>CONCATENATE("S",MID($A121,5,1),"_SCIN_HSD203" )</f>
        <v>S2_SCIN_HSD203</v>
      </c>
      <c r="L121" s="5" t="str">
        <f>VLOOKUP(K121,Assigned_Channel!$A:$B,2,0)</f>
        <v>SLOT2.CH88</v>
      </c>
      <c r="M121" s="19">
        <f>VLOOKUP(L121,EtchLengthFromLayout!$A:$B,2,0)</f>
        <v>7456.01</v>
      </c>
      <c r="N121" s="19">
        <f t="shared" si="7"/>
        <v>17837.88</v>
      </c>
      <c r="O121" s="22" t="str">
        <f t="shared" si="8"/>
        <v>OK, Length &lt; 18000mils</v>
      </c>
      <c r="P121" s="126"/>
    </row>
    <row r="122" spans="1:16" s="32" customFormat="1" ht="15.6" customHeight="1" x14ac:dyDescent="0.25">
      <c r="A122" s="23" t="s">
        <v>727</v>
      </c>
      <c r="B122" s="42">
        <f>VLOOKUP(C122,PinNo!$B:$C,2,0)</f>
        <v>109</v>
      </c>
      <c r="C122" s="43" t="s">
        <v>940</v>
      </c>
      <c r="D122" s="86" t="s">
        <v>5295</v>
      </c>
      <c r="E122" s="5" t="str">
        <f>VLOOKUP(CONCATENATE($A122,".",$B122),Netlist_VTable!$H:$I,2,0)</f>
        <v>S2_X2_TXD3</v>
      </c>
      <c r="F122" s="19">
        <f>VLOOKUP(E122,EtchLengthFromLayout!$A:$B,2,0)</f>
        <v>6539.71</v>
      </c>
      <c r="G122" s="41" t="str">
        <f t="shared" si="10"/>
        <v>S2_R_X2_TXD3</v>
      </c>
      <c r="H122" s="19">
        <f>VLOOKUP(G122,EtchLengthFromLayout!$A:$B,2,0)</f>
        <v>3490.1</v>
      </c>
      <c r="I122" s="19"/>
      <c r="J122" s="19"/>
      <c r="K122" s="41" t="str">
        <f>CONCATENATE("S",MID($A122,5,1),"_SCIN_HSD205" )</f>
        <v>S2_SCIN_HSD205</v>
      </c>
      <c r="L122" s="5" t="str">
        <f>VLOOKUP(K122,Assigned_Channel!$A:$B,2,0)</f>
        <v>SLOT2.CH86</v>
      </c>
      <c r="M122" s="19">
        <f>VLOOKUP(L122,EtchLengthFromLayout!$A:$B,2,0)</f>
        <v>7807.85</v>
      </c>
      <c r="N122" s="19">
        <f t="shared" si="7"/>
        <v>17837.66</v>
      </c>
      <c r="O122" s="22" t="str">
        <f t="shared" si="8"/>
        <v>OK, Length &lt; 18000mils</v>
      </c>
      <c r="P122" s="126"/>
    </row>
    <row r="123" spans="1:16" s="32" customFormat="1" ht="16.149999999999999" customHeight="1" x14ac:dyDescent="0.25">
      <c r="A123" s="23" t="s">
        <v>727</v>
      </c>
      <c r="B123" s="42">
        <f>VLOOKUP(C123,PinNo!$B:$C,2,0)</f>
        <v>31</v>
      </c>
      <c r="C123" s="54" t="s">
        <v>44</v>
      </c>
      <c r="D123" s="86" t="s">
        <v>5296</v>
      </c>
      <c r="E123" s="5" t="str">
        <f>VLOOKUP(CONCATENATE($A123,".",$B123),Netlist_VTable!$H:$I,2,0)</f>
        <v>S2_GPIOA_1</v>
      </c>
      <c r="F123" s="19">
        <f>VLOOKUP(E123,EtchLengthFromLayout!$A:$B,2,0)</f>
        <v>7686.21</v>
      </c>
      <c r="G123" s="19"/>
      <c r="H123" s="19"/>
      <c r="I123" s="19"/>
      <c r="J123" s="19"/>
      <c r="K123" s="41" t="str">
        <f>CONCATENATE("S",MID($A123,5,1),"_SCLK_DS_HSD064" )</f>
        <v>S2_SCLK_DS_HSD064</v>
      </c>
      <c r="L123" s="5" t="str">
        <f>VLOOKUP(K123,Assigned_Channel!$A:$B,2,0)</f>
        <v>SLOT0.CH1</v>
      </c>
      <c r="M123" s="19">
        <f>VLOOKUP(L123,EtchLengthFromLayout!$A:$B,2,0)</f>
        <v>10151.61</v>
      </c>
      <c r="N123" s="19">
        <f t="shared" si="7"/>
        <v>17837.82</v>
      </c>
      <c r="O123" s="22" t="str">
        <f t="shared" si="8"/>
        <v>OK, Length &lt; 18000mils</v>
      </c>
      <c r="P123" s="126"/>
    </row>
    <row r="124" spans="1:16" s="32" customFormat="1" ht="16.149999999999999" customHeight="1" x14ac:dyDescent="0.25">
      <c r="A124" s="23" t="s">
        <v>727</v>
      </c>
      <c r="B124" s="42">
        <f>VLOOKUP(C124,PinNo!$B:$C,2,0)</f>
        <v>32</v>
      </c>
      <c r="C124" s="43" t="s">
        <v>45</v>
      </c>
      <c r="D124" s="86" t="s">
        <v>5297</v>
      </c>
      <c r="E124" s="5" t="str">
        <f>VLOOKUP(CONCATENATE($A124,".",$B124),Netlist_VTable!$H:$I,2,0)</f>
        <v>S2_GPIOA_2</v>
      </c>
      <c r="F124" s="19">
        <f>VLOOKUP(E124,EtchLengthFromLayout!$A:$B,2,0)</f>
        <v>7690.99</v>
      </c>
      <c r="G124" s="19"/>
      <c r="H124" s="19"/>
      <c r="I124" s="19"/>
      <c r="J124" s="19"/>
      <c r="K124" s="41" t="str">
        <f>CONCATENATE("S",MID($A124,5,1),"_SCLK_DS_HSD063" )</f>
        <v>S2_SCLK_DS_HSD063</v>
      </c>
      <c r="L124" s="5" t="str">
        <f>VLOOKUP(K124,Assigned_Channel!$A:$B,2,0)</f>
        <v>SLOT0.CH0</v>
      </c>
      <c r="M124" s="19">
        <f>VLOOKUP(L124,EtchLengthFromLayout!$A:$B,2,0)</f>
        <v>10146.790000000001</v>
      </c>
      <c r="N124" s="19">
        <f t="shared" si="7"/>
        <v>17837.78</v>
      </c>
      <c r="O124" s="22" t="str">
        <f t="shared" si="8"/>
        <v>OK, Length &lt; 18000mils</v>
      </c>
      <c r="P124" s="126"/>
    </row>
    <row r="125" spans="1:16" s="32" customFormat="1" ht="15.6" customHeight="1" x14ac:dyDescent="0.25">
      <c r="A125" s="23" t="s">
        <v>727</v>
      </c>
      <c r="B125" s="42">
        <f>VLOOKUP(C125,PinNo!$B:$C,2,0)</f>
        <v>35</v>
      </c>
      <c r="C125" s="54" t="s">
        <v>47</v>
      </c>
      <c r="D125" s="86" t="s">
        <v>5298</v>
      </c>
      <c r="E125" s="5" t="str">
        <f>VLOOKUP(CONCATENATE($A125,".",$B125),Netlist_VTable!$H:$I,2,0)</f>
        <v>S2_GPIOB_0</v>
      </c>
      <c r="F125" s="19">
        <f>VLOOKUP(E125,EtchLengthFromLayout!$A:$B,2,0)</f>
        <v>1301.75</v>
      </c>
      <c r="G125" s="19"/>
      <c r="H125" s="19"/>
      <c r="I125" s="19"/>
      <c r="J125" s="19"/>
      <c r="K125" s="41" t="str">
        <f>CONCATENATE("S",MID($A125,5,1),"_SCLK_HSD073" )</f>
        <v>S2_SCLK_HSD073</v>
      </c>
      <c r="L125" s="5" t="str">
        <f>VLOOKUP(K125,Assigned_Channel!$A:$B,2,0)</f>
        <v>SLOT0.CH25</v>
      </c>
      <c r="M125" s="19">
        <f>VLOOKUP(L125,EtchLengthFromLayout!$A:$B,2,0)</f>
        <v>16535.669999999998</v>
      </c>
      <c r="N125" s="19">
        <f t="shared" si="7"/>
        <v>17837.419999999998</v>
      </c>
      <c r="O125" s="22" t="str">
        <f t="shared" si="8"/>
        <v>OK, Length &lt; 18000mils</v>
      </c>
      <c r="P125" s="126"/>
    </row>
    <row r="126" spans="1:16" s="32" customFormat="1" ht="16.149999999999999" customHeight="1" x14ac:dyDescent="0.25">
      <c r="A126" s="23" t="s">
        <v>727</v>
      </c>
      <c r="B126" s="42">
        <f>VLOOKUP(C126,PinNo!$B:$C,2,0)</f>
        <v>36</v>
      </c>
      <c r="C126" s="43" t="s">
        <v>48</v>
      </c>
      <c r="D126" s="86" t="s">
        <v>5299</v>
      </c>
      <c r="E126" s="5" t="str">
        <f>VLOOKUP(CONCATENATE($A126,".",$B126),Netlist_VTable!$H:$I,2,0)</f>
        <v>S2_GPIOB_1</v>
      </c>
      <c r="F126" s="19">
        <f>VLOOKUP(E126,EtchLengthFromLayout!$A:$B,2,0)</f>
        <v>1186.4100000000001</v>
      </c>
      <c r="G126" s="19"/>
      <c r="H126" s="19"/>
      <c r="I126" s="19"/>
      <c r="J126" s="19"/>
      <c r="K126" s="41" t="str">
        <f>CONCATENATE("S",MID($A126,5,1),"_SCLK_HSD072" )</f>
        <v>S2_SCLK_HSD072</v>
      </c>
      <c r="L126" s="5" t="str">
        <f>VLOOKUP(K126,Assigned_Channel!$A:$B,2,0)</f>
        <v>SLOT0.CH20</v>
      </c>
      <c r="M126" s="19">
        <f>VLOOKUP(L126,EtchLengthFromLayout!$A:$B,2,0)</f>
        <v>16651.169999999998</v>
      </c>
      <c r="N126" s="19">
        <f t="shared" si="7"/>
        <v>17837.579999999998</v>
      </c>
      <c r="O126" s="22" t="str">
        <f t="shared" si="8"/>
        <v>OK, Length &lt; 18000mils</v>
      </c>
      <c r="P126" s="126"/>
    </row>
    <row r="127" spans="1:16" s="32" customFormat="1" ht="15.75" customHeight="1" x14ac:dyDescent="0.25">
      <c r="A127" s="23" t="s">
        <v>727</v>
      </c>
      <c r="B127" s="42">
        <f>VLOOKUP(C127,PinNo!$B:$C,2,0)</f>
        <v>37</v>
      </c>
      <c r="C127" s="43" t="s">
        <v>880</v>
      </c>
      <c r="D127" s="86" t="s">
        <v>5300</v>
      </c>
      <c r="E127" s="5" t="str">
        <f>VLOOKUP(CONCATENATE($A127,".",$B127),Netlist_VTable!$H:$I,2,0)</f>
        <v>S2_GPIOB_2</v>
      </c>
      <c r="F127" s="19">
        <f>VLOOKUP(E127,EtchLengthFromLayout!$A:$B,2,0)</f>
        <v>1119.19</v>
      </c>
      <c r="G127" s="19"/>
      <c r="H127" s="19"/>
      <c r="I127" s="19"/>
      <c r="J127" s="19"/>
      <c r="K127" s="41" t="str">
        <f>CONCATENATE("S",MID($A127,5,1),"_SCLK_HSD255" )</f>
        <v>S2_SCLK_HSD255</v>
      </c>
      <c r="L127" s="5" t="str">
        <f>VLOOKUP(K127,Assigned_Channel!$A:$B,2,0)</f>
        <v>SLOT0.CH18</v>
      </c>
      <c r="M127" s="19">
        <f>VLOOKUP(L127,EtchLengthFromLayout!$A:$B,2,0)</f>
        <v>16718.310000000001</v>
      </c>
      <c r="N127" s="19">
        <f t="shared" si="7"/>
        <v>17837.5</v>
      </c>
      <c r="O127" s="22" t="str">
        <f t="shared" si="8"/>
        <v>OK, Length &lt; 18000mils</v>
      </c>
      <c r="P127" s="126"/>
    </row>
    <row r="128" spans="1:16" s="32" customFormat="1" ht="15.75" customHeight="1" x14ac:dyDescent="0.25">
      <c r="A128" s="23" t="s">
        <v>727</v>
      </c>
      <c r="B128" s="103">
        <f>VLOOKUP(C128,PinNo!$B:$C,2,0)</f>
        <v>39</v>
      </c>
      <c r="C128" s="54" t="s">
        <v>50</v>
      </c>
      <c r="D128" s="86" t="s">
        <v>5301</v>
      </c>
      <c r="E128" s="5" t="str">
        <f>VLOOKUP(CONCATENATE($A128,".",$B128),Netlist_VTable!$H:$I,2,0)</f>
        <v>S2_GPIOC_1</v>
      </c>
      <c r="F128" s="19">
        <f>VLOOKUP(E128,EtchLengthFromLayout!$A:$B,2,0)</f>
        <v>1601.73</v>
      </c>
      <c r="G128" s="19"/>
      <c r="H128" s="19"/>
      <c r="I128" s="19"/>
      <c r="J128" s="19"/>
      <c r="K128" s="41" t="str">
        <f>CONCATENATE("S",MID($A128,5,1),"_SCLK_HSD066" )</f>
        <v>S2_SCLK_HSD066</v>
      </c>
      <c r="L128" s="5" t="str">
        <f>VLOOKUP(K128,Assigned_Channel!$A:$B,2,0)</f>
        <v>SLOT0.CH27</v>
      </c>
      <c r="M128" s="19">
        <f>VLOOKUP(L128,EtchLengthFromLayout!$A:$B,2,0)</f>
        <v>16235.98</v>
      </c>
      <c r="N128" s="19">
        <f t="shared" si="7"/>
        <v>17837.71</v>
      </c>
      <c r="O128" s="22" t="str">
        <f t="shared" si="8"/>
        <v>OK, Length &lt; 18000mils</v>
      </c>
      <c r="P128" s="126"/>
    </row>
    <row r="129" spans="1:16" s="32" customFormat="1" ht="15.75" customHeight="1" x14ac:dyDescent="0.25">
      <c r="A129" s="23" t="s">
        <v>727</v>
      </c>
      <c r="B129" s="103">
        <f>VLOOKUP(C129,PinNo!$B:$C,2,0)</f>
        <v>39</v>
      </c>
      <c r="C129" s="54" t="s">
        <v>50</v>
      </c>
      <c r="D129" s="86" t="s">
        <v>5301</v>
      </c>
      <c r="E129" s="5" t="str">
        <f>VLOOKUP(CONCATENATE($A129,".",$B129),Netlist_VTable!$H:$I,2,0)</f>
        <v>S2_GPIOC_1</v>
      </c>
      <c r="F129" s="19">
        <f>VLOOKUP(E129,EtchLengthFromLayout!$A:$B,2,0)</f>
        <v>1601.73</v>
      </c>
      <c r="G129" s="41" t="str">
        <f t="shared" ref="G129:G131" si="11">CONCATENATE("S",MID($A129,5,1),"_R_",MID($E129,4,22) )</f>
        <v>S2_R_GPIOC_1</v>
      </c>
      <c r="H129" s="19">
        <f>VLOOKUP(G129,EtchLengthFromLayout!$A:$B,2,0)</f>
        <v>5040.59</v>
      </c>
      <c r="I129" s="19"/>
      <c r="J129" s="19"/>
      <c r="K129" s="41" t="str">
        <f>CONCATENATE("S",MID($A129,5,1),"_SCLK_HSD353" )</f>
        <v>S2_SCLK_HSD353</v>
      </c>
      <c r="L129" s="5" t="str">
        <f>VLOOKUP(K129,Assigned_Channel!$A:$B,2,0)</f>
        <v>SLOT2.CH3</v>
      </c>
      <c r="M129" s="19">
        <f>VLOOKUP(L129,EtchLengthFromLayout!$A:$B,2,0)</f>
        <v>11195.46</v>
      </c>
      <c r="N129" s="19">
        <f t="shared" si="7"/>
        <v>17837.78</v>
      </c>
      <c r="O129" s="22" t="str">
        <f t="shared" si="8"/>
        <v>OK, Length &lt; 18000mils</v>
      </c>
      <c r="P129" s="126"/>
    </row>
    <row r="130" spans="1:16" s="32" customFormat="1" ht="15.75" customHeight="1" x14ac:dyDescent="0.25">
      <c r="A130" s="23" t="s">
        <v>727</v>
      </c>
      <c r="B130" s="103">
        <f>VLOOKUP(C130,PinNo!$B:$C,2,0)</f>
        <v>41</v>
      </c>
      <c r="C130" s="43" t="s">
        <v>55</v>
      </c>
      <c r="D130" s="86" t="s">
        <v>5302</v>
      </c>
      <c r="E130" s="5" t="str">
        <f>VLOOKUP(CONCATENATE($A130,".",$B130),Netlist_VTable!$H:$I,2,0)</f>
        <v>S2_GPIOC_2</v>
      </c>
      <c r="F130" s="19">
        <f>VLOOKUP(E130,EtchLengthFromLayout!$A:$B,2,0)</f>
        <v>1153.97</v>
      </c>
      <c r="G130" s="19"/>
      <c r="H130" s="19"/>
      <c r="I130" s="19"/>
      <c r="J130" s="19"/>
      <c r="K130" s="17" t="str">
        <f>CONCATENATE("S",MID($A130,5,1),"_SCIN_GPC2_HSD097" )</f>
        <v>S2_SCIN_GPC2_HSD097</v>
      </c>
      <c r="L130" s="5" t="str">
        <f>VLOOKUP(K130,Assigned_Channel!$A:$B,2,0)</f>
        <v>SLOT0.CH13</v>
      </c>
      <c r="M130" s="19">
        <f>VLOOKUP(L130,EtchLengthFromLayout!$A:$B,2,0)</f>
        <v>16683.580000000002</v>
      </c>
      <c r="N130" s="19">
        <f t="shared" si="7"/>
        <v>17837.550000000003</v>
      </c>
      <c r="O130" s="22" t="str">
        <f t="shared" si="8"/>
        <v>OK, Length &lt; 18000mils</v>
      </c>
      <c r="P130" s="126"/>
    </row>
    <row r="131" spans="1:16" s="32" customFormat="1" ht="15.75" customHeight="1" x14ac:dyDescent="0.25">
      <c r="A131" s="23" t="s">
        <v>727</v>
      </c>
      <c r="B131" s="103">
        <f>VLOOKUP(C131,PinNo!$B:$C,2,0)</f>
        <v>41</v>
      </c>
      <c r="C131" s="43" t="s">
        <v>55</v>
      </c>
      <c r="D131" s="86" t="s">
        <v>5302</v>
      </c>
      <c r="E131" s="5" t="str">
        <f>VLOOKUP(CONCATENATE($A131,".",$B131),Netlist_VTable!$H:$I,2,0)</f>
        <v>S2_GPIOC_2</v>
      </c>
      <c r="F131" s="19">
        <f>VLOOKUP(E131,EtchLengthFromLayout!$A:$B,2,0)</f>
        <v>1153.97</v>
      </c>
      <c r="G131" s="41" t="str">
        <f t="shared" si="11"/>
        <v>S2_R_GPIOC_2</v>
      </c>
      <c r="H131" s="19">
        <f>VLOOKUP(G131,EtchLengthFromLayout!$A:$B,2,0)</f>
        <v>5675.24</v>
      </c>
      <c r="I131" s="19"/>
      <c r="J131" s="19"/>
      <c r="K131" s="41" t="str">
        <f>CONCATENATE("S",MID($A131,5,1),"_SCIN_GPC2_HSD354" )</f>
        <v>S2_SCIN_GPC2_HSD354</v>
      </c>
      <c r="L131" s="5" t="str">
        <f>VLOOKUP(K131,Assigned_Channel!$A:$B,2,0)</f>
        <v>SLOT2.CH0</v>
      </c>
      <c r="M131" s="19">
        <f>VLOOKUP(L131,EtchLengthFromLayout!$A:$B,2,0)</f>
        <v>11008.63</v>
      </c>
      <c r="N131" s="19">
        <f t="shared" si="7"/>
        <v>17837.84</v>
      </c>
      <c r="O131" s="22" t="str">
        <f t="shared" si="8"/>
        <v>OK, Length &lt; 18000mils</v>
      </c>
      <c r="P131" s="126"/>
    </row>
    <row r="132" spans="1:16" s="32" customFormat="1" ht="15.75" customHeight="1" x14ac:dyDescent="0.25">
      <c r="A132" s="23" t="s">
        <v>727</v>
      </c>
      <c r="B132" s="42">
        <f>VLOOKUP(C132,PinNo!$B:$C,2,0)</f>
        <v>43</v>
      </c>
      <c r="C132" s="43" t="s">
        <v>57</v>
      </c>
      <c r="D132" s="86" t="s">
        <v>5303</v>
      </c>
      <c r="E132" s="5" t="str">
        <f>VLOOKUP(CONCATENATE($A132,".",$B132),Netlist_VTable!$H:$I,2,0)</f>
        <v>S2_GPIOC_3</v>
      </c>
      <c r="F132" s="19">
        <f>VLOOKUP(E132,EtchLengthFromLayout!$A:$B,2,0)</f>
        <v>1446.93</v>
      </c>
      <c r="G132" s="19"/>
      <c r="H132" s="19"/>
      <c r="I132" s="19"/>
      <c r="J132" s="19"/>
      <c r="K132" s="17" t="str">
        <f>CONCATENATE("S",MID($A132,5,1),"_SCOT_HSD082" )</f>
        <v>S2_SCOT_HSD082</v>
      </c>
      <c r="L132" s="5" t="str">
        <f>VLOOKUP(K132,Assigned_Channel!$A:$B,2,0)</f>
        <v>SLOT0.CH31</v>
      </c>
      <c r="M132" s="19">
        <f>VLOOKUP(L132,EtchLengthFromLayout!$A:$B,2,0)</f>
        <v>16390.88</v>
      </c>
      <c r="N132" s="19">
        <f t="shared" ref="N132:N186" si="12">F132+H132+J132+M132</f>
        <v>17837.810000000001</v>
      </c>
      <c r="O132" s="22" t="str">
        <f t="shared" si="8"/>
        <v>OK, Length &lt; 18000mils</v>
      </c>
      <c r="P132" s="126"/>
    </row>
    <row r="133" spans="1:16" s="32" customFormat="1" ht="15.75" customHeight="1" x14ac:dyDescent="0.25">
      <c r="A133" s="23" t="s">
        <v>727</v>
      </c>
      <c r="B133" s="42">
        <f>VLOOKUP(C133,PinNo!$B:$C,2,0)</f>
        <v>42</v>
      </c>
      <c r="C133" s="43" t="s">
        <v>56</v>
      </c>
      <c r="D133" s="86" t="s">
        <v>5304</v>
      </c>
      <c r="E133" s="5" t="str">
        <f>VLOOKUP(CONCATENATE($A133,".",$B133),Netlist_VTable!$H:$I,2,0)</f>
        <v>S2_GPIOC_4</v>
      </c>
      <c r="F133" s="19">
        <f>VLOOKUP(E133,EtchLengthFromLayout!$A:$B,2,0)</f>
        <v>1305.3599999999999</v>
      </c>
      <c r="G133" s="19"/>
      <c r="H133" s="19"/>
      <c r="I133" s="19"/>
      <c r="J133" s="19"/>
      <c r="K133" s="41" t="str">
        <f>CONCATENATE("S",MID($A133,5,1),"_SCLK_HSD081" )</f>
        <v>S2_SCLK_HSD081</v>
      </c>
      <c r="L133" s="5" t="str">
        <f>VLOOKUP(K133,Assigned_Channel!$A:$B,2,0)</f>
        <v>SLOT0.CH21</v>
      </c>
      <c r="M133" s="19">
        <f>VLOOKUP(L133,EtchLengthFromLayout!$A:$B,2,0)</f>
        <v>16532.09</v>
      </c>
      <c r="N133" s="19">
        <f t="shared" si="12"/>
        <v>17837.45</v>
      </c>
      <c r="O133" s="22" t="str">
        <f t="shared" si="8"/>
        <v>OK, Length &lt; 18000mils</v>
      </c>
      <c r="P133" s="126"/>
    </row>
    <row r="134" spans="1:16" s="32" customFormat="1" ht="15.75" customHeight="1" x14ac:dyDescent="0.25">
      <c r="A134" s="23" t="s">
        <v>727</v>
      </c>
      <c r="B134" s="42">
        <f>VLOOKUP(C134,PinNo!$B:$C,2,0)</f>
        <v>44</v>
      </c>
      <c r="C134" s="43" t="s">
        <v>277</v>
      </c>
      <c r="D134" s="86" t="s">
        <v>5305</v>
      </c>
      <c r="E134" s="5" t="str">
        <f>VLOOKUP(CONCATENATE($A134,".",$B134),Netlist_VTable!$H:$I,2,0)</f>
        <v>S2_GPIOC_5</v>
      </c>
      <c r="F134" s="19">
        <f>VLOOKUP(E134,EtchLengthFromLayout!$A:$B,2,0)</f>
        <v>1016.3</v>
      </c>
      <c r="G134" s="19"/>
      <c r="H134" s="19"/>
      <c r="I134" s="19"/>
      <c r="J134" s="19"/>
      <c r="K134" s="41" t="str">
        <f>CONCATENATE("S",MID($A134,5,1),"_SCLK_HSD256" )</f>
        <v>S2_SCLK_HSD256</v>
      </c>
      <c r="L134" s="5" t="str">
        <f>VLOOKUP(K134,Assigned_Channel!$A:$B,2,0)</f>
        <v>SLOT0.CH12</v>
      </c>
      <c r="M134" s="19">
        <f>VLOOKUP(L134,EtchLengthFromLayout!$A:$B,2,0)</f>
        <v>16821.419999999998</v>
      </c>
      <c r="N134" s="19">
        <f t="shared" si="12"/>
        <v>17837.719999999998</v>
      </c>
      <c r="O134" s="22" t="str">
        <f t="shared" si="8"/>
        <v>OK, Length &lt; 18000mils</v>
      </c>
      <c r="P134" s="126"/>
    </row>
    <row r="135" spans="1:16" s="32" customFormat="1" ht="15.75" customHeight="1" x14ac:dyDescent="0.25">
      <c r="A135" s="23" t="s">
        <v>727</v>
      </c>
      <c r="B135" s="42">
        <f>VLOOKUP(C135,PinNo!$B:$C,2,0)</f>
        <v>64</v>
      </c>
      <c r="C135" s="54" t="s">
        <v>52</v>
      </c>
      <c r="D135" s="86" t="s">
        <v>5306</v>
      </c>
      <c r="E135" s="5" t="str">
        <f>VLOOKUP(CONCATENATE($A135,".",$B135),Netlist_VTable!$H:$I,2,0)</f>
        <v>S2_SPI_CSB</v>
      </c>
      <c r="F135" s="19">
        <f>VLOOKUP(E135,EtchLengthFromLayout!$A:$B,2,0)</f>
        <v>2356.9899999999998</v>
      </c>
      <c r="G135" s="19"/>
      <c r="H135" s="19"/>
      <c r="I135" s="19"/>
      <c r="J135" s="19"/>
      <c r="K135" s="41" t="str">
        <f>CONCATENATE("S",MID($A135,5,1),"_SCOT_HSD136" )</f>
        <v>S2_SCOT_HSD136</v>
      </c>
      <c r="L135" s="5" t="str">
        <f>VLOOKUP(K135,Assigned_Channel!$A:$B,2,0)</f>
        <v>SLOT0.CH73</v>
      </c>
      <c r="M135" s="19">
        <f>VLOOKUP(L135,EtchLengthFromLayout!$A:$B,2,0)</f>
        <v>15480.85</v>
      </c>
      <c r="N135" s="19">
        <f t="shared" si="12"/>
        <v>17837.84</v>
      </c>
      <c r="O135" s="22" t="str">
        <f t="shared" si="8"/>
        <v>OK, Length &lt; 18000mils</v>
      </c>
      <c r="P135" s="126"/>
    </row>
    <row r="136" spans="1:16" s="32" customFormat="1" ht="15.75" customHeight="1" x14ac:dyDescent="0.25">
      <c r="A136" s="23" t="s">
        <v>727</v>
      </c>
      <c r="B136" s="42">
        <f>VLOOKUP(C136,PinNo!$B:$C,2,0)</f>
        <v>60</v>
      </c>
      <c r="C136" s="43" t="s">
        <v>279</v>
      </c>
      <c r="D136" s="31" t="s">
        <v>5307</v>
      </c>
      <c r="E136" s="5" t="str">
        <f>VLOOKUP(CONCATENATE($A136,".",$B136),Netlist_VTable!$H:$I,2,0)</f>
        <v>S2_SPI_SIO1</v>
      </c>
      <c r="F136" s="19">
        <f>VLOOKUP(E136,EtchLengthFromLayout!$A:$B,2,0)</f>
        <v>2115.29</v>
      </c>
      <c r="G136" s="19"/>
      <c r="H136" s="19"/>
      <c r="I136" s="19"/>
      <c r="J136" s="19"/>
      <c r="K136" s="41" t="str">
        <f>CONCATENATE("S",MID($A136,5,1),"_SCOT_HSD109" )</f>
        <v>S2_SCOT_HSD109</v>
      </c>
      <c r="L136" s="5" t="str">
        <f>VLOOKUP(K136,Assigned_Channel!$A:$B,2,0)</f>
        <v>SLOT0.CH9</v>
      </c>
      <c r="M136" s="19">
        <f>VLOOKUP(L136,EtchLengthFromLayout!$A:$B,2,0)</f>
        <v>15722.44</v>
      </c>
      <c r="N136" s="19">
        <f t="shared" si="12"/>
        <v>17837.73</v>
      </c>
      <c r="O136" s="22" t="str">
        <f t="shared" si="8"/>
        <v>OK, Length &lt; 18000mils</v>
      </c>
      <c r="P136" s="126"/>
    </row>
    <row r="137" spans="1:16" s="32" customFormat="1" ht="15.75" customHeight="1" x14ac:dyDescent="0.25">
      <c r="A137" s="23" t="s">
        <v>727</v>
      </c>
      <c r="B137" s="42">
        <f>VLOOKUP(C137,PinNo!$B:$C,2,0)</f>
        <v>62</v>
      </c>
      <c r="C137" s="43" t="s">
        <v>54</v>
      </c>
      <c r="D137" s="31" t="s">
        <v>5308</v>
      </c>
      <c r="E137" s="5" t="str">
        <f>VLOOKUP(CONCATENATE($A137,".",$B137),Netlist_VTable!$H:$I,2,0)</f>
        <v>S2_SPI_SCK</v>
      </c>
      <c r="F137" s="19">
        <f>VLOOKUP(E137,EtchLengthFromLayout!$A:$B,2,0)</f>
        <v>2299.69</v>
      </c>
      <c r="G137" s="19"/>
      <c r="H137" s="19"/>
      <c r="I137" s="19"/>
      <c r="J137" s="19"/>
      <c r="K137" s="41" t="str">
        <f>CONCATENATE("S",MID($A137,5,1),"_SCOT_HSD134" )</f>
        <v>S2_SCOT_HSD134</v>
      </c>
      <c r="L137" s="5" t="str">
        <f>VLOOKUP(K137,Assigned_Channel!$A:$B,2,0)</f>
        <v>SLOT0.CH6</v>
      </c>
      <c r="M137" s="19">
        <f>VLOOKUP(L137,EtchLengthFromLayout!$A:$B,2,0)</f>
        <v>15538.12</v>
      </c>
      <c r="N137" s="19">
        <f t="shared" si="12"/>
        <v>17837.810000000001</v>
      </c>
      <c r="O137" s="22" t="str">
        <f t="shared" si="8"/>
        <v>OK, Length &lt; 18000mils</v>
      </c>
      <c r="P137" s="126"/>
    </row>
    <row r="138" spans="1:16" s="32" customFormat="1" ht="15.75" customHeight="1" x14ac:dyDescent="0.25">
      <c r="A138" s="23" t="s">
        <v>727</v>
      </c>
      <c r="B138" s="42">
        <f>VLOOKUP(C138,PinNo!$B:$C,2,0)</f>
        <v>61</v>
      </c>
      <c r="C138" s="43" t="s">
        <v>280</v>
      </c>
      <c r="D138" s="31" t="s">
        <v>5309</v>
      </c>
      <c r="E138" s="5" t="str">
        <f>VLOOKUP(CONCATENATE($A138,".",$B138),Netlist_VTable!$H:$I,2,0)</f>
        <v>S2_SPI_SIO0</v>
      </c>
      <c r="F138" s="19">
        <f>VLOOKUP(E138,EtchLengthFromLayout!$A:$B,2,0)</f>
        <v>2642.94</v>
      </c>
      <c r="G138" s="19"/>
      <c r="H138" s="19"/>
      <c r="I138" s="19"/>
      <c r="J138" s="19"/>
      <c r="K138" s="41" t="str">
        <f>CONCATENATE("S",MID($A138,5,1),"_SCOT_HSD133" )</f>
        <v>S2_SCOT_HSD133</v>
      </c>
      <c r="L138" s="5" t="str">
        <f>VLOOKUP(K138,Assigned_Channel!$A:$B,2,0)</f>
        <v>SLOT0.CH70</v>
      </c>
      <c r="M138" s="19">
        <f>VLOOKUP(L138,EtchLengthFromLayout!$A:$B,2,0)</f>
        <v>15194.21</v>
      </c>
      <c r="N138" s="19">
        <f t="shared" si="12"/>
        <v>17837.149999999998</v>
      </c>
      <c r="O138" s="22" t="str">
        <f t="shared" ref="O138:O186" si="13">IF( N138&lt;=18000,"OK, Length &lt; 18000mils","Fail, Length is Out of Range")</f>
        <v>OK, Length &lt; 18000mils</v>
      </c>
      <c r="P138" s="126"/>
    </row>
    <row r="139" spans="1:16" s="32" customFormat="1" ht="15.75" customHeight="1" x14ac:dyDescent="0.25">
      <c r="A139" s="23" t="s">
        <v>727</v>
      </c>
      <c r="B139" s="42">
        <f>VLOOKUP(C139,PinNo!$B:$C,2,0)</f>
        <v>65</v>
      </c>
      <c r="C139" s="43" t="s">
        <v>281</v>
      </c>
      <c r="D139" s="31" t="s">
        <v>5310</v>
      </c>
      <c r="E139" s="5" t="str">
        <f>VLOOKUP(CONCATENATE($A139,".",$B139),Netlist_VTable!$H:$I,2,0)</f>
        <v>S2_SPI_SIO2</v>
      </c>
      <c r="F139" s="19">
        <f>VLOOKUP(E139,EtchLengthFromLayout!$A:$B,2,0)</f>
        <v>2442.9</v>
      </c>
      <c r="G139" s="19"/>
      <c r="H139" s="19"/>
      <c r="I139" s="19"/>
      <c r="J139" s="19"/>
      <c r="K139" s="41" t="str">
        <f>CONCATENATE("S",MID($A139,5,1),"_SCOT_HSD284" )</f>
        <v>S2_SCOT_HSD284</v>
      </c>
      <c r="L139" s="5" t="str">
        <f>VLOOKUP(K139,Assigned_Channel!$A:$B,2,0)</f>
        <v>SLOT0.CH3</v>
      </c>
      <c r="M139" s="19">
        <f>VLOOKUP(L139,EtchLengthFromLayout!$A:$B,2,0)</f>
        <v>15394.89</v>
      </c>
      <c r="N139" s="19">
        <f t="shared" si="12"/>
        <v>17837.79</v>
      </c>
      <c r="O139" s="22" t="str">
        <f t="shared" si="13"/>
        <v>OK, Length &lt; 18000mils</v>
      </c>
      <c r="P139" s="126"/>
    </row>
    <row r="140" spans="1:16" s="32" customFormat="1" ht="15.75" customHeight="1" x14ac:dyDescent="0.25">
      <c r="A140" s="23" t="s">
        <v>727</v>
      </c>
      <c r="B140" s="42">
        <f>VLOOKUP(C140,PinNo!$B:$C,2,0)</f>
        <v>66</v>
      </c>
      <c r="C140" s="7" t="s">
        <v>282</v>
      </c>
      <c r="D140" s="31" t="s">
        <v>5311</v>
      </c>
      <c r="E140" s="5" t="str">
        <f>VLOOKUP(CONCATENATE($A140,".",$B140),Netlist_VTable!$H:$I,2,0)</f>
        <v>S2_SPI_SIO3</v>
      </c>
      <c r="F140" s="19">
        <f>VLOOKUP(E140,EtchLengthFromLayout!$A:$B,2,0)</f>
        <v>2449.67</v>
      </c>
      <c r="G140" s="19"/>
      <c r="H140" s="19"/>
      <c r="I140" s="19"/>
      <c r="J140" s="19"/>
      <c r="K140" s="19" t="str">
        <f>CONCATENATE("S",MID($A140,5,1),"_SCLK_HSD285" )</f>
        <v>S2_SCLK_HSD285</v>
      </c>
      <c r="L140" s="5" t="str">
        <f>VLOOKUP(K140,Assigned_Channel!$A:$B,2,0)</f>
        <v>SLOT0.CH76</v>
      </c>
      <c r="M140" s="19">
        <f>VLOOKUP(L140,EtchLengthFromLayout!$A:$B,2,0)</f>
        <v>15388.06</v>
      </c>
      <c r="N140" s="19">
        <f t="shared" si="12"/>
        <v>17837.73</v>
      </c>
      <c r="O140" s="22" t="str">
        <f t="shared" si="13"/>
        <v>OK, Length &lt; 18000mils</v>
      </c>
      <c r="P140" s="127"/>
    </row>
    <row r="141" spans="1:16" s="32" customFormat="1" ht="15.6" customHeight="1" x14ac:dyDescent="0.25">
      <c r="A141" s="30" t="s">
        <v>728</v>
      </c>
      <c r="B141" s="10">
        <f>VLOOKUP(C141,PinNo!$B:$C,2,0)</f>
        <v>125</v>
      </c>
      <c r="C141" s="54" t="s">
        <v>907</v>
      </c>
      <c r="D141" s="91" t="s">
        <v>5268</v>
      </c>
      <c r="E141" s="10" t="str">
        <f>VLOOKUP(CONCATENATE($A141,".",$B141),Netlist_VTable!$H:$I,2,0)</f>
        <v>S3_X0_TXEN</v>
      </c>
      <c r="F141" s="15">
        <f>VLOOKUP(E141,EtchLengthFromLayout!$A:$B,2,0)</f>
        <v>5349.81</v>
      </c>
      <c r="G141" s="15" t="str">
        <f>CONCATENATE("S",MID($A141,5,1),"_R_",MID($E141,4,22) )</f>
        <v>S3_R_X0_TXEN</v>
      </c>
      <c r="H141" s="15">
        <f>VLOOKUP(G141,EtchLengthFromLayout!$A:$B,2,0)</f>
        <v>3237.84</v>
      </c>
      <c r="I141" s="15"/>
      <c r="J141" s="15"/>
      <c r="K141" s="15" t="str">
        <f>CONCATENATE("S",MID($A141,5,1),"_SCIN_HSD212" )</f>
        <v>S3_SCIN_HSD212</v>
      </c>
      <c r="L141" s="10" t="str">
        <f>VLOOKUP(K141,Assigned_Channel!$A:$B,2,0)</f>
        <v>SLOT3.CH67</v>
      </c>
      <c r="M141" s="15">
        <f>VLOOKUP(L141,EtchLengthFromLayout!$A:$B,2,0)</f>
        <v>9249.81</v>
      </c>
      <c r="N141" s="19">
        <f t="shared" si="12"/>
        <v>17837.46</v>
      </c>
      <c r="O141" s="22" t="str">
        <f t="shared" si="13"/>
        <v>OK, Length &lt; 18000mils</v>
      </c>
      <c r="P141" s="128" t="s">
        <v>5267</v>
      </c>
    </row>
    <row r="142" spans="1:16" s="32" customFormat="1" ht="15.6" customHeight="1" x14ac:dyDescent="0.25">
      <c r="A142" s="30" t="s">
        <v>728</v>
      </c>
      <c r="B142" s="42">
        <f>VLOOKUP(C142,PinNo!$B:$C,2,0)</f>
        <v>126</v>
      </c>
      <c r="C142" s="43" t="s">
        <v>908</v>
      </c>
      <c r="D142" s="86" t="s">
        <v>5269</v>
      </c>
      <c r="E142" s="5" t="str">
        <f>VLOOKUP(CONCATENATE($A142,".",$B142),Netlist_VTable!$H:$I,2,0)</f>
        <v>S3_X0_TXD0</v>
      </c>
      <c r="F142" s="19">
        <f>VLOOKUP(E142,EtchLengthFromLayout!$A:$B,2,0)</f>
        <v>5261.54</v>
      </c>
      <c r="G142" s="41" t="str">
        <f t="shared" ref="G142:G168" si="14">CONCATENATE("S",MID($A142,5,1),"_R_",MID($E142,4,22) )</f>
        <v>S3_R_X0_TXD0</v>
      </c>
      <c r="H142" s="19">
        <f>VLOOKUP(G142,EtchLengthFromLayout!$A:$B,2,0)</f>
        <v>3644.55</v>
      </c>
      <c r="I142" s="19"/>
      <c r="J142" s="19"/>
      <c r="K142" s="41" t="str">
        <f>CONCATENATE("S",MID($A142,5,1),"_SCIN_HSD213" )</f>
        <v>S3_SCIN_HSD213</v>
      </c>
      <c r="L142" s="5" t="str">
        <f>VLOOKUP(K142,Assigned_Channel!$A:$B,2,0)</f>
        <v>SLOT3.CH3</v>
      </c>
      <c r="M142" s="19">
        <f>VLOOKUP(L142,EtchLengthFromLayout!$A:$B,2,0)</f>
        <v>8931.41</v>
      </c>
      <c r="N142" s="19">
        <f t="shared" si="12"/>
        <v>17837.5</v>
      </c>
      <c r="O142" s="22" t="str">
        <f t="shared" si="13"/>
        <v>OK, Length &lt; 18000mils</v>
      </c>
      <c r="P142" s="129"/>
    </row>
    <row r="143" spans="1:16" s="32" customFormat="1" ht="15.6" customHeight="1" x14ac:dyDescent="0.25">
      <c r="A143" s="30" t="s">
        <v>728</v>
      </c>
      <c r="B143" s="42">
        <f>VLOOKUP(C143,PinNo!$B:$C,2,0)</f>
        <v>127</v>
      </c>
      <c r="C143" s="43" t="s">
        <v>909</v>
      </c>
      <c r="D143" s="86" t="s">
        <v>5270</v>
      </c>
      <c r="E143" s="5" t="str">
        <f>VLOOKUP(CONCATENATE($A143,".",$B143),Netlist_VTable!$H:$I,2,0)</f>
        <v>S3_X0_TXD1</v>
      </c>
      <c r="F143" s="19">
        <f>VLOOKUP(E143,EtchLengthFromLayout!$A:$B,2,0)</f>
        <v>5403.56</v>
      </c>
      <c r="G143" s="41" t="str">
        <f t="shared" si="14"/>
        <v>S3_R_X0_TXD1</v>
      </c>
      <c r="H143" s="19">
        <f>VLOOKUP(G143,EtchLengthFromLayout!$A:$B,2,0)</f>
        <v>3915.53</v>
      </c>
      <c r="I143" s="19"/>
      <c r="J143" s="19"/>
      <c r="K143" s="41" t="str">
        <f>CONCATENATE("S",MID($A143,5,1),"_SCIN_HSD214" )</f>
        <v>S3_SCIN_HSD214</v>
      </c>
      <c r="L143" s="5" t="str">
        <f>VLOOKUP(K143,Assigned_Channel!$A:$B,2,0)</f>
        <v>SLOT3.CH6</v>
      </c>
      <c r="M143" s="19">
        <f>VLOOKUP(L143,EtchLengthFromLayout!$A:$B,2,0)</f>
        <v>8518.3799999999992</v>
      </c>
      <c r="N143" s="19">
        <f t="shared" si="12"/>
        <v>17837.47</v>
      </c>
      <c r="O143" s="22" t="str">
        <f t="shared" si="13"/>
        <v>OK, Length &lt; 18000mils</v>
      </c>
      <c r="P143" s="129"/>
    </row>
    <row r="144" spans="1:16" s="32" customFormat="1" ht="15.6" customHeight="1" x14ac:dyDescent="0.25">
      <c r="A144" s="30" t="s">
        <v>728</v>
      </c>
      <c r="B144" s="42">
        <f>VLOOKUP(C144,PinNo!$B:$C,2,0)</f>
        <v>123</v>
      </c>
      <c r="C144" s="43" t="s">
        <v>910</v>
      </c>
      <c r="D144" s="86" t="s">
        <v>5271</v>
      </c>
      <c r="E144" s="5" t="str">
        <f>VLOOKUP(CONCATENATE($A144,".",$B144),Netlist_VTable!$H:$I,2,0)</f>
        <v>S3_X0_TXC</v>
      </c>
      <c r="F144" s="19">
        <f>VLOOKUP(E144,EtchLengthFromLayout!$A:$B,2,0)</f>
        <v>5992.7</v>
      </c>
      <c r="G144" s="41" t="str">
        <f t="shared" si="14"/>
        <v>S3_R_X0_TXC</v>
      </c>
      <c r="H144" s="19">
        <f>VLOOKUP(G144,EtchLengthFromLayout!$A:$B,2,0)</f>
        <v>3124.55</v>
      </c>
      <c r="I144" s="19"/>
      <c r="J144" s="19"/>
      <c r="K144" s="41" t="str">
        <f>CONCATENATE("S",MID($A144,5,1),"_SCIN_HSD215" )</f>
        <v>S3_SCIN_HSD215</v>
      </c>
      <c r="L144" s="5" t="str">
        <f>VLOOKUP(K144,Assigned_Channel!$A:$B,2,0)</f>
        <v>SLOT3.CH12</v>
      </c>
      <c r="M144" s="19">
        <f>VLOOKUP(L144,EtchLengthFromLayout!$A:$B,2,0)</f>
        <v>8720.24</v>
      </c>
      <c r="N144" s="19">
        <f t="shared" si="12"/>
        <v>17837.489999999998</v>
      </c>
      <c r="O144" s="22" t="str">
        <f t="shared" si="13"/>
        <v>OK, Length &lt; 18000mils</v>
      </c>
      <c r="P144" s="129"/>
    </row>
    <row r="145" spans="1:16" s="32" customFormat="1" ht="15.6" customHeight="1" x14ac:dyDescent="0.25">
      <c r="A145" s="30" t="s">
        <v>728</v>
      </c>
      <c r="B145" s="42">
        <f>VLOOKUP(C145,PinNo!$B:$C,2,0)</f>
        <v>129</v>
      </c>
      <c r="C145" s="43" t="s">
        <v>911</v>
      </c>
      <c r="D145" s="86" t="s">
        <v>5272</v>
      </c>
      <c r="E145" s="5" t="str">
        <f>VLOOKUP(CONCATENATE($A145,".",$B145),Netlist_VTable!$H:$I,2,0)</f>
        <v>S3_X0_TXD2</v>
      </c>
      <c r="F145" s="19">
        <f>VLOOKUP(E145,EtchLengthFromLayout!$A:$B,2,0)</f>
        <v>4736.6400000000003</v>
      </c>
      <c r="G145" s="41" t="str">
        <f t="shared" si="14"/>
        <v>S3_R_X0_TXD2</v>
      </c>
      <c r="H145" s="19">
        <f>VLOOKUP(G145,EtchLengthFromLayout!$A:$B,2,0)</f>
        <v>3758.03</v>
      </c>
      <c r="I145" s="19"/>
      <c r="J145" s="19"/>
      <c r="K145" s="41" t="str">
        <f>CONCATENATE("S",MID($A145,5,1),"_SCIN_HSD216" )</f>
        <v>S3_SCIN_HSD216</v>
      </c>
      <c r="L145" s="5" t="str">
        <f>VLOOKUP(K145,Assigned_Channel!$A:$B,2,0)</f>
        <v>SLOT3.CH26</v>
      </c>
      <c r="M145" s="19">
        <f>VLOOKUP(L145,EtchLengthFromLayout!$A:$B,2,0)</f>
        <v>9342.74</v>
      </c>
      <c r="N145" s="19">
        <f t="shared" si="12"/>
        <v>17837.41</v>
      </c>
      <c r="O145" s="22" t="str">
        <f t="shared" si="13"/>
        <v>OK, Length &lt; 18000mils</v>
      </c>
      <c r="P145" s="129"/>
    </row>
    <row r="146" spans="1:16" s="32" customFormat="1" ht="15.6" customHeight="1" x14ac:dyDescent="0.25">
      <c r="A146" s="30" t="s">
        <v>728</v>
      </c>
      <c r="B146" s="42">
        <f>VLOOKUP(C146,PinNo!$B:$C,2,0)</f>
        <v>116</v>
      </c>
      <c r="C146" s="43" t="s">
        <v>912</v>
      </c>
      <c r="D146" s="86" t="s">
        <v>5273</v>
      </c>
      <c r="E146" s="5" t="str">
        <f>VLOOKUP(CONCATENATE($A146,".",$B146),Netlist_VTable!$H:$I,2,0)</f>
        <v>S3_X0_RXD0</v>
      </c>
      <c r="F146" s="19">
        <f>VLOOKUP(E146,EtchLengthFromLayout!$A:$B,2,0)</f>
        <v>188.47</v>
      </c>
      <c r="G146" s="41" t="str">
        <f t="shared" si="14"/>
        <v>S3_R_X0_RXD0</v>
      </c>
      <c r="H146" s="19">
        <f>VLOOKUP(G146,EtchLengthFromLayout!$A:$B,2,0)</f>
        <v>4569.4399999999996</v>
      </c>
      <c r="I146" s="19"/>
      <c r="J146" s="19"/>
      <c r="K146" s="41" t="str">
        <f>CONCATENATE("S",MID($A146,5,1),"_SCOT_HSD217" )</f>
        <v>S3_SCOT_HSD217</v>
      </c>
      <c r="L146" s="5" t="str">
        <f>VLOOKUP(K146,Assigned_Channel!$A:$B,2,0)</f>
        <v>SLOT3.CH27</v>
      </c>
      <c r="M146" s="19">
        <f>VLOOKUP(L146,EtchLengthFromLayout!$A:$B,2,0)</f>
        <v>13079.81</v>
      </c>
      <c r="N146" s="19">
        <f t="shared" si="12"/>
        <v>17837.72</v>
      </c>
      <c r="O146" s="22" t="str">
        <f t="shared" si="13"/>
        <v>OK, Length &lt; 18000mils</v>
      </c>
      <c r="P146" s="129"/>
    </row>
    <row r="147" spans="1:16" s="32" customFormat="1" ht="15.6" customHeight="1" x14ac:dyDescent="0.25">
      <c r="A147" s="30" t="s">
        <v>728</v>
      </c>
      <c r="B147" s="42">
        <f>VLOOKUP(C147,PinNo!$B:$C,2,0)</f>
        <v>130</v>
      </c>
      <c r="C147" s="43" t="s">
        <v>913</v>
      </c>
      <c r="D147" s="86" t="s">
        <v>5274</v>
      </c>
      <c r="E147" s="5" t="str">
        <f>VLOOKUP(CONCATENATE($A147,".",$B147),Netlist_VTable!$H:$I,2,0)</f>
        <v>S3_X0_TXD3</v>
      </c>
      <c r="F147" s="19">
        <f>VLOOKUP(E147,EtchLengthFromLayout!$A:$B,2,0)</f>
        <v>3204.49</v>
      </c>
      <c r="G147" s="41" t="str">
        <f t="shared" si="14"/>
        <v>S3_R_X0_TXD3</v>
      </c>
      <c r="H147" s="19">
        <f>VLOOKUP(G147,EtchLengthFromLayout!$A:$B,2,0)</f>
        <v>5765.45</v>
      </c>
      <c r="I147" s="19"/>
      <c r="J147" s="19"/>
      <c r="K147" s="41" t="str">
        <f>CONCATENATE("S",MID($A147,5,1),"_SCIN_HSD218" )</f>
        <v>S3_SCIN_HSD218</v>
      </c>
      <c r="L147" s="5" t="str">
        <f>VLOOKUP(K147,Assigned_Channel!$A:$B,2,0)</f>
        <v>SLOT1.CH24</v>
      </c>
      <c r="M147" s="19">
        <f>VLOOKUP(L147,EtchLengthFromLayout!$A:$B,2,0)</f>
        <v>8867.6</v>
      </c>
      <c r="N147" s="19">
        <f t="shared" si="12"/>
        <v>17837.54</v>
      </c>
      <c r="O147" s="22" t="str">
        <f t="shared" si="13"/>
        <v>OK, Length &lt; 18000mils</v>
      </c>
      <c r="P147" s="129"/>
    </row>
    <row r="148" spans="1:16" s="32" customFormat="1" ht="15.6" customHeight="1" x14ac:dyDescent="0.25">
      <c r="A148" s="30" t="s">
        <v>728</v>
      </c>
      <c r="B148" s="42">
        <f>VLOOKUP(C148,PinNo!$B:$C,2,0)</f>
        <v>117</v>
      </c>
      <c r="C148" s="43" t="s">
        <v>915</v>
      </c>
      <c r="D148" s="86" t="s">
        <v>5275</v>
      </c>
      <c r="E148" s="5" t="str">
        <f>VLOOKUP(CONCATENATE($A148,".",$B148),Netlist_VTable!$H:$I,2,0)</f>
        <v>S3_X0_RXD1</v>
      </c>
      <c r="F148" s="19">
        <f>VLOOKUP(E148,EtchLengthFromLayout!$A:$B,2,0)</f>
        <v>58.38</v>
      </c>
      <c r="G148" s="41" t="str">
        <f t="shared" si="14"/>
        <v>S3_R_X0_RXD1</v>
      </c>
      <c r="H148" s="19">
        <f>VLOOKUP(G148,EtchLengthFromLayout!$A:$B,2,0)</f>
        <v>5873.37</v>
      </c>
      <c r="I148" s="19"/>
      <c r="J148" s="19"/>
      <c r="K148" s="41" t="str">
        <f>CONCATENATE("S",MID($A148,5,1),"_SCOT_HSD207" )</f>
        <v>S3_SCOT_HSD207</v>
      </c>
      <c r="L148" s="5" t="str">
        <f>VLOOKUP(K148,Assigned_Channel!$A:$B,2,0)</f>
        <v>SLOT1.CH8</v>
      </c>
      <c r="M148" s="19">
        <f>VLOOKUP(L148,EtchLengthFromLayout!$A:$B,2,0)</f>
        <v>11906.04</v>
      </c>
      <c r="N148" s="19">
        <f t="shared" si="12"/>
        <v>17837.79</v>
      </c>
      <c r="O148" s="22" t="str">
        <f t="shared" si="13"/>
        <v>OK, Length &lt; 18000mils</v>
      </c>
      <c r="P148" s="129"/>
    </row>
    <row r="149" spans="1:16" s="32" customFormat="1" ht="15.6" customHeight="1" x14ac:dyDescent="0.25">
      <c r="A149" s="30" t="s">
        <v>728</v>
      </c>
      <c r="B149" s="42">
        <f>VLOOKUP(C149,PinNo!$B:$C,2,0)</f>
        <v>119</v>
      </c>
      <c r="C149" s="43" t="s">
        <v>916</v>
      </c>
      <c r="D149" s="86" t="s">
        <v>5276</v>
      </c>
      <c r="E149" s="5" t="str">
        <f>VLOOKUP(CONCATENATE($A149,".",$B149),Netlist_VTable!$H:$I,2,0)</f>
        <v>S3_X0_RXD3</v>
      </c>
      <c r="F149" s="19">
        <f>VLOOKUP(E149,EtchLengthFromLayout!$A:$B,2,0)</f>
        <v>132.35</v>
      </c>
      <c r="G149" s="41" t="str">
        <f t="shared" si="14"/>
        <v>S3_R_X0_RXD3</v>
      </c>
      <c r="H149" s="19">
        <f>VLOOKUP(G149,EtchLengthFromLayout!$A:$B,2,0)</f>
        <v>5125</v>
      </c>
      <c r="I149" s="19"/>
      <c r="J149" s="19"/>
      <c r="K149" s="41" t="str">
        <f>CONCATENATE("S",MID($A149,5,1),"_SCOT_HSD208" )</f>
        <v>S3_SCOT_HSD208</v>
      </c>
      <c r="L149" s="5" t="str">
        <f>VLOOKUP(K149,Assigned_Channel!$A:$B,2,0)</f>
        <v>SLOT3.CH89</v>
      </c>
      <c r="M149" s="19">
        <f>VLOOKUP(L149,EtchLengthFromLayout!$A:$B,2,0)</f>
        <v>12580.47</v>
      </c>
      <c r="N149" s="19">
        <f t="shared" si="12"/>
        <v>17837.82</v>
      </c>
      <c r="O149" s="22" t="str">
        <f t="shared" si="13"/>
        <v>OK, Length &lt; 18000mils</v>
      </c>
      <c r="P149" s="129"/>
    </row>
    <row r="150" spans="1:16" s="32" customFormat="1" ht="15.6" customHeight="1" x14ac:dyDescent="0.25">
      <c r="A150" s="30" t="s">
        <v>728</v>
      </c>
      <c r="B150" s="42">
        <f>VLOOKUP(C150,PinNo!$B:$C,2,0)</f>
        <v>115</v>
      </c>
      <c r="C150" s="43" t="s">
        <v>5263</v>
      </c>
      <c r="D150" s="86" t="s">
        <v>5277</v>
      </c>
      <c r="E150" s="5" t="str">
        <f>VLOOKUP(CONCATENATE($A150,".",$B150),Netlist_VTable!$H:$I,2,0)</f>
        <v>S3_X0_RXDV</v>
      </c>
      <c r="F150" s="19">
        <f>VLOOKUP(E150,EtchLengthFromLayout!$A:$B,2,0)</f>
        <v>189.73</v>
      </c>
      <c r="G150" s="41" t="str">
        <f t="shared" si="14"/>
        <v>S3_R_X0_RXDV</v>
      </c>
      <c r="H150" s="19">
        <f>VLOOKUP(G150,EtchLengthFromLayout!$A:$B,2,0)</f>
        <v>6538.83</v>
      </c>
      <c r="I150" s="19"/>
      <c r="J150" s="19"/>
      <c r="K150" s="41" t="str">
        <f>CONCATENATE("S",MID($A150,5,1),"_SCOT_HSD209" )</f>
        <v>S3_SCOT_HSD209</v>
      </c>
      <c r="L150" s="5" t="str">
        <f>VLOOKUP(K150,Assigned_Channel!$A:$B,2,0)</f>
        <v>SLOT3.CH93</v>
      </c>
      <c r="M150" s="19">
        <f>VLOOKUP(L150,EtchLengthFromLayout!$A:$B,2,0)</f>
        <v>11109.3</v>
      </c>
      <c r="N150" s="19">
        <f t="shared" si="12"/>
        <v>17837.86</v>
      </c>
      <c r="O150" s="22" t="str">
        <f t="shared" si="13"/>
        <v>OK, Length &lt; 18000mils</v>
      </c>
      <c r="P150" s="129"/>
    </row>
    <row r="151" spans="1:16" s="32" customFormat="1" ht="15.6" customHeight="1" x14ac:dyDescent="0.25">
      <c r="A151" s="30" t="s">
        <v>728</v>
      </c>
      <c r="B151" s="42">
        <f>VLOOKUP(C151,PinNo!$B:$C,2,0)</f>
        <v>121</v>
      </c>
      <c r="C151" s="43" t="s">
        <v>918</v>
      </c>
      <c r="D151" s="86" t="s">
        <v>5278</v>
      </c>
      <c r="E151" s="5" t="str">
        <f>VLOOKUP(CONCATENATE($A151,".",$B151),Netlist_VTable!$H:$I,2,0)</f>
        <v>S3_X0_RXC</v>
      </c>
      <c r="F151" s="19">
        <f>VLOOKUP(E151,EtchLengthFromLayout!$A:$B,2,0)</f>
        <v>2055.73</v>
      </c>
      <c r="G151" s="41" t="str">
        <f t="shared" si="14"/>
        <v>S3_R_X0_RXC</v>
      </c>
      <c r="H151" s="19">
        <f>VLOOKUP(G151,EtchLengthFromLayout!$A:$B,2,0)</f>
        <v>993.72</v>
      </c>
      <c r="I151" s="19"/>
      <c r="J151" s="19"/>
      <c r="K151" s="41" t="str">
        <f>CONCATENATE("S",MID($A151,5,1),"_SCIN_HSD210" )</f>
        <v>S3_SCIN_HSD210</v>
      </c>
      <c r="L151" s="5" t="str">
        <f>VLOOKUP(K151,Assigned_Channel!$A:$B,2,0)</f>
        <v>SLOT1.CH14</v>
      </c>
      <c r="M151" s="19">
        <f>VLOOKUP(L151,EtchLengthFromLayout!$A:$B,2,0)</f>
        <v>14787.99</v>
      </c>
      <c r="N151" s="19">
        <f t="shared" si="12"/>
        <v>17837.439999999999</v>
      </c>
      <c r="O151" s="22" t="str">
        <f t="shared" si="13"/>
        <v>OK, Length &lt; 18000mils</v>
      </c>
      <c r="P151" s="129"/>
    </row>
    <row r="152" spans="1:16" s="32" customFormat="1" ht="15.6" customHeight="1" x14ac:dyDescent="0.25">
      <c r="A152" s="30" t="s">
        <v>728</v>
      </c>
      <c r="B152" s="42">
        <f>VLOOKUP(C152,PinNo!$B:$C,2,0)</f>
        <v>118</v>
      </c>
      <c r="C152" s="43" t="s">
        <v>919</v>
      </c>
      <c r="D152" s="86" t="s">
        <v>5279</v>
      </c>
      <c r="E152" s="5" t="str">
        <f>VLOOKUP(CONCATENATE($A152,".",$B152),Netlist_VTable!$H:$I,2,0)</f>
        <v>S3_X0_RXD2</v>
      </c>
      <c r="F152" s="19">
        <f>VLOOKUP(E152,EtchLengthFromLayout!$A:$B,2,0)</f>
        <v>2219.84</v>
      </c>
      <c r="G152" s="41" t="str">
        <f t="shared" si="14"/>
        <v>S3_R_X0_RXD2</v>
      </c>
      <c r="H152" s="19">
        <f>VLOOKUP(G152,EtchLengthFromLayout!$A:$B,2,0)</f>
        <v>2680.64</v>
      </c>
      <c r="I152" s="19"/>
      <c r="J152" s="19"/>
      <c r="K152" s="41" t="str">
        <f>CONCATENATE("S",MID($A152,5,1),"_SCOT_HSD211" )</f>
        <v>S3_SCOT_HSD211</v>
      </c>
      <c r="L152" s="5" t="str">
        <f>VLOOKUP(K152,Assigned_Channel!$A:$B,2,0)</f>
        <v>SLOT1.CH15</v>
      </c>
      <c r="M152" s="19">
        <f>VLOOKUP(L152,EtchLengthFromLayout!$A:$B,2,0)</f>
        <v>12937.32</v>
      </c>
      <c r="N152" s="19">
        <f t="shared" si="12"/>
        <v>17837.8</v>
      </c>
      <c r="O152" s="22" t="str">
        <f t="shared" si="13"/>
        <v>OK, Length &lt; 18000mils</v>
      </c>
      <c r="P152" s="129"/>
    </row>
    <row r="153" spans="1:16" s="32" customFormat="1" ht="15.6" customHeight="1" x14ac:dyDescent="0.25">
      <c r="A153" s="30" t="s">
        <v>728</v>
      </c>
      <c r="B153" s="42">
        <f>VLOOKUP(C153,PinNo!$B:$C,2,0)</f>
        <v>19</v>
      </c>
      <c r="C153" s="91" t="s">
        <v>6160</v>
      </c>
      <c r="D153" s="86" t="s">
        <v>5280</v>
      </c>
      <c r="E153" s="5" t="str">
        <f>VLOOKUP(CONCATENATE($A153,".",$B153),Netlist_VTable!$H:$I,2,0)</f>
        <v>S3_X1_TXEN</v>
      </c>
      <c r="F153" s="19">
        <f>VLOOKUP(E153,EtchLengthFromLayout!$A:$B,2,0)</f>
        <v>5957.31</v>
      </c>
      <c r="G153" s="41" t="str">
        <f t="shared" si="14"/>
        <v>S3_R_X1_TXEN</v>
      </c>
      <c r="H153" s="19">
        <f>VLOOKUP(G153,EtchLengthFromLayout!$A:$B,2,0)</f>
        <v>4072.5</v>
      </c>
      <c r="I153" s="19"/>
      <c r="J153" s="19"/>
      <c r="K153" s="41" t="str">
        <f>CONCATENATE("S",MID($A153,5,1),"_SCAN_HSD186" )</f>
        <v>S3_SCAN_HSD186</v>
      </c>
      <c r="L153" s="5" t="str">
        <f>VLOOKUP(K153,Assigned_Channel!$A:$B,2,0)</f>
        <v>SLOT3.CH21</v>
      </c>
      <c r="M153" s="19">
        <f>VLOOKUP(L153,EtchLengthFromLayout!$A:$B,2,0)</f>
        <v>7807.7</v>
      </c>
      <c r="N153" s="19">
        <f t="shared" si="12"/>
        <v>17837.510000000002</v>
      </c>
      <c r="O153" s="22" t="str">
        <f t="shared" si="13"/>
        <v>OK, Length &lt; 18000mils</v>
      </c>
      <c r="P153" s="129"/>
    </row>
    <row r="154" spans="1:16" s="32" customFormat="1" ht="15.6" customHeight="1" x14ac:dyDescent="0.25">
      <c r="A154" s="30" t="s">
        <v>728</v>
      </c>
      <c r="B154" s="42">
        <f>VLOOKUP(C154,PinNo!$B:$C,2,0)</f>
        <v>20</v>
      </c>
      <c r="C154" s="43" t="s">
        <v>922</v>
      </c>
      <c r="D154" s="86" t="s">
        <v>5281</v>
      </c>
      <c r="E154" s="5" t="str">
        <f>VLOOKUP(CONCATENATE($A154,".",$B154),Netlist_VTable!$H:$I,2,0)</f>
        <v>S3_X1_TXD0</v>
      </c>
      <c r="F154" s="19">
        <f>VLOOKUP(E154,EtchLengthFromLayout!$A:$B,2,0)</f>
        <v>6099.35</v>
      </c>
      <c r="G154" s="41" t="str">
        <f t="shared" si="14"/>
        <v>S3_R_X1_TXD0</v>
      </c>
      <c r="H154" s="19">
        <f>VLOOKUP(G154,EtchLengthFromLayout!$A:$B,2,0)</f>
        <v>4196.6000000000004</v>
      </c>
      <c r="I154" s="19"/>
      <c r="J154" s="19"/>
      <c r="K154" s="41" t="str">
        <f>CONCATENATE("S",MID($A154,5,1),"_SCAN_HSD187" )</f>
        <v>S3_SCAN_HSD187</v>
      </c>
      <c r="L154" s="5" t="str">
        <f>VLOOKUP(K154,Assigned_Channel!$A:$B,2,0)</f>
        <v>SLOT3.CH24</v>
      </c>
      <c r="M154" s="19">
        <f>VLOOKUP(L154,EtchLengthFromLayout!$A:$B,2,0)</f>
        <v>7541.57</v>
      </c>
      <c r="N154" s="19">
        <f t="shared" si="12"/>
        <v>17837.52</v>
      </c>
      <c r="O154" s="22" t="str">
        <f t="shared" si="13"/>
        <v>OK, Length &lt; 18000mils</v>
      </c>
      <c r="P154" s="129"/>
    </row>
    <row r="155" spans="1:16" s="32" customFormat="1" ht="15.6" customHeight="1" x14ac:dyDescent="0.25">
      <c r="A155" s="30" t="s">
        <v>728</v>
      </c>
      <c r="B155" s="42">
        <f>VLOOKUP(C155,PinNo!$B:$C,2,0)</f>
        <v>21</v>
      </c>
      <c r="C155" s="43" t="s">
        <v>923</v>
      </c>
      <c r="D155" s="86" t="s">
        <v>5282</v>
      </c>
      <c r="E155" s="5" t="str">
        <f>VLOOKUP(CONCATENATE($A155,".",$B155),Netlist_VTable!$H:$I,2,0)</f>
        <v>S3_X1_TXD1</v>
      </c>
      <c r="F155" s="19">
        <f>VLOOKUP(E155,EtchLengthFromLayout!$A:$B,2,0)</f>
        <v>4656.25</v>
      </c>
      <c r="G155" s="41" t="str">
        <f t="shared" si="14"/>
        <v>S3_R_X1_TXD1</v>
      </c>
      <c r="H155" s="19">
        <f>VLOOKUP(G155,EtchLengthFromLayout!$A:$B,2,0)</f>
        <v>5442.31</v>
      </c>
      <c r="I155" s="19"/>
      <c r="J155" s="19"/>
      <c r="K155" s="41" t="str">
        <f>CONCATENATE("S",MID($A155,5,1),"_SCAN_HSD188" )</f>
        <v>S3_SCAN_HSD188</v>
      </c>
      <c r="L155" s="5" t="str">
        <f>VLOOKUP(K155,Assigned_Channel!$A:$B,2,0)</f>
        <v>SLOT1.CH9</v>
      </c>
      <c r="M155" s="19">
        <f>VLOOKUP(L155,EtchLengthFromLayout!$A:$B,2,0)</f>
        <v>7738.92</v>
      </c>
      <c r="N155" s="19">
        <f t="shared" si="12"/>
        <v>17837.480000000003</v>
      </c>
      <c r="O155" s="22" t="str">
        <f t="shared" si="13"/>
        <v>OK, Length &lt; 18000mils</v>
      </c>
      <c r="P155" s="129"/>
    </row>
    <row r="156" spans="1:16" s="32" customFormat="1" ht="15.6" customHeight="1" x14ac:dyDescent="0.25">
      <c r="A156" s="30" t="s">
        <v>728</v>
      </c>
      <c r="B156" s="42">
        <f>VLOOKUP(C156,PinNo!$B:$C,2,0)</f>
        <v>18</v>
      </c>
      <c r="C156" s="43" t="s">
        <v>924</v>
      </c>
      <c r="D156" s="86" t="s">
        <v>5283</v>
      </c>
      <c r="E156" s="5" t="str">
        <f>VLOOKUP(CONCATENATE($A156,".",$B156),Netlist_VTable!$H:$I,2,0)</f>
        <v>S3_X1_TXC</v>
      </c>
      <c r="F156" s="19">
        <f>VLOOKUP(E156,EtchLengthFromLayout!$A:$B,2,0)</f>
        <v>4625.88</v>
      </c>
      <c r="G156" s="41" t="str">
        <f t="shared" si="14"/>
        <v>S3_R_X1_TXC</v>
      </c>
      <c r="H156" s="19">
        <f>VLOOKUP(G156,EtchLengthFromLayout!$A:$B,2,0)</f>
        <v>5498.16</v>
      </c>
      <c r="I156" s="19"/>
      <c r="J156" s="19"/>
      <c r="K156" s="41" t="str">
        <f>CONCATENATE("S",MID($A156,5,1),"_SCIN_HSD189" )</f>
        <v>S3_SCIN_HSD189</v>
      </c>
      <c r="L156" s="5" t="str">
        <f>VLOOKUP(K156,Assigned_Channel!$A:$B,2,0)</f>
        <v>SLOT1.CH12</v>
      </c>
      <c r="M156" s="19">
        <f>VLOOKUP(L156,EtchLengthFromLayout!$A:$B,2,0)</f>
        <v>7713.49</v>
      </c>
      <c r="N156" s="19">
        <f t="shared" si="12"/>
        <v>17837.53</v>
      </c>
      <c r="O156" s="22" t="str">
        <f t="shared" si="13"/>
        <v>OK, Length &lt; 18000mils</v>
      </c>
      <c r="P156" s="129"/>
    </row>
    <row r="157" spans="1:16" s="32" customFormat="1" ht="15.6" customHeight="1" x14ac:dyDescent="0.25">
      <c r="A157" s="30" t="s">
        <v>728</v>
      </c>
      <c r="B157" s="42">
        <f>VLOOKUP(C157,PinNo!$B:$C,2,0)</f>
        <v>23</v>
      </c>
      <c r="C157" s="43" t="s">
        <v>925</v>
      </c>
      <c r="D157" s="86" t="s">
        <v>5284</v>
      </c>
      <c r="E157" s="5" t="str">
        <f>VLOOKUP(CONCATENATE($A157,".",$B157),Netlist_VTable!$H:$I,2,0)</f>
        <v>S3_X1_TXD2</v>
      </c>
      <c r="F157" s="19">
        <f>VLOOKUP(E157,EtchLengthFromLayout!$A:$B,2,0)</f>
        <v>6587.58</v>
      </c>
      <c r="G157" s="41" t="str">
        <f t="shared" si="14"/>
        <v>S3_R_X1_TXD2</v>
      </c>
      <c r="H157" s="19">
        <f>VLOOKUP(G157,EtchLengthFromLayout!$A:$B,2,0)</f>
        <v>3548.53</v>
      </c>
      <c r="I157" s="19"/>
      <c r="J157" s="19"/>
      <c r="K157" s="41" t="str">
        <f>CONCATENATE("S",MID($A157,5,1),"_SCIN_HSD190" )</f>
        <v>S3_SCIN_HSD190</v>
      </c>
      <c r="L157" s="5" t="str">
        <f>VLOOKUP(K157,Assigned_Channel!$A:$B,2,0)</f>
        <v>SLOT3.CH15</v>
      </c>
      <c r="M157" s="19">
        <f>VLOOKUP(L157,EtchLengthFromLayout!$A:$B,2,0)</f>
        <v>7701.49</v>
      </c>
      <c r="N157" s="19">
        <f t="shared" si="12"/>
        <v>17837.599999999999</v>
      </c>
      <c r="O157" s="22" t="str">
        <f t="shared" si="13"/>
        <v>OK, Length &lt; 18000mils</v>
      </c>
      <c r="P157" s="129"/>
    </row>
    <row r="158" spans="1:16" s="32" customFormat="1" ht="15.6" customHeight="1" x14ac:dyDescent="0.25">
      <c r="A158" s="30" t="s">
        <v>728</v>
      </c>
      <c r="B158" s="42">
        <f>VLOOKUP(C158,PinNo!$B:$C,2,0)</f>
        <v>11</v>
      </c>
      <c r="C158" s="43" t="s">
        <v>926</v>
      </c>
      <c r="D158" s="86" t="s">
        <v>5285</v>
      </c>
      <c r="E158" s="5" t="str">
        <f>VLOOKUP(CONCATENATE($A158,".",$B158),Netlist_VTable!$H:$I,2,0)</f>
        <v>S3_X1_RXD0</v>
      </c>
      <c r="F158" s="19">
        <f>VLOOKUP(E158,EtchLengthFromLayout!$A:$B,2,0)</f>
        <v>3114.96</v>
      </c>
      <c r="G158" s="41" t="str">
        <f t="shared" si="14"/>
        <v>S3_R_X1_RXD0</v>
      </c>
      <c r="H158" s="19">
        <f>VLOOKUP(G158,EtchLengthFromLayout!$A:$B,2,0)</f>
        <v>3307.59</v>
      </c>
      <c r="I158" s="19"/>
      <c r="J158" s="19"/>
      <c r="K158" s="41" t="str">
        <f>CONCATENATE("S",MID($A158,5,1),"_SCOT_HSD191" )</f>
        <v>S3_SCOT_HSD191</v>
      </c>
      <c r="L158" s="5" t="str">
        <f>VLOOKUP(K158,Assigned_Channel!$A:$B,2,0)</f>
        <v>SLOT3.CH85</v>
      </c>
      <c r="M158" s="19">
        <f>VLOOKUP(L158,EtchLengthFromLayout!$A:$B,2,0)</f>
        <v>11415.15</v>
      </c>
      <c r="N158" s="19">
        <f t="shared" si="12"/>
        <v>17837.7</v>
      </c>
      <c r="O158" s="22" t="str">
        <f t="shared" si="13"/>
        <v>OK, Length &lt; 18000mils</v>
      </c>
      <c r="P158" s="129"/>
    </row>
    <row r="159" spans="1:16" s="32" customFormat="1" ht="15.6" customHeight="1" x14ac:dyDescent="0.25">
      <c r="A159" s="30" t="s">
        <v>728</v>
      </c>
      <c r="B159" s="42">
        <f>VLOOKUP(C159,PinNo!$B:$C,2,0)</f>
        <v>24</v>
      </c>
      <c r="C159" s="43" t="s">
        <v>927</v>
      </c>
      <c r="D159" s="86" t="s">
        <v>5286</v>
      </c>
      <c r="E159" s="5" t="str">
        <f>VLOOKUP(CONCATENATE($A159,".",$B159),Netlist_VTable!$H:$I,2,0)</f>
        <v>S3_X1_TXD3</v>
      </c>
      <c r="F159" s="19">
        <f>VLOOKUP(E159,EtchLengthFromLayout!$A:$B,2,0)</f>
        <v>5761.07</v>
      </c>
      <c r="G159" s="41" t="str">
        <f t="shared" si="14"/>
        <v>S3_R_X1_TXD3</v>
      </c>
      <c r="H159" s="19">
        <f>VLOOKUP(G159,EtchLengthFromLayout!$A:$B,2,0)</f>
        <v>4443.0600000000004</v>
      </c>
      <c r="I159" s="19"/>
      <c r="J159" s="19"/>
      <c r="K159" s="41" t="str">
        <f>CONCATENATE("S",MID($A159,5,1),"_SCIN_HSD192" )</f>
        <v>S3_SCIN_HSD192</v>
      </c>
      <c r="L159" s="5" t="str">
        <f>VLOOKUP(K159,Assigned_Channel!$A:$B,2,0)</f>
        <v>SLOT3.CH31</v>
      </c>
      <c r="M159" s="19">
        <f>VLOOKUP(L159,EtchLengthFromLayout!$A:$B,2,0)</f>
        <v>7633.42</v>
      </c>
      <c r="N159" s="19">
        <f t="shared" si="12"/>
        <v>17837.550000000003</v>
      </c>
      <c r="O159" s="22" t="str">
        <f t="shared" si="13"/>
        <v>OK, Length &lt; 18000mils</v>
      </c>
      <c r="P159" s="129"/>
    </row>
    <row r="160" spans="1:16" s="32" customFormat="1" ht="15.6" customHeight="1" x14ac:dyDescent="0.25">
      <c r="A160" s="30" t="s">
        <v>728</v>
      </c>
      <c r="B160" s="42">
        <f>VLOOKUP(C160,PinNo!$B:$C,2,0)</f>
        <v>12</v>
      </c>
      <c r="C160" s="43" t="s">
        <v>929</v>
      </c>
      <c r="D160" s="86" t="s">
        <v>5287</v>
      </c>
      <c r="E160" s="5" t="str">
        <f>VLOOKUP(CONCATENATE($A160,".",$B160),Netlist_VTable!$H:$I,2,0)</f>
        <v>S3_X1_RXD1</v>
      </c>
      <c r="F160" s="19">
        <f>VLOOKUP(E160,EtchLengthFromLayout!$A:$B,2,0)</f>
        <v>2434.87</v>
      </c>
      <c r="G160" s="41" t="str">
        <f t="shared" si="14"/>
        <v>S3_R_X1_RXD1</v>
      </c>
      <c r="H160" s="19">
        <f>VLOOKUP(G160,EtchLengthFromLayout!$A:$B,2,0)</f>
        <v>4500.4799999999996</v>
      </c>
      <c r="I160" s="19"/>
      <c r="J160" s="19"/>
      <c r="K160" s="41" t="str">
        <f>CONCATENATE("S",MID($A160,5,1),"_SCOT_HSD181" )</f>
        <v>S3_SCOT_HSD181</v>
      </c>
      <c r="L160" s="5" t="str">
        <f>VLOOKUP(K160,Assigned_Channel!$A:$B,2,0)</f>
        <v>SLOT1.CH76</v>
      </c>
      <c r="M160" s="19">
        <f>VLOOKUP(L160,EtchLengthFromLayout!$A:$B,2,0)</f>
        <v>10902.35</v>
      </c>
      <c r="N160" s="19">
        <f t="shared" si="12"/>
        <v>17837.7</v>
      </c>
      <c r="O160" s="22" t="str">
        <f t="shared" si="13"/>
        <v>OK, Length &lt; 18000mils</v>
      </c>
      <c r="P160" s="129"/>
    </row>
    <row r="161" spans="1:16" s="32" customFormat="1" ht="15.6" customHeight="1" x14ac:dyDescent="0.25">
      <c r="A161" s="30" t="s">
        <v>728</v>
      </c>
      <c r="B161" s="42">
        <f>VLOOKUP(C161,PinNo!$B:$C,2,0)</f>
        <v>14</v>
      </c>
      <c r="C161" s="43" t="s">
        <v>930</v>
      </c>
      <c r="D161" s="86" t="s">
        <v>5288</v>
      </c>
      <c r="E161" s="5" t="str">
        <f>VLOOKUP(CONCATENATE($A161,".",$B161),Netlist_VTable!$H:$I,2,0)</f>
        <v>S3_X1_RXD3</v>
      </c>
      <c r="F161" s="19">
        <f>VLOOKUP(E161,EtchLengthFromLayout!$A:$B,2,0)</f>
        <v>3519.41</v>
      </c>
      <c r="G161" s="41" t="str">
        <f t="shared" si="14"/>
        <v>S3_R_X1_RXD3</v>
      </c>
      <c r="H161" s="19">
        <f>VLOOKUP(G161,EtchLengthFromLayout!$A:$B,2,0)</f>
        <v>3152.03</v>
      </c>
      <c r="I161" s="19"/>
      <c r="J161" s="19"/>
      <c r="K161" s="41" t="str">
        <f>CONCATENATE("S",MID($A161,5,1),"_SCOT_HSD182" )</f>
        <v>S3_SCOT_HSD182</v>
      </c>
      <c r="L161" s="5" t="str">
        <f>VLOOKUP(K161,Assigned_Channel!$A:$B,2,0)</f>
        <v>SLOT1.CH27</v>
      </c>
      <c r="M161" s="19">
        <f>VLOOKUP(L161,EtchLengthFromLayout!$A:$B,2,0)</f>
        <v>11166.44</v>
      </c>
      <c r="N161" s="19">
        <f t="shared" si="12"/>
        <v>17837.88</v>
      </c>
      <c r="O161" s="22" t="str">
        <f t="shared" si="13"/>
        <v>OK, Length &lt; 18000mils</v>
      </c>
      <c r="P161" s="129"/>
    </row>
    <row r="162" spans="1:16" s="32" customFormat="1" ht="15.6" customHeight="1" x14ac:dyDescent="0.25">
      <c r="A162" s="30" t="s">
        <v>728</v>
      </c>
      <c r="B162" s="42">
        <f>VLOOKUP(C162,PinNo!$B:$C,2,0)</f>
        <v>10</v>
      </c>
      <c r="C162" s="43" t="s">
        <v>931</v>
      </c>
      <c r="D162" s="86" t="s">
        <v>5289</v>
      </c>
      <c r="E162" s="5" t="str">
        <f>VLOOKUP(CONCATENATE($A162,".",$B162),Netlist_VTable!$H:$I,2,0)</f>
        <v>S3_X1_RXDV</v>
      </c>
      <c r="F162" s="19">
        <f>VLOOKUP(E162,EtchLengthFromLayout!$A:$B,2,0)</f>
        <v>2696.92</v>
      </c>
      <c r="G162" s="41" t="str">
        <f t="shared" si="14"/>
        <v>S3_R_X1_RXDV</v>
      </c>
      <c r="H162" s="19">
        <f>VLOOKUP(G162,EtchLengthFromLayout!$A:$B,2,0)</f>
        <v>3901.26</v>
      </c>
      <c r="I162" s="19"/>
      <c r="J162" s="19"/>
      <c r="K162" s="41" t="str">
        <f>CONCATENATE("S",MID($A162,5,1),"_SCOT_HSD183" )</f>
        <v>S3_SCOT_HSD183</v>
      </c>
      <c r="L162" s="5" t="str">
        <f>VLOOKUP(K162,Assigned_Channel!$A:$B,2,0)</f>
        <v>SLOT1.CH30</v>
      </c>
      <c r="M162" s="19">
        <f>VLOOKUP(L162,EtchLengthFromLayout!$A:$B,2,0)</f>
        <v>11239.6</v>
      </c>
      <c r="N162" s="19">
        <f t="shared" si="12"/>
        <v>17837.78</v>
      </c>
      <c r="O162" s="22" t="str">
        <f t="shared" si="13"/>
        <v>OK, Length &lt; 18000mils</v>
      </c>
      <c r="P162" s="129"/>
    </row>
    <row r="163" spans="1:16" s="32" customFormat="1" ht="13.5" customHeight="1" x14ac:dyDescent="0.25">
      <c r="A163" s="30" t="s">
        <v>728</v>
      </c>
      <c r="B163" s="42">
        <f>VLOOKUP(C163,PinNo!$B:$C,2,0)</f>
        <v>16</v>
      </c>
      <c r="C163" s="43" t="s">
        <v>932</v>
      </c>
      <c r="D163" s="86" t="s">
        <v>5290</v>
      </c>
      <c r="E163" s="5" t="str">
        <f>VLOOKUP(CONCATENATE($A163,".",$B163),Netlist_VTable!$H:$I,2,0)</f>
        <v>S3_X1_RXC</v>
      </c>
      <c r="F163" s="19">
        <f>VLOOKUP(E163,EtchLengthFromLayout!$A:$B,2,0)</f>
        <v>2223.67</v>
      </c>
      <c r="G163" s="41" t="str">
        <f t="shared" si="14"/>
        <v>S3_R_X1_RXC</v>
      </c>
      <c r="H163" s="19">
        <f>VLOOKUP(G163,EtchLengthFromLayout!$A:$B,2,0)</f>
        <v>7115.85</v>
      </c>
      <c r="I163" s="19"/>
      <c r="J163" s="19"/>
      <c r="K163" s="41" t="str">
        <f>CONCATENATE("S",MID($A163,5,1),"_SCIN_HSD184" )</f>
        <v>S3_SCIN_HSD184</v>
      </c>
      <c r="L163" s="5" t="str">
        <f>VLOOKUP(K163,Assigned_Channel!$A:$B,2,0)</f>
        <v>SLOT3.CH72</v>
      </c>
      <c r="M163" s="19">
        <f>VLOOKUP(L163,EtchLengthFromLayout!$A:$B,2,0)</f>
        <v>8497.9599999999991</v>
      </c>
      <c r="N163" s="19">
        <f t="shared" si="12"/>
        <v>17837.48</v>
      </c>
      <c r="O163" s="22" t="str">
        <f t="shared" si="13"/>
        <v>OK, Length &lt; 18000mils</v>
      </c>
      <c r="P163" s="129"/>
    </row>
    <row r="164" spans="1:16" s="32" customFormat="1" ht="15.6" customHeight="1" x14ac:dyDescent="0.25">
      <c r="A164" s="30" t="s">
        <v>728</v>
      </c>
      <c r="B164" s="42">
        <f>VLOOKUP(C164,PinNo!$B:$C,2,0)</f>
        <v>13</v>
      </c>
      <c r="C164" s="43" t="s">
        <v>933</v>
      </c>
      <c r="D164" s="86" t="s">
        <v>5291</v>
      </c>
      <c r="E164" s="5" t="str">
        <f>VLOOKUP(CONCATENATE($A164,".",$B164),Netlist_VTable!$H:$I,2,0)</f>
        <v>S3_X1_RXD2</v>
      </c>
      <c r="F164" s="19">
        <f>VLOOKUP(E164,EtchLengthFromLayout!$A:$B,2,0)</f>
        <v>2091.2399999999998</v>
      </c>
      <c r="G164" s="41" t="str">
        <f t="shared" si="14"/>
        <v>S3_R_X1_RXD2</v>
      </c>
      <c r="H164" s="19">
        <f>VLOOKUP(G164,EtchLengthFromLayout!$A:$B,2,0)</f>
        <v>5048.84</v>
      </c>
      <c r="I164" s="19"/>
      <c r="J164" s="19"/>
      <c r="K164" s="41" t="str">
        <f>CONCATENATE("S",MID($A164,5,1),"_SCOT_HSD185" )</f>
        <v>S3_SCOT_HSD185</v>
      </c>
      <c r="L164" s="5" t="str">
        <f>VLOOKUP(K164,Assigned_Channel!$A:$B,2,0)</f>
        <v>SLOT3.CH64</v>
      </c>
      <c r="M164" s="19">
        <f>VLOOKUP(L164,EtchLengthFromLayout!$A:$B,2,0)</f>
        <v>10697.67</v>
      </c>
      <c r="N164" s="19">
        <f t="shared" si="12"/>
        <v>17837.75</v>
      </c>
      <c r="O164" s="22" t="str">
        <f t="shared" si="13"/>
        <v>OK, Length &lt; 18000mils</v>
      </c>
      <c r="P164" s="129"/>
    </row>
    <row r="165" spans="1:16" s="32" customFormat="1" ht="15.6" customHeight="1" x14ac:dyDescent="0.25">
      <c r="A165" s="30" t="s">
        <v>728</v>
      </c>
      <c r="B165" s="42">
        <f>VLOOKUP(C165,PinNo!$B:$C,2,0)</f>
        <v>105</v>
      </c>
      <c r="C165" s="54" t="s">
        <v>937</v>
      </c>
      <c r="D165" s="86" t="s">
        <v>5292</v>
      </c>
      <c r="E165" s="5" t="str">
        <f>VLOOKUP(CONCATENATE($A165,".",$B165),Netlist_VTable!$H:$I,2,0)</f>
        <v>S3_X2_TXD0</v>
      </c>
      <c r="F165" s="19">
        <f>VLOOKUP(E165,EtchLengthFromLayout!$A:$B,2,0)</f>
        <v>4940.54</v>
      </c>
      <c r="G165" s="41" t="str">
        <f t="shared" si="14"/>
        <v>S3_R_X2_TXD0</v>
      </c>
      <c r="H165" s="19">
        <f>VLOOKUP(G165,EtchLengthFromLayout!$A:$B,2,0)</f>
        <v>6056.69</v>
      </c>
      <c r="I165" s="19"/>
      <c r="J165" s="19"/>
      <c r="K165" s="41" t="str">
        <f>CONCATENATE("S",MID($A165,5,1),"_SCIN_HSD200" )</f>
        <v>S3_SCIN_HSD200</v>
      </c>
      <c r="L165" s="5" t="str">
        <f>VLOOKUP(K165,Assigned_Channel!$A:$B,2,0)</f>
        <v>SLOT3.CH30</v>
      </c>
      <c r="M165" s="19">
        <f>VLOOKUP(L165,EtchLengthFromLayout!$A:$B,2,0)</f>
        <v>6840.23</v>
      </c>
      <c r="N165" s="19">
        <f t="shared" si="12"/>
        <v>17837.46</v>
      </c>
      <c r="O165" s="22" t="str">
        <f t="shared" si="13"/>
        <v>OK, Length &lt; 18000mils</v>
      </c>
      <c r="P165" s="129"/>
    </row>
    <row r="166" spans="1:16" s="32" customFormat="1" ht="15.6" customHeight="1" x14ac:dyDescent="0.25">
      <c r="A166" s="30" t="s">
        <v>728</v>
      </c>
      <c r="B166" s="42">
        <f>VLOOKUP(C166,PinNo!$B:$C,2,0)</f>
        <v>106</v>
      </c>
      <c r="C166" s="43" t="s">
        <v>938</v>
      </c>
      <c r="D166" s="86" t="s">
        <v>5293</v>
      </c>
      <c r="E166" s="5" t="str">
        <f>VLOOKUP(CONCATENATE($A166,".",$B166),Netlist_VTable!$H:$I,2,0)</f>
        <v>S3_X2_TXD1</v>
      </c>
      <c r="F166" s="19">
        <f>VLOOKUP(E166,EtchLengthFromLayout!$A:$B,2,0)</f>
        <v>4181.05</v>
      </c>
      <c r="G166" s="41" t="str">
        <f t="shared" si="14"/>
        <v>S3_R_X2_TXD1</v>
      </c>
      <c r="H166" s="19">
        <f>VLOOKUP(G166,EtchLengthFromLayout!$A:$B,2,0)</f>
        <v>6935.7</v>
      </c>
      <c r="I166" s="19"/>
      <c r="J166" s="19"/>
      <c r="K166" s="41" t="str">
        <f>CONCATENATE("S",MID($A166,5,1),"_SCIN_HSD201" )</f>
        <v>S3_SCIN_HSD201</v>
      </c>
      <c r="L166" s="5" t="str">
        <f>VLOOKUP(K166,Assigned_Channel!$A:$B,2,0)</f>
        <v>SLOT3.CH92</v>
      </c>
      <c r="M166" s="19">
        <f>VLOOKUP(L166,EtchLengthFromLayout!$A:$B,2,0)</f>
        <v>6720.76</v>
      </c>
      <c r="N166" s="19">
        <f t="shared" si="12"/>
        <v>17837.510000000002</v>
      </c>
      <c r="O166" s="22" t="str">
        <f t="shared" si="13"/>
        <v>OK, Length &lt; 18000mils</v>
      </c>
      <c r="P166" s="129"/>
    </row>
    <row r="167" spans="1:16" s="32" customFormat="1" ht="15.6" customHeight="1" x14ac:dyDescent="0.25">
      <c r="A167" s="30" t="s">
        <v>728</v>
      </c>
      <c r="B167" s="42">
        <f>VLOOKUP(C167,PinNo!$B:$C,2,0)</f>
        <v>108</v>
      </c>
      <c r="C167" s="43" t="s">
        <v>939</v>
      </c>
      <c r="D167" s="86" t="s">
        <v>5294</v>
      </c>
      <c r="E167" s="5" t="str">
        <f>VLOOKUP(CONCATENATE($A167,".",$B167),Netlist_VTable!$H:$I,2,0)</f>
        <v>S3_X2_TXD2</v>
      </c>
      <c r="F167" s="19">
        <f>VLOOKUP(E167,EtchLengthFromLayout!$A:$B,2,0)</f>
        <v>5602.63</v>
      </c>
      <c r="G167" s="41" t="str">
        <f t="shared" si="14"/>
        <v>S3_R_X2_TXD2</v>
      </c>
      <c r="H167" s="19">
        <f>VLOOKUP(G167,EtchLengthFromLayout!$A:$B,2,0)</f>
        <v>5434.22</v>
      </c>
      <c r="I167" s="19"/>
      <c r="J167" s="19"/>
      <c r="K167" s="41" t="str">
        <f>CONCATENATE("S",MID($A167,5,1),"_SCIN_HSD203" )</f>
        <v>S3_SCIN_HSD203</v>
      </c>
      <c r="L167" s="5" t="str">
        <f>VLOOKUP(K167,Assigned_Channel!$A:$B,2,0)</f>
        <v>SLOT3.CH14</v>
      </c>
      <c r="M167" s="19">
        <f>VLOOKUP(L167,EtchLengthFromLayout!$A:$B,2,0)</f>
        <v>6800.62</v>
      </c>
      <c r="N167" s="19">
        <f t="shared" si="12"/>
        <v>17837.47</v>
      </c>
      <c r="O167" s="22" t="str">
        <f t="shared" si="13"/>
        <v>OK, Length &lt; 18000mils</v>
      </c>
      <c r="P167" s="129"/>
    </row>
    <row r="168" spans="1:16" s="32" customFormat="1" ht="15.6" customHeight="1" x14ac:dyDescent="0.25">
      <c r="A168" s="30" t="s">
        <v>728</v>
      </c>
      <c r="B168" s="42">
        <f>VLOOKUP(C168,PinNo!$B:$C,2,0)</f>
        <v>109</v>
      </c>
      <c r="C168" s="43" t="s">
        <v>940</v>
      </c>
      <c r="D168" s="86" t="s">
        <v>5295</v>
      </c>
      <c r="E168" s="5" t="str">
        <f>VLOOKUP(CONCATENATE($A168,".",$B168),Netlist_VTable!$H:$I,2,0)</f>
        <v>S3_X2_TXD3</v>
      </c>
      <c r="F168" s="19">
        <f>VLOOKUP(E168,EtchLengthFromLayout!$A:$B,2,0)</f>
        <v>3480.51</v>
      </c>
      <c r="G168" s="41" t="str">
        <f t="shared" si="14"/>
        <v>S3_R_X2_TXD3</v>
      </c>
      <c r="H168" s="19">
        <f>VLOOKUP(G168,EtchLengthFromLayout!$A:$B,2,0)</f>
        <v>7351.05</v>
      </c>
      <c r="I168" s="19"/>
      <c r="J168" s="19"/>
      <c r="K168" s="41" t="str">
        <f>CONCATENATE("S",MID($A168,5,1),"_SCIN_HSD205" )</f>
        <v>S3_SCIN_HSD205</v>
      </c>
      <c r="L168" s="5" t="str">
        <f>VLOOKUP(K168,Assigned_Channel!$A:$B,2,0)</f>
        <v>SLOT1.CH73</v>
      </c>
      <c r="M168" s="19">
        <f>VLOOKUP(L168,EtchLengthFromLayout!$A:$B,2,0)</f>
        <v>7006.01</v>
      </c>
      <c r="N168" s="19">
        <f t="shared" si="12"/>
        <v>17837.57</v>
      </c>
      <c r="O168" s="22" t="str">
        <f t="shared" si="13"/>
        <v>OK, Length &lt; 18000mils</v>
      </c>
      <c r="P168" s="129"/>
    </row>
    <row r="169" spans="1:16" s="32" customFormat="1" ht="16.149999999999999" customHeight="1" x14ac:dyDescent="0.25">
      <c r="A169" s="30" t="s">
        <v>728</v>
      </c>
      <c r="B169" s="42">
        <f>VLOOKUP(C169,PinNo!$B:$C,2,0)</f>
        <v>31</v>
      </c>
      <c r="C169" s="54" t="s">
        <v>44</v>
      </c>
      <c r="D169" s="86" t="s">
        <v>5296</v>
      </c>
      <c r="E169" s="5" t="str">
        <f>VLOOKUP(CONCATENATE($A169,".",$B169),Netlist_VTable!$H:$I,2,0)</f>
        <v>S3_GPIOA_1</v>
      </c>
      <c r="F169" s="19">
        <f>VLOOKUP(E169,EtchLengthFromLayout!$A:$B,2,0)</f>
        <v>7688.66</v>
      </c>
      <c r="G169" s="19"/>
      <c r="H169" s="19"/>
      <c r="I169" s="19"/>
      <c r="J169" s="19"/>
      <c r="K169" s="41" t="str">
        <f>CONCATENATE("S",MID($A169,5,1),"_SCLK_DS_HSD064" )</f>
        <v>S3_SCLK_DS_HSD064</v>
      </c>
      <c r="L169" s="5" t="str">
        <f>VLOOKUP(K169,Assigned_Channel!$A:$B,2,0)</f>
        <v>SLOT1.CH17</v>
      </c>
      <c r="M169" s="19">
        <f>VLOOKUP(L169,EtchLengthFromLayout!$A:$B,2,0)</f>
        <v>10148.790000000001</v>
      </c>
      <c r="N169" s="19">
        <f t="shared" si="12"/>
        <v>17837.45</v>
      </c>
      <c r="O169" s="22" t="str">
        <f t="shared" si="13"/>
        <v>OK, Length &lt; 18000mils</v>
      </c>
      <c r="P169" s="129"/>
    </row>
    <row r="170" spans="1:16" s="32" customFormat="1" ht="16.149999999999999" customHeight="1" x14ac:dyDescent="0.25">
      <c r="A170" s="30" t="s">
        <v>728</v>
      </c>
      <c r="B170" s="42">
        <f>VLOOKUP(C170,PinNo!$B:$C,2,0)</f>
        <v>32</v>
      </c>
      <c r="C170" s="43" t="s">
        <v>45</v>
      </c>
      <c r="D170" s="86" t="s">
        <v>5297</v>
      </c>
      <c r="E170" s="5" t="str">
        <f>VLOOKUP(CONCATENATE($A170,".",$B170),Netlist_VTable!$H:$I,2,0)</f>
        <v>S3_GPIOA_2</v>
      </c>
      <c r="F170" s="19">
        <f>VLOOKUP(E170,EtchLengthFromLayout!$A:$B,2,0)</f>
        <v>7691.75</v>
      </c>
      <c r="G170" s="19"/>
      <c r="H170" s="19"/>
      <c r="I170" s="19"/>
      <c r="J170" s="19"/>
      <c r="K170" s="41" t="str">
        <f>CONCATENATE("S",MID($A170,5,1),"_SCLK_DS_HSD063" )</f>
        <v>S3_SCLK_DS_HSD063</v>
      </c>
      <c r="L170" s="5" t="str">
        <f>VLOOKUP(K170,Assigned_Channel!$A:$B,2,0)</f>
        <v>SLOT1.CH18</v>
      </c>
      <c r="M170" s="19">
        <f>VLOOKUP(L170,EtchLengthFromLayout!$A:$B,2,0)</f>
        <v>10145.76</v>
      </c>
      <c r="N170" s="19">
        <f t="shared" si="12"/>
        <v>17837.510000000002</v>
      </c>
      <c r="O170" s="22" t="str">
        <f t="shared" si="13"/>
        <v>OK, Length &lt; 18000mils</v>
      </c>
      <c r="P170" s="129"/>
    </row>
    <row r="171" spans="1:16" s="32" customFormat="1" ht="15.6" customHeight="1" x14ac:dyDescent="0.25">
      <c r="A171" s="30" t="s">
        <v>728</v>
      </c>
      <c r="B171" s="42">
        <f>VLOOKUP(C171,PinNo!$B:$C,2,0)</f>
        <v>35</v>
      </c>
      <c r="C171" s="54" t="s">
        <v>47</v>
      </c>
      <c r="D171" s="86" t="s">
        <v>5298</v>
      </c>
      <c r="E171" s="5" t="str">
        <f>VLOOKUP(CONCATENATE($A171,".",$B171),Netlist_VTable!$H:$I,2,0)</f>
        <v>S3_GPIOB_0</v>
      </c>
      <c r="F171" s="19">
        <f>VLOOKUP(E171,EtchLengthFromLayout!$A:$B,2,0)</f>
        <v>2357.5</v>
      </c>
      <c r="G171" s="19"/>
      <c r="H171" s="19"/>
      <c r="I171" s="19"/>
      <c r="J171" s="19"/>
      <c r="K171" s="41" t="str">
        <f>CONCATENATE("S",MID($A171,5,1),"_SCLK_HSD073" )</f>
        <v>S3_SCLK_HSD073</v>
      </c>
      <c r="L171" s="5" t="str">
        <f>VLOOKUP(K171,Assigned_Channel!$A:$B,2,0)</f>
        <v>SLOT1.CH66</v>
      </c>
      <c r="M171" s="19">
        <f>VLOOKUP(L171,EtchLengthFromLayout!$A:$B,2,0)</f>
        <v>15480.2</v>
      </c>
      <c r="N171" s="19">
        <f t="shared" si="12"/>
        <v>17837.7</v>
      </c>
      <c r="O171" s="22" t="str">
        <f t="shared" si="13"/>
        <v>OK, Length &lt; 18000mils</v>
      </c>
      <c r="P171" s="129"/>
    </row>
    <row r="172" spans="1:16" s="32" customFormat="1" ht="16.149999999999999" customHeight="1" x14ac:dyDescent="0.25">
      <c r="A172" s="30" t="s">
        <v>728</v>
      </c>
      <c r="B172" s="42">
        <f>VLOOKUP(C172,PinNo!$B:$C,2,0)</f>
        <v>36</v>
      </c>
      <c r="C172" s="43" t="s">
        <v>48</v>
      </c>
      <c r="D172" s="86" t="s">
        <v>5299</v>
      </c>
      <c r="E172" s="5" t="str">
        <f>VLOOKUP(CONCATENATE($A172,".",$B172),Netlist_VTable!$H:$I,2,0)</f>
        <v>S3_GPIOB_1</v>
      </c>
      <c r="F172" s="19">
        <f>VLOOKUP(E172,EtchLengthFromLayout!$A:$B,2,0)</f>
        <v>2537</v>
      </c>
      <c r="G172" s="19"/>
      <c r="H172" s="19"/>
      <c r="I172" s="19"/>
      <c r="J172" s="19"/>
      <c r="K172" s="41" t="str">
        <f>CONCATENATE("S",MID($A172,5,1),"_SCLK_HSD072" )</f>
        <v>S3_SCLK_HSD072</v>
      </c>
      <c r="L172" s="5" t="str">
        <f>VLOOKUP(K172,Assigned_Channel!$A:$B,2,0)</f>
        <v>SLOT1.CH72</v>
      </c>
      <c r="M172" s="19">
        <f>VLOOKUP(L172,EtchLengthFromLayout!$A:$B,2,0)</f>
        <v>15300.82</v>
      </c>
      <c r="N172" s="19">
        <f t="shared" si="12"/>
        <v>17837.82</v>
      </c>
      <c r="O172" s="22" t="str">
        <f t="shared" si="13"/>
        <v>OK, Length &lt; 18000mils</v>
      </c>
      <c r="P172" s="129"/>
    </row>
    <row r="173" spans="1:16" s="32" customFormat="1" ht="15.75" customHeight="1" x14ac:dyDescent="0.25">
      <c r="A173" s="30" t="s">
        <v>728</v>
      </c>
      <c r="B173" s="42">
        <f>VLOOKUP(C173,PinNo!$B:$C,2,0)</f>
        <v>37</v>
      </c>
      <c r="C173" s="43" t="s">
        <v>880</v>
      </c>
      <c r="D173" s="86" t="s">
        <v>5300</v>
      </c>
      <c r="E173" s="5" t="str">
        <f>VLOOKUP(CONCATENATE($A173,".",$B173),Netlist_VTable!$H:$I,2,0)</f>
        <v>S3_GPIOB_2</v>
      </c>
      <c r="F173" s="19">
        <f>VLOOKUP(E173,EtchLengthFromLayout!$A:$B,2,0)</f>
        <v>2333.9899999999998</v>
      </c>
      <c r="G173" s="19"/>
      <c r="H173" s="19"/>
      <c r="I173" s="19"/>
      <c r="J173" s="19"/>
      <c r="K173" s="41" t="str">
        <f>CONCATENATE("S",MID($A173,5,1),"_SCLK_HSD255" )</f>
        <v>S3_SCLK_HSD255</v>
      </c>
      <c r="L173" s="5" t="str">
        <f>VLOOKUP(K173,Assigned_Channel!$A:$B,2,0)</f>
        <v>SLOT1.CH74</v>
      </c>
      <c r="M173" s="19">
        <f>VLOOKUP(L173,EtchLengthFromLayout!$A:$B,2,0)</f>
        <v>15503.88</v>
      </c>
      <c r="N173" s="19">
        <f t="shared" si="12"/>
        <v>17837.87</v>
      </c>
      <c r="O173" s="22" t="str">
        <f t="shared" si="13"/>
        <v>OK, Length &lt; 18000mils</v>
      </c>
      <c r="P173" s="129"/>
    </row>
    <row r="174" spans="1:16" s="32" customFormat="1" ht="15.75" customHeight="1" x14ac:dyDescent="0.25">
      <c r="A174" s="30" t="s">
        <v>728</v>
      </c>
      <c r="B174" s="103">
        <f>VLOOKUP(C174,PinNo!$B:$C,2,0)</f>
        <v>39</v>
      </c>
      <c r="C174" s="54" t="s">
        <v>50</v>
      </c>
      <c r="D174" s="86" t="s">
        <v>5301</v>
      </c>
      <c r="E174" s="5" t="str">
        <f>VLOOKUP(CONCATENATE($A174,".",$B174),Netlist_VTable!$H:$I,2,0)</f>
        <v>S3_GPIOC_1</v>
      </c>
      <c r="F174" s="19">
        <f>VLOOKUP(E174,EtchLengthFromLayout!$A:$B,2,0)</f>
        <v>3029.47</v>
      </c>
      <c r="G174" s="19"/>
      <c r="H174" s="19"/>
      <c r="I174" s="19"/>
      <c r="J174" s="19"/>
      <c r="K174" s="41" t="str">
        <f>CONCATENATE("S",MID($A174,5,1),"_SCLK_HSD066" )</f>
        <v>S3_SCLK_HSD066</v>
      </c>
      <c r="L174" s="5" t="str">
        <f>VLOOKUP(K174,Assigned_Channel!$A:$B,2,0)</f>
        <v>SLOT1.CH93</v>
      </c>
      <c r="M174" s="19">
        <f>VLOOKUP(L174,EtchLengthFromLayout!$A:$B,2,0)</f>
        <v>14808.28</v>
      </c>
      <c r="N174" s="19">
        <f t="shared" si="12"/>
        <v>17837.75</v>
      </c>
      <c r="O174" s="22" t="str">
        <f t="shared" si="13"/>
        <v>OK, Length &lt; 18000mils</v>
      </c>
      <c r="P174" s="129"/>
    </row>
    <row r="175" spans="1:16" s="32" customFormat="1" ht="15.75" customHeight="1" x14ac:dyDescent="0.25">
      <c r="A175" s="30" t="s">
        <v>728</v>
      </c>
      <c r="B175" s="103">
        <f>VLOOKUP(C175,PinNo!$B:$C,2,0)</f>
        <v>39</v>
      </c>
      <c r="C175" s="54" t="s">
        <v>50</v>
      </c>
      <c r="D175" s="86" t="s">
        <v>5301</v>
      </c>
      <c r="E175" s="5" t="str">
        <f>VLOOKUP(CONCATENATE($A175,".",$B175),Netlist_VTable!$H:$I,2,0)</f>
        <v>S3_GPIOC_1</v>
      </c>
      <c r="F175" s="19">
        <f>VLOOKUP(E175,EtchLengthFromLayout!$A:$B,2,0)</f>
        <v>3029.47</v>
      </c>
      <c r="G175" s="41" t="str">
        <f t="shared" ref="G175:G177" si="15">CONCATENATE("S",MID($A175,5,1),"_R_",MID($E175,4,22) )</f>
        <v>S3_R_GPIOC_1</v>
      </c>
      <c r="H175" s="19">
        <f>VLOOKUP(G175,EtchLengthFromLayout!$A:$B,2,0)</f>
        <v>4425.1499999999996</v>
      </c>
      <c r="I175" s="19"/>
      <c r="J175" s="19"/>
      <c r="K175" s="41" t="str">
        <f>CONCATENATE("S",MID($A175,5,1),"_SCLK_HSD353" )</f>
        <v>S3_SCLK_HSD353</v>
      </c>
      <c r="L175" s="5" t="str">
        <f>VLOOKUP(K175,Assigned_Channel!$A:$B,2,0)</f>
        <v>SLOT3.CH66</v>
      </c>
      <c r="M175" s="19">
        <f>VLOOKUP(L175,EtchLengthFromLayout!$A:$B,2,0)</f>
        <v>10383.19</v>
      </c>
      <c r="N175" s="19">
        <f t="shared" si="12"/>
        <v>17837.809999999998</v>
      </c>
      <c r="O175" s="22" t="str">
        <f t="shared" si="13"/>
        <v>OK, Length &lt; 18000mils</v>
      </c>
      <c r="P175" s="129"/>
    </row>
    <row r="176" spans="1:16" s="32" customFormat="1" ht="15.75" customHeight="1" x14ac:dyDescent="0.25">
      <c r="A176" s="30" t="s">
        <v>728</v>
      </c>
      <c r="B176" s="103">
        <f>VLOOKUP(C176,PinNo!$B:$C,2,0)</f>
        <v>41</v>
      </c>
      <c r="C176" s="43" t="s">
        <v>55</v>
      </c>
      <c r="D176" s="86" t="s">
        <v>5302</v>
      </c>
      <c r="E176" s="5" t="str">
        <f>VLOOKUP(CONCATENATE($A176,".",$B176),Netlist_VTable!$H:$I,2,0)</f>
        <v>S3_GPIOC_2</v>
      </c>
      <c r="F176" s="19">
        <f>VLOOKUP(E176,EtchLengthFromLayout!$A:$B,2,0)</f>
        <v>3385.4</v>
      </c>
      <c r="G176" s="19"/>
      <c r="H176" s="19"/>
      <c r="I176" s="19"/>
      <c r="J176" s="19"/>
      <c r="K176" s="17" t="str">
        <f>CONCATENATE("S",MID($A176,5,1),"_SCIN_GPC2_HSD097" )</f>
        <v>S3_SCIN_GPC2_HSD097</v>
      </c>
      <c r="L176" s="5" t="str">
        <f>VLOOKUP(K176,Assigned_Channel!$A:$B,2,0)</f>
        <v>SLOT1.CH31</v>
      </c>
      <c r="M176" s="19">
        <f>VLOOKUP(L176,EtchLengthFromLayout!$A:$B,2,0)</f>
        <v>14452.46</v>
      </c>
      <c r="N176" s="19">
        <f t="shared" si="12"/>
        <v>17837.86</v>
      </c>
      <c r="O176" s="22" t="str">
        <f t="shared" si="13"/>
        <v>OK, Length &lt; 18000mils</v>
      </c>
      <c r="P176" s="129"/>
    </row>
    <row r="177" spans="1:16" s="32" customFormat="1" ht="15.75" customHeight="1" x14ac:dyDescent="0.25">
      <c r="A177" s="30" t="s">
        <v>728</v>
      </c>
      <c r="B177" s="103">
        <f>VLOOKUP(C177,PinNo!$B:$C,2,0)</f>
        <v>41</v>
      </c>
      <c r="C177" s="43" t="s">
        <v>55</v>
      </c>
      <c r="D177" s="86" t="s">
        <v>5302</v>
      </c>
      <c r="E177" s="5" t="str">
        <f>VLOOKUP(CONCATENATE($A177,".",$B177),Netlist_VTable!$H:$I,2,0)</f>
        <v>S3_GPIOC_2</v>
      </c>
      <c r="F177" s="19">
        <f>VLOOKUP(E177,EtchLengthFromLayout!$A:$B,2,0)</f>
        <v>3385.4</v>
      </c>
      <c r="G177" s="41" t="str">
        <f t="shared" si="15"/>
        <v>S3_R_GPIOC_2</v>
      </c>
      <c r="H177" s="19">
        <f>VLOOKUP(G177,EtchLengthFromLayout!$A:$B,2,0)</f>
        <v>4532.93</v>
      </c>
      <c r="I177" s="19"/>
      <c r="J177" s="19"/>
      <c r="K177" s="41" t="str">
        <f>CONCATENATE("S",MID($A177,5,1),"_SCIN_GPC2_HSD354" )</f>
        <v>S3_SCIN_GPC2_HSD354</v>
      </c>
      <c r="L177" s="5" t="str">
        <f>VLOOKUP(K177,Assigned_Channel!$A:$B,2,0)</f>
        <v>SLOT3.CH65</v>
      </c>
      <c r="M177" s="19">
        <f>VLOOKUP(L177,EtchLengthFromLayout!$A:$B,2,0)</f>
        <v>9919.3700000000008</v>
      </c>
      <c r="N177" s="19">
        <f t="shared" si="12"/>
        <v>17837.7</v>
      </c>
      <c r="O177" s="22" t="str">
        <f t="shared" si="13"/>
        <v>OK, Length &lt; 18000mils</v>
      </c>
      <c r="P177" s="129"/>
    </row>
    <row r="178" spans="1:16" s="32" customFormat="1" ht="15.75" customHeight="1" x14ac:dyDescent="0.25">
      <c r="A178" s="30" t="s">
        <v>728</v>
      </c>
      <c r="B178" s="42">
        <f>VLOOKUP(C178,PinNo!$B:$C,2,0)</f>
        <v>43</v>
      </c>
      <c r="C178" s="43" t="s">
        <v>57</v>
      </c>
      <c r="D178" s="86" t="s">
        <v>5303</v>
      </c>
      <c r="E178" s="5" t="str">
        <f>VLOOKUP(CONCATENATE($A178,".",$B178),Netlist_VTable!$H:$I,2,0)</f>
        <v>S3_GPIOC_3</v>
      </c>
      <c r="F178" s="19">
        <f>VLOOKUP(E178,EtchLengthFromLayout!$A:$B,2,0)</f>
        <v>2584.9</v>
      </c>
      <c r="G178" s="19"/>
      <c r="H178" s="19"/>
      <c r="I178" s="19"/>
      <c r="J178" s="19"/>
      <c r="K178" s="17" t="str">
        <f>CONCATENATE("S",MID($A178,5,1),"_SCOT_HSD082" )</f>
        <v>S3_SCOT_HSD082</v>
      </c>
      <c r="L178" s="5" t="str">
        <f>VLOOKUP(K178,Assigned_Channel!$A:$B,2,0)</f>
        <v>SLOT1.CH65</v>
      </c>
      <c r="M178" s="19">
        <f>VLOOKUP(L178,EtchLengthFromLayout!$A:$B,2,0)</f>
        <v>15252.85</v>
      </c>
      <c r="N178" s="19">
        <f t="shared" si="12"/>
        <v>17837.75</v>
      </c>
      <c r="O178" s="22" t="str">
        <f t="shared" si="13"/>
        <v>OK, Length &lt; 18000mils</v>
      </c>
      <c r="P178" s="129"/>
    </row>
    <row r="179" spans="1:16" s="32" customFormat="1" ht="15.75" customHeight="1" x14ac:dyDescent="0.25">
      <c r="A179" s="30" t="s">
        <v>728</v>
      </c>
      <c r="B179" s="42">
        <f>VLOOKUP(C179,PinNo!$B:$C,2,0)</f>
        <v>42</v>
      </c>
      <c r="C179" s="43" t="s">
        <v>56</v>
      </c>
      <c r="D179" s="86" t="s">
        <v>5304</v>
      </c>
      <c r="E179" s="5" t="str">
        <f>VLOOKUP(CONCATENATE($A179,".",$B179),Netlist_VTable!$H:$I,2,0)</f>
        <v>S3_GPIOC_4</v>
      </c>
      <c r="F179" s="19">
        <f>VLOOKUP(E179,EtchLengthFromLayout!$A:$B,2,0)</f>
        <v>2328.5700000000002</v>
      </c>
      <c r="G179" s="19"/>
      <c r="H179" s="19"/>
      <c r="I179" s="19"/>
      <c r="J179" s="19"/>
      <c r="K179" s="41" t="str">
        <f>CONCATENATE("S",MID($A179,5,1),"_SCLK_HSD081" )</f>
        <v>S3_SCLK_HSD081</v>
      </c>
      <c r="L179" s="5" t="str">
        <f>VLOOKUP(K179,Assigned_Channel!$A:$B,2,0)</f>
        <v>SLOT1.CH71</v>
      </c>
      <c r="M179" s="19">
        <f>VLOOKUP(L179,EtchLengthFromLayout!$A:$B,2,0)</f>
        <v>15509.18</v>
      </c>
      <c r="N179" s="19">
        <f t="shared" si="12"/>
        <v>17837.75</v>
      </c>
      <c r="O179" s="22" t="str">
        <f t="shared" si="13"/>
        <v>OK, Length &lt; 18000mils</v>
      </c>
      <c r="P179" s="129"/>
    </row>
    <row r="180" spans="1:16" s="32" customFormat="1" ht="15.75" customHeight="1" x14ac:dyDescent="0.25">
      <c r="A180" s="30" t="s">
        <v>728</v>
      </c>
      <c r="B180" s="42">
        <f>VLOOKUP(C180,PinNo!$B:$C,2,0)</f>
        <v>44</v>
      </c>
      <c r="C180" s="43" t="s">
        <v>277</v>
      </c>
      <c r="D180" s="86" t="s">
        <v>5305</v>
      </c>
      <c r="E180" s="5" t="str">
        <f>VLOOKUP(CONCATENATE($A180,".",$B180),Netlist_VTable!$H:$I,2,0)</f>
        <v>S3_GPIOC_5</v>
      </c>
      <c r="F180" s="19">
        <f>VLOOKUP(E180,EtchLengthFromLayout!$A:$B,2,0)</f>
        <v>1979.36</v>
      </c>
      <c r="G180" s="19"/>
      <c r="H180" s="19"/>
      <c r="I180" s="19"/>
      <c r="J180" s="19"/>
      <c r="K180" s="41" t="str">
        <f>CONCATENATE("S",MID($A180,5,1),"_SCLK_HSD256" )</f>
        <v>S3_SCLK_HSD256</v>
      </c>
      <c r="L180" s="5" t="str">
        <f>VLOOKUP(K180,Assigned_Channel!$A:$B,2,0)</f>
        <v>SLOT1.CH75</v>
      </c>
      <c r="M180" s="19">
        <f>VLOOKUP(L180,EtchLengthFromLayout!$A:$B,2,0)</f>
        <v>15858.46</v>
      </c>
      <c r="N180" s="19">
        <f t="shared" si="12"/>
        <v>17837.82</v>
      </c>
      <c r="O180" s="22" t="str">
        <f t="shared" si="13"/>
        <v>OK, Length &lt; 18000mils</v>
      </c>
      <c r="P180" s="129"/>
    </row>
    <row r="181" spans="1:16" s="32" customFormat="1" ht="15.75" customHeight="1" x14ac:dyDescent="0.25">
      <c r="A181" s="30" t="s">
        <v>728</v>
      </c>
      <c r="B181" s="42">
        <f>VLOOKUP(C181,PinNo!$B:$C,2,0)</f>
        <v>64</v>
      </c>
      <c r="C181" s="54" t="s">
        <v>52</v>
      </c>
      <c r="D181" s="86" t="s">
        <v>5306</v>
      </c>
      <c r="E181" s="5" t="str">
        <f>VLOOKUP(CONCATENATE($A181,".",$B181),Netlist_VTable!$H:$I,2,0)</f>
        <v>S3_SPI_CSB</v>
      </c>
      <c r="F181" s="19">
        <f>VLOOKUP(E181,EtchLengthFromLayout!$A:$B,2,0)</f>
        <v>2375.88</v>
      </c>
      <c r="G181" s="19"/>
      <c r="H181" s="19"/>
      <c r="I181" s="19"/>
      <c r="J181" s="19"/>
      <c r="K181" s="41" t="str">
        <f>CONCATENATE("S",MID($A181,5,1),"_SCOT_HSD136" )</f>
        <v>S3_SCOT_HSD136</v>
      </c>
      <c r="L181" s="5" t="str">
        <f>VLOOKUP(K181,Assigned_Channel!$A:$B,2,0)</f>
        <v>SLOT1.CH84</v>
      </c>
      <c r="M181" s="19">
        <f>VLOOKUP(L181,EtchLengthFromLayout!$A:$B,2,0)</f>
        <v>15461.96</v>
      </c>
      <c r="N181" s="19">
        <f t="shared" si="12"/>
        <v>17837.84</v>
      </c>
      <c r="O181" s="22" t="str">
        <f t="shared" si="13"/>
        <v>OK, Length &lt; 18000mils</v>
      </c>
      <c r="P181" s="129"/>
    </row>
    <row r="182" spans="1:16" s="32" customFormat="1" ht="15.75" customHeight="1" x14ac:dyDescent="0.25">
      <c r="A182" s="30" t="s">
        <v>728</v>
      </c>
      <c r="B182" s="42">
        <f>VLOOKUP(C182,PinNo!$B:$C,2,0)</f>
        <v>60</v>
      </c>
      <c r="C182" s="43" t="s">
        <v>279</v>
      </c>
      <c r="D182" s="31" t="s">
        <v>5307</v>
      </c>
      <c r="E182" s="5" t="str">
        <f>VLOOKUP(CONCATENATE($A182,".",$B182),Netlist_VTable!$H:$I,2,0)</f>
        <v>S3_SPI_SIO1</v>
      </c>
      <c r="F182" s="19">
        <f>VLOOKUP(E182,EtchLengthFromLayout!$A:$B,2,0)</f>
        <v>2115.29</v>
      </c>
      <c r="G182" s="19"/>
      <c r="H182" s="19"/>
      <c r="I182" s="19"/>
      <c r="J182" s="19"/>
      <c r="K182" s="41" t="str">
        <f>CONCATENATE("S",MID($A182,5,1),"_SCOT_HSD109" )</f>
        <v>S3_SCOT_HSD109</v>
      </c>
      <c r="L182" s="5" t="str">
        <f>VLOOKUP(K182,Assigned_Channel!$A:$B,2,0)</f>
        <v>SLOT1.CH80</v>
      </c>
      <c r="M182" s="19">
        <f>VLOOKUP(L182,EtchLengthFromLayout!$A:$B,2,0)</f>
        <v>15722.43</v>
      </c>
      <c r="N182" s="19">
        <f t="shared" si="12"/>
        <v>17837.72</v>
      </c>
      <c r="O182" s="22" t="str">
        <f t="shared" si="13"/>
        <v>OK, Length &lt; 18000mils</v>
      </c>
      <c r="P182" s="129"/>
    </row>
    <row r="183" spans="1:16" s="32" customFormat="1" ht="15.75" customHeight="1" x14ac:dyDescent="0.25">
      <c r="A183" s="30" t="s">
        <v>728</v>
      </c>
      <c r="B183" s="42">
        <f>VLOOKUP(C183,PinNo!$B:$C,2,0)</f>
        <v>62</v>
      </c>
      <c r="C183" s="43" t="s">
        <v>54</v>
      </c>
      <c r="D183" s="31" t="s">
        <v>5308</v>
      </c>
      <c r="E183" s="5" t="str">
        <f>VLOOKUP(CONCATENATE($A183,".",$B183),Netlist_VTable!$H:$I,2,0)</f>
        <v>S3_SPI_SCK</v>
      </c>
      <c r="F183" s="19">
        <f>VLOOKUP(E183,EtchLengthFromLayout!$A:$B,2,0)</f>
        <v>2299.69</v>
      </c>
      <c r="G183" s="19"/>
      <c r="H183" s="19"/>
      <c r="I183" s="19"/>
      <c r="J183" s="19"/>
      <c r="K183" s="41" t="str">
        <f>CONCATENATE("S",MID($A183,5,1),"_SCOT_HSD134" )</f>
        <v>S3_SCOT_HSD134</v>
      </c>
      <c r="L183" s="5" t="str">
        <f>VLOOKUP(K183,Assigned_Channel!$A:$B,2,0)</f>
        <v>SLOT1.CH86</v>
      </c>
      <c r="M183" s="19">
        <f>VLOOKUP(L183,EtchLengthFromLayout!$A:$B,2,0)</f>
        <v>15538.13</v>
      </c>
      <c r="N183" s="19">
        <f t="shared" si="12"/>
        <v>17837.82</v>
      </c>
      <c r="O183" s="22" t="str">
        <f t="shared" si="13"/>
        <v>OK, Length &lt; 18000mils</v>
      </c>
      <c r="P183" s="129"/>
    </row>
    <row r="184" spans="1:16" s="32" customFormat="1" ht="15.75" customHeight="1" x14ac:dyDescent="0.25">
      <c r="A184" s="30" t="s">
        <v>728</v>
      </c>
      <c r="B184" s="42">
        <f>VLOOKUP(C184,PinNo!$B:$C,2,0)</f>
        <v>61</v>
      </c>
      <c r="C184" s="43" t="s">
        <v>280</v>
      </c>
      <c r="D184" s="31" t="s">
        <v>5309</v>
      </c>
      <c r="E184" s="5" t="str">
        <f>VLOOKUP(CONCATENATE($A184,".",$B184),Netlist_VTable!$H:$I,2,0)</f>
        <v>S3_SPI_SIO0</v>
      </c>
      <c r="F184" s="19">
        <f>VLOOKUP(E184,EtchLengthFromLayout!$A:$B,2,0)</f>
        <v>2649.21</v>
      </c>
      <c r="G184" s="19"/>
      <c r="H184" s="19"/>
      <c r="I184" s="19"/>
      <c r="J184" s="19"/>
      <c r="K184" s="41" t="str">
        <f>CONCATENATE("S",MID($A184,5,1),"_SCOT_HSD133" )</f>
        <v>S3_SCOT_HSD133</v>
      </c>
      <c r="L184" s="5" t="str">
        <f>VLOOKUP(K184,Assigned_Channel!$A:$B,2,0)</f>
        <v>SLOT1.CH88</v>
      </c>
      <c r="M184" s="19">
        <f>VLOOKUP(L184,EtchLengthFromLayout!$A:$B,2,0)</f>
        <v>15188.53</v>
      </c>
      <c r="N184" s="19">
        <f t="shared" si="12"/>
        <v>17837.740000000002</v>
      </c>
      <c r="O184" s="22" t="str">
        <f t="shared" si="13"/>
        <v>OK, Length &lt; 18000mils</v>
      </c>
      <c r="P184" s="129"/>
    </row>
    <row r="185" spans="1:16" s="32" customFormat="1" ht="15.75" customHeight="1" x14ac:dyDescent="0.25">
      <c r="A185" s="30" t="s">
        <v>728</v>
      </c>
      <c r="B185" s="42">
        <f>VLOOKUP(C185,PinNo!$B:$C,2,0)</f>
        <v>65</v>
      </c>
      <c r="C185" s="43" t="s">
        <v>281</v>
      </c>
      <c r="D185" s="31" t="s">
        <v>5310</v>
      </c>
      <c r="E185" s="5" t="str">
        <f>VLOOKUP(CONCATENATE($A185,".",$B185),Netlist_VTable!$H:$I,2,0)</f>
        <v>S3_SPI_SIO2</v>
      </c>
      <c r="F185" s="19">
        <f>VLOOKUP(E185,EtchLengthFromLayout!$A:$B,2,0)</f>
        <v>2442.9</v>
      </c>
      <c r="G185" s="19"/>
      <c r="H185" s="19"/>
      <c r="I185" s="19"/>
      <c r="J185" s="19"/>
      <c r="K185" s="41" t="str">
        <f>CONCATENATE("S",MID($A185,5,1),"_SCOT_HSD284" )</f>
        <v>S3_SCOT_HSD284</v>
      </c>
      <c r="L185" s="5" t="str">
        <f>VLOOKUP(K185,Assigned_Channel!$A:$B,2,0)</f>
        <v>SLOT1.CH92</v>
      </c>
      <c r="M185" s="19">
        <f>VLOOKUP(L185,EtchLengthFromLayout!$A:$B,2,0)</f>
        <v>15394.88</v>
      </c>
      <c r="N185" s="19">
        <f t="shared" si="12"/>
        <v>17837.78</v>
      </c>
      <c r="O185" s="22" t="str">
        <f t="shared" si="13"/>
        <v>OK, Length &lt; 18000mils</v>
      </c>
      <c r="P185" s="129"/>
    </row>
    <row r="186" spans="1:16" s="32" customFormat="1" ht="15.75" x14ac:dyDescent="0.25">
      <c r="A186" s="30" t="s">
        <v>728</v>
      </c>
      <c r="B186" s="42">
        <f>VLOOKUP(C186,PinNo!$B:$C,2,0)</f>
        <v>66</v>
      </c>
      <c r="C186" s="7" t="s">
        <v>282</v>
      </c>
      <c r="D186" s="31" t="s">
        <v>5311</v>
      </c>
      <c r="E186" s="5" t="str">
        <f>VLOOKUP(CONCATENATE($A186,".",$B186),Netlist_VTable!$H:$I,2,0)</f>
        <v>S3_SPI_SIO3</v>
      </c>
      <c r="F186" s="19">
        <f>VLOOKUP(E186,EtchLengthFromLayout!$A:$B,2,0)</f>
        <v>2449.67</v>
      </c>
      <c r="G186" s="19"/>
      <c r="H186" s="19"/>
      <c r="I186" s="19"/>
      <c r="J186" s="19"/>
      <c r="K186" s="19" t="str">
        <f>CONCATENATE("S",MID($A186,5,1),"_SCLK_HSD285" )</f>
        <v>S3_SCLK_HSD285</v>
      </c>
      <c r="L186" s="5" t="str">
        <f>VLOOKUP(K186,Assigned_Channel!$A:$B,2,0)</f>
        <v>SLOT1.CH78</v>
      </c>
      <c r="M186" s="19">
        <f>VLOOKUP(L186,EtchLengthFromLayout!$A:$B,2,0)</f>
        <v>15388.1</v>
      </c>
      <c r="N186" s="19">
        <f t="shared" si="12"/>
        <v>17837.77</v>
      </c>
      <c r="O186" s="22" t="str">
        <f t="shared" si="13"/>
        <v>OK, Length &lt; 18000mils</v>
      </c>
      <c r="P186" s="130"/>
    </row>
    <row r="187" spans="1:16" s="32" customFormat="1" ht="16.149999999999999" customHeight="1" x14ac:dyDescent="0.25">
      <c r="A187" s="25"/>
      <c r="B187" s="10"/>
      <c r="C187" s="10"/>
      <c r="D187" s="10"/>
      <c r="E187" s="10"/>
      <c r="F187" s="15"/>
      <c r="G187" s="15"/>
      <c r="H187" s="15"/>
      <c r="I187" s="15"/>
      <c r="J187" s="15"/>
      <c r="K187" s="15"/>
      <c r="L187" s="10" t="s">
        <v>227</v>
      </c>
      <c r="M187" s="15"/>
      <c r="N187" s="15">
        <f>MAX(N3:N186)</f>
        <v>17837.919999999998</v>
      </c>
      <c r="O187" s="15"/>
      <c r="P187" s="10"/>
    </row>
    <row r="188" spans="1:16" s="32" customFormat="1" ht="15.75" x14ac:dyDescent="0.25">
      <c r="A188" s="25"/>
      <c r="B188" s="10"/>
      <c r="C188" s="10"/>
      <c r="D188" s="10"/>
      <c r="E188" s="10"/>
      <c r="F188" s="15"/>
      <c r="G188" s="15"/>
      <c r="H188" s="15"/>
      <c r="I188" s="15"/>
      <c r="J188" s="15"/>
      <c r="K188" s="15"/>
      <c r="L188" s="10" t="s">
        <v>228</v>
      </c>
      <c r="M188" s="15"/>
      <c r="N188" s="15">
        <f>MIN(N3:N186)</f>
        <v>17837.099999999999</v>
      </c>
      <c r="O188" s="15"/>
      <c r="P188" s="10"/>
    </row>
    <row r="189" spans="1:16" s="32" customFormat="1" ht="15.6" customHeight="1" x14ac:dyDescent="0.25">
      <c r="A189" s="25"/>
      <c r="B189" s="10"/>
      <c r="C189" s="10"/>
      <c r="D189" s="10"/>
      <c r="E189" s="10"/>
      <c r="F189" s="15"/>
      <c r="G189" s="15"/>
      <c r="H189" s="15"/>
      <c r="I189" s="15"/>
      <c r="J189" s="15"/>
      <c r="K189" s="15"/>
      <c r="L189" s="10" t="s">
        <v>1</v>
      </c>
      <c r="M189" s="15"/>
      <c r="N189" s="15">
        <f>ABS(N187-N188)</f>
        <v>0.81999999999970896</v>
      </c>
      <c r="O189" s="15"/>
      <c r="P189" s="10"/>
    </row>
    <row r="190" spans="1:16" s="32" customFormat="1" ht="15.6" customHeight="1" x14ac:dyDescent="0.25">
      <c r="A190" s="25"/>
      <c r="B190" s="10"/>
      <c r="C190" s="10"/>
      <c r="D190" s="10"/>
      <c r="E190" s="10"/>
      <c r="F190" s="15"/>
      <c r="G190" s="15"/>
      <c r="H190" s="15"/>
      <c r="I190" s="15"/>
      <c r="J190" s="15"/>
      <c r="K190" s="15"/>
      <c r="L190" s="103" t="s">
        <v>6</v>
      </c>
      <c r="M190" s="15"/>
      <c r="N190" s="15" t="str">
        <f>IF(N189&lt;=5,"OK, Tolerance&lt;= 5 mils", "Fail, Tolerance &gt;  5 mils")</f>
        <v>OK, Tolerance&lt;= 5 mils</v>
      </c>
      <c r="O190" s="15"/>
      <c r="P190" s="10"/>
    </row>
    <row r="191" spans="1:16" s="32" customFormat="1" ht="15.6" customHeight="1" x14ac:dyDescent="0.25">
      <c r="A191" s="20"/>
      <c r="B191" s="5"/>
      <c r="C191" s="33"/>
      <c r="D191" s="33"/>
      <c r="E191" s="5"/>
      <c r="F191" s="19"/>
      <c r="G191" s="19"/>
      <c r="H191" s="19"/>
      <c r="I191" s="19"/>
      <c r="J191" s="19"/>
      <c r="K191" s="5"/>
      <c r="L191" s="5"/>
      <c r="M191" s="19"/>
      <c r="N191" s="19"/>
      <c r="O191" s="19"/>
      <c r="P191" s="47"/>
    </row>
    <row r="192" spans="1:16" s="32" customFormat="1" ht="15.6" customHeight="1" x14ac:dyDescent="0.25">
      <c r="A192" s="20"/>
      <c r="B192" s="5"/>
      <c r="C192" s="33"/>
      <c r="D192" s="33"/>
      <c r="E192" s="5"/>
      <c r="F192" s="19"/>
      <c r="G192" s="19"/>
      <c r="H192" s="19"/>
      <c r="I192" s="19"/>
      <c r="J192" s="19"/>
      <c r="K192" s="5"/>
      <c r="L192" s="5"/>
      <c r="M192" s="19"/>
      <c r="N192" s="19"/>
      <c r="O192" s="19"/>
      <c r="P192" s="47"/>
    </row>
    <row r="193" spans="1:16" x14ac:dyDescent="0.25">
      <c r="A193" s="107"/>
      <c r="B193" s="107"/>
      <c r="C193" s="107"/>
      <c r="D193" s="107"/>
      <c r="E193" s="105"/>
      <c r="F193" s="105"/>
      <c r="G193" s="105"/>
      <c r="H193" s="105"/>
      <c r="I193" s="105"/>
      <c r="J193" s="105"/>
      <c r="K193" s="105"/>
      <c r="L193" s="105"/>
      <c r="M193" s="105"/>
      <c r="N193" s="105"/>
      <c r="O193" s="105"/>
      <c r="P193" s="105"/>
    </row>
    <row r="194" spans="1:16" x14ac:dyDescent="0.25">
      <c r="A194" s="107"/>
      <c r="B194" s="107"/>
      <c r="C194" s="107"/>
      <c r="D194" s="107"/>
      <c r="E194" s="105"/>
      <c r="F194" s="105"/>
      <c r="G194" s="105"/>
      <c r="H194" s="105"/>
      <c r="I194" s="105"/>
      <c r="J194" s="105"/>
      <c r="K194" s="105"/>
      <c r="L194" s="105"/>
      <c r="M194" s="105"/>
      <c r="N194" s="105"/>
      <c r="O194" s="105"/>
      <c r="P194" s="105"/>
    </row>
    <row r="195" spans="1:16" ht="32.25" x14ac:dyDescent="0.45">
      <c r="A195" s="26" t="s">
        <v>5314</v>
      </c>
      <c r="B195" s="12"/>
      <c r="C195" s="12"/>
      <c r="D195" s="12"/>
      <c r="E195" s="26"/>
      <c r="F195" s="13"/>
      <c r="G195" s="13"/>
      <c r="H195" s="13"/>
      <c r="I195" s="13"/>
      <c r="J195" s="13"/>
      <c r="K195" s="14"/>
      <c r="L195" s="14"/>
      <c r="M195" s="14"/>
      <c r="N195" s="14"/>
      <c r="O195" s="92" t="s">
        <v>6520</v>
      </c>
      <c r="P195" s="46"/>
    </row>
    <row r="196" spans="1:16" x14ac:dyDescent="0.25">
      <c r="A196" s="46" t="s">
        <v>3</v>
      </c>
      <c r="B196" s="46" t="s">
        <v>4</v>
      </c>
      <c r="C196" s="46" t="s">
        <v>5</v>
      </c>
      <c r="D196" s="46" t="s">
        <v>237</v>
      </c>
      <c r="E196" s="10" t="s">
        <v>0</v>
      </c>
      <c r="F196" s="15" t="s">
        <v>2</v>
      </c>
      <c r="G196" s="16" t="s">
        <v>0</v>
      </c>
      <c r="H196" s="17" t="s">
        <v>2</v>
      </c>
      <c r="I196" s="10" t="s">
        <v>0</v>
      </c>
      <c r="J196" s="15" t="s">
        <v>2</v>
      </c>
      <c r="K196" s="15" t="s">
        <v>236</v>
      </c>
      <c r="L196" s="10" t="s">
        <v>7</v>
      </c>
      <c r="M196" s="15" t="s">
        <v>2</v>
      </c>
      <c r="N196" s="18" t="s">
        <v>875</v>
      </c>
      <c r="O196" s="88" t="s">
        <v>885</v>
      </c>
      <c r="P196" s="46" t="s">
        <v>256</v>
      </c>
    </row>
    <row r="197" spans="1:16" s="98" customFormat="1" ht="18.75" customHeight="1" x14ac:dyDescent="0.25">
      <c r="A197" s="76" t="s">
        <v>8</v>
      </c>
      <c r="B197" s="93">
        <f>VLOOKUP(C197,PinNo!$B:$C,2,0)</f>
        <v>30</v>
      </c>
      <c r="C197" s="94" t="s">
        <v>5312</v>
      </c>
      <c r="D197" s="93" t="s">
        <v>5313</v>
      </c>
      <c r="E197" s="95" t="str">
        <f>VLOOKUP(CONCATENATE($A197,".",$B197),Netlist_VTable!$H:$I,2,0)</f>
        <v>S0_GPIOA_0</v>
      </c>
      <c r="F197" s="96">
        <f>VLOOKUP(E197,EtchLengthFromLayout!$A:$B,2,0)</f>
        <v>7377.93</v>
      </c>
      <c r="G197" s="97"/>
      <c r="H197" s="96"/>
      <c r="I197" s="96"/>
      <c r="J197" s="96"/>
      <c r="K197" s="97" t="str">
        <f>CONCATENATE("S",MID($A197,5,1),"_DS_HSD085" )</f>
        <v>S0_DS_HSD085</v>
      </c>
      <c r="L197" s="95" t="str">
        <f>VLOOKUP(K197,Assigned_Channel!$A:$B,2,0)</f>
        <v>SLOT0.CH62</v>
      </c>
      <c r="M197" s="96">
        <f>VLOOKUP(L197,EtchLengthFromLayout!$A:$B,2,0)</f>
        <v>4042.77</v>
      </c>
      <c r="N197" s="19">
        <f t="shared" ref="N197:N228" si="16">F197+H197+J197+M197</f>
        <v>11420.7</v>
      </c>
      <c r="O197" s="22" t="str">
        <f t="shared" ref="O197:O228" si="17">IF( N197&lt;=18000,"OK, Length &lt; 18000mils","Fail, Length is Out of Range")</f>
        <v>OK, Length &lt; 18000mils</v>
      </c>
      <c r="P197" s="29"/>
    </row>
    <row r="198" spans="1:16" s="98" customFormat="1" x14ac:dyDescent="0.25">
      <c r="A198" s="76" t="s">
        <v>8</v>
      </c>
      <c r="B198" s="93">
        <f>VLOOKUP(C198,PinNo!$B:$C,2,0)</f>
        <v>33</v>
      </c>
      <c r="C198" s="94" t="s">
        <v>46</v>
      </c>
      <c r="D198" s="93" t="s">
        <v>5313</v>
      </c>
      <c r="E198" s="95" t="str">
        <f>VLOOKUP(CONCATENATE($A198,".",$B198),Netlist_VTable!$H:$I,2,0)</f>
        <v>S0_GPIOA_3</v>
      </c>
      <c r="F198" s="96">
        <f>VLOOKUP(E198,EtchLengthFromLayout!$A:$B,2,0)</f>
        <v>7144.82</v>
      </c>
      <c r="G198" s="96"/>
      <c r="H198" s="96"/>
      <c r="I198" s="96"/>
      <c r="J198" s="96"/>
      <c r="K198" s="97" t="str">
        <f>CONCATENATE("S",MID($A198,5,1),"_DS_HSD089" )</f>
        <v>S0_DS_HSD089</v>
      </c>
      <c r="L198" s="95" t="str">
        <f>VLOOKUP(K198,Assigned_Channel!$A:$B,2,0)</f>
        <v>SLOT0.CH59</v>
      </c>
      <c r="M198" s="96">
        <f>VLOOKUP(L198,EtchLengthFromLayout!$A:$B,2,0)</f>
        <v>3954.45</v>
      </c>
      <c r="N198" s="19">
        <f t="shared" si="16"/>
        <v>11099.27</v>
      </c>
      <c r="O198" s="22" t="str">
        <f t="shared" si="17"/>
        <v>OK, Length &lt; 18000mils</v>
      </c>
      <c r="P198" s="29"/>
    </row>
    <row r="199" spans="1:16" s="98" customFormat="1" x14ac:dyDescent="0.25">
      <c r="A199" s="76" t="s">
        <v>8</v>
      </c>
      <c r="B199" s="93">
        <f>VLOOKUP(C199,PinNo!$B:$C,2,0)</f>
        <v>31</v>
      </c>
      <c r="C199" s="94" t="s">
        <v>44</v>
      </c>
      <c r="D199" s="93" t="s">
        <v>5296</v>
      </c>
      <c r="E199" s="95" t="str">
        <f>VLOOKUP(CONCATENATE($A199,".",$B199),Netlist_VTable!$H:$I,2,0)</f>
        <v>S0_GPIOA_1</v>
      </c>
      <c r="F199" s="96">
        <f>VLOOKUP(E199,EtchLengthFromLayout!$A:$B,2,0)</f>
        <v>7245.42</v>
      </c>
      <c r="G199" s="96"/>
      <c r="H199" s="96"/>
      <c r="I199" s="96"/>
      <c r="J199" s="96"/>
      <c r="K199" s="97" t="str">
        <f>CONCATENATE("S",MID($A199,5,1),"_SCLK_DS_HSD064" )</f>
        <v>S0_SCLK_DS_HSD064</v>
      </c>
      <c r="L199" s="95" t="str">
        <f>VLOOKUP(K199,Assigned_Channel!$A:$B,2,0)</f>
        <v>SLOT0.CH57</v>
      </c>
      <c r="M199" s="96">
        <f>VLOOKUP(L199,EtchLengthFromLayout!$A:$B,2,0)</f>
        <v>10592.45</v>
      </c>
      <c r="N199" s="19">
        <f t="shared" si="16"/>
        <v>17837.870000000003</v>
      </c>
      <c r="O199" s="22" t="str">
        <f t="shared" si="17"/>
        <v>OK, Length &lt; 18000mils</v>
      </c>
      <c r="P199" s="29"/>
    </row>
    <row r="200" spans="1:16" s="98" customFormat="1" x14ac:dyDescent="0.25">
      <c r="A200" s="76" t="s">
        <v>8</v>
      </c>
      <c r="B200" s="93">
        <f>VLOOKUP(C200,PinNo!$B:$C,2,0)</f>
        <v>32</v>
      </c>
      <c r="C200" s="94" t="s">
        <v>45</v>
      </c>
      <c r="D200" s="93" t="s">
        <v>5297</v>
      </c>
      <c r="E200" s="95" t="str">
        <f>VLOOKUP(CONCATENATE($A200,".",$B200),Netlist_VTable!$H:$I,2,0)</f>
        <v>S0_GPIOA_2</v>
      </c>
      <c r="F200" s="96">
        <f>VLOOKUP(E200,EtchLengthFromLayout!$A:$B,2,0)</f>
        <v>6994.75</v>
      </c>
      <c r="G200" s="96"/>
      <c r="H200" s="96"/>
      <c r="I200" s="96"/>
      <c r="J200" s="96"/>
      <c r="K200" s="97" t="str">
        <f>CONCATENATE("S",MID($A200,5,1),"_SCLK_DS_HSD063" )</f>
        <v>S0_SCLK_DS_HSD063</v>
      </c>
      <c r="L200" s="95" t="str">
        <f>VLOOKUP(K200,Assigned_Channel!$A:$B,2,0)</f>
        <v>SLOT0.CH56</v>
      </c>
      <c r="M200" s="96">
        <f>VLOOKUP(L200,EtchLengthFromLayout!$A:$B,2,0)</f>
        <v>10843.09</v>
      </c>
      <c r="N200" s="19">
        <f t="shared" si="16"/>
        <v>17837.84</v>
      </c>
      <c r="O200" s="22" t="str">
        <f t="shared" si="17"/>
        <v>OK, Length &lt; 18000mils</v>
      </c>
      <c r="P200" s="29"/>
    </row>
    <row r="201" spans="1:16" s="98" customFormat="1" x14ac:dyDescent="0.25">
      <c r="A201" s="63" t="s">
        <v>871</v>
      </c>
      <c r="B201" s="93">
        <f>VLOOKUP(C201,PinNo!$B:$C,2,0)</f>
        <v>30</v>
      </c>
      <c r="C201" s="94" t="s">
        <v>5312</v>
      </c>
      <c r="D201" s="93" t="s">
        <v>5313</v>
      </c>
      <c r="E201" s="95" t="str">
        <f>VLOOKUP(CONCATENATE($A201,".",$B201),Netlist_VTable!$H:$I,2,0)</f>
        <v>SG0_GPIOA_0</v>
      </c>
      <c r="F201" s="96">
        <f>VLOOKUP(E201,EtchLengthFromLayout!$A:$B,2,0)</f>
        <v>1213.03</v>
      </c>
      <c r="G201" s="96"/>
      <c r="H201" s="96"/>
      <c r="I201" s="96"/>
      <c r="J201" s="96"/>
      <c r="K201" s="97" t="str">
        <f>CONCATENATE("S",MID($A201,5,1),"_DS_GP_HSD303" )</f>
        <v>S0_DS_GP_HSD303</v>
      </c>
      <c r="L201" s="95" t="str">
        <f>VLOOKUP(K201,Assigned_Channel!$A:$B,2,0)</f>
        <v>SLOT0.CH58</v>
      </c>
      <c r="M201" s="96">
        <f>VLOOKUP(L201,EtchLengthFromLayout!$A:$B,2,0)</f>
        <v>10443.870000000001</v>
      </c>
      <c r="N201" s="19">
        <f t="shared" si="16"/>
        <v>11656.900000000001</v>
      </c>
      <c r="O201" s="22" t="str">
        <f t="shared" si="17"/>
        <v>OK, Length &lt; 18000mils</v>
      </c>
      <c r="P201" s="29"/>
    </row>
    <row r="202" spans="1:16" s="98" customFormat="1" x14ac:dyDescent="0.25">
      <c r="A202" s="63" t="s">
        <v>871</v>
      </c>
      <c r="B202" s="93">
        <f>VLOOKUP(C202,PinNo!$B:$C,2,0)</f>
        <v>33</v>
      </c>
      <c r="C202" s="94" t="s">
        <v>46</v>
      </c>
      <c r="D202" s="93" t="s">
        <v>5313</v>
      </c>
      <c r="E202" s="95" t="str">
        <f>VLOOKUP(CONCATENATE($A202,".",$B202),Netlist_VTable!$H:$I,2,0)</f>
        <v>SG0_GPIOA_3</v>
      </c>
      <c r="F202" s="96">
        <f>VLOOKUP(E202,EtchLengthFromLayout!$A:$B,2,0)</f>
        <v>761.71</v>
      </c>
      <c r="G202" s="96"/>
      <c r="H202" s="96"/>
      <c r="I202" s="96"/>
      <c r="J202" s="96"/>
      <c r="K202" s="97" t="str">
        <f>CONCATENATE("S",MID($A202,5,1),"_DS_GP_HSD304" )</f>
        <v>S0_DS_GP_HSD304</v>
      </c>
      <c r="L202" s="95" t="str">
        <f>VLOOKUP(K202,Assigned_Channel!$A:$B,2,0)</f>
        <v>SLOT0.CH47</v>
      </c>
      <c r="M202" s="96">
        <f>VLOOKUP(L202,EtchLengthFromLayout!$A:$B,2,0)</f>
        <v>8553.94</v>
      </c>
      <c r="N202" s="19">
        <f t="shared" si="16"/>
        <v>9315.6500000000015</v>
      </c>
      <c r="O202" s="22" t="str">
        <f t="shared" si="17"/>
        <v>OK, Length &lt; 18000mils</v>
      </c>
      <c r="P202" s="29"/>
    </row>
    <row r="203" spans="1:16" s="98" customFormat="1" x14ac:dyDescent="0.25">
      <c r="A203" s="63" t="s">
        <v>871</v>
      </c>
      <c r="B203" s="93">
        <f>VLOOKUP(C203,PinNo!$B:$C,2,0)</f>
        <v>31</v>
      </c>
      <c r="C203" s="94" t="s">
        <v>44</v>
      </c>
      <c r="D203" s="93" t="s">
        <v>5313</v>
      </c>
      <c r="E203" s="95" t="str">
        <f>VLOOKUP(CONCATENATE($A203,".",$B203),Netlist_VTable!$H:$I,2,0)</f>
        <v>SG0_GPIOA_1</v>
      </c>
      <c r="F203" s="96">
        <f>VLOOKUP(E203,EtchLengthFromLayout!$A:$B,2,0)</f>
        <v>941.93</v>
      </c>
      <c r="G203" s="96"/>
      <c r="H203" s="96"/>
      <c r="I203" s="96"/>
      <c r="J203" s="96"/>
      <c r="K203" s="97" t="str">
        <f>CONCATENATE("S",MID($A203,5,1),"_DS_HSD999" )</f>
        <v>S0_DS_HSD999</v>
      </c>
      <c r="L203" s="95" t="str">
        <f>VLOOKUP(K203,Assigned_Channel!$A:$B,2,0)</f>
        <v>SLOT0.CH52</v>
      </c>
      <c r="M203" s="96">
        <f>VLOOKUP(L203,EtchLengthFromLayout!$A:$B,2,0)</f>
        <v>9844.81</v>
      </c>
      <c r="N203" s="19">
        <f t="shared" si="16"/>
        <v>10786.74</v>
      </c>
      <c r="O203" s="22" t="str">
        <f t="shared" si="17"/>
        <v>OK, Length &lt; 18000mils</v>
      </c>
      <c r="P203" s="29"/>
    </row>
    <row r="204" spans="1:16" s="98" customFormat="1" x14ac:dyDescent="0.25">
      <c r="A204" s="63" t="s">
        <v>871</v>
      </c>
      <c r="B204" s="93">
        <f>VLOOKUP(C204,PinNo!$B:$C,2,0)</f>
        <v>32</v>
      </c>
      <c r="C204" s="94" t="s">
        <v>45</v>
      </c>
      <c r="D204" s="93" t="s">
        <v>5313</v>
      </c>
      <c r="E204" s="95" t="str">
        <f>VLOOKUP(CONCATENATE($A204,".",$B204),Netlist_VTable!$H:$I,2,0)</f>
        <v>SG0_GPIOA_2</v>
      </c>
      <c r="F204" s="96">
        <f>VLOOKUP(E204,EtchLengthFromLayout!$A:$B,2,0)</f>
        <v>561.12</v>
      </c>
      <c r="G204" s="96"/>
      <c r="H204" s="96"/>
      <c r="I204" s="96"/>
      <c r="J204" s="96"/>
      <c r="K204" s="97" t="str">
        <f>CONCATENATE("S",MID($A204,5,1),"_DS_HSD998" )</f>
        <v>S0_DS_HSD998</v>
      </c>
      <c r="L204" s="95" t="str">
        <f>VLOOKUP(K204,Assigned_Channel!$A:$B,2,0)</f>
        <v>SLOT0.CH49</v>
      </c>
      <c r="M204" s="96">
        <f>VLOOKUP(L204,EtchLengthFromLayout!$A:$B,2,0)</f>
        <v>8833.9599999999991</v>
      </c>
      <c r="N204" s="19">
        <f t="shared" si="16"/>
        <v>9395.08</v>
      </c>
      <c r="O204" s="22" t="str">
        <f t="shared" si="17"/>
        <v>OK, Length &lt; 18000mils</v>
      </c>
      <c r="P204" s="29"/>
    </row>
    <row r="205" spans="1:16" s="98" customFormat="1" x14ac:dyDescent="0.25">
      <c r="A205" s="78" t="s">
        <v>9</v>
      </c>
      <c r="B205" s="93">
        <f>VLOOKUP(C205,PinNo!$B:$C,2,0)</f>
        <v>30</v>
      </c>
      <c r="C205" s="94" t="s">
        <v>5312</v>
      </c>
      <c r="D205" s="93" t="s">
        <v>5313</v>
      </c>
      <c r="E205" s="95" t="str">
        <f>VLOOKUP(CONCATENATE($A205,".",$B205),Netlist_VTable!$H:$I,2,0)</f>
        <v>S1_GPIOA_0</v>
      </c>
      <c r="F205" s="96">
        <f>VLOOKUP(E205,EtchLengthFromLayout!$A:$B,2,0)</f>
        <v>7891.1</v>
      </c>
      <c r="G205" s="97"/>
      <c r="H205" s="96"/>
      <c r="I205" s="96"/>
      <c r="J205" s="96"/>
      <c r="K205" s="97" t="str">
        <f>CONCATENATE("S",MID($A205,5,1),"_DS_HSD085" )</f>
        <v>S1_DS_HSD085</v>
      </c>
      <c r="L205" s="95" t="str">
        <f>VLOOKUP(K205,Assigned_Channel!$A:$B,2,0)</f>
        <v>SLOT1.CH63</v>
      </c>
      <c r="M205" s="96">
        <f>VLOOKUP(L205,EtchLengthFromLayout!$A:$B,2,0)</f>
        <v>2887.91</v>
      </c>
      <c r="N205" s="19">
        <f t="shared" si="16"/>
        <v>10779.01</v>
      </c>
      <c r="O205" s="22" t="str">
        <f t="shared" si="17"/>
        <v>OK, Length &lt; 18000mils</v>
      </c>
      <c r="P205" s="29"/>
    </row>
    <row r="206" spans="1:16" s="98" customFormat="1" x14ac:dyDescent="0.25">
      <c r="A206" s="78" t="s">
        <v>9</v>
      </c>
      <c r="B206" s="93">
        <f>VLOOKUP(C206,PinNo!$B:$C,2,0)</f>
        <v>33</v>
      </c>
      <c r="C206" s="94" t="s">
        <v>46</v>
      </c>
      <c r="D206" s="93" t="s">
        <v>5313</v>
      </c>
      <c r="E206" s="95" t="str">
        <f>VLOOKUP(CONCATENATE($A206,".",$B206),Netlist_VTable!$H:$I,2,0)</f>
        <v>S1_GPIOA_3</v>
      </c>
      <c r="F206" s="96">
        <f>VLOOKUP(E206,EtchLengthFromLayout!$A:$B,2,0)</f>
        <v>7844.52</v>
      </c>
      <c r="G206" s="96"/>
      <c r="H206" s="96"/>
      <c r="I206" s="96"/>
      <c r="J206" s="96"/>
      <c r="K206" s="97" t="str">
        <f>CONCATENATE("S",MID($A206,5,1),"_DS_HSD089" )</f>
        <v>S1_DS_HSD089</v>
      </c>
      <c r="L206" s="95" t="str">
        <f>VLOOKUP(K206,Assigned_Channel!$A:$B,2,0)</f>
        <v>SLOT1.CH62</v>
      </c>
      <c r="M206" s="96">
        <f>VLOOKUP(L206,EtchLengthFromLayout!$A:$B,2,0)</f>
        <v>3318.02</v>
      </c>
      <c r="N206" s="19">
        <f t="shared" si="16"/>
        <v>11162.54</v>
      </c>
      <c r="O206" s="22" t="str">
        <f t="shared" si="17"/>
        <v>OK, Length &lt; 18000mils</v>
      </c>
      <c r="P206" s="29"/>
    </row>
    <row r="207" spans="1:16" s="98" customFormat="1" x14ac:dyDescent="0.25">
      <c r="A207" s="78" t="s">
        <v>9</v>
      </c>
      <c r="B207" s="93">
        <f>VLOOKUP(C207,PinNo!$B:$C,2,0)</f>
        <v>31</v>
      </c>
      <c r="C207" s="94" t="s">
        <v>44</v>
      </c>
      <c r="D207" s="93" t="s">
        <v>5296</v>
      </c>
      <c r="E207" s="95" t="str">
        <f>VLOOKUP(CONCATENATE($A207,".",$B207),Netlist_VTable!$H:$I,2,0)</f>
        <v>S1_GPIOA_1</v>
      </c>
      <c r="F207" s="96">
        <f>VLOOKUP(E207,EtchLengthFromLayout!$A:$B,2,0)</f>
        <v>7646.77</v>
      </c>
      <c r="G207" s="96"/>
      <c r="H207" s="96"/>
      <c r="I207" s="96"/>
      <c r="J207" s="96"/>
      <c r="K207" s="97" t="str">
        <f>CONCATENATE("S",MID($A207,5,1),"_SCLK_DS_HSD064" )</f>
        <v>S1_SCLK_DS_HSD064</v>
      </c>
      <c r="L207" s="95" t="str">
        <f>VLOOKUP(K207,Assigned_Channel!$A:$B,2,0)</f>
        <v>SLOT1.CH59</v>
      </c>
      <c r="M207" s="96">
        <f>VLOOKUP(L207,EtchLengthFromLayout!$A:$B,2,0)</f>
        <v>10190.93</v>
      </c>
      <c r="N207" s="19">
        <f t="shared" si="16"/>
        <v>17837.7</v>
      </c>
      <c r="O207" s="22" t="str">
        <f t="shared" si="17"/>
        <v>OK, Length &lt; 18000mils</v>
      </c>
      <c r="P207" s="29"/>
    </row>
    <row r="208" spans="1:16" s="98" customFormat="1" x14ac:dyDescent="0.25">
      <c r="A208" s="78" t="s">
        <v>9</v>
      </c>
      <c r="B208" s="93">
        <f>VLOOKUP(C208,PinNo!$B:$C,2,0)</f>
        <v>32</v>
      </c>
      <c r="C208" s="94" t="s">
        <v>45</v>
      </c>
      <c r="D208" s="93" t="s">
        <v>5297</v>
      </c>
      <c r="E208" s="95" t="str">
        <f>VLOOKUP(CONCATENATE($A208,".",$B208),Netlist_VTable!$H:$I,2,0)</f>
        <v>S1_GPIOA_2</v>
      </c>
      <c r="F208" s="96">
        <f>VLOOKUP(E208,EtchLengthFromLayout!$A:$B,2,0)</f>
        <v>7551.78</v>
      </c>
      <c r="G208" s="96"/>
      <c r="H208" s="96"/>
      <c r="I208" s="96"/>
      <c r="J208" s="96"/>
      <c r="K208" s="97" t="str">
        <f>CONCATENATE("S",MID($A208,5,1),"_SCLK_DS_HSD063" )</f>
        <v>S1_SCLK_DS_HSD063</v>
      </c>
      <c r="L208" s="95" t="str">
        <f>VLOOKUP(K208,Assigned_Channel!$A:$B,2,0)</f>
        <v>SLOT1.CH57</v>
      </c>
      <c r="M208" s="96">
        <f>VLOOKUP(L208,EtchLengthFromLayout!$A:$B,2,0)</f>
        <v>10285.99</v>
      </c>
      <c r="N208" s="19">
        <f t="shared" si="16"/>
        <v>17837.77</v>
      </c>
      <c r="O208" s="22" t="str">
        <f t="shared" si="17"/>
        <v>OK, Length &lt; 18000mils</v>
      </c>
      <c r="P208" s="29"/>
    </row>
    <row r="209" spans="1:16" s="98" customFormat="1" x14ac:dyDescent="0.25">
      <c r="A209" s="63" t="s">
        <v>872</v>
      </c>
      <c r="B209" s="93">
        <f>VLOOKUP(C209,PinNo!$B:$C,2,0)</f>
        <v>30</v>
      </c>
      <c r="C209" s="94" t="s">
        <v>5312</v>
      </c>
      <c r="D209" s="93" t="s">
        <v>5313</v>
      </c>
      <c r="E209" s="95" t="str">
        <f>VLOOKUP(CONCATENATE($A209,".",$B209),Netlist_VTable!$H:$I,2,0)</f>
        <v>SG1_GPIOA_0</v>
      </c>
      <c r="F209" s="96">
        <f>VLOOKUP(E209,EtchLengthFromLayout!$A:$B,2,0)</f>
        <v>1213.03</v>
      </c>
      <c r="G209" s="96"/>
      <c r="H209" s="96"/>
      <c r="I209" s="96"/>
      <c r="J209" s="96"/>
      <c r="K209" s="97" t="str">
        <f>CONCATENATE("S",MID($A209,5,1),"_DS_GP_HSD303" )</f>
        <v>S1_DS_GP_HSD303</v>
      </c>
      <c r="L209" s="95" t="str">
        <f>VLOOKUP(K209,Assigned_Channel!$A:$B,2,0)</f>
        <v>SLOT1.CH45</v>
      </c>
      <c r="M209" s="96">
        <f>VLOOKUP(L209,EtchLengthFromLayout!$A:$B,2,0)</f>
        <v>11314.01</v>
      </c>
      <c r="N209" s="19">
        <f t="shared" si="16"/>
        <v>12527.04</v>
      </c>
      <c r="O209" s="22" t="str">
        <f t="shared" si="17"/>
        <v>OK, Length &lt; 18000mils</v>
      </c>
      <c r="P209" s="29"/>
    </row>
    <row r="210" spans="1:16" s="98" customFormat="1" x14ac:dyDescent="0.25">
      <c r="A210" s="63" t="s">
        <v>872</v>
      </c>
      <c r="B210" s="93">
        <f>VLOOKUP(C210,PinNo!$B:$C,2,0)</f>
        <v>33</v>
      </c>
      <c r="C210" s="94" t="s">
        <v>46</v>
      </c>
      <c r="D210" s="93" t="s">
        <v>5313</v>
      </c>
      <c r="E210" s="95" t="str">
        <f>VLOOKUP(CONCATENATE($A210,".",$B210),Netlist_VTable!$H:$I,2,0)</f>
        <v>SG1_GPIOA_3</v>
      </c>
      <c r="F210" s="96">
        <f>VLOOKUP(E210,EtchLengthFromLayout!$A:$B,2,0)</f>
        <v>761.71</v>
      </c>
      <c r="G210" s="96"/>
      <c r="H210" s="96"/>
      <c r="I210" s="96"/>
      <c r="J210" s="96"/>
      <c r="K210" s="97" t="str">
        <f>CONCATENATE("S",MID($A210,5,1),"_DS_GP_HSD304" )</f>
        <v>S1_DS_GP_HSD304</v>
      </c>
      <c r="L210" s="95" t="str">
        <f>VLOOKUP(K210,Assigned_Channel!$A:$B,2,0)</f>
        <v>SLOT1.CH48</v>
      </c>
      <c r="M210" s="96">
        <f>VLOOKUP(L210,EtchLengthFromLayout!$A:$B,2,0)</f>
        <v>9539.42</v>
      </c>
      <c r="N210" s="19">
        <f t="shared" si="16"/>
        <v>10301.130000000001</v>
      </c>
      <c r="O210" s="22" t="str">
        <f t="shared" si="17"/>
        <v>OK, Length &lt; 18000mils</v>
      </c>
      <c r="P210" s="29"/>
    </row>
    <row r="211" spans="1:16" s="98" customFormat="1" x14ac:dyDescent="0.25">
      <c r="A211" s="63" t="s">
        <v>872</v>
      </c>
      <c r="B211" s="93">
        <f>VLOOKUP(C211,PinNo!$B:$C,2,0)</f>
        <v>31</v>
      </c>
      <c r="C211" s="94" t="s">
        <v>44</v>
      </c>
      <c r="D211" s="93" t="s">
        <v>5313</v>
      </c>
      <c r="E211" s="95" t="str">
        <f>VLOOKUP(CONCATENATE($A211,".",$B211),Netlist_VTable!$H:$I,2,0)</f>
        <v>SG1_GPIOA_1</v>
      </c>
      <c r="F211" s="96">
        <f>VLOOKUP(E211,EtchLengthFromLayout!$A:$B,2,0)</f>
        <v>941.93</v>
      </c>
      <c r="G211" s="96"/>
      <c r="H211" s="96"/>
      <c r="I211" s="96"/>
      <c r="J211" s="96"/>
      <c r="K211" s="97" t="str">
        <f>CONCATENATE("S",MID($A211,5,1),"_DS_HSD999" )</f>
        <v>S1_DS_HSD999</v>
      </c>
      <c r="L211" s="95" t="str">
        <f>VLOOKUP(K211,Assigned_Channel!$A:$B,2,0)</f>
        <v>SLOT1.CH56</v>
      </c>
      <c r="M211" s="96">
        <f>VLOOKUP(L211,EtchLengthFromLayout!$A:$B,2,0)</f>
        <v>11149.22</v>
      </c>
      <c r="N211" s="19">
        <f t="shared" si="16"/>
        <v>12091.15</v>
      </c>
      <c r="O211" s="22" t="str">
        <f t="shared" si="17"/>
        <v>OK, Length &lt; 18000mils</v>
      </c>
      <c r="P211" s="29"/>
    </row>
    <row r="212" spans="1:16" s="98" customFormat="1" x14ac:dyDescent="0.25">
      <c r="A212" s="63" t="s">
        <v>872</v>
      </c>
      <c r="B212" s="93">
        <f>VLOOKUP(C212,PinNo!$B:$C,2,0)</f>
        <v>32</v>
      </c>
      <c r="C212" s="94" t="s">
        <v>45</v>
      </c>
      <c r="D212" s="93" t="s">
        <v>5313</v>
      </c>
      <c r="E212" s="95" t="str">
        <f>VLOOKUP(CONCATENATE($A212,".",$B212),Netlist_VTable!$H:$I,2,0)</f>
        <v>SG1_GPIOA_2</v>
      </c>
      <c r="F212" s="96">
        <f>VLOOKUP(E212,EtchLengthFromLayout!$A:$B,2,0)</f>
        <v>561.12</v>
      </c>
      <c r="G212" s="96"/>
      <c r="H212" s="96"/>
      <c r="I212" s="96"/>
      <c r="J212" s="96"/>
      <c r="K212" s="97" t="str">
        <f>CONCATENATE("S",MID($A212,5,1),"_DS_HSD998" )</f>
        <v>S1_DS_HSD998</v>
      </c>
      <c r="L212" s="95" t="str">
        <f>VLOOKUP(K212,Assigned_Channel!$A:$B,2,0)</f>
        <v>SLOT1.CH51</v>
      </c>
      <c r="M212" s="96">
        <f>VLOOKUP(L212,EtchLengthFromLayout!$A:$B,2,0)</f>
        <v>9854.59</v>
      </c>
      <c r="N212" s="19">
        <f t="shared" si="16"/>
        <v>10415.710000000001</v>
      </c>
      <c r="O212" s="22" t="str">
        <f t="shared" si="17"/>
        <v>OK, Length &lt; 18000mils</v>
      </c>
      <c r="P212" s="29"/>
    </row>
    <row r="213" spans="1:16" s="98" customFormat="1" x14ac:dyDescent="0.25">
      <c r="A213" s="76" t="s">
        <v>727</v>
      </c>
      <c r="B213" s="93">
        <f>VLOOKUP(C213,PinNo!$B:$C,2,0)</f>
        <v>30</v>
      </c>
      <c r="C213" s="94" t="s">
        <v>5312</v>
      </c>
      <c r="D213" s="93" t="s">
        <v>5313</v>
      </c>
      <c r="E213" s="95" t="str">
        <f>VLOOKUP(CONCATENATE($A213,".",$B213),Netlist_VTable!$H:$I,2,0)</f>
        <v>S2_GPIOA_0</v>
      </c>
      <c r="F213" s="96">
        <f>VLOOKUP(E213,EtchLengthFromLayout!$A:$B,2,0)</f>
        <v>7639.5</v>
      </c>
      <c r="G213" s="97"/>
      <c r="H213" s="96"/>
      <c r="I213" s="96"/>
      <c r="J213" s="96"/>
      <c r="K213" s="97" t="str">
        <f>CONCATENATE("S",MID($A213,5,1),"_DS_HSD085" )</f>
        <v>S2_DS_HSD085</v>
      </c>
      <c r="L213" s="95" t="str">
        <f>VLOOKUP(K213,Assigned_Channel!$A:$B,2,0)</f>
        <v>SLOT0.CH16</v>
      </c>
      <c r="M213" s="96">
        <f>VLOOKUP(L213,EtchLengthFromLayout!$A:$B,2,0)</f>
        <v>3944.98</v>
      </c>
      <c r="N213" s="19">
        <f t="shared" si="16"/>
        <v>11584.48</v>
      </c>
      <c r="O213" s="22" t="str">
        <f t="shared" si="17"/>
        <v>OK, Length &lt; 18000mils</v>
      </c>
      <c r="P213" s="29"/>
    </row>
    <row r="214" spans="1:16" s="98" customFormat="1" x14ac:dyDescent="0.25">
      <c r="A214" s="76" t="s">
        <v>727</v>
      </c>
      <c r="B214" s="93">
        <f>VLOOKUP(C214,PinNo!$B:$C,2,0)</f>
        <v>33</v>
      </c>
      <c r="C214" s="94" t="s">
        <v>46</v>
      </c>
      <c r="D214" s="93" t="s">
        <v>5313</v>
      </c>
      <c r="E214" s="95" t="str">
        <f>VLOOKUP(CONCATENATE($A214,".",$B214),Netlist_VTable!$H:$I,2,0)</f>
        <v>S2_GPIOA_3</v>
      </c>
      <c r="F214" s="96">
        <f>VLOOKUP(E214,EtchLengthFromLayout!$A:$B,2,0)</f>
        <v>7737</v>
      </c>
      <c r="G214" s="96"/>
      <c r="H214" s="96"/>
      <c r="I214" s="96"/>
      <c r="J214" s="96"/>
      <c r="K214" s="97" t="str">
        <f>CONCATENATE("S",MID($A214,5,1),"_DS_HSD089" )</f>
        <v>S2_DS_HSD089</v>
      </c>
      <c r="L214" s="95" t="str">
        <f>VLOOKUP(K214,Assigned_Channel!$A:$B,2,0)</f>
        <v>SLOT0.CH2</v>
      </c>
      <c r="M214" s="96">
        <f>VLOOKUP(L214,EtchLengthFromLayout!$A:$B,2,0)</f>
        <v>3395.83</v>
      </c>
      <c r="N214" s="19">
        <f t="shared" si="16"/>
        <v>11132.83</v>
      </c>
      <c r="O214" s="22" t="str">
        <f t="shared" si="17"/>
        <v>OK, Length &lt; 18000mils</v>
      </c>
      <c r="P214" s="29"/>
    </row>
    <row r="215" spans="1:16" s="98" customFormat="1" x14ac:dyDescent="0.25">
      <c r="A215" s="76" t="s">
        <v>727</v>
      </c>
      <c r="B215" s="93">
        <f>VLOOKUP(C215,PinNo!$B:$C,2,0)</f>
        <v>31</v>
      </c>
      <c r="C215" s="94" t="s">
        <v>44</v>
      </c>
      <c r="D215" s="93" t="s">
        <v>5296</v>
      </c>
      <c r="E215" s="95" t="str">
        <f>VLOOKUP(CONCATENATE($A215,".",$B215),Netlist_VTable!$H:$I,2,0)</f>
        <v>S2_GPIOA_1</v>
      </c>
      <c r="F215" s="96">
        <f>VLOOKUP(E215,EtchLengthFromLayout!$A:$B,2,0)</f>
        <v>7686.21</v>
      </c>
      <c r="G215" s="96"/>
      <c r="H215" s="96"/>
      <c r="I215" s="96"/>
      <c r="J215" s="96"/>
      <c r="K215" s="97" t="str">
        <f>CONCATENATE("S",MID($A215,5,1),"_SCLK_DS_HSD064" )</f>
        <v>S2_SCLK_DS_HSD064</v>
      </c>
      <c r="L215" s="95" t="str">
        <f>VLOOKUP(K215,Assigned_Channel!$A:$B,2,0)</f>
        <v>SLOT0.CH1</v>
      </c>
      <c r="M215" s="96">
        <f>VLOOKUP(L215,EtchLengthFromLayout!$A:$B,2,0)</f>
        <v>10151.61</v>
      </c>
      <c r="N215" s="19">
        <f t="shared" si="16"/>
        <v>17837.82</v>
      </c>
      <c r="O215" s="22" t="str">
        <f t="shared" si="17"/>
        <v>OK, Length &lt; 18000mils</v>
      </c>
      <c r="P215" s="29"/>
    </row>
    <row r="216" spans="1:16" s="98" customFormat="1" x14ac:dyDescent="0.25">
      <c r="A216" s="76" t="s">
        <v>727</v>
      </c>
      <c r="B216" s="93">
        <f>VLOOKUP(C216,PinNo!$B:$C,2,0)</f>
        <v>32</v>
      </c>
      <c r="C216" s="94" t="s">
        <v>45</v>
      </c>
      <c r="D216" s="93" t="s">
        <v>5297</v>
      </c>
      <c r="E216" s="95" t="str">
        <f>VLOOKUP(CONCATENATE($A216,".",$B216),Netlist_VTable!$H:$I,2,0)</f>
        <v>S2_GPIOA_2</v>
      </c>
      <c r="F216" s="96">
        <f>VLOOKUP(E216,EtchLengthFromLayout!$A:$B,2,0)</f>
        <v>7690.99</v>
      </c>
      <c r="G216" s="96"/>
      <c r="H216" s="96"/>
      <c r="I216" s="96"/>
      <c r="J216" s="96"/>
      <c r="K216" s="97" t="str">
        <f>CONCATENATE("S",MID($A216,5,1),"_SCLK_DS_HSD063" )</f>
        <v>S2_SCLK_DS_HSD063</v>
      </c>
      <c r="L216" s="95" t="str">
        <f>VLOOKUP(K216,Assigned_Channel!$A:$B,2,0)</f>
        <v>SLOT0.CH0</v>
      </c>
      <c r="M216" s="96">
        <f>VLOOKUP(L216,EtchLengthFromLayout!$A:$B,2,0)</f>
        <v>10146.790000000001</v>
      </c>
      <c r="N216" s="19">
        <f t="shared" si="16"/>
        <v>17837.78</v>
      </c>
      <c r="O216" s="22" t="str">
        <f t="shared" si="17"/>
        <v>OK, Length &lt; 18000mils</v>
      </c>
      <c r="P216" s="29"/>
    </row>
    <row r="217" spans="1:16" s="98" customFormat="1" x14ac:dyDescent="0.25">
      <c r="A217" s="63" t="s">
        <v>873</v>
      </c>
      <c r="B217" s="93">
        <f>VLOOKUP(C217,PinNo!$B:$C,2,0)</f>
        <v>30</v>
      </c>
      <c r="C217" s="94" t="s">
        <v>5312</v>
      </c>
      <c r="D217" s="93" t="s">
        <v>5313</v>
      </c>
      <c r="E217" s="95" t="str">
        <f>VLOOKUP(CONCATENATE($A217,".",$B217),Netlist_VTable!$H:$I,2,0)</f>
        <v>SG2_GPIOA_0</v>
      </c>
      <c r="F217" s="96">
        <f>VLOOKUP(E217,EtchLengthFromLayout!$A:$B,2,0)</f>
        <v>1213.03</v>
      </c>
      <c r="G217" s="96"/>
      <c r="H217" s="96"/>
      <c r="I217" s="96"/>
      <c r="J217" s="96"/>
      <c r="K217" s="97" t="str">
        <f>CONCATENATE("S",MID($A217,5,1),"_DS_GP_HSD303" )</f>
        <v>S2_DS_GP_HSD303</v>
      </c>
      <c r="L217" s="95" t="str">
        <f>VLOOKUP(K217,Assigned_Channel!$A:$B,2,0)</f>
        <v>SLOT0.CH17</v>
      </c>
      <c r="M217" s="96">
        <f>VLOOKUP(L217,EtchLengthFromLayout!$A:$B,2,0)</f>
        <v>11774.42</v>
      </c>
      <c r="N217" s="19">
        <f t="shared" si="16"/>
        <v>12987.45</v>
      </c>
      <c r="O217" s="22" t="str">
        <f t="shared" si="17"/>
        <v>OK, Length &lt; 18000mils</v>
      </c>
      <c r="P217" s="29"/>
    </row>
    <row r="218" spans="1:16" s="98" customFormat="1" x14ac:dyDescent="0.25">
      <c r="A218" s="63" t="s">
        <v>873</v>
      </c>
      <c r="B218" s="93">
        <f>VLOOKUP(C218,PinNo!$B:$C,2,0)</f>
        <v>33</v>
      </c>
      <c r="C218" s="94" t="s">
        <v>46</v>
      </c>
      <c r="D218" s="93" t="s">
        <v>5313</v>
      </c>
      <c r="E218" s="95" t="str">
        <f>VLOOKUP(CONCATENATE($A218,".",$B218),Netlist_VTable!$H:$I,2,0)</f>
        <v>SG2_GPIOA_3</v>
      </c>
      <c r="F218" s="96">
        <f>VLOOKUP(E218,EtchLengthFromLayout!$A:$B,2,0)</f>
        <v>761.71</v>
      </c>
      <c r="G218" s="96"/>
      <c r="H218" s="96"/>
      <c r="I218" s="96"/>
      <c r="J218" s="96"/>
      <c r="K218" s="97" t="str">
        <f>CONCATENATE("S",MID($A218,5,1),"_DS_GP_HSD304" )</f>
        <v>S2_DS_GP_HSD304</v>
      </c>
      <c r="L218" s="95" t="str">
        <f>VLOOKUP(K218,Assigned_Channel!$A:$B,2,0)</f>
        <v>SLOT0.CH14</v>
      </c>
      <c r="M218" s="96">
        <f>VLOOKUP(L218,EtchLengthFromLayout!$A:$B,2,0)</f>
        <v>10184.76</v>
      </c>
      <c r="N218" s="19">
        <f t="shared" si="16"/>
        <v>10946.470000000001</v>
      </c>
      <c r="O218" s="22" t="str">
        <f t="shared" si="17"/>
        <v>OK, Length &lt; 18000mils</v>
      </c>
      <c r="P218" s="29"/>
    </row>
    <row r="219" spans="1:16" s="98" customFormat="1" x14ac:dyDescent="0.25">
      <c r="A219" s="63" t="s">
        <v>873</v>
      </c>
      <c r="B219" s="93">
        <f>VLOOKUP(C219,PinNo!$B:$C,2,0)</f>
        <v>31</v>
      </c>
      <c r="C219" s="94" t="s">
        <v>44</v>
      </c>
      <c r="D219" s="93" t="s">
        <v>5313</v>
      </c>
      <c r="E219" s="95" t="str">
        <f>VLOOKUP(CONCATENATE($A219,".",$B219),Netlist_VTable!$H:$I,2,0)</f>
        <v>SG2_GPIOA_1</v>
      </c>
      <c r="F219" s="96">
        <f>VLOOKUP(E219,EtchLengthFromLayout!$A:$B,2,0)</f>
        <v>941.93</v>
      </c>
      <c r="G219" s="96"/>
      <c r="H219" s="96"/>
      <c r="I219" s="96"/>
      <c r="J219" s="96"/>
      <c r="K219" s="97" t="str">
        <f>CONCATENATE("S",MID($A219,5,1),"_DS_HSD999" )</f>
        <v>S2_DS_HSD999</v>
      </c>
      <c r="L219" s="95" t="str">
        <f>VLOOKUP(K219,Assigned_Channel!$A:$B,2,0)</f>
        <v>SLOT0.CH8</v>
      </c>
      <c r="M219" s="96">
        <f>VLOOKUP(L219,EtchLengthFromLayout!$A:$B,2,0)</f>
        <v>11812.38</v>
      </c>
      <c r="N219" s="19">
        <f t="shared" si="16"/>
        <v>12754.31</v>
      </c>
      <c r="O219" s="22" t="str">
        <f t="shared" si="17"/>
        <v>OK, Length &lt; 18000mils</v>
      </c>
      <c r="P219" s="29"/>
    </row>
    <row r="220" spans="1:16" s="98" customFormat="1" x14ac:dyDescent="0.25">
      <c r="A220" s="63" t="s">
        <v>873</v>
      </c>
      <c r="B220" s="93">
        <f>VLOOKUP(C220,PinNo!$B:$C,2,0)</f>
        <v>32</v>
      </c>
      <c r="C220" s="94" t="s">
        <v>45</v>
      </c>
      <c r="D220" s="93" t="s">
        <v>5313</v>
      </c>
      <c r="E220" s="95" t="str">
        <f>VLOOKUP(CONCATENATE($A220,".",$B220),Netlist_VTable!$H:$I,2,0)</f>
        <v>SG2_GPIOA_2</v>
      </c>
      <c r="F220" s="96">
        <f>VLOOKUP(E220,EtchLengthFromLayout!$A:$B,2,0)</f>
        <v>561.12</v>
      </c>
      <c r="G220" s="96"/>
      <c r="H220" s="96"/>
      <c r="I220" s="96"/>
      <c r="J220" s="96"/>
      <c r="K220" s="97" t="str">
        <f>CONCATENATE("S",MID($A220,5,1),"_DS_HSD998" )</f>
        <v>S2_DS_HSD998</v>
      </c>
      <c r="L220" s="95" t="str">
        <f>VLOOKUP(K220,Assigned_Channel!$A:$B,2,0)</f>
        <v>SLOT0.CH7</v>
      </c>
      <c r="M220" s="96">
        <f>VLOOKUP(L220,EtchLengthFromLayout!$A:$B,2,0)</f>
        <v>10699.79</v>
      </c>
      <c r="N220" s="19">
        <f t="shared" si="16"/>
        <v>11260.910000000002</v>
      </c>
      <c r="O220" s="22" t="str">
        <f t="shared" si="17"/>
        <v>OK, Length &lt; 18000mils</v>
      </c>
      <c r="P220" s="29"/>
    </row>
    <row r="221" spans="1:16" s="98" customFormat="1" x14ac:dyDescent="0.25">
      <c r="A221" s="78" t="s">
        <v>728</v>
      </c>
      <c r="B221" s="93">
        <f>VLOOKUP(C221,PinNo!$B:$C,2,0)</f>
        <v>30</v>
      </c>
      <c r="C221" s="94" t="s">
        <v>5312</v>
      </c>
      <c r="D221" s="93" t="s">
        <v>5313</v>
      </c>
      <c r="E221" s="95" t="str">
        <f>VLOOKUP(CONCATENATE($A221,".",$B221),Netlist_VTable!$H:$I,2,0)</f>
        <v>S3_GPIOA_0</v>
      </c>
      <c r="F221" s="96">
        <f>VLOOKUP(E221,EtchLengthFromLayout!$A:$B,2,0)</f>
        <v>7679.04</v>
      </c>
      <c r="G221" s="97"/>
      <c r="H221" s="96"/>
      <c r="I221" s="96"/>
      <c r="J221" s="96"/>
      <c r="K221" s="97" t="str">
        <f>CONCATENATE("S",MID($A221,5,1),"_DS_HSD085" )</f>
        <v>S3_DS_HSD085</v>
      </c>
      <c r="L221" s="95" t="str">
        <f>VLOOKUP(K221,Assigned_Channel!$A:$B,2,0)</f>
        <v>SLOT1.CH0</v>
      </c>
      <c r="M221" s="96">
        <f>VLOOKUP(L221,EtchLengthFromLayout!$A:$B,2,0)</f>
        <v>3175.95</v>
      </c>
      <c r="N221" s="19">
        <f t="shared" si="16"/>
        <v>10854.99</v>
      </c>
      <c r="O221" s="22" t="str">
        <f t="shared" si="17"/>
        <v>OK, Length &lt; 18000mils</v>
      </c>
      <c r="P221" s="29"/>
    </row>
    <row r="222" spans="1:16" s="98" customFormat="1" x14ac:dyDescent="0.25">
      <c r="A222" s="78" t="s">
        <v>728</v>
      </c>
      <c r="B222" s="93">
        <f>VLOOKUP(C222,PinNo!$B:$C,2,0)</f>
        <v>33</v>
      </c>
      <c r="C222" s="94" t="s">
        <v>46</v>
      </c>
      <c r="D222" s="93" t="s">
        <v>5313</v>
      </c>
      <c r="E222" s="95" t="str">
        <f>VLOOKUP(CONCATENATE($A222,".",$B222),Netlist_VTable!$H:$I,2,0)</f>
        <v>S3_GPIOA_3</v>
      </c>
      <c r="F222" s="96">
        <f>VLOOKUP(E222,EtchLengthFromLayout!$A:$B,2,0)</f>
        <v>7782.1</v>
      </c>
      <c r="G222" s="96"/>
      <c r="H222" s="96"/>
      <c r="I222" s="96"/>
      <c r="J222" s="96"/>
      <c r="K222" s="97" t="str">
        <f>CONCATENATE("S",MID($A222,5,1),"_DS_HSD089" )</f>
        <v>S3_DS_HSD089</v>
      </c>
      <c r="L222" s="95" t="str">
        <f>VLOOKUP(K222,Assigned_Channel!$A:$B,2,0)</f>
        <v>SLOT1.CH2</v>
      </c>
      <c r="M222" s="96">
        <f>VLOOKUP(L222,EtchLengthFromLayout!$A:$B,2,0)</f>
        <v>3152.07</v>
      </c>
      <c r="N222" s="19">
        <f t="shared" si="16"/>
        <v>10934.17</v>
      </c>
      <c r="O222" s="22" t="str">
        <f t="shared" si="17"/>
        <v>OK, Length &lt; 18000mils</v>
      </c>
      <c r="P222" s="29"/>
    </row>
    <row r="223" spans="1:16" s="98" customFormat="1" x14ac:dyDescent="0.25">
      <c r="A223" s="78" t="s">
        <v>728</v>
      </c>
      <c r="B223" s="93">
        <f>VLOOKUP(C223,PinNo!$B:$C,2,0)</f>
        <v>31</v>
      </c>
      <c r="C223" s="94" t="s">
        <v>44</v>
      </c>
      <c r="D223" s="93" t="s">
        <v>5296</v>
      </c>
      <c r="E223" s="95" t="str">
        <f>VLOOKUP(CONCATENATE($A223,".",$B223),Netlist_VTable!$H:$I,2,0)</f>
        <v>S3_GPIOA_1</v>
      </c>
      <c r="F223" s="96">
        <f>VLOOKUP(E223,EtchLengthFromLayout!$A:$B,2,0)</f>
        <v>7688.66</v>
      </c>
      <c r="G223" s="96"/>
      <c r="H223" s="96"/>
      <c r="I223" s="96"/>
      <c r="J223" s="96"/>
      <c r="K223" s="97" t="str">
        <f>CONCATENATE("S",MID($A223,5,1),"_SCLK_DS_HSD064" )</f>
        <v>S3_SCLK_DS_HSD064</v>
      </c>
      <c r="L223" s="95" t="str">
        <f>VLOOKUP(K223,Assigned_Channel!$A:$B,2,0)</f>
        <v>SLOT1.CH17</v>
      </c>
      <c r="M223" s="96">
        <f>VLOOKUP(L223,EtchLengthFromLayout!$A:$B,2,0)</f>
        <v>10148.790000000001</v>
      </c>
      <c r="N223" s="19">
        <f t="shared" si="16"/>
        <v>17837.45</v>
      </c>
      <c r="O223" s="22" t="str">
        <f t="shared" si="17"/>
        <v>OK, Length &lt; 18000mils</v>
      </c>
      <c r="P223" s="29"/>
    </row>
    <row r="224" spans="1:16" s="98" customFormat="1" x14ac:dyDescent="0.25">
      <c r="A224" s="78" t="s">
        <v>728</v>
      </c>
      <c r="B224" s="93">
        <f>VLOOKUP(C224,PinNo!$B:$C,2,0)</f>
        <v>32</v>
      </c>
      <c r="C224" s="94" t="s">
        <v>45</v>
      </c>
      <c r="D224" s="93" t="s">
        <v>5297</v>
      </c>
      <c r="E224" s="95" t="str">
        <f>VLOOKUP(CONCATENATE($A224,".",$B224),Netlist_VTable!$H:$I,2,0)</f>
        <v>S3_GPIOA_2</v>
      </c>
      <c r="F224" s="96">
        <f>VLOOKUP(E224,EtchLengthFromLayout!$A:$B,2,0)</f>
        <v>7691.75</v>
      </c>
      <c r="G224" s="96"/>
      <c r="H224" s="96"/>
      <c r="I224" s="96"/>
      <c r="J224" s="96"/>
      <c r="K224" s="97" t="str">
        <f>CONCATENATE("S",MID($A224,5,1),"_SCLK_DS_HSD063" )</f>
        <v>S3_SCLK_DS_HSD063</v>
      </c>
      <c r="L224" s="95" t="str">
        <f>VLOOKUP(K224,Assigned_Channel!$A:$B,2,0)</f>
        <v>SLOT1.CH18</v>
      </c>
      <c r="M224" s="96">
        <f>VLOOKUP(L224,EtchLengthFromLayout!$A:$B,2,0)</f>
        <v>10145.76</v>
      </c>
      <c r="N224" s="19">
        <f t="shared" si="16"/>
        <v>17837.510000000002</v>
      </c>
      <c r="O224" s="22" t="str">
        <f t="shared" si="17"/>
        <v>OK, Length &lt; 18000mils</v>
      </c>
      <c r="P224" s="29"/>
    </row>
    <row r="225" spans="1:19" s="98" customFormat="1" x14ac:dyDescent="0.25">
      <c r="A225" s="63" t="s">
        <v>874</v>
      </c>
      <c r="B225" s="93">
        <f>VLOOKUP(C225,PinNo!$B:$C,2,0)</f>
        <v>30</v>
      </c>
      <c r="C225" s="94" t="s">
        <v>5312</v>
      </c>
      <c r="D225" s="93" t="s">
        <v>5313</v>
      </c>
      <c r="E225" s="95" t="str">
        <f>VLOOKUP(CONCATENATE($A225,".",$B225),Netlist_VTable!$H:$I,2,0)</f>
        <v>SG3_GPIOA_0</v>
      </c>
      <c r="F225" s="96">
        <f>VLOOKUP(E225,EtchLengthFromLayout!$A:$B,2,0)</f>
        <v>1213.03</v>
      </c>
      <c r="G225" s="96"/>
      <c r="H225" s="96"/>
      <c r="I225" s="96"/>
      <c r="J225" s="96"/>
      <c r="K225" s="97" t="str">
        <f>CONCATENATE("S",MID($A225,5,1),"_DS_GP_HSD303" )</f>
        <v>S3_DS_GP_HSD303</v>
      </c>
      <c r="L225" s="95" t="str">
        <f>VLOOKUP(K225,Assigned_Channel!$A:$B,2,0)</f>
        <v>SLOT1.CH1</v>
      </c>
      <c r="M225" s="96">
        <f>VLOOKUP(L225,EtchLengthFromLayout!$A:$B,2,0)</f>
        <v>10325.5</v>
      </c>
      <c r="N225" s="19">
        <f t="shared" si="16"/>
        <v>11538.53</v>
      </c>
      <c r="O225" s="22" t="str">
        <f t="shared" si="17"/>
        <v>OK, Length &lt; 18000mils</v>
      </c>
      <c r="P225" s="29"/>
    </row>
    <row r="226" spans="1:19" s="98" customFormat="1" x14ac:dyDescent="0.25">
      <c r="A226" s="63" t="s">
        <v>874</v>
      </c>
      <c r="B226" s="93">
        <f>VLOOKUP(C226,PinNo!$B:$C,2,0)</f>
        <v>33</v>
      </c>
      <c r="C226" s="94" t="s">
        <v>46</v>
      </c>
      <c r="D226" s="93" t="s">
        <v>5313</v>
      </c>
      <c r="E226" s="95" t="str">
        <f>VLOOKUP(CONCATENATE($A226,".",$B226),Netlist_VTable!$H:$I,2,0)</f>
        <v>SG3_GPIOA_3</v>
      </c>
      <c r="F226" s="96">
        <f>VLOOKUP(E226,EtchLengthFromLayout!$A:$B,2,0)</f>
        <v>761.71</v>
      </c>
      <c r="G226" s="96"/>
      <c r="H226" s="96"/>
      <c r="I226" s="96"/>
      <c r="J226" s="96"/>
      <c r="K226" s="97" t="str">
        <f>CONCATENATE("S",MID($A226,5,1),"_DS_GP_HSD304" )</f>
        <v>S3_DS_GP_HSD304</v>
      </c>
      <c r="L226" s="95" t="str">
        <f>VLOOKUP(K226,Assigned_Channel!$A:$B,2,0)</f>
        <v>SLOT1.CH16</v>
      </c>
      <c r="M226" s="96">
        <f>VLOOKUP(L226,EtchLengthFromLayout!$A:$B,2,0)</f>
        <v>8073.63</v>
      </c>
      <c r="N226" s="19">
        <f t="shared" si="16"/>
        <v>8835.34</v>
      </c>
      <c r="O226" s="22" t="str">
        <f t="shared" si="17"/>
        <v>OK, Length &lt; 18000mils</v>
      </c>
      <c r="P226" s="29"/>
    </row>
    <row r="227" spans="1:19" s="98" customFormat="1" x14ac:dyDescent="0.25">
      <c r="A227" s="63" t="s">
        <v>874</v>
      </c>
      <c r="B227" s="93">
        <f>VLOOKUP(C227,PinNo!$B:$C,2,0)</f>
        <v>31</v>
      </c>
      <c r="C227" s="94" t="s">
        <v>44</v>
      </c>
      <c r="D227" s="93" t="s">
        <v>5313</v>
      </c>
      <c r="E227" s="95" t="str">
        <f>VLOOKUP(CONCATENATE($A227,".",$B227),Netlist_VTable!$H:$I,2,0)</f>
        <v>SG3_GPIOA_1</v>
      </c>
      <c r="F227" s="96">
        <f>VLOOKUP(E227,EtchLengthFromLayout!$A:$B,2,0)</f>
        <v>941.93</v>
      </c>
      <c r="G227" s="96"/>
      <c r="H227" s="96"/>
      <c r="I227" s="96"/>
      <c r="J227" s="96"/>
      <c r="K227" s="97" t="str">
        <f>CONCATENATE("S",MID($A227,5,1),"_DS_HSD999" )</f>
        <v>S3_DS_HSD999</v>
      </c>
      <c r="L227" s="95" t="str">
        <f>VLOOKUP(K227,Assigned_Channel!$A:$B,2,0)</f>
        <v>SLOT1.CH7</v>
      </c>
      <c r="M227" s="96">
        <f>VLOOKUP(L227,EtchLengthFromLayout!$A:$B,2,0)</f>
        <v>9665.44</v>
      </c>
      <c r="N227" s="19">
        <f t="shared" si="16"/>
        <v>10607.37</v>
      </c>
      <c r="O227" s="22" t="str">
        <f t="shared" si="17"/>
        <v>OK, Length &lt; 18000mils</v>
      </c>
      <c r="P227" s="29"/>
    </row>
    <row r="228" spans="1:19" s="98" customFormat="1" x14ac:dyDescent="0.25">
      <c r="A228" s="63" t="s">
        <v>874</v>
      </c>
      <c r="B228" s="93">
        <f>VLOOKUP(C228,PinNo!$B:$C,2,0)</f>
        <v>32</v>
      </c>
      <c r="C228" s="94" t="s">
        <v>45</v>
      </c>
      <c r="D228" s="93" t="s">
        <v>5313</v>
      </c>
      <c r="E228" s="95" t="str">
        <f>VLOOKUP(CONCATENATE($A228,".",$B228),Netlist_VTable!$H:$I,2,0)</f>
        <v>SG3_GPIOA_2</v>
      </c>
      <c r="F228" s="96">
        <f>VLOOKUP(E228,EtchLengthFromLayout!$A:$B,2,0)</f>
        <v>561.12</v>
      </c>
      <c r="G228" s="96"/>
      <c r="H228" s="96"/>
      <c r="I228" s="96"/>
      <c r="J228" s="96"/>
      <c r="K228" s="97" t="str">
        <f>CONCATENATE("S",MID($A228,5,1),"_DS_HSD998" )</f>
        <v>S3_DS_HSD998</v>
      </c>
      <c r="L228" s="95" t="str">
        <f>VLOOKUP(K228,Assigned_Channel!$A:$B,2,0)</f>
        <v>SLOT1.CH13</v>
      </c>
      <c r="M228" s="96">
        <f>VLOOKUP(L228,EtchLengthFromLayout!$A:$B,2,0)</f>
        <v>8496.5</v>
      </c>
      <c r="N228" s="19">
        <f t="shared" si="16"/>
        <v>9057.6200000000008</v>
      </c>
      <c r="O228" s="22" t="str">
        <f t="shared" si="17"/>
        <v>OK, Length &lt; 18000mils</v>
      </c>
      <c r="P228" s="29"/>
    </row>
    <row r="229" spans="1:19" x14ac:dyDescent="0.25">
      <c r="A229" s="25"/>
      <c r="B229" s="10"/>
      <c r="C229" s="10"/>
      <c r="D229" s="10"/>
      <c r="E229" s="10"/>
      <c r="F229" s="15"/>
      <c r="G229" s="15"/>
      <c r="H229" s="15"/>
      <c r="I229" s="15"/>
      <c r="J229" s="15"/>
      <c r="K229" s="15"/>
      <c r="L229" s="10" t="s">
        <v>227</v>
      </c>
      <c r="M229" s="15"/>
      <c r="N229" s="15">
        <f>MAX(N197:N228)</f>
        <v>17837.870000000003</v>
      </c>
      <c r="O229" s="15"/>
      <c r="P229" s="10"/>
    </row>
    <row r="230" spans="1:19" x14ac:dyDescent="0.25">
      <c r="A230" s="25"/>
      <c r="B230" s="10"/>
      <c r="C230" s="10"/>
      <c r="D230" s="10"/>
      <c r="E230" s="10"/>
      <c r="F230" s="15"/>
      <c r="G230" s="15"/>
      <c r="H230" s="15"/>
      <c r="I230" s="15"/>
      <c r="J230" s="15"/>
      <c r="K230" s="15"/>
      <c r="L230" s="10" t="s">
        <v>228</v>
      </c>
      <c r="M230" s="15"/>
      <c r="N230" s="15">
        <f>MIN(N197:N228)</f>
        <v>8835.34</v>
      </c>
      <c r="O230" s="15"/>
      <c r="P230" s="10"/>
    </row>
    <row r="231" spans="1:19" x14ac:dyDescent="0.25">
      <c r="A231" s="25"/>
      <c r="B231" s="10"/>
      <c r="C231" s="10"/>
      <c r="D231" s="10"/>
      <c r="E231" s="10"/>
      <c r="F231" s="15"/>
      <c r="G231" s="15"/>
      <c r="H231" s="15"/>
      <c r="I231" s="15"/>
      <c r="J231" s="15"/>
      <c r="K231" s="15"/>
      <c r="L231" s="10" t="s">
        <v>1</v>
      </c>
      <c r="M231" s="15"/>
      <c r="N231" s="15">
        <f>ABS(N229-N230)</f>
        <v>9002.5300000000025</v>
      </c>
      <c r="O231" s="15"/>
      <c r="P231" s="10"/>
    </row>
    <row r="232" spans="1:19" x14ac:dyDescent="0.25">
      <c r="A232" s="25"/>
      <c r="B232" s="10"/>
      <c r="C232" s="10"/>
      <c r="D232" s="10"/>
      <c r="E232" s="10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0"/>
    </row>
    <row r="233" spans="1:19" x14ac:dyDescent="0.25">
      <c r="A233" s="20"/>
      <c r="B233" s="5"/>
      <c r="C233" s="33"/>
      <c r="D233" s="33"/>
      <c r="E233" s="5"/>
      <c r="F233" s="19"/>
      <c r="G233" s="19"/>
      <c r="H233" s="19"/>
      <c r="I233" s="19"/>
      <c r="J233" s="19"/>
      <c r="K233" s="5"/>
      <c r="L233" s="5"/>
      <c r="M233" s="19"/>
      <c r="N233" s="19"/>
      <c r="O233" s="19"/>
      <c r="P233" s="47"/>
    </row>
    <row r="234" spans="1:19" x14ac:dyDescent="0.25">
      <c r="A234" s="20"/>
      <c r="B234" s="5"/>
      <c r="C234" s="33"/>
      <c r="D234" s="33"/>
      <c r="E234" s="5"/>
      <c r="F234" s="19"/>
      <c r="G234" s="19"/>
      <c r="H234" s="19"/>
      <c r="I234" s="19"/>
      <c r="J234" s="19"/>
      <c r="K234" s="5"/>
      <c r="L234" s="5"/>
      <c r="M234" s="19"/>
      <c r="N234" s="19"/>
      <c r="O234" s="19"/>
      <c r="P234" s="47"/>
    </row>
    <row r="235" spans="1:19" x14ac:dyDescent="0.25">
      <c r="A235" s="107"/>
      <c r="B235" s="107"/>
      <c r="C235" s="107"/>
      <c r="D235" s="107"/>
      <c r="E235" s="105"/>
      <c r="F235" s="105"/>
      <c r="G235" s="105"/>
      <c r="H235" s="105"/>
      <c r="I235" s="105"/>
      <c r="J235" s="105"/>
      <c r="K235" s="105"/>
      <c r="L235" s="105"/>
      <c r="M235" s="105"/>
      <c r="N235" s="105"/>
      <c r="O235" s="105"/>
      <c r="P235" s="105"/>
    </row>
    <row r="236" spans="1:19" x14ac:dyDescent="0.25">
      <c r="A236" s="107"/>
      <c r="B236" s="107"/>
      <c r="C236" s="107"/>
      <c r="D236" s="107"/>
      <c r="E236" s="105"/>
      <c r="F236" s="105"/>
      <c r="G236" s="105"/>
      <c r="H236" s="105"/>
      <c r="I236" s="105"/>
      <c r="J236" s="105"/>
      <c r="K236" s="105"/>
      <c r="L236" s="105"/>
      <c r="M236" s="105"/>
      <c r="N236" s="105"/>
      <c r="O236" s="105"/>
      <c r="P236" s="113"/>
    </row>
    <row r="237" spans="1:19" ht="32.25" x14ac:dyDescent="0.45">
      <c r="A237" s="26" t="s">
        <v>6521</v>
      </c>
      <c r="B237" s="12"/>
      <c r="C237" s="12"/>
      <c r="D237" s="12"/>
      <c r="E237" s="26"/>
      <c r="F237" s="13"/>
      <c r="G237" s="13"/>
      <c r="H237" s="13"/>
      <c r="I237" s="13"/>
      <c r="J237" s="13"/>
      <c r="K237" s="14"/>
      <c r="L237" s="14"/>
      <c r="M237" s="14"/>
      <c r="N237" s="14"/>
      <c r="O237" s="92" t="s">
        <v>6520</v>
      </c>
      <c r="P237" s="46"/>
      <c r="Q237" s="114"/>
      <c r="R237" s="114"/>
      <c r="S237" s="114"/>
    </row>
    <row r="238" spans="1:19" x14ac:dyDescent="0.25">
      <c r="A238" s="46" t="s">
        <v>3</v>
      </c>
      <c r="B238" s="46" t="s">
        <v>4</v>
      </c>
      <c r="C238" s="46" t="s">
        <v>5</v>
      </c>
      <c r="D238" s="46" t="s">
        <v>237</v>
      </c>
      <c r="E238" s="10" t="s">
        <v>0</v>
      </c>
      <c r="F238" s="15" t="s">
        <v>2</v>
      </c>
      <c r="G238" s="16" t="s">
        <v>0</v>
      </c>
      <c r="H238" s="17" t="s">
        <v>2</v>
      </c>
      <c r="I238" s="10" t="s">
        <v>0</v>
      </c>
      <c r="J238" s="15" t="s">
        <v>2</v>
      </c>
      <c r="K238" s="15" t="s">
        <v>236</v>
      </c>
      <c r="L238" s="10" t="s">
        <v>7</v>
      </c>
      <c r="M238" s="15" t="s">
        <v>2</v>
      </c>
      <c r="N238" s="18" t="s">
        <v>875</v>
      </c>
      <c r="O238" s="88" t="s">
        <v>885</v>
      </c>
      <c r="P238" s="46" t="s">
        <v>256</v>
      </c>
      <c r="Q238" s="10" t="s">
        <v>226</v>
      </c>
      <c r="R238" s="10" t="s">
        <v>4</v>
      </c>
      <c r="S238" s="10" t="s">
        <v>5</v>
      </c>
    </row>
    <row r="239" spans="1:19" ht="17.100000000000001" customHeight="1" x14ac:dyDescent="0.25">
      <c r="A239" s="23" t="s">
        <v>8</v>
      </c>
      <c r="B239" s="103">
        <f>VLOOKUP(C239,PinNo!$B:$C,2,0)</f>
        <v>39</v>
      </c>
      <c r="C239" s="54" t="s">
        <v>50</v>
      </c>
      <c r="D239" s="86" t="s">
        <v>5301</v>
      </c>
      <c r="E239" s="5" t="str">
        <f>VLOOKUP(CONCATENATE($A239,".",$B239),Netlist_VTable!$H:$I,2,0)</f>
        <v>S0_GPIOC_1</v>
      </c>
      <c r="F239" s="19">
        <f>VLOOKUP(E239,EtchLengthFromLayout!$A:$B,2,0)</f>
        <v>1601.73</v>
      </c>
      <c r="G239" s="41" t="str">
        <f t="shared" ref="G239:G246" si="18">CONCATENATE("S",MID($A239,5,1),"_R_",MID($E239,4,22) )</f>
        <v>S0_R_GPIOC_1</v>
      </c>
      <c r="H239" s="19">
        <f>VLOOKUP(G239,EtchLengthFromLayout!$A:$B,2,0)</f>
        <v>4974.32</v>
      </c>
      <c r="I239" s="19" t="str">
        <f>SUBSTITUTE(L239,"_G","_R_G")</f>
        <v>SG0_R_GPIOA_1</v>
      </c>
      <c r="J239" s="19">
        <f>VLOOKUP(I239,EtchLengthFromLayout!$A:$B,2,0)</f>
        <v>1783.28</v>
      </c>
      <c r="K239" s="41"/>
      <c r="L239" s="5" t="str">
        <f>VLOOKUP(CONCATENATE($Q239,".",$R239),Netlist_VTable!$H:$I,2,0)</f>
        <v>SG0_GPIOA_1</v>
      </c>
      <c r="M239" s="19">
        <f>VLOOKUP(L239,EtchLengthFromLayout!$A:$B,2,0)</f>
        <v>941.93</v>
      </c>
      <c r="N239" s="19">
        <f t="shared" ref="N239:N246" si="19">F239+H239+J239+M239</f>
        <v>9301.26</v>
      </c>
      <c r="O239" s="22" t="str">
        <f t="shared" ref="O239:O240" si="20">IF( N239&lt;=18000,"OK, Length &lt; 18000mils","Fail, Length is Out of Range")</f>
        <v>OK, Length &lt; 18000mils</v>
      </c>
      <c r="P239" s="115"/>
      <c r="Q239" s="23" t="s">
        <v>871</v>
      </c>
      <c r="R239" s="5">
        <f>VLOOKUP(S239,PinNo!$B:$C,2,0)</f>
        <v>31</v>
      </c>
      <c r="S239" s="31" t="s">
        <v>44</v>
      </c>
    </row>
    <row r="240" spans="1:19" ht="17.100000000000001" customHeight="1" x14ac:dyDescent="0.25">
      <c r="A240" s="23" t="s">
        <v>8</v>
      </c>
      <c r="B240" s="103">
        <f>VLOOKUP(C240,PinNo!$B:$C,2,0)</f>
        <v>41</v>
      </c>
      <c r="C240" s="43" t="s">
        <v>55</v>
      </c>
      <c r="D240" s="86" t="s">
        <v>5302</v>
      </c>
      <c r="E240" s="5" t="str">
        <f>VLOOKUP(CONCATENATE($A240,".",$B240),Netlist_VTable!$H:$I,2,0)</f>
        <v>S0_GPIOC_2</v>
      </c>
      <c r="F240" s="19">
        <f>VLOOKUP(E240,EtchLengthFromLayout!$A:$B,2,0)</f>
        <v>1153.97</v>
      </c>
      <c r="G240" s="41" t="str">
        <f t="shared" si="18"/>
        <v>S0_R_GPIOC_2</v>
      </c>
      <c r="H240" s="19">
        <f>VLOOKUP(G240,EtchLengthFromLayout!$A:$B,2,0)</f>
        <v>5608.96</v>
      </c>
      <c r="I240" s="19" t="str">
        <f t="shared" ref="I240:I246" si="21">SUBSTITUTE(L240,"_G","_R_G")</f>
        <v>SG0_R_GPIOA_2</v>
      </c>
      <c r="J240" s="19">
        <f>VLOOKUP(I240,EtchLengthFromLayout!$A:$B,2,0)</f>
        <v>787.68</v>
      </c>
      <c r="K240" s="41"/>
      <c r="L240" s="5" t="str">
        <f>VLOOKUP(CONCATENATE($Q240,".",$R240),Netlist_VTable!$H:$I,2,0)</f>
        <v>SG0_GPIOA_2</v>
      </c>
      <c r="M240" s="19">
        <f>VLOOKUP(L240,EtchLengthFromLayout!$A:$B,2,0)</f>
        <v>561.12</v>
      </c>
      <c r="N240" s="19">
        <f t="shared" si="19"/>
        <v>8111.7300000000005</v>
      </c>
      <c r="O240" s="22" t="str">
        <f t="shared" si="20"/>
        <v>OK, Length &lt; 18000mils</v>
      </c>
      <c r="P240" s="115"/>
      <c r="Q240" s="23" t="s">
        <v>871</v>
      </c>
      <c r="R240" s="5">
        <f>VLOOKUP(S240,PinNo!$B:$C,2,0)</f>
        <v>32</v>
      </c>
      <c r="S240" s="31" t="s">
        <v>45</v>
      </c>
    </row>
    <row r="241" spans="1:19" ht="17.100000000000001" customHeight="1" x14ac:dyDescent="0.25">
      <c r="A241" s="30" t="s">
        <v>9</v>
      </c>
      <c r="B241" s="103">
        <f>VLOOKUP(C241,PinNo!$B:$C,2,0)</f>
        <v>39</v>
      </c>
      <c r="C241" s="54" t="s">
        <v>50</v>
      </c>
      <c r="D241" s="86" t="s">
        <v>5301</v>
      </c>
      <c r="E241" s="5" t="str">
        <f>VLOOKUP(CONCATENATE($A241,".",$B241),Netlist_VTable!$H:$I,2,0)</f>
        <v>S1_GPIOC_1</v>
      </c>
      <c r="F241" s="19">
        <f>VLOOKUP(E241,EtchLengthFromLayout!$A:$B,2,0)</f>
        <v>3029.47</v>
      </c>
      <c r="G241" s="41" t="str">
        <f t="shared" si="18"/>
        <v>S1_R_GPIOC_1</v>
      </c>
      <c r="H241" s="19">
        <f>VLOOKUP(G241,EtchLengthFromLayout!$A:$B,2,0)</f>
        <v>4433.7</v>
      </c>
      <c r="I241" s="19" t="str">
        <f t="shared" si="21"/>
        <v>SG1_R_GPIOA_1</v>
      </c>
      <c r="J241" s="19">
        <f>VLOOKUP(I241,EtchLengthFromLayout!$A:$B,2,0)</f>
        <v>1783.28</v>
      </c>
      <c r="K241" s="41"/>
      <c r="L241" s="5" t="str">
        <f>VLOOKUP(CONCATENATE($Q241,".",$R241),Netlist_VTable!$H:$I,2,0)</f>
        <v>SG1_GPIOA_1</v>
      </c>
      <c r="M241" s="19">
        <f>VLOOKUP(L241,EtchLengthFromLayout!$A:$B,2,0)</f>
        <v>941.93</v>
      </c>
      <c r="N241" s="19">
        <f t="shared" si="19"/>
        <v>10188.380000000001</v>
      </c>
      <c r="O241" s="22" t="str">
        <f t="shared" ref="O241:O246" si="22">IF( N241&lt;=18000,"OK, Length &lt; 18000mils","Fail, Length is Out of Range")</f>
        <v>OK, Length &lt; 18000mils</v>
      </c>
      <c r="P241" s="115"/>
      <c r="Q241" s="30" t="s">
        <v>872</v>
      </c>
      <c r="R241" s="5">
        <f>VLOOKUP(S241,PinNo!$B:$C,2,0)</f>
        <v>31</v>
      </c>
      <c r="S241" s="31" t="s">
        <v>44</v>
      </c>
    </row>
    <row r="242" spans="1:19" ht="17.100000000000001" customHeight="1" x14ac:dyDescent="0.25">
      <c r="A242" s="30" t="s">
        <v>9</v>
      </c>
      <c r="B242" s="103">
        <f>VLOOKUP(C242,PinNo!$B:$C,2,0)</f>
        <v>41</v>
      </c>
      <c r="C242" s="43" t="s">
        <v>55</v>
      </c>
      <c r="D242" s="86" t="s">
        <v>5302</v>
      </c>
      <c r="E242" s="5" t="str">
        <f>VLOOKUP(CONCATENATE($A242,".",$B242),Netlist_VTable!$H:$I,2,0)</f>
        <v>S1_GPIOC_2</v>
      </c>
      <c r="F242" s="19">
        <f>VLOOKUP(E242,EtchLengthFromLayout!$A:$B,2,0)</f>
        <v>3385.43</v>
      </c>
      <c r="G242" s="41" t="str">
        <f t="shared" si="18"/>
        <v>S1_R_GPIOC_2</v>
      </c>
      <c r="H242" s="19">
        <f>VLOOKUP(G242,EtchLengthFromLayout!$A:$B,2,0)</f>
        <v>4430.97</v>
      </c>
      <c r="I242" s="19" t="str">
        <f t="shared" si="21"/>
        <v>SG1_R_GPIOA_2</v>
      </c>
      <c r="J242" s="19">
        <f>VLOOKUP(I242,EtchLengthFromLayout!$A:$B,2,0)</f>
        <v>787.68</v>
      </c>
      <c r="K242" s="41"/>
      <c r="L242" s="5" t="str">
        <f>VLOOKUP(CONCATENATE($Q242,".",$R242),Netlist_VTable!$H:$I,2,0)</f>
        <v>SG1_GPIOA_2</v>
      </c>
      <c r="M242" s="19">
        <f>VLOOKUP(L242,EtchLengthFromLayout!$A:$B,2,0)</f>
        <v>561.12</v>
      </c>
      <c r="N242" s="19">
        <f t="shared" si="19"/>
        <v>9165.2000000000007</v>
      </c>
      <c r="O242" s="22" t="str">
        <f t="shared" si="22"/>
        <v>OK, Length &lt; 18000mils</v>
      </c>
      <c r="P242" s="115"/>
      <c r="Q242" s="30" t="s">
        <v>872</v>
      </c>
      <c r="R242" s="5">
        <f>VLOOKUP(S242,PinNo!$B:$C,2,0)</f>
        <v>32</v>
      </c>
      <c r="S242" s="31" t="s">
        <v>45</v>
      </c>
    </row>
    <row r="243" spans="1:19" ht="17.100000000000001" customHeight="1" x14ac:dyDescent="0.25">
      <c r="A243" s="23" t="s">
        <v>727</v>
      </c>
      <c r="B243" s="103">
        <f>VLOOKUP(C243,PinNo!$B:$C,2,0)</f>
        <v>39</v>
      </c>
      <c r="C243" s="54" t="s">
        <v>50</v>
      </c>
      <c r="D243" s="86" t="s">
        <v>5301</v>
      </c>
      <c r="E243" s="5" t="str">
        <f>VLOOKUP(CONCATENATE($A243,".",$B243),Netlist_VTable!$H:$I,2,0)</f>
        <v>S2_GPIOC_1</v>
      </c>
      <c r="F243" s="19">
        <f>VLOOKUP(E243,EtchLengthFromLayout!$A:$B,2,0)</f>
        <v>1601.73</v>
      </c>
      <c r="G243" s="41" t="str">
        <f t="shared" si="18"/>
        <v>S2_R_GPIOC_1</v>
      </c>
      <c r="H243" s="19">
        <f>VLOOKUP(G243,EtchLengthFromLayout!$A:$B,2,0)</f>
        <v>5040.59</v>
      </c>
      <c r="I243" s="19" t="str">
        <f t="shared" si="21"/>
        <v>SG2_R_GPIOA_1</v>
      </c>
      <c r="J243" s="19">
        <f>VLOOKUP(I243,EtchLengthFromLayout!$A:$B,2,0)</f>
        <v>1783.28</v>
      </c>
      <c r="K243" s="41"/>
      <c r="L243" s="5" t="str">
        <f>VLOOKUP(CONCATENATE($Q243,".",$R243),Netlist_VTable!$H:$I,2,0)</f>
        <v>SG2_GPIOA_1</v>
      </c>
      <c r="M243" s="19">
        <f>VLOOKUP(L243,EtchLengthFromLayout!$A:$B,2,0)</f>
        <v>941.93</v>
      </c>
      <c r="N243" s="19">
        <f t="shared" si="19"/>
        <v>9367.5300000000007</v>
      </c>
      <c r="O243" s="22" t="str">
        <f t="shared" si="22"/>
        <v>OK, Length &lt; 18000mils</v>
      </c>
      <c r="P243" s="115"/>
      <c r="Q243" s="23" t="s">
        <v>873</v>
      </c>
      <c r="R243" s="5">
        <f>VLOOKUP(S243,PinNo!$B:$C,2,0)</f>
        <v>31</v>
      </c>
      <c r="S243" s="31" t="s">
        <v>44</v>
      </c>
    </row>
    <row r="244" spans="1:19" ht="17.100000000000001" customHeight="1" x14ac:dyDescent="0.25">
      <c r="A244" s="23" t="s">
        <v>727</v>
      </c>
      <c r="B244" s="103">
        <f>VLOOKUP(C244,PinNo!$B:$C,2,0)</f>
        <v>41</v>
      </c>
      <c r="C244" s="43" t="s">
        <v>55</v>
      </c>
      <c r="D244" s="86" t="s">
        <v>5302</v>
      </c>
      <c r="E244" s="5" t="str">
        <f>VLOOKUP(CONCATENATE($A244,".",$B244),Netlist_VTable!$H:$I,2,0)</f>
        <v>S2_GPIOC_2</v>
      </c>
      <c r="F244" s="19">
        <f>VLOOKUP(E244,EtchLengthFromLayout!$A:$B,2,0)</f>
        <v>1153.97</v>
      </c>
      <c r="G244" s="41" t="str">
        <f t="shared" si="18"/>
        <v>S2_R_GPIOC_2</v>
      </c>
      <c r="H244" s="19">
        <f>VLOOKUP(G244,EtchLengthFromLayout!$A:$B,2,0)</f>
        <v>5675.24</v>
      </c>
      <c r="I244" s="19" t="str">
        <f t="shared" si="21"/>
        <v>SG2_R_GPIOA_2</v>
      </c>
      <c r="J244" s="19">
        <f>VLOOKUP(I244,EtchLengthFromLayout!$A:$B,2,0)</f>
        <v>787.68</v>
      </c>
      <c r="K244" s="41"/>
      <c r="L244" s="5" t="str">
        <f>VLOOKUP(CONCATENATE($Q244,".",$R244),Netlist_VTable!$H:$I,2,0)</f>
        <v>SG2_GPIOA_2</v>
      </c>
      <c r="M244" s="19">
        <f>VLOOKUP(L244,EtchLengthFromLayout!$A:$B,2,0)</f>
        <v>561.12</v>
      </c>
      <c r="N244" s="19">
        <f t="shared" si="19"/>
        <v>8178.01</v>
      </c>
      <c r="O244" s="22" t="str">
        <f t="shared" si="22"/>
        <v>OK, Length &lt; 18000mils</v>
      </c>
      <c r="P244" s="115"/>
      <c r="Q244" s="23" t="s">
        <v>6522</v>
      </c>
      <c r="R244" s="5">
        <f>VLOOKUP(S244,PinNo!$B:$C,2,0)</f>
        <v>32</v>
      </c>
      <c r="S244" s="31" t="s">
        <v>45</v>
      </c>
    </row>
    <row r="245" spans="1:19" ht="17.100000000000001" customHeight="1" x14ac:dyDescent="0.25">
      <c r="A245" s="30" t="s">
        <v>728</v>
      </c>
      <c r="B245" s="103">
        <f>VLOOKUP(C245,PinNo!$B:$C,2,0)</f>
        <v>39</v>
      </c>
      <c r="C245" s="54" t="s">
        <v>50</v>
      </c>
      <c r="D245" s="86" t="s">
        <v>5301</v>
      </c>
      <c r="E245" s="5" t="str">
        <f>VLOOKUP(CONCATENATE($A245,".",$B245),Netlist_VTable!$H:$I,2,0)</f>
        <v>S3_GPIOC_1</v>
      </c>
      <c r="F245" s="19">
        <f>VLOOKUP(E245,EtchLengthFromLayout!$A:$B,2,0)</f>
        <v>3029.47</v>
      </c>
      <c r="G245" s="41" t="str">
        <f t="shared" si="18"/>
        <v>S3_R_GPIOC_1</v>
      </c>
      <c r="H245" s="19">
        <f>VLOOKUP(G245,EtchLengthFromLayout!$A:$B,2,0)</f>
        <v>4425.1499999999996</v>
      </c>
      <c r="I245" s="19" t="str">
        <f t="shared" si="21"/>
        <v>SG3_R_GPIOA_1</v>
      </c>
      <c r="J245" s="19">
        <f>VLOOKUP(I245,EtchLengthFromLayout!$A:$B,2,0)</f>
        <v>1783.28</v>
      </c>
      <c r="K245" s="41"/>
      <c r="L245" s="5" t="str">
        <f>VLOOKUP(CONCATENATE($Q245,".",$R245),Netlist_VTable!$H:$I,2,0)</f>
        <v>SG3_GPIOA_1</v>
      </c>
      <c r="M245" s="19">
        <f>VLOOKUP(L245,EtchLengthFromLayout!$A:$B,2,0)</f>
        <v>941.93</v>
      </c>
      <c r="N245" s="19">
        <f t="shared" si="19"/>
        <v>10179.83</v>
      </c>
      <c r="O245" s="22" t="str">
        <f t="shared" si="22"/>
        <v>OK, Length &lt; 18000mils</v>
      </c>
      <c r="P245" s="115"/>
      <c r="Q245" s="30" t="s">
        <v>6523</v>
      </c>
      <c r="R245" s="5">
        <f>VLOOKUP(S245,PinNo!$B:$C,2,0)</f>
        <v>31</v>
      </c>
      <c r="S245" s="31" t="s">
        <v>44</v>
      </c>
    </row>
    <row r="246" spans="1:19" ht="17.100000000000001" customHeight="1" x14ac:dyDescent="0.25">
      <c r="A246" s="30" t="s">
        <v>728</v>
      </c>
      <c r="B246" s="103">
        <f>VLOOKUP(C246,PinNo!$B:$C,2,0)</f>
        <v>41</v>
      </c>
      <c r="C246" s="43" t="s">
        <v>55</v>
      </c>
      <c r="D246" s="86" t="s">
        <v>5302</v>
      </c>
      <c r="E246" s="5" t="str">
        <f>VLOOKUP(CONCATENATE($A246,".",$B246),Netlist_VTable!$H:$I,2,0)</f>
        <v>S3_GPIOC_2</v>
      </c>
      <c r="F246" s="19">
        <f>VLOOKUP(E246,EtchLengthFromLayout!$A:$B,2,0)</f>
        <v>3385.4</v>
      </c>
      <c r="G246" s="41" t="str">
        <f t="shared" si="18"/>
        <v>S3_R_GPIOC_2</v>
      </c>
      <c r="H246" s="19">
        <f>VLOOKUP(G246,EtchLengthFromLayout!$A:$B,2,0)</f>
        <v>4532.93</v>
      </c>
      <c r="I246" s="19" t="str">
        <f t="shared" si="21"/>
        <v>SG3_R_GPIOA_2</v>
      </c>
      <c r="J246" s="19">
        <f>VLOOKUP(I246,EtchLengthFromLayout!$A:$B,2,0)</f>
        <v>787.68</v>
      </c>
      <c r="K246" s="41"/>
      <c r="L246" s="5" t="str">
        <f>VLOOKUP(CONCATENATE($Q246,".",$R246),Netlist_VTable!$H:$I,2,0)</f>
        <v>SG3_GPIOA_2</v>
      </c>
      <c r="M246" s="19">
        <f>VLOOKUP(L246,EtchLengthFromLayout!$A:$B,2,0)</f>
        <v>561.12</v>
      </c>
      <c r="N246" s="19">
        <f t="shared" si="19"/>
        <v>9267.130000000001</v>
      </c>
      <c r="O246" s="22" t="str">
        <f t="shared" si="22"/>
        <v>OK, Length &lt; 18000mils</v>
      </c>
      <c r="P246" s="115"/>
      <c r="Q246" s="30" t="s">
        <v>6523</v>
      </c>
      <c r="R246" s="5">
        <f>VLOOKUP(S246,PinNo!$B:$C,2,0)</f>
        <v>32</v>
      </c>
      <c r="S246" s="31" t="s">
        <v>45</v>
      </c>
    </row>
    <row r="247" spans="1:19" x14ac:dyDescent="0.25">
      <c r="A247" s="25"/>
      <c r="B247" s="10"/>
      <c r="C247" s="10"/>
      <c r="D247" s="10"/>
      <c r="E247" s="10"/>
      <c r="F247" s="15"/>
      <c r="G247" s="15"/>
      <c r="H247" s="15"/>
      <c r="I247" s="15"/>
      <c r="J247" s="15"/>
      <c r="K247" s="15"/>
      <c r="L247" s="10" t="s">
        <v>227</v>
      </c>
      <c r="M247" s="15"/>
      <c r="N247" s="15">
        <f>MAX(N239:N246)</f>
        <v>10188.380000000001</v>
      </c>
      <c r="O247" s="15"/>
      <c r="P247" s="10"/>
      <c r="Q247" s="10"/>
      <c r="R247" s="10"/>
      <c r="S247" s="10"/>
    </row>
    <row r="248" spans="1:19" x14ac:dyDescent="0.25">
      <c r="A248" s="25"/>
      <c r="B248" s="10"/>
      <c r="C248" s="10"/>
      <c r="D248" s="10"/>
      <c r="E248" s="10"/>
      <c r="F248" s="15"/>
      <c r="G248" s="15"/>
      <c r="H248" s="15"/>
      <c r="I248" s="15"/>
      <c r="J248" s="15"/>
      <c r="K248" s="15"/>
      <c r="L248" s="10" t="s">
        <v>228</v>
      </c>
      <c r="M248" s="15"/>
      <c r="N248" s="15">
        <f>MIN(N239:N246)</f>
        <v>8111.7300000000005</v>
      </c>
      <c r="O248" s="15"/>
      <c r="P248" s="10"/>
      <c r="Q248" s="10"/>
      <c r="R248" s="10"/>
      <c r="S248" s="10"/>
    </row>
    <row r="249" spans="1:19" x14ac:dyDescent="0.25">
      <c r="A249" s="25"/>
      <c r="B249" s="10"/>
      <c r="C249" s="10"/>
      <c r="D249" s="10"/>
      <c r="E249" s="10"/>
      <c r="F249" s="15"/>
      <c r="G249" s="15"/>
      <c r="H249" s="15"/>
      <c r="I249" s="15"/>
      <c r="J249" s="15"/>
      <c r="K249" s="15"/>
      <c r="L249" s="10" t="s">
        <v>1</v>
      </c>
      <c r="M249" s="15"/>
      <c r="N249" s="15">
        <f>ABS(N247-N248)</f>
        <v>2076.6500000000005</v>
      </c>
      <c r="O249" s="15"/>
      <c r="P249" s="10"/>
      <c r="Q249" s="10"/>
      <c r="R249" s="10"/>
      <c r="S249" s="10"/>
    </row>
    <row r="250" spans="1:19" x14ac:dyDescent="0.25">
      <c r="A250" s="25"/>
      <c r="B250" s="10"/>
      <c r="C250" s="10"/>
      <c r="D250" s="10"/>
      <c r="E250" s="10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0"/>
      <c r="Q250" s="10"/>
      <c r="R250" s="10"/>
      <c r="S250" s="10"/>
    </row>
    <row r="251" spans="1:19" x14ac:dyDescent="0.25">
      <c r="A251" s="20"/>
      <c r="B251" s="5"/>
      <c r="C251" s="33"/>
      <c r="D251" s="33"/>
      <c r="E251" s="5"/>
      <c r="F251" s="19"/>
      <c r="G251" s="19"/>
      <c r="H251" s="19"/>
      <c r="I251" s="19"/>
      <c r="J251" s="19"/>
      <c r="K251" s="5"/>
      <c r="L251" s="5"/>
      <c r="M251" s="19"/>
      <c r="N251" s="19"/>
      <c r="O251" s="19"/>
      <c r="P251" s="47"/>
    </row>
    <row r="252" spans="1:19" x14ac:dyDescent="0.25">
      <c r="A252" s="20"/>
      <c r="B252" s="5"/>
      <c r="C252" s="33"/>
      <c r="D252" s="33"/>
      <c r="E252" s="5"/>
      <c r="F252" s="19"/>
      <c r="G252" s="19"/>
      <c r="H252" s="19"/>
      <c r="I252" s="19"/>
      <c r="J252" s="19"/>
      <c r="K252" s="5"/>
      <c r="L252" s="5"/>
      <c r="M252" s="19"/>
      <c r="N252" s="19"/>
      <c r="O252" s="19"/>
      <c r="P252" s="47"/>
    </row>
    <row r="253" spans="1:19" x14ac:dyDescent="0.25">
      <c r="A253" s="107"/>
      <c r="B253" s="107"/>
      <c r="C253" s="107"/>
      <c r="D253" s="107"/>
      <c r="E253" s="105"/>
      <c r="F253" s="105"/>
      <c r="G253" s="105"/>
      <c r="H253" s="105"/>
      <c r="I253" s="105"/>
      <c r="J253" s="105"/>
      <c r="K253" s="105"/>
      <c r="L253" s="105"/>
      <c r="M253" s="105"/>
      <c r="N253" s="105"/>
      <c r="O253" s="105"/>
      <c r="P253" s="105"/>
      <c r="Q253" s="105"/>
      <c r="R253" s="105"/>
      <c r="S253" s="105"/>
    </row>
    <row r="254" spans="1:19" x14ac:dyDescent="0.25">
      <c r="A254" s="107"/>
      <c r="B254" s="107"/>
      <c r="C254" s="107"/>
      <c r="D254" s="107"/>
      <c r="E254" s="105"/>
      <c r="F254" s="105"/>
      <c r="G254" s="105"/>
      <c r="H254" s="105"/>
      <c r="I254" s="105"/>
      <c r="J254" s="105"/>
      <c r="K254" s="105"/>
      <c r="L254" s="105"/>
      <c r="M254" s="105"/>
      <c r="N254" s="105"/>
      <c r="O254" s="105"/>
      <c r="P254" s="113"/>
      <c r="Q254" s="105"/>
      <c r="R254" s="105"/>
      <c r="S254" s="113"/>
    </row>
  </sheetData>
  <mergeCells count="4">
    <mergeCell ref="P3:P48"/>
    <mergeCell ref="P49:P94"/>
    <mergeCell ref="P95:P140"/>
    <mergeCell ref="P141:P186"/>
  </mergeCells>
  <phoneticPr fontId="1" type="noConversion"/>
  <conditionalFormatting sqref="O3:O36 O38 O40:O81 O132:O173 O86:O127 O178:O186">
    <cfRule type="containsText" dxfId="22" priority="23" operator="containsText" text="Fail">
      <formula>NOT(ISERROR(SEARCH("Fail",O3)))</formula>
    </cfRule>
  </conditionalFormatting>
  <conditionalFormatting sqref="O197:O228">
    <cfRule type="containsText" dxfId="21" priority="22" operator="containsText" text="Fail">
      <formula>NOT(ISERROR(SEARCH("Fail",O197)))</formula>
    </cfRule>
  </conditionalFormatting>
  <conditionalFormatting sqref="N190">
    <cfRule type="containsText" dxfId="20" priority="21" operator="containsText" text="Fail">
      <formula>NOT(ISERROR(SEARCH("Fail",N190)))</formula>
    </cfRule>
  </conditionalFormatting>
  <conditionalFormatting sqref="O37">
    <cfRule type="containsText" dxfId="19" priority="20" operator="containsText" text="Fail">
      <formula>NOT(ISERROR(SEARCH("Fail",O37)))</formula>
    </cfRule>
  </conditionalFormatting>
  <conditionalFormatting sqref="O39">
    <cfRule type="containsText" dxfId="18" priority="19" operator="containsText" text="Fail">
      <formula>NOT(ISERROR(SEARCH("Fail",O39)))</formula>
    </cfRule>
  </conditionalFormatting>
  <conditionalFormatting sqref="O128 O130">
    <cfRule type="containsText" dxfId="17" priority="18" operator="containsText" text="Fail">
      <formula>NOT(ISERROR(SEARCH("Fail",O128)))</formula>
    </cfRule>
  </conditionalFormatting>
  <conditionalFormatting sqref="O129">
    <cfRule type="containsText" dxfId="16" priority="17" operator="containsText" text="Fail">
      <formula>NOT(ISERROR(SEARCH("Fail",O129)))</formula>
    </cfRule>
  </conditionalFormatting>
  <conditionalFormatting sqref="O131">
    <cfRule type="containsText" dxfId="15" priority="16" operator="containsText" text="Fail">
      <formula>NOT(ISERROR(SEARCH("Fail",O131)))</formula>
    </cfRule>
  </conditionalFormatting>
  <conditionalFormatting sqref="O82 O84">
    <cfRule type="containsText" dxfId="14" priority="15" operator="containsText" text="Fail">
      <formula>NOT(ISERROR(SEARCH("Fail",O82)))</formula>
    </cfRule>
  </conditionalFormatting>
  <conditionalFormatting sqref="O83">
    <cfRule type="containsText" dxfId="13" priority="14" operator="containsText" text="Fail">
      <formula>NOT(ISERROR(SEARCH("Fail",O83)))</formula>
    </cfRule>
  </conditionalFormatting>
  <conditionalFormatting sqref="O85">
    <cfRule type="containsText" dxfId="12" priority="13" operator="containsText" text="Fail">
      <formula>NOT(ISERROR(SEARCH("Fail",O85)))</formula>
    </cfRule>
  </conditionalFormatting>
  <conditionalFormatting sqref="O174 O176">
    <cfRule type="containsText" dxfId="11" priority="12" operator="containsText" text="Fail">
      <formula>NOT(ISERROR(SEARCH("Fail",O174)))</formula>
    </cfRule>
  </conditionalFormatting>
  <conditionalFormatting sqref="O175">
    <cfRule type="containsText" dxfId="10" priority="11" operator="containsText" text="Fail">
      <formula>NOT(ISERROR(SEARCH("Fail",O175)))</formula>
    </cfRule>
  </conditionalFormatting>
  <conditionalFormatting sqref="O177">
    <cfRule type="containsText" dxfId="9" priority="10" operator="containsText" text="Fail">
      <formula>NOT(ISERROR(SEARCH("Fail",O177)))</formula>
    </cfRule>
  </conditionalFormatting>
  <conditionalFormatting sqref="O239">
    <cfRule type="containsText" dxfId="8" priority="8" operator="containsText" text="Fail">
      <formula>NOT(ISERROR(SEARCH("Fail",O239)))</formula>
    </cfRule>
  </conditionalFormatting>
  <conditionalFormatting sqref="O240">
    <cfRule type="containsText" dxfId="7" priority="7" operator="containsText" text="Fail">
      <formula>NOT(ISERROR(SEARCH("Fail",O240)))</formula>
    </cfRule>
  </conditionalFormatting>
  <conditionalFormatting sqref="O241">
    <cfRule type="containsText" dxfId="6" priority="6" operator="containsText" text="Fail">
      <formula>NOT(ISERROR(SEARCH("Fail",O241)))</formula>
    </cfRule>
  </conditionalFormatting>
  <conditionalFormatting sqref="O242">
    <cfRule type="containsText" dxfId="5" priority="5" operator="containsText" text="Fail">
      <formula>NOT(ISERROR(SEARCH("Fail",O242)))</formula>
    </cfRule>
  </conditionalFormatting>
  <conditionalFormatting sqref="O243">
    <cfRule type="containsText" dxfId="4" priority="4" operator="containsText" text="Fail">
      <formula>NOT(ISERROR(SEARCH("Fail",O243)))</formula>
    </cfRule>
  </conditionalFormatting>
  <conditionalFormatting sqref="O244">
    <cfRule type="containsText" dxfId="3" priority="3" operator="containsText" text="Fail">
      <formula>NOT(ISERROR(SEARCH("Fail",O244)))</formula>
    </cfRule>
  </conditionalFormatting>
  <conditionalFormatting sqref="O245">
    <cfRule type="containsText" dxfId="2" priority="2" operator="containsText" text="Fail">
      <formula>NOT(ISERROR(SEARCH("Fail",O245)))</formula>
    </cfRule>
  </conditionalFormatting>
  <conditionalFormatting sqref="O246">
    <cfRule type="containsText" dxfId="1" priority="1" operator="containsText" text="Fail">
      <formula>NOT(ISERROR(SEARCH("Fail",O246)))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"/>
  <sheetViews>
    <sheetView zoomScale="85" zoomScaleNormal="85" workbookViewId="0">
      <selection activeCell="J16" sqref="J16"/>
    </sheetView>
  </sheetViews>
  <sheetFormatPr defaultRowHeight="16.5" x14ac:dyDescent="0.25"/>
  <cols>
    <col min="1" max="1" width="12.375" style="27" customWidth="1"/>
    <col min="2" max="2" width="9" style="27" bestFit="1" customWidth="1"/>
    <col min="3" max="3" width="13" style="27" bestFit="1" customWidth="1"/>
    <col min="4" max="4" width="20.125" style="27" bestFit="1" customWidth="1"/>
    <col min="5" max="5" width="13.875" style="28" customWidth="1"/>
    <col min="6" max="6" width="14.25" style="28" bestFit="1" customWidth="1"/>
    <col min="7" max="7" width="19.5" style="28" bestFit="1" customWidth="1"/>
    <col min="8" max="8" width="13.5" style="28" customWidth="1"/>
    <col min="9" max="9" width="18.75" style="27" bestFit="1" customWidth="1"/>
    <col min="10" max="10" width="52.875" style="27" bestFit="1" customWidth="1"/>
    <col min="11" max="11" width="8.75" style="32"/>
  </cols>
  <sheetData>
    <row r="1" spans="1:10" s="32" customFormat="1" ht="32.25" x14ac:dyDescent="0.45">
      <c r="A1" s="26" t="s">
        <v>5243</v>
      </c>
      <c r="B1" s="12"/>
      <c r="C1" s="12"/>
      <c r="D1" s="26" t="s">
        <v>416</v>
      </c>
      <c r="E1" s="13"/>
      <c r="F1" s="14"/>
      <c r="G1" s="14"/>
      <c r="H1" s="14"/>
      <c r="I1" s="14"/>
      <c r="J1" s="109" t="s">
        <v>414</v>
      </c>
    </row>
    <row r="2" spans="1:10" s="32" customFormat="1" ht="15.75" x14ac:dyDescent="0.25">
      <c r="A2" s="46" t="s">
        <v>3</v>
      </c>
      <c r="B2" s="46" t="s">
        <v>4</v>
      </c>
      <c r="C2" s="46" t="s">
        <v>5</v>
      </c>
      <c r="D2" s="10" t="s">
        <v>0</v>
      </c>
      <c r="E2" s="15" t="s">
        <v>2</v>
      </c>
      <c r="F2" s="17" t="s">
        <v>236</v>
      </c>
      <c r="G2" s="16" t="s">
        <v>7</v>
      </c>
      <c r="H2" s="17" t="s">
        <v>2</v>
      </c>
      <c r="I2" s="18" t="s">
        <v>875</v>
      </c>
      <c r="J2" s="46" t="s">
        <v>256</v>
      </c>
    </row>
    <row r="3" spans="1:10" s="32" customFormat="1" ht="15.6" customHeight="1" x14ac:dyDescent="0.25">
      <c r="A3" s="23" t="s">
        <v>8</v>
      </c>
      <c r="B3" s="42">
        <f>VLOOKUP(C3,PinNo!$B:$C,2,0)</f>
        <v>150</v>
      </c>
      <c r="C3" s="7" t="s">
        <v>407</v>
      </c>
      <c r="D3" s="5" t="str">
        <f>VLOOKUP(CONCATENATE($A3,".",$B3),Netlist_VTable!$H:$I,2,0)</f>
        <v>S0_XI</v>
      </c>
      <c r="E3" s="19">
        <f>VLOOKUP(D3,EtchLengthFromLayout!$A:$B,2,0)</f>
        <v>1507.68</v>
      </c>
      <c r="F3" s="41"/>
      <c r="G3" s="19" t="str">
        <f>CONCATENATE("S",MID($A3,5,1),"_1_CKXTAL1" )</f>
        <v>S0_1_CKXTAL1</v>
      </c>
      <c r="H3" s="19">
        <f>VLOOKUP(G3,EtchLengthFromLayout!$A:$B,2,0)</f>
        <v>155.47</v>
      </c>
      <c r="I3" s="19">
        <f>E3+H3</f>
        <v>1663.15</v>
      </c>
      <c r="J3" s="131" t="s">
        <v>409</v>
      </c>
    </row>
    <row r="4" spans="1:10" s="32" customFormat="1" ht="15.6" customHeight="1" x14ac:dyDescent="0.25">
      <c r="A4" s="23" t="s">
        <v>8</v>
      </c>
      <c r="B4" s="42">
        <f>VLOOKUP(C4,PinNo!$B:$C,2,0)</f>
        <v>151</v>
      </c>
      <c r="C4" s="7" t="s">
        <v>408</v>
      </c>
      <c r="D4" s="5" t="str">
        <f>VLOOKUP(CONCATENATE($A4,".",$B4),Netlist_VTable!$H:$I,2,0)</f>
        <v>S0_XO</v>
      </c>
      <c r="E4" s="19">
        <f>VLOOKUP(D4,EtchLengthFromLayout!$A:$B,2,0)</f>
        <v>1487.62</v>
      </c>
      <c r="F4" s="41"/>
      <c r="G4" s="19" t="str">
        <f>CONCATENATE("S",MID($A4,5,1),"_1_CKXTAL2" )</f>
        <v>S0_1_CKXTAL2</v>
      </c>
      <c r="H4" s="19">
        <f>VLOOKUP(G4,EtchLengthFromLayout!$A:$B,2,0)</f>
        <v>226.24</v>
      </c>
      <c r="I4" s="19">
        <f t="shared" ref="I4:I10" si="0">E4+H4</f>
        <v>1713.86</v>
      </c>
      <c r="J4" s="131"/>
    </row>
    <row r="5" spans="1:10" s="32" customFormat="1" ht="15.6" customHeight="1" x14ac:dyDescent="0.25">
      <c r="A5" s="30" t="s">
        <v>9</v>
      </c>
      <c r="B5" s="42">
        <f>VLOOKUP(C5,PinNo!$B:$C,2,0)</f>
        <v>150</v>
      </c>
      <c r="C5" s="7" t="s">
        <v>407</v>
      </c>
      <c r="D5" s="5" t="str">
        <f>VLOOKUP(CONCATENATE($A5,".",$B5),Netlist_VTable!$H:$I,2,0)</f>
        <v>S1_XI</v>
      </c>
      <c r="E5" s="19">
        <f>VLOOKUP(D5,EtchLengthFromLayout!$A:$B,2,0)</f>
        <v>1507.68</v>
      </c>
      <c r="F5" s="41"/>
      <c r="G5" s="19" t="str">
        <f t="shared" ref="G5" si="1">CONCATENATE("S",MID($A5,5,1),"_1_CKXTAL1" )</f>
        <v>S1_1_CKXTAL1</v>
      </c>
      <c r="H5" s="19">
        <f>VLOOKUP(G5,EtchLengthFromLayout!$A:$B,2,0)</f>
        <v>155.47</v>
      </c>
      <c r="I5" s="19">
        <f t="shared" si="0"/>
        <v>1663.15</v>
      </c>
      <c r="J5" s="131" t="s">
        <v>411</v>
      </c>
    </row>
    <row r="6" spans="1:10" s="32" customFormat="1" ht="15.6" customHeight="1" x14ac:dyDescent="0.25">
      <c r="A6" s="30" t="s">
        <v>9</v>
      </c>
      <c r="B6" s="42">
        <f>VLOOKUP(C6,PinNo!$B:$C,2,0)</f>
        <v>151</v>
      </c>
      <c r="C6" s="7" t="s">
        <v>408</v>
      </c>
      <c r="D6" s="5" t="str">
        <f>VLOOKUP(CONCATENATE($A6,".",$B6),Netlist_VTable!$H:$I,2,0)</f>
        <v>S1_XO</v>
      </c>
      <c r="E6" s="19">
        <f>VLOOKUP(D6,EtchLengthFromLayout!$A:$B,2,0)</f>
        <v>1487.62</v>
      </c>
      <c r="F6" s="41"/>
      <c r="G6" s="19" t="str">
        <f t="shared" ref="G6" si="2">CONCATENATE("S",MID($A6,5,1),"_1_CKXTAL2" )</f>
        <v>S1_1_CKXTAL2</v>
      </c>
      <c r="H6" s="19">
        <f>VLOOKUP(G6,EtchLengthFromLayout!$A:$B,2,0)</f>
        <v>226.24</v>
      </c>
      <c r="I6" s="19">
        <f t="shared" si="0"/>
        <v>1713.86</v>
      </c>
      <c r="J6" s="131"/>
    </row>
    <row r="7" spans="1:10" s="32" customFormat="1" ht="15.6" customHeight="1" x14ac:dyDescent="0.25">
      <c r="A7" s="23" t="s">
        <v>441</v>
      </c>
      <c r="B7" s="42">
        <f>VLOOKUP(C7,PinNo!$B:$C,2,0)</f>
        <v>150</v>
      </c>
      <c r="C7" s="7" t="s">
        <v>407</v>
      </c>
      <c r="D7" s="5" t="str">
        <f>VLOOKUP(CONCATENATE($A7,".",$B7),Netlist_VTable!$H:$I,2,0)</f>
        <v>S2_XI</v>
      </c>
      <c r="E7" s="19">
        <f>VLOOKUP(D7,EtchLengthFromLayout!$A:$B,2,0)</f>
        <v>1507.68</v>
      </c>
      <c r="F7" s="41"/>
      <c r="G7" s="19" t="str">
        <f t="shared" ref="G7" si="3">CONCATENATE("S",MID($A7,5,1),"_1_CKXTAL1" )</f>
        <v>S2_1_CKXTAL1</v>
      </c>
      <c r="H7" s="19">
        <f>VLOOKUP(G7,EtchLengthFromLayout!$A:$B,2,0)</f>
        <v>155.47</v>
      </c>
      <c r="I7" s="19">
        <f t="shared" si="0"/>
        <v>1663.15</v>
      </c>
      <c r="J7" s="131" t="s">
        <v>747</v>
      </c>
    </row>
    <row r="8" spans="1:10" s="32" customFormat="1" ht="15.6" customHeight="1" x14ac:dyDescent="0.25">
      <c r="A8" s="23" t="s">
        <v>441</v>
      </c>
      <c r="B8" s="42">
        <f>VLOOKUP(C8,PinNo!$B:$C,2,0)</f>
        <v>151</v>
      </c>
      <c r="C8" s="7" t="s">
        <v>408</v>
      </c>
      <c r="D8" s="5" t="str">
        <f>VLOOKUP(CONCATENATE($A8,".",$B8),Netlist_VTable!$H:$I,2,0)</f>
        <v>S2_XO</v>
      </c>
      <c r="E8" s="19">
        <f>VLOOKUP(D8,EtchLengthFromLayout!$A:$B,2,0)</f>
        <v>1487.62</v>
      </c>
      <c r="F8" s="41"/>
      <c r="G8" s="19" t="str">
        <f t="shared" ref="G8" si="4">CONCATENATE("S",MID($A8,5,1),"_1_CKXTAL2" )</f>
        <v>S2_1_CKXTAL2</v>
      </c>
      <c r="H8" s="19">
        <f>VLOOKUP(G8,EtchLengthFromLayout!$A:$B,2,0)</f>
        <v>226.24</v>
      </c>
      <c r="I8" s="19">
        <f t="shared" si="0"/>
        <v>1713.86</v>
      </c>
      <c r="J8" s="131"/>
    </row>
    <row r="9" spans="1:10" s="32" customFormat="1" ht="15.6" customHeight="1" x14ac:dyDescent="0.25">
      <c r="A9" s="30" t="s">
        <v>746</v>
      </c>
      <c r="B9" s="42">
        <f>VLOOKUP(C9,PinNo!$B:$C,2,0)</f>
        <v>150</v>
      </c>
      <c r="C9" s="7" t="s">
        <v>407</v>
      </c>
      <c r="D9" s="5" t="str">
        <f>VLOOKUP(CONCATENATE($A9,".",$B9),Netlist_VTable!$H:$I,2,0)</f>
        <v>S3_XI</v>
      </c>
      <c r="E9" s="19">
        <f>VLOOKUP(D9,EtchLengthFromLayout!$A:$B,2,0)</f>
        <v>1507.68</v>
      </c>
      <c r="F9" s="41"/>
      <c r="G9" s="19" t="str">
        <f t="shared" ref="G9" si="5">CONCATENATE("S",MID($A9,5,1),"_1_CKXTAL1" )</f>
        <v>S3_1_CKXTAL1</v>
      </c>
      <c r="H9" s="19">
        <f>VLOOKUP(G9,EtchLengthFromLayout!$A:$B,2,0)</f>
        <v>155.47</v>
      </c>
      <c r="I9" s="19">
        <f t="shared" si="0"/>
        <v>1663.15</v>
      </c>
      <c r="J9" s="131" t="s">
        <v>748</v>
      </c>
    </row>
    <row r="10" spans="1:10" s="32" customFormat="1" ht="15.6" customHeight="1" x14ac:dyDescent="0.25">
      <c r="A10" s="30" t="s">
        <v>746</v>
      </c>
      <c r="B10" s="42">
        <f>VLOOKUP(C10,PinNo!$B:$C,2,0)</f>
        <v>151</v>
      </c>
      <c r="C10" s="7" t="s">
        <v>408</v>
      </c>
      <c r="D10" s="5" t="str">
        <f>VLOOKUP(CONCATENATE($A10,".",$B10),Netlist_VTable!$H:$I,2,0)</f>
        <v>S3_XO</v>
      </c>
      <c r="E10" s="19">
        <f>VLOOKUP(D10,EtchLengthFromLayout!$A:$B,2,0)</f>
        <v>1487.62</v>
      </c>
      <c r="F10" s="41"/>
      <c r="G10" s="19" t="str">
        <f t="shared" ref="G10" si="6">CONCATENATE("S",MID($A10,5,1),"_1_CKXTAL2" )</f>
        <v>S3_1_CKXTAL2</v>
      </c>
      <c r="H10" s="19">
        <f>VLOOKUP(G10,EtchLengthFromLayout!$A:$B,2,0)</f>
        <v>226.24</v>
      </c>
      <c r="I10" s="19">
        <f t="shared" si="0"/>
        <v>1713.86</v>
      </c>
      <c r="J10" s="131"/>
    </row>
    <row r="11" spans="1:10" s="32" customFormat="1" ht="15.6" customHeight="1" x14ac:dyDescent="0.25">
      <c r="A11" s="25"/>
      <c r="B11" s="10"/>
      <c r="C11" s="54"/>
      <c r="D11" s="15"/>
      <c r="E11" s="15"/>
      <c r="F11" s="15"/>
      <c r="G11" s="10" t="s">
        <v>227</v>
      </c>
      <c r="H11" s="15"/>
      <c r="I11" s="15">
        <f>MAX(I3:I10)</f>
        <v>1713.86</v>
      </c>
      <c r="J11" s="57"/>
    </row>
    <row r="12" spans="1:10" s="32" customFormat="1" ht="15.6" customHeight="1" x14ac:dyDescent="0.25">
      <c r="A12" s="25"/>
      <c r="B12" s="10"/>
      <c r="C12" s="54"/>
      <c r="D12" s="15"/>
      <c r="E12" s="15"/>
      <c r="F12" s="15"/>
      <c r="G12" s="10" t="s">
        <v>228</v>
      </c>
      <c r="H12" s="15"/>
      <c r="I12" s="15">
        <f>MIN(I3:I10)</f>
        <v>1663.15</v>
      </c>
      <c r="J12" s="57"/>
    </row>
    <row r="13" spans="1:10" s="32" customFormat="1" ht="15.6" customHeight="1" x14ac:dyDescent="0.25">
      <c r="A13" s="25"/>
      <c r="B13" s="10"/>
      <c r="C13" s="54"/>
      <c r="D13" s="15"/>
      <c r="E13" s="15"/>
      <c r="F13" s="15"/>
      <c r="G13" s="10" t="s">
        <v>1</v>
      </c>
      <c r="H13" s="15"/>
      <c r="I13" s="15">
        <f>ABS(I11-I12)</f>
        <v>50.709999999999809</v>
      </c>
      <c r="J13" s="57"/>
    </row>
    <row r="14" spans="1:10" s="32" customFormat="1" ht="15.6" customHeight="1" x14ac:dyDescent="0.25">
      <c r="A14" s="25"/>
      <c r="B14" s="10"/>
      <c r="C14" s="54"/>
      <c r="D14" s="15"/>
      <c r="E14" s="15"/>
      <c r="F14" s="15"/>
      <c r="G14" s="34"/>
      <c r="H14" s="35"/>
      <c r="I14" s="35"/>
      <c r="J14" s="57"/>
    </row>
    <row r="15" spans="1:10" s="49" customFormat="1" ht="15.6" customHeight="1" x14ac:dyDescent="0.25">
      <c r="A15" s="48"/>
      <c r="B15" s="42"/>
      <c r="C15" s="43"/>
      <c r="D15" s="41"/>
      <c r="E15" s="41"/>
      <c r="F15" s="41"/>
      <c r="G15" s="42"/>
      <c r="H15" s="41"/>
      <c r="I15" s="41"/>
      <c r="J15" s="90"/>
    </row>
    <row r="16" spans="1:10" s="32" customFormat="1" ht="32.25" x14ac:dyDescent="0.45">
      <c r="A16" s="26" t="s">
        <v>5242</v>
      </c>
      <c r="B16" s="12"/>
      <c r="C16" s="12"/>
      <c r="D16" s="26" t="s">
        <v>416</v>
      </c>
      <c r="E16" s="13"/>
      <c r="F16" s="14"/>
      <c r="G16" s="14"/>
      <c r="H16" s="14"/>
      <c r="I16" s="14"/>
      <c r="J16" s="109" t="s">
        <v>414</v>
      </c>
    </row>
    <row r="17" spans="1:10" s="32" customFormat="1" ht="15.75" x14ac:dyDescent="0.25">
      <c r="A17" s="46" t="s">
        <v>3</v>
      </c>
      <c r="B17" s="46" t="s">
        <v>4</v>
      </c>
      <c r="C17" s="46" t="s">
        <v>5</v>
      </c>
      <c r="D17" s="10" t="s">
        <v>0</v>
      </c>
      <c r="E17" s="15" t="s">
        <v>2</v>
      </c>
      <c r="F17" s="17" t="s">
        <v>236</v>
      </c>
      <c r="G17" s="16" t="s">
        <v>7</v>
      </c>
      <c r="H17" s="17" t="s">
        <v>2</v>
      </c>
      <c r="I17" s="18" t="s">
        <v>875</v>
      </c>
      <c r="J17" s="46" t="s">
        <v>256</v>
      </c>
    </row>
    <row r="18" spans="1:10" s="32" customFormat="1" ht="15.6" customHeight="1" x14ac:dyDescent="0.25">
      <c r="A18" s="23" t="s">
        <v>8</v>
      </c>
      <c r="B18" s="42">
        <f>VLOOKUP(C18,PinNo!$B:$C,2,0)</f>
        <v>150</v>
      </c>
      <c r="C18" s="7" t="s">
        <v>407</v>
      </c>
      <c r="D18" s="5" t="str">
        <f>VLOOKUP(CONCATENATE($A18,".",$B18),Netlist_VTable!$H:$I,2,0)</f>
        <v>S0_XI</v>
      </c>
      <c r="E18" s="19">
        <f>VLOOKUP(D18,EtchLengthFromLayout!$A:$B,2,0)</f>
        <v>1507.68</v>
      </c>
      <c r="F18" s="41" t="str">
        <f>CONCATENATE("S",MID($A18,5,1),"_HSD101" )</f>
        <v>S0_HSD101</v>
      </c>
      <c r="G18" s="5" t="str">
        <f>VLOOKUP(F18,Assigned_Channel!$A:$B,2,0)</f>
        <v>SLOT0.CH113</v>
      </c>
      <c r="H18" s="19">
        <f>VLOOKUP(G18,EtchLengthFromLayout!$A:$B,2,0)</f>
        <v>4281.72</v>
      </c>
      <c r="I18" s="19">
        <f>E18+H18</f>
        <v>5789.4000000000005</v>
      </c>
      <c r="J18" s="131" t="s">
        <v>406</v>
      </c>
    </row>
    <row r="19" spans="1:10" s="32" customFormat="1" ht="15.6" customHeight="1" x14ac:dyDescent="0.25">
      <c r="A19" s="23" t="s">
        <v>8</v>
      </c>
      <c r="B19" s="42">
        <f>VLOOKUP(C19,PinNo!$B:$C,2,0)</f>
        <v>151</v>
      </c>
      <c r="C19" s="7" t="s">
        <v>408</v>
      </c>
      <c r="D19" s="5" t="str">
        <f>VLOOKUP(CONCATENATE($A19,".",$B19),Netlist_VTable!$H:$I,2,0)</f>
        <v>S0_XO</v>
      </c>
      <c r="E19" s="19">
        <f>VLOOKUP(D19,EtchLengthFromLayout!$A:$B,2,0)</f>
        <v>1487.62</v>
      </c>
      <c r="F19" s="41" t="str">
        <f>CONCATENATE("S",MID($A19,5,1),"_HSD120" )</f>
        <v>S0_HSD120</v>
      </c>
      <c r="G19" s="5" t="str">
        <f>VLOOKUP(F19,Assigned_Channel!$A:$B,2,0)</f>
        <v>SLOT0.CH125</v>
      </c>
      <c r="H19" s="19">
        <f>VLOOKUP(G19,EtchLengthFromLayout!$A:$B,2,0)</f>
        <v>5228.2299999999996</v>
      </c>
      <c r="I19" s="19">
        <f t="shared" ref="I19:I25" si="7">E19+H19</f>
        <v>6715.8499999999995</v>
      </c>
      <c r="J19" s="131"/>
    </row>
    <row r="20" spans="1:10" s="32" customFormat="1" ht="15.6" customHeight="1" x14ac:dyDescent="0.25">
      <c r="A20" s="30" t="s">
        <v>9</v>
      </c>
      <c r="B20" s="42">
        <f>VLOOKUP(C20,PinNo!$B:$C,2,0)</f>
        <v>150</v>
      </c>
      <c r="C20" s="7" t="s">
        <v>407</v>
      </c>
      <c r="D20" s="5" t="str">
        <f>VLOOKUP(CONCATENATE($A20,".",$B20),Netlist_VTable!$H:$I,2,0)</f>
        <v>S1_XI</v>
      </c>
      <c r="E20" s="19">
        <f>VLOOKUP(D20,EtchLengthFromLayout!$A:$B,2,0)</f>
        <v>1507.68</v>
      </c>
      <c r="F20" s="41" t="str">
        <f t="shared" ref="F20" si="8">CONCATENATE("S",MID($A20,5,1),"_HSD101" )</f>
        <v>S1_HSD101</v>
      </c>
      <c r="G20" s="5" t="str">
        <f>VLOOKUP(F20,Assigned_Channel!$A:$B,2,0)</f>
        <v>SLOT1.CH103</v>
      </c>
      <c r="H20" s="19">
        <f>VLOOKUP(G20,EtchLengthFromLayout!$A:$B,2,0)</f>
        <v>3431.71</v>
      </c>
      <c r="I20" s="19">
        <f t="shared" si="7"/>
        <v>4939.3900000000003</v>
      </c>
      <c r="J20" s="131" t="s">
        <v>412</v>
      </c>
    </row>
    <row r="21" spans="1:10" s="32" customFormat="1" ht="15.6" customHeight="1" x14ac:dyDescent="0.25">
      <c r="A21" s="30" t="s">
        <v>9</v>
      </c>
      <c r="B21" s="42">
        <f>VLOOKUP(C21,PinNo!$B:$C,2,0)</f>
        <v>151</v>
      </c>
      <c r="C21" s="7" t="s">
        <v>408</v>
      </c>
      <c r="D21" s="5" t="str">
        <f>VLOOKUP(CONCATENATE($A21,".",$B21),Netlist_VTable!$H:$I,2,0)</f>
        <v>S1_XO</v>
      </c>
      <c r="E21" s="19">
        <f>VLOOKUP(D21,EtchLengthFromLayout!$A:$B,2,0)</f>
        <v>1487.62</v>
      </c>
      <c r="F21" s="41" t="str">
        <f t="shared" ref="F21" si="9">CONCATENATE("S",MID($A21,5,1),"_HSD120" )</f>
        <v>S1_HSD120</v>
      </c>
      <c r="G21" s="5" t="str">
        <f>VLOOKUP(F21,Assigned_Channel!$A:$B,2,0)</f>
        <v>SLOT1.CH100</v>
      </c>
      <c r="H21" s="19">
        <f>VLOOKUP(G21,EtchLengthFromLayout!$A:$B,2,0)</f>
        <v>3641.18</v>
      </c>
      <c r="I21" s="19">
        <f t="shared" si="7"/>
        <v>5128.7999999999993</v>
      </c>
      <c r="J21" s="131"/>
    </row>
    <row r="22" spans="1:10" s="32" customFormat="1" ht="15.6" customHeight="1" x14ac:dyDescent="0.25">
      <c r="A22" s="23" t="s">
        <v>441</v>
      </c>
      <c r="B22" s="42">
        <f>VLOOKUP(C22,PinNo!$B:$C,2,0)</f>
        <v>150</v>
      </c>
      <c r="C22" s="7" t="s">
        <v>407</v>
      </c>
      <c r="D22" s="5" t="str">
        <f>VLOOKUP(CONCATENATE($A22,".",$B22),Netlist_VTable!$H:$I,2,0)</f>
        <v>S2_XI</v>
      </c>
      <c r="E22" s="19">
        <f>VLOOKUP(D22,EtchLengthFromLayout!$A:$B,2,0)</f>
        <v>1507.68</v>
      </c>
      <c r="F22" s="41" t="str">
        <f t="shared" ref="F22" si="10">CONCATENATE("S",MID($A22,5,1),"_HSD101" )</f>
        <v>S2_HSD101</v>
      </c>
      <c r="G22" s="5" t="str">
        <f>VLOOKUP(F22,Assigned_Channel!$A:$B,2,0)</f>
        <v>SLOT2.CH13</v>
      </c>
      <c r="H22" s="19">
        <f>VLOOKUP(G22,EtchLengthFromLayout!$A:$B,2,0)</f>
        <v>4625.72</v>
      </c>
      <c r="I22" s="19">
        <f t="shared" si="7"/>
        <v>6133.4000000000005</v>
      </c>
      <c r="J22" s="131" t="s">
        <v>749</v>
      </c>
    </row>
    <row r="23" spans="1:10" s="32" customFormat="1" ht="15.6" customHeight="1" x14ac:dyDescent="0.25">
      <c r="A23" s="23" t="s">
        <v>441</v>
      </c>
      <c r="B23" s="42">
        <f>VLOOKUP(C23,PinNo!$B:$C,2,0)</f>
        <v>151</v>
      </c>
      <c r="C23" s="7" t="s">
        <v>408</v>
      </c>
      <c r="D23" s="5" t="str">
        <f>VLOOKUP(CONCATENATE($A23,".",$B23),Netlist_VTable!$H:$I,2,0)</f>
        <v>S2_XO</v>
      </c>
      <c r="E23" s="19">
        <f>VLOOKUP(D23,EtchLengthFromLayout!$A:$B,2,0)</f>
        <v>1487.62</v>
      </c>
      <c r="F23" s="41" t="str">
        <f t="shared" ref="F23" si="11">CONCATENATE("S",MID($A23,5,1),"_HSD120" )</f>
        <v>S2_HSD120</v>
      </c>
      <c r="G23" s="5" t="str">
        <f>VLOOKUP(F23,Assigned_Channel!$A:$B,2,0)</f>
        <v>SLOT2.CH9</v>
      </c>
      <c r="H23" s="19">
        <f>VLOOKUP(G23,EtchLengthFromLayout!$A:$B,2,0)</f>
        <v>4773.0600000000004</v>
      </c>
      <c r="I23" s="19">
        <f t="shared" si="7"/>
        <v>6260.68</v>
      </c>
      <c r="J23" s="131"/>
    </row>
    <row r="24" spans="1:10" s="32" customFormat="1" ht="15.6" customHeight="1" x14ac:dyDescent="0.25">
      <c r="A24" s="30" t="s">
        <v>746</v>
      </c>
      <c r="B24" s="42">
        <f>VLOOKUP(C24,PinNo!$B:$C,2,0)</f>
        <v>150</v>
      </c>
      <c r="C24" s="7" t="s">
        <v>407</v>
      </c>
      <c r="D24" s="5" t="str">
        <f>VLOOKUP(CONCATENATE($A24,".",$B24),Netlist_VTable!$H:$I,2,0)</f>
        <v>S3_XI</v>
      </c>
      <c r="E24" s="19">
        <f>VLOOKUP(D24,EtchLengthFromLayout!$A:$B,2,0)</f>
        <v>1507.68</v>
      </c>
      <c r="F24" s="41" t="str">
        <f t="shared" ref="F24" si="12">CONCATENATE("S",MID($A24,5,1),"_HSD101" )</f>
        <v>S3_HSD101</v>
      </c>
      <c r="G24" s="5" t="str">
        <f>VLOOKUP(F24,Assigned_Channel!$A:$B,2,0)</f>
        <v>SLOT1.CH87</v>
      </c>
      <c r="H24" s="19">
        <f>VLOOKUP(G24,EtchLengthFromLayout!$A:$B,2,0)</f>
        <v>3509.04</v>
      </c>
      <c r="I24" s="19">
        <f t="shared" si="7"/>
        <v>5016.72</v>
      </c>
      <c r="J24" s="131" t="s">
        <v>750</v>
      </c>
    </row>
    <row r="25" spans="1:10" s="32" customFormat="1" ht="15.6" customHeight="1" x14ac:dyDescent="0.25">
      <c r="A25" s="30" t="s">
        <v>746</v>
      </c>
      <c r="B25" s="42">
        <f>VLOOKUP(C25,PinNo!$B:$C,2,0)</f>
        <v>151</v>
      </c>
      <c r="C25" s="7" t="s">
        <v>408</v>
      </c>
      <c r="D25" s="5" t="str">
        <f>VLOOKUP(CONCATENATE($A25,".",$B25),Netlist_VTable!$H:$I,2,0)</f>
        <v>S3_XO</v>
      </c>
      <c r="E25" s="19">
        <f>VLOOKUP(D25,EtchLengthFromLayout!$A:$B,2,0)</f>
        <v>1487.62</v>
      </c>
      <c r="F25" s="41" t="str">
        <f t="shared" ref="F25" si="13">CONCATENATE("S",MID($A25,5,1),"_HSD120" )</f>
        <v>S3_HSD120</v>
      </c>
      <c r="G25" s="5" t="str">
        <f>VLOOKUP(F25,Assigned_Channel!$A:$B,2,0)</f>
        <v>SLOT1.CH26</v>
      </c>
      <c r="H25" s="19">
        <f>VLOOKUP(G25,EtchLengthFromLayout!$A:$B,2,0)</f>
        <v>3257.99</v>
      </c>
      <c r="I25" s="19">
        <f t="shared" si="7"/>
        <v>4745.6099999999997</v>
      </c>
      <c r="J25" s="131"/>
    </row>
    <row r="26" spans="1:10" x14ac:dyDescent="0.25">
      <c r="A26" s="25"/>
      <c r="B26" s="10"/>
      <c r="C26" s="54"/>
      <c r="D26" s="15"/>
      <c r="E26" s="15"/>
      <c r="F26" s="15"/>
      <c r="G26" s="10" t="s">
        <v>227</v>
      </c>
      <c r="H26" s="15"/>
      <c r="I26" s="15">
        <f>MAX(I18:I25)</f>
        <v>6715.8499999999995</v>
      </c>
      <c r="J26" s="57"/>
    </row>
    <row r="27" spans="1:10" x14ac:dyDescent="0.25">
      <c r="A27" s="25"/>
      <c r="B27" s="10"/>
      <c r="C27" s="54"/>
      <c r="D27" s="15"/>
      <c r="E27" s="15"/>
      <c r="F27" s="15"/>
      <c r="G27" s="10" t="s">
        <v>228</v>
      </c>
      <c r="H27" s="15"/>
      <c r="I27" s="15">
        <f>MIN(I18:I25)</f>
        <v>4745.6099999999997</v>
      </c>
      <c r="J27" s="57"/>
    </row>
    <row r="28" spans="1:10" x14ac:dyDescent="0.25">
      <c r="A28" s="25"/>
      <c r="B28" s="10"/>
      <c r="C28" s="54"/>
      <c r="D28" s="15"/>
      <c r="E28" s="15"/>
      <c r="F28" s="15"/>
      <c r="G28" s="10" t="s">
        <v>1</v>
      </c>
      <c r="H28" s="15"/>
      <c r="I28" s="15">
        <f>ABS(I26-I27)</f>
        <v>1970.2399999999998</v>
      </c>
      <c r="J28" s="57"/>
    </row>
    <row r="29" spans="1:10" x14ac:dyDescent="0.25">
      <c r="A29" s="25"/>
      <c r="B29" s="10"/>
      <c r="C29" s="54"/>
      <c r="D29" s="15"/>
      <c r="E29" s="15"/>
      <c r="F29" s="15"/>
      <c r="G29" s="34"/>
      <c r="H29" s="35"/>
      <c r="I29" s="35"/>
      <c r="J29" s="57"/>
    </row>
    <row r="30" spans="1:10" x14ac:dyDescent="0.25">
      <c r="A30" s="5"/>
      <c r="B30" s="5"/>
      <c r="C30" s="5"/>
      <c r="D30" s="5"/>
      <c r="E30" s="19"/>
      <c r="F30" s="19"/>
      <c r="G30" s="19"/>
      <c r="H30" s="19"/>
      <c r="I30" s="5"/>
      <c r="J30" s="5"/>
    </row>
    <row r="31" spans="1:10" s="32" customFormat="1" ht="32.25" x14ac:dyDescent="0.45">
      <c r="A31" s="26" t="s">
        <v>417</v>
      </c>
      <c r="B31" s="12"/>
      <c r="C31" s="12"/>
      <c r="D31" s="26" t="s">
        <v>416</v>
      </c>
      <c r="E31" s="13"/>
      <c r="F31" s="14"/>
      <c r="G31" s="14"/>
      <c r="H31" s="14"/>
      <c r="I31" s="14"/>
      <c r="J31" s="109" t="s">
        <v>414</v>
      </c>
    </row>
    <row r="32" spans="1:10" s="32" customFormat="1" ht="15.75" x14ac:dyDescent="0.25">
      <c r="A32" s="46" t="s">
        <v>3</v>
      </c>
      <c r="B32" s="46" t="s">
        <v>4</v>
      </c>
      <c r="C32" s="46" t="s">
        <v>5</v>
      </c>
      <c r="D32" s="10" t="s">
        <v>0</v>
      </c>
      <c r="E32" s="15" t="s">
        <v>2</v>
      </c>
      <c r="F32" s="17" t="s">
        <v>236</v>
      </c>
      <c r="G32" s="16" t="s">
        <v>7</v>
      </c>
      <c r="H32" s="17" t="s">
        <v>2</v>
      </c>
      <c r="I32" s="18" t="s">
        <v>875</v>
      </c>
      <c r="J32" s="46" t="s">
        <v>256</v>
      </c>
    </row>
    <row r="33" spans="1:10" s="32" customFormat="1" ht="15.6" customHeight="1" x14ac:dyDescent="0.25">
      <c r="A33" s="23" t="s">
        <v>871</v>
      </c>
      <c r="B33" s="42">
        <f>VLOOKUP(C33,PinNo!$B:$C,2,0)</f>
        <v>150</v>
      </c>
      <c r="C33" s="7" t="s">
        <v>407</v>
      </c>
      <c r="D33" s="5" t="str">
        <f>VLOOKUP(CONCATENATE($A33,".",$B33),Netlist_VTable!$H:$I,2,0)</f>
        <v>SG0_XI</v>
      </c>
      <c r="E33" s="19">
        <f>VLOOKUP(D33,EtchLengthFromLayout!$A:$B,2,0)</f>
        <v>740.84</v>
      </c>
      <c r="F33" s="41"/>
      <c r="G33" s="5"/>
      <c r="H33" s="19"/>
      <c r="I33" s="19">
        <f>E33+H33</f>
        <v>740.84</v>
      </c>
      <c r="J33" s="131" t="s">
        <v>410</v>
      </c>
    </row>
    <row r="34" spans="1:10" s="32" customFormat="1" ht="15.6" customHeight="1" x14ac:dyDescent="0.25">
      <c r="A34" s="23" t="s">
        <v>871</v>
      </c>
      <c r="B34" s="42">
        <f>VLOOKUP(C34,PinNo!$B:$C,2,0)</f>
        <v>151</v>
      </c>
      <c r="C34" s="7" t="s">
        <v>408</v>
      </c>
      <c r="D34" s="5" t="str">
        <f>VLOOKUP(CONCATENATE($A34,".",$B34),Netlist_VTable!$H:$I,2,0)</f>
        <v>SG0_XO</v>
      </c>
      <c r="E34" s="19">
        <f>VLOOKUP(D34,EtchLengthFromLayout!$A:$B,2,0)</f>
        <v>813.25</v>
      </c>
      <c r="F34" s="41"/>
      <c r="G34" s="5"/>
      <c r="H34" s="19"/>
      <c r="I34" s="19">
        <f t="shared" ref="I34:I40" si="14">E34+H34</f>
        <v>813.25</v>
      </c>
      <c r="J34" s="131"/>
    </row>
    <row r="35" spans="1:10" s="32" customFormat="1" ht="15.6" customHeight="1" x14ac:dyDescent="0.25">
      <c r="A35" s="24" t="s">
        <v>872</v>
      </c>
      <c r="B35" s="42">
        <f>VLOOKUP(C35,PinNo!$B:$C,2,0)</f>
        <v>150</v>
      </c>
      <c r="C35" s="7" t="s">
        <v>407</v>
      </c>
      <c r="D35" s="5" t="str">
        <f>VLOOKUP(CONCATENATE($A35,".",$B35),Netlist_VTable!$H:$I,2,0)</f>
        <v>SG1_XI</v>
      </c>
      <c r="E35" s="19">
        <f>VLOOKUP(D35,EtchLengthFromLayout!$A:$B,2,0)</f>
        <v>740.84</v>
      </c>
      <c r="F35" s="41"/>
      <c r="G35" s="5"/>
      <c r="H35" s="19"/>
      <c r="I35" s="19">
        <f t="shared" si="14"/>
        <v>740.84</v>
      </c>
      <c r="J35" s="131" t="s">
        <v>413</v>
      </c>
    </row>
    <row r="36" spans="1:10" s="32" customFormat="1" ht="15.6" customHeight="1" x14ac:dyDescent="0.25">
      <c r="A36" s="24" t="s">
        <v>872</v>
      </c>
      <c r="B36" s="42">
        <f>VLOOKUP(C36,PinNo!$B:$C,2,0)</f>
        <v>151</v>
      </c>
      <c r="C36" s="7" t="s">
        <v>408</v>
      </c>
      <c r="D36" s="5" t="str">
        <f>VLOOKUP(CONCATENATE($A36,".",$B36),Netlist_VTable!$H:$I,2,0)</f>
        <v>SG1_XO</v>
      </c>
      <c r="E36" s="19">
        <f>VLOOKUP(D36,EtchLengthFromLayout!$A:$B,2,0)</f>
        <v>813.25</v>
      </c>
      <c r="F36" s="41"/>
      <c r="G36" s="5"/>
      <c r="H36" s="19"/>
      <c r="I36" s="19">
        <f t="shared" si="14"/>
        <v>813.25</v>
      </c>
      <c r="J36" s="131"/>
    </row>
    <row r="37" spans="1:10" s="32" customFormat="1" ht="15.6" customHeight="1" x14ac:dyDescent="0.25">
      <c r="A37" s="23" t="s">
        <v>873</v>
      </c>
      <c r="B37" s="42">
        <f>VLOOKUP(C37,PinNo!$B:$C,2,0)</f>
        <v>150</v>
      </c>
      <c r="C37" s="7" t="s">
        <v>407</v>
      </c>
      <c r="D37" s="5" t="str">
        <f>VLOOKUP(CONCATENATE($A37,".",$B37),Netlist_VTable!$H:$I,2,0)</f>
        <v>SG2_XI</v>
      </c>
      <c r="E37" s="19">
        <f>VLOOKUP(D37,EtchLengthFromLayout!$A:$B,2,0)</f>
        <v>740.84</v>
      </c>
      <c r="F37" s="41"/>
      <c r="G37" s="5"/>
      <c r="H37" s="19"/>
      <c r="I37" s="19">
        <f t="shared" si="14"/>
        <v>740.84</v>
      </c>
      <c r="J37" s="131" t="s">
        <v>751</v>
      </c>
    </row>
    <row r="38" spans="1:10" s="32" customFormat="1" ht="15.6" customHeight="1" x14ac:dyDescent="0.25">
      <c r="A38" s="23" t="s">
        <v>873</v>
      </c>
      <c r="B38" s="42">
        <f>VLOOKUP(C38,PinNo!$B:$C,2,0)</f>
        <v>151</v>
      </c>
      <c r="C38" s="7" t="s">
        <v>408</v>
      </c>
      <c r="D38" s="5" t="str">
        <f>VLOOKUP(CONCATENATE($A38,".",$B38),Netlist_VTable!$H:$I,2,0)</f>
        <v>SG2_XO</v>
      </c>
      <c r="E38" s="19">
        <f>VLOOKUP(D38,EtchLengthFromLayout!$A:$B,2,0)</f>
        <v>813.25</v>
      </c>
      <c r="F38" s="41"/>
      <c r="G38" s="5"/>
      <c r="H38" s="19"/>
      <c r="I38" s="19">
        <f t="shared" si="14"/>
        <v>813.25</v>
      </c>
      <c r="J38" s="131"/>
    </row>
    <row r="39" spans="1:10" s="32" customFormat="1" ht="15.6" customHeight="1" x14ac:dyDescent="0.25">
      <c r="A39" s="24" t="s">
        <v>874</v>
      </c>
      <c r="B39" s="42">
        <f>VLOOKUP(C39,PinNo!$B:$C,2,0)</f>
        <v>150</v>
      </c>
      <c r="C39" s="7" t="s">
        <v>407</v>
      </c>
      <c r="D39" s="5" t="str">
        <f>VLOOKUP(CONCATENATE($A39,".",$B39),Netlist_VTable!$H:$I,2,0)</f>
        <v>SG3_XI</v>
      </c>
      <c r="E39" s="19">
        <f>VLOOKUP(D39,EtchLengthFromLayout!$A:$B,2,0)</f>
        <v>740.84</v>
      </c>
      <c r="F39" s="41"/>
      <c r="G39" s="5"/>
      <c r="H39" s="19"/>
      <c r="I39" s="19">
        <f t="shared" si="14"/>
        <v>740.84</v>
      </c>
      <c r="J39" s="131" t="s">
        <v>752</v>
      </c>
    </row>
    <row r="40" spans="1:10" s="32" customFormat="1" ht="15.6" customHeight="1" x14ac:dyDescent="0.25">
      <c r="A40" s="24" t="s">
        <v>874</v>
      </c>
      <c r="B40" s="42">
        <f>VLOOKUP(C40,PinNo!$B:$C,2,0)</f>
        <v>151</v>
      </c>
      <c r="C40" s="7" t="s">
        <v>408</v>
      </c>
      <c r="D40" s="5" t="str">
        <f>VLOOKUP(CONCATENATE($A40,".",$B40),Netlist_VTable!$H:$I,2,0)</f>
        <v>SG3_XO</v>
      </c>
      <c r="E40" s="19">
        <f>VLOOKUP(D40,EtchLengthFromLayout!$A:$B,2,0)</f>
        <v>813.25</v>
      </c>
      <c r="F40" s="41"/>
      <c r="G40" s="5"/>
      <c r="H40" s="19"/>
      <c r="I40" s="19">
        <f t="shared" si="14"/>
        <v>813.25</v>
      </c>
      <c r="J40" s="131"/>
    </row>
    <row r="41" spans="1:10" s="32" customFormat="1" ht="16.149999999999999" customHeight="1" x14ac:dyDescent="0.25">
      <c r="A41" s="25"/>
      <c r="B41" s="10"/>
      <c r="C41" s="54"/>
      <c r="D41" s="15"/>
      <c r="E41" s="15"/>
      <c r="F41" s="15"/>
      <c r="G41" s="10" t="s">
        <v>227</v>
      </c>
      <c r="H41" s="15"/>
      <c r="I41" s="15">
        <f>MAX(I33:I40)</f>
        <v>813.25</v>
      </c>
      <c r="J41" s="57"/>
    </row>
    <row r="42" spans="1:10" s="32" customFormat="1" ht="15.75" x14ac:dyDescent="0.25">
      <c r="A42" s="25"/>
      <c r="B42" s="10"/>
      <c r="C42" s="54"/>
      <c r="D42" s="15"/>
      <c r="E42" s="15"/>
      <c r="F42" s="15"/>
      <c r="G42" s="10" t="s">
        <v>228</v>
      </c>
      <c r="H42" s="15"/>
      <c r="I42" s="15">
        <f>MIN(I33:I40)</f>
        <v>740.84</v>
      </c>
      <c r="J42" s="57"/>
    </row>
    <row r="43" spans="1:10" s="32" customFormat="1" ht="15.6" customHeight="1" x14ac:dyDescent="0.25">
      <c r="A43" s="25"/>
      <c r="B43" s="10"/>
      <c r="C43" s="54"/>
      <c r="D43" s="15"/>
      <c r="E43" s="15"/>
      <c r="F43" s="15"/>
      <c r="G43" s="10" t="s">
        <v>1</v>
      </c>
      <c r="H43" s="15"/>
      <c r="I43" s="15">
        <f>ABS(I41-I42)</f>
        <v>72.409999999999968</v>
      </c>
      <c r="J43" s="57"/>
    </row>
    <row r="44" spans="1:10" s="32" customFormat="1" ht="15.6" customHeight="1" x14ac:dyDescent="0.25">
      <c r="A44" s="25"/>
      <c r="B44" s="10"/>
      <c r="C44" s="54"/>
      <c r="D44" s="15"/>
      <c r="E44" s="15"/>
      <c r="F44" s="15"/>
      <c r="G44" s="34"/>
      <c r="H44" s="35"/>
      <c r="I44" s="35"/>
      <c r="J44" s="57"/>
    </row>
    <row r="45" spans="1:10" s="32" customFormat="1" ht="15.6" customHeight="1" x14ac:dyDescent="0.25">
      <c r="A45" s="20"/>
      <c r="B45" s="5"/>
      <c r="C45" s="33"/>
      <c r="D45" s="5"/>
      <c r="E45" s="19"/>
      <c r="F45" s="5"/>
      <c r="G45" s="5"/>
      <c r="H45" s="19"/>
      <c r="I45" s="19"/>
      <c r="J45" s="47"/>
    </row>
    <row r="46" spans="1:10" s="32" customFormat="1" ht="15.6" customHeight="1" x14ac:dyDescent="0.25">
      <c r="A46" s="20"/>
      <c r="B46" s="5"/>
      <c r="C46" s="33"/>
      <c r="D46" s="5"/>
      <c r="E46" s="19"/>
      <c r="F46" s="5"/>
      <c r="G46" s="5"/>
      <c r="H46" s="19"/>
      <c r="I46" s="19"/>
      <c r="J46" s="47"/>
    </row>
    <row r="47" spans="1:10" x14ac:dyDescent="0.25">
      <c r="A47" s="107"/>
      <c r="B47" s="107"/>
      <c r="C47" s="107"/>
      <c r="D47" s="107"/>
      <c r="E47" s="105"/>
      <c r="F47" s="105"/>
      <c r="G47" s="105"/>
      <c r="H47" s="105"/>
      <c r="I47" s="105"/>
      <c r="J47" s="105"/>
    </row>
    <row r="48" spans="1:10" x14ac:dyDescent="0.25">
      <c r="A48" s="107"/>
      <c r="B48" s="107"/>
      <c r="C48" s="107"/>
      <c r="D48" s="107"/>
      <c r="E48" s="105"/>
      <c r="F48" s="105"/>
      <c r="G48" s="105"/>
      <c r="H48" s="105"/>
      <c r="I48" s="105"/>
      <c r="J48" s="105"/>
    </row>
  </sheetData>
  <mergeCells count="12">
    <mergeCell ref="J35:J36"/>
    <mergeCell ref="J37:J38"/>
    <mergeCell ref="J24:J25"/>
    <mergeCell ref="J39:J40"/>
    <mergeCell ref="J3:J4"/>
    <mergeCell ref="J33:J34"/>
    <mergeCell ref="J18:J19"/>
    <mergeCell ref="J9:J10"/>
    <mergeCell ref="J5:J6"/>
    <mergeCell ref="J7:J8"/>
    <mergeCell ref="J20:J21"/>
    <mergeCell ref="J22:J23"/>
  </mergeCells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zoomScale="130" zoomScaleNormal="130" workbookViewId="0">
      <selection activeCell="E14" sqref="E14"/>
    </sheetView>
  </sheetViews>
  <sheetFormatPr defaultRowHeight="16.5" x14ac:dyDescent="0.25"/>
  <cols>
    <col min="1" max="1" width="12.375" style="27" customWidth="1"/>
    <col min="2" max="2" width="9" style="27" bestFit="1" customWidth="1"/>
    <col min="3" max="3" width="27.75" style="27" bestFit="1" customWidth="1"/>
    <col min="4" max="4" width="15.625" style="27" bestFit="1" customWidth="1"/>
    <col min="5" max="5" width="26.25" style="28" customWidth="1"/>
    <col min="6" max="6" width="15.125" style="27" bestFit="1" customWidth="1"/>
    <col min="7" max="7" width="8.75" style="32"/>
  </cols>
  <sheetData>
    <row r="1" spans="1:6" ht="32.25" x14ac:dyDescent="0.45">
      <c r="A1" s="26" t="s">
        <v>5244</v>
      </c>
      <c r="B1" s="12"/>
      <c r="C1" s="12"/>
      <c r="D1" s="39"/>
      <c r="E1" s="13"/>
      <c r="F1" s="14"/>
    </row>
    <row r="2" spans="1:6" x14ac:dyDescent="0.25">
      <c r="A2" s="46" t="s">
        <v>3</v>
      </c>
      <c r="B2" s="46" t="s">
        <v>4</v>
      </c>
      <c r="C2" s="46" t="s">
        <v>5</v>
      </c>
      <c r="D2" s="10" t="s">
        <v>0</v>
      </c>
      <c r="E2" s="15" t="s">
        <v>2</v>
      </c>
      <c r="F2" s="46" t="s">
        <v>256</v>
      </c>
    </row>
    <row r="3" spans="1:6" x14ac:dyDescent="0.25">
      <c r="A3" s="23" t="s">
        <v>5167</v>
      </c>
      <c r="B3" s="42">
        <v>1</v>
      </c>
      <c r="C3" s="7" t="s">
        <v>285</v>
      </c>
      <c r="D3" s="5" t="str">
        <f>VLOOKUP(CONCATENATE($A3,".",$B3),Netlist_VTable!$H:$I,2,0)</f>
        <v>SC_SPI_CSB</v>
      </c>
      <c r="E3" s="19">
        <f>VLOOKUP(D3,EtchLengthFromLayout!$A:$B,2,0)</f>
        <v>747.39</v>
      </c>
      <c r="F3" s="131" t="s">
        <v>5244</v>
      </c>
    </row>
    <row r="4" spans="1:6" x14ac:dyDescent="0.25">
      <c r="A4" s="23" t="s">
        <v>5167</v>
      </c>
      <c r="B4" s="42">
        <v>2</v>
      </c>
      <c r="C4" s="7" t="s">
        <v>286</v>
      </c>
      <c r="D4" s="5" t="str">
        <f>VLOOKUP(CONCATENATE($A4,".",$B4),Netlist_VTable!$H:$I,2,0)</f>
        <v>SC_SPI_SIO1</v>
      </c>
      <c r="E4" s="19">
        <f>VLOOKUP(D4,EtchLengthFromLayout!$A:$B,2,0)</f>
        <v>746.97</v>
      </c>
      <c r="F4" s="131"/>
    </row>
    <row r="5" spans="1:6" x14ac:dyDescent="0.25">
      <c r="A5" s="23" t="s">
        <v>5167</v>
      </c>
      <c r="B5" s="42">
        <v>3</v>
      </c>
      <c r="C5" s="7" t="s">
        <v>287</v>
      </c>
      <c r="D5" s="5" t="str">
        <f>VLOOKUP(CONCATENATE($A5,".",$B5),Netlist_VTable!$H:$I,2,0)</f>
        <v>SC_SPI_SIO2</v>
      </c>
      <c r="E5" s="19">
        <f>VLOOKUP(D5,EtchLengthFromLayout!$A:$B,2,0)</f>
        <v>746.47</v>
      </c>
      <c r="F5" s="131"/>
    </row>
    <row r="6" spans="1:6" x14ac:dyDescent="0.25">
      <c r="A6" s="23" t="s">
        <v>5167</v>
      </c>
      <c r="B6" s="42">
        <v>5</v>
      </c>
      <c r="C6" s="7" t="s">
        <v>288</v>
      </c>
      <c r="D6" s="5" t="str">
        <f>VLOOKUP(CONCATENATE($A6,".",$B6),Netlist_VTable!$H:$I,2,0)</f>
        <v>SC_SPI_SIO0</v>
      </c>
      <c r="E6" s="19">
        <f>VLOOKUP(D6,EtchLengthFromLayout!$A:$B,2,0)</f>
        <v>746.77</v>
      </c>
      <c r="F6" s="131"/>
    </row>
    <row r="7" spans="1:6" x14ac:dyDescent="0.25">
      <c r="A7" s="23" t="s">
        <v>5167</v>
      </c>
      <c r="B7" s="42">
        <v>6</v>
      </c>
      <c r="C7" s="7" t="s">
        <v>289</v>
      </c>
      <c r="D7" s="5" t="str">
        <f>VLOOKUP(CONCATENATE($A7,".",$B7),Netlist_VTable!$H:$I,2,0)</f>
        <v>SC_SPI_SCK</v>
      </c>
      <c r="E7" s="19">
        <f>VLOOKUP(D7,EtchLengthFromLayout!$A:$B,2,0)</f>
        <v>746.84</v>
      </c>
      <c r="F7" s="131"/>
    </row>
    <row r="8" spans="1:6" x14ac:dyDescent="0.25">
      <c r="A8" s="23" t="s">
        <v>5167</v>
      </c>
      <c r="B8" s="42">
        <v>7</v>
      </c>
      <c r="C8" s="7" t="s">
        <v>290</v>
      </c>
      <c r="D8" s="5" t="str">
        <f>VLOOKUP(CONCATENATE($A8,".",$B8),Netlist_VTable!$H:$I,2,0)</f>
        <v>SC_SPI_SIO3</v>
      </c>
      <c r="E8" s="19">
        <f>VLOOKUP(D8,EtchLengthFromLayout!$A:$B,2,0)</f>
        <v>746.32</v>
      </c>
      <c r="F8" s="131"/>
    </row>
    <row r="9" spans="1:6" x14ac:dyDescent="0.25">
      <c r="A9" s="25"/>
      <c r="B9" s="10"/>
      <c r="C9" s="10" t="s">
        <v>227</v>
      </c>
      <c r="D9" s="15"/>
      <c r="E9" s="15">
        <f>MAX(E3:E8)</f>
        <v>747.39</v>
      </c>
      <c r="F9" s="10"/>
    </row>
    <row r="10" spans="1:6" x14ac:dyDescent="0.25">
      <c r="A10" s="25"/>
      <c r="B10" s="10"/>
      <c r="C10" s="10" t="s">
        <v>228</v>
      </c>
      <c r="D10" s="15"/>
      <c r="E10" s="15">
        <f>MIN(E3:E8)</f>
        <v>746.32</v>
      </c>
      <c r="F10" s="10"/>
    </row>
    <row r="11" spans="1:6" x14ac:dyDescent="0.25">
      <c r="A11" s="25"/>
      <c r="B11" s="10"/>
      <c r="C11" s="10" t="s">
        <v>1</v>
      </c>
      <c r="D11" s="15"/>
      <c r="E11" s="15">
        <f>ABS(E9-E10)</f>
        <v>1.0699999999999363</v>
      </c>
      <c r="F11" s="10"/>
    </row>
    <row r="12" spans="1:6" x14ac:dyDescent="0.25">
      <c r="A12" s="25"/>
      <c r="B12" s="10"/>
      <c r="C12" s="103" t="s">
        <v>6</v>
      </c>
      <c r="D12" s="15"/>
      <c r="E12" s="15" t="str">
        <f>IF(E11&lt;=100,"OK, Tolerance&lt;= 100 mils", "Fail, Tolerance &gt;  100 mils")</f>
        <v>OK, Tolerance&lt;= 100 mils</v>
      </c>
      <c r="F12" s="10"/>
    </row>
    <row r="13" spans="1:6" x14ac:dyDescent="0.25">
      <c r="A13" s="5"/>
      <c r="B13" s="5"/>
      <c r="C13" s="5"/>
      <c r="D13" s="5"/>
      <c r="E13" s="19"/>
      <c r="F13" s="5"/>
    </row>
    <row r="14" spans="1:6" x14ac:dyDescent="0.25">
      <c r="A14" s="5"/>
      <c r="B14" s="5"/>
      <c r="C14" s="5"/>
      <c r="D14" s="5"/>
      <c r="E14" s="19"/>
      <c r="F14" s="5"/>
    </row>
    <row r="15" spans="1:6" x14ac:dyDescent="0.25">
      <c r="A15" s="107"/>
      <c r="B15" s="107"/>
      <c r="C15" s="107"/>
      <c r="D15" s="107"/>
      <c r="E15" s="105"/>
      <c r="F15" s="105"/>
    </row>
    <row r="16" spans="1:6" x14ac:dyDescent="0.25">
      <c r="A16" s="107"/>
      <c r="B16" s="107"/>
      <c r="C16" s="107"/>
      <c r="D16" s="107"/>
      <c r="E16" s="105"/>
      <c r="F16" s="105"/>
    </row>
  </sheetData>
  <mergeCells count="1">
    <mergeCell ref="F3:F8"/>
  </mergeCells>
  <phoneticPr fontId="1" type="noConversion"/>
  <conditionalFormatting sqref="E12">
    <cfRule type="containsText" dxfId="0" priority="1" operator="containsText" text="Fail">
      <formula>NOT(ISERROR(SEARCH("Fail",E12)))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PinNo</vt:lpstr>
      <vt:lpstr>Netlist_VTable</vt:lpstr>
      <vt:lpstr>EtchLengthFromLayout</vt:lpstr>
      <vt:lpstr>Assigned_Channel</vt:lpstr>
      <vt:lpstr>BRPHY</vt:lpstr>
      <vt:lpstr>GIGAPHY</vt:lpstr>
      <vt:lpstr>FE</vt:lpstr>
      <vt:lpstr>PCIE_USXG</vt:lpstr>
      <vt:lpstr>XMII</vt:lpstr>
      <vt:lpstr>Scan_In_Out</vt:lpstr>
      <vt:lpstr>XTAL</vt:lpstr>
      <vt:lpstr>SPI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2026-09-22T12:39:01Z</dcterms:modified>
</cp:coreProperties>
</file>